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 codeName="{6BE1CDB9-6C1C-A5B6-3FC1-E231EC3C600E}"/>
  <workbookPr codeName="ThisWorkbook"/>
  <mc:AlternateContent xmlns:mc="http://schemas.openxmlformats.org/markup-compatibility/2006">
    <mc:Choice Requires="x15">
      <x15ac:absPath xmlns:x15ac="http://schemas.microsoft.com/office/spreadsheetml/2010/11/ac" url="/Users/davidpezier/Documents/Stocks ATS/"/>
    </mc:Choice>
  </mc:AlternateContent>
  <xr:revisionPtr revIDLastSave="0" documentId="8_{3BBDAE60-66D1-7945-9470-99C33C275C75}" xr6:coauthVersionLast="47" xr6:coauthVersionMax="47" xr10:uidLastSave="{00000000-0000-0000-0000-000000000000}"/>
  <workbookProtection workbookAlgorithmName="SHA-512" workbookHashValue="HJiz9HeubNkwTCh71FLI6HPSH1YozoE7kkzNyJsICusOfvfMEuka/Q0dwJ6H/iSZAqa30ktWTxukhmixnfSo0w==" workbookSaltValue="PEbKTO0clNxspIo6BYEoAw==" workbookSpinCount="100000" lockStructure="1"/>
  <bookViews>
    <workbookView xWindow="0" yWindow="500" windowWidth="38400" windowHeight="21100" tabRatio="500" activeTab="1" xr2:uid="{00000000-000D-0000-FFFF-FFFF00000000}"/>
  </bookViews>
  <sheets>
    <sheet name="1) Summary" sheetId="8" r:id="rId1"/>
    <sheet name="2) Order Form" sheetId="1" r:id="rId2"/>
    <sheet name="ELASTIC" sheetId="14" r:id="rId3"/>
    <sheet name="ATS" sheetId="12" state="hidden" r:id="rId4"/>
    <sheet name="EAN" sheetId="13" state="hidden" r:id="rId5"/>
    <sheet name="Prices" sheetId="2" state="hidden" r:id="rId6"/>
    <sheet name="Sort" sheetId="15" state="hidden" r:id="rId7"/>
    <sheet name="Lists" sheetId="4" state="hidden" r:id="rId8"/>
    <sheet name="Classification" sheetId="11" state="hidden" r:id="rId9"/>
  </sheets>
  <definedNames>
    <definedName name="_xlnm._FilterDatabase" localSheetId="1" hidden="1">'2) Order Form'!$A$8:$AG$684</definedName>
    <definedName name="_xlnm._FilterDatabase" localSheetId="3" hidden="1">ATS!$A$3:$AU$2932</definedName>
    <definedName name="_xlnm._FilterDatabase" localSheetId="8" hidden="1">Classification!$A$1:$I$282</definedName>
    <definedName name="_xlnm._FilterDatabase" localSheetId="2" hidden="1">ELASTIC!$A$1:$F$1</definedName>
    <definedName name="_xlnm._FilterDatabase" localSheetId="5">Prices!$A$2:$N$2</definedName>
    <definedName name="Currency">Lists!$A$4:$A$14</definedName>
    <definedName name="_xlnm.Print_Area" localSheetId="0">'1) Summary'!$A$1:$L$39</definedName>
    <definedName name="_xlnm.Print_Area" localSheetId="1">'2) Order Form'!$B$1:$Q$684</definedName>
  </definedNames>
  <calcPr calcId="191029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AC3499" i="12" l="1"/>
  <c r="AD3499" i="12" s="1"/>
  <c r="AE3499" i="12"/>
  <c r="AF3499" i="12"/>
  <c r="AC3500" i="12"/>
  <c r="AD3500" i="12" s="1"/>
  <c r="AE3500" i="12"/>
  <c r="AF3500" i="12"/>
  <c r="AC3501" i="12"/>
  <c r="AD3501" i="12" s="1"/>
  <c r="AE3501" i="12"/>
  <c r="AF3501" i="12"/>
  <c r="AC3502" i="12"/>
  <c r="AD3502" i="12" s="1"/>
  <c r="AE3502" i="12"/>
  <c r="AF3502" i="12"/>
  <c r="AC3503" i="12"/>
  <c r="AD3503" i="12" s="1"/>
  <c r="AE3503" i="12"/>
  <c r="AF3503" i="12"/>
  <c r="AC3504" i="12"/>
  <c r="AD3504" i="12" s="1"/>
  <c r="AE3504" i="12"/>
  <c r="AF3504" i="12"/>
  <c r="AC3505" i="12"/>
  <c r="AD3505" i="12" s="1"/>
  <c r="AE3505" i="12"/>
  <c r="AF3505" i="12"/>
  <c r="AC3506" i="12"/>
  <c r="AD3506" i="12" s="1"/>
  <c r="AE3506" i="12"/>
  <c r="AF3506" i="12"/>
  <c r="AC3507" i="12"/>
  <c r="AD3507" i="12" s="1"/>
  <c r="AE3507" i="12"/>
  <c r="AF3507" i="12"/>
  <c r="AC3508" i="12"/>
  <c r="AD3508" i="12" s="1"/>
  <c r="AE3508" i="12"/>
  <c r="AF3508" i="12"/>
  <c r="AC3509" i="12"/>
  <c r="AD3509" i="12" s="1"/>
  <c r="AE3509" i="12"/>
  <c r="AF3509" i="12"/>
  <c r="AC3510" i="12"/>
  <c r="AD3510" i="12" s="1"/>
  <c r="AE3510" i="12"/>
  <c r="AF3510" i="12"/>
  <c r="AC3511" i="12"/>
  <c r="AD3511" i="12" s="1"/>
  <c r="AE3511" i="12"/>
  <c r="AF3511" i="12"/>
  <c r="AC3512" i="12"/>
  <c r="AD3512" i="12" s="1"/>
  <c r="AE3512" i="12"/>
  <c r="AF3512" i="12"/>
  <c r="AC3513" i="12"/>
  <c r="AD3513" i="12" s="1"/>
  <c r="AE3513" i="12"/>
  <c r="AF3513" i="12"/>
  <c r="AC3514" i="12"/>
  <c r="AD3514" i="12" s="1"/>
  <c r="AE3514" i="12"/>
  <c r="AF3514" i="12"/>
  <c r="AC3515" i="12"/>
  <c r="AD3515" i="12" s="1"/>
  <c r="AE3515" i="12"/>
  <c r="AF3515" i="12"/>
  <c r="AC3516" i="12"/>
  <c r="AD3516" i="12" s="1"/>
  <c r="AE3516" i="12"/>
  <c r="AF3516" i="12"/>
  <c r="AC3517" i="12"/>
  <c r="AD3517" i="12" s="1"/>
  <c r="AE3517" i="12"/>
  <c r="AF3517" i="12"/>
  <c r="AC3518" i="12"/>
  <c r="AD3518" i="12" s="1"/>
  <c r="AE3518" i="12"/>
  <c r="AF3518" i="12"/>
  <c r="AC3519" i="12"/>
  <c r="AD3519" i="12" s="1"/>
  <c r="AE3519" i="12"/>
  <c r="AF3519" i="12"/>
  <c r="AC3520" i="12"/>
  <c r="AD3520" i="12" s="1"/>
  <c r="AE3520" i="12"/>
  <c r="AF3520" i="12"/>
  <c r="AC3521" i="12"/>
  <c r="AD3521" i="12" s="1"/>
  <c r="AE3521" i="12"/>
  <c r="AF3521" i="12"/>
  <c r="AC3522" i="12"/>
  <c r="AD3522" i="12" s="1"/>
  <c r="AE3522" i="12"/>
  <c r="AF3522" i="12"/>
  <c r="AC3523" i="12"/>
  <c r="AD3523" i="12" s="1"/>
  <c r="AE3523" i="12"/>
  <c r="AF3523" i="12"/>
  <c r="AC3524" i="12"/>
  <c r="AD3524" i="12" s="1"/>
  <c r="AE3524" i="12"/>
  <c r="AF3524" i="12"/>
  <c r="AC3525" i="12"/>
  <c r="AD3525" i="12" s="1"/>
  <c r="AE3525" i="12"/>
  <c r="AF3525" i="12"/>
  <c r="AC3526" i="12"/>
  <c r="AD3526" i="12" s="1"/>
  <c r="AE3526" i="12"/>
  <c r="AF3526" i="12"/>
  <c r="AC3527" i="12"/>
  <c r="AD3527" i="12" s="1"/>
  <c r="AE3527" i="12"/>
  <c r="AF3527" i="12"/>
  <c r="AC3528" i="12"/>
  <c r="AD3528" i="12" s="1"/>
  <c r="AE3528" i="12"/>
  <c r="AF3528" i="12"/>
  <c r="AC3529" i="12"/>
  <c r="AD3529" i="12" s="1"/>
  <c r="AE3529" i="12"/>
  <c r="AF3529" i="12"/>
  <c r="AC3530" i="12"/>
  <c r="AD3530" i="12" s="1"/>
  <c r="AE3530" i="12"/>
  <c r="AF3530" i="12"/>
  <c r="AC3531" i="12"/>
  <c r="AD3531" i="12" s="1"/>
  <c r="AE3531" i="12"/>
  <c r="AF3531" i="12"/>
  <c r="AC3532" i="12"/>
  <c r="AD3532" i="12" s="1"/>
  <c r="AE3532" i="12"/>
  <c r="AF3532" i="12"/>
  <c r="AC3533" i="12"/>
  <c r="AD3533" i="12" s="1"/>
  <c r="AE3533" i="12"/>
  <c r="AF3533" i="12"/>
  <c r="AC3534" i="12"/>
  <c r="AD3534" i="12" s="1"/>
  <c r="AE3534" i="12"/>
  <c r="AF3534" i="12"/>
  <c r="AC3535" i="12"/>
  <c r="AD3535" i="12" s="1"/>
  <c r="AE3535" i="12"/>
  <c r="AF3535" i="12"/>
  <c r="AC3536" i="12"/>
  <c r="AD3536" i="12" s="1"/>
  <c r="AE3536" i="12"/>
  <c r="AF3536" i="12"/>
  <c r="AC3537" i="12"/>
  <c r="AD3537" i="12" s="1"/>
  <c r="AE3537" i="12"/>
  <c r="AF3537" i="12"/>
  <c r="AC3538" i="12"/>
  <c r="AD3538" i="12" s="1"/>
  <c r="AE3538" i="12"/>
  <c r="AF3538" i="12"/>
  <c r="AC3539" i="12"/>
  <c r="AD3539" i="12" s="1"/>
  <c r="AE3539" i="12"/>
  <c r="AF3539" i="12"/>
  <c r="AC3540" i="12"/>
  <c r="AD3540" i="12" s="1"/>
  <c r="AE3540" i="12"/>
  <c r="AF3540" i="12"/>
  <c r="AC3541" i="12"/>
  <c r="AD3541" i="12" s="1"/>
  <c r="AE3541" i="12"/>
  <c r="AF3541" i="12"/>
  <c r="AC3542" i="12"/>
  <c r="AD3542" i="12" s="1"/>
  <c r="AE3542" i="12"/>
  <c r="AF3542" i="12"/>
  <c r="AC3543" i="12"/>
  <c r="AD3543" i="12" s="1"/>
  <c r="AE3543" i="12"/>
  <c r="AF3543" i="12"/>
  <c r="AC3544" i="12"/>
  <c r="AD3544" i="12" s="1"/>
  <c r="AE3544" i="12"/>
  <c r="AF3544" i="12"/>
  <c r="AC3545" i="12"/>
  <c r="AD3545" i="12" s="1"/>
  <c r="AE3545" i="12"/>
  <c r="AF3545" i="12"/>
  <c r="AC3546" i="12"/>
  <c r="AD3546" i="12" s="1"/>
  <c r="AE3546" i="12"/>
  <c r="AF3546" i="12"/>
  <c r="AC3547" i="12"/>
  <c r="AD3547" i="12" s="1"/>
  <c r="AE3547" i="12"/>
  <c r="AF3547" i="12"/>
  <c r="AC3548" i="12"/>
  <c r="AD3548" i="12" s="1"/>
  <c r="AE3548" i="12"/>
  <c r="AF3548" i="12"/>
  <c r="AC3549" i="12"/>
  <c r="AD3549" i="12" s="1"/>
  <c r="AE3549" i="12"/>
  <c r="AF3549" i="12"/>
  <c r="AC3550" i="12"/>
  <c r="AD3550" i="12" s="1"/>
  <c r="AE3550" i="12"/>
  <c r="AF3550" i="12"/>
  <c r="AC3551" i="12"/>
  <c r="AD3551" i="12" s="1"/>
  <c r="AE3551" i="12"/>
  <c r="AF3551" i="12"/>
  <c r="AC3552" i="12"/>
  <c r="AD3552" i="12" s="1"/>
  <c r="AE3552" i="12"/>
  <c r="AF3552" i="12"/>
  <c r="AC3553" i="12"/>
  <c r="AD3553" i="12" s="1"/>
  <c r="AE3553" i="12"/>
  <c r="AF3553" i="12"/>
  <c r="AC3554" i="12"/>
  <c r="AD3554" i="12" s="1"/>
  <c r="AE3554" i="12"/>
  <c r="AF3554" i="12"/>
  <c r="AC3555" i="12"/>
  <c r="AD3555" i="12" s="1"/>
  <c r="AE3555" i="12"/>
  <c r="AF3555" i="12"/>
  <c r="AC3556" i="12"/>
  <c r="AD3556" i="12" s="1"/>
  <c r="AE3556" i="12"/>
  <c r="AF3556" i="12"/>
  <c r="AC3557" i="12"/>
  <c r="AD3557" i="12" s="1"/>
  <c r="AE3557" i="12"/>
  <c r="AF3557" i="12"/>
  <c r="AC3558" i="12"/>
  <c r="AD3558" i="12" s="1"/>
  <c r="AE3558" i="12"/>
  <c r="AF3558" i="12"/>
  <c r="AC3559" i="12"/>
  <c r="AD3559" i="12"/>
  <c r="AE3559" i="12"/>
  <c r="AF3559" i="12"/>
  <c r="AC3560" i="12"/>
  <c r="AD3560" i="12" s="1"/>
  <c r="AE3560" i="12"/>
  <c r="AF3560" i="12"/>
  <c r="AC3561" i="12"/>
  <c r="AD3561" i="12" s="1"/>
  <c r="AE3561" i="12"/>
  <c r="AF3561" i="12"/>
  <c r="AC3562" i="12"/>
  <c r="AD3562" i="12" s="1"/>
  <c r="AE3562" i="12"/>
  <c r="AF3562" i="12"/>
  <c r="AC3563" i="12"/>
  <c r="AD3563" i="12" s="1"/>
  <c r="AE3563" i="12"/>
  <c r="AF3563" i="12"/>
  <c r="AC3564" i="12"/>
  <c r="AD3564" i="12" s="1"/>
  <c r="AE3564" i="12"/>
  <c r="AF3564" i="12"/>
  <c r="AC3565" i="12"/>
  <c r="AD3565" i="12" s="1"/>
  <c r="AE3565" i="12"/>
  <c r="AF3565" i="12"/>
  <c r="AC3566" i="12"/>
  <c r="AD3566" i="12" s="1"/>
  <c r="AE3566" i="12"/>
  <c r="AF3566" i="12"/>
  <c r="AC3567" i="12"/>
  <c r="AD3567" i="12" s="1"/>
  <c r="AE3567" i="12"/>
  <c r="AF3567" i="12"/>
  <c r="AC3568" i="12"/>
  <c r="AD3568" i="12" s="1"/>
  <c r="AE3568" i="12"/>
  <c r="AF3568" i="12"/>
  <c r="AC3569" i="12"/>
  <c r="AD3569" i="12" s="1"/>
  <c r="AE3569" i="12"/>
  <c r="AF3569" i="12"/>
  <c r="AC3570" i="12"/>
  <c r="AD3570" i="12" s="1"/>
  <c r="AE3570" i="12"/>
  <c r="AF3570" i="12"/>
  <c r="AC3571" i="12"/>
  <c r="AD3571" i="12" s="1"/>
  <c r="AE3571" i="12"/>
  <c r="AF3571" i="12"/>
  <c r="AC3572" i="12"/>
  <c r="AD3572" i="12" s="1"/>
  <c r="AE3572" i="12"/>
  <c r="AF3572" i="12"/>
  <c r="AC3573" i="12"/>
  <c r="AD3573" i="12" s="1"/>
  <c r="AE3573" i="12"/>
  <c r="AF3573" i="12"/>
  <c r="AC3574" i="12"/>
  <c r="AD3574" i="12" s="1"/>
  <c r="AE3574" i="12"/>
  <c r="AF3574" i="12"/>
  <c r="AC3575" i="12"/>
  <c r="AD3575" i="12" s="1"/>
  <c r="AE3575" i="12"/>
  <c r="AF3575" i="12"/>
  <c r="AC3576" i="12"/>
  <c r="AD3576" i="12" s="1"/>
  <c r="AE3576" i="12"/>
  <c r="AF3576" i="12"/>
  <c r="AC3577" i="12"/>
  <c r="AD3577" i="12" s="1"/>
  <c r="AE3577" i="12"/>
  <c r="AF3577" i="12"/>
  <c r="AC3578" i="12"/>
  <c r="AD3578" i="12" s="1"/>
  <c r="AE3578" i="12"/>
  <c r="AF3578" i="12"/>
  <c r="AC3579" i="12"/>
  <c r="AD3579" i="12" s="1"/>
  <c r="AE3579" i="12"/>
  <c r="AF3579" i="12"/>
  <c r="AC3580" i="12"/>
  <c r="AD3580" i="12" s="1"/>
  <c r="AE3580" i="12"/>
  <c r="AF3580" i="12"/>
  <c r="AC3581" i="12"/>
  <c r="AD3581" i="12" s="1"/>
  <c r="AE3581" i="12"/>
  <c r="AF3581" i="12"/>
  <c r="AC3582" i="12"/>
  <c r="AD3582" i="12" s="1"/>
  <c r="AE3582" i="12"/>
  <c r="AF3582" i="12"/>
  <c r="AC3583" i="12"/>
  <c r="AD3583" i="12" s="1"/>
  <c r="AE3583" i="12"/>
  <c r="AF3583" i="12"/>
  <c r="AC3584" i="12"/>
  <c r="AD3584" i="12" s="1"/>
  <c r="AE3584" i="12"/>
  <c r="AF3584" i="12"/>
  <c r="AC3585" i="12"/>
  <c r="AD3585" i="12" s="1"/>
  <c r="AE3585" i="12"/>
  <c r="AF3585" i="12"/>
  <c r="AC3586" i="12"/>
  <c r="AD3586" i="12" s="1"/>
  <c r="AE3586" i="12"/>
  <c r="AF3586" i="12"/>
  <c r="AC3587" i="12"/>
  <c r="AD3587" i="12" s="1"/>
  <c r="AE3587" i="12"/>
  <c r="AF3587" i="12"/>
  <c r="AC3588" i="12"/>
  <c r="AD3588" i="12" s="1"/>
  <c r="AE3588" i="12"/>
  <c r="AF3588" i="12"/>
  <c r="AC3589" i="12"/>
  <c r="AD3589" i="12" s="1"/>
  <c r="AE3589" i="12"/>
  <c r="AF3589" i="12"/>
  <c r="AC3590" i="12"/>
  <c r="AD3590" i="12" s="1"/>
  <c r="AE3590" i="12"/>
  <c r="AF3590" i="12"/>
  <c r="AC3591" i="12"/>
  <c r="AD3591" i="12" s="1"/>
  <c r="AE3591" i="12"/>
  <c r="AF3591" i="12"/>
  <c r="AC3592" i="12"/>
  <c r="AD3592" i="12" s="1"/>
  <c r="AE3592" i="12"/>
  <c r="AF3592" i="12"/>
  <c r="AC3593" i="12"/>
  <c r="AD3593" i="12" s="1"/>
  <c r="AE3593" i="12"/>
  <c r="AF3593" i="12"/>
  <c r="AC3594" i="12"/>
  <c r="AD3594" i="12" s="1"/>
  <c r="AE3594" i="12"/>
  <c r="AF3594" i="12"/>
  <c r="AC3595" i="12"/>
  <c r="AD3595" i="12" s="1"/>
  <c r="AE3595" i="12"/>
  <c r="AF3595" i="12"/>
  <c r="AC3596" i="12"/>
  <c r="AD3596" i="12" s="1"/>
  <c r="AE3596" i="12"/>
  <c r="AF3596" i="12"/>
  <c r="AC3597" i="12"/>
  <c r="AD3597" i="12" s="1"/>
  <c r="AE3597" i="12"/>
  <c r="AF3597" i="12"/>
  <c r="AC3598" i="12"/>
  <c r="AD3598" i="12" s="1"/>
  <c r="AE3598" i="12"/>
  <c r="AF3598" i="12"/>
  <c r="AC3599" i="12"/>
  <c r="AD3599" i="12" s="1"/>
  <c r="AE3599" i="12"/>
  <c r="AF3599" i="12"/>
  <c r="AC3600" i="12"/>
  <c r="AD3600" i="12" s="1"/>
  <c r="AE3600" i="12"/>
  <c r="AF3600" i="12"/>
  <c r="AC3601" i="12"/>
  <c r="AD3601" i="12" s="1"/>
  <c r="AE3601" i="12"/>
  <c r="AF3601" i="12"/>
  <c r="AC3602" i="12"/>
  <c r="AD3602" i="12" s="1"/>
  <c r="AE3602" i="12"/>
  <c r="AF3602" i="12"/>
  <c r="AC3603" i="12"/>
  <c r="AD3603" i="12" s="1"/>
  <c r="AE3603" i="12"/>
  <c r="AF3603" i="12"/>
  <c r="AC3604" i="12"/>
  <c r="AD3604" i="12" s="1"/>
  <c r="AE3604" i="12"/>
  <c r="AF3604" i="12"/>
  <c r="AC3605" i="12"/>
  <c r="AD3605" i="12" s="1"/>
  <c r="AE3605" i="12"/>
  <c r="AF3605" i="12"/>
  <c r="AC3606" i="12"/>
  <c r="AD3606" i="12" s="1"/>
  <c r="AE3606" i="12"/>
  <c r="AF3606" i="12"/>
  <c r="AC3607" i="12"/>
  <c r="AD3607" i="12" s="1"/>
  <c r="AE3607" i="12"/>
  <c r="AF3607" i="12"/>
  <c r="AC3608" i="12"/>
  <c r="AD3608" i="12" s="1"/>
  <c r="AE3608" i="12"/>
  <c r="AF3608" i="12"/>
  <c r="AC3609" i="12"/>
  <c r="AD3609" i="12" s="1"/>
  <c r="AE3609" i="12"/>
  <c r="AF3609" i="12"/>
  <c r="AC3610" i="12"/>
  <c r="AD3610" i="12" s="1"/>
  <c r="AE3610" i="12"/>
  <c r="AF3610" i="12"/>
  <c r="AC3611" i="12"/>
  <c r="AD3611" i="12" s="1"/>
  <c r="AE3611" i="12"/>
  <c r="AF3611" i="12"/>
  <c r="AC3612" i="12"/>
  <c r="AD3612" i="12" s="1"/>
  <c r="AE3612" i="12"/>
  <c r="AF3612" i="12"/>
  <c r="AC3613" i="12"/>
  <c r="AD3613" i="12" s="1"/>
  <c r="AE3613" i="12"/>
  <c r="AF3613" i="12"/>
  <c r="AC3614" i="12"/>
  <c r="AD3614" i="12" s="1"/>
  <c r="AE3614" i="12"/>
  <c r="AF3614" i="12"/>
  <c r="AC3615" i="12"/>
  <c r="AD3615" i="12" s="1"/>
  <c r="AE3615" i="12"/>
  <c r="AF3615" i="12"/>
  <c r="AC3616" i="12"/>
  <c r="AD3616" i="12" s="1"/>
  <c r="AE3616" i="12"/>
  <c r="AF3616" i="12"/>
  <c r="AC3617" i="12"/>
  <c r="AD3617" i="12" s="1"/>
  <c r="AE3617" i="12"/>
  <c r="AF3617" i="12"/>
  <c r="AC3618" i="12"/>
  <c r="AD3618" i="12" s="1"/>
  <c r="AE3618" i="12"/>
  <c r="AF3618" i="12"/>
  <c r="AC3619" i="12"/>
  <c r="AD3619" i="12" s="1"/>
  <c r="AE3619" i="12"/>
  <c r="AF3619" i="12"/>
  <c r="AC3620" i="12"/>
  <c r="AD3620" i="12" s="1"/>
  <c r="AE3620" i="12"/>
  <c r="AF3620" i="12"/>
  <c r="AC3621" i="12"/>
  <c r="AD3621" i="12" s="1"/>
  <c r="AE3621" i="12"/>
  <c r="AF3621" i="12"/>
  <c r="AC3622" i="12"/>
  <c r="AD3622" i="12" s="1"/>
  <c r="AE3622" i="12"/>
  <c r="AF3622" i="12"/>
  <c r="AC3623" i="12"/>
  <c r="AD3623" i="12" s="1"/>
  <c r="AE3623" i="12"/>
  <c r="AF3623" i="12"/>
  <c r="AC3624" i="12"/>
  <c r="AD3624" i="12" s="1"/>
  <c r="AE3624" i="12"/>
  <c r="AF3624" i="12"/>
  <c r="AC3625" i="12"/>
  <c r="AD3625" i="12" s="1"/>
  <c r="AE3625" i="12"/>
  <c r="AF3625" i="12"/>
  <c r="AC3626" i="12"/>
  <c r="AD3626" i="12" s="1"/>
  <c r="AE3626" i="12"/>
  <c r="AF3626" i="12"/>
  <c r="AC3627" i="12"/>
  <c r="AD3627" i="12" s="1"/>
  <c r="AE3627" i="12"/>
  <c r="AF3627" i="12"/>
  <c r="AC3628" i="12"/>
  <c r="AD3628" i="12" s="1"/>
  <c r="AE3628" i="12"/>
  <c r="AF3628" i="12"/>
  <c r="AC3629" i="12"/>
  <c r="AD3629" i="12" s="1"/>
  <c r="AE3629" i="12"/>
  <c r="AF3629" i="12"/>
  <c r="AC3630" i="12"/>
  <c r="AD3630" i="12" s="1"/>
  <c r="AE3630" i="12"/>
  <c r="AF3630" i="12"/>
  <c r="AC3631" i="12"/>
  <c r="AD3631" i="12" s="1"/>
  <c r="AE3631" i="12"/>
  <c r="AF3631" i="12"/>
  <c r="AC3632" i="12"/>
  <c r="AD3632" i="12" s="1"/>
  <c r="AE3632" i="12"/>
  <c r="AF3632" i="12"/>
  <c r="AC3633" i="12"/>
  <c r="AD3633" i="12" s="1"/>
  <c r="AE3633" i="12"/>
  <c r="AF3633" i="12"/>
  <c r="AC3634" i="12"/>
  <c r="AD3634" i="12" s="1"/>
  <c r="AE3634" i="12"/>
  <c r="AF3634" i="12"/>
  <c r="AC3635" i="12"/>
  <c r="AD3635" i="12" s="1"/>
  <c r="AE3635" i="12"/>
  <c r="AF3635" i="12"/>
  <c r="AC3636" i="12"/>
  <c r="AD3636" i="12" s="1"/>
  <c r="AE3636" i="12"/>
  <c r="AF3636" i="12"/>
  <c r="AC3637" i="12"/>
  <c r="AD3637" i="12" s="1"/>
  <c r="AE3637" i="12"/>
  <c r="AF3637" i="12"/>
  <c r="AC3638" i="12"/>
  <c r="AD3638" i="12" s="1"/>
  <c r="AE3638" i="12"/>
  <c r="AF3638" i="12"/>
  <c r="AC3639" i="12"/>
  <c r="AD3639" i="12" s="1"/>
  <c r="AE3639" i="12"/>
  <c r="AF3639" i="12"/>
  <c r="AC3640" i="12"/>
  <c r="AD3640" i="12" s="1"/>
  <c r="AE3640" i="12"/>
  <c r="AF3640" i="12"/>
  <c r="AC3641" i="12"/>
  <c r="AD3641" i="12" s="1"/>
  <c r="AE3641" i="12"/>
  <c r="AF3641" i="12"/>
  <c r="AC3642" i="12"/>
  <c r="AD3642" i="12" s="1"/>
  <c r="AE3642" i="12"/>
  <c r="AF3642" i="12"/>
  <c r="AC3643" i="12"/>
  <c r="AD3643" i="12" s="1"/>
  <c r="AE3643" i="12"/>
  <c r="AF3643" i="12"/>
  <c r="AC3644" i="12"/>
  <c r="AD3644" i="12" s="1"/>
  <c r="AE3644" i="12"/>
  <c r="AF3644" i="12"/>
  <c r="AC3645" i="12"/>
  <c r="AD3645" i="12" s="1"/>
  <c r="AE3645" i="12"/>
  <c r="AF3645" i="12"/>
  <c r="AC3646" i="12"/>
  <c r="AD3646" i="12" s="1"/>
  <c r="AE3646" i="12"/>
  <c r="AF3646" i="12"/>
  <c r="AC3647" i="12"/>
  <c r="AD3647" i="12" s="1"/>
  <c r="AE3647" i="12"/>
  <c r="AF3647" i="12"/>
  <c r="AC3648" i="12"/>
  <c r="AD3648" i="12" s="1"/>
  <c r="AE3648" i="12"/>
  <c r="AF3648" i="12"/>
  <c r="AC3649" i="12"/>
  <c r="AD3649" i="12" s="1"/>
  <c r="AE3649" i="12"/>
  <c r="AF3649" i="12"/>
  <c r="AC3650" i="12"/>
  <c r="AD3650" i="12" s="1"/>
  <c r="AE3650" i="12"/>
  <c r="AF3650" i="12"/>
  <c r="AC3651" i="12"/>
  <c r="AD3651" i="12" s="1"/>
  <c r="AE3651" i="12"/>
  <c r="AF3651" i="12"/>
  <c r="AC3652" i="12"/>
  <c r="AD3652" i="12" s="1"/>
  <c r="AE3652" i="12"/>
  <c r="AF3652" i="12"/>
  <c r="AC3653" i="12"/>
  <c r="AD3653" i="12" s="1"/>
  <c r="AE3653" i="12"/>
  <c r="AF3653" i="12"/>
  <c r="AC3654" i="12"/>
  <c r="AD3654" i="12" s="1"/>
  <c r="AE3654" i="12"/>
  <c r="AF3654" i="12"/>
  <c r="AC3655" i="12"/>
  <c r="AD3655" i="12" s="1"/>
  <c r="AE3655" i="12"/>
  <c r="AF3655" i="12"/>
  <c r="AC3656" i="12"/>
  <c r="AD3656" i="12" s="1"/>
  <c r="AE3656" i="12"/>
  <c r="AF3656" i="12"/>
  <c r="AC3657" i="12"/>
  <c r="AD3657" i="12" s="1"/>
  <c r="AE3657" i="12"/>
  <c r="AF3657" i="12"/>
  <c r="AC3658" i="12"/>
  <c r="AD3658" i="12" s="1"/>
  <c r="AE3658" i="12"/>
  <c r="AF3658" i="12"/>
  <c r="AC3659" i="12"/>
  <c r="AD3659" i="12" s="1"/>
  <c r="AE3659" i="12"/>
  <c r="AF3659" i="12"/>
  <c r="AC3660" i="12"/>
  <c r="AD3660" i="12" s="1"/>
  <c r="AE3660" i="12"/>
  <c r="AF3660" i="12"/>
  <c r="AC3661" i="12"/>
  <c r="AD3661" i="12" s="1"/>
  <c r="AE3661" i="12"/>
  <c r="AF3661" i="12"/>
  <c r="AC3662" i="12"/>
  <c r="AD3662" i="12" s="1"/>
  <c r="AE3662" i="12"/>
  <c r="AF3662" i="12"/>
  <c r="AC3663" i="12"/>
  <c r="AD3663" i="12" s="1"/>
  <c r="AE3663" i="12"/>
  <c r="AF3663" i="12"/>
  <c r="AC3664" i="12"/>
  <c r="AD3664" i="12" s="1"/>
  <c r="AE3664" i="12"/>
  <c r="AF3664" i="12"/>
  <c r="AC3665" i="12"/>
  <c r="AD3665" i="12"/>
  <c r="AE3665" i="12"/>
  <c r="AF3665" i="12"/>
  <c r="AC3666" i="12"/>
  <c r="AD3666" i="12" s="1"/>
  <c r="AE3666" i="12"/>
  <c r="AF3666" i="12"/>
  <c r="AC3667" i="12"/>
  <c r="AD3667" i="12" s="1"/>
  <c r="AE3667" i="12"/>
  <c r="AF3667" i="12"/>
  <c r="AC3668" i="12"/>
  <c r="AD3668" i="12" s="1"/>
  <c r="AE3668" i="12"/>
  <c r="AF3668" i="12"/>
  <c r="AC3669" i="12"/>
  <c r="AD3669" i="12" s="1"/>
  <c r="AE3669" i="12"/>
  <c r="AF3669" i="12"/>
  <c r="AC3670" i="12"/>
  <c r="AD3670" i="12" s="1"/>
  <c r="AE3670" i="12"/>
  <c r="AF3670" i="12"/>
  <c r="AC3671" i="12"/>
  <c r="AD3671" i="12"/>
  <c r="AE3671" i="12"/>
  <c r="AF3671" i="12"/>
  <c r="AC3672" i="12"/>
  <c r="AD3672" i="12" s="1"/>
  <c r="AE3672" i="12"/>
  <c r="AF3672" i="12"/>
  <c r="AC3673" i="12"/>
  <c r="AD3673" i="12" s="1"/>
  <c r="AE3673" i="12"/>
  <c r="AF3673" i="12"/>
  <c r="AC3674" i="12"/>
  <c r="AD3674" i="12" s="1"/>
  <c r="AE3674" i="12"/>
  <c r="AF3674" i="12"/>
  <c r="AC3675" i="12"/>
  <c r="AD3675" i="12" s="1"/>
  <c r="AE3675" i="12"/>
  <c r="AF3675" i="12"/>
  <c r="AC3676" i="12"/>
  <c r="AD3676" i="12" s="1"/>
  <c r="AE3676" i="12"/>
  <c r="AF3676" i="12"/>
  <c r="AC3677" i="12"/>
  <c r="AD3677" i="12" s="1"/>
  <c r="AE3677" i="12"/>
  <c r="AF3677" i="12"/>
  <c r="AC3678" i="12"/>
  <c r="AD3678" i="12" s="1"/>
  <c r="AE3678" i="12"/>
  <c r="AF3678" i="12"/>
  <c r="AC3679" i="12"/>
  <c r="AD3679" i="12" s="1"/>
  <c r="AE3679" i="12"/>
  <c r="AF3679" i="12"/>
  <c r="AC3680" i="12"/>
  <c r="AD3680" i="12" s="1"/>
  <c r="AE3680" i="12"/>
  <c r="AF3680" i="12"/>
  <c r="AC3681" i="12"/>
  <c r="AD3681" i="12"/>
  <c r="AE3681" i="12"/>
  <c r="AF3681" i="12"/>
  <c r="AC3682" i="12"/>
  <c r="AD3682" i="12" s="1"/>
  <c r="AE3682" i="12"/>
  <c r="AF3682" i="12"/>
  <c r="AC3683" i="12"/>
  <c r="AD3683" i="12" s="1"/>
  <c r="AE3683" i="12"/>
  <c r="AF3683" i="12"/>
  <c r="AC3684" i="12"/>
  <c r="AD3684" i="12" s="1"/>
  <c r="AE3684" i="12"/>
  <c r="AF3684" i="12"/>
  <c r="AC3685" i="12"/>
  <c r="AD3685" i="12" s="1"/>
  <c r="AE3685" i="12"/>
  <c r="AF3685" i="12"/>
  <c r="AC3686" i="12"/>
  <c r="AD3686" i="12" s="1"/>
  <c r="AE3686" i="12"/>
  <c r="AF3686" i="12"/>
  <c r="AC3687" i="12"/>
  <c r="AD3687" i="12" s="1"/>
  <c r="AE3687" i="12"/>
  <c r="AF3687" i="12"/>
  <c r="AC3688" i="12"/>
  <c r="AD3688" i="12" s="1"/>
  <c r="AE3688" i="12"/>
  <c r="AF3688" i="12"/>
  <c r="AC3689" i="12"/>
  <c r="AD3689" i="12" s="1"/>
  <c r="AE3689" i="12"/>
  <c r="AF3689" i="12"/>
  <c r="AC3690" i="12"/>
  <c r="AD3690" i="12" s="1"/>
  <c r="AE3690" i="12"/>
  <c r="AF3690" i="12"/>
  <c r="AC3691" i="12"/>
  <c r="AD3691" i="12" s="1"/>
  <c r="AE3691" i="12"/>
  <c r="AF3691" i="12"/>
  <c r="AC3692" i="12"/>
  <c r="AD3692" i="12" s="1"/>
  <c r="AE3692" i="12"/>
  <c r="AF3692" i="12"/>
  <c r="AC3693" i="12"/>
  <c r="AD3693" i="12" s="1"/>
  <c r="AE3693" i="12"/>
  <c r="AF3693" i="12"/>
  <c r="AC3694" i="12"/>
  <c r="AD3694" i="12" s="1"/>
  <c r="AE3694" i="12"/>
  <c r="AF3694" i="12"/>
  <c r="AC3695" i="12"/>
  <c r="AD3695" i="12" s="1"/>
  <c r="AE3695" i="12"/>
  <c r="AF3695" i="12"/>
  <c r="AC3696" i="12"/>
  <c r="AD3696" i="12" s="1"/>
  <c r="AE3696" i="12"/>
  <c r="AF3696" i="12"/>
  <c r="AC3697" i="12"/>
  <c r="AD3697" i="12" s="1"/>
  <c r="AE3697" i="12"/>
  <c r="AF3697" i="12"/>
  <c r="AC3698" i="12"/>
  <c r="AD3698" i="12"/>
  <c r="AE3698" i="12"/>
  <c r="AF3698" i="12"/>
  <c r="AC3699" i="12"/>
  <c r="AD3699" i="12" s="1"/>
  <c r="AE3699" i="12"/>
  <c r="AF3699" i="12"/>
  <c r="AC3700" i="12"/>
  <c r="AD3700" i="12"/>
  <c r="AE3700" i="12"/>
  <c r="AF3700" i="12"/>
  <c r="AC3701" i="12"/>
  <c r="AD3701" i="12" s="1"/>
  <c r="AE3701" i="12"/>
  <c r="AF3701" i="12"/>
  <c r="AC3702" i="12"/>
  <c r="AD3702" i="12" s="1"/>
  <c r="AE3702" i="12"/>
  <c r="AF3702" i="12"/>
  <c r="AC3703" i="12"/>
  <c r="AD3703" i="12" s="1"/>
  <c r="AE3703" i="12"/>
  <c r="AF3703" i="12"/>
  <c r="AC3704" i="12"/>
  <c r="AD3704" i="12" s="1"/>
  <c r="AE3704" i="12"/>
  <c r="AF3704" i="12"/>
  <c r="AC3705" i="12"/>
  <c r="AD3705" i="12" s="1"/>
  <c r="AE3705" i="12"/>
  <c r="AF3705" i="12"/>
  <c r="AC3706" i="12"/>
  <c r="AD3706" i="12"/>
  <c r="AE3706" i="12"/>
  <c r="AF3706" i="12"/>
  <c r="AC3707" i="12"/>
  <c r="AD3707" i="12" s="1"/>
  <c r="AE3707" i="12"/>
  <c r="AF3707" i="12"/>
  <c r="AC3708" i="12"/>
  <c r="AD3708" i="12" s="1"/>
  <c r="AE3708" i="12"/>
  <c r="AF3708" i="12"/>
  <c r="AC3709" i="12"/>
  <c r="AD3709" i="12" s="1"/>
  <c r="AE3709" i="12"/>
  <c r="AF3709" i="12"/>
  <c r="AC3710" i="12"/>
  <c r="AD3710" i="12" s="1"/>
  <c r="AE3710" i="12"/>
  <c r="AF3710" i="12"/>
  <c r="AC3711" i="12"/>
  <c r="AD3711" i="12" s="1"/>
  <c r="AE3711" i="12"/>
  <c r="AF3711" i="12"/>
  <c r="AC3712" i="12"/>
  <c r="AD3712" i="12" s="1"/>
  <c r="AE3712" i="12"/>
  <c r="AF3712" i="12"/>
  <c r="AC3713" i="12"/>
  <c r="AD3713" i="12"/>
  <c r="AE3713" i="12"/>
  <c r="AF3713" i="12"/>
  <c r="AC3714" i="12"/>
  <c r="AD3714" i="12" s="1"/>
  <c r="AE3714" i="12"/>
  <c r="AF3714" i="12"/>
  <c r="AC3715" i="12"/>
  <c r="AD3715" i="12" s="1"/>
  <c r="AE3715" i="12"/>
  <c r="AF3715" i="12"/>
  <c r="AC3716" i="12"/>
  <c r="AD3716" i="12" s="1"/>
  <c r="AE3716" i="12"/>
  <c r="AF3716" i="12"/>
  <c r="AC3717" i="12"/>
  <c r="AD3717" i="12" s="1"/>
  <c r="AE3717" i="12"/>
  <c r="AF3717" i="12"/>
  <c r="AC3718" i="12"/>
  <c r="AD3718" i="12"/>
  <c r="AE3718" i="12"/>
  <c r="AF3718" i="12"/>
  <c r="AC3719" i="12"/>
  <c r="AD3719" i="12" s="1"/>
  <c r="AE3719" i="12"/>
  <c r="AF3719" i="12"/>
  <c r="AC3720" i="12"/>
  <c r="AD3720" i="12"/>
  <c r="AE3720" i="12"/>
  <c r="AF3720" i="12"/>
  <c r="AC3721" i="12"/>
  <c r="AD3721" i="12" s="1"/>
  <c r="AE3721" i="12"/>
  <c r="AF3721" i="12"/>
  <c r="AC3722" i="12"/>
  <c r="AD3722" i="12" s="1"/>
  <c r="AE3722" i="12"/>
  <c r="AF3722" i="12"/>
  <c r="AC3723" i="12"/>
  <c r="AD3723" i="12"/>
  <c r="AE3723" i="12"/>
  <c r="AF3723" i="12"/>
  <c r="AC3724" i="12"/>
  <c r="AD3724" i="12" s="1"/>
  <c r="AE3724" i="12"/>
  <c r="AF3724" i="12"/>
  <c r="AC3725" i="12"/>
  <c r="AD3725" i="12"/>
  <c r="AE3725" i="12"/>
  <c r="AF3725" i="12"/>
  <c r="AC3726" i="12"/>
  <c r="AD3726" i="12" s="1"/>
  <c r="AE3726" i="12"/>
  <c r="AF3726" i="12"/>
  <c r="AC3727" i="12"/>
  <c r="AD3727" i="12"/>
  <c r="AE3727" i="12"/>
  <c r="AF3727" i="12"/>
  <c r="AC3728" i="12"/>
  <c r="AD3728" i="12" s="1"/>
  <c r="AE3728" i="12"/>
  <c r="AF3728" i="12"/>
  <c r="AC3729" i="12"/>
  <c r="AD3729" i="12" s="1"/>
  <c r="AE3729" i="12"/>
  <c r="AF3729" i="12"/>
  <c r="AC3730" i="12"/>
  <c r="AD3730" i="12" s="1"/>
  <c r="AE3730" i="12"/>
  <c r="AF3730" i="12"/>
  <c r="AC3731" i="12"/>
  <c r="AD3731" i="12" s="1"/>
  <c r="AE3731" i="12"/>
  <c r="AF3731" i="12"/>
  <c r="AC3732" i="12"/>
  <c r="AD3732" i="12" s="1"/>
  <c r="AE3732" i="12"/>
  <c r="AF3732" i="12"/>
  <c r="AC3733" i="12"/>
  <c r="AD3733" i="12" s="1"/>
  <c r="AE3733" i="12"/>
  <c r="AF3733" i="12"/>
  <c r="AC3734" i="12"/>
  <c r="AD3734" i="12" s="1"/>
  <c r="AE3734" i="12"/>
  <c r="AF3734" i="12"/>
  <c r="AC3735" i="12"/>
  <c r="AD3735" i="12" s="1"/>
  <c r="AE3735" i="12"/>
  <c r="AF3735" i="12"/>
  <c r="AC3736" i="12"/>
  <c r="AD3736" i="12" s="1"/>
  <c r="AE3736" i="12"/>
  <c r="AF3736" i="12"/>
  <c r="AC3737" i="12"/>
  <c r="AD3737" i="12" s="1"/>
  <c r="AE3737" i="12"/>
  <c r="AF3737" i="12"/>
  <c r="AC3738" i="12"/>
  <c r="AD3738" i="12" s="1"/>
  <c r="AE3738" i="12"/>
  <c r="AF3738" i="12"/>
  <c r="AC3739" i="12"/>
  <c r="AD3739" i="12" s="1"/>
  <c r="AE3739" i="12"/>
  <c r="AF3739" i="12"/>
  <c r="AC3740" i="12"/>
  <c r="AD3740" i="12" s="1"/>
  <c r="AE3740" i="12"/>
  <c r="AF3740" i="12"/>
  <c r="AC3741" i="12"/>
  <c r="AD3741" i="12" s="1"/>
  <c r="AE3741" i="12"/>
  <c r="AF3741" i="12"/>
  <c r="AC3742" i="12"/>
  <c r="AD3742" i="12" s="1"/>
  <c r="AE3742" i="12"/>
  <c r="AF3742" i="12"/>
  <c r="AC3743" i="12"/>
  <c r="AD3743" i="12" s="1"/>
  <c r="AE3743" i="12"/>
  <c r="AF3743" i="12"/>
  <c r="AC3744" i="12"/>
  <c r="AD3744" i="12" s="1"/>
  <c r="AE3744" i="12"/>
  <c r="AF3744" i="12"/>
  <c r="AC3745" i="12"/>
  <c r="AD3745" i="12"/>
  <c r="AE3745" i="12"/>
  <c r="AF3745" i="12"/>
  <c r="AC3746" i="12"/>
  <c r="AD3746" i="12" s="1"/>
  <c r="AE3746" i="12"/>
  <c r="AF3746" i="12"/>
  <c r="AC3747" i="12"/>
  <c r="AD3747" i="12" s="1"/>
  <c r="AE3747" i="12"/>
  <c r="AF3747" i="12"/>
  <c r="AC3748" i="12"/>
  <c r="AD3748" i="12" s="1"/>
  <c r="AE3748" i="12"/>
  <c r="AF3748" i="12"/>
  <c r="AC3749" i="12"/>
  <c r="AD3749" i="12" s="1"/>
  <c r="AE3749" i="12"/>
  <c r="AF3749" i="12"/>
  <c r="AC3750" i="12"/>
  <c r="AD3750" i="12" s="1"/>
  <c r="AE3750" i="12"/>
  <c r="AF3750" i="12"/>
  <c r="AC3751" i="12"/>
  <c r="AD3751" i="12" s="1"/>
  <c r="AE3751" i="12"/>
  <c r="AF3751" i="12"/>
  <c r="AC3752" i="12"/>
  <c r="AD3752" i="12" s="1"/>
  <c r="AE3752" i="12"/>
  <c r="AF3752" i="12"/>
  <c r="AC3753" i="12"/>
  <c r="AD3753" i="12" s="1"/>
  <c r="AE3753" i="12"/>
  <c r="AF3753" i="12"/>
  <c r="AC3754" i="12"/>
  <c r="AD3754" i="12"/>
  <c r="AE3754" i="12"/>
  <c r="AF3754" i="12"/>
  <c r="AC3755" i="12"/>
  <c r="AD3755" i="12" s="1"/>
  <c r="AE3755" i="12"/>
  <c r="AF3755" i="12"/>
  <c r="AC3756" i="12"/>
  <c r="AD3756" i="12" s="1"/>
  <c r="AE3756" i="12"/>
  <c r="AF3756" i="12"/>
  <c r="AC3757" i="12"/>
  <c r="AD3757" i="12"/>
  <c r="AE3757" i="12"/>
  <c r="AF3757" i="12"/>
  <c r="AC3758" i="12"/>
  <c r="AD3758" i="12" s="1"/>
  <c r="AE3758" i="12"/>
  <c r="AF3758" i="12"/>
  <c r="AC3759" i="12"/>
  <c r="AD3759" i="12" s="1"/>
  <c r="AE3759" i="12"/>
  <c r="AF3759" i="12"/>
  <c r="AC3760" i="12"/>
  <c r="AD3760" i="12" s="1"/>
  <c r="AE3760" i="12"/>
  <c r="AF3760" i="12"/>
  <c r="AC3761" i="12"/>
  <c r="AD3761" i="12" s="1"/>
  <c r="AE3761" i="12"/>
  <c r="AF3761" i="12"/>
  <c r="AC3762" i="12"/>
  <c r="AD3762" i="12" s="1"/>
  <c r="AE3762" i="12"/>
  <c r="AF3762" i="12"/>
  <c r="AC3763" i="12"/>
  <c r="AD3763" i="12" s="1"/>
  <c r="AE3763" i="12"/>
  <c r="AF3763" i="12"/>
  <c r="AC3764" i="12"/>
  <c r="AD3764" i="12" s="1"/>
  <c r="AE3764" i="12"/>
  <c r="AF3764" i="12"/>
  <c r="AC3765" i="12"/>
  <c r="AD3765" i="12" s="1"/>
  <c r="AE3765" i="12"/>
  <c r="AF3765" i="12"/>
  <c r="AC3766" i="12"/>
  <c r="AD3766" i="12"/>
  <c r="AE3766" i="12"/>
  <c r="AF3766" i="12"/>
  <c r="AC3767" i="12"/>
  <c r="AD3767" i="12" s="1"/>
  <c r="AE3767" i="12"/>
  <c r="AF3767" i="12"/>
  <c r="AC3768" i="12"/>
  <c r="AD3768" i="12" s="1"/>
  <c r="AE3768" i="12"/>
  <c r="AF3768" i="12"/>
  <c r="AC3769" i="12"/>
  <c r="AD3769" i="12" s="1"/>
  <c r="AE3769" i="12"/>
  <c r="AF3769" i="12"/>
  <c r="AC3770" i="12"/>
  <c r="AD3770" i="12"/>
  <c r="AE3770" i="12"/>
  <c r="AF3770" i="12"/>
  <c r="AC3771" i="12"/>
  <c r="AD3771" i="12" s="1"/>
  <c r="AE3771" i="12"/>
  <c r="AF3771" i="12"/>
  <c r="AC3772" i="12"/>
  <c r="AD3772" i="12"/>
  <c r="AE3772" i="12"/>
  <c r="AF3772" i="12"/>
  <c r="AC3773" i="12"/>
  <c r="AD3773" i="12"/>
  <c r="AE3773" i="12"/>
  <c r="AF3773" i="12"/>
  <c r="AC3774" i="12"/>
  <c r="AD3774" i="12"/>
  <c r="AE3774" i="12"/>
  <c r="AF3774" i="12"/>
  <c r="AC3775" i="12"/>
  <c r="AD3775" i="12" s="1"/>
  <c r="AE3775" i="12"/>
  <c r="AF3775" i="12"/>
  <c r="AC3776" i="12"/>
  <c r="AD3776" i="12" s="1"/>
  <c r="AE3776" i="12"/>
  <c r="AF3776" i="12"/>
  <c r="AC3777" i="12"/>
  <c r="AD3777" i="12"/>
  <c r="AE3777" i="12"/>
  <c r="AF3777" i="12"/>
  <c r="AC3778" i="12"/>
  <c r="AD3778" i="12" s="1"/>
  <c r="AE3778" i="12"/>
  <c r="AF3778" i="12"/>
  <c r="AC3779" i="12"/>
  <c r="AD3779" i="12" s="1"/>
  <c r="AE3779" i="12"/>
  <c r="AF3779" i="12"/>
  <c r="AC3780" i="12"/>
  <c r="AD3780" i="12" s="1"/>
  <c r="AE3780" i="12"/>
  <c r="AF3780" i="12"/>
  <c r="AC3781" i="12"/>
  <c r="AD3781" i="12" s="1"/>
  <c r="AE3781" i="12"/>
  <c r="AF3781" i="12"/>
  <c r="AC3782" i="12"/>
  <c r="AD3782" i="12" s="1"/>
  <c r="AE3782" i="12"/>
  <c r="AF3782" i="12"/>
  <c r="AC3783" i="12"/>
  <c r="AD3783" i="12" s="1"/>
  <c r="AE3783" i="12"/>
  <c r="AF3783" i="12"/>
  <c r="AC3784" i="12"/>
  <c r="AD3784" i="12" s="1"/>
  <c r="AE3784" i="12"/>
  <c r="AF3784" i="12"/>
  <c r="AC3785" i="12"/>
  <c r="AD3785" i="12" s="1"/>
  <c r="AE3785" i="12"/>
  <c r="AF3785" i="12"/>
  <c r="AC3786" i="12"/>
  <c r="AD3786" i="12"/>
  <c r="AE3786" i="12"/>
  <c r="AF3786" i="12"/>
  <c r="AC3787" i="12"/>
  <c r="AD3787" i="12" s="1"/>
  <c r="AE3787" i="12"/>
  <c r="AF3787" i="12"/>
  <c r="AC3788" i="12"/>
  <c r="AD3788" i="12" s="1"/>
  <c r="AE3788" i="12"/>
  <c r="AF3788" i="12"/>
  <c r="AC3789" i="12"/>
  <c r="AD3789" i="12" s="1"/>
  <c r="AE3789" i="12"/>
  <c r="AF3789" i="12"/>
  <c r="AC3790" i="12"/>
  <c r="AD3790" i="12" s="1"/>
  <c r="AE3790" i="12"/>
  <c r="AF3790" i="12"/>
  <c r="AC3791" i="12"/>
  <c r="AD3791" i="12" s="1"/>
  <c r="AE3791" i="12"/>
  <c r="AF3791" i="12"/>
  <c r="AC3792" i="12"/>
  <c r="AD3792" i="12" s="1"/>
  <c r="AE3792" i="12"/>
  <c r="AF3792" i="12"/>
  <c r="AC3793" i="12"/>
  <c r="AD3793" i="12"/>
  <c r="AE3793" i="12"/>
  <c r="AF3793" i="12"/>
  <c r="AC3794" i="12"/>
  <c r="AD3794" i="12" s="1"/>
  <c r="AE3794" i="12"/>
  <c r="AF3794" i="12"/>
  <c r="AC3795" i="12"/>
  <c r="AD3795" i="12" s="1"/>
  <c r="AE3795" i="12"/>
  <c r="AF3795" i="12"/>
  <c r="AC3796" i="12"/>
  <c r="AD3796" i="12" s="1"/>
  <c r="AE3796" i="12"/>
  <c r="AF3796" i="12"/>
  <c r="AC3797" i="12"/>
  <c r="AD3797" i="12"/>
  <c r="AE3797" i="12"/>
  <c r="AF3797" i="12"/>
  <c r="AC3798" i="12"/>
  <c r="AD3798" i="12" s="1"/>
  <c r="AE3798" i="12"/>
  <c r="AF3798" i="12"/>
  <c r="AC3799" i="12"/>
  <c r="AD3799" i="12" s="1"/>
  <c r="AE3799" i="12"/>
  <c r="AF3799" i="12"/>
  <c r="AC3800" i="12"/>
  <c r="AD3800" i="12" s="1"/>
  <c r="AE3800" i="12"/>
  <c r="AF3800" i="12"/>
  <c r="AC3801" i="12"/>
  <c r="AD3801" i="12" s="1"/>
  <c r="AE3801" i="12"/>
  <c r="AF3801" i="12"/>
  <c r="AC3802" i="12"/>
  <c r="AD3802" i="12" s="1"/>
  <c r="AE3802" i="12"/>
  <c r="AF3802" i="12"/>
  <c r="AC3803" i="12"/>
  <c r="AD3803" i="12" s="1"/>
  <c r="AE3803" i="12"/>
  <c r="AF3803" i="12"/>
  <c r="AC3804" i="12"/>
  <c r="AD3804" i="12" s="1"/>
  <c r="AE3804" i="12"/>
  <c r="AF3804" i="12"/>
  <c r="AC3805" i="12"/>
  <c r="AD3805" i="12" s="1"/>
  <c r="AE3805" i="12"/>
  <c r="AF3805" i="12"/>
  <c r="AC3806" i="12"/>
  <c r="AD3806" i="12"/>
  <c r="AE3806" i="12"/>
  <c r="AF3806" i="12"/>
  <c r="AC3807" i="12"/>
  <c r="AD3807" i="12" s="1"/>
  <c r="AE3807" i="12"/>
  <c r="AF3807" i="12"/>
  <c r="AC3808" i="12"/>
  <c r="AD3808" i="12" s="1"/>
  <c r="AE3808" i="12"/>
  <c r="AF3808" i="12"/>
  <c r="AC3809" i="12"/>
  <c r="AD3809" i="12" s="1"/>
  <c r="AE3809" i="12"/>
  <c r="AF3809" i="12"/>
  <c r="AC3810" i="12"/>
  <c r="AD3810" i="12" s="1"/>
  <c r="AE3810" i="12"/>
  <c r="AF3810" i="12"/>
  <c r="AC3811" i="12"/>
  <c r="AD3811" i="12" s="1"/>
  <c r="AE3811" i="12"/>
  <c r="AF3811" i="12"/>
  <c r="AC3812" i="12"/>
  <c r="AD3812" i="12"/>
  <c r="AE3812" i="12"/>
  <c r="AF3812" i="12"/>
  <c r="AC3813" i="12"/>
  <c r="AD3813" i="12" s="1"/>
  <c r="AE3813" i="12"/>
  <c r="AF3813" i="12"/>
  <c r="AC3814" i="12"/>
  <c r="AD3814" i="12" s="1"/>
  <c r="AE3814" i="12"/>
  <c r="AF3814" i="12"/>
  <c r="AC3815" i="12"/>
  <c r="AD3815" i="12" s="1"/>
  <c r="AE3815" i="12"/>
  <c r="AF3815" i="12"/>
  <c r="AC3816" i="12"/>
  <c r="AD3816" i="12" s="1"/>
  <c r="AE3816" i="12"/>
  <c r="AF3816" i="12"/>
  <c r="AC3817" i="12"/>
  <c r="AD3817" i="12" s="1"/>
  <c r="AE3817" i="12"/>
  <c r="AF3817" i="12"/>
  <c r="AC3818" i="12"/>
  <c r="AD3818" i="12" s="1"/>
  <c r="AE3818" i="12"/>
  <c r="AF3818" i="12"/>
  <c r="AC3819" i="12"/>
  <c r="AD3819" i="12" s="1"/>
  <c r="AE3819" i="12"/>
  <c r="AF3819" i="12"/>
  <c r="AC3820" i="12"/>
  <c r="AD3820" i="12" s="1"/>
  <c r="AE3820" i="12"/>
  <c r="AF3820" i="12"/>
  <c r="AC3821" i="12"/>
  <c r="AD3821" i="12"/>
  <c r="AE3821" i="12"/>
  <c r="AF3821" i="12"/>
  <c r="AC3822" i="12"/>
  <c r="AD3822" i="12" s="1"/>
  <c r="AE3822" i="12"/>
  <c r="AF3822" i="12"/>
  <c r="AC3823" i="12"/>
  <c r="AD3823" i="12" s="1"/>
  <c r="AE3823" i="12"/>
  <c r="AF3823" i="12"/>
  <c r="AC3824" i="12"/>
  <c r="AD3824" i="12" s="1"/>
  <c r="AE3824" i="12"/>
  <c r="AF3824" i="12"/>
  <c r="AC3825" i="12"/>
  <c r="AD3825" i="12" s="1"/>
  <c r="AE3825" i="12"/>
  <c r="AF3825" i="12"/>
  <c r="AC3826" i="12"/>
  <c r="AD3826" i="12"/>
  <c r="AE3826" i="12"/>
  <c r="AF3826" i="12"/>
  <c r="AC3827" i="12"/>
  <c r="AD3827" i="12" s="1"/>
  <c r="AE3827" i="12"/>
  <c r="AF3827" i="12"/>
  <c r="AC3828" i="12"/>
  <c r="AD3828" i="12" s="1"/>
  <c r="AE3828" i="12"/>
  <c r="AF3828" i="12"/>
  <c r="AC3829" i="12"/>
  <c r="AD3829" i="12" s="1"/>
  <c r="AE3829" i="12"/>
  <c r="AF3829" i="12"/>
  <c r="AC3830" i="12"/>
  <c r="AD3830" i="12" s="1"/>
  <c r="AE3830" i="12"/>
  <c r="AF3830" i="12"/>
  <c r="AC3831" i="12"/>
  <c r="AD3831" i="12" s="1"/>
  <c r="AE3831" i="12"/>
  <c r="AF3831" i="12"/>
  <c r="AC3832" i="12"/>
  <c r="AD3832" i="12"/>
  <c r="AE3832" i="12"/>
  <c r="AF3832" i="12"/>
  <c r="AC3833" i="12"/>
  <c r="AD3833" i="12" s="1"/>
  <c r="AE3833" i="12"/>
  <c r="AF3833" i="12"/>
  <c r="AC3834" i="12"/>
  <c r="AD3834" i="12" s="1"/>
  <c r="AE3834" i="12"/>
  <c r="AF3834" i="12"/>
  <c r="AC3835" i="12"/>
  <c r="AD3835" i="12" s="1"/>
  <c r="AE3835" i="12"/>
  <c r="AF3835" i="12"/>
  <c r="AC3836" i="12"/>
  <c r="AD3836" i="12" s="1"/>
  <c r="AE3836" i="12"/>
  <c r="AF3836" i="12"/>
  <c r="AC3837" i="12"/>
  <c r="AD3837" i="12" s="1"/>
  <c r="AE3837" i="12"/>
  <c r="AF3837" i="12"/>
  <c r="AC3838" i="12"/>
  <c r="AD3838" i="12" s="1"/>
  <c r="AE3838" i="12"/>
  <c r="AF3838" i="12"/>
  <c r="AC3839" i="12"/>
  <c r="AD3839" i="12"/>
  <c r="AE3839" i="12"/>
  <c r="AF3839" i="12"/>
  <c r="AC3840" i="12"/>
  <c r="AD3840" i="12" s="1"/>
  <c r="AE3840" i="12"/>
  <c r="AF3840" i="12"/>
  <c r="AC3841" i="12"/>
  <c r="AD3841" i="12" s="1"/>
  <c r="AE3841" i="12"/>
  <c r="AF3841" i="12"/>
  <c r="AC3842" i="12"/>
  <c r="AD3842" i="12"/>
  <c r="AE3842" i="12"/>
  <c r="AF3842" i="12"/>
  <c r="AC3843" i="12"/>
  <c r="AD3843" i="12" s="1"/>
  <c r="AE3843" i="12"/>
  <c r="AF3843" i="12"/>
  <c r="AC3844" i="12"/>
  <c r="AD3844" i="12" s="1"/>
  <c r="AE3844" i="12"/>
  <c r="AF3844" i="12"/>
  <c r="AC3845" i="12"/>
  <c r="AD3845" i="12" s="1"/>
  <c r="AE3845" i="12"/>
  <c r="AF3845" i="12"/>
  <c r="AC3846" i="12"/>
  <c r="AD3846" i="12" s="1"/>
  <c r="AE3846" i="12"/>
  <c r="AF3846" i="12"/>
  <c r="AC3847" i="12"/>
  <c r="AD3847" i="12" s="1"/>
  <c r="AE3847" i="12"/>
  <c r="AF3847" i="12"/>
  <c r="AC3848" i="12"/>
  <c r="AD3848" i="12" s="1"/>
  <c r="AE3848" i="12"/>
  <c r="AF3848" i="12"/>
  <c r="AC3849" i="12"/>
  <c r="AD3849" i="12" s="1"/>
  <c r="AE3849" i="12"/>
  <c r="AF3849" i="12"/>
  <c r="AC3850" i="12"/>
  <c r="AD3850" i="12" s="1"/>
  <c r="AE3850" i="12"/>
  <c r="AF3850" i="12"/>
  <c r="AC3851" i="12"/>
  <c r="AD3851" i="12"/>
  <c r="AE3851" i="12"/>
  <c r="AF3851" i="12"/>
  <c r="AC3852" i="12"/>
  <c r="AD3852" i="12" s="1"/>
  <c r="AE3852" i="12"/>
  <c r="AF3852" i="12"/>
  <c r="AC3853" i="12"/>
  <c r="AD3853" i="12"/>
  <c r="AE3853" i="12"/>
  <c r="AF3853" i="12"/>
  <c r="AC3854" i="12"/>
  <c r="AD3854" i="12" s="1"/>
  <c r="AE3854" i="12"/>
  <c r="AF3854" i="12"/>
  <c r="AC3855" i="12"/>
  <c r="AD3855" i="12" s="1"/>
  <c r="AE3855" i="12"/>
  <c r="AF3855" i="12"/>
  <c r="AC3856" i="12"/>
  <c r="AD3856" i="12" s="1"/>
  <c r="AE3856" i="12"/>
  <c r="AF3856" i="12"/>
  <c r="AC3857" i="12"/>
  <c r="AD3857" i="12" s="1"/>
  <c r="AE3857" i="12"/>
  <c r="AF3857" i="12"/>
  <c r="AC3858" i="12"/>
  <c r="AD3858" i="12" s="1"/>
  <c r="AE3858" i="12"/>
  <c r="AF3858" i="12"/>
  <c r="AC3859" i="12"/>
  <c r="AD3859" i="12" s="1"/>
  <c r="AE3859" i="12"/>
  <c r="AF3859" i="12"/>
  <c r="AC3860" i="12"/>
  <c r="AD3860" i="12" s="1"/>
  <c r="AE3860" i="12"/>
  <c r="AF3860" i="12"/>
  <c r="AC3861" i="12"/>
  <c r="AD3861" i="12" s="1"/>
  <c r="AE3861" i="12"/>
  <c r="AF3861" i="12"/>
  <c r="AC3862" i="12"/>
  <c r="AD3862" i="12" s="1"/>
  <c r="AE3862" i="12"/>
  <c r="AF3862" i="12"/>
  <c r="AC3863" i="12"/>
  <c r="AD3863" i="12"/>
  <c r="AE3863" i="12"/>
  <c r="AF3863" i="12"/>
  <c r="AC3864" i="12"/>
  <c r="AD3864" i="12" s="1"/>
  <c r="AE3864" i="12"/>
  <c r="AF3864" i="12"/>
  <c r="AC3865" i="12"/>
  <c r="AD3865" i="12"/>
  <c r="AE3865" i="12"/>
  <c r="AF3865" i="12"/>
  <c r="AC3866" i="12"/>
  <c r="AD3866" i="12" s="1"/>
  <c r="AE3866" i="12"/>
  <c r="AF3866" i="12"/>
  <c r="AC3867" i="12"/>
  <c r="AD3867" i="12" s="1"/>
  <c r="AE3867" i="12"/>
  <c r="AF3867" i="12"/>
  <c r="AC3868" i="12"/>
  <c r="AD3868" i="12" s="1"/>
  <c r="AE3868" i="12"/>
  <c r="AF3868" i="12"/>
  <c r="AC3869" i="12"/>
  <c r="AD3869" i="12" s="1"/>
  <c r="AE3869" i="12"/>
  <c r="AF3869" i="12"/>
  <c r="AC3870" i="12"/>
  <c r="AD3870" i="12" s="1"/>
  <c r="AE3870" i="12"/>
  <c r="AF3870" i="12"/>
  <c r="AC3871" i="12"/>
  <c r="AD3871" i="12" s="1"/>
  <c r="AE3871" i="12"/>
  <c r="AF3871" i="12"/>
  <c r="AC3872" i="12"/>
  <c r="AD3872" i="12"/>
  <c r="AE3872" i="12"/>
  <c r="AF3872" i="12"/>
  <c r="AC3873" i="12"/>
  <c r="AD3873" i="12" s="1"/>
  <c r="AE3873" i="12"/>
  <c r="AF3873" i="12"/>
  <c r="AC3874" i="12"/>
  <c r="AD3874" i="12" s="1"/>
  <c r="AE3874" i="12"/>
  <c r="AF3874" i="12"/>
  <c r="AC3875" i="12"/>
  <c r="AD3875" i="12" s="1"/>
  <c r="AE3875" i="12"/>
  <c r="AF3875" i="12"/>
  <c r="AC3876" i="12"/>
  <c r="AD3876" i="12" s="1"/>
  <c r="AE3876" i="12"/>
  <c r="AF3876" i="12"/>
  <c r="AC3877" i="12"/>
  <c r="AD3877" i="12" s="1"/>
  <c r="AE3877" i="12"/>
  <c r="AF3877" i="12"/>
  <c r="AC3878" i="12"/>
  <c r="AD3878" i="12"/>
  <c r="AE3878" i="12"/>
  <c r="AF3878" i="12"/>
  <c r="AC3879" i="12"/>
  <c r="AD3879" i="12" s="1"/>
  <c r="AE3879" i="12"/>
  <c r="AF3879" i="12"/>
  <c r="AC3880" i="12"/>
  <c r="AD3880" i="12" s="1"/>
  <c r="AE3880" i="12"/>
  <c r="AF3880" i="12"/>
  <c r="AC3881" i="12"/>
  <c r="AD3881" i="12" s="1"/>
  <c r="AE3881" i="12"/>
  <c r="AF3881" i="12"/>
  <c r="AC3882" i="12"/>
  <c r="AD3882" i="12" s="1"/>
  <c r="AE3882" i="12"/>
  <c r="AF3882" i="12"/>
  <c r="AC3883" i="12"/>
  <c r="AD3883" i="12" s="1"/>
  <c r="AE3883" i="12"/>
  <c r="AF3883" i="12"/>
  <c r="AC3884" i="12"/>
  <c r="AD3884" i="12" s="1"/>
  <c r="AE3884" i="12"/>
  <c r="AF3884" i="12"/>
  <c r="AC3885" i="12"/>
  <c r="AD3885" i="12" s="1"/>
  <c r="AE3885" i="12"/>
  <c r="AF3885" i="12"/>
  <c r="AC3886" i="12"/>
  <c r="AD3886" i="12" s="1"/>
  <c r="AE3886" i="12"/>
  <c r="AF3886" i="12"/>
  <c r="AC3887" i="12"/>
  <c r="AD3887" i="12" s="1"/>
  <c r="AE3887" i="12"/>
  <c r="AF3887" i="12"/>
  <c r="AC3888" i="12"/>
  <c r="AD3888" i="12" s="1"/>
  <c r="AE3888" i="12"/>
  <c r="AF3888" i="12"/>
  <c r="AC3889" i="12"/>
  <c r="AD3889" i="12" s="1"/>
  <c r="AE3889" i="12"/>
  <c r="AF3889" i="12"/>
  <c r="AC3890" i="12"/>
  <c r="AD3890" i="12" s="1"/>
  <c r="AE3890" i="12"/>
  <c r="AF3890" i="12"/>
  <c r="AC3891" i="12"/>
  <c r="AD3891" i="12" s="1"/>
  <c r="AE3891" i="12"/>
  <c r="AF3891" i="12"/>
  <c r="AC3892" i="12"/>
  <c r="AD3892" i="12"/>
  <c r="AE3892" i="12"/>
  <c r="AF3892" i="12"/>
  <c r="AC3893" i="12"/>
  <c r="AD3893" i="12" s="1"/>
  <c r="AE3893" i="12"/>
  <c r="AF3893" i="12"/>
  <c r="AC3894" i="12"/>
  <c r="AD3894" i="12"/>
  <c r="AE3894" i="12"/>
  <c r="AF3894" i="12"/>
  <c r="AC3895" i="12"/>
  <c r="AD3895" i="12" s="1"/>
  <c r="AE3895" i="12"/>
  <c r="AF3895" i="12"/>
  <c r="AC3896" i="12"/>
  <c r="AD3896" i="12"/>
  <c r="AE3896" i="12"/>
  <c r="AF3896" i="12"/>
  <c r="AC3897" i="12"/>
  <c r="AD3897" i="12" s="1"/>
  <c r="AE3897" i="12"/>
  <c r="AF3897" i="12"/>
  <c r="AC3898" i="12"/>
  <c r="AD3898" i="12" s="1"/>
  <c r="AE3898" i="12"/>
  <c r="AF3898" i="12"/>
  <c r="AC3899" i="12"/>
  <c r="AD3899" i="12" s="1"/>
  <c r="AE3899" i="12"/>
  <c r="AF3899" i="12"/>
  <c r="AC3900" i="12"/>
  <c r="AD3900" i="12" s="1"/>
  <c r="AE3900" i="12"/>
  <c r="AF3900" i="12"/>
  <c r="AC3901" i="12"/>
  <c r="AD3901" i="12" s="1"/>
  <c r="AE3901" i="12"/>
  <c r="AF3901" i="12"/>
  <c r="AC3902" i="12"/>
  <c r="AD3902" i="12"/>
  <c r="AE3902" i="12"/>
  <c r="AF3902" i="12"/>
  <c r="AC3903" i="12"/>
  <c r="AD3903" i="12" s="1"/>
  <c r="AE3903" i="12"/>
  <c r="AF3903" i="12"/>
  <c r="AC3904" i="12"/>
  <c r="AD3904" i="12" s="1"/>
  <c r="AE3904" i="12"/>
  <c r="AF3904" i="12"/>
  <c r="AC3905" i="12"/>
  <c r="AD3905" i="12" s="1"/>
  <c r="AE3905" i="12"/>
  <c r="AF3905" i="12"/>
  <c r="AC3906" i="12"/>
  <c r="AD3906" i="12" s="1"/>
  <c r="AE3906" i="12"/>
  <c r="AF3906" i="12"/>
  <c r="AC3907" i="12"/>
  <c r="AD3907" i="12"/>
  <c r="AE3907" i="12"/>
  <c r="AF3907" i="12"/>
  <c r="AC3908" i="12"/>
  <c r="AD3908" i="12" s="1"/>
  <c r="AE3908" i="12"/>
  <c r="AF3908" i="12"/>
  <c r="AC3909" i="12"/>
  <c r="AD3909" i="12" s="1"/>
  <c r="AE3909" i="12"/>
  <c r="AF3909" i="12"/>
  <c r="AC3910" i="12"/>
  <c r="AD3910" i="12" s="1"/>
  <c r="AE3910" i="12"/>
  <c r="AF3910" i="12"/>
  <c r="AC3911" i="12"/>
  <c r="AD3911" i="12" s="1"/>
  <c r="AE3911" i="12"/>
  <c r="AF3911" i="12"/>
  <c r="AC3912" i="12"/>
  <c r="AD3912" i="12" s="1"/>
  <c r="AE3912" i="12"/>
  <c r="AF3912" i="12"/>
  <c r="AC3913" i="12"/>
  <c r="AD3913" i="12" s="1"/>
  <c r="AE3913" i="12"/>
  <c r="AF3913" i="12"/>
  <c r="AC3914" i="12"/>
  <c r="AD3914" i="12"/>
  <c r="AE3914" i="12"/>
  <c r="AF3914" i="12"/>
  <c r="AC3915" i="12"/>
  <c r="AD3915" i="12" s="1"/>
  <c r="AE3915" i="12"/>
  <c r="AF3915" i="12"/>
  <c r="AC3916" i="12"/>
  <c r="AD3916" i="12" s="1"/>
  <c r="AE3916" i="12"/>
  <c r="AF3916" i="12"/>
  <c r="AC3917" i="12"/>
  <c r="AD3917" i="12"/>
  <c r="AE3917" i="12"/>
  <c r="AF3917" i="12"/>
  <c r="AC3918" i="12"/>
  <c r="AD3918" i="12" s="1"/>
  <c r="AE3918" i="12"/>
  <c r="AF3918" i="12"/>
  <c r="AC3919" i="12"/>
  <c r="AD3919" i="12" s="1"/>
  <c r="AE3919" i="12"/>
  <c r="AF3919" i="12"/>
  <c r="AC3920" i="12"/>
  <c r="AD3920" i="12" s="1"/>
  <c r="AE3920" i="12"/>
  <c r="AF3920" i="12"/>
  <c r="AC3921" i="12"/>
  <c r="AD3921" i="12" s="1"/>
  <c r="AE3921" i="12"/>
  <c r="AF3921" i="12"/>
  <c r="AC3922" i="12"/>
  <c r="AD3922" i="12" s="1"/>
  <c r="AE3922" i="12"/>
  <c r="AF3922" i="12"/>
  <c r="AC3923" i="12"/>
  <c r="AD3923" i="12" s="1"/>
  <c r="AE3923" i="12"/>
  <c r="AF3923" i="12"/>
  <c r="AC3924" i="12"/>
  <c r="AD3924" i="12" s="1"/>
  <c r="AE3924" i="12"/>
  <c r="AF3924" i="12"/>
  <c r="AC3925" i="12"/>
  <c r="AD3925" i="12" s="1"/>
  <c r="AE3925" i="12"/>
  <c r="AF3925" i="12"/>
  <c r="AC3926" i="12"/>
  <c r="AD3926" i="12" s="1"/>
  <c r="AE3926" i="12"/>
  <c r="AF3926" i="12"/>
  <c r="AC3927" i="12"/>
  <c r="AD3927" i="12"/>
  <c r="AE3927" i="12"/>
  <c r="AF3927" i="12"/>
  <c r="AC3928" i="12"/>
  <c r="AD3928" i="12" s="1"/>
  <c r="AE3928" i="12"/>
  <c r="AF3928" i="12"/>
  <c r="AC3929" i="12"/>
  <c r="AD3929" i="12" s="1"/>
  <c r="AE3929" i="12"/>
  <c r="AF3929" i="12"/>
  <c r="AC3930" i="12"/>
  <c r="AD3930" i="12" s="1"/>
  <c r="AE3930" i="12"/>
  <c r="AF3930" i="12"/>
  <c r="AC3931" i="12"/>
  <c r="AD3931" i="12" s="1"/>
  <c r="AE3931" i="12"/>
  <c r="AF3931" i="12"/>
  <c r="AC3932" i="12"/>
  <c r="AD3932" i="12" s="1"/>
  <c r="AE3932" i="12"/>
  <c r="AF3932" i="12"/>
  <c r="AC3933" i="12"/>
  <c r="AD3933" i="12" s="1"/>
  <c r="AE3933" i="12"/>
  <c r="AF3933" i="12"/>
  <c r="AC3934" i="12"/>
  <c r="AD3934" i="12" s="1"/>
  <c r="AE3934" i="12"/>
  <c r="AF3934" i="12"/>
  <c r="AC3935" i="12"/>
  <c r="AD3935" i="12" s="1"/>
  <c r="AE3935" i="12"/>
  <c r="AF3935" i="12"/>
  <c r="AC3936" i="12"/>
  <c r="AD3936" i="12" s="1"/>
  <c r="AE3936" i="12"/>
  <c r="AF3936" i="12"/>
  <c r="AC3937" i="12"/>
  <c r="AD3937" i="12" s="1"/>
  <c r="AE3937" i="12"/>
  <c r="AF3937" i="12"/>
  <c r="AC3938" i="12"/>
  <c r="AD3938" i="12"/>
  <c r="AE3938" i="12"/>
  <c r="AF3938" i="12"/>
  <c r="AC3939" i="12"/>
  <c r="AD3939" i="12" s="1"/>
  <c r="AE3939" i="12"/>
  <c r="AF3939" i="12"/>
  <c r="AC3940" i="12"/>
  <c r="AD3940" i="12" s="1"/>
  <c r="AE3940" i="12"/>
  <c r="AF3940" i="12"/>
  <c r="AC3941" i="12"/>
  <c r="AD3941" i="12"/>
  <c r="AE3941" i="12"/>
  <c r="AF3941" i="12"/>
  <c r="AC3942" i="12"/>
  <c r="AD3942" i="12" s="1"/>
  <c r="AE3942" i="12"/>
  <c r="AF3942" i="12"/>
  <c r="AC3943" i="12"/>
  <c r="AD3943" i="12" s="1"/>
  <c r="AE3943" i="12"/>
  <c r="AF3943" i="12"/>
  <c r="AC3944" i="12"/>
  <c r="AD3944" i="12" s="1"/>
  <c r="AE3944" i="12"/>
  <c r="AF3944" i="12"/>
  <c r="AC3945" i="12"/>
  <c r="AD3945" i="12" s="1"/>
  <c r="AE3945" i="12"/>
  <c r="AF3945" i="12"/>
  <c r="AC3946" i="12"/>
  <c r="AD3946" i="12" s="1"/>
  <c r="AE3946" i="12"/>
  <c r="AF3946" i="12"/>
  <c r="AC3947" i="12"/>
  <c r="AD3947" i="12" s="1"/>
  <c r="AE3947" i="12"/>
  <c r="AF3947" i="12"/>
  <c r="AC3948" i="12"/>
  <c r="AD3948" i="12" s="1"/>
  <c r="AE3948" i="12"/>
  <c r="AF3948" i="12"/>
  <c r="AC3949" i="12"/>
  <c r="AD3949" i="12" s="1"/>
  <c r="AE3949" i="12"/>
  <c r="AF3949" i="12"/>
  <c r="AC3950" i="12"/>
  <c r="AD3950" i="12" s="1"/>
  <c r="AE3950" i="12"/>
  <c r="AF3950" i="12"/>
  <c r="AC3951" i="12"/>
  <c r="AD3951" i="12" s="1"/>
  <c r="AE3951" i="12"/>
  <c r="AF3951" i="12"/>
  <c r="AC3952" i="12"/>
  <c r="AD3952" i="12" s="1"/>
  <c r="AE3952" i="12"/>
  <c r="AF3952" i="12"/>
  <c r="AC3953" i="12"/>
  <c r="AD3953" i="12"/>
  <c r="AE3953" i="12"/>
  <c r="AF3953" i="12"/>
  <c r="AC3954" i="12"/>
  <c r="AD3954" i="12" s="1"/>
  <c r="AE3954" i="12"/>
  <c r="AF3954" i="12"/>
  <c r="AC3955" i="12"/>
  <c r="AD3955" i="12" s="1"/>
  <c r="AE3955" i="12"/>
  <c r="AF3955" i="12"/>
  <c r="AC3956" i="12"/>
  <c r="AD3956" i="12" s="1"/>
  <c r="AE3956" i="12"/>
  <c r="AF3956" i="12"/>
  <c r="AC3957" i="12"/>
  <c r="AD3957" i="12"/>
  <c r="AE3957" i="12"/>
  <c r="AF3957" i="12"/>
  <c r="AC3958" i="12"/>
  <c r="AD3958" i="12" s="1"/>
  <c r="AE3958" i="12"/>
  <c r="AF3958" i="12"/>
  <c r="AC3959" i="12"/>
  <c r="AD3959" i="12" s="1"/>
  <c r="AE3959" i="12"/>
  <c r="AF3959" i="12"/>
  <c r="AC3960" i="12"/>
  <c r="AD3960" i="12" s="1"/>
  <c r="AE3960" i="12"/>
  <c r="AF3960" i="12"/>
  <c r="AC3961" i="12"/>
  <c r="AD3961" i="12" s="1"/>
  <c r="AE3961" i="12"/>
  <c r="AF3961" i="12"/>
  <c r="AC3962" i="12"/>
  <c r="AD3962" i="12" s="1"/>
  <c r="AE3962" i="12"/>
  <c r="AF3962" i="12"/>
  <c r="AC3963" i="12"/>
  <c r="AD3963" i="12" s="1"/>
  <c r="AE3963" i="12"/>
  <c r="AF3963" i="12"/>
  <c r="AC3964" i="12"/>
  <c r="AD3964" i="12" s="1"/>
  <c r="AE3964" i="12"/>
  <c r="AF3964" i="12"/>
  <c r="AC3965" i="12"/>
  <c r="AD3965" i="12" s="1"/>
  <c r="AE3965" i="12"/>
  <c r="AF3965" i="12"/>
  <c r="AC3966" i="12"/>
  <c r="AD3966" i="12" s="1"/>
  <c r="AE3966" i="12"/>
  <c r="AF3966" i="12"/>
  <c r="AC3967" i="12"/>
  <c r="AD3967" i="12" s="1"/>
  <c r="AE3967" i="12"/>
  <c r="AF3967" i="12"/>
  <c r="AC3968" i="12"/>
  <c r="AD3968" i="12" s="1"/>
  <c r="AE3968" i="12"/>
  <c r="AF3968" i="12"/>
  <c r="AC3969" i="12"/>
  <c r="AD3969" i="12" s="1"/>
  <c r="AE3969" i="12"/>
  <c r="AF3969" i="12"/>
  <c r="AC3970" i="12"/>
  <c r="AD3970" i="12" s="1"/>
  <c r="AE3970" i="12"/>
  <c r="AF3970" i="12"/>
  <c r="AC3971" i="12"/>
  <c r="AD3971" i="12" s="1"/>
  <c r="AE3971" i="12"/>
  <c r="AF3971" i="12"/>
  <c r="AC3972" i="12"/>
  <c r="AD3972" i="12" s="1"/>
  <c r="AE3972" i="12"/>
  <c r="AF3972" i="12"/>
  <c r="AC3973" i="12"/>
  <c r="AD3973" i="12" s="1"/>
  <c r="AE3973" i="12"/>
  <c r="AF3973" i="12"/>
  <c r="AC3974" i="12"/>
  <c r="AD3974" i="12"/>
  <c r="AE3974" i="12"/>
  <c r="AF3974" i="12"/>
  <c r="AC3975" i="12"/>
  <c r="AD3975" i="12" s="1"/>
  <c r="AE3975" i="12"/>
  <c r="AF3975" i="12"/>
  <c r="AC3976" i="12"/>
  <c r="AD3976" i="12" s="1"/>
  <c r="AE3976" i="12"/>
  <c r="AF3976" i="12"/>
  <c r="AC3977" i="12"/>
  <c r="AD3977" i="12" s="1"/>
  <c r="AE3977" i="12"/>
  <c r="AF3977" i="12"/>
  <c r="AC3978" i="12"/>
  <c r="AD3978" i="12" s="1"/>
  <c r="AE3978" i="12"/>
  <c r="AF3978" i="12"/>
  <c r="AC3979" i="12"/>
  <c r="AD3979" i="12"/>
  <c r="AE3979" i="12"/>
  <c r="AF3979" i="12"/>
  <c r="AC3980" i="12"/>
  <c r="AD3980" i="12" s="1"/>
  <c r="AE3980" i="12"/>
  <c r="AF3980" i="12"/>
  <c r="AC3981" i="12"/>
  <c r="AD3981" i="12"/>
  <c r="AE3981" i="12"/>
  <c r="AF3981" i="12"/>
  <c r="AC3982" i="12"/>
  <c r="AD3982" i="12" s="1"/>
  <c r="AE3982" i="12"/>
  <c r="AF3982" i="12"/>
  <c r="AC3983" i="12"/>
  <c r="AD3983" i="12" s="1"/>
  <c r="AE3983" i="12"/>
  <c r="AF3983" i="12"/>
  <c r="AC3984" i="12"/>
  <c r="AD3984" i="12" s="1"/>
  <c r="AE3984" i="12"/>
  <c r="AF3984" i="12"/>
  <c r="AC3985" i="12"/>
  <c r="AD3985" i="12" s="1"/>
  <c r="AE3985" i="12"/>
  <c r="AF3985" i="12"/>
  <c r="AC3986" i="12"/>
  <c r="AD3986" i="12" s="1"/>
  <c r="AE3986" i="12"/>
  <c r="AF3986" i="12"/>
  <c r="AC3987" i="12"/>
  <c r="AD3987" i="12" s="1"/>
  <c r="AE3987" i="12"/>
  <c r="AF3987" i="12"/>
  <c r="AC3988" i="12"/>
  <c r="AD3988" i="12" s="1"/>
  <c r="AE3988" i="12"/>
  <c r="AF3988" i="12"/>
  <c r="AC3989" i="12"/>
  <c r="AD3989" i="12" s="1"/>
  <c r="AE3989" i="12"/>
  <c r="AF3989" i="12"/>
  <c r="AC3990" i="12"/>
  <c r="AD3990" i="12" s="1"/>
  <c r="AE3990" i="12"/>
  <c r="AF3990" i="12"/>
  <c r="AC3991" i="12"/>
  <c r="AD3991" i="12" s="1"/>
  <c r="AE3991" i="12"/>
  <c r="AF3991" i="12"/>
  <c r="AC3992" i="12"/>
  <c r="AD3992" i="12" s="1"/>
  <c r="AE3992" i="12"/>
  <c r="AF3992" i="12"/>
  <c r="AC3993" i="12"/>
  <c r="AD3993" i="12" s="1"/>
  <c r="AE3993" i="12"/>
  <c r="AF3993" i="12"/>
  <c r="AC3994" i="12"/>
  <c r="AD3994" i="12" s="1"/>
  <c r="AE3994" i="12"/>
  <c r="AF3994" i="12"/>
  <c r="AC3995" i="12"/>
  <c r="AD3995" i="12" s="1"/>
  <c r="AE3995" i="12"/>
  <c r="AF3995" i="12"/>
  <c r="AC3996" i="12"/>
  <c r="AD3996" i="12" s="1"/>
  <c r="AE3996" i="12"/>
  <c r="AF3996" i="12"/>
  <c r="AC3997" i="12"/>
  <c r="AD3997" i="12" s="1"/>
  <c r="AE3997" i="12"/>
  <c r="AF3997" i="12"/>
  <c r="AC3998" i="12"/>
  <c r="AD3998" i="12" s="1"/>
  <c r="AE3998" i="12"/>
  <c r="AF3998" i="12"/>
  <c r="AC3999" i="12"/>
  <c r="AD3999" i="12" s="1"/>
  <c r="AE3999" i="12"/>
  <c r="AF3999" i="12"/>
  <c r="AC4000" i="12"/>
  <c r="AD4000" i="12" s="1"/>
  <c r="AE4000" i="12"/>
  <c r="AF4000" i="12"/>
  <c r="AC4001" i="12"/>
  <c r="AD4001" i="12"/>
  <c r="AE4001" i="12"/>
  <c r="AF4001" i="12"/>
  <c r="AC4002" i="12"/>
  <c r="AD4002" i="12" s="1"/>
  <c r="AE4002" i="12"/>
  <c r="AF4002" i="12"/>
  <c r="AC4003" i="12"/>
  <c r="AD4003" i="12" s="1"/>
  <c r="AE4003" i="12"/>
  <c r="AF4003" i="12"/>
  <c r="AC4004" i="12"/>
  <c r="AD4004" i="12" s="1"/>
  <c r="AE4004" i="12"/>
  <c r="AF4004" i="12"/>
  <c r="AC4005" i="12"/>
  <c r="AD4005" i="12" s="1"/>
  <c r="AE4005" i="12"/>
  <c r="AF4005" i="12"/>
  <c r="AC4006" i="12"/>
  <c r="AD4006" i="12" s="1"/>
  <c r="AE4006" i="12"/>
  <c r="AF4006" i="12"/>
  <c r="AC4007" i="12"/>
  <c r="AD4007" i="12" s="1"/>
  <c r="AE4007" i="12"/>
  <c r="AF4007" i="12"/>
  <c r="AC4008" i="12"/>
  <c r="AD4008" i="12" s="1"/>
  <c r="AE4008" i="12"/>
  <c r="AF4008" i="12"/>
  <c r="AC4009" i="12"/>
  <c r="AD4009" i="12" s="1"/>
  <c r="AE4009" i="12"/>
  <c r="AF4009" i="12"/>
  <c r="AC4010" i="12"/>
  <c r="AD4010" i="12" s="1"/>
  <c r="AE4010" i="12"/>
  <c r="AF4010" i="12"/>
  <c r="AC4011" i="12"/>
  <c r="AD4011" i="12"/>
  <c r="AE4011" i="12"/>
  <c r="AF4011" i="12"/>
  <c r="AC4012" i="12"/>
  <c r="AD4012" i="12" s="1"/>
  <c r="AE4012" i="12"/>
  <c r="AF4012" i="12"/>
  <c r="AC4013" i="12"/>
  <c r="AD4013" i="12" s="1"/>
  <c r="AE4013" i="12"/>
  <c r="AF4013" i="12"/>
  <c r="AC4014" i="12"/>
  <c r="AD4014" i="12" s="1"/>
  <c r="AE4014" i="12"/>
  <c r="AF4014" i="12"/>
  <c r="AC4015" i="12"/>
  <c r="AD4015" i="12"/>
  <c r="AE4015" i="12"/>
  <c r="AF4015" i="12"/>
  <c r="AC4016" i="12"/>
  <c r="AD4016" i="12" s="1"/>
  <c r="AE4016" i="12"/>
  <c r="AF4016" i="12"/>
  <c r="AC4017" i="12"/>
  <c r="AD4017" i="12" s="1"/>
  <c r="AE4017" i="12"/>
  <c r="AF4017" i="12"/>
  <c r="AC4018" i="12"/>
  <c r="AD4018" i="12" s="1"/>
  <c r="AE4018" i="12"/>
  <c r="AF4018" i="12"/>
  <c r="AC4019" i="12"/>
  <c r="AD4019" i="12" s="1"/>
  <c r="AE4019" i="12"/>
  <c r="AF4019" i="12"/>
  <c r="AC4020" i="12"/>
  <c r="AD4020" i="12" s="1"/>
  <c r="AE4020" i="12"/>
  <c r="AF4020" i="12"/>
  <c r="AC4021" i="12"/>
  <c r="AD4021" i="12" s="1"/>
  <c r="AE4021" i="12"/>
  <c r="AF4021" i="12"/>
  <c r="AC4022" i="12"/>
  <c r="AD4022" i="12"/>
  <c r="AE4022" i="12"/>
  <c r="AF4022" i="12"/>
  <c r="AC4023" i="12"/>
  <c r="AD4023" i="12" s="1"/>
  <c r="AE4023" i="12"/>
  <c r="AF4023" i="12"/>
  <c r="AC4024" i="12"/>
  <c r="AD4024" i="12"/>
  <c r="AE4024" i="12"/>
  <c r="AF4024" i="12"/>
  <c r="AC4025" i="12"/>
  <c r="AD4025" i="12" s="1"/>
  <c r="AE4025" i="12"/>
  <c r="AF4025" i="12"/>
  <c r="AC4026" i="12"/>
  <c r="AD4026" i="12"/>
  <c r="AE4026" i="12"/>
  <c r="AF4026" i="12"/>
  <c r="AC4027" i="12"/>
  <c r="AD4027" i="12" s="1"/>
  <c r="AE4027" i="12"/>
  <c r="AF4027" i="12"/>
  <c r="AC4028" i="12"/>
  <c r="AD4028" i="12"/>
  <c r="AE4028" i="12"/>
  <c r="AF4028" i="12"/>
  <c r="AC4029" i="12"/>
  <c r="AD4029" i="12" s="1"/>
  <c r="AE4029" i="12"/>
  <c r="AF4029" i="12"/>
  <c r="AC4030" i="12"/>
  <c r="AD4030" i="12" s="1"/>
  <c r="AE4030" i="12"/>
  <c r="AF4030" i="12"/>
  <c r="AC4031" i="12"/>
  <c r="AD4031" i="12" s="1"/>
  <c r="AE4031" i="12"/>
  <c r="AF4031" i="12"/>
  <c r="AC4032" i="12"/>
  <c r="AD4032" i="12" s="1"/>
  <c r="AE4032" i="12"/>
  <c r="AF4032" i="12"/>
  <c r="AC4033" i="12"/>
  <c r="AD4033" i="12" s="1"/>
  <c r="AE4033" i="12"/>
  <c r="AF4033" i="12"/>
  <c r="AC4034" i="12"/>
  <c r="AD4034" i="12"/>
  <c r="AE4034" i="12"/>
  <c r="AF4034" i="12"/>
  <c r="AC4035" i="12"/>
  <c r="AD4035" i="12" s="1"/>
  <c r="AE4035" i="12"/>
  <c r="AF4035" i="12"/>
  <c r="AC4036" i="12"/>
  <c r="AD4036" i="12" s="1"/>
  <c r="AE4036" i="12"/>
  <c r="AF4036" i="12"/>
  <c r="AC4037" i="12"/>
  <c r="AD4037" i="12" s="1"/>
  <c r="AE4037" i="12"/>
  <c r="AF4037" i="12"/>
  <c r="AC4038" i="12"/>
  <c r="AD4038" i="12" s="1"/>
  <c r="AE4038" i="12"/>
  <c r="AF4038" i="12"/>
  <c r="AC4039" i="12"/>
  <c r="AD4039" i="12" s="1"/>
  <c r="AE4039" i="12"/>
  <c r="AF4039" i="12"/>
  <c r="AC4040" i="12"/>
  <c r="AD4040" i="12" s="1"/>
  <c r="AE4040" i="12"/>
  <c r="AF4040" i="12"/>
  <c r="AC4041" i="12"/>
  <c r="AD4041" i="12" s="1"/>
  <c r="AE4041" i="12"/>
  <c r="AF4041" i="12"/>
  <c r="AC4042" i="12"/>
  <c r="AD4042" i="12" s="1"/>
  <c r="AE4042" i="12"/>
  <c r="AF4042" i="12"/>
  <c r="AC4043" i="12"/>
  <c r="AD4043" i="12" s="1"/>
  <c r="AE4043" i="12"/>
  <c r="AF4043" i="12"/>
  <c r="AC4044" i="12"/>
  <c r="AD4044" i="12"/>
  <c r="AE4044" i="12"/>
  <c r="AF4044" i="12"/>
  <c r="AC4045" i="12"/>
  <c r="AD4045" i="12" s="1"/>
  <c r="AE4045" i="12"/>
  <c r="AF4045" i="12"/>
  <c r="AC4046" i="12"/>
  <c r="AD4046" i="12" s="1"/>
  <c r="AE4046" i="12"/>
  <c r="AF4046" i="12"/>
  <c r="AC4047" i="12"/>
  <c r="AD4047" i="12" s="1"/>
  <c r="AE4047" i="12"/>
  <c r="AF4047" i="12"/>
  <c r="AC4048" i="12"/>
  <c r="AD4048" i="12" s="1"/>
  <c r="AE4048" i="12"/>
  <c r="AF4048" i="12"/>
  <c r="AC4049" i="12"/>
  <c r="AD4049" i="12" s="1"/>
  <c r="AE4049" i="12"/>
  <c r="AF4049" i="12"/>
  <c r="AC4050" i="12"/>
  <c r="AD4050" i="12"/>
  <c r="AE4050" i="12"/>
  <c r="AF4050" i="12"/>
  <c r="AC4051" i="12"/>
  <c r="AD4051" i="12" s="1"/>
  <c r="AE4051" i="12"/>
  <c r="AF4051" i="12"/>
  <c r="AC4052" i="12"/>
  <c r="AD4052" i="12"/>
  <c r="AE4052" i="12"/>
  <c r="AF4052" i="12"/>
  <c r="AC4053" i="12"/>
  <c r="AD4053" i="12" s="1"/>
  <c r="AE4053" i="12"/>
  <c r="AF4053" i="12"/>
  <c r="AC4054" i="12"/>
  <c r="AD4054" i="12" s="1"/>
  <c r="AE4054" i="12"/>
  <c r="AF4054" i="12"/>
  <c r="AC4055" i="12"/>
  <c r="AD4055" i="12" s="1"/>
  <c r="AE4055" i="12"/>
  <c r="AF4055" i="12"/>
  <c r="AC4056" i="12"/>
  <c r="AD4056" i="12" s="1"/>
  <c r="AE4056" i="12"/>
  <c r="AF4056" i="12"/>
  <c r="AC4057" i="12"/>
  <c r="AD4057" i="12" s="1"/>
  <c r="AE4057" i="12"/>
  <c r="AF4057" i="12"/>
  <c r="AC4058" i="12"/>
  <c r="AD4058" i="12" s="1"/>
  <c r="AE4058" i="12"/>
  <c r="AF4058" i="12"/>
  <c r="AC4059" i="12"/>
  <c r="AD4059" i="12"/>
  <c r="AE4059" i="12"/>
  <c r="AF4059" i="12"/>
  <c r="AC4060" i="12"/>
  <c r="AD4060" i="12" s="1"/>
  <c r="AE4060" i="12"/>
  <c r="AF4060" i="12"/>
  <c r="AC4061" i="12"/>
  <c r="AD4061" i="12" s="1"/>
  <c r="AE4061" i="12"/>
  <c r="AF4061" i="12"/>
  <c r="AC4062" i="12"/>
  <c r="AD4062" i="12" s="1"/>
  <c r="AE4062" i="12"/>
  <c r="AF4062" i="12"/>
  <c r="AC4063" i="12"/>
  <c r="AD4063" i="12" s="1"/>
  <c r="AE4063" i="12"/>
  <c r="AF4063" i="12"/>
  <c r="AC4064" i="12"/>
  <c r="AD4064" i="12" s="1"/>
  <c r="AE4064" i="12"/>
  <c r="AF4064" i="12"/>
  <c r="AC4065" i="12"/>
  <c r="AD4065" i="12" s="1"/>
  <c r="AE4065" i="12"/>
  <c r="AF4065" i="12"/>
  <c r="AC4066" i="12"/>
  <c r="AD4066" i="12" s="1"/>
  <c r="AE4066" i="12"/>
  <c r="AF4066" i="12"/>
  <c r="AC4067" i="12"/>
  <c r="AD4067" i="12" s="1"/>
  <c r="AE4067" i="12"/>
  <c r="AF4067" i="12"/>
  <c r="AC4068" i="12"/>
  <c r="AD4068" i="12" s="1"/>
  <c r="AE4068" i="12"/>
  <c r="AF4068" i="12"/>
  <c r="AC4069" i="12"/>
  <c r="AD4069" i="12" s="1"/>
  <c r="AE4069" i="12"/>
  <c r="AF4069" i="12"/>
  <c r="AC4070" i="12"/>
  <c r="AD4070" i="12" s="1"/>
  <c r="AE4070" i="12"/>
  <c r="AF4070" i="12"/>
  <c r="AC4071" i="12"/>
  <c r="AD4071" i="12" s="1"/>
  <c r="AE4071" i="12"/>
  <c r="AF4071" i="12"/>
  <c r="AC4072" i="12"/>
  <c r="AD4072" i="12" s="1"/>
  <c r="AE4072" i="12"/>
  <c r="AF4072" i="12"/>
  <c r="AC4073" i="12"/>
  <c r="AD4073" i="12" s="1"/>
  <c r="AE4073" i="12"/>
  <c r="AF4073" i="12"/>
  <c r="AC4074" i="12"/>
  <c r="AD4074" i="12" s="1"/>
  <c r="AE4074" i="12"/>
  <c r="AF4074" i="12"/>
  <c r="AC4075" i="12"/>
  <c r="AD4075" i="12" s="1"/>
  <c r="AE4075" i="12"/>
  <c r="AF4075" i="12"/>
  <c r="AC4076" i="12"/>
  <c r="AD4076" i="12" s="1"/>
  <c r="AE4076" i="12"/>
  <c r="AF4076" i="12"/>
  <c r="AC4077" i="12"/>
  <c r="AD4077" i="12" s="1"/>
  <c r="AE4077" i="12"/>
  <c r="AF4077" i="12"/>
  <c r="AC4078" i="12"/>
  <c r="AD4078" i="12"/>
  <c r="AE4078" i="12"/>
  <c r="AF4078" i="12"/>
  <c r="AC4079" i="12"/>
  <c r="AD4079" i="12" s="1"/>
  <c r="AE4079" i="12"/>
  <c r="AF4079" i="12"/>
  <c r="AC4080" i="12"/>
  <c r="AD4080" i="12" s="1"/>
  <c r="AE4080" i="12"/>
  <c r="AF4080" i="12"/>
  <c r="AC4081" i="12"/>
  <c r="AD4081" i="12" s="1"/>
  <c r="AE4081" i="12"/>
  <c r="AF4081" i="12"/>
  <c r="AC4082" i="12"/>
  <c r="AD4082" i="12" s="1"/>
  <c r="AE4082" i="12"/>
  <c r="AF4082" i="12"/>
  <c r="AC4083" i="12"/>
  <c r="AD4083" i="12" s="1"/>
  <c r="AE4083" i="12"/>
  <c r="AF4083" i="12"/>
  <c r="AC4084" i="12"/>
  <c r="AD4084" i="12"/>
  <c r="AE4084" i="12"/>
  <c r="AF4084" i="12"/>
  <c r="AC4085" i="12"/>
  <c r="AD4085" i="12" s="1"/>
  <c r="AE4085" i="12"/>
  <c r="AF4085" i="12"/>
  <c r="AC4086" i="12"/>
  <c r="AD4086" i="12" s="1"/>
  <c r="AE4086" i="12"/>
  <c r="AF4086" i="12"/>
  <c r="AC4087" i="12"/>
  <c r="AD4087" i="12" s="1"/>
  <c r="AE4087" i="12"/>
  <c r="AF4087" i="12"/>
  <c r="AC4088" i="12"/>
  <c r="AD4088" i="12" s="1"/>
  <c r="AE4088" i="12"/>
  <c r="AF4088" i="12"/>
  <c r="AC4089" i="12"/>
  <c r="AD4089" i="12" s="1"/>
  <c r="AE4089" i="12"/>
  <c r="AF4089" i="12"/>
  <c r="AC4090" i="12"/>
  <c r="AD4090" i="12"/>
  <c r="AE4090" i="12"/>
  <c r="AF4090" i="12"/>
  <c r="AC4091" i="12"/>
  <c r="AD4091" i="12" s="1"/>
  <c r="AE4091" i="12"/>
  <c r="AF4091" i="12"/>
  <c r="AC4092" i="12"/>
  <c r="AD4092" i="12" s="1"/>
  <c r="AE4092" i="12"/>
  <c r="AF4092" i="12"/>
  <c r="AC4093" i="12"/>
  <c r="AD4093" i="12"/>
  <c r="AE4093" i="12"/>
  <c r="AF4093" i="12"/>
  <c r="AC4094" i="12"/>
  <c r="AD4094" i="12" s="1"/>
  <c r="AE4094" i="12"/>
  <c r="AF4094" i="12"/>
  <c r="AC4095" i="12"/>
  <c r="AD4095" i="12"/>
  <c r="AE4095" i="12"/>
  <c r="AF4095" i="12"/>
  <c r="AC4096" i="12"/>
  <c r="AD4096" i="12" s="1"/>
  <c r="AE4096" i="12"/>
  <c r="AF4096" i="12"/>
  <c r="AC4097" i="12"/>
  <c r="AD4097" i="12"/>
  <c r="AE4097" i="12"/>
  <c r="AF4097" i="12"/>
  <c r="AC4098" i="12"/>
  <c r="AD4098" i="12" s="1"/>
  <c r="AE4098" i="12"/>
  <c r="AF4098" i="12"/>
  <c r="AC4099" i="12"/>
  <c r="AD4099" i="12" s="1"/>
  <c r="AE4099" i="12"/>
  <c r="AF4099" i="12"/>
  <c r="AC4100" i="12"/>
  <c r="AD4100" i="12" s="1"/>
  <c r="AE4100" i="12"/>
  <c r="AF4100" i="12"/>
  <c r="AC4101" i="12"/>
  <c r="AD4101" i="12" s="1"/>
  <c r="AE4101" i="12"/>
  <c r="AF4101" i="12"/>
  <c r="AC4102" i="12"/>
  <c r="AD4102" i="12" s="1"/>
  <c r="AE4102" i="12"/>
  <c r="AF4102" i="12"/>
  <c r="AC4103" i="12"/>
  <c r="AD4103" i="12" s="1"/>
  <c r="AE4103" i="12"/>
  <c r="AF4103" i="12"/>
  <c r="AC4104" i="12"/>
  <c r="AD4104" i="12"/>
  <c r="AE4104" i="12"/>
  <c r="AF4104" i="12"/>
  <c r="AC4105" i="12"/>
  <c r="AD4105" i="12" s="1"/>
  <c r="AE4105" i="12"/>
  <c r="AF4105" i="12"/>
  <c r="AC4106" i="12"/>
  <c r="AD4106" i="12"/>
  <c r="AE4106" i="12"/>
  <c r="AF4106" i="12"/>
  <c r="AC4107" i="12"/>
  <c r="AD4107" i="12" s="1"/>
  <c r="AE4107" i="12"/>
  <c r="AF4107" i="12"/>
  <c r="AC4108" i="12"/>
  <c r="AD4108" i="12"/>
  <c r="AE4108" i="12"/>
  <c r="AF4108" i="12"/>
  <c r="AC4109" i="12"/>
  <c r="AD4109" i="12" s="1"/>
  <c r="AE4109" i="12"/>
  <c r="AF4109" i="12"/>
  <c r="AC4110" i="12"/>
  <c r="AD4110" i="12" s="1"/>
  <c r="AE4110" i="12"/>
  <c r="AF4110" i="12"/>
  <c r="AC4111" i="12"/>
  <c r="AD4111" i="12" s="1"/>
  <c r="AE4111" i="12"/>
  <c r="AF4111" i="12"/>
  <c r="AC4112" i="12"/>
  <c r="AD4112" i="12" s="1"/>
  <c r="AE4112" i="12"/>
  <c r="AF4112" i="12"/>
  <c r="AC4113" i="12"/>
  <c r="AD4113" i="12" s="1"/>
  <c r="AE4113" i="12"/>
  <c r="AF4113" i="12"/>
  <c r="AC4114" i="12"/>
  <c r="AD4114" i="12" s="1"/>
  <c r="AE4114" i="12"/>
  <c r="AF4114" i="12"/>
  <c r="AC4115" i="12"/>
  <c r="AD4115" i="12" s="1"/>
  <c r="AE4115" i="12"/>
  <c r="AF4115" i="12"/>
  <c r="AC4116" i="12"/>
  <c r="AD4116" i="12" s="1"/>
  <c r="AE4116" i="12"/>
  <c r="AF4116" i="12"/>
  <c r="AC4117" i="12"/>
  <c r="AD4117" i="12" s="1"/>
  <c r="AE4117" i="12"/>
  <c r="AF4117" i="12"/>
  <c r="AC4118" i="12"/>
  <c r="AD4118" i="12" s="1"/>
  <c r="AE4118" i="12"/>
  <c r="AF4118" i="12"/>
  <c r="AC4119" i="12"/>
  <c r="AD4119" i="12"/>
  <c r="AE4119" i="12"/>
  <c r="AF4119" i="12"/>
  <c r="AC4120" i="12"/>
  <c r="AD4120" i="12" s="1"/>
  <c r="AE4120" i="12"/>
  <c r="AF4120" i="12"/>
  <c r="AC4121" i="12"/>
  <c r="AD4121" i="12" s="1"/>
  <c r="AE4121" i="12"/>
  <c r="AF4121" i="12"/>
  <c r="AC4122" i="12"/>
  <c r="AD4122" i="12" s="1"/>
  <c r="AE4122" i="12"/>
  <c r="AF4122" i="12"/>
  <c r="AC4123" i="12"/>
  <c r="AD4123" i="12" s="1"/>
  <c r="AE4123" i="12"/>
  <c r="AF4123" i="12"/>
  <c r="AC4124" i="12"/>
  <c r="AD4124" i="12" s="1"/>
  <c r="AE4124" i="12"/>
  <c r="AF4124" i="12"/>
  <c r="AC4125" i="12"/>
  <c r="AD4125" i="12" s="1"/>
  <c r="AE4125" i="12"/>
  <c r="AF4125" i="12"/>
  <c r="AC4126" i="12"/>
  <c r="AD4126" i="12" s="1"/>
  <c r="AE4126" i="12"/>
  <c r="AF4126" i="12"/>
  <c r="AC4127" i="12"/>
  <c r="AD4127" i="12" s="1"/>
  <c r="AE4127" i="12"/>
  <c r="AF4127" i="12"/>
  <c r="AC4128" i="12"/>
  <c r="AD4128" i="12" s="1"/>
  <c r="AE4128" i="12"/>
  <c r="AF4128" i="12"/>
  <c r="AC4129" i="12"/>
  <c r="AD4129" i="12" s="1"/>
  <c r="AE4129" i="12"/>
  <c r="AF4129" i="12"/>
  <c r="AC4130" i="12"/>
  <c r="AD4130" i="12" s="1"/>
  <c r="AE4130" i="12"/>
  <c r="AF4130" i="12"/>
  <c r="AC4131" i="12"/>
  <c r="AD4131" i="12" s="1"/>
  <c r="AE4131" i="12"/>
  <c r="AF4131" i="12"/>
  <c r="AC4132" i="12"/>
  <c r="AD4132" i="12" s="1"/>
  <c r="AE4132" i="12"/>
  <c r="AF4132" i="12"/>
  <c r="AC4133" i="12"/>
  <c r="AD4133" i="12" s="1"/>
  <c r="AE4133" i="12"/>
  <c r="AF4133" i="12"/>
  <c r="AC4134" i="12"/>
  <c r="AD4134" i="12" s="1"/>
  <c r="AE4134" i="12"/>
  <c r="AF4134" i="12"/>
  <c r="AC4135" i="12"/>
  <c r="AD4135" i="12" s="1"/>
  <c r="AE4135" i="12"/>
  <c r="AF4135" i="12"/>
  <c r="AC4136" i="12"/>
  <c r="AD4136" i="12" s="1"/>
  <c r="AE4136" i="12"/>
  <c r="AF4136" i="12"/>
  <c r="AC4137" i="12"/>
  <c r="AD4137" i="12" s="1"/>
  <c r="AE4137" i="12"/>
  <c r="AF4137" i="12"/>
  <c r="AC4138" i="12"/>
  <c r="AD4138" i="12" s="1"/>
  <c r="AE4138" i="12"/>
  <c r="AF4138" i="12"/>
  <c r="AC4139" i="12"/>
  <c r="AD4139" i="12" s="1"/>
  <c r="AE4139" i="12"/>
  <c r="AF4139" i="12"/>
  <c r="AC4140" i="12"/>
  <c r="AD4140" i="12" s="1"/>
  <c r="AE4140" i="12"/>
  <c r="AF4140" i="12"/>
  <c r="AC4141" i="12"/>
  <c r="AD4141" i="12" s="1"/>
  <c r="AE4141" i="12"/>
  <c r="AF4141" i="12"/>
  <c r="AC4142" i="12"/>
  <c r="AD4142" i="12" s="1"/>
  <c r="AE4142" i="12"/>
  <c r="AF4142" i="12"/>
  <c r="AC4143" i="12"/>
  <c r="AD4143" i="12" s="1"/>
  <c r="AE4143" i="12"/>
  <c r="AF4143" i="12"/>
  <c r="AC4144" i="12"/>
  <c r="AD4144" i="12" s="1"/>
  <c r="AE4144" i="12"/>
  <c r="AF4144" i="12"/>
  <c r="AC4145" i="12"/>
  <c r="AD4145" i="12" s="1"/>
  <c r="AE4145" i="12"/>
  <c r="AF4145" i="12"/>
  <c r="AC4146" i="12"/>
  <c r="AD4146" i="12" s="1"/>
  <c r="AE4146" i="12"/>
  <c r="AF4146" i="12"/>
  <c r="AC4147" i="12"/>
  <c r="AD4147" i="12" s="1"/>
  <c r="AE4147" i="12"/>
  <c r="AF4147" i="12"/>
  <c r="AC4148" i="12"/>
  <c r="AD4148" i="12" s="1"/>
  <c r="AE4148" i="12"/>
  <c r="AF4148" i="12"/>
  <c r="AC4149" i="12"/>
  <c r="AD4149" i="12" s="1"/>
  <c r="AE4149" i="12"/>
  <c r="AF4149" i="12"/>
  <c r="AC4150" i="12"/>
  <c r="AD4150" i="12" s="1"/>
  <c r="AE4150" i="12"/>
  <c r="AF4150" i="12"/>
  <c r="AC4151" i="12"/>
  <c r="AD4151" i="12" s="1"/>
  <c r="AE4151" i="12"/>
  <c r="AF4151" i="12"/>
  <c r="AC4152" i="12"/>
  <c r="AD4152" i="12" s="1"/>
  <c r="AE4152" i="12"/>
  <c r="AF4152" i="12"/>
  <c r="AC4153" i="12"/>
  <c r="AD4153" i="12" s="1"/>
  <c r="AE4153" i="12"/>
  <c r="AF4153" i="12"/>
  <c r="AC4154" i="12"/>
  <c r="AD4154" i="12" s="1"/>
  <c r="AE4154" i="12"/>
  <c r="AF4154" i="12"/>
  <c r="AC4155" i="12"/>
  <c r="AD4155" i="12" s="1"/>
  <c r="AE4155" i="12"/>
  <c r="AF4155" i="12"/>
  <c r="AC4156" i="12"/>
  <c r="AD4156" i="12" s="1"/>
  <c r="AE4156" i="12"/>
  <c r="AF4156" i="12"/>
  <c r="AC4157" i="12"/>
  <c r="AD4157" i="12" s="1"/>
  <c r="AE4157" i="12"/>
  <c r="AF4157" i="12"/>
  <c r="AC4158" i="12"/>
  <c r="AD4158" i="12" s="1"/>
  <c r="AE4158" i="12"/>
  <c r="AF4158" i="12"/>
  <c r="AC4159" i="12"/>
  <c r="AD4159" i="12" s="1"/>
  <c r="AE4159" i="12"/>
  <c r="AF4159" i="12"/>
  <c r="AC4160" i="12"/>
  <c r="AD4160" i="12" s="1"/>
  <c r="AE4160" i="12"/>
  <c r="AF4160" i="12"/>
  <c r="AC4161" i="12"/>
  <c r="AD4161" i="12" s="1"/>
  <c r="AE4161" i="12"/>
  <c r="AF4161" i="12"/>
  <c r="AC4162" i="12"/>
  <c r="AD4162" i="12" s="1"/>
  <c r="AE4162" i="12"/>
  <c r="AF4162" i="12"/>
  <c r="AC4163" i="12"/>
  <c r="AD4163" i="12" s="1"/>
  <c r="AE4163" i="12"/>
  <c r="AF4163" i="12"/>
  <c r="AC4164" i="12"/>
  <c r="AD4164" i="12" s="1"/>
  <c r="AE4164" i="12"/>
  <c r="AF4164" i="12"/>
  <c r="AC4165" i="12"/>
  <c r="AD4165" i="12" s="1"/>
  <c r="AE4165" i="12"/>
  <c r="AF4165" i="12"/>
  <c r="AC4166" i="12"/>
  <c r="AD4166" i="12" s="1"/>
  <c r="AE4166" i="12"/>
  <c r="AF4166" i="12"/>
  <c r="AC4167" i="12"/>
  <c r="AD4167" i="12" s="1"/>
  <c r="AE4167" i="12"/>
  <c r="AF4167" i="12"/>
  <c r="AC4168" i="12"/>
  <c r="AD4168" i="12" s="1"/>
  <c r="AE4168" i="12"/>
  <c r="AF4168" i="12"/>
  <c r="AC4169" i="12"/>
  <c r="AD4169" i="12" s="1"/>
  <c r="AE4169" i="12"/>
  <c r="AF4169" i="12"/>
  <c r="AC4170" i="12"/>
  <c r="AD4170" i="12" s="1"/>
  <c r="AE4170" i="12"/>
  <c r="AF4170" i="12"/>
  <c r="AC4171" i="12"/>
  <c r="AD4171" i="12" s="1"/>
  <c r="AE4171" i="12"/>
  <c r="AF4171" i="12"/>
  <c r="AC4172" i="12"/>
  <c r="AD4172" i="12" s="1"/>
  <c r="AE4172" i="12"/>
  <c r="AF4172" i="12"/>
  <c r="AC4173" i="12"/>
  <c r="AD4173" i="12" s="1"/>
  <c r="AE4173" i="12"/>
  <c r="AF4173" i="12"/>
  <c r="AC4174" i="12"/>
  <c r="AD4174" i="12" s="1"/>
  <c r="AE4174" i="12"/>
  <c r="AF4174" i="12"/>
  <c r="AC4175" i="12"/>
  <c r="AD4175" i="12" s="1"/>
  <c r="AE4175" i="12"/>
  <c r="AF4175" i="12"/>
  <c r="AC4176" i="12"/>
  <c r="AD4176" i="12" s="1"/>
  <c r="AE4176" i="12"/>
  <c r="AF4176" i="12"/>
  <c r="AC4177" i="12"/>
  <c r="AD4177" i="12" s="1"/>
  <c r="AE4177" i="12"/>
  <c r="AF4177" i="12"/>
  <c r="AC4178" i="12"/>
  <c r="AD4178" i="12" s="1"/>
  <c r="AE4178" i="12"/>
  <c r="AF4178" i="12"/>
  <c r="AC4179" i="12"/>
  <c r="AD4179" i="12" s="1"/>
  <c r="AE4179" i="12"/>
  <c r="AF4179" i="12"/>
  <c r="AC4180" i="12"/>
  <c r="AD4180" i="12" s="1"/>
  <c r="AE4180" i="12"/>
  <c r="AF4180" i="12"/>
  <c r="AC4181" i="12"/>
  <c r="AD4181" i="12" s="1"/>
  <c r="AE4181" i="12"/>
  <c r="AF4181" i="12"/>
  <c r="AC4182" i="12"/>
  <c r="AD4182" i="12" s="1"/>
  <c r="AE4182" i="12"/>
  <c r="AF4182" i="12"/>
  <c r="AC4183" i="12"/>
  <c r="AD4183" i="12" s="1"/>
  <c r="AE4183" i="12"/>
  <c r="AF4183" i="12"/>
  <c r="AC4184" i="12"/>
  <c r="AD4184" i="12" s="1"/>
  <c r="AE4184" i="12"/>
  <c r="AF4184" i="12"/>
  <c r="AC4185" i="12"/>
  <c r="AD4185" i="12" s="1"/>
  <c r="AE4185" i="12"/>
  <c r="AF4185" i="12"/>
  <c r="AC4186" i="12"/>
  <c r="AD4186" i="12" s="1"/>
  <c r="AE4186" i="12"/>
  <c r="AF4186" i="12"/>
  <c r="AC4187" i="12"/>
  <c r="AD4187" i="12" s="1"/>
  <c r="AE4187" i="12"/>
  <c r="AF4187" i="12"/>
  <c r="AC4188" i="12"/>
  <c r="AD4188" i="12" s="1"/>
  <c r="AE4188" i="12"/>
  <c r="AF4188" i="12"/>
  <c r="AC4189" i="12"/>
  <c r="AD4189" i="12" s="1"/>
  <c r="AE4189" i="12"/>
  <c r="AF4189" i="12"/>
  <c r="AC4190" i="12"/>
  <c r="AD4190" i="12" s="1"/>
  <c r="AE4190" i="12"/>
  <c r="AF4190" i="12"/>
  <c r="AC4191" i="12"/>
  <c r="AD4191" i="12" s="1"/>
  <c r="AE4191" i="12"/>
  <c r="AF4191" i="12"/>
  <c r="AC4192" i="12"/>
  <c r="AD4192" i="12" s="1"/>
  <c r="AE4192" i="12"/>
  <c r="AF4192" i="12"/>
  <c r="AC4193" i="12"/>
  <c r="AD4193" i="12" s="1"/>
  <c r="AE4193" i="12"/>
  <c r="AF4193" i="12"/>
  <c r="AC4194" i="12"/>
  <c r="AD4194" i="12" s="1"/>
  <c r="AE4194" i="12"/>
  <c r="AF4194" i="12"/>
  <c r="AC4195" i="12"/>
  <c r="AD4195" i="12" s="1"/>
  <c r="AE4195" i="12"/>
  <c r="AF4195" i="12"/>
  <c r="AC4196" i="12"/>
  <c r="AD4196" i="12" s="1"/>
  <c r="AE4196" i="12"/>
  <c r="AF4196" i="12"/>
  <c r="AC4197" i="12"/>
  <c r="AD4197" i="12" s="1"/>
  <c r="AE4197" i="12"/>
  <c r="AF4197" i="12"/>
  <c r="AC4198" i="12"/>
  <c r="AD4198" i="12" s="1"/>
  <c r="AE4198" i="12"/>
  <c r="AF4198" i="12"/>
  <c r="AC4199" i="12"/>
  <c r="AD4199" i="12" s="1"/>
  <c r="AE4199" i="12"/>
  <c r="AF4199" i="12"/>
  <c r="AC4200" i="12"/>
  <c r="AD4200" i="12" s="1"/>
  <c r="AE4200" i="12"/>
  <c r="AF4200" i="12"/>
  <c r="AC4201" i="12"/>
  <c r="AD4201" i="12" s="1"/>
  <c r="AE4201" i="12"/>
  <c r="AF4201" i="12"/>
  <c r="AC4202" i="12"/>
  <c r="AD4202" i="12" s="1"/>
  <c r="AE4202" i="12"/>
  <c r="AF4202" i="12"/>
  <c r="AC4203" i="12"/>
  <c r="AD4203" i="12" s="1"/>
  <c r="AE4203" i="12"/>
  <c r="AF4203" i="12"/>
  <c r="AC4204" i="12"/>
  <c r="AD4204" i="12" s="1"/>
  <c r="AE4204" i="12"/>
  <c r="AF4204" i="12"/>
  <c r="AC4205" i="12"/>
  <c r="AD4205" i="12" s="1"/>
  <c r="AE4205" i="12"/>
  <c r="AF4205" i="12"/>
  <c r="AC4206" i="12"/>
  <c r="AD4206" i="12" s="1"/>
  <c r="AE4206" i="12"/>
  <c r="AF4206" i="12"/>
  <c r="AC4207" i="12"/>
  <c r="AD4207" i="12" s="1"/>
  <c r="AE4207" i="12"/>
  <c r="AF4207" i="12"/>
  <c r="AC4208" i="12"/>
  <c r="AD4208" i="12" s="1"/>
  <c r="AE4208" i="12"/>
  <c r="AF4208" i="12"/>
  <c r="AC4209" i="12"/>
  <c r="AD4209" i="12" s="1"/>
  <c r="AE4209" i="12"/>
  <c r="AF4209" i="12"/>
  <c r="AC4210" i="12"/>
  <c r="AD4210" i="12" s="1"/>
  <c r="AE4210" i="12"/>
  <c r="AF4210" i="12"/>
  <c r="AC4211" i="12"/>
  <c r="AD4211" i="12" s="1"/>
  <c r="AE4211" i="12"/>
  <c r="AF4211" i="12"/>
  <c r="AC4212" i="12"/>
  <c r="AD4212" i="12" s="1"/>
  <c r="AE4212" i="12"/>
  <c r="AF4212" i="12"/>
  <c r="AC4213" i="12"/>
  <c r="AD4213" i="12" s="1"/>
  <c r="AE4213" i="12"/>
  <c r="AF4213" i="12"/>
  <c r="AC4214" i="12"/>
  <c r="AD4214" i="12" s="1"/>
  <c r="AE4214" i="12"/>
  <c r="AF4214" i="12"/>
  <c r="AC4215" i="12"/>
  <c r="AD4215" i="12" s="1"/>
  <c r="AE4215" i="12"/>
  <c r="AF4215" i="12"/>
  <c r="AC4216" i="12"/>
  <c r="AD4216" i="12" s="1"/>
  <c r="AE4216" i="12"/>
  <c r="AF4216" i="12"/>
  <c r="AC4217" i="12"/>
  <c r="AD4217" i="12" s="1"/>
  <c r="AE4217" i="12"/>
  <c r="AF4217" i="12"/>
  <c r="AC4218" i="12"/>
  <c r="AD4218" i="12" s="1"/>
  <c r="AE4218" i="12"/>
  <c r="AF4218" i="12"/>
  <c r="AC4219" i="12"/>
  <c r="AD4219" i="12" s="1"/>
  <c r="AE4219" i="12"/>
  <c r="AF4219" i="12"/>
  <c r="AC4220" i="12"/>
  <c r="AD4220" i="12" s="1"/>
  <c r="AE4220" i="12"/>
  <c r="AF4220" i="12"/>
  <c r="AC4221" i="12"/>
  <c r="AD4221" i="12" s="1"/>
  <c r="AE4221" i="12"/>
  <c r="AF4221" i="12"/>
  <c r="AC4222" i="12"/>
  <c r="AD4222" i="12" s="1"/>
  <c r="AE4222" i="12"/>
  <c r="AF4222" i="12"/>
  <c r="AC4223" i="12"/>
  <c r="AD4223" i="12" s="1"/>
  <c r="AE4223" i="12"/>
  <c r="AF4223" i="12"/>
  <c r="AC4224" i="12"/>
  <c r="AD4224" i="12" s="1"/>
  <c r="AE4224" i="12"/>
  <c r="AF4224" i="12"/>
  <c r="AC4225" i="12"/>
  <c r="AD4225" i="12" s="1"/>
  <c r="AE4225" i="12"/>
  <c r="AF4225" i="12"/>
  <c r="AC4226" i="12"/>
  <c r="AD4226" i="12" s="1"/>
  <c r="AE4226" i="12"/>
  <c r="AF4226" i="12"/>
  <c r="AC4227" i="12"/>
  <c r="AD4227" i="12" s="1"/>
  <c r="AE4227" i="12"/>
  <c r="AF4227" i="12"/>
  <c r="AC4228" i="12"/>
  <c r="AD4228" i="12" s="1"/>
  <c r="AE4228" i="12"/>
  <c r="AF4228" i="12"/>
  <c r="AC4229" i="12"/>
  <c r="AD4229" i="12" s="1"/>
  <c r="AE4229" i="12"/>
  <c r="AF4229" i="12"/>
  <c r="AC4230" i="12"/>
  <c r="AD4230" i="12" s="1"/>
  <c r="AE4230" i="12"/>
  <c r="AF4230" i="12"/>
  <c r="AC4231" i="12"/>
  <c r="AD4231" i="12" s="1"/>
  <c r="AE4231" i="12"/>
  <c r="AF4231" i="12"/>
  <c r="AC4232" i="12"/>
  <c r="AD4232" i="12" s="1"/>
  <c r="AE4232" i="12"/>
  <c r="AF4232" i="12"/>
  <c r="AC4233" i="12"/>
  <c r="AD4233" i="12" s="1"/>
  <c r="AE4233" i="12"/>
  <c r="AF4233" i="12"/>
  <c r="AC4234" i="12"/>
  <c r="AD4234" i="12" s="1"/>
  <c r="AE4234" i="12"/>
  <c r="AF4234" i="12"/>
  <c r="AC4235" i="12"/>
  <c r="AD4235" i="12" s="1"/>
  <c r="AE4235" i="12"/>
  <c r="AF4235" i="12"/>
  <c r="AC4236" i="12"/>
  <c r="AD4236" i="12" s="1"/>
  <c r="AE4236" i="12"/>
  <c r="AF4236" i="12"/>
  <c r="AC4237" i="12"/>
  <c r="AD4237" i="12" s="1"/>
  <c r="AE4237" i="12"/>
  <c r="AF4237" i="12"/>
  <c r="AC4238" i="12"/>
  <c r="AD4238" i="12" s="1"/>
  <c r="AE4238" i="12"/>
  <c r="AF4238" i="12"/>
  <c r="AC4239" i="12"/>
  <c r="AD4239" i="12" s="1"/>
  <c r="AE4239" i="12"/>
  <c r="AF4239" i="12"/>
  <c r="AC4240" i="12"/>
  <c r="AD4240" i="12" s="1"/>
  <c r="AE4240" i="12"/>
  <c r="AF4240" i="12"/>
  <c r="AC4241" i="12"/>
  <c r="AD4241" i="12" s="1"/>
  <c r="AE4241" i="12"/>
  <c r="AF4241" i="12"/>
  <c r="AC4242" i="12"/>
  <c r="AD4242" i="12" s="1"/>
  <c r="AE4242" i="12"/>
  <c r="AF4242" i="12"/>
  <c r="AC4243" i="12"/>
  <c r="AD4243" i="12" s="1"/>
  <c r="AE4243" i="12"/>
  <c r="AF4243" i="12"/>
  <c r="AC4244" i="12"/>
  <c r="AD4244" i="12" s="1"/>
  <c r="AE4244" i="12"/>
  <c r="AF4244" i="12"/>
  <c r="AC4245" i="12"/>
  <c r="AD4245" i="12" s="1"/>
  <c r="AE4245" i="12"/>
  <c r="AF4245" i="12"/>
  <c r="AC4246" i="12"/>
  <c r="AD4246" i="12" s="1"/>
  <c r="AE4246" i="12"/>
  <c r="AF4246" i="12"/>
  <c r="AC4247" i="12"/>
  <c r="AD4247" i="12" s="1"/>
  <c r="AE4247" i="12"/>
  <c r="AF4247" i="12"/>
  <c r="AC4248" i="12"/>
  <c r="AD4248" i="12" s="1"/>
  <c r="AE4248" i="12"/>
  <c r="AF4248" i="12"/>
  <c r="AC4249" i="12"/>
  <c r="AD4249" i="12" s="1"/>
  <c r="AE4249" i="12"/>
  <c r="AF4249" i="12"/>
  <c r="AC4250" i="12"/>
  <c r="AD4250" i="12" s="1"/>
  <c r="AE4250" i="12"/>
  <c r="AF4250" i="12"/>
  <c r="AC4251" i="12"/>
  <c r="AD4251" i="12" s="1"/>
  <c r="AE4251" i="12"/>
  <c r="AF4251" i="12"/>
  <c r="AC4252" i="12"/>
  <c r="AD4252" i="12" s="1"/>
  <c r="AE4252" i="12"/>
  <c r="AF4252" i="12"/>
  <c r="AC4253" i="12"/>
  <c r="AD4253" i="12" s="1"/>
  <c r="AE4253" i="12"/>
  <c r="AF4253" i="12"/>
  <c r="AC4254" i="12"/>
  <c r="AD4254" i="12" s="1"/>
  <c r="AE4254" i="12"/>
  <c r="AF4254" i="12"/>
  <c r="AC4255" i="12"/>
  <c r="AD4255" i="12" s="1"/>
  <c r="AE4255" i="12"/>
  <c r="AF4255" i="12"/>
  <c r="AC4256" i="12"/>
  <c r="AD4256" i="12" s="1"/>
  <c r="AE4256" i="12"/>
  <c r="AF4256" i="12"/>
  <c r="AC4257" i="12"/>
  <c r="AD4257" i="12" s="1"/>
  <c r="AE4257" i="12"/>
  <c r="AF4257" i="12"/>
  <c r="AC4258" i="12"/>
  <c r="AD4258" i="12" s="1"/>
  <c r="AE4258" i="12"/>
  <c r="AF4258" i="12"/>
  <c r="AC4259" i="12"/>
  <c r="AD4259" i="12" s="1"/>
  <c r="AE4259" i="12"/>
  <c r="AF4259" i="12"/>
  <c r="AC4260" i="12"/>
  <c r="AD4260" i="12" s="1"/>
  <c r="AE4260" i="12"/>
  <c r="AF4260" i="12"/>
  <c r="AC4261" i="12"/>
  <c r="AD4261" i="12" s="1"/>
  <c r="AE4261" i="12"/>
  <c r="AF4261" i="12"/>
  <c r="AC4262" i="12"/>
  <c r="AD4262" i="12" s="1"/>
  <c r="AE4262" i="12"/>
  <c r="AF4262" i="12"/>
  <c r="AC4263" i="12"/>
  <c r="AD4263" i="12" s="1"/>
  <c r="AE4263" i="12"/>
  <c r="AF4263" i="12"/>
  <c r="AC4264" i="12"/>
  <c r="AD4264" i="12" s="1"/>
  <c r="AE4264" i="12"/>
  <c r="AF4264" i="12"/>
  <c r="AC4265" i="12"/>
  <c r="AD4265" i="12" s="1"/>
  <c r="AE4265" i="12"/>
  <c r="AF4265" i="12"/>
  <c r="AC4266" i="12"/>
  <c r="AD4266" i="12" s="1"/>
  <c r="AE4266" i="12"/>
  <c r="AF4266" i="12"/>
  <c r="AC4267" i="12"/>
  <c r="AD4267" i="12" s="1"/>
  <c r="AE4267" i="12"/>
  <c r="AF4267" i="12"/>
  <c r="AC4268" i="12"/>
  <c r="AD4268" i="12" s="1"/>
  <c r="AE4268" i="12"/>
  <c r="AF4268" i="12"/>
  <c r="AC4269" i="12"/>
  <c r="AD4269" i="12" s="1"/>
  <c r="AE4269" i="12"/>
  <c r="AF4269" i="12"/>
  <c r="AC4270" i="12"/>
  <c r="AD4270" i="12" s="1"/>
  <c r="AE4270" i="12"/>
  <c r="AF4270" i="12"/>
  <c r="AC4271" i="12"/>
  <c r="AD4271" i="12" s="1"/>
  <c r="AE4271" i="12"/>
  <c r="AF4271" i="12"/>
  <c r="AC4272" i="12"/>
  <c r="AD4272" i="12" s="1"/>
  <c r="AE4272" i="12"/>
  <c r="AF4272" i="12"/>
  <c r="AC4273" i="12"/>
  <c r="AD4273" i="12" s="1"/>
  <c r="AE4273" i="12"/>
  <c r="AF4273" i="12"/>
  <c r="AC4274" i="12"/>
  <c r="AD4274" i="12" s="1"/>
  <c r="AE4274" i="12"/>
  <c r="AF4274" i="12"/>
  <c r="AC4275" i="12"/>
  <c r="AD4275" i="12" s="1"/>
  <c r="AE4275" i="12"/>
  <c r="AF4275" i="12"/>
  <c r="AC4276" i="12"/>
  <c r="AD4276" i="12"/>
  <c r="AE4276" i="12"/>
  <c r="AF4276" i="12"/>
  <c r="AC4277" i="12"/>
  <c r="AD4277" i="12" s="1"/>
  <c r="AE4277" i="12"/>
  <c r="AF4277" i="12"/>
  <c r="AC4278" i="12"/>
  <c r="AD4278" i="12"/>
  <c r="AE4278" i="12"/>
  <c r="AF4278" i="12"/>
  <c r="AC4279" i="12"/>
  <c r="AD4279" i="12" s="1"/>
  <c r="AE4279" i="12"/>
  <c r="AF4279" i="12"/>
  <c r="AC4280" i="12"/>
  <c r="AD4280" i="12"/>
  <c r="AE4280" i="12"/>
  <c r="AF4280" i="12"/>
  <c r="AC4281" i="12"/>
  <c r="AD4281" i="12" s="1"/>
  <c r="AE4281" i="12"/>
  <c r="AF4281" i="12"/>
  <c r="AC4282" i="12"/>
  <c r="AD4282" i="12"/>
  <c r="AE4282" i="12"/>
  <c r="AF4282" i="12"/>
  <c r="AC4283" i="12"/>
  <c r="AD4283" i="12" s="1"/>
  <c r="AE4283" i="12"/>
  <c r="AF4283" i="12"/>
  <c r="AC4284" i="12"/>
  <c r="AD4284" i="12"/>
  <c r="AE4284" i="12"/>
  <c r="AF4284" i="12"/>
  <c r="AC4285" i="12"/>
  <c r="AD4285" i="12" s="1"/>
  <c r="AE4285" i="12"/>
  <c r="AF4285" i="12"/>
  <c r="AC4286" i="12"/>
  <c r="AD4286" i="12"/>
  <c r="AE4286" i="12"/>
  <c r="AF4286" i="12"/>
  <c r="AC4287" i="12"/>
  <c r="AD4287" i="12" s="1"/>
  <c r="AE4287" i="12"/>
  <c r="AF4287" i="12"/>
  <c r="AC4288" i="12"/>
  <c r="AD4288" i="12"/>
  <c r="AE4288" i="12"/>
  <c r="AF4288" i="12"/>
  <c r="AC4289" i="12"/>
  <c r="AD4289" i="12" s="1"/>
  <c r="AE4289" i="12"/>
  <c r="AF4289" i="12"/>
  <c r="AC4290" i="12"/>
  <c r="AD4290" i="12"/>
  <c r="AE4290" i="12"/>
  <c r="AF4290" i="12"/>
  <c r="AC4291" i="12"/>
  <c r="AD4291" i="12" s="1"/>
  <c r="AE4291" i="12"/>
  <c r="AF4291" i="12"/>
  <c r="AC4292" i="12"/>
  <c r="AD4292" i="12"/>
  <c r="AE4292" i="12"/>
  <c r="AF4292" i="12"/>
  <c r="AC4293" i="12"/>
  <c r="AD4293" i="12" s="1"/>
  <c r="AE4293" i="12"/>
  <c r="AF4293" i="12"/>
  <c r="AC4294" i="12"/>
  <c r="AD4294" i="12"/>
  <c r="AE4294" i="12"/>
  <c r="AF4294" i="12"/>
  <c r="AC4295" i="12"/>
  <c r="AD4295" i="12" s="1"/>
  <c r="AE4295" i="12"/>
  <c r="AF4295" i="12"/>
  <c r="AC4296" i="12"/>
  <c r="AD4296" i="12"/>
  <c r="AE4296" i="12"/>
  <c r="AF4296" i="12"/>
  <c r="AC4297" i="12"/>
  <c r="AD4297" i="12" s="1"/>
  <c r="AE4297" i="12"/>
  <c r="AF4297" i="12"/>
  <c r="AC4298" i="12"/>
  <c r="AD4298" i="12"/>
  <c r="AE4298" i="12"/>
  <c r="AF4298" i="12"/>
  <c r="AC4299" i="12"/>
  <c r="AD4299" i="12" s="1"/>
  <c r="AE4299" i="12"/>
  <c r="AF4299" i="12"/>
  <c r="AC4300" i="12"/>
  <c r="AD4300" i="12"/>
  <c r="AE4300" i="12"/>
  <c r="AF4300" i="12"/>
  <c r="AC4301" i="12"/>
  <c r="AD4301" i="12" s="1"/>
  <c r="AE4301" i="12"/>
  <c r="AF4301" i="12"/>
  <c r="AC4302" i="12"/>
  <c r="AD4302" i="12"/>
  <c r="AE4302" i="12"/>
  <c r="AF4302" i="12"/>
  <c r="AC4303" i="12"/>
  <c r="AD4303" i="12" s="1"/>
  <c r="AE4303" i="12"/>
  <c r="AF4303" i="12"/>
  <c r="AC4304" i="12"/>
  <c r="AD4304" i="12"/>
  <c r="AE4304" i="12"/>
  <c r="AF4304" i="12"/>
  <c r="AC4305" i="12"/>
  <c r="AD4305" i="12" s="1"/>
  <c r="AE4305" i="12"/>
  <c r="AF4305" i="12"/>
  <c r="AC4306" i="12"/>
  <c r="AD4306" i="12"/>
  <c r="AE4306" i="12"/>
  <c r="AF4306" i="12"/>
  <c r="AC4307" i="12"/>
  <c r="AD4307" i="12" s="1"/>
  <c r="AE4307" i="12"/>
  <c r="AF4307" i="12"/>
  <c r="AC4308" i="12"/>
  <c r="AD4308" i="12"/>
  <c r="AE4308" i="12"/>
  <c r="AF4308" i="12"/>
  <c r="AC4309" i="12"/>
  <c r="AD4309" i="12" s="1"/>
  <c r="AE4309" i="12"/>
  <c r="AF4309" i="12"/>
  <c r="AC4310" i="12"/>
  <c r="AD4310" i="12"/>
  <c r="AE4310" i="12"/>
  <c r="AF4310" i="12"/>
  <c r="AC4311" i="12"/>
  <c r="AD4311" i="12" s="1"/>
  <c r="AE4311" i="12"/>
  <c r="AF4311" i="12"/>
  <c r="AC4312" i="12"/>
  <c r="AD4312" i="12"/>
  <c r="AE4312" i="12"/>
  <c r="AF4312" i="12"/>
  <c r="AC4313" i="12"/>
  <c r="AD4313" i="12" s="1"/>
  <c r="AE4313" i="12"/>
  <c r="AF4313" i="12"/>
  <c r="AC4314" i="12"/>
  <c r="AD4314" i="12"/>
  <c r="AE4314" i="12"/>
  <c r="AF4314" i="12"/>
  <c r="AC4315" i="12"/>
  <c r="AD4315" i="12" s="1"/>
  <c r="AE4315" i="12"/>
  <c r="AF4315" i="12"/>
  <c r="AC4316" i="12"/>
  <c r="AD4316" i="12"/>
  <c r="AE4316" i="12"/>
  <c r="AF4316" i="12"/>
  <c r="AC4317" i="12"/>
  <c r="AD4317" i="12" s="1"/>
  <c r="AE4317" i="12"/>
  <c r="AF4317" i="12"/>
  <c r="AC4318" i="12"/>
  <c r="AD4318" i="12"/>
  <c r="AE4318" i="12"/>
  <c r="AF4318" i="12"/>
  <c r="AC4319" i="12"/>
  <c r="AD4319" i="12" s="1"/>
  <c r="AE4319" i="12"/>
  <c r="AF4319" i="12"/>
  <c r="AC4320" i="12"/>
  <c r="AD4320" i="12"/>
  <c r="AE4320" i="12"/>
  <c r="AF4320" i="12"/>
  <c r="AC4321" i="12"/>
  <c r="AD4321" i="12" s="1"/>
  <c r="AE4321" i="12"/>
  <c r="AF4321" i="12"/>
  <c r="AC4322" i="12"/>
  <c r="AD4322" i="12"/>
  <c r="AE4322" i="12"/>
  <c r="AF4322" i="12"/>
  <c r="AC4323" i="12"/>
  <c r="AD4323" i="12" s="1"/>
  <c r="AE4323" i="12"/>
  <c r="AF4323" i="12"/>
  <c r="AC4324" i="12"/>
  <c r="AD4324" i="12"/>
  <c r="AE4324" i="12"/>
  <c r="AF4324" i="12"/>
  <c r="AC4325" i="12"/>
  <c r="AD4325" i="12" s="1"/>
  <c r="AE4325" i="12"/>
  <c r="AF4325" i="12"/>
  <c r="AC4326" i="12"/>
  <c r="AD4326" i="12"/>
  <c r="AE4326" i="12"/>
  <c r="AF4326" i="12"/>
  <c r="AC4327" i="12"/>
  <c r="AD4327" i="12" s="1"/>
  <c r="AE4327" i="12"/>
  <c r="AF4327" i="12"/>
  <c r="AC4328" i="12"/>
  <c r="AD4328" i="12"/>
  <c r="AE4328" i="12"/>
  <c r="AF4328" i="12"/>
  <c r="AC4329" i="12"/>
  <c r="AD4329" i="12" s="1"/>
  <c r="AE4329" i="12"/>
  <c r="AF4329" i="12"/>
  <c r="AC4330" i="12"/>
  <c r="AD4330" i="12"/>
  <c r="AE4330" i="12"/>
  <c r="AF4330" i="12"/>
  <c r="AC4331" i="12"/>
  <c r="AD4331" i="12" s="1"/>
  <c r="AE4331" i="12"/>
  <c r="AF4331" i="12"/>
  <c r="AC4332" i="12"/>
  <c r="AD4332" i="12"/>
  <c r="AE4332" i="12"/>
  <c r="AF4332" i="12"/>
  <c r="AC4333" i="12"/>
  <c r="AD4333" i="12" s="1"/>
  <c r="AE4333" i="12"/>
  <c r="AF4333" i="12"/>
  <c r="AC4334" i="12"/>
  <c r="AD4334" i="12"/>
  <c r="AE4334" i="12"/>
  <c r="AF4334" i="12"/>
  <c r="AC4335" i="12"/>
  <c r="AD4335" i="12" s="1"/>
  <c r="AE4335" i="12"/>
  <c r="AF4335" i="12"/>
  <c r="AC4336" i="12"/>
  <c r="AD4336" i="12"/>
  <c r="AE4336" i="12"/>
  <c r="AF4336" i="12"/>
  <c r="AC4337" i="12"/>
  <c r="AD4337" i="12" s="1"/>
  <c r="AE4337" i="12"/>
  <c r="AF4337" i="12"/>
  <c r="AC4338" i="12"/>
  <c r="AD4338" i="12"/>
  <c r="AE4338" i="12"/>
  <c r="AF4338" i="12"/>
  <c r="AC4339" i="12"/>
  <c r="AD4339" i="12" s="1"/>
  <c r="AE4339" i="12"/>
  <c r="AF4339" i="12"/>
  <c r="AC4340" i="12"/>
  <c r="AD4340" i="12"/>
  <c r="AE4340" i="12"/>
  <c r="AF4340" i="12"/>
  <c r="AC4341" i="12"/>
  <c r="AD4341" i="12" s="1"/>
  <c r="AE4341" i="12"/>
  <c r="AF4341" i="12"/>
  <c r="AC4342" i="12"/>
  <c r="AD4342" i="12"/>
  <c r="AE4342" i="12"/>
  <c r="AF4342" i="12"/>
  <c r="AC4343" i="12"/>
  <c r="AD4343" i="12" s="1"/>
  <c r="AE4343" i="12"/>
  <c r="AF4343" i="12"/>
  <c r="AC4344" i="12"/>
  <c r="AD4344" i="12"/>
  <c r="AE4344" i="12"/>
  <c r="AF4344" i="12"/>
  <c r="AC4345" i="12"/>
  <c r="AD4345" i="12" s="1"/>
  <c r="AE4345" i="12"/>
  <c r="AF4345" i="12"/>
  <c r="AC4346" i="12"/>
  <c r="AD4346" i="12"/>
  <c r="AE4346" i="12"/>
  <c r="AF4346" i="12"/>
  <c r="AC4347" i="12"/>
  <c r="AD4347" i="12" s="1"/>
  <c r="AE4347" i="12"/>
  <c r="AF4347" i="12"/>
  <c r="AC4348" i="12"/>
  <c r="AD4348" i="12"/>
  <c r="AE4348" i="12"/>
  <c r="AF4348" i="12"/>
  <c r="AC4349" i="12"/>
  <c r="AD4349" i="12" s="1"/>
  <c r="AE4349" i="12"/>
  <c r="AF4349" i="12"/>
  <c r="AC4350" i="12"/>
  <c r="AD4350" i="12"/>
  <c r="AE4350" i="12"/>
  <c r="AF4350" i="12"/>
  <c r="AC4351" i="12"/>
  <c r="AD4351" i="12" s="1"/>
  <c r="AE4351" i="12"/>
  <c r="AF4351" i="12"/>
  <c r="AC4352" i="12"/>
  <c r="AD4352" i="12"/>
  <c r="AE4352" i="12"/>
  <c r="AF4352" i="12"/>
  <c r="AC4353" i="12"/>
  <c r="AD4353" i="12" s="1"/>
  <c r="AE4353" i="12"/>
  <c r="AF4353" i="12"/>
  <c r="AC4354" i="12"/>
  <c r="AD4354" i="12"/>
  <c r="AE4354" i="12"/>
  <c r="AF4354" i="12"/>
  <c r="AC4355" i="12"/>
  <c r="AD4355" i="12" s="1"/>
  <c r="AE4355" i="12"/>
  <c r="AF4355" i="12"/>
  <c r="AC4356" i="12"/>
  <c r="AD4356" i="12"/>
  <c r="AE4356" i="12"/>
  <c r="AF4356" i="12"/>
  <c r="AC4357" i="12"/>
  <c r="AD4357" i="12" s="1"/>
  <c r="AE4357" i="12"/>
  <c r="AF4357" i="12"/>
  <c r="AC4358" i="12"/>
  <c r="AD4358" i="12"/>
  <c r="AE4358" i="12"/>
  <c r="AF4358" i="12"/>
  <c r="AC4359" i="12"/>
  <c r="AD4359" i="12" s="1"/>
  <c r="AE4359" i="12"/>
  <c r="AF4359" i="12"/>
  <c r="AC4360" i="12"/>
  <c r="AD4360" i="12"/>
  <c r="AE4360" i="12"/>
  <c r="AF4360" i="12"/>
  <c r="AC4361" i="12"/>
  <c r="AD4361" i="12" s="1"/>
  <c r="AE4361" i="12"/>
  <c r="AF4361" i="12"/>
  <c r="AC4362" i="12"/>
  <c r="AD4362" i="12"/>
  <c r="AE4362" i="12"/>
  <c r="AF4362" i="12"/>
  <c r="AC4363" i="12"/>
  <c r="AD4363" i="12" s="1"/>
  <c r="AE4363" i="12"/>
  <c r="AF4363" i="12"/>
  <c r="AC4364" i="12"/>
  <c r="AD4364" i="12"/>
  <c r="AE4364" i="12"/>
  <c r="AF4364" i="12"/>
  <c r="AC4365" i="12"/>
  <c r="AD4365" i="12" s="1"/>
  <c r="AE4365" i="12"/>
  <c r="AF4365" i="12"/>
  <c r="AC4366" i="12"/>
  <c r="AD4366" i="12"/>
  <c r="AE4366" i="12"/>
  <c r="AF4366" i="12"/>
  <c r="AC4367" i="12"/>
  <c r="AD4367" i="12" s="1"/>
  <c r="AE4367" i="12"/>
  <c r="AF4367" i="12"/>
  <c r="AC4368" i="12"/>
  <c r="AD4368" i="12"/>
  <c r="AE4368" i="12"/>
  <c r="AF4368" i="12"/>
  <c r="AC4369" i="12"/>
  <c r="AD4369" i="12" s="1"/>
  <c r="AE4369" i="12"/>
  <c r="AF4369" i="12"/>
  <c r="AC4370" i="12"/>
  <c r="AD4370" i="12"/>
  <c r="AE4370" i="12"/>
  <c r="AF4370" i="12"/>
  <c r="AC4371" i="12"/>
  <c r="AD4371" i="12" s="1"/>
  <c r="AE4371" i="12"/>
  <c r="AF4371" i="12"/>
  <c r="AC4372" i="12"/>
  <c r="AD4372" i="12"/>
  <c r="AE4372" i="12"/>
  <c r="AF4372" i="12"/>
  <c r="AC4373" i="12"/>
  <c r="AD4373" i="12" s="1"/>
  <c r="AE4373" i="12"/>
  <c r="AF4373" i="12"/>
  <c r="AC4374" i="12"/>
  <c r="AD4374" i="12"/>
  <c r="AE4374" i="12"/>
  <c r="AF4374" i="12"/>
  <c r="AC4375" i="12"/>
  <c r="AD4375" i="12" s="1"/>
  <c r="AE4375" i="12"/>
  <c r="AF4375" i="12"/>
  <c r="AC4376" i="12"/>
  <c r="AD4376" i="12"/>
  <c r="AE4376" i="12"/>
  <c r="AF4376" i="12"/>
  <c r="AC4377" i="12"/>
  <c r="AD4377" i="12" s="1"/>
  <c r="AE4377" i="12"/>
  <c r="AF4377" i="12"/>
  <c r="AC4378" i="12"/>
  <c r="AD4378" i="12"/>
  <c r="AE4378" i="12"/>
  <c r="AF4378" i="12"/>
  <c r="AC4379" i="12"/>
  <c r="AD4379" i="12" s="1"/>
  <c r="AE4379" i="12"/>
  <c r="AF4379" i="12"/>
  <c r="AC4380" i="12"/>
  <c r="AD4380" i="12"/>
  <c r="AE4380" i="12"/>
  <c r="AF4380" i="12"/>
  <c r="AC4381" i="12"/>
  <c r="AD4381" i="12" s="1"/>
  <c r="AE4381" i="12"/>
  <c r="AF4381" i="12"/>
  <c r="AC4382" i="12"/>
  <c r="AD4382" i="12"/>
  <c r="AE4382" i="12"/>
  <c r="AF4382" i="12"/>
  <c r="AC4383" i="12"/>
  <c r="AD4383" i="12" s="1"/>
  <c r="AE4383" i="12"/>
  <c r="AF4383" i="12"/>
  <c r="AC4384" i="12"/>
  <c r="AD4384" i="12"/>
  <c r="AE4384" i="12"/>
  <c r="AF4384" i="12"/>
  <c r="AC4385" i="12"/>
  <c r="AD4385" i="12" s="1"/>
  <c r="AE4385" i="12"/>
  <c r="AF4385" i="12"/>
  <c r="AC4386" i="12"/>
  <c r="AD4386" i="12"/>
  <c r="AE4386" i="12"/>
  <c r="AF4386" i="12"/>
  <c r="AC4387" i="12"/>
  <c r="AD4387" i="12" s="1"/>
  <c r="AE4387" i="12"/>
  <c r="AF4387" i="12"/>
  <c r="AC4388" i="12"/>
  <c r="AD4388" i="12"/>
  <c r="AE4388" i="12"/>
  <c r="AF4388" i="12"/>
  <c r="AC4389" i="12"/>
  <c r="AD4389" i="12" s="1"/>
  <c r="AE4389" i="12"/>
  <c r="AF4389" i="12"/>
  <c r="AC4390" i="12"/>
  <c r="AD4390" i="12"/>
  <c r="AE4390" i="12"/>
  <c r="AF4390" i="12"/>
  <c r="AC4391" i="12"/>
  <c r="AD4391" i="12" s="1"/>
  <c r="AE4391" i="12"/>
  <c r="AF4391" i="12"/>
  <c r="AC4392" i="12"/>
  <c r="AD4392" i="12"/>
  <c r="AE4392" i="12"/>
  <c r="AF4392" i="12"/>
  <c r="AC4393" i="12"/>
  <c r="AD4393" i="12" s="1"/>
  <c r="AE4393" i="12"/>
  <c r="AF4393" i="12"/>
  <c r="AC4394" i="12"/>
  <c r="AD4394" i="12"/>
  <c r="AE4394" i="12"/>
  <c r="AF4394" i="12"/>
  <c r="AC4395" i="12"/>
  <c r="AD4395" i="12" s="1"/>
  <c r="AE4395" i="12"/>
  <c r="AF4395" i="12"/>
  <c r="AC4396" i="12"/>
  <c r="AD4396" i="12"/>
  <c r="AE4396" i="12"/>
  <c r="AF4396" i="12"/>
  <c r="AC4397" i="12"/>
  <c r="AD4397" i="12" s="1"/>
  <c r="AE4397" i="12"/>
  <c r="AF4397" i="12"/>
  <c r="AC4398" i="12"/>
  <c r="AD4398" i="12"/>
  <c r="AE4398" i="12"/>
  <c r="AF4398" i="12"/>
  <c r="AC4399" i="12"/>
  <c r="AD4399" i="12" s="1"/>
  <c r="AE4399" i="12"/>
  <c r="AF4399" i="12"/>
  <c r="AC4400" i="12"/>
  <c r="AD4400" i="12"/>
  <c r="AE4400" i="12"/>
  <c r="AF4400" i="12"/>
  <c r="AC4401" i="12"/>
  <c r="AD4401" i="12" s="1"/>
  <c r="AE4401" i="12"/>
  <c r="AF4401" i="12"/>
  <c r="AC4402" i="12"/>
  <c r="AD4402" i="12"/>
  <c r="AE4402" i="12"/>
  <c r="AF4402" i="12"/>
  <c r="AC4403" i="12"/>
  <c r="AD4403" i="12" s="1"/>
  <c r="AE4403" i="12"/>
  <c r="AF4403" i="12"/>
  <c r="AC4404" i="12"/>
  <c r="AD4404" i="12"/>
  <c r="AE4404" i="12"/>
  <c r="AF4404" i="12"/>
  <c r="AC4405" i="12"/>
  <c r="AD4405" i="12" s="1"/>
  <c r="AE4405" i="12"/>
  <c r="AF4405" i="12"/>
  <c r="AC4406" i="12"/>
  <c r="AD4406" i="12"/>
  <c r="AE4406" i="12"/>
  <c r="AF4406" i="12"/>
  <c r="AC4407" i="12"/>
  <c r="AD4407" i="12" s="1"/>
  <c r="AE4407" i="12"/>
  <c r="AF4407" i="12"/>
  <c r="AC4408" i="12"/>
  <c r="AD4408" i="12"/>
  <c r="AE4408" i="12"/>
  <c r="AF4408" i="12"/>
  <c r="AC4409" i="12"/>
  <c r="AD4409" i="12" s="1"/>
  <c r="AE4409" i="12"/>
  <c r="AF4409" i="12"/>
  <c r="AC4410" i="12"/>
  <c r="AD4410" i="12"/>
  <c r="AE4410" i="12"/>
  <c r="AF4410" i="12"/>
  <c r="AC4411" i="12"/>
  <c r="AD4411" i="12" s="1"/>
  <c r="AE4411" i="12"/>
  <c r="AF4411" i="12"/>
  <c r="AC4412" i="12"/>
  <c r="AD4412" i="12"/>
  <c r="AE4412" i="12"/>
  <c r="AF4412" i="12"/>
  <c r="AC4413" i="12"/>
  <c r="AD4413" i="12" s="1"/>
  <c r="AE4413" i="12"/>
  <c r="AF4413" i="12"/>
  <c r="AC4414" i="12"/>
  <c r="AD4414" i="12"/>
  <c r="AE4414" i="12"/>
  <c r="AF4414" i="12"/>
  <c r="AC4415" i="12"/>
  <c r="AD4415" i="12" s="1"/>
  <c r="AE4415" i="12"/>
  <c r="AF4415" i="12"/>
  <c r="AC4416" i="12"/>
  <c r="AD4416" i="12"/>
  <c r="AE4416" i="12"/>
  <c r="AF4416" i="12"/>
  <c r="AC4417" i="12"/>
  <c r="AD4417" i="12" s="1"/>
  <c r="AE4417" i="12"/>
  <c r="AF4417" i="12"/>
  <c r="AC4418" i="12"/>
  <c r="AD4418" i="12"/>
  <c r="AE4418" i="12"/>
  <c r="AF4418" i="12"/>
  <c r="AC4419" i="12"/>
  <c r="AD4419" i="12" s="1"/>
  <c r="AE4419" i="12"/>
  <c r="AF4419" i="12"/>
  <c r="AC4420" i="12"/>
  <c r="AD4420" i="12"/>
  <c r="AE4420" i="12"/>
  <c r="AF4420" i="12"/>
  <c r="AC4421" i="12"/>
  <c r="AD4421" i="12" s="1"/>
  <c r="AE4421" i="12"/>
  <c r="AF4421" i="12"/>
  <c r="AC4422" i="12"/>
  <c r="AD4422" i="12"/>
  <c r="AE4422" i="12"/>
  <c r="AF4422" i="12"/>
  <c r="AC4423" i="12"/>
  <c r="AD4423" i="12" s="1"/>
  <c r="AE4423" i="12"/>
  <c r="AF4423" i="12"/>
  <c r="AC4424" i="12"/>
  <c r="AD4424" i="12"/>
  <c r="AE4424" i="12"/>
  <c r="AF4424" i="12"/>
  <c r="AC4425" i="12"/>
  <c r="AD4425" i="12" s="1"/>
  <c r="AE4425" i="12"/>
  <c r="AF4425" i="12"/>
  <c r="AC4426" i="12"/>
  <c r="AD4426" i="12"/>
  <c r="AE4426" i="12"/>
  <c r="AF4426" i="12"/>
  <c r="AC4427" i="12"/>
  <c r="AD4427" i="12" s="1"/>
  <c r="AE4427" i="12"/>
  <c r="AF4427" i="12"/>
  <c r="AC4428" i="12"/>
  <c r="AD4428" i="12"/>
  <c r="AE4428" i="12"/>
  <c r="AF4428" i="12"/>
  <c r="AC4429" i="12"/>
  <c r="AD4429" i="12" s="1"/>
  <c r="AE4429" i="12"/>
  <c r="AF4429" i="12"/>
  <c r="AC4430" i="12"/>
  <c r="AD4430" i="12"/>
  <c r="AE4430" i="12"/>
  <c r="AF4430" i="12"/>
  <c r="AC4431" i="12"/>
  <c r="AD4431" i="12" s="1"/>
  <c r="AE4431" i="12"/>
  <c r="AF4431" i="12"/>
  <c r="AC4432" i="12"/>
  <c r="AD4432" i="12"/>
  <c r="AE4432" i="12"/>
  <c r="AF4432" i="12"/>
  <c r="AC4433" i="12"/>
  <c r="AD4433" i="12" s="1"/>
  <c r="AE4433" i="12"/>
  <c r="AF4433" i="12"/>
  <c r="AC4434" i="12"/>
  <c r="AD4434" i="12"/>
  <c r="AE4434" i="12"/>
  <c r="AF4434" i="12"/>
  <c r="AC4435" i="12"/>
  <c r="AD4435" i="12" s="1"/>
  <c r="AE4435" i="12"/>
  <c r="AF4435" i="12"/>
  <c r="AC4436" i="12"/>
  <c r="AD4436" i="12"/>
  <c r="AE4436" i="12"/>
  <c r="AF4436" i="12"/>
  <c r="AC4437" i="12"/>
  <c r="AD4437" i="12" s="1"/>
  <c r="AE4437" i="12"/>
  <c r="AF4437" i="12"/>
  <c r="AC4438" i="12"/>
  <c r="AD4438" i="12"/>
  <c r="AE4438" i="12"/>
  <c r="AF4438" i="12"/>
  <c r="AC4439" i="12"/>
  <c r="AD4439" i="12" s="1"/>
  <c r="AE4439" i="12"/>
  <c r="AF4439" i="12"/>
  <c r="AC4440" i="12"/>
  <c r="AD4440" i="12"/>
  <c r="AE4440" i="12"/>
  <c r="AF4440" i="12"/>
  <c r="AC4441" i="12"/>
  <c r="AD4441" i="12" s="1"/>
  <c r="AE4441" i="12"/>
  <c r="AF4441" i="12"/>
  <c r="AC4442" i="12"/>
  <c r="AD4442" i="12"/>
  <c r="AE4442" i="12"/>
  <c r="AF4442" i="12"/>
  <c r="AC4443" i="12"/>
  <c r="AD4443" i="12" s="1"/>
  <c r="AE4443" i="12"/>
  <c r="AF4443" i="12"/>
  <c r="AC4444" i="12"/>
  <c r="AD4444" i="12"/>
  <c r="AE4444" i="12"/>
  <c r="AF4444" i="12"/>
  <c r="AC4445" i="12"/>
  <c r="AD4445" i="12" s="1"/>
  <c r="AE4445" i="12"/>
  <c r="AF4445" i="12"/>
  <c r="AC4446" i="12"/>
  <c r="AD4446" i="12"/>
  <c r="AE4446" i="12"/>
  <c r="AF4446" i="12"/>
  <c r="AC4447" i="12"/>
  <c r="AD4447" i="12" s="1"/>
  <c r="AE4447" i="12"/>
  <c r="AF4447" i="12"/>
  <c r="AC4448" i="12"/>
  <c r="AD4448" i="12"/>
  <c r="AE4448" i="12"/>
  <c r="AF4448" i="12"/>
  <c r="AC4449" i="12"/>
  <c r="AD4449" i="12" s="1"/>
  <c r="AE4449" i="12"/>
  <c r="AF4449" i="12"/>
  <c r="AC4450" i="12"/>
  <c r="AD4450" i="12"/>
  <c r="AE4450" i="12"/>
  <c r="AF4450" i="12"/>
  <c r="AC4451" i="12"/>
  <c r="AD4451" i="12" s="1"/>
  <c r="AE4451" i="12"/>
  <c r="AF4451" i="12"/>
  <c r="AC4452" i="12"/>
  <c r="AD4452" i="12"/>
  <c r="AE4452" i="12"/>
  <c r="AF4452" i="12"/>
  <c r="AC4453" i="12"/>
  <c r="AD4453" i="12" s="1"/>
  <c r="AE4453" i="12"/>
  <c r="AF4453" i="12"/>
  <c r="AC4454" i="12"/>
  <c r="AD4454" i="12"/>
  <c r="AE4454" i="12"/>
  <c r="AF4454" i="12"/>
  <c r="AC4455" i="12"/>
  <c r="AD4455" i="12" s="1"/>
  <c r="AE4455" i="12"/>
  <c r="AF4455" i="12"/>
  <c r="AC4456" i="12"/>
  <c r="AD4456" i="12"/>
  <c r="AE4456" i="12"/>
  <c r="AF4456" i="12"/>
  <c r="AC4457" i="12"/>
  <c r="AD4457" i="12" s="1"/>
  <c r="AE4457" i="12"/>
  <c r="AF4457" i="12"/>
  <c r="AC4458" i="12"/>
  <c r="AD4458" i="12"/>
  <c r="AE4458" i="12"/>
  <c r="AF4458" i="12"/>
  <c r="AC4459" i="12"/>
  <c r="AD4459" i="12"/>
  <c r="AE4459" i="12"/>
  <c r="AF4459" i="12"/>
  <c r="AC4460" i="12"/>
  <c r="AD4460" i="12"/>
  <c r="AE4460" i="12"/>
  <c r="AF4460" i="12"/>
  <c r="AC4461" i="12"/>
  <c r="AD4461" i="12"/>
  <c r="AE4461" i="12"/>
  <c r="AF4461" i="12"/>
  <c r="AC4462" i="12"/>
  <c r="AD4462" i="12"/>
  <c r="AE4462" i="12"/>
  <c r="AF4462" i="12"/>
  <c r="AC4463" i="12"/>
  <c r="AD4463" i="12"/>
  <c r="AE4463" i="12"/>
  <c r="AF4463" i="12"/>
  <c r="AC4464" i="12"/>
  <c r="AD4464" i="12"/>
  <c r="AE4464" i="12"/>
  <c r="AF4464" i="12"/>
  <c r="AC4465" i="12"/>
  <c r="AD4465" i="12"/>
  <c r="AE4465" i="12"/>
  <c r="AF4465" i="12"/>
  <c r="AC4466" i="12"/>
  <c r="AD4466" i="12"/>
  <c r="AE4466" i="12"/>
  <c r="AF4466" i="12"/>
  <c r="AC4467" i="12"/>
  <c r="AD4467" i="12"/>
  <c r="AE4467" i="12"/>
  <c r="AF4467" i="12"/>
  <c r="AC4468" i="12"/>
  <c r="AD4468" i="12"/>
  <c r="AE4468" i="12"/>
  <c r="AF4468" i="12"/>
  <c r="AC4469" i="12"/>
  <c r="AD4469" i="12"/>
  <c r="AE4469" i="12"/>
  <c r="AF4469" i="12"/>
  <c r="AC4470" i="12"/>
  <c r="AD4470" i="12"/>
  <c r="AE4470" i="12"/>
  <c r="AF4470" i="12"/>
  <c r="AC4471" i="12"/>
  <c r="AD4471" i="12"/>
  <c r="AE4471" i="12"/>
  <c r="AF4471" i="12"/>
  <c r="AC4472" i="12"/>
  <c r="AD4472" i="12"/>
  <c r="AE4472" i="12"/>
  <c r="AF4472" i="12"/>
  <c r="AC4473" i="12"/>
  <c r="AD4473" i="12"/>
  <c r="AE4473" i="12"/>
  <c r="AF4473" i="12"/>
  <c r="AC4474" i="12"/>
  <c r="AD4474" i="12"/>
  <c r="AE4474" i="12"/>
  <c r="AF4474" i="12"/>
  <c r="AC4475" i="12"/>
  <c r="AD4475" i="12"/>
  <c r="AE4475" i="12"/>
  <c r="AF4475" i="12"/>
  <c r="AC4476" i="12"/>
  <c r="AD4476" i="12"/>
  <c r="AE4476" i="12"/>
  <c r="AF4476" i="12"/>
  <c r="AC4477" i="12"/>
  <c r="AD4477" i="12"/>
  <c r="AE4477" i="12"/>
  <c r="AF4477" i="12"/>
  <c r="AC4478" i="12"/>
  <c r="AD4478" i="12"/>
  <c r="AE4478" i="12"/>
  <c r="AF4478" i="12"/>
  <c r="AC4479" i="12"/>
  <c r="AD4479" i="12"/>
  <c r="AE4479" i="12"/>
  <c r="AF4479" i="12"/>
  <c r="AC4480" i="12"/>
  <c r="AD4480" i="12"/>
  <c r="AE4480" i="12"/>
  <c r="AF4480" i="12"/>
  <c r="AC4481" i="12"/>
  <c r="AD4481" i="12"/>
  <c r="AE4481" i="12"/>
  <c r="AF4481" i="12"/>
  <c r="AC4482" i="12"/>
  <c r="AD4482" i="12"/>
  <c r="AE4482" i="12"/>
  <c r="AF4482" i="12"/>
  <c r="AC4483" i="12"/>
  <c r="AD4483" i="12"/>
  <c r="AE4483" i="12"/>
  <c r="AF4483" i="12"/>
  <c r="AC4484" i="12"/>
  <c r="AD4484" i="12"/>
  <c r="AE4484" i="12"/>
  <c r="AF4484" i="12"/>
  <c r="AC4485" i="12"/>
  <c r="AD4485" i="12"/>
  <c r="AE4485" i="12"/>
  <c r="AF4485" i="12"/>
  <c r="AC4486" i="12"/>
  <c r="AD4486" i="12"/>
  <c r="AE4486" i="12"/>
  <c r="AF4486" i="12"/>
  <c r="AC4487" i="12"/>
  <c r="AD4487" i="12"/>
  <c r="AE4487" i="12"/>
  <c r="AF4487" i="12"/>
  <c r="AC4488" i="12"/>
  <c r="AD4488" i="12"/>
  <c r="AE4488" i="12"/>
  <c r="AF4488" i="12"/>
  <c r="AC4489" i="12"/>
  <c r="AD4489" i="12"/>
  <c r="AE4489" i="12"/>
  <c r="AF4489" i="12"/>
  <c r="AC4490" i="12"/>
  <c r="AD4490" i="12"/>
  <c r="AE4490" i="12"/>
  <c r="AF4490" i="12"/>
  <c r="AC4491" i="12"/>
  <c r="AD4491" i="12"/>
  <c r="AE4491" i="12"/>
  <c r="AF4491" i="12"/>
  <c r="AC4492" i="12"/>
  <c r="AD4492" i="12"/>
  <c r="AE4492" i="12"/>
  <c r="AF4492" i="12"/>
  <c r="AC4493" i="12"/>
  <c r="AD4493" i="12"/>
  <c r="AE4493" i="12"/>
  <c r="AF4493" i="12"/>
  <c r="AC4494" i="12"/>
  <c r="AD4494" i="12"/>
  <c r="AE4494" i="12"/>
  <c r="AF4494" i="12"/>
  <c r="AC4495" i="12"/>
  <c r="AD4495" i="12"/>
  <c r="AE4495" i="12"/>
  <c r="AF4495" i="12"/>
  <c r="AC4496" i="12"/>
  <c r="AD4496" i="12"/>
  <c r="AE4496" i="12"/>
  <c r="AF4496" i="12"/>
  <c r="AC4497" i="12"/>
  <c r="AD4497" i="12"/>
  <c r="AE4497" i="12"/>
  <c r="AF4497" i="12"/>
  <c r="AC4498" i="12"/>
  <c r="AD4498" i="12"/>
  <c r="AE4498" i="12"/>
  <c r="AF4498" i="12"/>
  <c r="AC4499" i="12"/>
  <c r="AD4499" i="12"/>
  <c r="AE4499" i="12"/>
  <c r="AF4499" i="12"/>
  <c r="AC4500" i="12"/>
  <c r="AD4500" i="12"/>
  <c r="AE4500" i="12"/>
  <c r="AF4500" i="12"/>
  <c r="AC4501" i="12"/>
  <c r="AD4501" i="12"/>
  <c r="AE4501" i="12"/>
  <c r="AF4501" i="12"/>
  <c r="AC4502" i="12"/>
  <c r="AD4502" i="12"/>
  <c r="AE4502" i="12"/>
  <c r="AF4502" i="12"/>
  <c r="AC4503" i="12"/>
  <c r="AD4503" i="12"/>
  <c r="AE4503" i="12"/>
  <c r="AF4503" i="12"/>
  <c r="AC4504" i="12"/>
  <c r="AD4504" i="12"/>
  <c r="AE4504" i="12"/>
  <c r="AF4504" i="12"/>
  <c r="AC4505" i="12"/>
  <c r="AD4505" i="12"/>
  <c r="AE4505" i="12"/>
  <c r="AF4505" i="12"/>
  <c r="AC4506" i="12"/>
  <c r="AD4506" i="12"/>
  <c r="AE4506" i="12"/>
  <c r="AF4506" i="12"/>
  <c r="AC4507" i="12"/>
  <c r="AD4507" i="12"/>
  <c r="AE4507" i="12"/>
  <c r="AF4507" i="12"/>
  <c r="AC4508" i="12"/>
  <c r="AD4508" i="12"/>
  <c r="AE4508" i="12"/>
  <c r="AF4508" i="12"/>
  <c r="AC4509" i="12"/>
  <c r="AD4509" i="12"/>
  <c r="AE4509" i="12"/>
  <c r="AF4509" i="12"/>
  <c r="AC4510" i="12"/>
  <c r="AD4510" i="12"/>
  <c r="AE4510" i="12"/>
  <c r="AF4510" i="12"/>
  <c r="AC4511" i="12"/>
  <c r="AD4511" i="12"/>
  <c r="AE4511" i="12"/>
  <c r="AF4511" i="12"/>
  <c r="AC4512" i="12"/>
  <c r="AD4512" i="12"/>
  <c r="AE4512" i="12"/>
  <c r="AF4512" i="12"/>
  <c r="AC4513" i="12"/>
  <c r="AD4513" i="12"/>
  <c r="AE4513" i="12"/>
  <c r="AF4513" i="12"/>
  <c r="AC4514" i="12"/>
  <c r="AD4514" i="12"/>
  <c r="AE4514" i="12"/>
  <c r="AF4514" i="12"/>
  <c r="AC4515" i="12"/>
  <c r="AD4515" i="12"/>
  <c r="AE4515" i="12"/>
  <c r="AF4515" i="12"/>
  <c r="AC4516" i="12"/>
  <c r="AD4516" i="12"/>
  <c r="AE4516" i="12"/>
  <c r="AF4516" i="12"/>
  <c r="AC4517" i="12"/>
  <c r="AD4517" i="12"/>
  <c r="AE4517" i="12"/>
  <c r="AF4517" i="12"/>
  <c r="AC4518" i="12"/>
  <c r="AD4518" i="12"/>
  <c r="AE4518" i="12"/>
  <c r="AF4518" i="12"/>
  <c r="AC4519" i="12"/>
  <c r="AD4519" i="12"/>
  <c r="AE4519" i="12"/>
  <c r="AF4519" i="12"/>
  <c r="AC4520" i="12"/>
  <c r="AD4520" i="12"/>
  <c r="AE4520" i="12"/>
  <c r="AF4520" i="12"/>
  <c r="AC4521" i="12"/>
  <c r="AD4521" i="12"/>
  <c r="AE4521" i="12"/>
  <c r="AF4521" i="12"/>
  <c r="AC4522" i="12"/>
  <c r="AD4522" i="12"/>
  <c r="AE4522" i="12"/>
  <c r="AF4522" i="12"/>
  <c r="AC4523" i="12"/>
  <c r="AD4523" i="12"/>
  <c r="AE4523" i="12"/>
  <c r="AF4523" i="12"/>
  <c r="AC4524" i="12"/>
  <c r="AD4524" i="12"/>
  <c r="AE4524" i="12"/>
  <c r="AF4524" i="12"/>
  <c r="AC4525" i="12"/>
  <c r="AD4525" i="12"/>
  <c r="AE4525" i="12"/>
  <c r="AF4525" i="12"/>
  <c r="AC4526" i="12"/>
  <c r="AD4526" i="12"/>
  <c r="AE4526" i="12"/>
  <c r="AF4526" i="12"/>
  <c r="AC4527" i="12"/>
  <c r="AD4527" i="12"/>
  <c r="AE4527" i="12"/>
  <c r="AF4527" i="12"/>
  <c r="AC4528" i="12"/>
  <c r="AD4528" i="12"/>
  <c r="AE4528" i="12"/>
  <c r="AF4528" i="12"/>
  <c r="AC4529" i="12"/>
  <c r="AD4529" i="12"/>
  <c r="AE4529" i="12"/>
  <c r="AF4529" i="12"/>
  <c r="AC4530" i="12"/>
  <c r="AD4530" i="12"/>
  <c r="AE4530" i="12"/>
  <c r="AF4530" i="12"/>
  <c r="AC4531" i="12"/>
  <c r="AD4531" i="12"/>
  <c r="AE4531" i="12"/>
  <c r="AF4531" i="12"/>
  <c r="AC4532" i="12"/>
  <c r="AD4532" i="12"/>
  <c r="AE4532" i="12"/>
  <c r="AF4532" i="12"/>
  <c r="AC4533" i="12"/>
  <c r="AD4533" i="12"/>
  <c r="AE4533" i="12"/>
  <c r="AF4533" i="12"/>
  <c r="AC4534" i="12"/>
  <c r="AD4534" i="12"/>
  <c r="AE4534" i="12"/>
  <c r="AF4534" i="12"/>
  <c r="AC4535" i="12"/>
  <c r="AD4535" i="12"/>
  <c r="AE4535" i="12"/>
  <c r="AF4535" i="12"/>
  <c r="AC4536" i="12"/>
  <c r="AD4536" i="12"/>
  <c r="AE4536" i="12"/>
  <c r="AF4536" i="12"/>
  <c r="AC4537" i="12"/>
  <c r="AD4537" i="12"/>
  <c r="AE4537" i="12"/>
  <c r="AF4537" i="12"/>
  <c r="AC4538" i="12"/>
  <c r="AD4538" i="12"/>
  <c r="AE4538" i="12"/>
  <c r="AF4538" i="12"/>
  <c r="AC4539" i="12"/>
  <c r="AD4539" i="12"/>
  <c r="AE4539" i="12"/>
  <c r="AF4539" i="12"/>
  <c r="AC4540" i="12"/>
  <c r="AD4540" i="12"/>
  <c r="AE4540" i="12"/>
  <c r="AF4540" i="12"/>
  <c r="AC4541" i="12"/>
  <c r="AD4541" i="12"/>
  <c r="AE4541" i="12"/>
  <c r="AF4541" i="12"/>
  <c r="AC4542" i="12"/>
  <c r="AD4542" i="12"/>
  <c r="AE4542" i="12"/>
  <c r="AF4542" i="12"/>
  <c r="AC4543" i="12"/>
  <c r="AD4543" i="12"/>
  <c r="AE4543" i="12"/>
  <c r="AF4543" i="12"/>
  <c r="AC4544" i="12"/>
  <c r="AD4544" i="12"/>
  <c r="AE4544" i="12"/>
  <c r="AF4544" i="12"/>
  <c r="AC4545" i="12"/>
  <c r="AD4545" i="12"/>
  <c r="AE4545" i="12"/>
  <c r="AF4545" i="12"/>
  <c r="AC4546" i="12"/>
  <c r="AD4546" i="12"/>
  <c r="AE4546" i="12"/>
  <c r="AF4546" i="12"/>
  <c r="AC4547" i="12"/>
  <c r="AD4547" i="12"/>
  <c r="AE4547" i="12"/>
  <c r="AF4547" i="12"/>
  <c r="AC4548" i="12"/>
  <c r="AD4548" i="12"/>
  <c r="AE4548" i="12"/>
  <c r="AF4548" i="12"/>
  <c r="AC4549" i="12"/>
  <c r="AD4549" i="12"/>
  <c r="AE4549" i="12"/>
  <c r="AF4549" i="12"/>
  <c r="AC4550" i="12"/>
  <c r="AD4550" i="12"/>
  <c r="AE4550" i="12"/>
  <c r="AF4550" i="12"/>
  <c r="AC4551" i="12"/>
  <c r="AD4551" i="12"/>
  <c r="AE4551" i="12"/>
  <c r="AF4551" i="12"/>
  <c r="AC4552" i="12"/>
  <c r="AD4552" i="12"/>
  <c r="AE4552" i="12"/>
  <c r="AF4552" i="12"/>
  <c r="AC4553" i="12"/>
  <c r="AD4553" i="12"/>
  <c r="AE4553" i="12"/>
  <c r="AF4553" i="12"/>
  <c r="AC4554" i="12"/>
  <c r="AD4554" i="12"/>
  <c r="AE4554" i="12"/>
  <c r="AF4554" i="12"/>
  <c r="AC4555" i="12"/>
  <c r="AD4555" i="12"/>
  <c r="AE4555" i="12"/>
  <c r="AF4555" i="12"/>
  <c r="AC4556" i="12"/>
  <c r="AD4556" i="12"/>
  <c r="AE4556" i="12"/>
  <c r="AF4556" i="12"/>
  <c r="AC4557" i="12"/>
  <c r="AD4557" i="12"/>
  <c r="AE4557" i="12"/>
  <c r="AF4557" i="12"/>
  <c r="AC4558" i="12"/>
  <c r="AD4558" i="12"/>
  <c r="AE4558" i="12"/>
  <c r="AF4558" i="12"/>
  <c r="AC4559" i="12"/>
  <c r="AD4559" i="12"/>
  <c r="AE4559" i="12"/>
  <c r="AF4559" i="12"/>
  <c r="AC4560" i="12"/>
  <c r="AD4560" i="12"/>
  <c r="AE4560" i="12"/>
  <c r="AF4560" i="12"/>
  <c r="AC4561" i="12"/>
  <c r="AD4561" i="12"/>
  <c r="AE4561" i="12"/>
  <c r="AF4561" i="12"/>
  <c r="AC4562" i="12"/>
  <c r="AD4562" i="12"/>
  <c r="AE4562" i="12"/>
  <c r="AF4562" i="12"/>
  <c r="AC4563" i="12"/>
  <c r="AD4563" i="12"/>
  <c r="AE4563" i="12"/>
  <c r="AF4563" i="12"/>
  <c r="AC4564" i="12"/>
  <c r="AD4564" i="12"/>
  <c r="AE4564" i="12"/>
  <c r="AF4564" i="12"/>
  <c r="AC4565" i="12"/>
  <c r="AD4565" i="12"/>
  <c r="AE4565" i="12"/>
  <c r="AF4565" i="12"/>
  <c r="AC4566" i="12"/>
  <c r="AD4566" i="12"/>
  <c r="AE4566" i="12"/>
  <c r="AF4566" i="12"/>
  <c r="AC4567" i="12"/>
  <c r="AD4567" i="12"/>
  <c r="AE4567" i="12"/>
  <c r="AF4567" i="12"/>
  <c r="AC4568" i="12"/>
  <c r="AD4568" i="12"/>
  <c r="AE4568" i="12"/>
  <c r="AF4568" i="12"/>
  <c r="AC4569" i="12"/>
  <c r="AD4569" i="12"/>
  <c r="AE4569" i="12"/>
  <c r="AF4569" i="12"/>
  <c r="AC4570" i="12"/>
  <c r="AD4570" i="12"/>
  <c r="AE4570" i="12"/>
  <c r="AF4570" i="12"/>
  <c r="AC4571" i="12"/>
  <c r="AD4571" i="12"/>
  <c r="AE4571" i="12"/>
  <c r="AF4571" i="12"/>
  <c r="AC4572" i="12"/>
  <c r="AD4572" i="12"/>
  <c r="AE4572" i="12"/>
  <c r="AF4572" i="12"/>
  <c r="AC4573" i="12"/>
  <c r="AD4573" i="12"/>
  <c r="AE4573" i="12"/>
  <c r="AF4573" i="12"/>
  <c r="AC4574" i="12"/>
  <c r="AD4574" i="12"/>
  <c r="AE4574" i="12"/>
  <c r="AF4574" i="12"/>
  <c r="AC4575" i="12"/>
  <c r="AD4575" i="12"/>
  <c r="AE4575" i="12"/>
  <c r="AF4575" i="12"/>
  <c r="AC4576" i="12"/>
  <c r="AD4576" i="12"/>
  <c r="AE4576" i="12"/>
  <c r="AF4576" i="12"/>
  <c r="AC4577" i="12"/>
  <c r="AD4577" i="12"/>
  <c r="AE4577" i="12"/>
  <c r="AF4577" i="12"/>
  <c r="AC4578" i="12"/>
  <c r="AD4578" i="12"/>
  <c r="AE4578" i="12"/>
  <c r="AF4578" i="12"/>
  <c r="AC4579" i="12"/>
  <c r="AD4579" i="12"/>
  <c r="AE4579" i="12"/>
  <c r="AF4579" i="12"/>
  <c r="AC4580" i="12"/>
  <c r="AD4580" i="12"/>
  <c r="AE4580" i="12"/>
  <c r="AF4580" i="12"/>
  <c r="AC4581" i="12"/>
  <c r="AD4581" i="12"/>
  <c r="AE4581" i="12"/>
  <c r="AF4581" i="12"/>
  <c r="AC4582" i="12"/>
  <c r="AD4582" i="12"/>
  <c r="AE4582" i="12"/>
  <c r="AF4582" i="12"/>
  <c r="AC4583" i="12"/>
  <c r="AD4583" i="12"/>
  <c r="AE4583" i="12"/>
  <c r="AF4583" i="12"/>
  <c r="AC4584" i="12"/>
  <c r="AD4584" i="12"/>
  <c r="AE4584" i="12"/>
  <c r="AF4584" i="12"/>
  <c r="AC4585" i="12"/>
  <c r="AD4585" i="12"/>
  <c r="AE4585" i="12"/>
  <c r="AF4585" i="12"/>
  <c r="AC4586" i="12"/>
  <c r="AD4586" i="12"/>
  <c r="AE4586" i="12"/>
  <c r="AF4586" i="12"/>
  <c r="AC4587" i="12"/>
  <c r="AD4587" i="12"/>
  <c r="AE4587" i="12"/>
  <c r="AF4587" i="12"/>
  <c r="AC4588" i="12"/>
  <c r="AD4588" i="12"/>
  <c r="AE4588" i="12"/>
  <c r="AF4588" i="12"/>
  <c r="AC4589" i="12"/>
  <c r="AD4589" i="12"/>
  <c r="AE4589" i="12"/>
  <c r="AF4589" i="12"/>
  <c r="AC4590" i="12"/>
  <c r="AD4590" i="12"/>
  <c r="AE4590" i="12"/>
  <c r="AF4590" i="12"/>
  <c r="AC4591" i="12"/>
  <c r="AD4591" i="12"/>
  <c r="AE4591" i="12"/>
  <c r="AF4591" i="12"/>
  <c r="AC4592" i="12"/>
  <c r="AD4592" i="12"/>
  <c r="AE4592" i="12"/>
  <c r="AF4592" i="12"/>
  <c r="AC4593" i="12"/>
  <c r="AD4593" i="12"/>
  <c r="AE4593" i="12"/>
  <c r="AF4593" i="12"/>
  <c r="AC4594" i="12"/>
  <c r="AD4594" i="12"/>
  <c r="AE4594" i="12"/>
  <c r="AF4594" i="12"/>
  <c r="AC4595" i="12"/>
  <c r="AD4595" i="12"/>
  <c r="AE4595" i="12"/>
  <c r="AF4595" i="12"/>
  <c r="AC4596" i="12"/>
  <c r="AD4596" i="12"/>
  <c r="AE4596" i="12"/>
  <c r="AF4596" i="12"/>
  <c r="AC4597" i="12"/>
  <c r="AD4597" i="12"/>
  <c r="AE4597" i="12"/>
  <c r="AF4597" i="12"/>
  <c r="AC4598" i="12"/>
  <c r="AD4598" i="12"/>
  <c r="AE4598" i="12"/>
  <c r="AF4598" i="12"/>
  <c r="AC4599" i="12"/>
  <c r="AD4599" i="12"/>
  <c r="AE4599" i="12"/>
  <c r="AF4599" i="12"/>
  <c r="AC4600" i="12"/>
  <c r="AD4600" i="12"/>
  <c r="AE4600" i="12"/>
  <c r="AF4600" i="12"/>
  <c r="AC4601" i="12"/>
  <c r="AD4601" i="12"/>
  <c r="AE4601" i="12"/>
  <c r="AF4601" i="12"/>
  <c r="AC4602" i="12"/>
  <c r="AD4602" i="12"/>
  <c r="AE4602" i="12"/>
  <c r="AF4602" i="12"/>
  <c r="AC4603" i="12"/>
  <c r="AD4603" i="12"/>
  <c r="AE4603" i="12"/>
  <c r="AF4603" i="12"/>
  <c r="AC4604" i="12"/>
  <c r="AD4604" i="12"/>
  <c r="AE4604" i="12"/>
  <c r="AF4604" i="12"/>
  <c r="AC4605" i="12"/>
  <c r="AD4605" i="12"/>
  <c r="AE4605" i="12"/>
  <c r="AF4605" i="12"/>
  <c r="AC4606" i="12"/>
  <c r="AD4606" i="12"/>
  <c r="AE4606" i="12"/>
  <c r="AF4606" i="12"/>
  <c r="AC4607" i="12"/>
  <c r="AD4607" i="12"/>
  <c r="AE4607" i="12"/>
  <c r="AF4607" i="12"/>
  <c r="AC4608" i="12"/>
  <c r="AD4608" i="12"/>
  <c r="AE4608" i="12"/>
  <c r="AF4608" i="12"/>
  <c r="AC4609" i="12"/>
  <c r="AD4609" i="12"/>
  <c r="AE4609" i="12"/>
  <c r="AF4609" i="12"/>
  <c r="AC4610" i="12"/>
  <c r="AD4610" i="12"/>
  <c r="AE4610" i="12"/>
  <c r="AF4610" i="12"/>
  <c r="AC4611" i="12"/>
  <c r="AD4611" i="12"/>
  <c r="AE4611" i="12"/>
  <c r="AF4611" i="12"/>
  <c r="AC4612" i="12"/>
  <c r="AD4612" i="12"/>
  <c r="AE4612" i="12"/>
  <c r="AF4612" i="12"/>
  <c r="AC4613" i="12"/>
  <c r="AD4613" i="12"/>
  <c r="AE4613" i="12"/>
  <c r="AF4613" i="12"/>
  <c r="AC4614" i="12"/>
  <c r="AD4614" i="12"/>
  <c r="AE4614" i="12"/>
  <c r="AF4614" i="12"/>
  <c r="AC4615" i="12"/>
  <c r="AD4615" i="12"/>
  <c r="AE4615" i="12"/>
  <c r="AF4615" i="12"/>
  <c r="AC4616" i="12"/>
  <c r="AD4616" i="12"/>
  <c r="AE4616" i="12"/>
  <c r="AF4616" i="12"/>
  <c r="AC4617" i="12"/>
  <c r="AD4617" i="12"/>
  <c r="AE4617" i="12"/>
  <c r="AF4617" i="12"/>
  <c r="AC4618" i="12"/>
  <c r="AD4618" i="12"/>
  <c r="AE4618" i="12"/>
  <c r="AF4618" i="12"/>
  <c r="AC4619" i="12"/>
  <c r="AD4619" i="12"/>
  <c r="AE4619" i="12"/>
  <c r="AF4619" i="12"/>
  <c r="AC4620" i="12"/>
  <c r="AD4620" i="12"/>
  <c r="AE4620" i="12"/>
  <c r="AF4620" i="12"/>
  <c r="AC4621" i="12"/>
  <c r="AD4621" i="12"/>
  <c r="AE4621" i="12"/>
  <c r="AF4621" i="12"/>
  <c r="AC4622" i="12"/>
  <c r="AD4622" i="12"/>
  <c r="AE4622" i="12"/>
  <c r="AF4622" i="12"/>
  <c r="AC4623" i="12"/>
  <c r="AD4623" i="12"/>
  <c r="AE4623" i="12"/>
  <c r="AF4623" i="12"/>
  <c r="AC4624" i="12"/>
  <c r="AD4624" i="12"/>
  <c r="AE4624" i="12"/>
  <c r="AF4624" i="12"/>
  <c r="AC4625" i="12"/>
  <c r="AD4625" i="12"/>
  <c r="AE4625" i="12"/>
  <c r="AF4625" i="12"/>
  <c r="AC4626" i="12"/>
  <c r="AD4626" i="12"/>
  <c r="AE4626" i="12"/>
  <c r="AF4626" i="12"/>
  <c r="AC4627" i="12"/>
  <c r="AD4627" i="12"/>
  <c r="AE4627" i="12"/>
  <c r="AF4627" i="12"/>
  <c r="AC4628" i="12"/>
  <c r="AD4628" i="12"/>
  <c r="AE4628" i="12"/>
  <c r="AF4628" i="12"/>
  <c r="AC4629" i="12"/>
  <c r="AD4629" i="12"/>
  <c r="AE4629" i="12"/>
  <c r="AF4629" i="12"/>
  <c r="AC4630" i="12"/>
  <c r="AD4630" i="12"/>
  <c r="AE4630" i="12"/>
  <c r="AF4630" i="12"/>
  <c r="AC4631" i="12"/>
  <c r="AD4631" i="12"/>
  <c r="AE4631" i="12"/>
  <c r="AF4631" i="12"/>
  <c r="AC4632" i="12"/>
  <c r="AD4632" i="12"/>
  <c r="AE4632" i="12"/>
  <c r="AF4632" i="12"/>
  <c r="AC4633" i="12"/>
  <c r="AD4633" i="12"/>
  <c r="AE4633" i="12"/>
  <c r="AF4633" i="12"/>
  <c r="AC4634" i="12"/>
  <c r="AD4634" i="12"/>
  <c r="AE4634" i="12"/>
  <c r="AF4634" i="12"/>
  <c r="AC4635" i="12"/>
  <c r="AD4635" i="12"/>
  <c r="AE4635" i="12"/>
  <c r="AF4635" i="12"/>
  <c r="AC4636" i="12"/>
  <c r="AD4636" i="12"/>
  <c r="AE4636" i="12"/>
  <c r="AF4636" i="12"/>
  <c r="AC4637" i="12"/>
  <c r="AD4637" i="12"/>
  <c r="AE4637" i="12"/>
  <c r="AF4637" i="12"/>
  <c r="AC4638" i="12"/>
  <c r="AD4638" i="12"/>
  <c r="AE4638" i="12"/>
  <c r="AF4638" i="12"/>
  <c r="AC4639" i="12"/>
  <c r="AD4639" i="12"/>
  <c r="AE4639" i="12"/>
  <c r="AF4639" i="12"/>
  <c r="AC4640" i="12"/>
  <c r="AD4640" i="12"/>
  <c r="AE4640" i="12"/>
  <c r="AF4640" i="12"/>
  <c r="AC4641" i="12"/>
  <c r="AD4641" i="12"/>
  <c r="AE4641" i="12"/>
  <c r="AF4641" i="12"/>
  <c r="AC4642" i="12"/>
  <c r="AD4642" i="12"/>
  <c r="AE4642" i="12"/>
  <c r="AF4642" i="12"/>
  <c r="AC4643" i="12"/>
  <c r="AD4643" i="12"/>
  <c r="AE4643" i="12"/>
  <c r="AF4643" i="12"/>
  <c r="AC4644" i="12"/>
  <c r="AD4644" i="12"/>
  <c r="AE4644" i="12"/>
  <c r="AF4644" i="12"/>
  <c r="AC4645" i="12"/>
  <c r="AD4645" i="12"/>
  <c r="AE4645" i="12"/>
  <c r="AF4645" i="12"/>
  <c r="AC4646" i="12"/>
  <c r="AD4646" i="12"/>
  <c r="AE4646" i="12"/>
  <c r="AF4646" i="12"/>
  <c r="AC4647" i="12"/>
  <c r="AD4647" i="12"/>
  <c r="AE4647" i="12"/>
  <c r="AF4647" i="12"/>
  <c r="AC4648" i="12"/>
  <c r="AD4648" i="12"/>
  <c r="AE4648" i="12"/>
  <c r="AF4648" i="12"/>
  <c r="AC4649" i="12"/>
  <c r="AD4649" i="12"/>
  <c r="AE4649" i="12"/>
  <c r="AF4649" i="12"/>
  <c r="AC4650" i="12"/>
  <c r="AD4650" i="12"/>
  <c r="AE4650" i="12"/>
  <c r="AF4650" i="12"/>
  <c r="AC4651" i="12"/>
  <c r="AD4651" i="12"/>
  <c r="AE4651" i="12"/>
  <c r="AF4651" i="12"/>
  <c r="AC4652" i="12"/>
  <c r="AD4652" i="12"/>
  <c r="AE4652" i="12"/>
  <c r="AF4652" i="12"/>
  <c r="AC4653" i="12"/>
  <c r="AD4653" i="12"/>
  <c r="AE4653" i="12"/>
  <c r="AF4653" i="12"/>
  <c r="AC4654" i="12"/>
  <c r="AD4654" i="12"/>
  <c r="AE4654" i="12"/>
  <c r="AF4654" i="12"/>
  <c r="AC4655" i="12"/>
  <c r="AD4655" i="12"/>
  <c r="AE4655" i="12"/>
  <c r="AF4655" i="12"/>
  <c r="AC4656" i="12"/>
  <c r="AD4656" i="12"/>
  <c r="AE4656" i="12"/>
  <c r="AF4656" i="12"/>
  <c r="AC4657" i="12"/>
  <c r="AD4657" i="12"/>
  <c r="AE4657" i="12"/>
  <c r="AF4657" i="12"/>
  <c r="AC4658" i="12"/>
  <c r="AD4658" i="12"/>
  <c r="AE4658" i="12"/>
  <c r="AF4658" i="12"/>
  <c r="AC4659" i="12"/>
  <c r="AD4659" i="12"/>
  <c r="AE4659" i="12"/>
  <c r="AF4659" i="12"/>
  <c r="AC4660" i="12"/>
  <c r="AD4660" i="12"/>
  <c r="AE4660" i="12"/>
  <c r="AF4660" i="12"/>
  <c r="AC4661" i="12"/>
  <c r="AD4661" i="12"/>
  <c r="AE4661" i="12"/>
  <c r="AF4661" i="12"/>
  <c r="AC4662" i="12"/>
  <c r="AD4662" i="12"/>
  <c r="AE4662" i="12"/>
  <c r="AF4662" i="12"/>
  <c r="AC4663" i="12"/>
  <c r="AD4663" i="12"/>
  <c r="AE4663" i="12"/>
  <c r="AF4663" i="12"/>
  <c r="AC4664" i="12"/>
  <c r="AD4664" i="12"/>
  <c r="AE4664" i="12"/>
  <c r="AF4664" i="12"/>
  <c r="AC4665" i="12"/>
  <c r="AD4665" i="12"/>
  <c r="AE4665" i="12"/>
  <c r="AF4665" i="12"/>
  <c r="AC4666" i="12"/>
  <c r="AD4666" i="12"/>
  <c r="AE4666" i="12"/>
  <c r="AF4666" i="12"/>
  <c r="AC4667" i="12"/>
  <c r="AD4667" i="12"/>
  <c r="AE4667" i="12"/>
  <c r="AF4667" i="12"/>
  <c r="AC4668" i="12"/>
  <c r="AD4668" i="12"/>
  <c r="AE4668" i="12"/>
  <c r="AF4668" i="12"/>
  <c r="AC4669" i="12"/>
  <c r="AD4669" i="12"/>
  <c r="AE4669" i="12"/>
  <c r="AF4669" i="12"/>
  <c r="AC4670" i="12"/>
  <c r="AD4670" i="12"/>
  <c r="AE4670" i="12"/>
  <c r="AF4670" i="12"/>
  <c r="AC4671" i="12"/>
  <c r="AD4671" i="12"/>
  <c r="AE4671" i="12"/>
  <c r="AF4671" i="12"/>
  <c r="AC4672" i="12"/>
  <c r="AD4672" i="12"/>
  <c r="AE4672" i="12"/>
  <c r="AF4672" i="12"/>
  <c r="AC4673" i="12"/>
  <c r="AD4673" i="12"/>
  <c r="AE4673" i="12"/>
  <c r="AF4673" i="12"/>
  <c r="AC4674" i="12"/>
  <c r="AD4674" i="12"/>
  <c r="AE4674" i="12"/>
  <c r="AF4674" i="12"/>
  <c r="AC4675" i="12"/>
  <c r="AD4675" i="12"/>
  <c r="AE4675" i="12"/>
  <c r="AF4675" i="12"/>
  <c r="AC4676" i="12"/>
  <c r="AD4676" i="12"/>
  <c r="AE4676" i="12"/>
  <c r="AF4676" i="12"/>
  <c r="AC4677" i="12"/>
  <c r="AD4677" i="12"/>
  <c r="AE4677" i="12"/>
  <c r="AF4677" i="12"/>
  <c r="AC4678" i="12"/>
  <c r="AD4678" i="12"/>
  <c r="AE4678" i="12"/>
  <c r="AF4678" i="12"/>
  <c r="AC4679" i="12"/>
  <c r="AD4679" i="12"/>
  <c r="AE4679" i="12"/>
  <c r="AF4679" i="12"/>
  <c r="AC4680" i="12"/>
  <c r="AD4680" i="12"/>
  <c r="AE4680" i="12"/>
  <c r="AF4680" i="12"/>
  <c r="AC4681" i="12"/>
  <c r="AD4681" i="12"/>
  <c r="AE4681" i="12"/>
  <c r="AF4681" i="12"/>
  <c r="AC4682" i="12"/>
  <c r="AD4682" i="12"/>
  <c r="AE4682" i="12"/>
  <c r="AF4682" i="12"/>
  <c r="AC4683" i="12"/>
  <c r="AD4683" i="12"/>
  <c r="AE4683" i="12"/>
  <c r="AF4683" i="12"/>
  <c r="AC4684" i="12"/>
  <c r="AD4684" i="12"/>
  <c r="AE4684" i="12"/>
  <c r="AF4684" i="12"/>
  <c r="AC4685" i="12"/>
  <c r="AD4685" i="12"/>
  <c r="AE4685" i="12"/>
  <c r="AF4685" i="12"/>
  <c r="AC4686" i="12"/>
  <c r="AD4686" i="12"/>
  <c r="AE4686" i="12"/>
  <c r="AF4686" i="12"/>
  <c r="AC4687" i="12"/>
  <c r="AD4687" i="12"/>
  <c r="AE4687" i="12"/>
  <c r="AF4687" i="12"/>
  <c r="AC4688" i="12"/>
  <c r="AD4688" i="12"/>
  <c r="AE4688" i="12"/>
  <c r="AF4688" i="12"/>
  <c r="AC4689" i="12"/>
  <c r="AD4689" i="12"/>
  <c r="AE4689" i="12"/>
  <c r="AF4689" i="12"/>
  <c r="AC4690" i="12"/>
  <c r="AD4690" i="12"/>
  <c r="AE4690" i="12"/>
  <c r="AF4690" i="12"/>
  <c r="AC4691" i="12"/>
  <c r="AD4691" i="12"/>
  <c r="AE4691" i="12"/>
  <c r="AF4691" i="12"/>
  <c r="AC4692" i="12"/>
  <c r="AD4692" i="12"/>
  <c r="AE4692" i="12"/>
  <c r="AF4692" i="12"/>
  <c r="AC4693" i="12"/>
  <c r="AD4693" i="12"/>
  <c r="AE4693" i="12"/>
  <c r="AF4693" i="12"/>
  <c r="AC4694" i="12"/>
  <c r="AD4694" i="12"/>
  <c r="AE4694" i="12"/>
  <c r="AF4694" i="12"/>
  <c r="AC4695" i="12"/>
  <c r="AD4695" i="12"/>
  <c r="AE4695" i="12"/>
  <c r="AF4695" i="12"/>
  <c r="AC4696" i="12"/>
  <c r="AD4696" i="12"/>
  <c r="AE4696" i="12"/>
  <c r="AF4696" i="12"/>
  <c r="AC4697" i="12"/>
  <c r="AD4697" i="12"/>
  <c r="AE4697" i="12"/>
  <c r="AF4697" i="12"/>
  <c r="AC4698" i="12"/>
  <c r="AD4698" i="12"/>
  <c r="AE4698" i="12"/>
  <c r="AF4698" i="12"/>
  <c r="AC4699" i="12"/>
  <c r="AD4699" i="12"/>
  <c r="AE4699" i="12"/>
  <c r="AF4699" i="12"/>
  <c r="AC4700" i="12"/>
  <c r="AD4700" i="12"/>
  <c r="AE4700" i="12"/>
  <c r="AF4700" i="12"/>
  <c r="AC4701" i="12"/>
  <c r="AD4701" i="12"/>
  <c r="AE4701" i="12"/>
  <c r="AF4701" i="12"/>
  <c r="AC4702" i="12"/>
  <c r="AD4702" i="12"/>
  <c r="AE4702" i="12"/>
  <c r="AF4702" i="12"/>
  <c r="AC4703" i="12"/>
  <c r="AD4703" i="12"/>
  <c r="AE4703" i="12"/>
  <c r="AF4703" i="12"/>
  <c r="AC4704" i="12"/>
  <c r="AD4704" i="12"/>
  <c r="AE4704" i="12"/>
  <c r="AF4704" i="12"/>
  <c r="AC4705" i="12"/>
  <c r="AD4705" i="12"/>
  <c r="AE4705" i="12"/>
  <c r="AF4705" i="12"/>
  <c r="AC4706" i="12"/>
  <c r="AD4706" i="12"/>
  <c r="AE4706" i="12"/>
  <c r="AF4706" i="12"/>
  <c r="AC4707" i="12"/>
  <c r="AD4707" i="12"/>
  <c r="AE4707" i="12"/>
  <c r="AF4707" i="12"/>
  <c r="AC4708" i="12"/>
  <c r="AD4708" i="12"/>
  <c r="AE4708" i="12"/>
  <c r="AF4708" i="12"/>
  <c r="AC4709" i="12"/>
  <c r="AD4709" i="12"/>
  <c r="AE4709" i="12"/>
  <c r="AF4709" i="12"/>
  <c r="AC4710" i="12"/>
  <c r="AD4710" i="12"/>
  <c r="AE4710" i="12"/>
  <c r="AF4710" i="12"/>
  <c r="AC4711" i="12"/>
  <c r="AD4711" i="12"/>
  <c r="AE4711" i="12"/>
  <c r="AF4711" i="12"/>
  <c r="AC4712" i="12"/>
  <c r="AD4712" i="12"/>
  <c r="AE4712" i="12"/>
  <c r="AF4712" i="12"/>
  <c r="AC4713" i="12"/>
  <c r="AD4713" i="12"/>
  <c r="AE4713" i="12"/>
  <c r="AF4713" i="12"/>
  <c r="AC4714" i="12"/>
  <c r="AD4714" i="12"/>
  <c r="AE4714" i="12"/>
  <c r="AF4714" i="12"/>
  <c r="AC4715" i="12"/>
  <c r="AD4715" i="12"/>
  <c r="AE4715" i="12"/>
  <c r="AF4715" i="12"/>
  <c r="AC4716" i="12"/>
  <c r="AD4716" i="12"/>
  <c r="AE4716" i="12"/>
  <c r="AF4716" i="12"/>
  <c r="AC4717" i="12"/>
  <c r="AD4717" i="12"/>
  <c r="AE4717" i="12"/>
  <c r="AF4717" i="12"/>
  <c r="AC4718" i="12"/>
  <c r="AD4718" i="12"/>
  <c r="AE4718" i="12"/>
  <c r="AF4718" i="12"/>
  <c r="AC4719" i="12"/>
  <c r="AD4719" i="12"/>
  <c r="AE4719" i="12"/>
  <c r="AF4719" i="12"/>
  <c r="AC4720" i="12"/>
  <c r="AD4720" i="12"/>
  <c r="AE4720" i="12"/>
  <c r="AF4720" i="12"/>
  <c r="AC4721" i="12"/>
  <c r="AD4721" i="12"/>
  <c r="AE4721" i="12"/>
  <c r="AF4721" i="12"/>
  <c r="AC4722" i="12"/>
  <c r="AD4722" i="12"/>
  <c r="AE4722" i="12"/>
  <c r="AF4722" i="12"/>
  <c r="AC4723" i="12"/>
  <c r="AD4723" i="12"/>
  <c r="AE4723" i="12"/>
  <c r="AF4723" i="12"/>
  <c r="AC4724" i="12"/>
  <c r="AD4724" i="12"/>
  <c r="AE4724" i="12"/>
  <c r="AF4724" i="12"/>
  <c r="AC4725" i="12"/>
  <c r="AD4725" i="12"/>
  <c r="AE4725" i="12"/>
  <c r="AF4725" i="12"/>
  <c r="AC4726" i="12"/>
  <c r="AD4726" i="12"/>
  <c r="AE4726" i="12"/>
  <c r="AF4726" i="12"/>
  <c r="AC4727" i="12"/>
  <c r="AD4727" i="12"/>
  <c r="AE4727" i="12"/>
  <c r="AF4727" i="12"/>
  <c r="AC4728" i="12"/>
  <c r="AD4728" i="12"/>
  <c r="AE4728" i="12"/>
  <c r="AF4728" i="12"/>
  <c r="AC4729" i="12"/>
  <c r="AD4729" i="12"/>
  <c r="AE4729" i="12"/>
  <c r="AF4729" i="12"/>
  <c r="AC4730" i="12"/>
  <c r="AD4730" i="12"/>
  <c r="AE4730" i="12"/>
  <c r="AF4730" i="12"/>
  <c r="AC4731" i="12"/>
  <c r="AD4731" i="12"/>
  <c r="AE4731" i="12"/>
  <c r="AF4731" i="12"/>
  <c r="AC4732" i="12"/>
  <c r="AD4732" i="12"/>
  <c r="AE4732" i="12"/>
  <c r="AF4732" i="12"/>
  <c r="AC4733" i="12"/>
  <c r="AD4733" i="12"/>
  <c r="AE4733" i="12"/>
  <c r="AF4733" i="12"/>
  <c r="AC4734" i="12"/>
  <c r="AD4734" i="12"/>
  <c r="AE4734" i="12"/>
  <c r="AF4734" i="12"/>
  <c r="AC4735" i="12"/>
  <c r="AD4735" i="12"/>
  <c r="AE4735" i="12"/>
  <c r="AF4735" i="12"/>
  <c r="AC4736" i="12"/>
  <c r="AD4736" i="12"/>
  <c r="AE4736" i="12"/>
  <c r="AF4736" i="12"/>
  <c r="AC4737" i="12"/>
  <c r="AD4737" i="12"/>
  <c r="AE4737" i="12"/>
  <c r="AF4737" i="12"/>
  <c r="AC4738" i="12"/>
  <c r="AD4738" i="12"/>
  <c r="AE4738" i="12"/>
  <c r="AF4738" i="12"/>
  <c r="AC4739" i="12"/>
  <c r="AD4739" i="12"/>
  <c r="AE4739" i="12"/>
  <c r="AF4739" i="12"/>
  <c r="AC4740" i="12"/>
  <c r="AD4740" i="12"/>
  <c r="AE4740" i="12"/>
  <c r="AF4740" i="12"/>
  <c r="AC4741" i="12"/>
  <c r="AD4741" i="12"/>
  <c r="AE4741" i="12"/>
  <c r="AF4741" i="12"/>
  <c r="AC4742" i="12"/>
  <c r="AD4742" i="12"/>
  <c r="AE4742" i="12"/>
  <c r="AF4742" i="12"/>
  <c r="AC4743" i="12"/>
  <c r="AD4743" i="12"/>
  <c r="AE4743" i="12"/>
  <c r="AF4743" i="12"/>
  <c r="AC4744" i="12"/>
  <c r="AD4744" i="12"/>
  <c r="AE4744" i="12"/>
  <c r="AF4744" i="12"/>
  <c r="AC4745" i="12"/>
  <c r="AD4745" i="12"/>
  <c r="AE4745" i="12"/>
  <c r="AF4745" i="12"/>
  <c r="AC4746" i="12"/>
  <c r="AD4746" i="12"/>
  <c r="AE4746" i="12"/>
  <c r="AF4746" i="12"/>
  <c r="AC4747" i="12"/>
  <c r="AD4747" i="12"/>
  <c r="AE4747" i="12"/>
  <c r="AF4747" i="12"/>
  <c r="AC4748" i="12"/>
  <c r="AD4748" i="12"/>
  <c r="AE4748" i="12"/>
  <c r="AF4748" i="12"/>
  <c r="AC4749" i="12"/>
  <c r="AD4749" i="12"/>
  <c r="AE4749" i="12"/>
  <c r="AF4749" i="12"/>
  <c r="AC4750" i="12"/>
  <c r="AD4750" i="12"/>
  <c r="AE4750" i="12"/>
  <c r="AF4750" i="12"/>
  <c r="AC4751" i="12"/>
  <c r="AD4751" i="12"/>
  <c r="AE4751" i="12"/>
  <c r="AF4751" i="12"/>
  <c r="AC4752" i="12"/>
  <c r="AD4752" i="12"/>
  <c r="AE4752" i="12"/>
  <c r="AF4752" i="12"/>
  <c r="AC4753" i="12"/>
  <c r="AD4753" i="12"/>
  <c r="AE4753" i="12"/>
  <c r="AF4753" i="12"/>
  <c r="AC4754" i="12"/>
  <c r="AD4754" i="12"/>
  <c r="AE4754" i="12"/>
  <c r="AF4754" i="12"/>
  <c r="AC4755" i="12"/>
  <c r="AD4755" i="12"/>
  <c r="AE4755" i="12"/>
  <c r="AF4755" i="12"/>
  <c r="AC4756" i="12"/>
  <c r="AD4756" i="12"/>
  <c r="AE4756" i="12"/>
  <c r="AF4756" i="12"/>
  <c r="AC4757" i="12"/>
  <c r="AD4757" i="12"/>
  <c r="AE4757" i="12"/>
  <c r="AF4757" i="12"/>
  <c r="AC4758" i="12"/>
  <c r="AD4758" i="12"/>
  <c r="AE4758" i="12"/>
  <c r="AF4758" i="12"/>
  <c r="AC4759" i="12"/>
  <c r="AD4759" i="12"/>
  <c r="AE4759" i="12"/>
  <c r="AF4759" i="12"/>
  <c r="AC4760" i="12"/>
  <c r="AD4760" i="12"/>
  <c r="AE4760" i="12"/>
  <c r="AF4760" i="12"/>
  <c r="AC4761" i="12"/>
  <c r="AD4761" i="12"/>
  <c r="AE4761" i="12"/>
  <c r="AF4761" i="12"/>
  <c r="AC4762" i="12"/>
  <c r="AD4762" i="12"/>
  <c r="AE4762" i="12"/>
  <c r="AF4762" i="12"/>
  <c r="AC4763" i="12"/>
  <c r="AD4763" i="12"/>
  <c r="AE4763" i="12"/>
  <c r="AF4763" i="12"/>
  <c r="AC4764" i="12"/>
  <c r="AD4764" i="12"/>
  <c r="AE4764" i="12"/>
  <c r="AF4764" i="12"/>
  <c r="AC4765" i="12"/>
  <c r="AD4765" i="12"/>
  <c r="AE4765" i="12"/>
  <c r="AF4765" i="12"/>
  <c r="AC4766" i="12"/>
  <c r="AD4766" i="12"/>
  <c r="AE4766" i="12"/>
  <c r="AF4766" i="12"/>
  <c r="AC4767" i="12"/>
  <c r="AD4767" i="12"/>
  <c r="AE4767" i="12"/>
  <c r="AF4767" i="12"/>
  <c r="AC4768" i="12"/>
  <c r="AD4768" i="12"/>
  <c r="AE4768" i="12"/>
  <c r="AF4768" i="12"/>
  <c r="AC4769" i="12"/>
  <c r="AD4769" i="12"/>
  <c r="AE4769" i="12"/>
  <c r="AF4769" i="12"/>
  <c r="AC4770" i="12"/>
  <c r="AD4770" i="12"/>
  <c r="AE4770" i="12"/>
  <c r="AF4770" i="12"/>
  <c r="AC4771" i="12"/>
  <c r="AD4771" i="12"/>
  <c r="AE4771" i="12"/>
  <c r="AF4771" i="12"/>
  <c r="AC4772" i="12"/>
  <c r="AD4772" i="12"/>
  <c r="AE4772" i="12"/>
  <c r="AF4772" i="12"/>
  <c r="AC4773" i="12"/>
  <c r="AD4773" i="12"/>
  <c r="AE4773" i="12"/>
  <c r="AF4773" i="12"/>
  <c r="AC4774" i="12"/>
  <c r="AD4774" i="12"/>
  <c r="AE4774" i="12"/>
  <c r="AF4774" i="12"/>
  <c r="AC4775" i="12"/>
  <c r="AD4775" i="12"/>
  <c r="AE4775" i="12"/>
  <c r="AF4775" i="12"/>
  <c r="AC4776" i="12"/>
  <c r="AD4776" i="12"/>
  <c r="AE4776" i="12"/>
  <c r="AF4776" i="12"/>
  <c r="AC4777" i="12"/>
  <c r="AD4777" i="12"/>
  <c r="AE4777" i="12"/>
  <c r="AF4777" i="12"/>
  <c r="AC4778" i="12"/>
  <c r="AD4778" i="12"/>
  <c r="AE4778" i="12"/>
  <c r="AF4778" i="12"/>
  <c r="AC4779" i="12"/>
  <c r="AD4779" i="12"/>
  <c r="AE4779" i="12"/>
  <c r="AF4779" i="12"/>
  <c r="AC4780" i="12"/>
  <c r="AD4780" i="12"/>
  <c r="AE4780" i="12"/>
  <c r="AF4780" i="12"/>
  <c r="AC4781" i="12"/>
  <c r="AD4781" i="12"/>
  <c r="AE4781" i="12"/>
  <c r="AF4781" i="12"/>
  <c r="AC4782" i="12"/>
  <c r="AD4782" i="12"/>
  <c r="AE4782" i="12"/>
  <c r="AF4782" i="12"/>
  <c r="AC4783" i="12"/>
  <c r="AD4783" i="12"/>
  <c r="AE4783" i="12"/>
  <c r="AF4783" i="12"/>
  <c r="AC4784" i="12"/>
  <c r="AD4784" i="12"/>
  <c r="AE4784" i="12"/>
  <c r="AF4784" i="12"/>
  <c r="AC4785" i="12"/>
  <c r="AD4785" i="12"/>
  <c r="AE4785" i="12"/>
  <c r="AF4785" i="12"/>
  <c r="AC4786" i="12"/>
  <c r="AD4786" i="12"/>
  <c r="AE4786" i="12"/>
  <c r="AF4786" i="12"/>
  <c r="AC4787" i="12"/>
  <c r="AD4787" i="12"/>
  <c r="AE4787" i="12"/>
  <c r="AF4787" i="12"/>
  <c r="AC4788" i="12"/>
  <c r="AD4788" i="12"/>
  <c r="AE4788" i="12"/>
  <c r="AF4788" i="12"/>
  <c r="AC4789" i="12"/>
  <c r="AD4789" i="12"/>
  <c r="AE4789" i="12"/>
  <c r="AF4789" i="12"/>
  <c r="AC4790" i="12"/>
  <c r="AD4790" i="12"/>
  <c r="AE4790" i="12"/>
  <c r="AF4790" i="12"/>
  <c r="AC4791" i="12"/>
  <c r="AD4791" i="12"/>
  <c r="AE4791" i="12"/>
  <c r="AF4791" i="12"/>
  <c r="AC4792" i="12"/>
  <c r="AD4792" i="12"/>
  <c r="AE4792" i="12"/>
  <c r="AF4792" i="12"/>
  <c r="AC4793" i="12"/>
  <c r="AD4793" i="12"/>
  <c r="AE4793" i="12"/>
  <c r="AF4793" i="12"/>
  <c r="AC4794" i="12"/>
  <c r="AD4794" i="12"/>
  <c r="AE4794" i="12"/>
  <c r="AF4794" i="12"/>
  <c r="AC4795" i="12"/>
  <c r="AD4795" i="12"/>
  <c r="AE4795" i="12"/>
  <c r="AF4795" i="12"/>
  <c r="AC4796" i="12"/>
  <c r="AD4796" i="12"/>
  <c r="AE4796" i="12"/>
  <c r="AF4796" i="12"/>
  <c r="AC4797" i="12"/>
  <c r="AD4797" i="12"/>
  <c r="AE4797" i="12"/>
  <c r="AF4797" i="12"/>
  <c r="AC4798" i="12"/>
  <c r="AD4798" i="12"/>
  <c r="AE4798" i="12"/>
  <c r="AF4798" i="12"/>
  <c r="AC4799" i="12"/>
  <c r="AD4799" i="12"/>
  <c r="AE4799" i="12"/>
  <c r="AF4799" i="12"/>
  <c r="AC4800" i="12"/>
  <c r="AD4800" i="12"/>
  <c r="AE4800" i="12"/>
  <c r="AF4800" i="12"/>
  <c r="AC4801" i="12"/>
  <c r="AD4801" i="12"/>
  <c r="AE4801" i="12"/>
  <c r="AF4801" i="12"/>
  <c r="AC4802" i="12"/>
  <c r="AD4802" i="12"/>
  <c r="AE4802" i="12"/>
  <c r="AF4802" i="12"/>
  <c r="AC4803" i="12"/>
  <c r="AD4803" i="12"/>
  <c r="AE4803" i="12"/>
  <c r="AF4803" i="12"/>
  <c r="AC4804" i="12"/>
  <c r="AD4804" i="12"/>
  <c r="AE4804" i="12"/>
  <c r="AF4804" i="12"/>
  <c r="AC4805" i="12"/>
  <c r="AD4805" i="12"/>
  <c r="AE4805" i="12"/>
  <c r="AF4805" i="12"/>
  <c r="AC4806" i="12"/>
  <c r="AD4806" i="12"/>
  <c r="AE4806" i="12"/>
  <c r="AF4806" i="12"/>
  <c r="AC4807" i="12"/>
  <c r="AD4807" i="12"/>
  <c r="AE4807" i="12"/>
  <c r="AF4807" i="12"/>
  <c r="AC4808" i="12"/>
  <c r="AD4808" i="12"/>
  <c r="AE4808" i="12"/>
  <c r="AF4808" i="12"/>
  <c r="AC4809" i="12"/>
  <c r="AD4809" i="12"/>
  <c r="AE4809" i="12"/>
  <c r="AF4809" i="12"/>
  <c r="AC4810" i="12"/>
  <c r="AD4810" i="12"/>
  <c r="AE4810" i="12"/>
  <c r="AF4810" i="12"/>
  <c r="AC4811" i="12"/>
  <c r="AD4811" i="12"/>
  <c r="AE4811" i="12"/>
  <c r="AF4811" i="12"/>
  <c r="AC4812" i="12"/>
  <c r="AD4812" i="12"/>
  <c r="AE4812" i="12"/>
  <c r="AF4812" i="12"/>
  <c r="AC4813" i="12"/>
  <c r="AD4813" i="12"/>
  <c r="AE4813" i="12"/>
  <c r="AF4813" i="12"/>
  <c r="AC4814" i="12"/>
  <c r="AD4814" i="12"/>
  <c r="AE4814" i="12"/>
  <c r="AF4814" i="12"/>
  <c r="AC4815" i="12"/>
  <c r="AD4815" i="12"/>
  <c r="AE4815" i="12"/>
  <c r="AF4815" i="12"/>
  <c r="AC4816" i="12"/>
  <c r="AD4816" i="12"/>
  <c r="AE4816" i="12"/>
  <c r="AF4816" i="12"/>
  <c r="AC4817" i="12"/>
  <c r="AD4817" i="12"/>
  <c r="AE4817" i="12"/>
  <c r="AF4817" i="12"/>
  <c r="AC4818" i="12"/>
  <c r="AD4818" i="12"/>
  <c r="AE4818" i="12"/>
  <c r="AF4818" i="12"/>
  <c r="AC4819" i="12"/>
  <c r="AD4819" i="12"/>
  <c r="AE4819" i="12"/>
  <c r="AF4819" i="12"/>
  <c r="AC4820" i="12"/>
  <c r="AD4820" i="12"/>
  <c r="AE4820" i="12"/>
  <c r="AF4820" i="12"/>
  <c r="AC4821" i="12"/>
  <c r="AD4821" i="12"/>
  <c r="AE4821" i="12"/>
  <c r="AF4821" i="12"/>
  <c r="AC4822" i="12"/>
  <c r="AD4822" i="12"/>
  <c r="AE4822" i="12"/>
  <c r="AF4822" i="12"/>
  <c r="AC4823" i="12"/>
  <c r="AD4823" i="12"/>
  <c r="AE4823" i="12"/>
  <c r="AF4823" i="12"/>
  <c r="AC4824" i="12"/>
  <c r="AD4824" i="12"/>
  <c r="AE4824" i="12"/>
  <c r="AF4824" i="12"/>
  <c r="AC4825" i="12"/>
  <c r="AD4825" i="12"/>
  <c r="AE4825" i="12"/>
  <c r="AF4825" i="12"/>
  <c r="AC4826" i="12"/>
  <c r="AD4826" i="12"/>
  <c r="AE4826" i="12"/>
  <c r="AF4826" i="12"/>
  <c r="AC4827" i="12"/>
  <c r="AD4827" i="12"/>
  <c r="AE4827" i="12"/>
  <c r="AF4827" i="12"/>
  <c r="AC4828" i="12"/>
  <c r="AD4828" i="12"/>
  <c r="AE4828" i="12"/>
  <c r="AF4828" i="12"/>
  <c r="AC4829" i="12"/>
  <c r="AD4829" i="12"/>
  <c r="AE4829" i="12"/>
  <c r="AF4829" i="12"/>
  <c r="AC4830" i="12"/>
  <c r="AD4830" i="12"/>
  <c r="AE4830" i="12"/>
  <c r="AF4830" i="12"/>
  <c r="AC4831" i="12"/>
  <c r="AD4831" i="12"/>
  <c r="AE4831" i="12"/>
  <c r="AF4831" i="12"/>
  <c r="AC4832" i="12"/>
  <c r="AD4832" i="12"/>
  <c r="AE4832" i="12"/>
  <c r="AF4832" i="12"/>
  <c r="AC4833" i="12"/>
  <c r="AD4833" i="12"/>
  <c r="AE4833" i="12"/>
  <c r="AF4833" i="12"/>
  <c r="AC4834" i="12"/>
  <c r="AD4834" i="12"/>
  <c r="AE4834" i="12"/>
  <c r="AF4834" i="12"/>
  <c r="AC4835" i="12"/>
  <c r="AD4835" i="12"/>
  <c r="AE4835" i="12"/>
  <c r="AF4835" i="12"/>
  <c r="AC4836" i="12"/>
  <c r="AD4836" i="12"/>
  <c r="AE4836" i="12"/>
  <c r="AF4836" i="12"/>
  <c r="AC4837" i="12"/>
  <c r="AD4837" i="12"/>
  <c r="AE4837" i="12"/>
  <c r="AF4837" i="12"/>
  <c r="AC4838" i="12"/>
  <c r="AD4838" i="12"/>
  <c r="AE4838" i="12"/>
  <c r="AF4838" i="12"/>
  <c r="AC4839" i="12"/>
  <c r="AD4839" i="12"/>
  <c r="AE4839" i="12"/>
  <c r="AF4839" i="12"/>
  <c r="AC4840" i="12"/>
  <c r="AD4840" i="12"/>
  <c r="AE4840" i="12"/>
  <c r="AF4840" i="12"/>
  <c r="AC4841" i="12"/>
  <c r="AD4841" i="12"/>
  <c r="AE4841" i="12"/>
  <c r="AF4841" i="12"/>
  <c r="AC4842" i="12"/>
  <c r="AD4842" i="12"/>
  <c r="AE4842" i="12"/>
  <c r="AF4842" i="12"/>
  <c r="AC4843" i="12"/>
  <c r="AD4843" i="12"/>
  <c r="AE4843" i="12"/>
  <c r="AF4843" i="12"/>
  <c r="AC4844" i="12"/>
  <c r="AD4844" i="12"/>
  <c r="AE4844" i="12"/>
  <c r="AF4844" i="12"/>
  <c r="AC4845" i="12"/>
  <c r="AD4845" i="12"/>
  <c r="AE4845" i="12"/>
  <c r="AF4845" i="12"/>
  <c r="AC4846" i="12"/>
  <c r="AD4846" i="12"/>
  <c r="AE4846" i="12"/>
  <c r="AF4846" i="12"/>
  <c r="AC4847" i="12"/>
  <c r="AD4847" i="12"/>
  <c r="AE4847" i="12"/>
  <c r="AF4847" i="12"/>
  <c r="AC4848" i="12"/>
  <c r="AD4848" i="12"/>
  <c r="AE4848" i="12"/>
  <c r="AF4848" i="12"/>
  <c r="AC4849" i="12"/>
  <c r="AD4849" i="12"/>
  <c r="AE4849" i="12"/>
  <c r="AF4849" i="12"/>
  <c r="AC4850" i="12"/>
  <c r="AD4850" i="12"/>
  <c r="AE4850" i="12"/>
  <c r="AF4850" i="12"/>
  <c r="AC4851" i="12"/>
  <c r="AD4851" i="12"/>
  <c r="AE4851" i="12"/>
  <c r="AF4851" i="12"/>
  <c r="AC4852" i="12"/>
  <c r="AD4852" i="12"/>
  <c r="AE4852" i="12"/>
  <c r="AF4852" i="12"/>
  <c r="AC4853" i="12"/>
  <c r="AD4853" i="12"/>
  <c r="AE4853" i="12"/>
  <c r="AF4853" i="12"/>
  <c r="AC4854" i="12"/>
  <c r="AD4854" i="12"/>
  <c r="AE4854" i="12"/>
  <c r="AF4854" i="12"/>
  <c r="AC4855" i="12"/>
  <c r="AD4855" i="12"/>
  <c r="AE4855" i="12"/>
  <c r="AF4855" i="12"/>
  <c r="AC4856" i="12"/>
  <c r="AD4856" i="12"/>
  <c r="AE4856" i="12"/>
  <c r="AF4856" i="12"/>
  <c r="AC4857" i="12"/>
  <c r="AD4857" i="12"/>
  <c r="AE4857" i="12"/>
  <c r="AF4857" i="12"/>
  <c r="AC4858" i="12"/>
  <c r="AD4858" i="12"/>
  <c r="AE4858" i="12"/>
  <c r="AF4858" i="12"/>
  <c r="AC4859" i="12"/>
  <c r="AD4859" i="12"/>
  <c r="AE4859" i="12"/>
  <c r="AF4859" i="12"/>
  <c r="AC4860" i="12"/>
  <c r="AD4860" i="12"/>
  <c r="AE4860" i="12"/>
  <c r="AF4860" i="12"/>
  <c r="AC4861" i="12"/>
  <c r="AD4861" i="12"/>
  <c r="AE4861" i="12"/>
  <c r="AF4861" i="12"/>
  <c r="AC4862" i="12"/>
  <c r="AD4862" i="12"/>
  <c r="AE4862" i="12"/>
  <c r="AF4862" i="12"/>
  <c r="AC4863" i="12"/>
  <c r="AD4863" i="12"/>
  <c r="AE4863" i="12"/>
  <c r="AF4863" i="12"/>
  <c r="AC4864" i="12"/>
  <c r="AD4864" i="12"/>
  <c r="AE4864" i="12"/>
  <c r="AF4864" i="12"/>
  <c r="AC4865" i="12"/>
  <c r="AD4865" i="12"/>
  <c r="AE4865" i="12"/>
  <c r="AF4865" i="12"/>
  <c r="AC4866" i="12"/>
  <c r="AD4866" i="12"/>
  <c r="AE4866" i="12"/>
  <c r="AF4866" i="12"/>
  <c r="AC4867" i="12"/>
  <c r="AD4867" i="12"/>
  <c r="AE4867" i="12"/>
  <c r="AF4867" i="12"/>
  <c r="AC4868" i="12"/>
  <c r="AD4868" i="12"/>
  <c r="AE4868" i="12"/>
  <c r="AF4868" i="12"/>
  <c r="AC4869" i="12"/>
  <c r="AD4869" i="12"/>
  <c r="AE4869" i="12"/>
  <c r="AF4869" i="12"/>
  <c r="AC4870" i="12"/>
  <c r="AD4870" i="12"/>
  <c r="AE4870" i="12"/>
  <c r="AF4870" i="12"/>
  <c r="AC4871" i="12"/>
  <c r="AD4871" i="12"/>
  <c r="AE4871" i="12"/>
  <c r="AF4871" i="12"/>
  <c r="AC4872" i="12"/>
  <c r="AD4872" i="12"/>
  <c r="AE4872" i="12"/>
  <c r="AF4872" i="12"/>
  <c r="AC4873" i="12"/>
  <c r="AD4873" i="12"/>
  <c r="AE4873" i="12"/>
  <c r="AF4873" i="12"/>
  <c r="AC4874" i="12"/>
  <c r="AD4874" i="12"/>
  <c r="AE4874" i="12"/>
  <c r="AF4874" i="12"/>
  <c r="AC4875" i="12"/>
  <c r="AD4875" i="12"/>
  <c r="AE4875" i="12"/>
  <c r="AF4875" i="12"/>
  <c r="AC4876" i="12"/>
  <c r="AD4876" i="12"/>
  <c r="AE4876" i="12"/>
  <c r="AF4876" i="12"/>
  <c r="AC4877" i="12"/>
  <c r="AD4877" i="12"/>
  <c r="AE4877" i="12"/>
  <c r="AF4877" i="12"/>
  <c r="AC4878" i="12"/>
  <c r="AD4878" i="12"/>
  <c r="AE4878" i="12"/>
  <c r="AF4878" i="12"/>
  <c r="AC4879" i="12"/>
  <c r="AD4879" i="12"/>
  <c r="AE4879" i="12"/>
  <c r="AF4879" i="12"/>
  <c r="AC4880" i="12"/>
  <c r="AD4880" i="12"/>
  <c r="AE4880" i="12"/>
  <c r="AF4880" i="12"/>
  <c r="AC4881" i="12"/>
  <c r="AD4881" i="12"/>
  <c r="AE4881" i="12"/>
  <c r="AF4881" i="12"/>
  <c r="AC4882" i="12"/>
  <c r="AD4882" i="12"/>
  <c r="AE4882" i="12"/>
  <c r="AF4882" i="12"/>
  <c r="AC4883" i="12"/>
  <c r="AD4883" i="12"/>
  <c r="AE4883" i="12"/>
  <c r="AF4883" i="12"/>
  <c r="AC4884" i="12"/>
  <c r="AD4884" i="12"/>
  <c r="AE4884" i="12"/>
  <c r="AF4884" i="12"/>
  <c r="AC4885" i="12"/>
  <c r="AD4885" i="12"/>
  <c r="AE4885" i="12"/>
  <c r="AF4885" i="12"/>
  <c r="AC4886" i="12"/>
  <c r="AD4886" i="12"/>
  <c r="AE4886" i="12"/>
  <c r="AF4886" i="12"/>
  <c r="AC4887" i="12"/>
  <c r="AD4887" i="12"/>
  <c r="AE4887" i="12"/>
  <c r="AF4887" i="12"/>
  <c r="AC4888" i="12"/>
  <c r="AD4888" i="12"/>
  <c r="AE4888" i="12"/>
  <c r="AF4888" i="12"/>
  <c r="AC4889" i="12"/>
  <c r="AD4889" i="12"/>
  <c r="AE4889" i="12"/>
  <c r="AF4889" i="12"/>
  <c r="AC4890" i="12"/>
  <c r="AD4890" i="12"/>
  <c r="AE4890" i="12"/>
  <c r="AF4890" i="12"/>
  <c r="AC4891" i="12"/>
  <c r="AD4891" i="12"/>
  <c r="AE4891" i="12"/>
  <c r="AF4891" i="12"/>
  <c r="AC4892" i="12"/>
  <c r="AD4892" i="12"/>
  <c r="AE4892" i="12"/>
  <c r="AF4892" i="12"/>
  <c r="AC4893" i="12"/>
  <c r="AD4893" i="12"/>
  <c r="AE4893" i="12"/>
  <c r="AF4893" i="12"/>
  <c r="AC4894" i="12"/>
  <c r="AD4894" i="12"/>
  <c r="AE4894" i="12"/>
  <c r="AF4894" i="12"/>
  <c r="AC4895" i="12"/>
  <c r="AD4895" i="12"/>
  <c r="AE4895" i="12"/>
  <c r="AF4895" i="12"/>
  <c r="AC4896" i="12"/>
  <c r="AD4896" i="12"/>
  <c r="AE4896" i="12"/>
  <c r="AF4896" i="12"/>
  <c r="AC4897" i="12"/>
  <c r="AD4897" i="12"/>
  <c r="AE4897" i="12"/>
  <c r="AF4897" i="12"/>
  <c r="AC4898" i="12"/>
  <c r="AD4898" i="12"/>
  <c r="AE4898" i="12"/>
  <c r="AF4898" i="12"/>
  <c r="AC4899" i="12"/>
  <c r="AD4899" i="12"/>
  <c r="AE4899" i="12"/>
  <c r="AF4899" i="12"/>
  <c r="AC4900" i="12"/>
  <c r="AD4900" i="12"/>
  <c r="AE4900" i="12"/>
  <c r="AF4900" i="12"/>
  <c r="AC4901" i="12"/>
  <c r="AD4901" i="12"/>
  <c r="AE4901" i="12"/>
  <c r="AF4901" i="12"/>
  <c r="AC4902" i="12"/>
  <c r="AD4902" i="12"/>
  <c r="AE4902" i="12"/>
  <c r="AF4902" i="12"/>
  <c r="AC4903" i="12"/>
  <c r="AD4903" i="12"/>
  <c r="AE4903" i="12"/>
  <c r="AF4903" i="12"/>
  <c r="AC4904" i="12"/>
  <c r="AD4904" i="12"/>
  <c r="AE4904" i="12"/>
  <c r="AF4904" i="12"/>
  <c r="AC4905" i="12"/>
  <c r="AD4905" i="12"/>
  <c r="AE4905" i="12"/>
  <c r="AF4905" i="12"/>
  <c r="AC4906" i="12"/>
  <c r="AD4906" i="12"/>
  <c r="AE4906" i="12"/>
  <c r="AF4906" i="12"/>
  <c r="AC4907" i="12"/>
  <c r="AD4907" i="12"/>
  <c r="AE4907" i="12"/>
  <c r="AF4907" i="12"/>
  <c r="AC4908" i="12"/>
  <c r="AD4908" i="12"/>
  <c r="AE4908" i="12"/>
  <c r="AF4908" i="12"/>
  <c r="AC4909" i="12"/>
  <c r="AD4909" i="12"/>
  <c r="AE4909" i="12"/>
  <c r="AF4909" i="12"/>
  <c r="AC4910" i="12"/>
  <c r="AD4910" i="12"/>
  <c r="AE4910" i="12"/>
  <c r="AF4910" i="12"/>
  <c r="AC4911" i="12"/>
  <c r="AD4911" i="12"/>
  <c r="AE4911" i="12"/>
  <c r="AF4911" i="12"/>
  <c r="AC4912" i="12"/>
  <c r="AD4912" i="12"/>
  <c r="AE4912" i="12"/>
  <c r="AF4912" i="12"/>
  <c r="AC4913" i="12"/>
  <c r="AD4913" i="12"/>
  <c r="AE4913" i="12"/>
  <c r="AF4913" i="12"/>
  <c r="AC4914" i="12"/>
  <c r="AD4914" i="12"/>
  <c r="AE4914" i="12"/>
  <c r="AF4914" i="12"/>
  <c r="AC4915" i="12"/>
  <c r="AD4915" i="12"/>
  <c r="AE4915" i="12"/>
  <c r="AF4915" i="12"/>
  <c r="AC4916" i="12"/>
  <c r="AD4916" i="12"/>
  <c r="AE4916" i="12"/>
  <c r="AF4916" i="12"/>
  <c r="AC4917" i="12"/>
  <c r="AD4917" i="12"/>
  <c r="AE4917" i="12"/>
  <c r="AF4917" i="12"/>
  <c r="AC4918" i="12"/>
  <c r="AD4918" i="12"/>
  <c r="AE4918" i="12"/>
  <c r="AF4918" i="12"/>
  <c r="AC4919" i="12"/>
  <c r="AD4919" i="12"/>
  <c r="AE4919" i="12"/>
  <c r="AF4919" i="12"/>
  <c r="AC4920" i="12"/>
  <c r="AD4920" i="12"/>
  <c r="AE4920" i="12"/>
  <c r="AF4920" i="12"/>
  <c r="AC4921" i="12"/>
  <c r="AD4921" i="12"/>
  <c r="AE4921" i="12"/>
  <c r="AF4921" i="12"/>
  <c r="AC4922" i="12"/>
  <c r="AD4922" i="12"/>
  <c r="AE4922" i="12"/>
  <c r="AF4922" i="12"/>
  <c r="AC4923" i="12"/>
  <c r="AD4923" i="12"/>
  <c r="AE4923" i="12"/>
  <c r="AF4923" i="12"/>
  <c r="AC4924" i="12"/>
  <c r="AD4924" i="12"/>
  <c r="AE4924" i="12"/>
  <c r="AF4924" i="12"/>
  <c r="AC4925" i="12"/>
  <c r="AD4925" i="12"/>
  <c r="AE4925" i="12"/>
  <c r="AF4925" i="12"/>
  <c r="AC4926" i="12"/>
  <c r="AD4926" i="12"/>
  <c r="AE4926" i="12"/>
  <c r="AF4926" i="12"/>
  <c r="AC4927" i="12"/>
  <c r="AD4927" i="12"/>
  <c r="AE4927" i="12"/>
  <c r="AF4927" i="12"/>
  <c r="AC4928" i="12"/>
  <c r="AD4928" i="12"/>
  <c r="AE4928" i="12"/>
  <c r="AF4928" i="12"/>
  <c r="AC4929" i="12"/>
  <c r="AD4929" i="12"/>
  <c r="AE4929" i="12"/>
  <c r="AF4929" i="12"/>
  <c r="AC4930" i="12"/>
  <c r="AD4930" i="12"/>
  <c r="AE4930" i="12"/>
  <c r="AF4930" i="12"/>
  <c r="AC4931" i="12"/>
  <c r="AD4931" i="12"/>
  <c r="AE4931" i="12"/>
  <c r="AF4931" i="12"/>
  <c r="AC4932" i="12"/>
  <c r="AD4932" i="12"/>
  <c r="AE4932" i="12"/>
  <c r="AF4932" i="12"/>
  <c r="AC4933" i="12"/>
  <c r="AD4933" i="12"/>
  <c r="AE4933" i="12"/>
  <c r="AF4933" i="12"/>
  <c r="AC4934" i="12"/>
  <c r="AD4934" i="12"/>
  <c r="AE4934" i="12"/>
  <c r="AF4934" i="12"/>
  <c r="AC4935" i="12"/>
  <c r="AD4935" i="12"/>
  <c r="AE4935" i="12"/>
  <c r="AF4935" i="12"/>
  <c r="AC4936" i="12"/>
  <c r="AD4936" i="12"/>
  <c r="AE4936" i="12"/>
  <c r="AF4936" i="12"/>
  <c r="AC4937" i="12"/>
  <c r="AD4937" i="12"/>
  <c r="AE4937" i="12"/>
  <c r="AF4937" i="12"/>
  <c r="AC4938" i="12"/>
  <c r="AD4938" i="12"/>
  <c r="AE4938" i="12"/>
  <c r="AF4938" i="12"/>
  <c r="AC4939" i="12"/>
  <c r="AD4939" i="12"/>
  <c r="AE4939" i="12"/>
  <c r="AF4939" i="12"/>
  <c r="AC4940" i="12"/>
  <c r="AD4940" i="12"/>
  <c r="AE4940" i="12"/>
  <c r="AF4940" i="12"/>
  <c r="AC4941" i="12"/>
  <c r="AD4941" i="12"/>
  <c r="AE4941" i="12"/>
  <c r="AF4941" i="12"/>
  <c r="AC4942" i="12"/>
  <c r="AD4942" i="12"/>
  <c r="AE4942" i="12"/>
  <c r="AF4942" i="12"/>
  <c r="AC4943" i="12"/>
  <c r="AD4943" i="12"/>
  <c r="AE4943" i="12"/>
  <c r="AF4943" i="12"/>
  <c r="AC4944" i="12"/>
  <c r="AD4944" i="12"/>
  <c r="AE4944" i="12"/>
  <c r="AF4944" i="12"/>
  <c r="AC4945" i="12"/>
  <c r="AD4945" i="12"/>
  <c r="AE4945" i="12"/>
  <c r="AF4945" i="12"/>
  <c r="AC4946" i="12"/>
  <c r="AD4946" i="12"/>
  <c r="AE4946" i="12"/>
  <c r="AF4946" i="12"/>
  <c r="AC4947" i="12"/>
  <c r="AD4947" i="12"/>
  <c r="AE4947" i="12"/>
  <c r="AF4947" i="12"/>
  <c r="AC4948" i="12"/>
  <c r="AD4948" i="12"/>
  <c r="AE4948" i="12"/>
  <c r="AF4948" i="12"/>
  <c r="AC4949" i="12"/>
  <c r="AD4949" i="12"/>
  <c r="AE4949" i="12"/>
  <c r="AF4949" i="12"/>
  <c r="AC4950" i="12"/>
  <c r="AD4950" i="12"/>
  <c r="AE4950" i="12"/>
  <c r="AF4950" i="12"/>
  <c r="AC4951" i="12"/>
  <c r="AD4951" i="12"/>
  <c r="AE4951" i="12"/>
  <c r="AF4951" i="12"/>
  <c r="AC4952" i="12"/>
  <c r="AD4952" i="12"/>
  <c r="AE4952" i="12"/>
  <c r="AF4952" i="12"/>
  <c r="AC4953" i="12"/>
  <c r="AD4953" i="12"/>
  <c r="AE4953" i="12"/>
  <c r="AF4953" i="12"/>
  <c r="AC4954" i="12"/>
  <c r="AD4954" i="12"/>
  <c r="AE4954" i="12"/>
  <c r="AF4954" i="12"/>
  <c r="AC4955" i="12"/>
  <c r="AD4955" i="12"/>
  <c r="AE4955" i="12"/>
  <c r="AF4955" i="12"/>
  <c r="AC4956" i="12"/>
  <c r="AD4956" i="12"/>
  <c r="AE4956" i="12"/>
  <c r="AF4956" i="12"/>
  <c r="AC4957" i="12"/>
  <c r="AD4957" i="12"/>
  <c r="AE4957" i="12"/>
  <c r="AF4957" i="12"/>
  <c r="AC4958" i="12"/>
  <c r="AD4958" i="12"/>
  <c r="AE4958" i="12"/>
  <c r="AF4958" i="12"/>
  <c r="AC4959" i="12"/>
  <c r="AD4959" i="12"/>
  <c r="AE4959" i="12"/>
  <c r="AF4959" i="12"/>
  <c r="AC4960" i="12"/>
  <c r="AD4960" i="12"/>
  <c r="AE4960" i="12"/>
  <c r="AF4960" i="12"/>
  <c r="AC4961" i="12"/>
  <c r="AD4961" i="12"/>
  <c r="AE4961" i="12"/>
  <c r="AF4961" i="12"/>
  <c r="AC4962" i="12"/>
  <c r="AD4962" i="12"/>
  <c r="AE4962" i="12"/>
  <c r="AF4962" i="12"/>
  <c r="AC4963" i="12"/>
  <c r="AD4963" i="12"/>
  <c r="AE4963" i="12"/>
  <c r="AF4963" i="12"/>
  <c r="AC4964" i="12"/>
  <c r="AD4964" i="12"/>
  <c r="AE4964" i="12"/>
  <c r="AF4964" i="12"/>
  <c r="AC4965" i="12"/>
  <c r="AD4965" i="12"/>
  <c r="AE4965" i="12"/>
  <c r="AF4965" i="12"/>
  <c r="AC4966" i="12"/>
  <c r="AD4966" i="12"/>
  <c r="AE4966" i="12"/>
  <c r="AF4966" i="12"/>
  <c r="AC4967" i="12"/>
  <c r="AD4967" i="12"/>
  <c r="AE4967" i="12"/>
  <c r="AF4967" i="12"/>
  <c r="AC4968" i="12"/>
  <c r="AD4968" i="12"/>
  <c r="AE4968" i="12"/>
  <c r="AF4968" i="12"/>
  <c r="AC4969" i="12"/>
  <c r="AD4969" i="12"/>
  <c r="AE4969" i="12"/>
  <c r="AF4969" i="12"/>
  <c r="AC4970" i="12"/>
  <c r="AD4970" i="12"/>
  <c r="AE4970" i="12"/>
  <c r="AF4970" i="12"/>
  <c r="AC4971" i="12"/>
  <c r="AD4971" i="12"/>
  <c r="AE4971" i="12"/>
  <c r="AF4971" i="12"/>
  <c r="AC4972" i="12"/>
  <c r="AD4972" i="12"/>
  <c r="AE4972" i="12"/>
  <c r="AF4972" i="12"/>
  <c r="AC4973" i="12"/>
  <c r="AD4973" i="12"/>
  <c r="AE4973" i="12"/>
  <c r="AF4973" i="12"/>
  <c r="AC4974" i="12"/>
  <c r="AD4974" i="12"/>
  <c r="AE4974" i="12"/>
  <c r="AF4974" i="12"/>
  <c r="AC4975" i="12"/>
  <c r="AD4975" i="12"/>
  <c r="AE4975" i="12"/>
  <c r="AF4975" i="12"/>
  <c r="AC4976" i="12"/>
  <c r="AD4976" i="12"/>
  <c r="AE4976" i="12"/>
  <c r="AF4976" i="12"/>
  <c r="AC4977" i="12"/>
  <c r="AD4977" i="12"/>
  <c r="AE4977" i="12"/>
  <c r="AF4977" i="12"/>
  <c r="AC4978" i="12"/>
  <c r="AD4978" i="12"/>
  <c r="AE4978" i="12"/>
  <c r="AF4978" i="12"/>
  <c r="AC4979" i="12"/>
  <c r="AD4979" i="12"/>
  <c r="AE4979" i="12"/>
  <c r="AF4979" i="12"/>
  <c r="AC4980" i="12"/>
  <c r="AD4980" i="12"/>
  <c r="AE4980" i="12"/>
  <c r="AF4980" i="12"/>
  <c r="AC4981" i="12"/>
  <c r="AD4981" i="12"/>
  <c r="AE4981" i="12"/>
  <c r="AF4981" i="12"/>
  <c r="AC4982" i="12"/>
  <c r="AD4982" i="12"/>
  <c r="AE4982" i="12"/>
  <c r="AF4982" i="12"/>
  <c r="AC4983" i="12"/>
  <c r="AD4983" i="12"/>
  <c r="AE4983" i="12"/>
  <c r="AF4983" i="12"/>
  <c r="AC4984" i="12"/>
  <c r="AD4984" i="12"/>
  <c r="AE4984" i="12"/>
  <c r="AF4984" i="12"/>
  <c r="AC4985" i="12"/>
  <c r="AD4985" i="12"/>
  <c r="AE4985" i="12"/>
  <c r="AF4985" i="12"/>
  <c r="AC4986" i="12"/>
  <c r="AD4986" i="12"/>
  <c r="AE4986" i="12"/>
  <c r="AF4986" i="12"/>
  <c r="AC4987" i="12"/>
  <c r="AD4987" i="12"/>
  <c r="AE4987" i="12"/>
  <c r="AF4987" i="12"/>
  <c r="AC4988" i="12"/>
  <c r="AD4988" i="12"/>
  <c r="AE4988" i="12"/>
  <c r="AF4988" i="12"/>
  <c r="AC4989" i="12"/>
  <c r="AD4989" i="12"/>
  <c r="AE4989" i="12"/>
  <c r="AF4989" i="12"/>
  <c r="AC4990" i="12"/>
  <c r="AD4990" i="12"/>
  <c r="AE4990" i="12"/>
  <c r="AF4990" i="12"/>
  <c r="AC4991" i="12"/>
  <c r="AD4991" i="12"/>
  <c r="AE4991" i="12"/>
  <c r="AF4991" i="12"/>
  <c r="AC4992" i="12"/>
  <c r="AD4992" i="12"/>
  <c r="AE4992" i="12"/>
  <c r="AF4992" i="12"/>
  <c r="AC4993" i="12"/>
  <c r="AD4993" i="12"/>
  <c r="AE4993" i="12"/>
  <c r="AF4993" i="12"/>
  <c r="AC4994" i="12"/>
  <c r="AD4994" i="12"/>
  <c r="AE4994" i="12"/>
  <c r="AF4994" i="12"/>
  <c r="AC4995" i="12"/>
  <c r="AD4995" i="12"/>
  <c r="AE4995" i="12"/>
  <c r="AF4995" i="12"/>
  <c r="AC4996" i="12"/>
  <c r="AD4996" i="12"/>
  <c r="AE4996" i="12"/>
  <c r="AF4996" i="12"/>
  <c r="AC4997" i="12"/>
  <c r="AD4997" i="12"/>
  <c r="AE4997" i="12"/>
  <c r="AF4997" i="12"/>
  <c r="AC4998" i="12"/>
  <c r="AD4998" i="12"/>
  <c r="AE4998" i="12"/>
  <c r="AF4998" i="12"/>
  <c r="AC4999" i="12"/>
  <c r="AD4999" i="12"/>
  <c r="AE4999" i="12"/>
  <c r="AF4999" i="12"/>
  <c r="AC5000" i="12"/>
  <c r="AD5000" i="12"/>
  <c r="AE5000" i="12"/>
  <c r="AF5000" i="12"/>
  <c r="AC5001" i="12"/>
  <c r="AD5001" i="12"/>
  <c r="AE5001" i="12"/>
  <c r="AF5001" i="12"/>
  <c r="AC5002" i="12"/>
  <c r="AD5002" i="12"/>
  <c r="AE5002" i="12"/>
  <c r="AF5002" i="12"/>
  <c r="AC5003" i="12"/>
  <c r="AD5003" i="12"/>
  <c r="AE5003" i="12"/>
  <c r="AF5003" i="12"/>
  <c r="AC5004" i="12"/>
  <c r="AD5004" i="12"/>
  <c r="AE5004" i="12"/>
  <c r="AF5004" i="12"/>
  <c r="AC5005" i="12"/>
  <c r="AD5005" i="12"/>
  <c r="AE5005" i="12"/>
  <c r="AF5005" i="12"/>
  <c r="AC5006" i="12"/>
  <c r="AD5006" i="12"/>
  <c r="AE5006" i="12"/>
  <c r="AF5006" i="12"/>
  <c r="AC5007" i="12"/>
  <c r="AD5007" i="12"/>
  <c r="AE5007" i="12"/>
  <c r="AF5007" i="12"/>
  <c r="AC5008" i="12"/>
  <c r="AD5008" i="12"/>
  <c r="AE5008" i="12"/>
  <c r="AF5008" i="12"/>
  <c r="AC5009" i="12"/>
  <c r="AD5009" i="12"/>
  <c r="AE5009" i="12"/>
  <c r="AF5009" i="12"/>
  <c r="AC5010" i="12"/>
  <c r="AD5010" i="12"/>
  <c r="AE5010" i="12"/>
  <c r="AF5010" i="12"/>
  <c r="AC5011" i="12"/>
  <c r="AD5011" i="12"/>
  <c r="AE5011" i="12"/>
  <c r="AF5011" i="12"/>
  <c r="AC5012" i="12"/>
  <c r="AD5012" i="12"/>
  <c r="AE5012" i="12"/>
  <c r="AF5012" i="12"/>
  <c r="AC5013" i="12"/>
  <c r="AD5013" i="12"/>
  <c r="AE5013" i="12"/>
  <c r="AF5013" i="12"/>
  <c r="AC5014" i="12"/>
  <c r="AD5014" i="12"/>
  <c r="AE5014" i="12"/>
  <c r="AF5014" i="12"/>
  <c r="AC5015" i="12"/>
  <c r="AD5015" i="12"/>
  <c r="AE5015" i="12"/>
  <c r="AF5015" i="12"/>
  <c r="AC5016" i="12"/>
  <c r="AD5016" i="12"/>
  <c r="AE5016" i="12"/>
  <c r="AF5016" i="12"/>
  <c r="AC5017" i="12"/>
  <c r="AD5017" i="12"/>
  <c r="AE5017" i="12"/>
  <c r="AF5017" i="12"/>
  <c r="AC5018" i="12"/>
  <c r="AD5018" i="12"/>
  <c r="AE5018" i="12"/>
  <c r="AF5018" i="12"/>
  <c r="AC5019" i="12"/>
  <c r="AD5019" i="12"/>
  <c r="AE5019" i="12"/>
  <c r="AF5019" i="12"/>
  <c r="AC5020" i="12"/>
  <c r="AD5020" i="12"/>
  <c r="AE5020" i="12"/>
  <c r="AF5020" i="12"/>
  <c r="AC5021" i="12"/>
  <c r="AD5021" i="12"/>
  <c r="AE5021" i="12"/>
  <c r="AF5021" i="12"/>
  <c r="AC5022" i="12"/>
  <c r="AD5022" i="12"/>
  <c r="AE5022" i="12"/>
  <c r="AF5022" i="12"/>
  <c r="AC5023" i="12"/>
  <c r="AD5023" i="12"/>
  <c r="AE5023" i="12"/>
  <c r="AF5023" i="12"/>
  <c r="AC5024" i="12"/>
  <c r="AD5024" i="12"/>
  <c r="AE5024" i="12"/>
  <c r="AF5024" i="12"/>
  <c r="AC5025" i="12"/>
  <c r="AD5025" i="12"/>
  <c r="AE5025" i="12"/>
  <c r="AF5025" i="12"/>
  <c r="AC5026" i="12"/>
  <c r="AD5026" i="12"/>
  <c r="AE5026" i="12"/>
  <c r="AF5026" i="12"/>
  <c r="AC5027" i="12"/>
  <c r="AD5027" i="12"/>
  <c r="AE5027" i="12"/>
  <c r="AF5027" i="12"/>
  <c r="AC5028" i="12"/>
  <c r="AD5028" i="12"/>
  <c r="AE5028" i="12"/>
  <c r="AF5028" i="12"/>
  <c r="AC5029" i="12"/>
  <c r="AD5029" i="12"/>
  <c r="AE5029" i="12"/>
  <c r="AF5029" i="12"/>
  <c r="AC5030" i="12"/>
  <c r="AD5030" i="12"/>
  <c r="AE5030" i="12"/>
  <c r="AF5030" i="12"/>
  <c r="AC5031" i="12"/>
  <c r="AD5031" i="12"/>
  <c r="AE5031" i="12"/>
  <c r="AF5031" i="12"/>
  <c r="AC5032" i="12"/>
  <c r="AD5032" i="12"/>
  <c r="AE5032" i="12"/>
  <c r="AF5032" i="12"/>
  <c r="AC5033" i="12"/>
  <c r="AD5033" i="12"/>
  <c r="AE5033" i="12"/>
  <c r="AF5033" i="12"/>
  <c r="AC5034" i="12"/>
  <c r="AD5034" i="12"/>
  <c r="AE5034" i="12"/>
  <c r="AF5034" i="12"/>
  <c r="AC5035" i="12"/>
  <c r="AD5035" i="12"/>
  <c r="AE5035" i="12"/>
  <c r="AF5035" i="12"/>
  <c r="AC5036" i="12"/>
  <c r="AD5036" i="12"/>
  <c r="AE5036" i="12"/>
  <c r="AF5036" i="12"/>
  <c r="AC5037" i="12"/>
  <c r="AD5037" i="12"/>
  <c r="AE5037" i="12"/>
  <c r="AF5037" i="12"/>
  <c r="AC5038" i="12"/>
  <c r="AD5038" i="12"/>
  <c r="AE5038" i="12"/>
  <c r="AF5038" i="12"/>
  <c r="AC5039" i="12"/>
  <c r="AD5039" i="12"/>
  <c r="AE5039" i="12"/>
  <c r="AF5039" i="12"/>
  <c r="AC5040" i="12"/>
  <c r="AD5040" i="12"/>
  <c r="AE5040" i="12"/>
  <c r="AF5040" i="12"/>
  <c r="AC5041" i="12"/>
  <c r="AD5041" i="12"/>
  <c r="AE5041" i="12"/>
  <c r="AF5041" i="12"/>
  <c r="AC5042" i="12"/>
  <c r="AD5042" i="12"/>
  <c r="AE5042" i="12"/>
  <c r="AF5042" i="12"/>
  <c r="AC5043" i="12"/>
  <c r="AD5043" i="12"/>
  <c r="AE5043" i="12"/>
  <c r="AF5043" i="12"/>
  <c r="AC5044" i="12"/>
  <c r="AD5044" i="12"/>
  <c r="AE5044" i="12"/>
  <c r="AF5044" i="12"/>
  <c r="AC5045" i="12"/>
  <c r="AD5045" i="12"/>
  <c r="AE5045" i="12"/>
  <c r="AF5045" i="12"/>
  <c r="AC5046" i="12"/>
  <c r="AD5046" i="12"/>
  <c r="AE5046" i="12"/>
  <c r="AF5046" i="12"/>
  <c r="AC5047" i="12"/>
  <c r="AD5047" i="12"/>
  <c r="AE5047" i="12"/>
  <c r="AF5047" i="12"/>
  <c r="AC5048" i="12"/>
  <c r="AD5048" i="12"/>
  <c r="AE5048" i="12"/>
  <c r="AF5048" i="12"/>
  <c r="AC5049" i="12"/>
  <c r="AD5049" i="12"/>
  <c r="AE5049" i="12"/>
  <c r="AF5049" i="12"/>
  <c r="AC5050" i="12"/>
  <c r="AD5050" i="12"/>
  <c r="AE5050" i="12"/>
  <c r="AF5050" i="12"/>
  <c r="AC5051" i="12"/>
  <c r="AD5051" i="12"/>
  <c r="AE5051" i="12"/>
  <c r="AF5051" i="12"/>
  <c r="AC5052" i="12"/>
  <c r="AD5052" i="12"/>
  <c r="AE5052" i="12"/>
  <c r="AF5052" i="12"/>
  <c r="AC5053" i="12"/>
  <c r="AD5053" i="12"/>
  <c r="AE5053" i="12"/>
  <c r="AF5053" i="12"/>
  <c r="AC5054" i="12"/>
  <c r="AD5054" i="12"/>
  <c r="AE5054" i="12"/>
  <c r="AF5054" i="12"/>
  <c r="AC5055" i="12"/>
  <c r="AD5055" i="12"/>
  <c r="AE5055" i="12"/>
  <c r="AF5055" i="12"/>
  <c r="AC5056" i="12"/>
  <c r="AD5056" i="12"/>
  <c r="AE5056" i="12"/>
  <c r="AF5056" i="12"/>
  <c r="AC5057" i="12"/>
  <c r="AD5057" i="12"/>
  <c r="AE5057" i="12"/>
  <c r="AF5057" i="12"/>
  <c r="AC5058" i="12"/>
  <c r="AD5058" i="12"/>
  <c r="AE5058" i="12"/>
  <c r="AF5058" i="12"/>
  <c r="AC5059" i="12"/>
  <c r="AD5059" i="12"/>
  <c r="AE5059" i="12"/>
  <c r="AF5059" i="12"/>
  <c r="AC5060" i="12"/>
  <c r="AD5060" i="12"/>
  <c r="AE5060" i="12"/>
  <c r="AF5060" i="12"/>
  <c r="AC5061" i="12"/>
  <c r="AD5061" i="12"/>
  <c r="AE5061" i="12"/>
  <c r="AF5061" i="12"/>
  <c r="AC5062" i="12"/>
  <c r="AD5062" i="12"/>
  <c r="AE5062" i="12"/>
  <c r="AF5062" i="12"/>
  <c r="AC5063" i="12"/>
  <c r="AD5063" i="12"/>
  <c r="AE5063" i="12"/>
  <c r="AF5063" i="12"/>
  <c r="AC5064" i="12"/>
  <c r="AD5064" i="12"/>
  <c r="AE5064" i="12"/>
  <c r="AF5064" i="12"/>
  <c r="AC5065" i="12"/>
  <c r="AD5065" i="12"/>
  <c r="AE5065" i="12"/>
  <c r="AF5065" i="12"/>
  <c r="AC5066" i="12"/>
  <c r="AD5066" i="12"/>
  <c r="AE5066" i="12"/>
  <c r="AF5066" i="12"/>
  <c r="AC5067" i="12"/>
  <c r="AD5067" i="12"/>
  <c r="AE5067" i="12"/>
  <c r="AF5067" i="12"/>
  <c r="AC5068" i="12"/>
  <c r="AD5068" i="12"/>
  <c r="AE5068" i="12"/>
  <c r="AF5068" i="12"/>
  <c r="AC5069" i="12"/>
  <c r="AD5069" i="12"/>
  <c r="AE5069" i="12"/>
  <c r="AF5069" i="12"/>
  <c r="AC5070" i="12"/>
  <c r="AD5070" i="12"/>
  <c r="AE5070" i="12"/>
  <c r="AF5070" i="12"/>
  <c r="AC5071" i="12"/>
  <c r="AD5071" i="12"/>
  <c r="AE5071" i="12"/>
  <c r="AF5071" i="12"/>
  <c r="AC5072" i="12"/>
  <c r="AD5072" i="12"/>
  <c r="AE5072" i="12"/>
  <c r="AF5072" i="12"/>
  <c r="AC5073" i="12"/>
  <c r="AD5073" i="12"/>
  <c r="AE5073" i="12"/>
  <c r="AF5073" i="12"/>
  <c r="AC5074" i="12"/>
  <c r="AD5074" i="12"/>
  <c r="AE5074" i="12"/>
  <c r="AF5074" i="12"/>
  <c r="AC5075" i="12"/>
  <c r="AD5075" i="12"/>
  <c r="AE5075" i="12"/>
  <c r="AF5075" i="12"/>
  <c r="AC5076" i="12"/>
  <c r="AD5076" i="12"/>
  <c r="AE5076" i="12"/>
  <c r="AF5076" i="12"/>
  <c r="AC5077" i="12"/>
  <c r="AD5077" i="12"/>
  <c r="AE5077" i="12"/>
  <c r="AF5077" i="12"/>
  <c r="AC5078" i="12"/>
  <c r="AD5078" i="12"/>
  <c r="AE5078" i="12"/>
  <c r="AF5078" i="12"/>
  <c r="AC5079" i="12"/>
  <c r="AD5079" i="12"/>
  <c r="AE5079" i="12"/>
  <c r="AF5079" i="12"/>
  <c r="AC5080" i="12"/>
  <c r="AD5080" i="12"/>
  <c r="AE5080" i="12"/>
  <c r="AF5080" i="12"/>
  <c r="AC5081" i="12"/>
  <c r="AD5081" i="12"/>
  <c r="AE5081" i="12"/>
  <c r="AF5081" i="12"/>
  <c r="AC5082" i="12"/>
  <c r="AD5082" i="12"/>
  <c r="AE5082" i="12"/>
  <c r="AF5082" i="12"/>
  <c r="AC5083" i="12"/>
  <c r="AD5083" i="12"/>
  <c r="AE5083" i="12"/>
  <c r="AF5083" i="12"/>
  <c r="AC5084" i="12"/>
  <c r="AD5084" i="12"/>
  <c r="AE5084" i="12"/>
  <c r="AF5084" i="12"/>
  <c r="AC5085" i="12"/>
  <c r="AD5085" i="12"/>
  <c r="AE5085" i="12"/>
  <c r="AF5085" i="12"/>
  <c r="AC5086" i="12"/>
  <c r="AD5086" i="12"/>
  <c r="AE5086" i="12"/>
  <c r="AF5086" i="12"/>
  <c r="AC5087" i="12"/>
  <c r="AD5087" i="12"/>
  <c r="AE5087" i="12"/>
  <c r="AF5087" i="12"/>
  <c r="AC5088" i="12"/>
  <c r="AD5088" i="12"/>
  <c r="AE5088" i="12"/>
  <c r="AF5088" i="12"/>
  <c r="AC5089" i="12"/>
  <c r="AD5089" i="12"/>
  <c r="AE5089" i="12"/>
  <c r="AF5089" i="12"/>
  <c r="AC5090" i="12"/>
  <c r="AD5090" i="12"/>
  <c r="AE5090" i="12"/>
  <c r="AF5090" i="12"/>
  <c r="AC5091" i="12"/>
  <c r="AD5091" i="12"/>
  <c r="AE5091" i="12"/>
  <c r="AF5091" i="12"/>
  <c r="AC5092" i="12"/>
  <c r="AD5092" i="12"/>
  <c r="AE5092" i="12"/>
  <c r="AF5092" i="12"/>
  <c r="AC5093" i="12"/>
  <c r="AD5093" i="12"/>
  <c r="AE5093" i="12"/>
  <c r="AF5093" i="12"/>
  <c r="AC5094" i="12"/>
  <c r="AD5094" i="12"/>
  <c r="AE5094" i="12"/>
  <c r="AF5094" i="12"/>
  <c r="AC5095" i="12"/>
  <c r="AD5095" i="12"/>
  <c r="AE5095" i="12"/>
  <c r="AF5095" i="12"/>
  <c r="AC5096" i="12"/>
  <c r="AD5096" i="12"/>
  <c r="AE5096" i="12"/>
  <c r="AF5096" i="12"/>
  <c r="AC5097" i="12"/>
  <c r="AD5097" i="12"/>
  <c r="AE5097" i="12"/>
  <c r="AF5097" i="12"/>
  <c r="AC5098" i="12"/>
  <c r="AD5098" i="12"/>
  <c r="AE5098" i="12"/>
  <c r="AF5098" i="12"/>
  <c r="AC5099" i="12"/>
  <c r="AD5099" i="12"/>
  <c r="AE5099" i="12"/>
  <c r="AF5099" i="12"/>
  <c r="AC5100" i="12"/>
  <c r="AD5100" i="12"/>
  <c r="AE5100" i="12"/>
  <c r="AF5100" i="12"/>
  <c r="AC5101" i="12"/>
  <c r="AD5101" i="12"/>
  <c r="AE5101" i="12"/>
  <c r="AF5101" i="12"/>
  <c r="AC5102" i="12"/>
  <c r="AD5102" i="12"/>
  <c r="AE5102" i="12"/>
  <c r="AF5102" i="12"/>
  <c r="AC5103" i="12"/>
  <c r="AD5103" i="12"/>
  <c r="AE5103" i="12"/>
  <c r="AF5103" i="12"/>
  <c r="AC5104" i="12"/>
  <c r="AD5104" i="12"/>
  <c r="AE5104" i="12"/>
  <c r="AF5104" i="12"/>
  <c r="AC5105" i="12"/>
  <c r="AD5105" i="12"/>
  <c r="AE5105" i="12"/>
  <c r="AF5105" i="12"/>
  <c r="AC5106" i="12"/>
  <c r="AD5106" i="12"/>
  <c r="AE5106" i="12"/>
  <c r="AF5106" i="12"/>
  <c r="AC5107" i="12"/>
  <c r="AD5107" i="12"/>
  <c r="AE5107" i="12"/>
  <c r="AF5107" i="12"/>
  <c r="AC5108" i="12"/>
  <c r="AD5108" i="12"/>
  <c r="AE5108" i="12"/>
  <c r="AF5108" i="12"/>
  <c r="AC5109" i="12"/>
  <c r="AD5109" i="12"/>
  <c r="AE5109" i="12"/>
  <c r="AF5109" i="12"/>
  <c r="AC5110" i="12"/>
  <c r="AD5110" i="12"/>
  <c r="AE5110" i="12"/>
  <c r="AF5110" i="12"/>
  <c r="AC5111" i="12"/>
  <c r="AD5111" i="12"/>
  <c r="AE5111" i="12"/>
  <c r="AF5111" i="12"/>
  <c r="AC5112" i="12"/>
  <c r="AD5112" i="12"/>
  <c r="AE5112" i="12"/>
  <c r="AF5112" i="12"/>
  <c r="AC5113" i="12"/>
  <c r="AD5113" i="12"/>
  <c r="AE5113" i="12"/>
  <c r="AF5113" i="12"/>
  <c r="AC5114" i="12"/>
  <c r="AD5114" i="12"/>
  <c r="AE5114" i="12"/>
  <c r="AF5114" i="12"/>
  <c r="AC5115" i="12"/>
  <c r="AD5115" i="12"/>
  <c r="AE5115" i="12"/>
  <c r="AF5115" i="12"/>
  <c r="AC5116" i="12"/>
  <c r="AD5116" i="12"/>
  <c r="AE5116" i="12"/>
  <c r="AF5116" i="12"/>
  <c r="AC5117" i="12"/>
  <c r="AD5117" i="12"/>
  <c r="AE5117" i="12"/>
  <c r="AF5117" i="12"/>
  <c r="AC5118" i="12"/>
  <c r="AD5118" i="12"/>
  <c r="AE5118" i="12"/>
  <c r="AF5118" i="12"/>
  <c r="AC5119" i="12"/>
  <c r="AD5119" i="12"/>
  <c r="AE5119" i="12"/>
  <c r="AF5119" i="12"/>
  <c r="AC5120" i="12"/>
  <c r="AD5120" i="12"/>
  <c r="AE5120" i="12"/>
  <c r="AF5120" i="12"/>
  <c r="AC5121" i="12"/>
  <c r="AD5121" i="12"/>
  <c r="AE5121" i="12"/>
  <c r="AF5121" i="12"/>
  <c r="AC5122" i="12"/>
  <c r="AD5122" i="12"/>
  <c r="AE5122" i="12"/>
  <c r="AF5122" i="12"/>
  <c r="AC5123" i="12"/>
  <c r="AD5123" i="12"/>
  <c r="AE5123" i="12"/>
  <c r="AF5123" i="12"/>
  <c r="AC5124" i="12"/>
  <c r="AD5124" i="12"/>
  <c r="AE5124" i="12"/>
  <c r="AF5124" i="12"/>
  <c r="AC5125" i="12"/>
  <c r="AD5125" i="12"/>
  <c r="AE5125" i="12"/>
  <c r="AF5125" i="12"/>
  <c r="AC5126" i="12"/>
  <c r="AD5126" i="12"/>
  <c r="AE5126" i="12"/>
  <c r="AF5126" i="12"/>
  <c r="AC5127" i="12"/>
  <c r="AD5127" i="12"/>
  <c r="AE5127" i="12"/>
  <c r="AF5127" i="12"/>
  <c r="AC5128" i="12"/>
  <c r="AD5128" i="12"/>
  <c r="AE5128" i="12"/>
  <c r="AF5128" i="12"/>
  <c r="AC5129" i="12"/>
  <c r="AD5129" i="12"/>
  <c r="AE5129" i="12"/>
  <c r="AF5129" i="12"/>
  <c r="AC5130" i="12"/>
  <c r="AD5130" i="12"/>
  <c r="AE5130" i="12"/>
  <c r="AF5130" i="12"/>
  <c r="AC5131" i="12"/>
  <c r="AD5131" i="12"/>
  <c r="AE5131" i="12"/>
  <c r="AF5131" i="12"/>
  <c r="AC5132" i="12"/>
  <c r="AD5132" i="12"/>
  <c r="AE5132" i="12"/>
  <c r="AF5132" i="12"/>
  <c r="AC5133" i="12"/>
  <c r="AD5133" i="12"/>
  <c r="AE5133" i="12"/>
  <c r="AF5133" i="12"/>
  <c r="AC5134" i="12"/>
  <c r="AD5134" i="12"/>
  <c r="AE5134" i="12"/>
  <c r="AF5134" i="12"/>
  <c r="AC5135" i="12"/>
  <c r="AD5135" i="12"/>
  <c r="AE5135" i="12"/>
  <c r="AF5135" i="12"/>
  <c r="AC5136" i="12"/>
  <c r="AD5136" i="12"/>
  <c r="AE5136" i="12"/>
  <c r="AF5136" i="12"/>
  <c r="AC5137" i="12"/>
  <c r="AD5137" i="12"/>
  <c r="AE5137" i="12"/>
  <c r="AF5137" i="12"/>
  <c r="AC5138" i="12"/>
  <c r="AD5138" i="12"/>
  <c r="AE5138" i="12"/>
  <c r="AF5138" i="12"/>
  <c r="AC5139" i="12"/>
  <c r="AD5139" i="12"/>
  <c r="AE5139" i="12"/>
  <c r="AF5139" i="12"/>
  <c r="AC5140" i="12"/>
  <c r="AD5140" i="12"/>
  <c r="AE5140" i="12"/>
  <c r="AF5140" i="12"/>
  <c r="AC5141" i="12"/>
  <c r="AD5141" i="12"/>
  <c r="AE5141" i="12"/>
  <c r="AF5141" i="12"/>
  <c r="AC5142" i="12"/>
  <c r="AD5142" i="12"/>
  <c r="AE5142" i="12"/>
  <c r="AF5142" i="12"/>
  <c r="AC5143" i="12"/>
  <c r="AD5143" i="12"/>
  <c r="AE5143" i="12"/>
  <c r="AF5143" i="12"/>
  <c r="AC5144" i="12"/>
  <c r="AD5144" i="12"/>
  <c r="AE5144" i="12"/>
  <c r="AF5144" i="12"/>
  <c r="AC5145" i="12"/>
  <c r="AD5145" i="12"/>
  <c r="AE5145" i="12"/>
  <c r="AF5145" i="12"/>
  <c r="AC5146" i="12"/>
  <c r="AD5146" i="12"/>
  <c r="AE5146" i="12"/>
  <c r="AF5146" i="12"/>
  <c r="AC5147" i="12"/>
  <c r="AD5147" i="12"/>
  <c r="AE5147" i="12"/>
  <c r="AF5147" i="12"/>
  <c r="AC5148" i="12"/>
  <c r="AD5148" i="12"/>
  <c r="AE5148" i="12"/>
  <c r="AF5148" i="12"/>
  <c r="AC5149" i="12"/>
  <c r="AD5149" i="12"/>
  <c r="AE5149" i="12"/>
  <c r="AF5149" i="12"/>
  <c r="AC5150" i="12"/>
  <c r="AD5150" i="12"/>
  <c r="AE5150" i="12"/>
  <c r="AF5150" i="12"/>
  <c r="AC5151" i="12"/>
  <c r="AD5151" i="12"/>
  <c r="AE5151" i="12"/>
  <c r="AF5151" i="12"/>
  <c r="AC5152" i="12"/>
  <c r="AD5152" i="12"/>
  <c r="AE5152" i="12"/>
  <c r="AF5152" i="12"/>
  <c r="AC5153" i="12"/>
  <c r="AD5153" i="12"/>
  <c r="AE5153" i="12"/>
  <c r="AF5153" i="12"/>
  <c r="AC5154" i="12"/>
  <c r="AD5154" i="12"/>
  <c r="AE5154" i="12"/>
  <c r="AF5154" i="12"/>
  <c r="AC5155" i="12"/>
  <c r="AD5155" i="12"/>
  <c r="AE5155" i="12"/>
  <c r="AF5155" i="12"/>
  <c r="AC5156" i="12"/>
  <c r="AD5156" i="12"/>
  <c r="AE5156" i="12"/>
  <c r="AF5156" i="12"/>
  <c r="AC5157" i="12"/>
  <c r="AD5157" i="12"/>
  <c r="AE5157" i="12"/>
  <c r="AF5157" i="12"/>
  <c r="AC5158" i="12"/>
  <c r="AD5158" i="12"/>
  <c r="AE5158" i="12"/>
  <c r="AF5158" i="12"/>
  <c r="AC5159" i="12"/>
  <c r="AD5159" i="12"/>
  <c r="AE5159" i="12"/>
  <c r="AF5159" i="12"/>
  <c r="AC5160" i="12"/>
  <c r="AD5160" i="12"/>
  <c r="AE5160" i="12"/>
  <c r="AF5160" i="12"/>
  <c r="AC5161" i="12"/>
  <c r="AD5161" i="12"/>
  <c r="AE5161" i="12"/>
  <c r="AF5161" i="12"/>
  <c r="AC5162" i="12"/>
  <c r="AD5162" i="12"/>
  <c r="AE5162" i="12"/>
  <c r="AF5162" i="12"/>
  <c r="AC5163" i="12"/>
  <c r="AD5163" i="12"/>
  <c r="AE5163" i="12"/>
  <c r="AF5163" i="12"/>
  <c r="AC5164" i="12"/>
  <c r="AD5164" i="12"/>
  <c r="AE5164" i="12"/>
  <c r="AF5164" i="12"/>
  <c r="AC5165" i="12"/>
  <c r="AD5165" i="12"/>
  <c r="AE5165" i="12"/>
  <c r="AF5165" i="12"/>
  <c r="AC5166" i="12"/>
  <c r="AD5166" i="12"/>
  <c r="AE5166" i="12"/>
  <c r="AF5166" i="12"/>
  <c r="AC5167" i="12"/>
  <c r="AD5167" i="12"/>
  <c r="AE5167" i="12"/>
  <c r="AF5167" i="12"/>
  <c r="AC5168" i="12"/>
  <c r="AD5168" i="12"/>
  <c r="AE5168" i="12"/>
  <c r="AF5168" i="12"/>
  <c r="AC5169" i="12"/>
  <c r="AD5169" i="12"/>
  <c r="AE5169" i="12"/>
  <c r="AF5169" i="12"/>
  <c r="AC5170" i="12"/>
  <c r="AD5170" i="12"/>
  <c r="AE5170" i="12"/>
  <c r="AF5170" i="12"/>
  <c r="AC5171" i="12"/>
  <c r="AD5171" i="12"/>
  <c r="AE5171" i="12"/>
  <c r="AF5171" i="12"/>
  <c r="AC5172" i="12"/>
  <c r="AD5172" i="12"/>
  <c r="AE5172" i="12"/>
  <c r="AF5172" i="12"/>
  <c r="AC5173" i="12"/>
  <c r="AD5173" i="12"/>
  <c r="AE5173" i="12"/>
  <c r="AF5173" i="12"/>
  <c r="AC5174" i="12"/>
  <c r="AD5174" i="12"/>
  <c r="AE5174" i="12"/>
  <c r="AF5174" i="12"/>
  <c r="AC5175" i="12"/>
  <c r="AD5175" i="12"/>
  <c r="AE5175" i="12"/>
  <c r="AF5175" i="12"/>
  <c r="AC5176" i="12"/>
  <c r="AD5176" i="12"/>
  <c r="AE5176" i="12"/>
  <c r="AF5176" i="12"/>
  <c r="AC5177" i="12"/>
  <c r="AD5177" i="12"/>
  <c r="AE5177" i="12"/>
  <c r="AF5177" i="12"/>
  <c r="AC5178" i="12"/>
  <c r="AD5178" i="12"/>
  <c r="AE5178" i="12"/>
  <c r="AF5178" i="12"/>
  <c r="AC5179" i="12"/>
  <c r="AD5179" i="12"/>
  <c r="AE5179" i="12"/>
  <c r="AF5179" i="12"/>
  <c r="AC5180" i="12"/>
  <c r="AD5180" i="12"/>
  <c r="AE5180" i="12"/>
  <c r="AF5180" i="12"/>
  <c r="AC5181" i="12"/>
  <c r="AD5181" i="12"/>
  <c r="AE5181" i="12"/>
  <c r="AF5181" i="12"/>
  <c r="AC5182" i="12"/>
  <c r="AD5182" i="12"/>
  <c r="AE5182" i="12"/>
  <c r="AF5182" i="12"/>
  <c r="AC5183" i="12"/>
  <c r="AD5183" i="12"/>
  <c r="AE5183" i="12"/>
  <c r="AF5183" i="12"/>
  <c r="AC5184" i="12"/>
  <c r="AD5184" i="12"/>
  <c r="AE5184" i="12"/>
  <c r="AF5184" i="12"/>
  <c r="AC5185" i="12"/>
  <c r="AD5185" i="12"/>
  <c r="AE5185" i="12"/>
  <c r="AF5185" i="12"/>
  <c r="AC5186" i="12"/>
  <c r="AD5186" i="12"/>
  <c r="AE5186" i="12"/>
  <c r="AF5186" i="12"/>
  <c r="AC5187" i="12"/>
  <c r="AD5187" i="12"/>
  <c r="AE5187" i="12"/>
  <c r="AF5187" i="12"/>
  <c r="AC5188" i="12"/>
  <c r="AD5188" i="12"/>
  <c r="AE5188" i="12"/>
  <c r="AF5188" i="12"/>
  <c r="AC5189" i="12"/>
  <c r="AD5189" i="12"/>
  <c r="AE5189" i="12"/>
  <c r="AF5189" i="12"/>
  <c r="AC5190" i="12"/>
  <c r="AD5190" i="12"/>
  <c r="AE5190" i="12"/>
  <c r="AF5190" i="12"/>
  <c r="AC5191" i="12"/>
  <c r="AD5191" i="12"/>
  <c r="AE5191" i="12"/>
  <c r="AF5191" i="12"/>
  <c r="AC5192" i="12"/>
  <c r="AD5192" i="12"/>
  <c r="AE5192" i="12"/>
  <c r="AF5192" i="12"/>
  <c r="AC5193" i="12"/>
  <c r="AD5193" i="12"/>
  <c r="AE5193" i="12"/>
  <c r="AF5193" i="12"/>
  <c r="AC5194" i="12"/>
  <c r="AD5194" i="12"/>
  <c r="AE5194" i="12"/>
  <c r="AF5194" i="12"/>
  <c r="AC5195" i="12"/>
  <c r="AD5195" i="12"/>
  <c r="AE5195" i="12"/>
  <c r="AF5195" i="12"/>
  <c r="AC5196" i="12"/>
  <c r="AD5196" i="12"/>
  <c r="AE5196" i="12"/>
  <c r="AF5196" i="12"/>
  <c r="AC5197" i="12"/>
  <c r="AD5197" i="12"/>
  <c r="AE5197" i="12"/>
  <c r="AF5197" i="12"/>
  <c r="AC5198" i="12"/>
  <c r="AD5198" i="12"/>
  <c r="AE5198" i="12"/>
  <c r="AF5198" i="12"/>
  <c r="AC5199" i="12"/>
  <c r="AD5199" i="12"/>
  <c r="AE5199" i="12"/>
  <c r="AF5199" i="12"/>
  <c r="AC5200" i="12"/>
  <c r="AD5200" i="12"/>
  <c r="AE5200" i="12"/>
  <c r="AF5200" i="12"/>
  <c r="AC5201" i="12"/>
  <c r="AD5201" i="12"/>
  <c r="AE5201" i="12"/>
  <c r="AF5201" i="12"/>
  <c r="AC5202" i="12"/>
  <c r="AD5202" i="12"/>
  <c r="AE5202" i="12"/>
  <c r="AF5202" i="12"/>
  <c r="AC5203" i="12"/>
  <c r="AD5203" i="12"/>
  <c r="AE5203" i="12"/>
  <c r="AF5203" i="12"/>
  <c r="AC5204" i="12"/>
  <c r="AD5204" i="12"/>
  <c r="AE5204" i="12"/>
  <c r="AF5204" i="12"/>
  <c r="AC5205" i="12"/>
  <c r="AD5205" i="12"/>
  <c r="AE5205" i="12"/>
  <c r="AF5205" i="12"/>
  <c r="AC5206" i="12"/>
  <c r="AD5206" i="12"/>
  <c r="AE5206" i="12"/>
  <c r="AF5206" i="12"/>
  <c r="AC5207" i="12"/>
  <c r="AD5207" i="12"/>
  <c r="AE5207" i="12"/>
  <c r="AF5207" i="12"/>
  <c r="AC5208" i="12"/>
  <c r="AD5208" i="12"/>
  <c r="AE5208" i="12"/>
  <c r="AF5208" i="12"/>
  <c r="AC5209" i="12"/>
  <c r="AD5209" i="12"/>
  <c r="AE5209" i="12"/>
  <c r="AF5209" i="12"/>
  <c r="AC5210" i="12"/>
  <c r="AD5210" i="12"/>
  <c r="AE5210" i="12"/>
  <c r="AF5210" i="12"/>
  <c r="AC5211" i="12"/>
  <c r="AD5211" i="12"/>
  <c r="AE5211" i="12"/>
  <c r="AF5211" i="12"/>
  <c r="AC5212" i="12"/>
  <c r="AD5212" i="12"/>
  <c r="AE5212" i="12"/>
  <c r="AF5212" i="12"/>
  <c r="AC5213" i="12"/>
  <c r="AD5213" i="12"/>
  <c r="AE5213" i="12"/>
  <c r="AF5213" i="12"/>
  <c r="AC5214" i="12"/>
  <c r="AD5214" i="12"/>
  <c r="AE5214" i="12"/>
  <c r="AF5214" i="12"/>
  <c r="AC5215" i="12"/>
  <c r="AD5215" i="12"/>
  <c r="AE5215" i="12"/>
  <c r="AF5215" i="12"/>
  <c r="AC5216" i="12"/>
  <c r="AD5216" i="12"/>
  <c r="AE5216" i="12"/>
  <c r="AF5216" i="12"/>
  <c r="AC5217" i="12"/>
  <c r="AD5217" i="12"/>
  <c r="AE5217" i="12"/>
  <c r="AF5217" i="12"/>
  <c r="AC5218" i="12"/>
  <c r="AD5218" i="12"/>
  <c r="AE5218" i="12"/>
  <c r="AF5218" i="12"/>
  <c r="AC5219" i="12"/>
  <c r="AD5219" i="12"/>
  <c r="AE5219" i="12"/>
  <c r="AF5219" i="12"/>
  <c r="AC5220" i="12"/>
  <c r="AD5220" i="12"/>
  <c r="AE5220" i="12"/>
  <c r="AF5220" i="12"/>
  <c r="AC5221" i="12"/>
  <c r="AD5221" i="12"/>
  <c r="AE5221" i="12"/>
  <c r="AF5221" i="12"/>
  <c r="AC5222" i="12"/>
  <c r="AD5222" i="12"/>
  <c r="AE5222" i="12"/>
  <c r="AF5222" i="12"/>
  <c r="AC5223" i="12"/>
  <c r="AD5223" i="12"/>
  <c r="AE5223" i="12"/>
  <c r="AF5223" i="12"/>
  <c r="AC5224" i="12"/>
  <c r="AD5224" i="12"/>
  <c r="AE5224" i="12"/>
  <c r="AF5224" i="12"/>
  <c r="AC5225" i="12"/>
  <c r="AD5225" i="12"/>
  <c r="AE5225" i="12"/>
  <c r="AF5225" i="12"/>
  <c r="AC5226" i="12"/>
  <c r="AD5226" i="12"/>
  <c r="AE5226" i="12"/>
  <c r="AF5226" i="12"/>
  <c r="AC5227" i="12"/>
  <c r="AD5227" i="12"/>
  <c r="AE5227" i="12"/>
  <c r="AF5227" i="12"/>
  <c r="AC5228" i="12"/>
  <c r="AD5228" i="12"/>
  <c r="AE5228" i="12"/>
  <c r="AF5228" i="12"/>
  <c r="AC5229" i="12"/>
  <c r="AD5229" i="12"/>
  <c r="AE5229" i="12"/>
  <c r="AF5229" i="12"/>
  <c r="AC5230" i="12"/>
  <c r="AD5230" i="12"/>
  <c r="AE5230" i="12"/>
  <c r="AF5230" i="12"/>
  <c r="AC5231" i="12"/>
  <c r="AD5231" i="12"/>
  <c r="AE5231" i="12"/>
  <c r="AF5231" i="12"/>
  <c r="AC5232" i="12"/>
  <c r="AD5232" i="12"/>
  <c r="AE5232" i="12"/>
  <c r="AF5232" i="12"/>
  <c r="AC5233" i="12"/>
  <c r="AD5233" i="12"/>
  <c r="AE5233" i="12"/>
  <c r="AF5233" i="12"/>
  <c r="AC5234" i="12"/>
  <c r="AD5234" i="12"/>
  <c r="AE5234" i="12"/>
  <c r="AF5234" i="12"/>
  <c r="AC5235" i="12"/>
  <c r="AD5235" i="12"/>
  <c r="AE5235" i="12"/>
  <c r="AF5235" i="12"/>
  <c r="AC5236" i="12"/>
  <c r="AD5236" i="12"/>
  <c r="AE5236" i="12"/>
  <c r="AF5236" i="12"/>
  <c r="AC5237" i="12"/>
  <c r="AD5237" i="12"/>
  <c r="AE5237" i="12"/>
  <c r="AF5237" i="12"/>
  <c r="AC5238" i="12"/>
  <c r="AD5238" i="12"/>
  <c r="AE5238" i="12"/>
  <c r="AF5238" i="12"/>
  <c r="AC5239" i="12"/>
  <c r="AD5239" i="12"/>
  <c r="AE5239" i="12"/>
  <c r="AF5239" i="12"/>
  <c r="AC5240" i="12"/>
  <c r="AD5240" i="12"/>
  <c r="AE5240" i="12"/>
  <c r="AF5240" i="12"/>
  <c r="AC5241" i="12"/>
  <c r="AD5241" i="12"/>
  <c r="AE5241" i="12"/>
  <c r="AF5241" i="12"/>
  <c r="AC5242" i="12"/>
  <c r="AD5242" i="12"/>
  <c r="AE5242" i="12"/>
  <c r="AF5242" i="12"/>
  <c r="AC5243" i="12"/>
  <c r="AD5243" i="12"/>
  <c r="AE5243" i="12"/>
  <c r="AF5243" i="12"/>
  <c r="AC5244" i="12"/>
  <c r="AD5244" i="12"/>
  <c r="AE5244" i="12"/>
  <c r="AF5244" i="12"/>
  <c r="AC5245" i="12"/>
  <c r="AD5245" i="12"/>
  <c r="AE5245" i="12"/>
  <c r="AF5245" i="12"/>
  <c r="AC5246" i="12"/>
  <c r="AD5246" i="12"/>
  <c r="AE5246" i="12"/>
  <c r="AF5246" i="12"/>
  <c r="AC5247" i="12"/>
  <c r="AD5247" i="12"/>
  <c r="AE5247" i="12"/>
  <c r="AF5247" i="12"/>
  <c r="AC5248" i="12"/>
  <c r="AD5248" i="12"/>
  <c r="AE5248" i="12"/>
  <c r="AF5248" i="12"/>
  <c r="AC5249" i="12"/>
  <c r="AD5249" i="12"/>
  <c r="AE5249" i="12"/>
  <c r="AF5249" i="12"/>
  <c r="AC5250" i="12"/>
  <c r="AD5250" i="12"/>
  <c r="AE5250" i="12"/>
  <c r="AF5250" i="12"/>
  <c r="AC5251" i="12"/>
  <c r="AD5251" i="12"/>
  <c r="AE5251" i="12"/>
  <c r="AF5251" i="12"/>
  <c r="AC5252" i="12"/>
  <c r="AD5252" i="12"/>
  <c r="AE5252" i="12"/>
  <c r="AF5252" i="12"/>
  <c r="AC5253" i="12"/>
  <c r="AD5253" i="12"/>
  <c r="AE5253" i="12"/>
  <c r="AF5253" i="12"/>
  <c r="AC5254" i="12"/>
  <c r="AD5254" i="12"/>
  <c r="AE5254" i="12"/>
  <c r="AF5254" i="12"/>
  <c r="AC5255" i="12"/>
  <c r="AD5255" i="12"/>
  <c r="AE5255" i="12"/>
  <c r="AF5255" i="12"/>
  <c r="AC5256" i="12"/>
  <c r="AD5256" i="12"/>
  <c r="AE5256" i="12"/>
  <c r="AF5256" i="12"/>
  <c r="AC5257" i="12"/>
  <c r="AD5257" i="12"/>
  <c r="AE5257" i="12"/>
  <c r="AF5257" i="12"/>
  <c r="AC5258" i="12"/>
  <c r="AD5258" i="12"/>
  <c r="AE5258" i="12"/>
  <c r="AF5258" i="12"/>
  <c r="AC5259" i="12"/>
  <c r="AD5259" i="12"/>
  <c r="AE5259" i="12"/>
  <c r="AF5259" i="12"/>
  <c r="AC5260" i="12"/>
  <c r="AD5260" i="12"/>
  <c r="AE5260" i="12"/>
  <c r="AF5260" i="12"/>
  <c r="AC5261" i="12"/>
  <c r="AD5261" i="12"/>
  <c r="AE5261" i="12"/>
  <c r="AF5261" i="12"/>
  <c r="AC5262" i="12"/>
  <c r="AD5262" i="12"/>
  <c r="AE5262" i="12"/>
  <c r="AF5262" i="12"/>
  <c r="AC5263" i="12"/>
  <c r="AD5263" i="12"/>
  <c r="AE5263" i="12"/>
  <c r="AF5263" i="12"/>
  <c r="AC5264" i="12"/>
  <c r="AD5264" i="12"/>
  <c r="AE5264" i="12"/>
  <c r="AF5264" i="12"/>
  <c r="AC5265" i="12"/>
  <c r="AD5265" i="12"/>
  <c r="AE5265" i="12"/>
  <c r="AF5265" i="12"/>
  <c r="AC5266" i="12"/>
  <c r="AD5266" i="12"/>
  <c r="AE5266" i="12"/>
  <c r="AF5266" i="12"/>
  <c r="AC5267" i="12"/>
  <c r="AD5267" i="12"/>
  <c r="AE5267" i="12"/>
  <c r="AF5267" i="12"/>
  <c r="AC5268" i="12"/>
  <c r="AD5268" i="12"/>
  <c r="AE5268" i="12"/>
  <c r="AF5268" i="12"/>
  <c r="AC5269" i="12"/>
  <c r="AD5269" i="12"/>
  <c r="AE5269" i="12"/>
  <c r="AF5269" i="12"/>
  <c r="AC5270" i="12"/>
  <c r="AD5270" i="12"/>
  <c r="AE5270" i="12"/>
  <c r="AF5270" i="12"/>
  <c r="AC5271" i="12"/>
  <c r="AD5271" i="12"/>
  <c r="AE5271" i="12"/>
  <c r="AF5271" i="12"/>
  <c r="AC5272" i="12"/>
  <c r="AD5272" i="12"/>
  <c r="AE5272" i="12"/>
  <c r="AF5272" i="12"/>
  <c r="AC5273" i="12"/>
  <c r="AD5273" i="12"/>
  <c r="AE5273" i="12"/>
  <c r="AF5273" i="12"/>
  <c r="AC5274" i="12"/>
  <c r="AD5274" i="12"/>
  <c r="AE5274" i="12"/>
  <c r="AF5274" i="12"/>
  <c r="AC5275" i="12"/>
  <c r="AD5275" i="12"/>
  <c r="AE5275" i="12"/>
  <c r="AF5275" i="12"/>
  <c r="AC5276" i="12"/>
  <c r="AD5276" i="12"/>
  <c r="AE5276" i="12"/>
  <c r="AF5276" i="12"/>
  <c r="AC5277" i="12"/>
  <c r="AD5277" i="12"/>
  <c r="AE5277" i="12"/>
  <c r="AF5277" i="12"/>
  <c r="AC5278" i="12"/>
  <c r="AD5278" i="12"/>
  <c r="AE5278" i="12"/>
  <c r="AF5278" i="12"/>
  <c r="AC5279" i="12"/>
  <c r="AD5279" i="12"/>
  <c r="AE5279" i="12"/>
  <c r="AF5279" i="12"/>
  <c r="AC5280" i="12"/>
  <c r="AD5280" i="12"/>
  <c r="AE5280" i="12"/>
  <c r="AF5280" i="12"/>
  <c r="AC5281" i="12"/>
  <c r="AD5281" i="12"/>
  <c r="AE5281" i="12"/>
  <c r="AF5281" i="12"/>
  <c r="AC5282" i="12"/>
  <c r="AD5282" i="12"/>
  <c r="AE5282" i="12"/>
  <c r="AF5282" i="12"/>
  <c r="AC5283" i="12"/>
  <c r="AD5283" i="12"/>
  <c r="AE5283" i="12"/>
  <c r="AF5283" i="12"/>
  <c r="AC5284" i="12"/>
  <c r="AD5284" i="12"/>
  <c r="AE5284" i="12"/>
  <c r="AF5284" i="12"/>
  <c r="AC5285" i="12"/>
  <c r="AD5285" i="12"/>
  <c r="AE5285" i="12"/>
  <c r="AF5285" i="12"/>
  <c r="AC5286" i="12"/>
  <c r="AD5286" i="12"/>
  <c r="AE5286" i="12"/>
  <c r="AF5286" i="12"/>
  <c r="AC5287" i="12"/>
  <c r="AD5287" i="12"/>
  <c r="AE5287" i="12"/>
  <c r="AF5287" i="12"/>
  <c r="AC5288" i="12"/>
  <c r="AD5288" i="12"/>
  <c r="AE5288" i="12"/>
  <c r="AF5288" i="12"/>
  <c r="AC5289" i="12"/>
  <c r="AD5289" i="12"/>
  <c r="AE5289" i="12"/>
  <c r="AF5289" i="12"/>
  <c r="AC5290" i="12"/>
  <c r="AD5290" i="12"/>
  <c r="AE5290" i="12"/>
  <c r="AF5290" i="12"/>
  <c r="AC5291" i="12"/>
  <c r="AD5291" i="12"/>
  <c r="AE5291" i="12"/>
  <c r="AF5291" i="12"/>
  <c r="AC5292" i="12"/>
  <c r="AD5292" i="12"/>
  <c r="AE5292" i="12"/>
  <c r="AF5292" i="12"/>
  <c r="AC5293" i="12"/>
  <c r="AD5293" i="12"/>
  <c r="AE5293" i="12"/>
  <c r="AF5293" i="12"/>
  <c r="AC5294" i="12"/>
  <c r="AD5294" i="12"/>
  <c r="AE5294" i="12"/>
  <c r="AF5294" i="12"/>
  <c r="AC5295" i="12"/>
  <c r="AD5295" i="12"/>
  <c r="AE5295" i="12"/>
  <c r="AF5295" i="12"/>
  <c r="AC5296" i="12"/>
  <c r="AD5296" i="12"/>
  <c r="AE5296" i="12"/>
  <c r="AF5296" i="12"/>
  <c r="AC5297" i="12"/>
  <c r="AD5297" i="12"/>
  <c r="AE5297" i="12"/>
  <c r="AF5297" i="12"/>
  <c r="AC5298" i="12"/>
  <c r="AD5298" i="12"/>
  <c r="AE5298" i="12"/>
  <c r="AF5298" i="12"/>
  <c r="AC5299" i="12"/>
  <c r="AD5299" i="12"/>
  <c r="AE5299" i="12"/>
  <c r="AF5299" i="12"/>
  <c r="AC5300" i="12"/>
  <c r="AD5300" i="12"/>
  <c r="AE5300" i="12"/>
  <c r="AF5300" i="12"/>
  <c r="AC5301" i="12"/>
  <c r="AD5301" i="12"/>
  <c r="AE5301" i="12"/>
  <c r="AF5301" i="12"/>
  <c r="AC5302" i="12"/>
  <c r="AD5302" i="12"/>
  <c r="AE5302" i="12"/>
  <c r="AF5302" i="12"/>
  <c r="AC5303" i="12"/>
  <c r="AD5303" i="12"/>
  <c r="AE5303" i="12"/>
  <c r="AF5303" i="12"/>
  <c r="AC5304" i="12"/>
  <c r="AD5304" i="12"/>
  <c r="AE5304" i="12"/>
  <c r="AF5304" i="12"/>
  <c r="AC5305" i="12"/>
  <c r="AD5305" i="12"/>
  <c r="AE5305" i="12"/>
  <c r="AF5305" i="12"/>
  <c r="AC5306" i="12"/>
  <c r="AD5306" i="12"/>
  <c r="AE5306" i="12"/>
  <c r="AF5306" i="12"/>
  <c r="AC5307" i="12"/>
  <c r="AD5307" i="12"/>
  <c r="AE5307" i="12"/>
  <c r="AF5307" i="12"/>
  <c r="AC5308" i="12"/>
  <c r="AD5308" i="12"/>
  <c r="AE5308" i="12"/>
  <c r="AF5308" i="12"/>
  <c r="AC5309" i="12"/>
  <c r="AD5309" i="12"/>
  <c r="AE5309" i="12"/>
  <c r="AF5309" i="12"/>
  <c r="AC5310" i="12"/>
  <c r="AD5310" i="12"/>
  <c r="AE5310" i="12"/>
  <c r="AF5310" i="12"/>
  <c r="AC5311" i="12"/>
  <c r="AD5311" i="12"/>
  <c r="AE5311" i="12"/>
  <c r="AF5311" i="12"/>
  <c r="AC5312" i="12"/>
  <c r="AD5312" i="12"/>
  <c r="AE5312" i="12"/>
  <c r="AF5312" i="12"/>
  <c r="AC5313" i="12"/>
  <c r="AD5313" i="12"/>
  <c r="AE5313" i="12"/>
  <c r="AF5313" i="12"/>
  <c r="AC5314" i="12"/>
  <c r="AD5314" i="12"/>
  <c r="AE5314" i="12"/>
  <c r="AF5314" i="12"/>
  <c r="AC5315" i="12"/>
  <c r="AD5315" i="12"/>
  <c r="AE5315" i="12"/>
  <c r="AF5315" i="12"/>
  <c r="AC5316" i="12"/>
  <c r="AD5316" i="12"/>
  <c r="AE5316" i="12"/>
  <c r="AF5316" i="12"/>
  <c r="AC5317" i="12"/>
  <c r="AD5317" i="12"/>
  <c r="AE5317" i="12"/>
  <c r="AF5317" i="12"/>
  <c r="AC5318" i="12"/>
  <c r="AD5318" i="12"/>
  <c r="AE5318" i="12"/>
  <c r="AF5318" i="12"/>
  <c r="AC5319" i="12"/>
  <c r="AD5319" i="12"/>
  <c r="AE5319" i="12"/>
  <c r="AF5319" i="12"/>
  <c r="AC5320" i="12"/>
  <c r="AD5320" i="12"/>
  <c r="AE5320" i="12"/>
  <c r="AF5320" i="12"/>
  <c r="AC5321" i="12"/>
  <c r="AD5321" i="12"/>
  <c r="AE5321" i="12"/>
  <c r="AF5321" i="12"/>
  <c r="AC5322" i="12"/>
  <c r="AD5322" i="12"/>
  <c r="AE5322" i="12"/>
  <c r="AF5322" i="12"/>
  <c r="AC5323" i="12"/>
  <c r="AD5323" i="12"/>
  <c r="AE5323" i="12"/>
  <c r="AF5323" i="12"/>
  <c r="AC5324" i="12"/>
  <c r="AD5324" i="12"/>
  <c r="AE5324" i="12"/>
  <c r="AF5324" i="12"/>
  <c r="AC5325" i="12"/>
  <c r="AD5325" i="12"/>
  <c r="AE5325" i="12"/>
  <c r="AF5325" i="12"/>
  <c r="AC5326" i="12"/>
  <c r="AD5326" i="12"/>
  <c r="AE5326" i="12"/>
  <c r="AF5326" i="12"/>
  <c r="AC5327" i="12"/>
  <c r="AD5327" i="12"/>
  <c r="AE5327" i="12"/>
  <c r="AF5327" i="12"/>
  <c r="AC5328" i="12"/>
  <c r="AD5328" i="12"/>
  <c r="AE5328" i="12"/>
  <c r="AF5328" i="12"/>
  <c r="AC5329" i="12"/>
  <c r="AD5329" i="12"/>
  <c r="AE5329" i="12"/>
  <c r="AF5329" i="12"/>
  <c r="AC5330" i="12"/>
  <c r="AD5330" i="12"/>
  <c r="AE5330" i="12"/>
  <c r="AF5330" i="12"/>
  <c r="AC5331" i="12"/>
  <c r="AD5331" i="12"/>
  <c r="AE5331" i="12"/>
  <c r="AF5331" i="12"/>
  <c r="AC5332" i="12"/>
  <c r="AD5332" i="12"/>
  <c r="AE5332" i="12"/>
  <c r="AF5332" i="12"/>
  <c r="AC5333" i="12"/>
  <c r="AD5333" i="12"/>
  <c r="AE5333" i="12"/>
  <c r="AF5333" i="12"/>
  <c r="AC5334" i="12"/>
  <c r="AD5334" i="12"/>
  <c r="AE5334" i="12"/>
  <c r="AF5334" i="12"/>
  <c r="AC5335" i="12"/>
  <c r="AD5335" i="12"/>
  <c r="AE5335" i="12"/>
  <c r="AF5335" i="12"/>
  <c r="AC5336" i="12"/>
  <c r="AD5336" i="12"/>
  <c r="AE5336" i="12"/>
  <c r="AF5336" i="12"/>
  <c r="AC5337" i="12"/>
  <c r="AD5337" i="12"/>
  <c r="AE5337" i="12"/>
  <c r="AF5337" i="12"/>
  <c r="AC5338" i="12"/>
  <c r="AD5338" i="12"/>
  <c r="AE5338" i="12"/>
  <c r="AF5338" i="12"/>
  <c r="AC5339" i="12"/>
  <c r="AD5339" i="12"/>
  <c r="AE5339" i="12"/>
  <c r="AF5339" i="12"/>
  <c r="AC5340" i="12"/>
  <c r="AD5340" i="12"/>
  <c r="AE5340" i="12"/>
  <c r="AF5340" i="12"/>
  <c r="AC5341" i="12"/>
  <c r="AD5341" i="12"/>
  <c r="AE5341" i="12"/>
  <c r="AF5341" i="12"/>
  <c r="AC5342" i="12"/>
  <c r="AD5342" i="12"/>
  <c r="AE5342" i="12"/>
  <c r="AF5342" i="12"/>
  <c r="AC5343" i="12"/>
  <c r="AD5343" i="12"/>
  <c r="AE5343" i="12"/>
  <c r="AF5343" i="12"/>
  <c r="AC5344" i="12"/>
  <c r="AD5344" i="12"/>
  <c r="AE5344" i="12"/>
  <c r="AF5344" i="12"/>
  <c r="AC5345" i="12"/>
  <c r="AD5345" i="12"/>
  <c r="AE5345" i="12"/>
  <c r="AF5345" i="12"/>
  <c r="AC5346" i="12"/>
  <c r="AD5346" i="12"/>
  <c r="AE5346" i="12"/>
  <c r="AF5346" i="12"/>
  <c r="AC5347" i="12"/>
  <c r="AD5347" i="12"/>
  <c r="AE5347" i="12"/>
  <c r="AF5347" i="12"/>
  <c r="AC5348" i="12"/>
  <c r="AD5348" i="12"/>
  <c r="AE5348" i="12"/>
  <c r="AF5348" i="12"/>
  <c r="AC5349" i="12"/>
  <c r="AD5349" i="12"/>
  <c r="AE5349" i="12"/>
  <c r="AF5349" i="12"/>
  <c r="AC5350" i="12"/>
  <c r="AD5350" i="12"/>
  <c r="AE5350" i="12"/>
  <c r="AF5350" i="12"/>
  <c r="AC5351" i="12"/>
  <c r="AD5351" i="12"/>
  <c r="AE5351" i="12"/>
  <c r="AF5351" i="12"/>
  <c r="AC5352" i="12"/>
  <c r="AD5352" i="12"/>
  <c r="AE5352" i="12"/>
  <c r="AF5352" i="12"/>
  <c r="AC5353" i="12"/>
  <c r="AD5353" i="12"/>
  <c r="AE5353" i="12"/>
  <c r="AF5353" i="12"/>
  <c r="AC5354" i="12"/>
  <c r="AD5354" i="12"/>
  <c r="AE5354" i="12"/>
  <c r="AF5354" i="12"/>
  <c r="AC5355" i="12"/>
  <c r="AD5355" i="12"/>
  <c r="AE5355" i="12"/>
  <c r="AF5355" i="12"/>
  <c r="AC5356" i="12"/>
  <c r="AD5356" i="12"/>
  <c r="AE5356" i="12"/>
  <c r="AF5356" i="12"/>
  <c r="AC5357" i="12"/>
  <c r="AD5357" i="12"/>
  <c r="AE5357" i="12"/>
  <c r="AF5357" i="12"/>
  <c r="AC5358" i="12"/>
  <c r="AD5358" i="12"/>
  <c r="AE5358" i="12"/>
  <c r="AF5358" i="12"/>
  <c r="AC5359" i="12"/>
  <c r="AD5359" i="12"/>
  <c r="AE5359" i="12"/>
  <c r="AF5359" i="12"/>
  <c r="AC5360" i="12"/>
  <c r="AD5360" i="12"/>
  <c r="AE5360" i="12"/>
  <c r="AF5360" i="12"/>
  <c r="AC5361" i="12"/>
  <c r="AD5361" i="12"/>
  <c r="AE5361" i="12"/>
  <c r="AF5361" i="12"/>
  <c r="AC5362" i="12"/>
  <c r="AD5362" i="12"/>
  <c r="AE5362" i="12"/>
  <c r="AF5362" i="12"/>
  <c r="AC5363" i="12"/>
  <c r="AD5363" i="12"/>
  <c r="AE5363" i="12"/>
  <c r="AF5363" i="12"/>
  <c r="AC5364" i="12"/>
  <c r="AD5364" i="12"/>
  <c r="AE5364" i="12"/>
  <c r="AF5364" i="12"/>
  <c r="AC5365" i="12"/>
  <c r="AD5365" i="12"/>
  <c r="AE5365" i="12"/>
  <c r="AF5365" i="12"/>
  <c r="AC5366" i="12"/>
  <c r="AD5366" i="12"/>
  <c r="AE5366" i="12"/>
  <c r="AF5366" i="12"/>
  <c r="AC5367" i="12"/>
  <c r="AD5367" i="12"/>
  <c r="AE5367" i="12"/>
  <c r="AF5367" i="12"/>
  <c r="AC5368" i="12"/>
  <c r="AD5368" i="12"/>
  <c r="AE5368" i="12"/>
  <c r="AF5368" i="12"/>
  <c r="AC5369" i="12"/>
  <c r="AD5369" i="12"/>
  <c r="AE5369" i="12"/>
  <c r="AF5369" i="12"/>
  <c r="AC5370" i="12"/>
  <c r="AD5370" i="12"/>
  <c r="AE5370" i="12"/>
  <c r="AF5370" i="12"/>
  <c r="AC5371" i="12"/>
  <c r="AD5371" i="12"/>
  <c r="AE5371" i="12"/>
  <c r="AF5371" i="12"/>
  <c r="AC5372" i="12"/>
  <c r="AD5372" i="12"/>
  <c r="AE5372" i="12"/>
  <c r="AF5372" i="12"/>
  <c r="AC5373" i="12"/>
  <c r="AD5373" i="12"/>
  <c r="AE5373" i="12"/>
  <c r="AF5373" i="12"/>
  <c r="AC5374" i="12"/>
  <c r="AD5374" i="12"/>
  <c r="AE5374" i="12"/>
  <c r="AF5374" i="12"/>
  <c r="AC5375" i="12"/>
  <c r="AD5375" i="12"/>
  <c r="AE5375" i="12"/>
  <c r="AF5375" i="12"/>
  <c r="AC5376" i="12"/>
  <c r="AD5376" i="12"/>
  <c r="AE5376" i="12"/>
  <c r="AF5376" i="12"/>
  <c r="AC5377" i="12"/>
  <c r="AD5377" i="12"/>
  <c r="AE5377" i="12"/>
  <c r="AF5377" i="12"/>
  <c r="AC5378" i="12"/>
  <c r="AD5378" i="12"/>
  <c r="AE5378" i="12"/>
  <c r="AF5378" i="12"/>
  <c r="AC5379" i="12"/>
  <c r="AD5379" i="12"/>
  <c r="AE5379" i="12"/>
  <c r="AF5379" i="12"/>
  <c r="AC5380" i="12"/>
  <c r="AD5380" i="12"/>
  <c r="AE5380" i="12"/>
  <c r="AF5380" i="12"/>
  <c r="AC5381" i="12"/>
  <c r="AD5381" i="12"/>
  <c r="AE5381" i="12"/>
  <c r="AF5381" i="12"/>
  <c r="AC5382" i="12"/>
  <c r="AD5382" i="12"/>
  <c r="AE5382" i="12"/>
  <c r="AF5382" i="12"/>
  <c r="AC5383" i="12"/>
  <c r="AD5383" i="12"/>
  <c r="AE5383" i="12"/>
  <c r="AF5383" i="12"/>
  <c r="AC5384" i="12"/>
  <c r="AD5384" i="12"/>
  <c r="AE5384" i="12"/>
  <c r="AF5384" i="12"/>
  <c r="AC5385" i="12"/>
  <c r="AD5385" i="12"/>
  <c r="AE5385" i="12"/>
  <c r="AF5385" i="12"/>
  <c r="AC5386" i="12"/>
  <c r="AD5386" i="12"/>
  <c r="AE5386" i="12"/>
  <c r="AF5386" i="12"/>
  <c r="AC5387" i="12"/>
  <c r="AD5387" i="12"/>
  <c r="AE5387" i="12"/>
  <c r="AF5387" i="12"/>
  <c r="AC5388" i="12"/>
  <c r="AD5388" i="12"/>
  <c r="AE5388" i="12"/>
  <c r="AF5388" i="12"/>
  <c r="AC5389" i="12"/>
  <c r="AD5389" i="12"/>
  <c r="AE5389" i="12"/>
  <c r="AF5389" i="12"/>
  <c r="AC5390" i="12"/>
  <c r="AD5390" i="12"/>
  <c r="AE5390" i="12"/>
  <c r="AF5390" i="12"/>
  <c r="AC5391" i="12"/>
  <c r="AD5391" i="12"/>
  <c r="AE5391" i="12"/>
  <c r="AF5391" i="12"/>
  <c r="AC5392" i="12"/>
  <c r="AD5392" i="12"/>
  <c r="AE5392" i="12"/>
  <c r="AF5392" i="12"/>
  <c r="AC5393" i="12"/>
  <c r="AD5393" i="12"/>
  <c r="AE5393" i="12"/>
  <c r="AF5393" i="12"/>
  <c r="AC5394" i="12"/>
  <c r="AD5394" i="12"/>
  <c r="AE5394" i="12"/>
  <c r="AF5394" i="12"/>
  <c r="AC5395" i="12"/>
  <c r="AD5395" i="12"/>
  <c r="AE5395" i="12"/>
  <c r="AF5395" i="12"/>
  <c r="AC5396" i="12"/>
  <c r="AD5396" i="12"/>
  <c r="AE5396" i="12"/>
  <c r="AF5396" i="12"/>
  <c r="AC5397" i="12"/>
  <c r="AD5397" i="12"/>
  <c r="AE5397" i="12"/>
  <c r="AF5397" i="12"/>
  <c r="AF1359" i="12" l="1"/>
  <c r="AE1359" i="12"/>
  <c r="AC1359" i="12"/>
  <c r="AD1359" i="12" s="1"/>
  <c r="AH1359" i="12" s="1"/>
  <c r="AE5" i="12" l="1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E587" i="12"/>
  <c r="AE588" i="12"/>
  <c r="AE589" i="12"/>
  <c r="AE590" i="12"/>
  <c r="AE591" i="12"/>
  <c r="AE592" i="12"/>
  <c r="AE593" i="12"/>
  <c r="AE594" i="12"/>
  <c r="AE595" i="12"/>
  <c r="AE596" i="12"/>
  <c r="AE597" i="12"/>
  <c r="AE598" i="12"/>
  <c r="AE599" i="12"/>
  <c r="AE600" i="12"/>
  <c r="AE601" i="12"/>
  <c r="AE602" i="12"/>
  <c r="AE603" i="12"/>
  <c r="AE604" i="12"/>
  <c r="AE605" i="12"/>
  <c r="AE606" i="12"/>
  <c r="AE607" i="12"/>
  <c r="AE608" i="12"/>
  <c r="AE609" i="12"/>
  <c r="AE610" i="12"/>
  <c r="AE611" i="12"/>
  <c r="AE612" i="12"/>
  <c r="AE613" i="12"/>
  <c r="AE614" i="12"/>
  <c r="AE615" i="12"/>
  <c r="AE616" i="12"/>
  <c r="AE617" i="12"/>
  <c r="AE618" i="12"/>
  <c r="AE619" i="12"/>
  <c r="AE620" i="12"/>
  <c r="AE621" i="12"/>
  <c r="AE622" i="12"/>
  <c r="AE623" i="12"/>
  <c r="AE624" i="12"/>
  <c r="AE625" i="12"/>
  <c r="AE626" i="12"/>
  <c r="AE627" i="12"/>
  <c r="AE628" i="12"/>
  <c r="AE629" i="12"/>
  <c r="AE630" i="12"/>
  <c r="AE631" i="12"/>
  <c r="AE632" i="12"/>
  <c r="AE633" i="12"/>
  <c r="AE634" i="12"/>
  <c r="AE635" i="12"/>
  <c r="AE636" i="12"/>
  <c r="AE637" i="12"/>
  <c r="AE638" i="12"/>
  <c r="AE639" i="12"/>
  <c r="AE640" i="12"/>
  <c r="AE641" i="12"/>
  <c r="AE642" i="12"/>
  <c r="AE643" i="12"/>
  <c r="AE644" i="12"/>
  <c r="AE645" i="12"/>
  <c r="AE646" i="12"/>
  <c r="AE647" i="12"/>
  <c r="AE648" i="12"/>
  <c r="AE649" i="12"/>
  <c r="AE650" i="12"/>
  <c r="AE651" i="12"/>
  <c r="AE652" i="12"/>
  <c r="AE653" i="12"/>
  <c r="AE654" i="12"/>
  <c r="AE655" i="12"/>
  <c r="AE656" i="12"/>
  <c r="AE657" i="12"/>
  <c r="AE658" i="12"/>
  <c r="AE659" i="12"/>
  <c r="AE660" i="12"/>
  <c r="AE661" i="12"/>
  <c r="AE662" i="12"/>
  <c r="AE663" i="12"/>
  <c r="AE664" i="12"/>
  <c r="AE665" i="12"/>
  <c r="AE666" i="12"/>
  <c r="AE667" i="12"/>
  <c r="AE668" i="12"/>
  <c r="AE669" i="12"/>
  <c r="AE670" i="12"/>
  <c r="AE671" i="12"/>
  <c r="AE672" i="12"/>
  <c r="AE673" i="12"/>
  <c r="AE674" i="12"/>
  <c r="AE675" i="12"/>
  <c r="AE676" i="12"/>
  <c r="AE677" i="12"/>
  <c r="AE678" i="12"/>
  <c r="AE679" i="12"/>
  <c r="AE680" i="12"/>
  <c r="AE681" i="12"/>
  <c r="AE682" i="12"/>
  <c r="AE683" i="12"/>
  <c r="AE684" i="12"/>
  <c r="AE685" i="12"/>
  <c r="AE686" i="12"/>
  <c r="AE687" i="12"/>
  <c r="AE688" i="12"/>
  <c r="AE689" i="12"/>
  <c r="AE690" i="12"/>
  <c r="AE691" i="12"/>
  <c r="AE692" i="12"/>
  <c r="AE693" i="12"/>
  <c r="AE694" i="12"/>
  <c r="AE695" i="12"/>
  <c r="AE696" i="12"/>
  <c r="AE697" i="12"/>
  <c r="AE698" i="12"/>
  <c r="AE699" i="12"/>
  <c r="AE700" i="12"/>
  <c r="AE701" i="12"/>
  <c r="AE702" i="12"/>
  <c r="AE703" i="12"/>
  <c r="AE704" i="12"/>
  <c r="AE705" i="12"/>
  <c r="AE706" i="12"/>
  <c r="AE707" i="12"/>
  <c r="AE708" i="12"/>
  <c r="AE709" i="12"/>
  <c r="AE710" i="12"/>
  <c r="AE711" i="12"/>
  <c r="AE712" i="12"/>
  <c r="AE713" i="12"/>
  <c r="AE714" i="12"/>
  <c r="AE715" i="12"/>
  <c r="AE716" i="12"/>
  <c r="AE717" i="12"/>
  <c r="AE718" i="12"/>
  <c r="AE719" i="12"/>
  <c r="AE720" i="12"/>
  <c r="AE721" i="12"/>
  <c r="AE722" i="12"/>
  <c r="AE723" i="12"/>
  <c r="AE724" i="12"/>
  <c r="AE725" i="12"/>
  <c r="AE726" i="12"/>
  <c r="AE727" i="12"/>
  <c r="AE728" i="12"/>
  <c r="AE729" i="12"/>
  <c r="AE730" i="12"/>
  <c r="AE731" i="12"/>
  <c r="AE732" i="12"/>
  <c r="AE733" i="12"/>
  <c r="AE734" i="12"/>
  <c r="AE735" i="12"/>
  <c r="AE736" i="12"/>
  <c r="AE737" i="12"/>
  <c r="AE738" i="12"/>
  <c r="AE739" i="12"/>
  <c r="AE740" i="12"/>
  <c r="AE741" i="12"/>
  <c r="AE742" i="12"/>
  <c r="AE743" i="12"/>
  <c r="AE744" i="12"/>
  <c r="AE745" i="12"/>
  <c r="AE746" i="12"/>
  <c r="AE747" i="12"/>
  <c r="AE748" i="12"/>
  <c r="AE749" i="12"/>
  <c r="AE750" i="12"/>
  <c r="AE751" i="12"/>
  <c r="AE752" i="12"/>
  <c r="AE753" i="12"/>
  <c r="AE754" i="12"/>
  <c r="AE755" i="12"/>
  <c r="AE756" i="12"/>
  <c r="AE757" i="12"/>
  <c r="AE758" i="12"/>
  <c r="AE759" i="12"/>
  <c r="AE760" i="12"/>
  <c r="AE761" i="12"/>
  <c r="AE762" i="12"/>
  <c r="AE763" i="12"/>
  <c r="AE764" i="12"/>
  <c r="AE765" i="12"/>
  <c r="AE766" i="12"/>
  <c r="AE767" i="12"/>
  <c r="AE768" i="12"/>
  <c r="AE769" i="12"/>
  <c r="AE770" i="12"/>
  <c r="AE771" i="12"/>
  <c r="AE772" i="12"/>
  <c r="AE773" i="12"/>
  <c r="AE774" i="12"/>
  <c r="AE775" i="12"/>
  <c r="AE776" i="12"/>
  <c r="AE777" i="12"/>
  <c r="AE778" i="12"/>
  <c r="AE779" i="12"/>
  <c r="AE780" i="12"/>
  <c r="AE781" i="12"/>
  <c r="AE782" i="12"/>
  <c r="AE783" i="12"/>
  <c r="AE784" i="12"/>
  <c r="AE785" i="12"/>
  <c r="AE786" i="12"/>
  <c r="AE787" i="12"/>
  <c r="AE788" i="12"/>
  <c r="AE789" i="12"/>
  <c r="AE790" i="12"/>
  <c r="AE791" i="12"/>
  <c r="AE792" i="12"/>
  <c r="AE793" i="12"/>
  <c r="AE794" i="12"/>
  <c r="AE795" i="12"/>
  <c r="AE796" i="12"/>
  <c r="AE797" i="12"/>
  <c r="AE798" i="12"/>
  <c r="AE799" i="12"/>
  <c r="AE800" i="12"/>
  <c r="AE801" i="12"/>
  <c r="AE802" i="12"/>
  <c r="AE803" i="12"/>
  <c r="AE804" i="12"/>
  <c r="AE805" i="12"/>
  <c r="AE806" i="12"/>
  <c r="AE807" i="12"/>
  <c r="AE808" i="12"/>
  <c r="AE809" i="12"/>
  <c r="AE810" i="12"/>
  <c r="AE811" i="12"/>
  <c r="AE812" i="12"/>
  <c r="AE813" i="12"/>
  <c r="AE814" i="12"/>
  <c r="AE815" i="12"/>
  <c r="AE816" i="12"/>
  <c r="AE817" i="12"/>
  <c r="AE818" i="12"/>
  <c r="AE819" i="12"/>
  <c r="AE820" i="12"/>
  <c r="AE821" i="12"/>
  <c r="AE822" i="12"/>
  <c r="AE823" i="12"/>
  <c r="AE824" i="12"/>
  <c r="AE825" i="12"/>
  <c r="AE826" i="12"/>
  <c r="AE827" i="12"/>
  <c r="AE828" i="12"/>
  <c r="AE829" i="12"/>
  <c r="AE830" i="12"/>
  <c r="AE831" i="12"/>
  <c r="AE832" i="12"/>
  <c r="AE833" i="12"/>
  <c r="AE834" i="12"/>
  <c r="AE835" i="12"/>
  <c r="AE836" i="12"/>
  <c r="AE837" i="12"/>
  <c r="AE838" i="12"/>
  <c r="AE839" i="12"/>
  <c r="AE840" i="12"/>
  <c r="AE841" i="12"/>
  <c r="AE842" i="12"/>
  <c r="AE843" i="12"/>
  <c r="AE844" i="12"/>
  <c r="AE845" i="12"/>
  <c r="AE846" i="12"/>
  <c r="AE847" i="12"/>
  <c r="AE848" i="12"/>
  <c r="AE849" i="12"/>
  <c r="AE850" i="12"/>
  <c r="AE851" i="12"/>
  <c r="AE852" i="12"/>
  <c r="AE853" i="12"/>
  <c r="AE854" i="12"/>
  <c r="AE855" i="12"/>
  <c r="AE856" i="12"/>
  <c r="AE857" i="12"/>
  <c r="AE858" i="12"/>
  <c r="AE859" i="12"/>
  <c r="AE860" i="12"/>
  <c r="AE861" i="12"/>
  <c r="AE862" i="12"/>
  <c r="AE863" i="12"/>
  <c r="AE864" i="12"/>
  <c r="AE865" i="12"/>
  <c r="AE866" i="12"/>
  <c r="AE867" i="12"/>
  <c r="AE868" i="12"/>
  <c r="AE869" i="12"/>
  <c r="AE870" i="12"/>
  <c r="AE871" i="12"/>
  <c r="AE872" i="12"/>
  <c r="AE873" i="12"/>
  <c r="AE874" i="12"/>
  <c r="AE875" i="12"/>
  <c r="AE876" i="12"/>
  <c r="AE877" i="12"/>
  <c r="AE878" i="12"/>
  <c r="AE879" i="12"/>
  <c r="AE880" i="12"/>
  <c r="AE881" i="12"/>
  <c r="AE882" i="12"/>
  <c r="AE883" i="12"/>
  <c r="AE884" i="12"/>
  <c r="AE885" i="12"/>
  <c r="AE886" i="12"/>
  <c r="AE887" i="12"/>
  <c r="AE888" i="12"/>
  <c r="AE889" i="12"/>
  <c r="AE890" i="12"/>
  <c r="AE891" i="12"/>
  <c r="AE892" i="12"/>
  <c r="AE893" i="12"/>
  <c r="AE894" i="12"/>
  <c r="AE895" i="12"/>
  <c r="AE896" i="12"/>
  <c r="AE897" i="12"/>
  <c r="AE898" i="12"/>
  <c r="AE899" i="12"/>
  <c r="AE900" i="12"/>
  <c r="AE901" i="12"/>
  <c r="AE902" i="12"/>
  <c r="AE903" i="12"/>
  <c r="AE904" i="12"/>
  <c r="AE905" i="12"/>
  <c r="AE906" i="12"/>
  <c r="AE907" i="12"/>
  <c r="AE908" i="12"/>
  <c r="AE909" i="12"/>
  <c r="AE910" i="12"/>
  <c r="AE911" i="12"/>
  <c r="AE912" i="12"/>
  <c r="AE913" i="12"/>
  <c r="AE914" i="12"/>
  <c r="AE915" i="12"/>
  <c r="AE916" i="12"/>
  <c r="AE917" i="12"/>
  <c r="AE918" i="12"/>
  <c r="AE919" i="12"/>
  <c r="AE920" i="12"/>
  <c r="AE921" i="12"/>
  <c r="AE922" i="12"/>
  <c r="AE923" i="12"/>
  <c r="AE924" i="12"/>
  <c r="AE925" i="12"/>
  <c r="AE926" i="12"/>
  <c r="AE927" i="12"/>
  <c r="AE928" i="12"/>
  <c r="AE929" i="12"/>
  <c r="AE930" i="12"/>
  <c r="AE931" i="12"/>
  <c r="AE932" i="12"/>
  <c r="AE933" i="12"/>
  <c r="AE934" i="12"/>
  <c r="AE935" i="12"/>
  <c r="AE936" i="12"/>
  <c r="AE937" i="12"/>
  <c r="AE938" i="12"/>
  <c r="AE939" i="12"/>
  <c r="AE940" i="12"/>
  <c r="AE941" i="12"/>
  <c r="AE942" i="12"/>
  <c r="AE943" i="12"/>
  <c r="AE944" i="12"/>
  <c r="AE945" i="12"/>
  <c r="AE946" i="12"/>
  <c r="AE947" i="12"/>
  <c r="AE948" i="12"/>
  <c r="AE949" i="12"/>
  <c r="AE950" i="12"/>
  <c r="AE951" i="12"/>
  <c r="AE952" i="12"/>
  <c r="AE953" i="12"/>
  <c r="AE954" i="12"/>
  <c r="AE955" i="12"/>
  <c r="AE956" i="12"/>
  <c r="AE957" i="12"/>
  <c r="AE958" i="12"/>
  <c r="AE959" i="12"/>
  <c r="AE960" i="12"/>
  <c r="AE961" i="12"/>
  <c r="AE962" i="12"/>
  <c r="AE963" i="12"/>
  <c r="AE964" i="12"/>
  <c r="AE965" i="12"/>
  <c r="AE966" i="12"/>
  <c r="AE967" i="12"/>
  <c r="AE968" i="12"/>
  <c r="AE969" i="12"/>
  <c r="AE970" i="12"/>
  <c r="AE971" i="12"/>
  <c r="AE972" i="12"/>
  <c r="AE973" i="12"/>
  <c r="AE974" i="12"/>
  <c r="AE975" i="12"/>
  <c r="AE976" i="12"/>
  <c r="AE977" i="12"/>
  <c r="AE978" i="12"/>
  <c r="AE979" i="12"/>
  <c r="AE980" i="12"/>
  <c r="AE981" i="12"/>
  <c r="AE982" i="12"/>
  <c r="AE983" i="12"/>
  <c r="AE984" i="12"/>
  <c r="AE985" i="12"/>
  <c r="AE986" i="12"/>
  <c r="AE987" i="12"/>
  <c r="AE988" i="12"/>
  <c r="AE989" i="12"/>
  <c r="AE990" i="12"/>
  <c r="AE991" i="12"/>
  <c r="AE992" i="12"/>
  <c r="AE993" i="12"/>
  <c r="AE994" i="12"/>
  <c r="AE995" i="12"/>
  <c r="AE996" i="12"/>
  <c r="AE997" i="12"/>
  <c r="AE998" i="12"/>
  <c r="AE999" i="12"/>
  <c r="AE1000" i="12"/>
  <c r="AE1001" i="12"/>
  <c r="AE1002" i="12"/>
  <c r="AE1003" i="12"/>
  <c r="AE1004" i="12"/>
  <c r="AE1005" i="12"/>
  <c r="AE1006" i="12"/>
  <c r="AE1007" i="12"/>
  <c r="AE1008" i="12"/>
  <c r="AE1009" i="12"/>
  <c r="AE1010" i="12"/>
  <c r="AE1011" i="12"/>
  <c r="AE1012" i="12"/>
  <c r="AE1013" i="12"/>
  <c r="AE1014" i="12"/>
  <c r="AE1015" i="12"/>
  <c r="AE1016" i="12"/>
  <c r="AE1017" i="12"/>
  <c r="AE1018" i="12"/>
  <c r="AE1019" i="12"/>
  <c r="AE1020" i="12"/>
  <c r="AE1021" i="12"/>
  <c r="AE1022" i="12"/>
  <c r="AE1023" i="12"/>
  <c r="AE1024" i="12"/>
  <c r="AE1025" i="12"/>
  <c r="AE1026" i="12"/>
  <c r="AE1027" i="12"/>
  <c r="AE1028" i="12"/>
  <c r="AE1029" i="12"/>
  <c r="AE1030" i="12"/>
  <c r="AE1031" i="12"/>
  <c r="AE1032" i="12"/>
  <c r="AE1033" i="12"/>
  <c r="AE1034" i="12"/>
  <c r="AE1035" i="12"/>
  <c r="AE1036" i="12"/>
  <c r="AE1037" i="12"/>
  <c r="AE1038" i="12"/>
  <c r="AE1039" i="12"/>
  <c r="AE1040" i="12"/>
  <c r="AE1041" i="12"/>
  <c r="AE1042" i="12"/>
  <c r="AE1043" i="12"/>
  <c r="AE1044" i="12"/>
  <c r="AE1045" i="12"/>
  <c r="AE1046" i="12"/>
  <c r="AE1047" i="12"/>
  <c r="AE1048" i="12"/>
  <c r="AE1049" i="12"/>
  <c r="AE1050" i="12"/>
  <c r="AE1051" i="12"/>
  <c r="AE1052" i="12"/>
  <c r="AE1053" i="12"/>
  <c r="AE1054" i="12"/>
  <c r="AE1055" i="12"/>
  <c r="AE1056" i="12"/>
  <c r="AE1057" i="12"/>
  <c r="AE1058" i="12"/>
  <c r="AE1059" i="12"/>
  <c r="AE1060" i="12"/>
  <c r="AE1061" i="12"/>
  <c r="AE1062" i="12"/>
  <c r="AE1063" i="12"/>
  <c r="AE1064" i="12"/>
  <c r="AE1065" i="12"/>
  <c r="AE1066" i="12"/>
  <c r="AE1067" i="12"/>
  <c r="AE1068" i="12"/>
  <c r="AE1069" i="12"/>
  <c r="AE1070" i="12"/>
  <c r="AE1071" i="12"/>
  <c r="AE1072" i="12"/>
  <c r="AE1073" i="12"/>
  <c r="AE1074" i="12"/>
  <c r="AE1075" i="12"/>
  <c r="AE1076" i="12"/>
  <c r="AE1077" i="12"/>
  <c r="AE1078" i="12"/>
  <c r="AE1079" i="12"/>
  <c r="AE1080" i="12"/>
  <c r="AE1081" i="12"/>
  <c r="AE1082" i="12"/>
  <c r="AE1083" i="12"/>
  <c r="AE1084" i="12"/>
  <c r="AE1085" i="12"/>
  <c r="AE1086" i="12"/>
  <c r="AE1087" i="12"/>
  <c r="AE1088" i="12"/>
  <c r="AE1089" i="12"/>
  <c r="AE1090" i="12"/>
  <c r="AE1091" i="12"/>
  <c r="AE1092" i="12"/>
  <c r="AE1093" i="12"/>
  <c r="AE1094" i="12"/>
  <c r="AE1095" i="12"/>
  <c r="AE1096" i="12"/>
  <c r="AE1097" i="12"/>
  <c r="AE1098" i="12"/>
  <c r="AE1099" i="12"/>
  <c r="AE1100" i="12"/>
  <c r="AE1101" i="12"/>
  <c r="AE1102" i="12"/>
  <c r="AE1103" i="12"/>
  <c r="AE1104" i="12"/>
  <c r="AE1105" i="12"/>
  <c r="AE1106" i="12"/>
  <c r="AE1107" i="12"/>
  <c r="AE1108" i="12"/>
  <c r="AE1109" i="12"/>
  <c r="AE1110" i="12"/>
  <c r="AE1111" i="12"/>
  <c r="AE1112" i="12"/>
  <c r="AE1113" i="12"/>
  <c r="AE1114" i="12"/>
  <c r="AE1115" i="12"/>
  <c r="AE1116" i="12"/>
  <c r="AE1117" i="12"/>
  <c r="AE1118" i="12"/>
  <c r="AE1119" i="12"/>
  <c r="AE1120" i="12"/>
  <c r="AE1121" i="12"/>
  <c r="AE1122" i="12"/>
  <c r="AE1123" i="12"/>
  <c r="AE1124" i="12"/>
  <c r="AE1125" i="12"/>
  <c r="AE1126" i="12"/>
  <c r="AE1127" i="12"/>
  <c r="AE1128" i="12"/>
  <c r="AE1129" i="12"/>
  <c r="AE1130" i="12"/>
  <c r="AE1131" i="12"/>
  <c r="AE1132" i="12"/>
  <c r="AE1133" i="12"/>
  <c r="AE1134" i="12"/>
  <c r="AE1135" i="12"/>
  <c r="AE1136" i="12"/>
  <c r="AE1137" i="12"/>
  <c r="AE1138" i="12"/>
  <c r="AE1139" i="12"/>
  <c r="AE1140" i="12"/>
  <c r="AE1141" i="12"/>
  <c r="AE1142" i="12"/>
  <c r="AE1143" i="12"/>
  <c r="AE1144" i="12"/>
  <c r="AE1145" i="12"/>
  <c r="AE1146" i="12"/>
  <c r="AE1147" i="12"/>
  <c r="AE1148" i="12"/>
  <c r="AE1149" i="12"/>
  <c r="AE1150" i="12"/>
  <c r="AE1151" i="12"/>
  <c r="AE1152" i="12"/>
  <c r="AE1153" i="12"/>
  <c r="AE1154" i="12"/>
  <c r="AE1155" i="12"/>
  <c r="AE1156" i="12"/>
  <c r="AE1157" i="12"/>
  <c r="AE1158" i="12"/>
  <c r="AE1159" i="12"/>
  <c r="AE1160" i="12"/>
  <c r="AE1161" i="12"/>
  <c r="AE1162" i="12"/>
  <c r="AE1163" i="12"/>
  <c r="AE1164" i="12"/>
  <c r="AE1165" i="12"/>
  <c r="AE1166" i="12"/>
  <c r="AE1167" i="12"/>
  <c r="AE1168" i="12"/>
  <c r="AE1169" i="12"/>
  <c r="AE1170" i="12"/>
  <c r="AE1171" i="12"/>
  <c r="AE1172" i="12"/>
  <c r="AE1173" i="12"/>
  <c r="AE1174" i="12"/>
  <c r="AE1175" i="12"/>
  <c r="AE1176" i="12"/>
  <c r="AE1177" i="12"/>
  <c r="AE1178" i="12"/>
  <c r="AE1179" i="12"/>
  <c r="AE1180" i="12"/>
  <c r="AE1181" i="12"/>
  <c r="AE1182" i="12"/>
  <c r="AE1183" i="12"/>
  <c r="AE1184" i="12"/>
  <c r="AE1185" i="12"/>
  <c r="AE1186" i="12"/>
  <c r="AE1187" i="12"/>
  <c r="AE1188" i="12"/>
  <c r="AE1189" i="12"/>
  <c r="AE1190" i="12"/>
  <c r="AE1191" i="12"/>
  <c r="AE1192" i="12"/>
  <c r="AE1193" i="12"/>
  <c r="AE1194" i="12"/>
  <c r="AE1195" i="12"/>
  <c r="AE1196" i="12"/>
  <c r="AE1197" i="12"/>
  <c r="AE1198" i="12"/>
  <c r="AE1199" i="12"/>
  <c r="AE1200" i="12"/>
  <c r="AE1201" i="12"/>
  <c r="AE1202" i="12"/>
  <c r="AE1203" i="12"/>
  <c r="AE1204" i="12"/>
  <c r="AE1205" i="12"/>
  <c r="AE1206" i="12"/>
  <c r="AE1207" i="12"/>
  <c r="AE1208" i="12"/>
  <c r="AE1209" i="12"/>
  <c r="AE1210" i="12"/>
  <c r="AE1211" i="12"/>
  <c r="AE1212" i="12"/>
  <c r="AE1213" i="12"/>
  <c r="AE1214" i="12"/>
  <c r="AE1215" i="12"/>
  <c r="AE1216" i="12"/>
  <c r="AE1217" i="12"/>
  <c r="AE1218" i="12"/>
  <c r="AE1219" i="12"/>
  <c r="AE1220" i="12"/>
  <c r="AE1221" i="12"/>
  <c r="AE1222" i="12"/>
  <c r="AE1223" i="12"/>
  <c r="AE1224" i="12"/>
  <c r="AE1225" i="12"/>
  <c r="AE1226" i="12"/>
  <c r="AE1227" i="12"/>
  <c r="AE1228" i="12"/>
  <c r="AE1229" i="12"/>
  <c r="AE1230" i="12"/>
  <c r="AE1231" i="12"/>
  <c r="AE1232" i="12"/>
  <c r="AE1233" i="12"/>
  <c r="AE1234" i="12"/>
  <c r="AE1235" i="12"/>
  <c r="AE1236" i="12"/>
  <c r="AE1237" i="12"/>
  <c r="AE1238" i="12"/>
  <c r="AE1239" i="12"/>
  <c r="AE1240" i="12"/>
  <c r="AE1241" i="12"/>
  <c r="AE1242" i="12"/>
  <c r="AE1243" i="12"/>
  <c r="AE1244" i="12"/>
  <c r="AE1245" i="12"/>
  <c r="AE1246" i="12"/>
  <c r="AE1247" i="12"/>
  <c r="AE1248" i="12"/>
  <c r="AE1249" i="12"/>
  <c r="AE1250" i="12"/>
  <c r="AE1251" i="12"/>
  <c r="AE1252" i="12"/>
  <c r="AE1253" i="12"/>
  <c r="AE1254" i="12"/>
  <c r="AE1255" i="12"/>
  <c r="AE1256" i="12"/>
  <c r="AE1257" i="12"/>
  <c r="AE1258" i="12"/>
  <c r="AE1259" i="12"/>
  <c r="AE1260" i="12"/>
  <c r="AE1261" i="12"/>
  <c r="AE1262" i="12"/>
  <c r="AE1263" i="12"/>
  <c r="AE1264" i="12"/>
  <c r="AE1265" i="12"/>
  <c r="AE1266" i="12"/>
  <c r="AE1267" i="12"/>
  <c r="AE1268" i="12"/>
  <c r="AE1269" i="12"/>
  <c r="AE1270" i="12"/>
  <c r="AE1271" i="12"/>
  <c r="AE1272" i="12"/>
  <c r="AE1273" i="12"/>
  <c r="AE1274" i="12"/>
  <c r="AE1275" i="12"/>
  <c r="AE1276" i="12"/>
  <c r="AE1277" i="12"/>
  <c r="AE1278" i="12"/>
  <c r="AE1279" i="12"/>
  <c r="AE1280" i="12"/>
  <c r="AE1281" i="12"/>
  <c r="AE1282" i="12"/>
  <c r="AE1283" i="12"/>
  <c r="AE1284" i="12"/>
  <c r="AE1285" i="12"/>
  <c r="AE1286" i="12"/>
  <c r="AE1287" i="12"/>
  <c r="AE1288" i="12"/>
  <c r="AE1289" i="12"/>
  <c r="AE1290" i="12"/>
  <c r="AE1291" i="12"/>
  <c r="AE1292" i="12"/>
  <c r="AE1293" i="12"/>
  <c r="AE1294" i="12"/>
  <c r="AE1295" i="12"/>
  <c r="AE1296" i="12"/>
  <c r="AE1297" i="12"/>
  <c r="AE1298" i="12"/>
  <c r="AE1299" i="12"/>
  <c r="AE1300" i="12"/>
  <c r="AE1301" i="12"/>
  <c r="AE1302" i="12"/>
  <c r="AE1303" i="12"/>
  <c r="AE1304" i="12"/>
  <c r="AE1305" i="12"/>
  <c r="AE1306" i="12"/>
  <c r="AE1307" i="12"/>
  <c r="AE1308" i="12"/>
  <c r="AE1309" i="12"/>
  <c r="AE1310" i="12"/>
  <c r="AE1311" i="12"/>
  <c r="AE1312" i="12"/>
  <c r="AE1313" i="12"/>
  <c r="AE1314" i="12"/>
  <c r="AE1315" i="12"/>
  <c r="AE1316" i="12"/>
  <c r="AE1317" i="12"/>
  <c r="AE1318" i="12"/>
  <c r="AE1319" i="12"/>
  <c r="AE1320" i="12"/>
  <c r="AE1321" i="12"/>
  <c r="AE1322" i="12"/>
  <c r="AE1323" i="12"/>
  <c r="AE1324" i="12"/>
  <c r="AE1325" i="12"/>
  <c r="AE1326" i="12"/>
  <c r="AE1327" i="12"/>
  <c r="AE1328" i="12"/>
  <c r="AE1329" i="12"/>
  <c r="AE1330" i="12"/>
  <c r="AE1331" i="12"/>
  <c r="AE1332" i="12"/>
  <c r="AE1333" i="12"/>
  <c r="AE1334" i="12"/>
  <c r="AE1335" i="12"/>
  <c r="AE1336" i="12"/>
  <c r="AE1337" i="12"/>
  <c r="AE1338" i="12"/>
  <c r="AE1339" i="12"/>
  <c r="AE1340" i="12"/>
  <c r="AE1341" i="12"/>
  <c r="AE1342" i="12"/>
  <c r="AE1343" i="12"/>
  <c r="AE1344" i="12"/>
  <c r="AE1345" i="12"/>
  <c r="AE1346" i="12"/>
  <c r="AE1347" i="12"/>
  <c r="AE1348" i="12"/>
  <c r="AE1349" i="12"/>
  <c r="AE1350" i="12"/>
  <c r="AE1351" i="12"/>
  <c r="AE1352" i="12"/>
  <c r="AE1353" i="12"/>
  <c r="AE1354" i="12"/>
  <c r="AE1355" i="12"/>
  <c r="AE1356" i="12"/>
  <c r="AE1357" i="12"/>
  <c r="AE1358" i="12"/>
  <c r="AE1360" i="12"/>
  <c r="AE1361" i="12"/>
  <c r="AE1362" i="12"/>
  <c r="AE1363" i="12"/>
  <c r="AE1364" i="12"/>
  <c r="AE1365" i="12"/>
  <c r="AE1366" i="12"/>
  <c r="AE1367" i="12"/>
  <c r="AE1368" i="12"/>
  <c r="AE1369" i="12"/>
  <c r="AE1370" i="12"/>
  <c r="AE1371" i="12"/>
  <c r="AE1372" i="12"/>
  <c r="AE1373" i="12"/>
  <c r="AE1374" i="12"/>
  <c r="AE1375" i="12"/>
  <c r="AE1376" i="12"/>
  <c r="AE1377" i="12"/>
  <c r="AE1378" i="12"/>
  <c r="AE1379" i="12"/>
  <c r="AE1380" i="12"/>
  <c r="AE1381" i="12"/>
  <c r="AE1382" i="12"/>
  <c r="AE1383" i="12"/>
  <c r="AE1384" i="12"/>
  <c r="AE1385" i="12"/>
  <c r="AE1386" i="12"/>
  <c r="AE1387" i="12"/>
  <c r="AE1388" i="12"/>
  <c r="AE1389" i="12"/>
  <c r="AE1390" i="12"/>
  <c r="AE1391" i="12"/>
  <c r="AE1392" i="12"/>
  <c r="AE1393" i="12"/>
  <c r="AE1394" i="12"/>
  <c r="AE1395" i="12"/>
  <c r="AE1396" i="12"/>
  <c r="AE1397" i="12"/>
  <c r="AE1398" i="12"/>
  <c r="AE1399" i="12"/>
  <c r="AE1400" i="12"/>
  <c r="AE1401" i="12"/>
  <c r="AE1402" i="12"/>
  <c r="AE1403" i="12"/>
  <c r="AE1404" i="12"/>
  <c r="AE1405" i="12"/>
  <c r="AE1406" i="12"/>
  <c r="AE1407" i="12"/>
  <c r="AE1408" i="12"/>
  <c r="AE1409" i="12"/>
  <c r="AE1410" i="12"/>
  <c r="AE1411" i="12"/>
  <c r="AE1412" i="12"/>
  <c r="AE1413" i="12"/>
  <c r="AE1414" i="12"/>
  <c r="AE1415" i="12"/>
  <c r="AE1416" i="12"/>
  <c r="AE1417" i="12"/>
  <c r="AE1418" i="12"/>
  <c r="AE1419" i="12"/>
  <c r="AE1420" i="12"/>
  <c r="AE1421" i="12"/>
  <c r="AE1422" i="12"/>
  <c r="AE1423" i="12"/>
  <c r="AE1424" i="12"/>
  <c r="AE1425" i="12"/>
  <c r="AE1426" i="12"/>
  <c r="AE1427" i="12"/>
  <c r="AE1428" i="12"/>
  <c r="AE1429" i="12"/>
  <c r="AE1430" i="12"/>
  <c r="AE1431" i="12"/>
  <c r="AE1432" i="12"/>
  <c r="AE1433" i="12"/>
  <c r="AE1434" i="12"/>
  <c r="AE1435" i="12"/>
  <c r="AE1436" i="12"/>
  <c r="AE1437" i="12"/>
  <c r="AE1438" i="12"/>
  <c r="AE1439" i="12"/>
  <c r="AE1440" i="12"/>
  <c r="AE1441" i="12"/>
  <c r="AE1442" i="12"/>
  <c r="AE1443" i="12"/>
  <c r="AE1444" i="12"/>
  <c r="AE1445" i="12"/>
  <c r="AE1446" i="12"/>
  <c r="AE1447" i="12"/>
  <c r="AE1448" i="12"/>
  <c r="AE1449" i="12"/>
  <c r="AE1450" i="12"/>
  <c r="AE1451" i="12"/>
  <c r="AE1452" i="12"/>
  <c r="AE1453" i="12"/>
  <c r="AE1454" i="12"/>
  <c r="AE1455" i="12"/>
  <c r="AE1456" i="12"/>
  <c r="AE1457" i="12"/>
  <c r="AE1458" i="12"/>
  <c r="AE1459" i="12"/>
  <c r="AE1460" i="12"/>
  <c r="AE1461" i="12"/>
  <c r="AE1462" i="12"/>
  <c r="AE1463" i="12"/>
  <c r="AE1464" i="12"/>
  <c r="AE1465" i="12"/>
  <c r="AE1466" i="12"/>
  <c r="AE1467" i="12"/>
  <c r="AE1468" i="12"/>
  <c r="AE1469" i="12"/>
  <c r="AE1470" i="12"/>
  <c r="AE1471" i="12"/>
  <c r="AE1472" i="12"/>
  <c r="AE1473" i="12"/>
  <c r="AE1474" i="12"/>
  <c r="AE1475" i="12"/>
  <c r="AE1476" i="12"/>
  <c r="AE1477" i="12"/>
  <c r="AE1478" i="12"/>
  <c r="AE1479" i="12"/>
  <c r="AE1480" i="12"/>
  <c r="AE1481" i="12"/>
  <c r="AE1482" i="12"/>
  <c r="AE1483" i="12"/>
  <c r="AE1484" i="12"/>
  <c r="AE1485" i="12"/>
  <c r="AE1486" i="12"/>
  <c r="AE1487" i="12"/>
  <c r="AE1488" i="12"/>
  <c r="AE1489" i="12"/>
  <c r="AE1490" i="12"/>
  <c r="AE1491" i="12"/>
  <c r="AE1492" i="12"/>
  <c r="AE1493" i="12"/>
  <c r="AE1494" i="12"/>
  <c r="AE1495" i="12"/>
  <c r="AE1496" i="12"/>
  <c r="AE1497" i="12"/>
  <c r="AE1498" i="12"/>
  <c r="AE1499" i="12"/>
  <c r="AE1500" i="12"/>
  <c r="AE1501" i="12"/>
  <c r="AE1502" i="12"/>
  <c r="AE1503" i="12"/>
  <c r="AE1504" i="12"/>
  <c r="AE1505" i="12"/>
  <c r="AE1506" i="12"/>
  <c r="AE1507" i="12"/>
  <c r="AE1508" i="12"/>
  <c r="AE1509" i="12"/>
  <c r="AE1510" i="12"/>
  <c r="AE1511" i="12"/>
  <c r="AE1512" i="12"/>
  <c r="AE1513" i="12"/>
  <c r="AE1514" i="12"/>
  <c r="AE1515" i="12"/>
  <c r="AE1516" i="12"/>
  <c r="AE1517" i="12"/>
  <c r="AE1518" i="12"/>
  <c r="AE1519" i="12"/>
  <c r="AE1520" i="12"/>
  <c r="AE1521" i="12"/>
  <c r="AE1522" i="12"/>
  <c r="AE1523" i="12"/>
  <c r="AE1524" i="12"/>
  <c r="AE1525" i="12"/>
  <c r="AE1526" i="12"/>
  <c r="AE1527" i="12"/>
  <c r="AE1528" i="12"/>
  <c r="AE1529" i="12"/>
  <c r="AE1530" i="12"/>
  <c r="AE1531" i="12"/>
  <c r="AE1532" i="12"/>
  <c r="AE1533" i="12"/>
  <c r="AE1534" i="12"/>
  <c r="AE1535" i="12"/>
  <c r="AE1536" i="12"/>
  <c r="AE1537" i="12"/>
  <c r="AE1538" i="12"/>
  <c r="AE1539" i="12"/>
  <c r="AE1540" i="12"/>
  <c r="AE1541" i="12"/>
  <c r="AE1542" i="12"/>
  <c r="AE1543" i="12"/>
  <c r="AE1544" i="12"/>
  <c r="AE1545" i="12"/>
  <c r="AE1546" i="12"/>
  <c r="AE1547" i="12"/>
  <c r="AE1548" i="12"/>
  <c r="AE1549" i="12"/>
  <c r="AE1550" i="12"/>
  <c r="AE1551" i="12"/>
  <c r="AE1552" i="12"/>
  <c r="AE1553" i="12"/>
  <c r="AE1554" i="12"/>
  <c r="AE1555" i="12"/>
  <c r="AE1556" i="12"/>
  <c r="AE1557" i="12"/>
  <c r="AE1558" i="12"/>
  <c r="AE1559" i="12"/>
  <c r="AE1560" i="12"/>
  <c r="AE1561" i="12"/>
  <c r="AE1562" i="12"/>
  <c r="AE1563" i="12"/>
  <c r="AE1564" i="12"/>
  <c r="AE1565" i="12"/>
  <c r="AE1566" i="12"/>
  <c r="AE1567" i="12"/>
  <c r="AE1568" i="12"/>
  <c r="AE1569" i="12"/>
  <c r="AE1570" i="12"/>
  <c r="AE1571" i="12"/>
  <c r="AE1572" i="12"/>
  <c r="AE1573" i="12"/>
  <c r="AE1574" i="12"/>
  <c r="AE1575" i="12"/>
  <c r="AE1576" i="12"/>
  <c r="AE1577" i="12"/>
  <c r="AE1578" i="12"/>
  <c r="AE1579" i="12"/>
  <c r="AE1580" i="12"/>
  <c r="AE1581" i="12"/>
  <c r="AE1582" i="12"/>
  <c r="AE1583" i="12"/>
  <c r="AE1584" i="12"/>
  <c r="AE1585" i="12"/>
  <c r="AE1586" i="12"/>
  <c r="AE1587" i="12"/>
  <c r="AE1588" i="12"/>
  <c r="AE1589" i="12"/>
  <c r="AE1590" i="12"/>
  <c r="AE1591" i="12"/>
  <c r="AE1592" i="12"/>
  <c r="AE1593" i="12"/>
  <c r="AE1594" i="12"/>
  <c r="AE1595" i="12"/>
  <c r="AE1596" i="12"/>
  <c r="AE1597" i="12"/>
  <c r="AE1598" i="12"/>
  <c r="AE1599" i="12"/>
  <c r="AE1600" i="12"/>
  <c r="AE1601" i="12"/>
  <c r="AE1602" i="12"/>
  <c r="AE1603" i="12"/>
  <c r="AE1604" i="12"/>
  <c r="AE1605" i="12"/>
  <c r="AE1606" i="12"/>
  <c r="AE1607" i="12"/>
  <c r="AE1608" i="12"/>
  <c r="AE1609" i="12"/>
  <c r="AE1610" i="12"/>
  <c r="AE1611" i="12"/>
  <c r="AE1612" i="12"/>
  <c r="AE1613" i="12"/>
  <c r="AE1614" i="12"/>
  <c r="AE1615" i="12"/>
  <c r="AE1616" i="12"/>
  <c r="AE1617" i="12"/>
  <c r="AE1618" i="12"/>
  <c r="AE1619" i="12"/>
  <c r="AE1620" i="12"/>
  <c r="AE1621" i="12"/>
  <c r="AE1622" i="12"/>
  <c r="AE1623" i="12"/>
  <c r="AE1624" i="12"/>
  <c r="AE1625" i="12"/>
  <c r="AE1626" i="12"/>
  <c r="AE1627" i="12"/>
  <c r="AE1628" i="12"/>
  <c r="AE1629" i="12"/>
  <c r="AE1630" i="12"/>
  <c r="AE1631" i="12"/>
  <c r="AE1632" i="12"/>
  <c r="AE1633" i="12"/>
  <c r="AE1634" i="12"/>
  <c r="AE1635" i="12"/>
  <c r="AE1636" i="12"/>
  <c r="AE1637" i="12"/>
  <c r="AE1638" i="12"/>
  <c r="AE1639" i="12"/>
  <c r="AE1640" i="12"/>
  <c r="AE1641" i="12"/>
  <c r="AE1642" i="12"/>
  <c r="AE1643" i="12"/>
  <c r="AE1644" i="12"/>
  <c r="AE1645" i="12"/>
  <c r="AE1646" i="12"/>
  <c r="AE1647" i="12"/>
  <c r="AE1648" i="12"/>
  <c r="AE1649" i="12"/>
  <c r="AE1650" i="12"/>
  <c r="AE1651" i="12"/>
  <c r="AE1652" i="12"/>
  <c r="AE1653" i="12"/>
  <c r="AE1654" i="12"/>
  <c r="AE1655" i="12"/>
  <c r="AE1656" i="12"/>
  <c r="AE1657" i="12"/>
  <c r="AE1658" i="12"/>
  <c r="AE1659" i="12"/>
  <c r="AE1660" i="12"/>
  <c r="AE1661" i="12"/>
  <c r="AE1662" i="12"/>
  <c r="AE1663" i="12"/>
  <c r="AE1664" i="12"/>
  <c r="AE1665" i="12"/>
  <c r="AE1666" i="12"/>
  <c r="AE1667" i="12"/>
  <c r="AE1668" i="12"/>
  <c r="AE1669" i="12"/>
  <c r="AE1670" i="12"/>
  <c r="AE1671" i="12"/>
  <c r="AE1672" i="12"/>
  <c r="AE1673" i="12"/>
  <c r="AE1674" i="12"/>
  <c r="AE1675" i="12"/>
  <c r="AE1676" i="12"/>
  <c r="AE1677" i="12"/>
  <c r="AE1678" i="12"/>
  <c r="AE1679" i="12"/>
  <c r="AE1680" i="12"/>
  <c r="AE1681" i="12"/>
  <c r="AE1682" i="12"/>
  <c r="AE1683" i="12"/>
  <c r="AE1684" i="12"/>
  <c r="AE1685" i="12"/>
  <c r="AE1686" i="12"/>
  <c r="AE1687" i="12"/>
  <c r="AE1688" i="12"/>
  <c r="AE1689" i="12"/>
  <c r="AE1690" i="12"/>
  <c r="AE1691" i="12"/>
  <c r="AE1692" i="12"/>
  <c r="AE1693" i="12"/>
  <c r="AE1694" i="12"/>
  <c r="AE1695" i="12"/>
  <c r="AE1696" i="12"/>
  <c r="AE1697" i="12"/>
  <c r="AE1698" i="12"/>
  <c r="AE1699" i="12"/>
  <c r="AE1700" i="12"/>
  <c r="AE1701" i="12"/>
  <c r="AE1702" i="12"/>
  <c r="AE1703" i="12"/>
  <c r="AE1704" i="12"/>
  <c r="AE1705" i="12"/>
  <c r="AE1706" i="12"/>
  <c r="AE1707" i="12"/>
  <c r="AE1708" i="12"/>
  <c r="AE1709" i="12"/>
  <c r="AE1710" i="12"/>
  <c r="AE1711" i="12"/>
  <c r="AE1712" i="12"/>
  <c r="AE1713" i="12"/>
  <c r="AE1714" i="12"/>
  <c r="AE1715" i="12"/>
  <c r="AE1716" i="12"/>
  <c r="AE1717" i="12"/>
  <c r="AE1718" i="12"/>
  <c r="AE1719" i="12"/>
  <c r="AE1720" i="12"/>
  <c r="AE1721" i="12"/>
  <c r="AE1722" i="12"/>
  <c r="AE1723" i="12"/>
  <c r="AE1724" i="12"/>
  <c r="AE1725" i="12"/>
  <c r="AE1726" i="12"/>
  <c r="AE1727" i="12"/>
  <c r="AE1728" i="12"/>
  <c r="AE1729" i="12"/>
  <c r="AE1730" i="12"/>
  <c r="AE1731" i="12"/>
  <c r="AE1732" i="12"/>
  <c r="AE1733" i="12"/>
  <c r="AE1734" i="12"/>
  <c r="AE1735" i="12"/>
  <c r="AE1736" i="12"/>
  <c r="AE1737" i="12"/>
  <c r="AE1738" i="12"/>
  <c r="AE1739" i="12"/>
  <c r="AE1740" i="12"/>
  <c r="AE1741" i="12"/>
  <c r="AE1742" i="12"/>
  <c r="AE1743" i="12"/>
  <c r="AE1744" i="12"/>
  <c r="AE1745" i="12"/>
  <c r="AE1746" i="12"/>
  <c r="AE1747" i="12"/>
  <c r="AE1748" i="12"/>
  <c r="AE1749" i="12"/>
  <c r="AE1750" i="12"/>
  <c r="AE1751" i="12"/>
  <c r="AE1752" i="12"/>
  <c r="AE1753" i="12"/>
  <c r="AE1754" i="12"/>
  <c r="AE1755" i="12"/>
  <c r="AE1756" i="12"/>
  <c r="AE1757" i="12"/>
  <c r="AE1758" i="12"/>
  <c r="AE1759" i="12"/>
  <c r="AE1760" i="12"/>
  <c r="AE1761" i="12"/>
  <c r="AE1762" i="12"/>
  <c r="AE1763" i="12"/>
  <c r="AE1764" i="12"/>
  <c r="AE1765" i="12"/>
  <c r="AE1766" i="12"/>
  <c r="AE1767" i="12"/>
  <c r="AE1768" i="12"/>
  <c r="AE1769" i="12"/>
  <c r="AE1770" i="12"/>
  <c r="AE1771" i="12"/>
  <c r="AE1772" i="12"/>
  <c r="AE1773" i="12"/>
  <c r="AE1774" i="12"/>
  <c r="AE1775" i="12"/>
  <c r="AE1776" i="12"/>
  <c r="AE1777" i="12"/>
  <c r="AE1778" i="12"/>
  <c r="AE1779" i="12"/>
  <c r="AE1780" i="12"/>
  <c r="AE1781" i="12"/>
  <c r="AE1782" i="12"/>
  <c r="AE1783" i="12"/>
  <c r="AE1784" i="12"/>
  <c r="AE1785" i="12"/>
  <c r="AE1786" i="12"/>
  <c r="AE1787" i="12"/>
  <c r="AE1788" i="12"/>
  <c r="AE1789" i="12"/>
  <c r="AE1790" i="12"/>
  <c r="AE1791" i="12"/>
  <c r="AE1792" i="12"/>
  <c r="AE1793" i="12"/>
  <c r="AE1794" i="12"/>
  <c r="AE1795" i="12"/>
  <c r="AE1796" i="12"/>
  <c r="AE1797" i="12"/>
  <c r="AE1798" i="12"/>
  <c r="AE1799" i="12"/>
  <c r="AE1800" i="12"/>
  <c r="AE1801" i="12"/>
  <c r="AE1802" i="12"/>
  <c r="AE1803" i="12"/>
  <c r="AE1804" i="12"/>
  <c r="AE1805" i="12"/>
  <c r="AE1806" i="12"/>
  <c r="AE1807" i="12"/>
  <c r="AE1808" i="12"/>
  <c r="AE1809" i="12"/>
  <c r="AE1810" i="12"/>
  <c r="AE1811" i="12"/>
  <c r="AE1812" i="12"/>
  <c r="AE1813" i="12"/>
  <c r="AE1814" i="12"/>
  <c r="AE1815" i="12"/>
  <c r="AE1816" i="12"/>
  <c r="AE1817" i="12"/>
  <c r="AE1818" i="12"/>
  <c r="AE1819" i="12"/>
  <c r="AE1820" i="12"/>
  <c r="AE1821" i="12"/>
  <c r="AE1822" i="12"/>
  <c r="AE1823" i="12"/>
  <c r="AE1824" i="12"/>
  <c r="AE1825" i="12"/>
  <c r="AE1826" i="12"/>
  <c r="AE1827" i="12"/>
  <c r="AE1828" i="12"/>
  <c r="AE1829" i="12"/>
  <c r="AE1830" i="12"/>
  <c r="AE1831" i="12"/>
  <c r="AE1832" i="12"/>
  <c r="AE1833" i="12"/>
  <c r="AE1834" i="12"/>
  <c r="AE1835" i="12"/>
  <c r="AE1836" i="12"/>
  <c r="AE1837" i="12"/>
  <c r="AE1838" i="12"/>
  <c r="AE1839" i="12"/>
  <c r="AE1840" i="12"/>
  <c r="AE1841" i="12"/>
  <c r="AE1842" i="12"/>
  <c r="AE1843" i="12"/>
  <c r="AE1844" i="12"/>
  <c r="AE1845" i="12"/>
  <c r="AE1846" i="12"/>
  <c r="AE1847" i="12"/>
  <c r="AE1848" i="12"/>
  <c r="AE1849" i="12"/>
  <c r="AE1850" i="12"/>
  <c r="AE1851" i="12"/>
  <c r="AE1852" i="12"/>
  <c r="AE1853" i="12"/>
  <c r="AE1854" i="12"/>
  <c r="AE1855" i="12"/>
  <c r="AE1856" i="12"/>
  <c r="AE1857" i="12"/>
  <c r="AE1858" i="12"/>
  <c r="AE1859" i="12"/>
  <c r="AE1860" i="12"/>
  <c r="AE1861" i="12"/>
  <c r="AE1862" i="12"/>
  <c r="AE1863" i="12"/>
  <c r="AE1864" i="12"/>
  <c r="AE1865" i="12"/>
  <c r="AE1866" i="12"/>
  <c r="AE1867" i="12"/>
  <c r="AE1868" i="12"/>
  <c r="AE1869" i="12"/>
  <c r="AE1870" i="12"/>
  <c r="AE1871" i="12"/>
  <c r="AE1872" i="12"/>
  <c r="AE1873" i="12"/>
  <c r="AE1874" i="12"/>
  <c r="AE1875" i="12"/>
  <c r="AE1876" i="12"/>
  <c r="AE1877" i="12"/>
  <c r="AE1878" i="12"/>
  <c r="AE1879" i="12"/>
  <c r="AE1880" i="12"/>
  <c r="AE1881" i="12"/>
  <c r="AE1882" i="12"/>
  <c r="AE1883" i="12"/>
  <c r="AE1884" i="12"/>
  <c r="AE1885" i="12"/>
  <c r="AE1886" i="12"/>
  <c r="AE1887" i="12"/>
  <c r="AE1888" i="12"/>
  <c r="AE1889" i="12"/>
  <c r="AE1890" i="12"/>
  <c r="AE1891" i="12"/>
  <c r="AE1892" i="12"/>
  <c r="AE1893" i="12"/>
  <c r="AE1894" i="12"/>
  <c r="AE1895" i="12"/>
  <c r="AE1896" i="12"/>
  <c r="AE1897" i="12"/>
  <c r="AE1898" i="12"/>
  <c r="AE1899" i="12"/>
  <c r="AE1900" i="12"/>
  <c r="AE1901" i="12"/>
  <c r="AE1902" i="12"/>
  <c r="AE1903" i="12"/>
  <c r="AE1904" i="12"/>
  <c r="AE1905" i="12"/>
  <c r="AE1906" i="12"/>
  <c r="AE1907" i="12"/>
  <c r="AE1908" i="12"/>
  <c r="AE1909" i="12"/>
  <c r="AE1910" i="12"/>
  <c r="AE1911" i="12"/>
  <c r="AE1912" i="12"/>
  <c r="AE1913" i="12"/>
  <c r="AE1914" i="12"/>
  <c r="AE1915" i="12"/>
  <c r="AE1916" i="12"/>
  <c r="AE1917" i="12"/>
  <c r="AE1918" i="12"/>
  <c r="AE1919" i="12"/>
  <c r="AE1920" i="12"/>
  <c r="AE1921" i="12"/>
  <c r="AE1922" i="12"/>
  <c r="AE1923" i="12"/>
  <c r="AE1924" i="12"/>
  <c r="AE1925" i="12"/>
  <c r="AE1926" i="12"/>
  <c r="AE1927" i="12"/>
  <c r="AE1928" i="12"/>
  <c r="AE1929" i="12"/>
  <c r="AE1930" i="12"/>
  <c r="AE1931" i="12"/>
  <c r="AE1932" i="12"/>
  <c r="AE1933" i="12"/>
  <c r="AE1934" i="12"/>
  <c r="AE1935" i="12"/>
  <c r="AE1936" i="12"/>
  <c r="AE1937" i="12"/>
  <c r="AE1938" i="12"/>
  <c r="AE1939" i="12"/>
  <c r="AE1940" i="12"/>
  <c r="AE1941" i="12"/>
  <c r="AE1942" i="12"/>
  <c r="AE1943" i="12"/>
  <c r="AE1944" i="12"/>
  <c r="AE1945" i="12"/>
  <c r="AE1946" i="12"/>
  <c r="AE1947" i="12"/>
  <c r="AE1948" i="12"/>
  <c r="AE1949" i="12"/>
  <c r="AE1950" i="12"/>
  <c r="AE1951" i="12"/>
  <c r="AE1952" i="12"/>
  <c r="AE1953" i="12"/>
  <c r="AE1954" i="12"/>
  <c r="AE1955" i="12"/>
  <c r="AE1956" i="12"/>
  <c r="AE1957" i="12"/>
  <c r="AE1958" i="12"/>
  <c r="AE1959" i="12"/>
  <c r="AE1960" i="12"/>
  <c r="AE1961" i="12"/>
  <c r="AE1962" i="12"/>
  <c r="AE1963" i="12"/>
  <c r="AE1964" i="12"/>
  <c r="AE1965" i="12"/>
  <c r="AE1966" i="12"/>
  <c r="AE1967" i="12"/>
  <c r="AE1968" i="12"/>
  <c r="AE1969" i="12"/>
  <c r="AE1970" i="12"/>
  <c r="AE1971" i="12"/>
  <c r="AE1972" i="12"/>
  <c r="AE1973" i="12"/>
  <c r="AE1974" i="12"/>
  <c r="AE1975" i="12"/>
  <c r="AE1976" i="12"/>
  <c r="AE1977" i="12"/>
  <c r="AE1978" i="12"/>
  <c r="AE1979" i="12"/>
  <c r="AE1980" i="12"/>
  <c r="AE1981" i="12"/>
  <c r="AE1982" i="12"/>
  <c r="AE1983" i="12"/>
  <c r="AE1984" i="12"/>
  <c r="AE1985" i="12"/>
  <c r="AE1986" i="12"/>
  <c r="AE1987" i="12"/>
  <c r="AE1988" i="12"/>
  <c r="AE1989" i="12"/>
  <c r="AE1990" i="12"/>
  <c r="AE1991" i="12"/>
  <c r="AE1992" i="12"/>
  <c r="AE1993" i="12"/>
  <c r="AE1994" i="12"/>
  <c r="AE1995" i="12"/>
  <c r="AE1996" i="12"/>
  <c r="AE1997" i="12"/>
  <c r="AE1998" i="12"/>
  <c r="AE1999" i="12"/>
  <c r="AE2000" i="12"/>
  <c r="AE2001" i="12"/>
  <c r="AE2002" i="12"/>
  <c r="AE2003" i="12"/>
  <c r="AE2004" i="12"/>
  <c r="AE2005" i="12"/>
  <c r="AE2006" i="12"/>
  <c r="AE2007" i="12"/>
  <c r="AE2008" i="12"/>
  <c r="AE2009" i="12"/>
  <c r="AE2010" i="12"/>
  <c r="AE2011" i="12"/>
  <c r="AE2012" i="12"/>
  <c r="AE2013" i="12"/>
  <c r="AE2014" i="12"/>
  <c r="AE2015" i="12"/>
  <c r="AE2016" i="12"/>
  <c r="AE2017" i="12"/>
  <c r="AE2018" i="12"/>
  <c r="AE2019" i="12"/>
  <c r="AE2020" i="12"/>
  <c r="AE2021" i="12"/>
  <c r="AE2022" i="12"/>
  <c r="AE2023" i="12"/>
  <c r="AE2024" i="12"/>
  <c r="AE2025" i="12"/>
  <c r="AE2026" i="12"/>
  <c r="AE2027" i="12"/>
  <c r="AE2028" i="12"/>
  <c r="AE2029" i="12"/>
  <c r="AE2030" i="12"/>
  <c r="AE2031" i="12"/>
  <c r="AE2032" i="12"/>
  <c r="AE2033" i="12"/>
  <c r="AE2034" i="12"/>
  <c r="AE2035" i="12"/>
  <c r="AE2036" i="12"/>
  <c r="AE2037" i="12"/>
  <c r="AE2038" i="12"/>
  <c r="AE2039" i="12"/>
  <c r="AE2040" i="12"/>
  <c r="AE2041" i="12"/>
  <c r="AE2042" i="12"/>
  <c r="AE2043" i="12"/>
  <c r="AE2044" i="12"/>
  <c r="AE2045" i="12"/>
  <c r="AE2046" i="12"/>
  <c r="AE2047" i="12"/>
  <c r="AE2048" i="12"/>
  <c r="AE2049" i="12"/>
  <c r="AE2050" i="12"/>
  <c r="AE2051" i="12"/>
  <c r="AE2052" i="12"/>
  <c r="AE2053" i="12"/>
  <c r="AE2054" i="12"/>
  <c r="AE2055" i="12"/>
  <c r="AE2056" i="12"/>
  <c r="AE2057" i="12"/>
  <c r="AE2058" i="12"/>
  <c r="AE2059" i="12"/>
  <c r="AE2060" i="12"/>
  <c r="AE2061" i="12"/>
  <c r="AE2062" i="12"/>
  <c r="AE2063" i="12"/>
  <c r="AE2064" i="12"/>
  <c r="AE2065" i="12"/>
  <c r="AE2066" i="12"/>
  <c r="AE2067" i="12"/>
  <c r="AE2068" i="12"/>
  <c r="AE2069" i="12"/>
  <c r="AE2070" i="12"/>
  <c r="AE2071" i="12"/>
  <c r="AE2072" i="12"/>
  <c r="AE2073" i="12"/>
  <c r="AE2074" i="12"/>
  <c r="AE2075" i="12"/>
  <c r="AE2076" i="12"/>
  <c r="AE2077" i="12"/>
  <c r="AE2078" i="12"/>
  <c r="AE2079" i="12"/>
  <c r="AE2080" i="12"/>
  <c r="AE2081" i="12"/>
  <c r="AE2082" i="12"/>
  <c r="AE2083" i="12"/>
  <c r="AE2084" i="12"/>
  <c r="AE2085" i="12"/>
  <c r="AE2086" i="12"/>
  <c r="AE2087" i="12"/>
  <c r="AE2088" i="12"/>
  <c r="AE2089" i="12"/>
  <c r="AE2090" i="12"/>
  <c r="AE2091" i="12"/>
  <c r="AE2092" i="12"/>
  <c r="AE2093" i="12"/>
  <c r="AE2094" i="12"/>
  <c r="AE2095" i="12"/>
  <c r="AE2096" i="12"/>
  <c r="AE2097" i="12"/>
  <c r="AE2098" i="12"/>
  <c r="AE2099" i="12"/>
  <c r="AE2100" i="12"/>
  <c r="AE2101" i="12"/>
  <c r="AE2102" i="12"/>
  <c r="AE2103" i="12"/>
  <c r="AE2104" i="12"/>
  <c r="AE2105" i="12"/>
  <c r="AE2106" i="12"/>
  <c r="AE2107" i="12"/>
  <c r="AE2108" i="12"/>
  <c r="AE2109" i="12"/>
  <c r="AE2110" i="12"/>
  <c r="AE2111" i="12"/>
  <c r="AE2112" i="12"/>
  <c r="AE2113" i="12"/>
  <c r="AE2114" i="12"/>
  <c r="AE2115" i="12"/>
  <c r="AE2116" i="12"/>
  <c r="AE2117" i="12"/>
  <c r="AE2118" i="12"/>
  <c r="AE2119" i="12"/>
  <c r="AE2120" i="12"/>
  <c r="AE2121" i="12"/>
  <c r="AE2122" i="12"/>
  <c r="AE2123" i="12"/>
  <c r="AE2124" i="12"/>
  <c r="AE2125" i="12"/>
  <c r="AE2126" i="12"/>
  <c r="AE2127" i="12"/>
  <c r="AE2128" i="12"/>
  <c r="AE2129" i="12"/>
  <c r="AE2130" i="12"/>
  <c r="AE2131" i="12"/>
  <c r="AE2132" i="12"/>
  <c r="AE2133" i="12"/>
  <c r="AE2134" i="12"/>
  <c r="AE2135" i="12"/>
  <c r="AE2136" i="12"/>
  <c r="AE2137" i="12"/>
  <c r="AE2138" i="12"/>
  <c r="AE2139" i="12"/>
  <c r="AE2140" i="12"/>
  <c r="AE2141" i="12"/>
  <c r="AE2142" i="12"/>
  <c r="AE2143" i="12"/>
  <c r="AE2144" i="12"/>
  <c r="AE2145" i="12"/>
  <c r="AE2146" i="12"/>
  <c r="AE2147" i="12"/>
  <c r="AE2148" i="12"/>
  <c r="AE2149" i="12"/>
  <c r="AE2150" i="12"/>
  <c r="AE2151" i="12"/>
  <c r="AE2152" i="12"/>
  <c r="AE2153" i="12"/>
  <c r="AE2154" i="12"/>
  <c r="AE2155" i="12"/>
  <c r="AE2156" i="12"/>
  <c r="AE2157" i="12"/>
  <c r="AE2158" i="12"/>
  <c r="AE2159" i="12"/>
  <c r="AE2160" i="12"/>
  <c r="AE2161" i="12"/>
  <c r="AE2162" i="12"/>
  <c r="AE2163" i="12"/>
  <c r="AE2164" i="12"/>
  <c r="AE2165" i="12"/>
  <c r="AE2166" i="12"/>
  <c r="AE2167" i="12"/>
  <c r="AE2168" i="12"/>
  <c r="AE2169" i="12"/>
  <c r="AE2170" i="12"/>
  <c r="AE2171" i="12"/>
  <c r="AE2172" i="12"/>
  <c r="AE2173" i="12"/>
  <c r="AE2174" i="12"/>
  <c r="AE2175" i="12"/>
  <c r="AE2176" i="12"/>
  <c r="AE2177" i="12"/>
  <c r="AE2178" i="12"/>
  <c r="AE2179" i="12"/>
  <c r="AE2180" i="12"/>
  <c r="AE2181" i="12"/>
  <c r="AE2182" i="12"/>
  <c r="AE2183" i="12"/>
  <c r="AE2184" i="12"/>
  <c r="AE2185" i="12"/>
  <c r="AE2186" i="12"/>
  <c r="AE2187" i="12"/>
  <c r="AE2188" i="12"/>
  <c r="AE2189" i="12"/>
  <c r="AE2190" i="12"/>
  <c r="AE2191" i="12"/>
  <c r="AE2192" i="12"/>
  <c r="AE2193" i="12"/>
  <c r="AE2194" i="12"/>
  <c r="AE2195" i="12"/>
  <c r="AE2196" i="12"/>
  <c r="AE2197" i="12"/>
  <c r="AE2198" i="12"/>
  <c r="AE2199" i="12"/>
  <c r="AE2200" i="12"/>
  <c r="AE2201" i="12"/>
  <c r="AE2202" i="12"/>
  <c r="AE2203" i="12"/>
  <c r="AE2204" i="12"/>
  <c r="AE2205" i="12"/>
  <c r="AE2206" i="12"/>
  <c r="AE2207" i="12"/>
  <c r="AE2208" i="12"/>
  <c r="AE2209" i="12"/>
  <c r="AE2210" i="12"/>
  <c r="AE2211" i="12"/>
  <c r="AE2212" i="12"/>
  <c r="AE2213" i="12"/>
  <c r="AE2214" i="12"/>
  <c r="AE2215" i="12"/>
  <c r="AE2216" i="12"/>
  <c r="AE2217" i="12"/>
  <c r="AE2218" i="12"/>
  <c r="AE2219" i="12"/>
  <c r="AE2220" i="12"/>
  <c r="AE2221" i="12"/>
  <c r="AE2222" i="12"/>
  <c r="AE2223" i="12"/>
  <c r="AE2224" i="12"/>
  <c r="AE2225" i="12"/>
  <c r="AE2226" i="12"/>
  <c r="AE2227" i="12"/>
  <c r="AE2228" i="12"/>
  <c r="AE2229" i="12"/>
  <c r="AE2230" i="12"/>
  <c r="AE2231" i="12"/>
  <c r="AE2232" i="12"/>
  <c r="AE2233" i="12"/>
  <c r="AE2234" i="12"/>
  <c r="AE2235" i="12"/>
  <c r="AE2236" i="12"/>
  <c r="AE2237" i="12"/>
  <c r="AE2238" i="12"/>
  <c r="AE2239" i="12"/>
  <c r="AE2240" i="12"/>
  <c r="AE2241" i="12"/>
  <c r="AE2242" i="12"/>
  <c r="AE2243" i="12"/>
  <c r="AE2244" i="12"/>
  <c r="AE2245" i="12"/>
  <c r="AE2246" i="12"/>
  <c r="AE2247" i="12"/>
  <c r="AE2248" i="12"/>
  <c r="AE2249" i="12"/>
  <c r="AE2250" i="12"/>
  <c r="AE2251" i="12"/>
  <c r="AE2252" i="12"/>
  <c r="AE2253" i="12"/>
  <c r="AE2254" i="12"/>
  <c r="AE2255" i="12"/>
  <c r="AE2256" i="12"/>
  <c r="AE2257" i="12"/>
  <c r="AE2258" i="12"/>
  <c r="AE2259" i="12"/>
  <c r="AE2260" i="12"/>
  <c r="AE2261" i="12"/>
  <c r="AE2262" i="12"/>
  <c r="AE2263" i="12"/>
  <c r="AE2264" i="12"/>
  <c r="AE2265" i="12"/>
  <c r="AE2266" i="12"/>
  <c r="AE2267" i="12"/>
  <c r="AE2268" i="12"/>
  <c r="AE2269" i="12"/>
  <c r="AE2270" i="12"/>
  <c r="AE2271" i="12"/>
  <c r="AE2272" i="12"/>
  <c r="AE2273" i="12"/>
  <c r="AE2274" i="12"/>
  <c r="AE2275" i="12"/>
  <c r="AE2276" i="12"/>
  <c r="AE2277" i="12"/>
  <c r="AE2278" i="12"/>
  <c r="AE2279" i="12"/>
  <c r="AE2280" i="12"/>
  <c r="AE2281" i="12"/>
  <c r="AE2282" i="12"/>
  <c r="AE2283" i="12"/>
  <c r="AE2284" i="12"/>
  <c r="AE2285" i="12"/>
  <c r="AE2286" i="12"/>
  <c r="AE2287" i="12"/>
  <c r="AE2288" i="12"/>
  <c r="AE2289" i="12"/>
  <c r="AE2290" i="12"/>
  <c r="AE2291" i="12"/>
  <c r="AE2292" i="12"/>
  <c r="AE2293" i="12"/>
  <c r="AE2294" i="12"/>
  <c r="AE2295" i="12"/>
  <c r="AE2296" i="12"/>
  <c r="AE2297" i="12"/>
  <c r="AE2298" i="12"/>
  <c r="AE2299" i="12"/>
  <c r="AE2300" i="12"/>
  <c r="AE2301" i="12"/>
  <c r="AE2302" i="12"/>
  <c r="AE2303" i="12"/>
  <c r="AE2304" i="12"/>
  <c r="AE2305" i="12"/>
  <c r="AE2306" i="12"/>
  <c r="AE2307" i="12"/>
  <c r="AE2308" i="12"/>
  <c r="AE2309" i="12"/>
  <c r="AE2310" i="12"/>
  <c r="AE2311" i="12"/>
  <c r="AE2312" i="12"/>
  <c r="AE2313" i="12"/>
  <c r="AE2314" i="12"/>
  <c r="AE2315" i="12"/>
  <c r="AE2316" i="12"/>
  <c r="AE2317" i="12"/>
  <c r="AE2318" i="12"/>
  <c r="AE2319" i="12"/>
  <c r="AE2320" i="12"/>
  <c r="AE2321" i="12"/>
  <c r="AE2322" i="12"/>
  <c r="AE2323" i="12"/>
  <c r="AE2324" i="12"/>
  <c r="AE2325" i="12"/>
  <c r="AE2326" i="12"/>
  <c r="AE2327" i="12"/>
  <c r="AE2328" i="12"/>
  <c r="AE2329" i="12"/>
  <c r="AE2330" i="12"/>
  <c r="AE2331" i="12"/>
  <c r="AE2332" i="12"/>
  <c r="AE2333" i="12"/>
  <c r="AE2334" i="12"/>
  <c r="AE2335" i="12"/>
  <c r="AE2336" i="12"/>
  <c r="AE2337" i="12"/>
  <c r="AE2338" i="12"/>
  <c r="AE2339" i="12"/>
  <c r="AE2340" i="12"/>
  <c r="AE2341" i="12"/>
  <c r="AE2342" i="12"/>
  <c r="AE2343" i="12"/>
  <c r="AE2344" i="12"/>
  <c r="AE2345" i="12"/>
  <c r="AE2346" i="12"/>
  <c r="AE2347" i="12"/>
  <c r="AE2348" i="12"/>
  <c r="AE2349" i="12"/>
  <c r="AE2350" i="12"/>
  <c r="AE2351" i="12"/>
  <c r="AE2352" i="12"/>
  <c r="AE2353" i="12"/>
  <c r="AE2354" i="12"/>
  <c r="AE2355" i="12"/>
  <c r="AE2356" i="12"/>
  <c r="AE2357" i="12"/>
  <c r="AE2358" i="12"/>
  <c r="AE2359" i="12"/>
  <c r="AE2360" i="12"/>
  <c r="AE2361" i="12"/>
  <c r="AE2362" i="12"/>
  <c r="AE2363" i="12"/>
  <c r="AE2364" i="12"/>
  <c r="AE2365" i="12"/>
  <c r="AE2366" i="12"/>
  <c r="AE2367" i="12"/>
  <c r="AE2368" i="12"/>
  <c r="AE2369" i="12"/>
  <c r="AE2370" i="12"/>
  <c r="AE2371" i="12"/>
  <c r="AE2372" i="12"/>
  <c r="AE2373" i="12"/>
  <c r="AE2374" i="12"/>
  <c r="AE2375" i="12"/>
  <c r="AE2376" i="12"/>
  <c r="AE2377" i="12"/>
  <c r="AE2378" i="12"/>
  <c r="AE2379" i="12"/>
  <c r="AE2380" i="12"/>
  <c r="AE2381" i="12"/>
  <c r="AE2382" i="12"/>
  <c r="AE2383" i="12"/>
  <c r="AE2384" i="12"/>
  <c r="AE2385" i="12"/>
  <c r="AE2386" i="12"/>
  <c r="AE2387" i="12"/>
  <c r="AE2388" i="12"/>
  <c r="AE2389" i="12"/>
  <c r="AE2390" i="12"/>
  <c r="AE2391" i="12"/>
  <c r="AE2392" i="12"/>
  <c r="AE2393" i="12"/>
  <c r="AE2394" i="12"/>
  <c r="AE2395" i="12"/>
  <c r="AE2396" i="12"/>
  <c r="AE2397" i="12"/>
  <c r="AE2398" i="12"/>
  <c r="AE2399" i="12"/>
  <c r="AE2400" i="12"/>
  <c r="AE2401" i="12"/>
  <c r="AE2402" i="12"/>
  <c r="AE2403" i="12"/>
  <c r="AE2404" i="12"/>
  <c r="AE2405" i="12"/>
  <c r="AE2406" i="12"/>
  <c r="AE2407" i="12"/>
  <c r="AE2408" i="12"/>
  <c r="AE2409" i="12"/>
  <c r="AE2410" i="12"/>
  <c r="AE2411" i="12"/>
  <c r="AE2412" i="12"/>
  <c r="AE2413" i="12"/>
  <c r="AE2414" i="12"/>
  <c r="AE2415" i="12"/>
  <c r="AE2416" i="12"/>
  <c r="AE2417" i="12"/>
  <c r="AE2418" i="12"/>
  <c r="AE2419" i="12"/>
  <c r="AE2420" i="12"/>
  <c r="AE2421" i="12"/>
  <c r="AE2422" i="12"/>
  <c r="AE2423" i="12"/>
  <c r="AE2424" i="12"/>
  <c r="AE2425" i="12"/>
  <c r="AE2426" i="12"/>
  <c r="AE2427" i="12"/>
  <c r="AE2428" i="12"/>
  <c r="AE2429" i="12"/>
  <c r="AE2430" i="12"/>
  <c r="AE2431" i="12"/>
  <c r="AE2432" i="12"/>
  <c r="AE2433" i="12"/>
  <c r="AE2434" i="12"/>
  <c r="AE2435" i="12"/>
  <c r="AE2436" i="12"/>
  <c r="AE2437" i="12"/>
  <c r="AE2438" i="12"/>
  <c r="AE2439" i="12"/>
  <c r="AE2440" i="12"/>
  <c r="AE2441" i="12"/>
  <c r="AE2442" i="12"/>
  <c r="AE2443" i="12"/>
  <c r="AE2444" i="12"/>
  <c r="AE2445" i="12"/>
  <c r="AE2446" i="12"/>
  <c r="AE2447" i="12"/>
  <c r="AE2448" i="12"/>
  <c r="AE2449" i="12"/>
  <c r="AE2450" i="12"/>
  <c r="AE2451" i="12"/>
  <c r="AE2452" i="12"/>
  <c r="AE2453" i="12"/>
  <c r="AE2454" i="12"/>
  <c r="AE2455" i="12"/>
  <c r="AE2456" i="12"/>
  <c r="AE2457" i="12"/>
  <c r="AE2458" i="12"/>
  <c r="AE2459" i="12"/>
  <c r="AE2460" i="12"/>
  <c r="AE2461" i="12"/>
  <c r="AE2462" i="12"/>
  <c r="AE2463" i="12"/>
  <c r="AE2464" i="12"/>
  <c r="AE2465" i="12"/>
  <c r="AE2466" i="12"/>
  <c r="AE2467" i="12"/>
  <c r="AE2468" i="12"/>
  <c r="AE2469" i="12"/>
  <c r="AE2470" i="12"/>
  <c r="AE2471" i="12"/>
  <c r="AE2472" i="12"/>
  <c r="AE2473" i="12"/>
  <c r="AE2474" i="12"/>
  <c r="AE2475" i="12"/>
  <c r="AE2476" i="12"/>
  <c r="AE2477" i="12"/>
  <c r="AE2478" i="12"/>
  <c r="AE2479" i="12"/>
  <c r="AE2480" i="12"/>
  <c r="AE2481" i="12"/>
  <c r="AE2482" i="12"/>
  <c r="AE2483" i="12"/>
  <c r="AE2484" i="12"/>
  <c r="AE2485" i="12"/>
  <c r="AE2486" i="12"/>
  <c r="AE2487" i="12"/>
  <c r="AE2488" i="12"/>
  <c r="AE2489" i="12"/>
  <c r="AE2490" i="12"/>
  <c r="AE2491" i="12"/>
  <c r="AE2492" i="12"/>
  <c r="AE2493" i="12"/>
  <c r="AE2494" i="12"/>
  <c r="AE2495" i="12"/>
  <c r="AE2496" i="12"/>
  <c r="AE2497" i="12"/>
  <c r="AE2498" i="12"/>
  <c r="AE2499" i="12"/>
  <c r="AE2500" i="12"/>
  <c r="AE2501" i="12"/>
  <c r="AE2502" i="12"/>
  <c r="AE2503" i="12"/>
  <c r="AE2504" i="12"/>
  <c r="AE2505" i="12"/>
  <c r="AE2506" i="12"/>
  <c r="AE2507" i="12"/>
  <c r="AE2508" i="12"/>
  <c r="AE2509" i="12"/>
  <c r="AE2510" i="12"/>
  <c r="AE2511" i="12"/>
  <c r="AE2512" i="12"/>
  <c r="AE2513" i="12"/>
  <c r="AE2514" i="12"/>
  <c r="AE2515" i="12"/>
  <c r="AE2516" i="12"/>
  <c r="AE2517" i="12"/>
  <c r="AE2518" i="12"/>
  <c r="AE2519" i="12"/>
  <c r="AE2520" i="12"/>
  <c r="AE2521" i="12"/>
  <c r="AE2522" i="12"/>
  <c r="AE2523" i="12"/>
  <c r="AE2524" i="12"/>
  <c r="AE2525" i="12"/>
  <c r="AE2526" i="12"/>
  <c r="AE2527" i="12"/>
  <c r="AE2528" i="12"/>
  <c r="AE2529" i="12"/>
  <c r="AE2530" i="12"/>
  <c r="AE2531" i="12"/>
  <c r="AE2532" i="12"/>
  <c r="AE2533" i="12"/>
  <c r="AE2534" i="12"/>
  <c r="AE2535" i="12"/>
  <c r="AE2536" i="12"/>
  <c r="AE2537" i="12"/>
  <c r="AE2538" i="12"/>
  <c r="AE2539" i="12"/>
  <c r="AE2540" i="12"/>
  <c r="AE2541" i="12"/>
  <c r="AE2542" i="12"/>
  <c r="AE2543" i="12"/>
  <c r="AE2544" i="12"/>
  <c r="AE2545" i="12"/>
  <c r="AE2546" i="12"/>
  <c r="AE2547" i="12"/>
  <c r="AE2548" i="12"/>
  <c r="AE2549" i="12"/>
  <c r="AE2550" i="12"/>
  <c r="AE2551" i="12"/>
  <c r="AE2552" i="12"/>
  <c r="AE2553" i="12"/>
  <c r="AE2554" i="12"/>
  <c r="AE2555" i="12"/>
  <c r="AE2556" i="12"/>
  <c r="AE2557" i="12"/>
  <c r="AE2558" i="12"/>
  <c r="AE2559" i="12"/>
  <c r="AE2560" i="12"/>
  <c r="AE2561" i="12"/>
  <c r="AE2562" i="12"/>
  <c r="AE2563" i="12"/>
  <c r="AE2564" i="12"/>
  <c r="AE2565" i="12"/>
  <c r="AE2566" i="12"/>
  <c r="AE2567" i="12"/>
  <c r="AE2568" i="12"/>
  <c r="AE2569" i="12"/>
  <c r="AE2570" i="12"/>
  <c r="AE2571" i="12"/>
  <c r="AE2572" i="12"/>
  <c r="AE2573" i="12"/>
  <c r="AE2574" i="12"/>
  <c r="AE2575" i="12"/>
  <c r="AE2576" i="12"/>
  <c r="AE2577" i="12"/>
  <c r="AE2578" i="12"/>
  <c r="AE2579" i="12"/>
  <c r="AE2580" i="12"/>
  <c r="AE2581" i="12"/>
  <c r="AE2582" i="12"/>
  <c r="AE2583" i="12"/>
  <c r="AE2584" i="12"/>
  <c r="AE2585" i="12"/>
  <c r="AE2586" i="12"/>
  <c r="AE2587" i="12"/>
  <c r="AE2588" i="12"/>
  <c r="AE2589" i="12"/>
  <c r="AE2590" i="12"/>
  <c r="AE2591" i="12"/>
  <c r="AE2592" i="12"/>
  <c r="AE2593" i="12"/>
  <c r="AE2594" i="12"/>
  <c r="AE2595" i="12"/>
  <c r="AE2596" i="12"/>
  <c r="AE2597" i="12"/>
  <c r="AE2598" i="12"/>
  <c r="AE2599" i="12"/>
  <c r="AE2600" i="12"/>
  <c r="AE2601" i="12"/>
  <c r="AE2602" i="12"/>
  <c r="AE2603" i="12"/>
  <c r="AE2604" i="12"/>
  <c r="AE2605" i="12"/>
  <c r="AE2606" i="12"/>
  <c r="AE2607" i="12"/>
  <c r="AE2608" i="12"/>
  <c r="AE2609" i="12"/>
  <c r="AE2610" i="12"/>
  <c r="AE2611" i="12"/>
  <c r="AE2612" i="12"/>
  <c r="AE2613" i="12"/>
  <c r="AE2614" i="12"/>
  <c r="AE2615" i="12"/>
  <c r="AE2616" i="12"/>
  <c r="AE2617" i="12"/>
  <c r="AE2618" i="12"/>
  <c r="AE2619" i="12"/>
  <c r="AE2620" i="12"/>
  <c r="AE2621" i="12"/>
  <c r="AE2622" i="12"/>
  <c r="AE2623" i="12"/>
  <c r="AE2624" i="12"/>
  <c r="AE2625" i="12"/>
  <c r="AE2626" i="12"/>
  <c r="AE2627" i="12"/>
  <c r="AE2628" i="12"/>
  <c r="AE2629" i="12"/>
  <c r="AE2630" i="12"/>
  <c r="AE2631" i="12"/>
  <c r="AE2632" i="12"/>
  <c r="AE2633" i="12"/>
  <c r="AE2634" i="12"/>
  <c r="AE2635" i="12"/>
  <c r="AE2636" i="12"/>
  <c r="AE2637" i="12"/>
  <c r="AE2638" i="12"/>
  <c r="AE2639" i="12"/>
  <c r="AE2640" i="12"/>
  <c r="AE2641" i="12"/>
  <c r="AE2642" i="12"/>
  <c r="AE2643" i="12"/>
  <c r="AE2644" i="12"/>
  <c r="AE2645" i="12"/>
  <c r="AE2646" i="12"/>
  <c r="AE2647" i="12"/>
  <c r="AE2648" i="12"/>
  <c r="AE2649" i="12"/>
  <c r="AE2650" i="12"/>
  <c r="AE2651" i="12"/>
  <c r="AE2652" i="12"/>
  <c r="AE2653" i="12"/>
  <c r="AE2654" i="12"/>
  <c r="AE2655" i="12"/>
  <c r="AE2656" i="12"/>
  <c r="AE2657" i="12"/>
  <c r="AE2658" i="12"/>
  <c r="AE2659" i="12"/>
  <c r="AE2660" i="12"/>
  <c r="AE2661" i="12"/>
  <c r="AE2662" i="12"/>
  <c r="AE2663" i="12"/>
  <c r="AE2664" i="12"/>
  <c r="AE2665" i="12"/>
  <c r="AE2666" i="12"/>
  <c r="AE2667" i="12"/>
  <c r="AE2668" i="12"/>
  <c r="AE2669" i="12"/>
  <c r="AE2670" i="12"/>
  <c r="AE2671" i="12"/>
  <c r="AE2672" i="12"/>
  <c r="AE2673" i="12"/>
  <c r="AE2674" i="12"/>
  <c r="AE2675" i="12"/>
  <c r="AE2676" i="12"/>
  <c r="AE2677" i="12"/>
  <c r="AE2678" i="12"/>
  <c r="AE2679" i="12"/>
  <c r="AE2680" i="12"/>
  <c r="AE2681" i="12"/>
  <c r="AE2682" i="12"/>
  <c r="AE2683" i="12"/>
  <c r="AE2684" i="12"/>
  <c r="AE2685" i="12"/>
  <c r="AE2686" i="12"/>
  <c r="AE2687" i="12"/>
  <c r="AE2688" i="12"/>
  <c r="AE2689" i="12"/>
  <c r="AE2690" i="12"/>
  <c r="AE2691" i="12"/>
  <c r="AE2692" i="12"/>
  <c r="AE2693" i="12"/>
  <c r="AE2694" i="12"/>
  <c r="AE2695" i="12"/>
  <c r="AE2696" i="12"/>
  <c r="AE2697" i="12"/>
  <c r="AE2698" i="12"/>
  <c r="AE2699" i="12"/>
  <c r="AE2700" i="12"/>
  <c r="AE2701" i="12"/>
  <c r="AE2702" i="12"/>
  <c r="AE2703" i="12"/>
  <c r="AE2704" i="12"/>
  <c r="AE2705" i="12"/>
  <c r="AE2706" i="12"/>
  <c r="AE2707" i="12"/>
  <c r="AE2708" i="12"/>
  <c r="AE2709" i="12"/>
  <c r="AE2710" i="12"/>
  <c r="AE2711" i="12"/>
  <c r="AE2712" i="12"/>
  <c r="AE2713" i="12"/>
  <c r="AE2714" i="12"/>
  <c r="AE2715" i="12"/>
  <c r="AE2716" i="12"/>
  <c r="AE2717" i="12"/>
  <c r="AE2718" i="12"/>
  <c r="AE2719" i="12"/>
  <c r="AE2720" i="12"/>
  <c r="AE2721" i="12"/>
  <c r="AE2722" i="12"/>
  <c r="AE2723" i="12"/>
  <c r="AE2724" i="12"/>
  <c r="AE2725" i="12"/>
  <c r="AE2726" i="12"/>
  <c r="AE2727" i="12"/>
  <c r="AE2728" i="12"/>
  <c r="AE2729" i="12"/>
  <c r="AE2730" i="12"/>
  <c r="AE2731" i="12"/>
  <c r="AE2732" i="12"/>
  <c r="AE2733" i="12"/>
  <c r="AE2734" i="12"/>
  <c r="AE2735" i="12"/>
  <c r="AE2736" i="12"/>
  <c r="AE2737" i="12"/>
  <c r="AE2738" i="12"/>
  <c r="AE2739" i="12"/>
  <c r="AE2740" i="12"/>
  <c r="AE2741" i="12"/>
  <c r="AE2742" i="12"/>
  <c r="AE2743" i="12"/>
  <c r="AE2744" i="12"/>
  <c r="AE2745" i="12"/>
  <c r="AE2746" i="12"/>
  <c r="AE2747" i="12"/>
  <c r="AE2748" i="12"/>
  <c r="AE2749" i="12"/>
  <c r="AE2750" i="12"/>
  <c r="AE2751" i="12"/>
  <c r="AE2752" i="12"/>
  <c r="AE2753" i="12"/>
  <c r="AE2754" i="12"/>
  <c r="AE2755" i="12"/>
  <c r="AE2756" i="12"/>
  <c r="AE2757" i="12"/>
  <c r="AE2758" i="12"/>
  <c r="AE2759" i="12"/>
  <c r="AE2760" i="12"/>
  <c r="AE2761" i="12"/>
  <c r="AE2762" i="12"/>
  <c r="AE2763" i="12"/>
  <c r="AE2764" i="12"/>
  <c r="AE2765" i="12"/>
  <c r="AE2766" i="12"/>
  <c r="AE2767" i="12"/>
  <c r="AE2768" i="12"/>
  <c r="AE2769" i="12"/>
  <c r="AE2770" i="12"/>
  <c r="AE2771" i="12"/>
  <c r="AE2772" i="12"/>
  <c r="AE2773" i="12"/>
  <c r="AE2774" i="12"/>
  <c r="AE2775" i="12"/>
  <c r="AE2776" i="12"/>
  <c r="AE2777" i="12"/>
  <c r="AE2778" i="12"/>
  <c r="AE2779" i="12"/>
  <c r="AE2780" i="12"/>
  <c r="AE2781" i="12"/>
  <c r="AE2782" i="12"/>
  <c r="AE2783" i="12"/>
  <c r="AE2784" i="12"/>
  <c r="AE2785" i="12"/>
  <c r="AE2786" i="12"/>
  <c r="AE2787" i="12"/>
  <c r="AE2788" i="12"/>
  <c r="AE2789" i="12"/>
  <c r="AE2790" i="12"/>
  <c r="AE2791" i="12"/>
  <c r="AE2792" i="12"/>
  <c r="AE2793" i="12"/>
  <c r="AE2794" i="12"/>
  <c r="AE2795" i="12"/>
  <c r="AE2796" i="12"/>
  <c r="AE2797" i="12"/>
  <c r="AE2798" i="12"/>
  <c r="AE2799" i="12"/>
  <c r="AE2800" i="12"/>
  <c r="AE2801" i="12"/>
  <c r="AE2802" i="12"/>
  <c r="AE2803" i="12"/>
  <c r="AE2804" i="12"/>
  <c r="AE2805" i="12"/>
  <c r="AE2806" i="12"/>
  <c r="AE2807" i="12"/>
  <c r="AE2808" i="12"/>
  <c r="AE2809" i="12"/>
  <c r="AE2810" i="12"/>
  <c r="AE2811" i="12"/>
  <c r="AE2812" i="12"/>
  <c r="AE2813" i="12"/>
  <c r="AE2814" i="12"/>
  <c r="AE2815" i="12"/>
  <c r="AE2816" i="12"/>
  <c r="AE2817" i="12"/>
  <c r="AE2818" i="12"/>
  <c r="AE2819" i="12"/>
  <c r="AE2820" i="12"/>
  <c r="AE2821" i="12"/>
  <c r="AE2822" i="12"/>
  <c r="AE2823" i="12"/>
  <c r="AE2824" i="12"/>
  <c r="AE2825" i="12"/>
  <c r="AE2826" i="12"/>
  <c r="AE2827" i="12"/>
  <c r="AE2828" i="12"/>
  <c r="AE2829" i="12"/>
  <c r="AE2830" i="12"/>
  <c r="AE2831" i="12"/>
  <c r="AE2832" i="12"/>
  <c r="AE2833" i="12"/>
  <c r="AE2834" i="12"/>
  <c r="AE2835" i="12"/>
  <c r="AE2836" i="12"/>
  <c r="AE2837" i="12"/>
  <c r="AE2838" i="12"/>
  <c r="AE2839" i="12"/>
  <c r="AE2840" i="12"/>
  <c r="AE2841" i="12"/>
  <c r="AE2842" i="12"/>
  <c r="AE2843" i="12"/>
  <c r="AE2844" i="12"/>
  <c r="AE2845" i="12"/>
  <c r="AE2846" i="12"/>
  <c r="AE2847" i="12"/>
  <c r="AE2848" i="12"/>
  <c r="AE2849" i="12"/>
  <c r="AE2850" i="12"/>
  <c r="AE2851" i="12"/>
  <c r="AE2852" i="12"/>
  <c r="AE2853" i="12"/>
  <c r="AE2854" i="12"/>
  <c r="AE2855" i="12"/>
  <c r="AE2856" i="12"/>
  <c r="AE2857" i="12"/>
  <c r="AE2858" i="12"/>
  <c r="AE2859" i="12"/>
  <c r="AE2860" i="12"/>
  <c r="AE2861" i="12"/>
  <c r="AE2862" i="12"/>
  <c r="AE2863" i="12"/>
  <c r="AE2864" i="12"/>
  <c r="AE2865" i="12"/>
  <c r="AE2866" i="12"/>
  <c r="AE2867" i="12"/>
  <c r="AE2868" i="12"/>
  <c r="AE2869" i="12"/>
  <c r="AE2870" i="12"/>
  <c r="AE2871" i="12"/>
  <c r="AE2872" i="12"/>
  <c r="AE2873" i="12"/>
  <c r="AE2874" i="12"/>
  <c r="AE2875" i="12"/>
  <c r="AE2876" i="12"/>
  <c r="AE2877" i="12"/>
  <c r="AE2878" i="12"/>
  <c r="AE2879" i="12"/>
  <c r="AE2880" i="12"/>
  <c r="AE2881" i="12"/>
  <c r="AE2882" i="12"/>
  <c r="AE2883" i="12"/>
  <c r="AE2884" i="12"/>
  <c r="AE2885" i="12"/>
  <c r="AE2886" i="12"/>
  <c r="AE2887" i="12"/>
  <c r="AE2888" i="12"/>
  <c r="AE2889" i="12"/>
  <c r="AE2890" i="12"/>
  <c r="AE2891" i="12"/>
  <c r="AE2892" i="12"/>
  <c r="AE2893" i="12"/>
  <c r="AE2894" i="12"/>
  <c r="AE2895" i="12"/>
  <c r="AE2896" i="12"/>
  <c r="AE2897" i="12"/>
  <c r="AE2898" i="12"/>
  <c r="AE2899" i="12"/>
  <c r="AE2900" i="12"/>
  <c r="AE2901" i="12"/>
  <c r="AE2902" i="12"/>
  <c r="AE2903" i="12"/>
  <c r="AE2904" i="12"/>
  <c r="AE2905" i="12"/>
  <c r="AE2906" i="12"/>
  <c r="AE2907" i="12"/>
  <c r="AE2908" i="12"/>
  <c r="AE2909" i="12"/>
  <c r="AE2910" i="12"/>
  <c r="AE2911" i="12"/>
  <c r="AE2912" i="12"/>
  <c r="AE2913" i="12"/>
  <c r="AE2914" i="12"/>
  <c r="AE2915" i="12"/>
  <c r="AE2916" i="12"/>
  <c r="AE2917" i="12"/>
  <c r="AE2918" i="12"/>
  <c r="AE2919" i="12"/>
  <c r="AE2920" i="12"/>
  <c r="AE2921" i="12"/>
  <c r="AE2922" i="12"/>
  <c r="AE2923" i="12"/>
  <c r="AE2924" i="12"/>
  <c r="AE2925" i="12"/>
  <c r="AE2926" i="12"/>
  <c r="AE2927" i="12"/>
  <c r="AE2928" i="12"/>
  <c r="AE2929" i="12"/>
  <c r="AE2930" i="12"/>
  <c r="AE2931" i="12"/>
  <c r="AE2932" i="12"/>
  <c r="AE2933" i="12"/>
  <c r="AE2934" i="12"/>
  <c r="AE2935" i="12"/>
  <c r="AE2936" i="12"/>
  <c r="AE2937" i="12"/>
  <c r="AE2938" i="12"/>
  <c r="AE2939" i="12"/>
  <c r="AE2940" i="12"/>
  <c r="AE2941" i="12"/>
  <c r="AE2942" i="12"/>
  <c r="AE2943" i="12"/>
  <c r="AE2944" i="12"/>
  <c r="AE2945" i="12"/>
  <c r="AE2946" i="12"/>
  <c r="AE2947" i="12"/>
  <c r="AE2948" i="12"/>
  <c r="AE2949" i="12"/>
  <c r="AE2950" i="12"/>
  <c r="AE2951" i="12"/>
  <c r="AE2952" i="12"/>
  <c r="AE2953" i="12"/>
  <c r="AE2954" i="12"/>
  <c r="AE2955" i="12"/>
  <c r="AE2956" i="12"/>
  <c r="AE2957" i="12"/>
  <c r="AE2958" i="12"/>
  <c r="AE2959" i="12"/>
  <c r="AE2960" i="12"/>
  <c r="AE2961" i="12"/>
  <c r="AE2962" i="12"/>
  <c r="AE2963" i="12"/>
  <c r="AE2964" i="12"/>
  <c r="AE2965" i="12"/>
  <c r="AE2966" i="12"/>
  <c r="AE2967" i="12"/>
  <c r="AE2968" i="12"/>
  <c r="AE2969" i="12"/>
  <c r="AE2970" i="12"/>
  <c r="AE2971" i="12"/>
  <c r="AE2972" i="12"/>
  <c r="AE2973" i="12"/>
  <c r="AE2974" i="12"/>
  <c r="AE2975" i="12"/>
  <c r="AE2976" i="12"/>
  <c r="AE2977" i="12"/>
  <c r="AE2978" i="12"/>
  <c r="AE2979" i="12"/>
  <c r="AE2980" i="12"/>
  <c r="AE2981" i="12"/>
  <c r="AE2982" i="12"/>
  <c r="AE2983" i="12"/>
  <c r="AE2984" i="12"/>
  <c r="AE2985" i="12"/>
  <c r="AE2986" i="12"/>
  <c r="AE2987" i="12"/>
  <c r="AE2988" i="12"/>
  <c r="AE2989" i="12"/>
  <c r="AE2990" i="12"/>
  <c r="AE2991" i="12"/>
  <c r="AE2992" i="12"/>
  <c r="AE2993" i="12"/>
  <c r="AE2994" i="12"/>
  <c r="AE2995" i="12"/>
  <c r="AE2996" i="12"/>
  <c r="AE2997" i="12"/>
  <c r="AE2998" i="12"/>
  <c r="AE2999" i="12"/>
  <c r="AE3000" i="12"/>
  <c r="AE3001" i="12"/>
  <c r="AE3002" i="12"/>
  <c r="AE3003" i="12"/>
  <c r="AE3004" i="12"/>
  <c r="AE3005" i="12"/>
  <c r="AE3006" i="12"/>
  <c r="AE3007" i="12"/>
  <c r="AE3008" i="12"/>
  <c r="AE3009" i="12"/>
  <c r="AE3010" i="12"/>
  <c r="AE3011" i="12"/>
  <c r="AE3012" i="12"/>
  <c r="AE3013" i="12"/>
  <c r="AE3014" i="12"/>
  <c r="AE3015" i="12"/>
  <c r="AE3016" i="12"/>
  <c r="AE3017" i="12"/>
  <c r="AE3018" i="12"/>
  <c r="AE3019" i="12"/>
  <c r="AE3020" i="12"/>
  <c r="AE3021" i="12"/>
  <c r="AE3022" i="12"/>
  <c r="AE3023" i="12"/>
  <c r="AE3024" i="12"/>
  <c r="AE3025" i="12"/>
  <c r="AE3026" i="12"/>
  <c r="AE3027" i="12"/>
  <c r="AE3028" i="12"/>
  <c r="AE3029" i="12"/>
  <c r="AE3030" i="12"/>
  <c r="AE3031" i="12"/>
  <c r="AE3032" i="12"/>
  <c r="AE3033" i="12"/>
  <c r="AE3034" i="12"/>
  <c r="AE3035" i="12"/>
  <c r="AE3036" i="12"/>
  <c r="AE3037" i="12"/>
  <c r="AE3038" i="12"/>
  <c r="AE3039" i="12"/>
  <c r="AE3040" i="12"/>
  <c r="AE3041" i="12"/>
  <c r="AE3042" i="12"/>
  <c r="AE3043" i="12"/>
  <c r="AE3044" i="12"/>
  <c r="AE3045" i="12"/>
  <c r="AE3046" i="12"/>
  <c r="AE3047" i="12"/>
  <c r="AE3048" i="12"/>
  <c r="AE3049" i="12"/>
  <c r="AE3050" i="12"/>
  <c r="AE3051" i="12"/>
  <c r="AE3052" i="12"/>
  <c r="AE3053" i="12"/>
  <c r="AE3054" i="12"/>
  <c r="AE3055" i="12"/>
  <c r="AE3056" i="12"/>
  <c r="AE3057" i="12"/>
  <c r="AE3058" i="12"/>
  <c r="AE3059" i="12"/>
  <c r="AE3060" i="12"/>
  <c r="AE3061" i="12"/>
  <c r="AE3062" i="12"/>
  <c r="AE3063" i="12"/>
  <c r="AE3064" i="12"/>
  <c r="AE3065" i="12"/>
  <c r="AE3066" i="12"/>
  <c r="AE3067" i="12"/>
  <c r="AE3068" i="12"/>
  <c r="AE3069" i="12"/>
  <c r="AE3070" i="12"/>
  <c r="AE3071" i="12"/>
  <c r="AE3072" i="12"/>
  <c r="AE3073" i="12"/>
  <c r="AE3074" i="12"/>
  <c r="AE3075" i="12"/>
  <c r="AE3076" i="12"/>
  <c r="AE3077" i="12"/>
  <c r="AE3078" i="12"/>
  <c r="AE3079" i="12"/>
  <c r="AE3080" i="12"/>
  <c r="AE3081" i="12"/>
  <c r="AE3082" i="12"/>
  <c r="AE3083" i="12"/>
  <c r="AE3084" i="12"/>
  <c r="AE3085" i="12"/>
  <c r="AE3086" i="12"/>
  <c r="AE3087" i="12"/>
  <c r="AE3088" i="12"/>
  <c r="AE3089" i="12"/>
  <c r="AE3090" i="12"/>
  <c r="AE3091" i="12"/>
  <c r="AE3092" i="12"/>
  <c r="AE3093" i="12"/>
  <c r="AE3094" i="12"/>
  <c r="AE3095" i="12"/>
  <c r="AE3096" i="12"/>
  <c r="AE3097" i="12"/>
  <c r="AE3098" i="12"/>
  <c r="AE3099" i="12"/>
  <c r="AE3100" i="12"/>
  <c r="AE3101" i="12"/>
  <c r="AE3102" i="12"/>
  <c r="AE3103" i="12"/>
  <c r="AE3104" i="12"/>
  <c r="AE3105" i="12"/>
  <c r="AE3106" i="12"/>
  <c r="AE3107" i="12"/>
  <c r="AE3108" i="12"/>
  <c r="AE3109" i="12"/>
  <c r="AE3110" i="12"/>
  <c r="AE3111" i="12"/>
  <c r="AE3112" i="12"/>
  <c r="AE3113" i="12"/>
  <c r="AE3114" i="12"/>
  <c r="AE3115" i="12"/>
  <c r="AE3116" i="12"/>
  <c r="AE3117" i="12"/>
  <c r="AE3118" i="12"/>
  <c r="AE3119" i="12"/>
  <c r="AE3120" i="12"/>
  <c r="AE3121" i="12"/>
  <c r="AE3122" i="12"/>
  <c r="AE3123" i="12"/>
  <c r="AE3124" i="12"/>
  <c r="AE3125" i="12"/>
  <c r="AE3126" i="12"/>
  <c r="AE3127" i="12"/>
  <c r="AE3128" i="12"/>
  <c r="AE3129" i="12"/>
  <c r="AE3130" i="12"/>
  <c r="AE3131" i="12"/>
  <c r="AE3132" i="12"/>
  <c r="AE3133" i="12"/>
  <c r="AE3134" i="12"/>
  <c r="AE3135" i="12"/>
  <c r="AE3136" i="12"/>
  <c r="AE3137" i="12"/>
  <c r="AE3138" i="12"/>
  <c r="AE3139" i="12"/>
  <c r="AE3140" i="12"/>
  <c r="AE3141" i="12"/>
  <c r="AE3142" i="12"/>
  <c r="AE3143" i="12"/>
  <c r="AE3144" i="12"/>
  <c r="AE3145" i="12"/>
  <c r="AE3146" i="12"/>
  <c r="AE3147" i="12"/>
  <c r="AE3148" i="12"/>
  <c r="AE3149" i="12"/>
  <c r="AE3150" i="12"/>
  <c r="AE3151" i="12"/>
  <c r="AE3152" i="12"/>
  <c r="AE3153" i="12"/>
  <c r="AE3154" i="12"/>
  <c r="AE3155" i="12"/>
  <c r="AE3156" i="12"/>
  <c r="AE3157" i="12"/>
  <c r="AE3158" i="12"/>
  <c r="AE3159" i="12"/>
  <c r="AE3160" i="12"/>
  <c r="AE3161" i="12"/>
  <c r="AE3162" i="12"/>
  <c r="AE3163" i="12"/>
  <c r="AE3164" i="12"/>
  <c r="AE3165" i="12"/>
  <c r="AE3166" i="12"/>
  <c r="AE3167" i="12"/>
  <c r="AE3168" i="12"/>
  <c r="AE3169" i="12"/>
  <c r="AE3170" i="12"/>
  <c r="AE3171" i="12"/>
  <c r="AE3172" i="12"/>
  <c r="AE3173" i="12"/>
  <c r="AE3174" i="12"/>
  <c r="AE3175" i="12"/>
  <c r="AE3176" i="12"/>
  <c r="AE3177" i="12"/>
  <c r="AE3178" i="12"/>
  <c r="AE3179" i="12"/>
  <c r="AE3180" i="12"/>
  <c r="AE3181" i="12"/>
  <c r="AE3182" i="12"/>
  <c r="AE3183" i="12"/>
  <c r="AE3184" i="12"/>
  <c r="AE3185" i="12"/>
  <c r="AE3186" i="12"/>
  <c r="AE3187" i="12"/>
  <c r="AE3188" i="12"/>
  <c r="AE3189" i="12"/>
  <c r="AE3190" i="12"/>
  <c r="AE3191" i="12"/>
  <c r="AE3192" i="12"/>
  <c r="AE3193" i="12"/>
  <c r="AE3194" i="12"/>
  <c r="AE3195" i="12"/>
  <c r="AE3196" i="12"/>
  <c r="AE3197" i="12"/>
  <c r="AE3198" i="12"/>
  <c r="AE3199" i="12"/>
  <c r="AE3200" i="12"/>
  <c r="AE3201" i="12"/>
  <c r="AE3202" i="12"/>
  <c r="AE3203" i="12"/>
  <c r="AE3204" i="12"/>
  <c r="AE3205" i="12"/>
  <c r="AE3206" i="12"/>
  <c r="AE3207" i="12"/>
  <c r="AE3208" i="12"/>
  <c r="AE3209" i="12"/>
  <c r="AE3210" i="12"/>
  <c r="AE3211" i="12"/>
  <c r="AE3212" i="12"/>
  <c r="AE3213" i="12"/>
  <c r="AE3214" i="12"/>
  <c r="AE3215" i="12"/>
  <c r="AE3216" i="12"/>
  <c r="AE3217" i="12"/>
  <c r="AE3218" i="12"/>
  <c r="AE3219" i="12"/>
  <c r="AE3220" i="12"/>
  <c r="AE3221" i="12"/>
  <c r="AE3222" i="12"/>
  <c r="AE3223" i="12"/>
  <c r="AE3224" i="12"/>
  <c r="AE3225" i="12"/>
  <c r="AE3226" i="12"/>
  <c r="AE3227" i="12"/>
  <c r="AE3228" i="12"/>
  <c r="AE3229" i="12"/>
  <c r="AE3230" i="12"/>
  <c r="AE3231" i="12"/>
  <c r="AE3232" i="12"/>
  <c r="AE3233" i="12"/>
  <c r="AE3234" i="12"/>
  <c r="AE3235" i="12"/>
  <c r="AE3236" i="12"/>
  <c r="AE3237" i="12"/>
  <c r="AE3238" i="12"/>
  <c r="AE3239" i="12"/>
  <c r="AE3240" i="12"/>
  <c r="AE3241" i="12"/>
  <c r="AE3242" i="12"/>
  <c r="AE3243" i="12"/>
  <c r="AE3244" i="12"/>
  <c r="AE3245" i="12"/>
  <c r="AE3246" i="12"/>
  <c r="AE3247" i="12"/>
  <c r="AE3248" i="12"/>
  <c r="AE3249" i="12"/>
  <c r="AE3250" i="12"/>
  <c r="AE3251" i="12"/>
  <c r="AE3252" i="12"/>
  <c r="AE3253" i="12"/>
  <c r="AE3254" i="12"/>
  <c r="AE3255" i="12"/>
  <c r="AE3256" i="12"/>
  <c r="AE3257" i="12"/>
  <c r="AE3258" i="12"/>
  <c r="AE3259" i="12"/>
  <c r="AE3260" i="12"/>
  <c r="AE3261" i="12"/>
  <c r="AE3262" i="12"/>
  <c r="AE3263" i="12"/>
  <c r="AE3264" i="12"/>
  <c r="AE3265" i="12"/>
  <c r="AE3266" i="12"/>
  <c r="AE3267" i="12"/>
  <c r="AE3268" i="12"/>
  <c r="AE3269" i="12"/>
  <c r="AE3270" i="12"/>
  <c r="AE3271" i="12"/>
  <c r="AE3272" i="12"/>
  <c r="AE3273" i="12"/>
  <c r="AE3274" i="12"/>
  <c r="AE3275" i="12"/>
  <c r="AE3276" i="12"/>
  <c r="AE3277" i="12"/>
  <c r="AE3278" i="12"/>
  <c r="AE3279" i="12"/>
  <c r="AE3280" i="12"/>
  <c r="AE3281" i="12"/>
  <c r="AE3282" i="12"/>
  <c r="AE3283" i="12"/>
  <c r="AE3284" i="12"/>
  <c r="AE3285" i="12"/>
  <c r="AE3286" i="12"/>
  <c r="AE3287" i="12"/>
  <c r="AE3288" i="12"/>
  <c r="AE3289" i="12"/>
  <c r="AE3290" i="12"/>
  <c r="AE3291" i="12"/>
  <c r="AE3292" i="12"/>
  <c r="AE3293" i="12"/>
  <c r="AE3294" i="12"/>
  <c r="AE3295" i="12"/>
  <c r="AE3296" i="12"/>
  <c r="AE3297" i="12"/>
  <c r="AE3298" i="12"/>
  <c r="AE3299" i="12"/>
  <c r="AE3300" i="12"/>
  <c r="AE3301" i="12"/>
  <c r="AE3302" i="12"/>
  <c r="AE3303" i="12"/>
  <c r="AE3304" i="12"/>
  <c r="AE3305" i="12"/>
  <c r="AE3306" i="12"/>
  <c r="AE3307" i="12"/>
  <c r="AE3308" i="12"/>
  <c r="AE3309" i="12"/>
  <c r="AE3310" i="12"/>
  <c r="AE3311" i="12"/>
  <c r="AE3312" i="12"/>
  <c r="AE3313" i="12"/>
  <c r="AE3314" i="12"/>
  <c r="AE3315" i="12"/>
  <c r="AE3316" i="12"/>
  <c r="AE3317" i="12"/>
  <c r="AE3318" i="12"/>
  <c r="AE3319" i="12"/>
  <c r="AE3320" i="12"/>
  <c r="AE3321" i="12"/>
  <c r="AE3322" i="12"/>
  <c r="AE3323" i="12"/>
  <c r="AE3324" i="12"/>
  <c r="AE3325" i="12"/>
  <c r="AE3326" i="12"/>
  <c r="AE3327" i="12"/>
  <c r="AE3328" i="12"/>
  <c r="AE3329" i="12"/>
  <c r="AE3330" i="12"/>
  <c r="AE3331" i="12"/>
  <c r="AE3332" i="12"/>
  <c r="AE3333" i="12"/>
  <c r="AE3334" i="12"/>
  <c r="AE3335" i="12"/>
  <c r="AE3336" i="12"/>
  <c r="AE3337" i="12"/>
  <c r="AE3338" i="12"/>
  <c r="AE3339" i="12"/>
  <c r="AE3340" i="12"/>
  <c r="AE3341" i="12"/>
  <c r="AE3342" i="12"/>
  <c r="AE3343" i="12"/>
  <c r="AE3344" i="12"/>
  <c r="AE3345" i="12"/>
  <c r="AE3346" i="12"/>
  <c r="AE3347" i="12"/>
  <c r="AE3348" i="12"/>
  <c r="AE3349" i="12"/>
  <c r="AE3350" i="12"/>
  <c r="AE3351" i="12"/>
  <c r="AE3352" i="12"/>
  <c r="AE3353" i="12"/>
  <c r="AE3354" i="12"/>
  <c r="AE3355" i="12"/>
  <c r="AE3356" i="12"/>
  <c r="AE3357" i="12"/>
  <c r="AE3358" i="12"/>
  <c r="AE3359" i="12"/>
  <c r="AE3360" i="12"/>
  <c r="AE3361" i="12"/>
  <c r="AE3362" i="12"/>
  <c r="AE3363" i="12"/>
  <c r="AE3364" i="12"/>
  <c r="AE3365" i="12"/>
  <c r="AE3366" i="12"/>
  <c r="AE3367" i="12"/>
  <c r="AE3368" i="12"/>
  <c r="AE3369" i="12"/>
  <c r="AE3370" i="12"/>
  <c r="AE3371" i="12"/>
  <c r="AE3372" i="12"/>
  <c r="AE3373" i="12"/>
  <c r="AE3374" i="12"/>
  <c r="AE3375" i="12"/>
  <c r="AE3376" i="12"/>
  <c r="AE3377" i="12"/>
  <c r="AE3378" i="12"/>
  <c r="AE3379" i="12"/>
  <c r="AE3380" i="12"/>
  <c r="AE3381" i="12"/>
  <c r="AE3382" i="12"/>
  <c r="AE3383" i="12"/>
  <c r="AE3384" i="12"/>
  <c r="AE3385" i="12"/>
  <c r="AE3386" i="12"/>
  <c r="AE3387" i="12"/>
  <c r="AE3388" i="12"/>
  <c r="AE3389" i="12"/>
  <c r="AE3390" i="12"/>
  <c r="AE3391" i="12"/>
  <c r="AE3392" i="12"/>
  <c r="AE3393" i="12"/>
  <c r="AE3394" i="12"/>
  <c r="AE3395" i="12"/>
  <c r="AE3396" i="12"/>
  <c r="AE3397" i="12"/>
  <c r="AE3398" i="12"/>
  <c r="AE3399" i="12"/>
  <c r="AE3400" i="12"/>
  <c r="AE3401" i="12"/>
  <c r="AE3402" i="12"/>
  <c r="AE3403" i="12"/>
  <c r="AE3404" i="12"/>
  <c r="AE3405" i="12"/>
  <c r="AE3406" i="12"/>
  <c r="AE3407" i="12"/>
  <c r="AE3408" i="12"/>
  <c r="AE3409" i="12"/>
  <c r="AE3410" i="12"/>
  <c r="AE3411" i="12"/>
  <c r="AE3412" i="12"/>
  <c r="AE3413" i="12"/>
  <c r="AE3414" i="12"/>
  <c r="AE3415" i="12"/>
  <c r="AE3416" i="12"/>
  <c r="AE3417" i="12"/>
  <c r="AE3418" i="12"/>
  <c r="AE3419" i="12"/>
  <c r="AE3420" i="12"/>
  <c r="AE3421" i="12"/>
  <c r="AE3422" i="12"/>
  <c r="AE3423" i="12"/>
  <c r="AE3424" i="12"/>
  <c r="AE3425" i="12"/>
  <c r="AE3426" i="12"/>
  <c r="AE3427" i="12"/>
  <c r="AE3428" i="12"/>
  <c r="AE3429" i="12"/>
  <c r="AE3430" i="12"/>
  <c r="AE3431" i="12"/>
  <c r="AE3432" i="12"/>
  <c r="AE3433" i="12"/>
  <c r="AE3434" i="12"/>
  <c r="AE3435" i="12"/>
  <c r="AE3436" i="12"/>
  <c r="AE3437" i="12"/>
  <c r="AE3438" i="12"/>
  <c r="AE3439" i="12"/>
  <c r="AE3440" i="12"/>
  <c r="AE3441" i="12"/>
  <c r="AE3442" i="12"/>
  <c r="AE3443" i="12"/>
  <c r="AE3444" i="12"/>
  <c r="AE3445" i="12"/>
  <c r="AE3446" i="12"/>
  <c r="AE3447" i="12"/>
  <c r="AE3448" i="12"/>
  <c r="AE3449" i="12"/>
  <c r="AE3450" i="12"/>
  <c r="AE3451" i="12"/>
  <c r="AE3452" i="12"/>
  <c r="AE3453" i="12"/>
  <c r="AE3454" i="12"/>
  <c r="AE3455" i="12"/>
  <c r="AE3456" i="12"/>
  <c r="AE3457" i="12"/>
  <c r="AE3458" i="12"/>
  <c r="AE3459" i="12"/>
  <c r="AE3460" i="12"/>
  <c r="AE3461" i="12"/>
  <c r="AE3462" i="12"/>
  <c r="AE3463" i="12"/>
  <c r="AE3464" i="12"/>
  <c r="AE3465" i="12"/>
  <c r="AE3466" i="12"/>
  <c r="AE3467" i="12"/>
  <c r="AE3468" i="12"/>
  <c r="AE3469" i="12"/>
  <c r="AE3470" i="12"/>
  <c r="AE3471" i="12"/>
  <c r="AE3472" i="12"/>
  <c r="AE3473" i="12"/>
  <c r="AE3474" i="12"/>
  <c r="AE3475" i="12"/>
  <c r="AE3476" i="12"/>
  <c r="AE3477" i="12"/>
  <c r="AE3478" i="12"/>
  <c r="AE3479" i="12"/>
  <c r="AE3480" i="12"/>
  <c r="AE3481" i="12"/>
  <c r="AE3482" i="12"/>
  <c r="AE3483" i="12"/>
  <c r="AE3484" i="12"/>
  <c r="AE3485" i="12"/>
  <c r="AE3486" i="12"/>
  <c r="AE3487" i="12"/>
  <c r="AE3488" i="12"/>
  <c r="AE3489" i="12"/>
  <c r="AE3490" i="12"/>
  <c r="AE3491" i="12"/>
  <c r="AE3492" i="12"/>
  <c r="AE3493" i="12"/>
  <c r="AE3494" i="12"/>
  <c r="AE3495" i="12"/>
  <c r="AE3496" i="12"/>
  <c r="AE3497" i="12"/>
  <c r="AE3498" i="12"/>
  <c r="AE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89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29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8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F1502" i="12"/>
  <c r="AF1503" i="12"/>
  <c r="AF1504" i="12"/>
  <c r="AF1505" i="12"/>
  <c r="AF1506" i="12"/>
  <c r="AF1507" i="12"/>
  <c r="AF1508" i="12"/>
  <c r="AF1509" i="12"/>
  <c r="AF1510" i="12"/>
  <c r="AF1511" i="12"/>
  <c r="AF1512" i="12"/>
  <c r="AF1513" i="12"/>
  <c r="AF1514" i="12"/>
  <c r="AF1515" i="12"/>
  <c r="AF1516" i="12"/>
  <c r="AF1517" i="12"/>
  <c r="AF1518" i="12"/>
  <c r="AF1519" i="12"/>
  <c r="AF1520" i="12"/>
  <c r="AF1521" i="12"/>
  <c r="AF1522" i="12"/>
  <c r="AF1523" i="12"/>
  <c r="AF1524" i="12"/>
  <c r="AF1525" i="12"/>
  <c r="AF1526" i="12"/>
  <c r="AF1527" i="12"/>
  <c r="AF1528" i="12"/>
  <c r="AF1529" i="12"/>
  <c r="AF1530" i="12"/>
  <c r="AF1531" i="12"/>
  <c r="AF1532" i="12"/>
  <c r="AF1533" i="12"/>
  <c r="AF1534" i="12"/>
  <c r="AF1535" i="12"/>
  <c r="AF1536" i="12"/>
  <c r="AF1537" i="12"/>
  <c r="AF1538" i="12"/>
  <c r="AF1539" i="12"/>
  <c r="AF1540" i="12"/>
  <c r="AF1541" i="12"/>
  <c r="AF1542" i="12"/>
  <c r="AF1543" i="12"/>
  <c r="AF1544" i="12"/>
  <c r="AF1545" i="12"/>
  <c r="AF1546" i="12"/>
  <c r="AF1547" i="12"/>
  <c r="AF1548" i="12"/>
  <c r="AF1549" i="12"/>
  <c r="AF1550" i="12"/>
  <c r="AF1551" i="12"/>
  <c r="AF1552" i="12"/>
  <c r="AF1553" i="12"/>
  <c r="AF1554" i="12"/>
  <c r="AF1555" i="12"/>
  <c r="AF1556" i="12"/>
  <c r="AF1557" i="12"/>
  <c r="AF1558" i="12"/>
  <c r="AF1559" i="12"/>
  <c r="AF1560" i="12"/>
  <c r="AF1561" i="12"/>
  <c r="AF1562" i="12"/>
  <c r="AF1563" i="12"/>
  <c r="AF1564" i="12"/>
  <c r="AF1565" i="12"/>
  <c r="AF1566" i="12"/>
  <c r="AF1567" i="12"/>
  <c r="AF1568" i="12"/>
  <c r="AF1569" i="12"/>
  <c r="AF1570" i="12"/>
  <c r="AF1571" i="12"/>
  <c r="AF1572" i="12"/>
  <c r="AF1573" i="12"/>
  <c r="AF1574" i="12"/>
  <c r="AF1575" i="12"/>
  <c r="AF1576" i="12"/>
  <c r="AF1577" i="12"/>
  <c r="AF1578" i="12"/>
  <c r="AF1579" i="12"/>
  <c r="AF1580" i="12"/>
  <c r="AF1581" i="12"/>
  <c r="AF1582" i="12"/>
  <c r="AF1583" i="12"/>
  <c r="AF1584" i="12"/>
  <c r="AF1585" i="12"/>
  <c r="AF1586" i="12"/>
  <c r="AF1587" i="12"/>
  <c r="AF1588" i="12"/>
  <c r="AF1589" i="12"/>
  <c r="AF1590" i="12"/>
  <c r="AF1591" i="12"/>
  <c r="AF1592" i="12"/>
  <c r="AF1593" i="12"/>
  <c r="AF1594" i="12"/>
  <c r="AF1595" i="12"/>
  <c r="AF1596" i="12"/>
  <c r="AF1597" i="12"/>
  <c r="AF1598" i="12"/>
  <c r="AF1599" i="12"/>
  <c r="AF1600" i="12"/>
  <c r="AF1601" i="12"/>
  <c r="AF1602" i="12"/>
  <c r="AF1603" i="12"/>
  <c r="AF1604" i="12"/>
  <c r="AF1605" i="12"/>
  <c r="AF1606" i="12"/>
  <c r="AF1607" i="12"/>
  <c r="AF1608" i="12"/>
  <c r="AF1609" i="12"/>
  <c r="AF1610" i="12"/>
  <c r="AF1611" i="12"/>
  <c r="AF1612" i="12"/>
  <c r="AF1613" i="12"/>
  <c r="AF1614" i="12"/>
  <c r="AF1615" i="12"/>
  <c r="AF1616" i="12"/>
  <c r="AF1617" i="12"/>
  <c r="AF1618" i="12"/>
  <c r="AF1619" i="12"/>
  <c r="AF1620" i="12"/>
  <c r="AF1621" i="12"/>
  <c r="AF1622" i="12"/>
  <c r="AF1623" i="12"/>
  <c r="AF1624" i="12"/>
  <c r="AF1625" i="12"/>
  <c r="AF1626" i="12"/>
  <c r="AF1627" i="12"/>
  <c r="AF1628" i="12"/>
  <c r="AF1629" i="12"/>
  <c r="AF1630" i="12"/>
  <c r="AF1631" i="12"/>
  <c r="AF1632" i="12"/>
  <c r="AF1633" i="12"/>
  <c r="AF1634" i="12"/>
  <c r="AF1635" i="12"/>
  <c r="AF1636" i="12"/>
  <c r="AF1637" i="12"/>
  <c r="AF1638" i="12"/>
  <c r="AF1639" i="12"/>
  <c r="AF1640" i="12"/>
  <c r="AF1641" i="12"/>
  <c r="AF1642" i="12"/>
  <c r="AF1643" i="12"/>
  <c r="AF1644" i="12"/>
  <c r="AF1645" i="12"/>
  <c r="AF1646" i="12"/>
  <c r="AF1647" i="12"/>
  <c r="AF1648" i="12"/>
  <c r="AF1649" i="12"/>
  <c r="AF1650" i="12"/>
  <c r="AF1651" i="12"/>
  <c r="AF1652" i="12"/>
  <c r="AF1653" i="12"/>
  <c r="AF1654" i="12"/>
  <c r="AF1655" i="12"/>
  <c r="AF1656" i="12"/>
  <c r="AF1657" i="12"/>
  <c r="AF1658" i="12"/>
  <c r="AF1659" i="12"/>
  <c r="AF1660" i="12"/>
  <c r="AF1661" i="12"/>
  <c r="AF1662" i="12"/>
  <c r="AF1663" i="12"/>
  <c r="AF1664" i="12"/>
  <c r="AF1665" i="12"/>
  <c r="AF1666" i="12"/>
  <c r="AF1667" i="12"/>
  <c r="AF1668" i="12"/>
  <c r="AF1669" i="12"/>
  <c r="AF1670" i="12"/>
  <c r="AF1671" i="12"/>
  <c r="AF1672" i="12"/>
  <c r="AF1673" i="12"/>
  <c r="AF1674" i="12"/>
  <c r="AF1675" i="12"/>
  <c r="AF1676" i="12"/>
  <c r="AF1677" i="12"/>
  <c r="AF1678" i="12"/>
  <c r="AF1679" i="12"/>
  <c r="AF1680" i="12"/>
  <c r="AF1681" i="12"/>
  <c r="AF1682" i="12"/>
  <c r="AF1683" i="12"/>
  <c r="AF1684" i="12"/>
  <c r="AF1685" i="12"/>
  <c r="AF1686" i="12"/>
  <c r="AF1687" i="12"/>
  <c r="AF1688" i="12"/>
  <c r="AF1689" i="12"/>
  <c r="AF1690" i="12"/>
  <c r="AF1691" i="12"/>
  <c r="AF1692" i="12"/>
  <c r="AF1693" i="12"/>
  <c r="AF1694" i="12"/>
  <c r="AF1695" i="12"/>
  <c r="AF1696" i="12"/>
  <c r="AF1697" i="12"/>
  <c r="AF1698" i="12"/>
  <c r="AF1699" i="12"/>
  <c r="AF1700" i="12"/>
  <c r="AF1701" i="12"/>
  <c r="AF1702" i="12"/>
  <c r="AF1703" i="12"/>
  <c r="AF1704" i="12"/>
  <c r="AF1705" i="12"/>
  <c r="AF1706" i="12"/>
  <c r="AF1707" i="12"/>
  <c r="AF1708" i="12"/>
  <c r="AF1709" i="12"/>
  <c r="AF1710" i="12"/>
  <c r="AF1711" i="12"/>
  <c r="AF1712" i="12"/>
  <c r="AF1713" i="12"/>
  <c r="AF1714" i="12"/>
  <c r="AF1715" i="12"/>
  <c r="AF1716" i="12"/>
  <c r="AF1717" i="12"/>
  <c r="AF1718" i="12"/>
  <c r="AF1719" i="12"/>
  <c r="AF1720" i="12"/>
  <c r="AF1721" i="12"/>
  <c r="AF1722" i="12"/>
  <c r="AF1723" i="12"/>
  <c r="AF1724" i="12"/>
  <c r="AF1725" i="12"/>
  <c r="AF1726" i="12"/>
  <c r="AF1727" i="12"/>
  <c r="AF1728" i="12"/>
  <c r="AF1729" i="12"/>
  <c r="AF1730" i="12"/>
  <c r="AF1731" i="12"/>
  <c r="AF1732" i="12"/>
  <c r="AF1733" i="12"/>
  <c r="AF1734" i="12"/>
  <c r="AF1735" i="12"/>
  <c r="AF1736" i="12"/>
  <c r="AF1737" i="12"/>
  <c r="AF1738" i="12"/>
  <c r="AF1739" i="12"/>
  <c r="AF1740" i="12"/>
  <c r="AF1741" i="12"/>
  <c r="AF1742" i="12"/>
  <c r="AF1743" i="12"/>
  <c r="AF1744" i="12"/>
  <c r="AF1745" i="12"/>
  <c r="AF1746" i="12"/>
  <c r="AF1747" i="12"/>
  <c r="AF1748" i="12"/>
  <c r="AF1749" i="12"/>
  <c r="AF1750" i="12"/>
  <c r="AF1751" i="12"/>
  <c r="AF1752" i="12"/>
  <c r="AF1753" i="12"/>
  <c r="AF1754" i="12"/>
  <c r="AF1755" i="12"/>
  <c r="AF1756" i="12"/>
  <c r="AF1757" i="12"/>
  <c r="AF1758" i="12"/>
  <c r="AF1759" i="12"/>
  <c r="AF1760" i="12"/>
  <c r="AF1761" i="12"/>
  <c r="AF1762" i="12"/>
  <c r="AF1763" i="12"/>
  <c r="AF1764" i="12"/>
  <c r="AF1765" i="12"/>
  <c r="AF1766" i="12"/>
  <c r="AF1767" i="12"/>
  <c r="AF1768" i="12"/>
  <c r="AF1769" i="12"/>
  <c r="AF1770" i="12"/>
  <c r="AF1771" i="12"/>
  <c r="AF1772" i="12"/>
  <c r="AF1773" i="12"/>
  <c r="AF1774" i="12"/>
  <c r="AF1775" i="12"/>
  <c r="AF1776" i="12"/>
  <c r="AF1777" i="12"/>
  <c r="AF1778" i="12"/>
  <c r="AF1779" i="12"/>
  <c r="AF1780" i="12"/>
  <c r="AF1781" i="12"/>
  <c r="AF1782" i="12"/>
  <c r="AF1783" i="12"/>
  <c r="AF1784" i="12"/>
  <c r="AF1785" i="12"/>
  <c r="AF1786" i="12"/>
  <c r="AF1787" i="12"/>
  <c r="AF1788" i="12"/>
  <c r="AF1789" i="12"/>
  <c r="AF1790" i="12"/>
  <c r="AF1791" i="12"/>
  <c r="AF1792" i="12"/>
  <c r="AF1793" i="12"/>
  <c r="AF1794" i="12"/>
  <c r="AF1795" i="12"/>
  <c r="AF1796" i="12"/>
  <c r="AF1797" i="12"/>
  <c r="AF1798" i="12"/>
  <c r="AF1799" i="12"/>
  <c r="AF1800" i="12"/>
  <c r="AF1801" i="12"/>
  <c r="AF1802" i="12"/>
  <c r="AF1803" i="12"/>
  <c r="AF1804" i="12"/>
  <c r="AF1805" i="12"/>
  <c r="AF1806" i="12"/>
  <c r="AF1807" i="12"/>
  <c r="AF1808" i="12"/>
  <c r="AF1809" i="12"/>
  <c r="AF1810" i="12"/>
  <c r="AF1811" i="12"/>
  <c r="AF1812" i="12"/>
  <c r="AF1813" i="12"/>
  <c r="AF1814" i="12"/>
  <c r="AF1815" i="12"/>
  <c r="AF1816" i="12"/>
  <c r="AF1817" i="12"/>
  <c r="AF1818" i="12"/>
  <c r="AF1819" i="12"/>
  <c r="AF1820" i="12"/>
  <c r="AF1821" i="12"/>
  <c r="AF1822" i="12"/>
  <c r="AF1823" i="12"/>
  <c r="AF1824" i="12"/>
  <c r="AF1825" i="12"/>
  <c r="AF1826" i="12"/>
  <c r="AF1827" i="12"/>
  <c r="AF1828" i="12"/>
  <c r="AF1829" i="12"/>
  <c r="AF1830" i="12"/>
  <c r="AF1831" i="12"/>
  <c r="AF1832" i="12"/>
  <c r="AF1833" i="12"/>
  <c r="AF1834" i="12"/>
  <c r="AF1835" i="12"/>
  <c r="AF1836" i="12"/>
  <c r="AF1837" i="12"/>
  <c r="AF1838" i="12"/>
  <c r="AF1839" i="12"/>
  <c r="AF1840" i="12"/>
  <c r="AF1841" i="12"/>
  <c r="AF1842" i="12"/>
  <c r="AF1843" i="12"/>
  <c r="AF1844" i="12"/>
  <c r="AF1845" i="12"/>
  <c r="AF1846" i="12"/>
  <c r="AF1847" i="12"/>
  <c r="AF1848" i="12"/>
  <c r="AF1849" i="12"/>
  <c r="AF1850" i="12"/>
  <c r="AF1851" i="12"/>
  <c r="AF1852" i="12"/>
  <c r="AF1853" i="12"/>
  <c r="AF1854" i="12"/>
  <c r="AF1855" i="12"/>
  <c r="AF1856" i="12"/>
  <c r="AF1857" i="12"/>
  <c r="AF1858" i="12"/>
  <c r="AF1859" i="12"/>
  <c r="AF1860" i="12"/>
  <c r="AF1861" i="12"/>
  <c r="AF1862" i="12"/>
  <c r="AF1863" i="12"/>
  <c r="AF1864" i="12"/>
  <c r="AF1865" i="12"/>
  <c r="AF1866" i="12"/>
  <c r="AF1867" i="12"/>
  <c r="AF1868" i="12"/>
  <c r="AF1869" i="12"/>
  <c r="AF1870" i="12"/>
  <c r="AF1871" i="12"/>
  <c r="AF1872" i="12"/>
  <c r="AF1873" i="12"/>
  <c r="AF1874" i="12"/>
  <c r="AF1875" i="12"/>
  <c r="AF1876" i="12"/>
  <c r="AF1877" i="12"/>
  <c r="AF1878" i="12"/>
  <c r="AF1879" i="12"/>
  <c r="AF1880" i="12"/>
  <c r="AF1881" i="12"/>
  <c r="AF1882" i="12"/>
  <c r="AF1883" i="12"/>
  <c r="AF1884" i="12"/>
  <c r="AF1885" i="12"/>
  <c r="AF1886" i="12"/>
  <c r="AF1887" i="12"/>
  <c r="AF1888" i="12"/>
  <c r="AF1889" i="12"/>
  <c r="AF1890" i="12"/>
  <c r="AF1891" i="12"/>
  <c r="AF1892" i="12"/>
  <c r="AF1893" i="12"/>
  <c r="AF1894" i="12"/>
  <c r="AF1895" i="12"/>
  <c r="AF1896" i="12"/>
  <c r="AF1897" i="12"/>
  <c r="AF1898" i="12"/>
  <c r="AF1899" i="12"/>
  <c r="AF1900" i="12"/>
  <c r="AF1901" i="12"/>
  <c r="AF1902" i="12"/>
  <c r="AF1903" i="12"/>
  <c r="AF1904" i="12"/>
  <c r="AF1905" i="12"/>
  <c r="AF1906" i="12"/>
  <c r="AF1907" i="12"/>
  <c r="AF1908" i="12"/>
  <c r="AF1909" i="12"/>
  <c r="AF1910" i="12"/>
  <c r="AF1911" i="12"/>
  <c r="AF1912" i="12"/>
  <c r="AF1913" i="12"/>
  <c r="AF1914" i="12"/>
  <c r="AF1915" i="12"/>
  <c r="AF1916" i="12"/>
  <c r="AF1917" i="12"/>
  <c r="AF1918" i="12"/>
  <c r="AF1919" i="12"/>
  <c r="AF1920" i="12"/>
  <c r="AF1921" i="12"/>
  <c r="AF1922" i="12"/>
  <c r="AF1923" i="12"/>
  <c r="AF1924" i="12"/>
  <c r="AF1925" i="12"/>
  <c r="AF1926" i="12"/>
  <c r="AF1927" i="12"/>
  <c r="AF1928" i="12"/>
  <c r="AF1929" i="12"/>
  <c r="AF1930" i="12"/>
  <c r="AF1931" i="12"/>
  <c r="AF1932" i="12"/>
  <c r="AF1933" i="12"/>
  <c r="AF1934" i="12"/>
  <c r="AF1935" i="12"/>
  <c r="AF1936" i="12"/>
  <c r="AF1937" i="12"/>
  <c r="AF1938" i="12"/>
  <c r="AF1939" i="12"/>
  <c r="AF1940" i="12"/>
  <c r="AF1941" i="12"/>
  <c r="AF1942" i="12"/>
  <c r="AF1943" i="12"/>
  <c r="AF1944" i="12"/>
  <c r="AF1945" i="12"/>
  <c r="AF1946" i="12"/>
  <c r="AF1947" i="12"/>
  <c r="AF1948" i="12"/>
  <c r="AF1949" i="12"/>
  <c r="AF1950" i="12"/>
  <c r="AF1951" i="12"/>
  <c r="AF1952" i="12"/>
  <c r="AF1953" i="12"/>
  <c r="AF1954" i="12"/>
  <c r="AF1955" i="12"/>
  <c r="AF1956" i="12"/>
  <c r="AF1957" i="12"/>
  <c r="AF1958" i="12"/>
  <c r="AF1959" i="12"/>
  <c r="AF1960" i="12"/>
  <c r="AF1961" i="12"/>
  <c r="AF1962" i="12"/>
  <c r="AF1963" i="12"/>
  <c r="AF1964" i="12"/>
  <c r="AF1965" i="12"/>
  <c r="AF1966" i="12"/>
  <c r="AF1967" i="12"/>
  <c r="AF1968" i="12"/>
  <c r="AF1969" i="12"/>
  <c r="AF1970" i="12"/>
  <c r="AF1971" i="12"/>
  <c r="AF1972" i="12"/>
  <c r="AF1973" i="12"/>
  <c r="AF1974" i="12"/>
  <c r="AF1975" i="12"/>
  <c r="AF1976" i="12"/>
  <c r="AF1977" i="12"/>
  <c r="AF1978" i="12"/>
  <c r="AF1979" i="12"/>
  <c r="AF1980" i="12"/>
  <c r="AF1981" i="12"/>
  <c r="AF1982" i="12"/>
  <c r="AF1983" i="12"/>
  <c r="AF1984" i="12"/>
  <c r="AF1985" i="12"/>
  <c r="AF1986" i="12"/>
  <c r="AF1987" i="12"/>
  <c r="AF1988" i="12"/>
  <c r="AF1989" i="12"/>
  <c r="AF1990" i="12"/>
  <c r="AF1991" i="12"/>
  <c r="AF1992" i="12"/>
  <c r="AF1993" i="12"/>
  <c r="AF1994" i="12"/>
  <c r="AF1995" i="12"/>
  <c r="AF1996" i="12"/>
  <c r="AF1997" i="12"/>
  <c r="AF1998" i="12"/>
  <c r="AF1999" i="12"/>
  <c r="AF2000" i="12"/>
  <c r="AF2001" i="12"/>
  <c r="AF2002" i="12"/>
  <c r="AF2003" i="12"/>
  <c r="AF2004" i="12"/>
  <c r="AF2005" i="12"/>
  <c r="AF2006" i="12"/>
  <c r="AF2007" i="12"/>
  <c r="AF2008" i="12"/>
  <c r="AF2009" i="12"/>
  <c r="AF2010" i="12"/>
  <c r="AF2011" i="12"/>
  <c r="AF2012" i="12"/>
  <c r="AF2013" i="12"/>
  <c r="AF2014" i="12"/>
  <c r="AF2015" i="12"/>
  <c r="AF2016" i="12"/>
  <c r="AF2017" i="12"/>
  <c r="AF2018" i="12"/>
  <c r="AF2019" i="12"/>
  <c r="AF2020" i="12"/>
  <c r="AF2021" i="12"/>
  <c r="AF2022" i="12"/>
  <c r="AF2023" i="12"/>
  <c r="AF2024" i="12"/>
  <c r="AF2025" i="12"/>
  <c r="AF2026" i="12"/>
  <c r="AF2027" i="12"/>
  <c r="AF2028" i="12"/>
  <c r="AF2029" i="12"/>
  <c r="AF2030" i="12"/>
  <c r="AF2031" i="12"/>
  <c r="AF2032" i="12"/>
  <c r="AF2033" i="12"/>
  <c r="AF2034" i="12"/>
  <c r="AF2035" i="12"/>
  <c r="AF2036" i="12"/>
  <c r="AF2037" i="12"/>
  <c r="AF2038" i="12"/>
  <c r="AF2039" i="12"/>
  <c r="AF2040" i="12"/>
  <c r="AF2041" i="12"/>
  <c r="AF2042" i="12"/>
  <c r="AF2043" i="12"/>
  <c r="AF2044" i="12"/>
  <c r="AF2045" i="12"/>
  <c r="AF2046" i="12"/>
  <c r="AF2047" i="12"/>
  <c r="AF2048" i="12"/>
  <c r="AF2049" i="12"/>
  <c r="AF2050" i="12"/>
  <c r="AF2051" i="12"/>
  <c r="AF2052" i="12"/>
  <c r="AF2053" i="12"/>
  <c r="AF2054" i="12"/>
  <c r="AF2055" i="12"/>
  <c r="AF2056" i="12"/>
  <c r="AF2057" i="12"/>
  <c r="AF2058" i="12"/>
  <c r="AF2059" i="12"/>
  <c r="AF2060" i="12"/>
  <c r="AF2061" i="12"/>
  <c r="AF2062" i="12"/>
  <c r="AF2063" i="12"/>
  <c r="AF2064" i="12"/>
  <c r="AF2065" i="12"/>
  <c r="AF2066" i="12"/>
  <c r="AF2067" i="12"/>
  <c r="AF2068" i="12"/>
  <c r="AF2069" i="12"/>
  <c r="AF2070" i="12"/>
  <c r="AF2071" i="12"/>
  <c r="AF2072" i="12"/>
  <c r="AF2073" i="12"/>
  <c r="AF2074" i="12"/>
  <c r="AF2075" i="12"/>
  <c r="AF2076" i="12"/>
  <c r="AF2077" i="12"/>
  <c r="AF2078" i="12"/>
  <c r="AF2079" i="12"/>
  <c r="AF2080" i="12"/>
  <c r="AF2081" i="12"/>
  <c r="AF2082" i="12"/>
  <c r="AF2083" i="12"/>
  <c r="AF2084" i="12"/>
  <c r="AF2085" i="12"/>
  <c r="AF2086" i="12"/>
  <c r="AF2087" i="12"/>
  <c r="AF2088" i="12"/>
  <c r="AF2089" i="12"/>
  <c r="AF2090" i="12"/>
  <c r="AF2091" i="12"/>
  <c r="AF2092" i="12"/>
  <c r="AF2093" i="12"/>
  <c r="AF2094" i="12"/>
  <c r="AF2095" i="12"/>
  <c r="AF2096" i="12"/>
  <c r="AF2097" i="12"/>
  <c r="AF2098" i="12"/>
  <c r="AF2099" i="12"/>
  <c r="AF2100" i="12"/>
  <c r="AF2101" i="12"/>
  <c r="AF2102" i="12"/>
  <c r="AF2103" i="12"/>
  <c r="AF2104" i="12"/>
  <c r="AF2105" i="12"/>
  <c r="AF2106" i="12"/>
  <c r="AF2107" i="12"/>
  <c r="AF2108" i="12"/>
  <c r="AF2109" i="12"/>
  <c r="AF2110" i="12"/>
  <c r="AF2111" i="12"/>
  <c r="AF2112" i="12"/>
  <c r="AF2113" i="12"/>
  <c r="AF2114" i="12"/>
  <c r="AF2115" i="12"/>
  <c r="AF2116" i="12"/>
  <c r="AF2117" i="12"/>
  <c r="AF2118" i="12"/>
  <c r="AF2119" i="12"/>
  <c r="AF2120" i="12"/>
  <c r="AF2121" i="12"/>
  <c r="AF2122" i="12"/>
  <c r="AF2123" i="12"/>
  <c r="AF2124" i="12"/>
  <c r="AF2125" i="12"/>
  <c r="AF2126" i="12"/>
  <c r="AF2127" i="12"/>
  <c r="AF2128" i="12"/>
  <c r="AF2129" i="12"/>
  <c r="AF2130" i="12"/>
  <c r="AF2131" i="12"/>
  <c r="AF2132" i="12"/>
  <c r="AF2133" i="12"/>
  <c r="AF2134" i="12"/>
  <c r="AF2135" i="12"/>
  <c r="AF2136" i="12"/>
  <c r="AF2137" i="12"/>
  <c r="AF2138" i="12"/>
  <c r="AF2139" i="12"/>
  <c r="AF2140" i="12"/>
  <c r="AF2141" i="12"/>
  <c r="AF2142" i="12"/>
  <c r="AF2143" i="12"/>
  <c r="AF2144" i="12"/>
  <c r="AF2145" i="12"/>
  <c r="AF2146" i="12"/>
  <c r="AF2147" i="12"/>
  <c r="AF2148" i="12"/>
  <c r="AF2149" i="12"/>
  <c r="AF2150" i="12"/>
  <c r="AF2151" i="12"/>
  <c r="AF2152" i="12"/>
  <c r="AF2153" i="12"/>
  <c r="AF2154" i="12"/>
  <c r="AF2155" i="12"/>
  <c r="AF2156" i="12"/>
  <c r="AF2157" i="12"/>
  <c r="AF2158" i="12"/>
  <c r="AF2159" i="12"/>
  <c r="AF2160" i="12"/>
  <c r="AF2161" i="12"/>
  <c r="AF2162" i="12"/>
  <c r="AF2163" i="12"/>
  <c r="AF2164" i="12"/>
  <c r="AF2165" i="12"/>
  <c r="AF2166" i="12"/>
  <c r="AF2167" i="12"/>
  <c r="AF2168" i="12"/>
  <c r="AF2169" i="12"/>
  <c r="AF2170" i="12"/>
  <c r="AF2171" i="12"/>
  <c r="AF2172" i="12"/>
  <c r="AF2173" i="12"/>
  <c r="AF2174" i="12"/>
  <c r="AF2175" i="12"/>
  <c r="AF2176" i="12"/>
  <c r="AF2177" i="12"/>
  <c r="AF2178" i="12"/>
  <c r="AF2179" i="12"/>
  <c r="AF2180" i="12"/>
  <c r="AF2181" i="12"/>
  <c r="AF2182" i="12"/>
  <c r="AF2183" i="12"/>
  <c r="AF2184" i="12"/>
  <c r="AF2185" i="12"/>
  <c r="AF2186" i="12"/>
  <c r="AF2187" i="12"/>
  <c r="AF2188" i="12"/>
  <c r="AF2189" i="12"/>
  <c r="AF2190" i="12"/>
  <c r="AF2191" i="12"/>
  <c r="AF2192" i="12"/>
  <c r="AF2193" i="12"/>
  <c r="AF2194" i="12"/>
  <c r="AF2195" i="12"/>
  <c r="AF2196" i="12"/>
  <c r="AF2197" i="12"/>
  <c r="AF2198" i="12"/>
  <c r="AF2199" i="12"/>
  <c r="AF2200" i="12"/>
  <c r="AF2201" i="12"/>
  <c r="AF2202" i="12"/>
  <c r="AF2203" i="12"/>
  <c r="AF2204" i="12"/>
  <c r="AF2205" i="12"/>
  <c r="AF2206" i="12"/>
  <c r="AF2207" i="12"/>
  <c r="AF2208" i="12"/>
  <c r="AF2209" i="12"/>
  <c r="AF2210" i="12"/>
  <c r="AF2211" i="12"/>
  <c r="AF2212" i="12"/>
  <c r="AF2213" i="12"/>
  <c r="AF2214" i="12"/>
  <c r="AF2215" i="12"/>
  <c r="AF2216" i="12"/>
  <c r="AF2217" i="12"/>
  <c r="AF2218" i="12"/>
  <c r="AF2219" i="12"/>
  <c r="AF2220" i="12"/>
  <c r="AF2221" i="12"/>
  <c r="AF2222" i="12"/>
  <c r="AF2223" i="12"/>
  <c r="AF2224" i="12"/>
  <c r="AF2225" i="12"/>
  <c r="AF2226" i="12"/>
  <c r="AF2227" i="12"/>
  <c r="AF2228" i="12"/>
  <c r="AF2229" i="12"/>
  <c r="AF2230" i="12"/>
  <c r="AF2231" i="12"/>
  <c r="AF2232" i="12"/>
  <c r="AF2233" i="12"/>
  <c r="AF2234" i="12"/>
  <c r="AF2235" i="12"/>
  <c r="AF2236" i="12"/>
  <c r="AF2237" i="12"/>
  <c r="AF2238" i="12"/>
  <c r="AF2239" i="12"/>
  <c r="AF2240" i="12"/>
  <c r="AF2241" i="12"/>
  <c r="AF2242" i="12"/>
  <c r="AF2243" i="12"/>
  <c r="AF2244" i="12"/>
  <c r="AF2245" i="12"/>
  <c r="AF2246" i="12"/>
  <c r="AF2247" i="12"/>
  <c r="AF2248" i="12"/>
  <c r="AF2249" i="12"/>
  <c r="AF2250" i="12"/>
  <c r="AF2251" i="12"/>
  <c r="AF2252" i="12"/>
  <c r="AF2253" i="12"/>
  <c r="AF2254" i="12"/>
  <c r="AF2255" i="12"/>
  <c r="AF2256" i="12"/>
  <c r="AF2257" i="12"/>
  <c r="AF2258" i="12"/>
  <c r="AF2259" i="12"/>
  <c r="AF2260" i="12"/>
  <c r="AF2261" i="12"/>
  <c r="AF2262" i="12"/>
  <c r="AF2263" i="12"/>
  <c r="AF2264" i="12"/>
  <c r="AF2265" i="12"/>
  <c r="AF2266" i="12"/>
  <c r="AF2267" i="12"/>
  <c r="AF2268" i="12"/>
  <c r="AF2269" i="12"/>
  <c r="AF2270" i="12"/>
  <c r="AF2271" i="12"/>
  <c r="AF2272" i="12"/>
  <c r="AF2273" i="12"/>
  <c r="AF2274" i="12"/>
  <c r="AF2275" i="12"/>
  <c r="AF2276" i="12"/>
  <c r="AF2277" i="12"/>
  <c r="AF2278" i="12"/>
  <c r="AF2279" i="12"/>
  <c r="AF2280" i="12"/>
  <c r="AF2281" i="12"/>
  <c r="AF2282" i="12"/>
  <c r="AF2283" i="12"/>
  <c r="AF2284" i="12"/>
  <c r="AF2285" i="12"/>
  <c r="AF2286" i="12"/>
  <c r="AF2287" i="12"/>
  <c r="AF2288" i="12"/>
  <c r="AF2289" i="12"/>
  <c r="AF2290" i="12"/>
  <c r="AF2291" i="12"/>
  <c r="AF2292" i="12"/>
  <c r="AF2293" i="12"/>
  <c r="AF2294" i="12"/>
  <c r="AF2295" i="12"/>
  <c r="AF2296" i="12"/>
  <c r="AF2297" i="12"/>
  <c r="AF2298" i="12"/>
  <c r="AF2299" i="12"/>
  <c r="AF2300" i="12"/>
  <c r="AF2301" i="12"/>
  <c r="AF2302" i="12"/>
  <c r="AF2303" i="12"/>
  <c r="AF2304" i="12"/>
  <c r="AF2305" i="12"/>
  <c r="AF2306" i="12"/>
  <c r="AF2307" i="12"/>
  <c r="AF2308" i="12"/>
  <c r="AF2309" i="12"/>
  <c r="AF2310" i="12"/>
  <c r="AF2311" i="12"/>
  <c r="AF2312" i="12"/>
  <c r="AF2313" i="12"/>
  <c r="AF2314" i="12"/>
  <c r="AF2315" i="12"/>
  <c r="AF2316" i="12"/>
  <c r="AF2317" i="12"/>
  <c r="AF2318" i="12"/>
  <c r="AF2319" i="12"/>
  <c r="AF2320" i="12"/>
  <c r="AF2321" i="12"/>
  <c r="AF2322" i="12"/>
  <c r="AF2323" i="12"/>
  <c r="AF2324" i="12"/>
  <c r="AF2325" i="12"/>
  <c r="AF2326" i="12"/>
  <c r="AF2327" i="12"/>
  <c r="AF2328" i="12"/>
  <c r="AF2329" i="12"/>
  <c r="AF2330" i="12"/>
  <c r="AF2331" i="12"/>
  <c r="AF2332" i="12"/>
  <c r="AF2333" i="12"/>
  <c r="AF2334" i="12"/>
  <c r="AF2335" i="12"/>
  <c r="AF2336" i="12"/>
  <c r="AF2337" i="12"/>
  <c r="AF2338" i="12"/>
  <c r="AF2339" i="12"/>
  <c r="AF2340" i="12"/>
  <c r="AF2341" i="12"/>
  <c r="AF2342" i="12"/>
  <c r="AF2343" i="12"/>
  <c r="AF2344" i="12"/>
  <c r="AF2345" i="12"/>
  <c r="AF2346" i="12"/>
  <c r="AF2347" i="12"/>
  <c r="AF2348" i="12"/>
  <c r="AF2349" i="12"/>
  <c r="AF2350" i="12"/>
  <c r="AF2351" i="12"/>
  <c r="AF2352" i="12"/>
  <c r="AF2353" i="12"/>
  <c r="AF2354" i="12"/>
  <c r="AF2355" i="12"/>
  <c r="AF2356" i="12"/>
  <c r="AF2357" i="12"/>
  <c r="AF2358" i="12"/>
  <c r="AF2359" i="12"/>
  <c r="AF2360" i="12"/>
  <c r="AF2361" i="12"/>
  <c r="AF2362" i="12"/>
  <c r="AF2363" i="12"/>
  <c r="AF2364" i="12"/>
  <c r="AF2365" i="12"/>
  <c r="AF2366" i="12"/>
  <c r="AF2367" i="12"/>
  <c r="AF2368" i="12"/>
  <c r="AF2369" i="12"/>
  <c r="AF2370" i="12"/>
  <c r="AF2371" i="12"/>
  <c r="AF2372" i="12"/>
  <c r="AF2373" i="12"/>
  <c r="AF2374" i="12"/>
  <c r="AF2375" i="12"/>
  <c r="AF2376" i="12"/>
  <c r="AF2377" i="12"/>
  <c r="AF2378" i="12"/>
  <c r="AF2379" i="12"/>
  <c r="AF2380" i="12"/>
  <c r="AF2381" i="12"/>
  <c r="AF2382" i="12"/>
  <c r="AF2383" i="12"/>
  <c r="AF2384" i="12"/>
  <c r="AF2385" i="12"/>
  <c r="AF2386" i="12"/>
  <c r="AF2387" i="12"/>
  <c r="AF2388" i="12"/>
  <c r="AF2389" i="12"/>
  <c r="AF2390" i="12"/>
  <c r="AF2391" i="12"/>
  <c r="AF2392" i="12"/>
  <c r="AF2393" i="12"/>
  <c r="AF2394" i="12"/>
  <c r="AF2395" i="12"/>
  <c r="AF2396" i="12"/>
  <c r="AF2397" i="12"/>
  <c r="AF2398" i="12"/>
  <c r="AF2399" i="12"/>
  <c r="AF2400" i="12"/>
  <c r="AF2401" i="12"/>
  <c r="AF2402" i="12"/>
  <c r="AF2403" i="12"/>
  <c r="AF2404" i="12"/>
  <c r="AF2405" i="12"/>
  <c r="AF2406" i="12"/>
  <c r="AF2407" i="12"/>
  <c r="AF2408" i="12"/>
  <c r="AF2409" i="12"/>
  <c r="AF2410" i="12"/>
  <c r="AF2411" i="12"/>
  <c r="AF2412" i="12"/>
  <c r="AF2413" i="12"/>
  <c r="AF2414" i="12"/>
  <c r="AF2415" i="12"/>
  <c r="AF2416" i="12"/>
  <c r="AF2417" i="12"/>
  <c r="AF2418" i="12"/>
  <c r="AF2419" i="12"/>
  <c r="AF2420" i="12"/>
  <c r="AF2421" i="12"/>
  <c r="AF2422" i="12"/>
  <c r="AF2423" i="12"/>
  <c r="AF2424" i="12"/>
  <c r="AF2425" i="12"/>
  <c r="AF2426" i="12"/>
  <c r="AF2427" i="12"/>
  <c r="AF2428" i="12"/>
  <c r="AF2429" i="12"/>
  <c r="AF2430" i="12"/>
  <c r="AF2431" i="12"/>
  <c r="AF2432" i="12"/>
  <c r="AF2433" i="12"/>
  <c r="AF2434" i="12"/>
  <c r="AF2435" i="12"/>
  <c r="AF2436" i="12"/>
  <c r="AF2437" i="12"/>
  <c r="AF2438" i="12"/>
  <c r="AF2439" i="12"/>
  <c r="AF2440" i="12"/>
  <c r="AF2441" i="12"/>
  <c r="AF2442" i="12"/>
  <c r="AF2443" i="12"/>
  <c r="AF2444" i="12"/>
  <c r="AF2445" i="12"/>
  <c r="AF2446" i="12"/>
  <c r="AF2447" i="12"/>
  <c r="AF2448" i="12"/>
  <c r="AF2449" i="12"/>
  <c r="AF2450" i="12"/>
  <c r="AF2451" i="12"/>
  <c r="AF2452" i="12"/>
  <c r="AF2453" i="12"/>
  <c r="AF2454" i="12"/>
  <c r="AF2455" i="12"/>
  <c r="AF2456" i="12"/>
  <c r="AF2457" i="12"/>
  <c r="AF2458" i="12"/>
  <c r="AF2459" i="12"/>
  <c r="AF2460" i="12"/>
  <c r="AF2461" i="12"/>
  <c r="AF2462" i="12"/>
  <c r="AF2463" i="12"/>
  <c r="AF2464" i="12"/>
  <c r="AF2465" i="12"/>
  <c r="AF2466" i="12"/>
  <c r="AF2467" i="12"/>
  <c r="AF2468" i="12"/>
  <c r="AF2469" i="12"/>
  <c r="AF2470" i="12"/>
  <c r="AF2471" i="12"/>
  <c r="AF2472" i="12"/>
  <c r="AF2473" i="12"/>
  <c r="AF2474" i="12"/>
  <c r="AF2475" i="12"/>
  <c r="AF2476" i="12"/>
  <c r="AF2477" i="12"/>
  <c r="AF2478" i="12"/>
  <c r="AF2479" i="12"/>
  <c r="AF2480" i="12"/>
  <c r="AF2481" i="12"/>
  <c r="AF2482" i="12"/>
  <c r="AF2483" i="12"/>
  <c r="AF2484" i="12"/>
  <c r="AF2485" i="12"/>
  <c r="AF2486" i="12"/>
  <c r="AF2487" i="12"/>
  <c r="AF2488" i="12"/>
  <c r="AF2489" i="12"/>
  <c r="AF2490" i="12"/>
  <c r="AF2491" i="12"/>
  <c r="AF2492" i="12"/>
  <c r="AF2493" i="12"/>
  <c r="AF2494" i="12"/>
  <c r="AF2495" i="12"/>
  <c r="AF2496" i="12"/>
  <c r="AF2497" i="12"/>
  <c r="AF2498" i="12"/>
  <c r="AF2499" i="12"/>
  <c r="AF2500" i="12"/>
  <c r="AF2501" i="12"/>
  <c r="AF2502" i="12"/>
  <c r="AF2503" i="12"/>
  <c r="AF2504" i="12"/>
  <c r="AF2505" i="12"/>
  <c r="AF2506" i="12"/>
  <c r="AF2507" i="12"/>
  <c r="AF2508" i="12"/>
  <c r="AF2509" i="12"/>
  <c r="AF2510" i="12"/>
  <c r="AF2511" i="12"/>
  <c r="AF2512" i="12"/>
  <c r="AF2513" i="12"/>
  <c r="AF2514" i="12"/>
  <c r="AF2515" i="12"/>
  <c r="AF2516" i="12"/>
  <c r="AF2517" i="12"/>
  <c r="AF2518" i="12"/>
  <c r="AF2519" i="12"/>
  <c r="AF2520" i="12"/>
  <c r="AF2521" i="12"/>
  <c r="AF2522" i="12"/>
  <c r="AF2523" i="12"/>
  <c r="AF2524" i="12"/>
  <c r="AF2525" i="12"/>
  <c r="AF2526" i="12"/>
  <c r="AF2527" i="12"/>
  <c r="AF2528" i="12"/>
  <c r="AF2529" i="12"/>
  <c r="AF2530" i="12"/>
  <c r="AF2531" i="12"/>
  <c r="AF2532" i="12"/>
  <c r="AF2533" i="12"/>
  <c r="AF2534" i="12"/>
  <c r="AF2535" i="12"/>
  <c r="AF2536" i="12"/>
  <c r="AF2537" i="12"/>
  <c r="AF2538" i="12"/>
  <c r="AF2539" i="12"/>
  <c r="AF2540" i="12"/>
  <c r="AF2541" i="12"/>
  <c r="AF2542" i="12"/>
  <c r="AF2543" i="12"/>
  <c r="AF2544" i="12"/>
  <c r="AF2545" i="12"/>
  <c r="AF2546" i="12"/>
  <c r="AF2547" i="12"/>
  <c r="AF2548" i="12"/>
  <c r="AF2549" i="12"/>
  <c r="AF2550" i="12"/>
  <c r="AF2551" i="12"/>
  <c r="AF2552" i="12"/>
  <c r="AF2553" i="12"/>
  <c r="AF2554" i="12"/>
  <c r="AF2555" i="12"/>
  <c r="AF2556" i="12"/>
  <c r="AF2557" i="12"/>
  <c r="AF2558" i="12"/>
  <c r="AF2559" i="12"/>
  <c r="AF2560" i="12"/>
  <c r="AF2561" i="12"/>
  <c r="AF2562" i="12"/>
  <c r="AF2563" i="12"/>
  <c r="AF2564" i="12"/>
  <c r="AF2565" i="12"/>
  <c r="AF2566" i="12"/>
  <c r="AF2567" i="12"/>
  <c r="AF2568" i="12"/>
  <c r="AF2569" i="12"/>
  <c r="AF2570" i="12"/>
  <c r="AF2571" i="12"/>
  <c r="AF2572" i="12"/>
  <c r="AF2573" i="12"/>
  <c r="AF2574" i="12"/>
  <c r="AF2575" i="12"/>
  <c r="AF2576" i="12"/>
  <c r="AF2577" i="12"/>
  <c r="AF2578" i="12"/>
  <c r="AF2579" i="12"/>
  <c r="AF2580" i="12"/>
  <c r="AF2581" i="12"/>
  <c r="AF2582" i="12"/>
  <c r="AF2583" i="12"/>
  <c r="AF2584" i="12"/>
  <c r="AF2585" i="12"/>
  <c r="AF2586" i="12"/>
  <c r="AF2587" i="12"/>
  <c r="AF2588" i="12"/>
  <c r="AF2589" i="12"/>
  <c r="AF2590" i="12"/>
  <c r="AF2591" i="12"/>
  <c r="AF2592" i="12"/>
  <c r="AF2593" i="12"/>
  <c r="AF2594" i="12"/>
  <c r="AF2595" i="12"/>
  <c r="AF2596" i="12"/>
  <c r="AF2597" i="12"/>
  <c r="AF2598" i="12"/>
  <c r="AF2599" i="12"/>
  <c r="AF2600" i="12"/>
  <c r="AF2601" i="12"/>
  <c r="AF2602" i="12"/>
  <c r="AF2603" i="12"/>
  <c r="AF2604" i="12"/>
  <c r="AF2605" i="12"/>
  <c r="AF2606" i="12"/>
  <c r="AF2607" i="12"/>
  <c r="AF2608" i="12"/>
  <c r="AF2609" i="12"/>
  <c r="AF2610" i="12"/>
  <c r="AF2611" i="12"/>
  <c r="AF2612" i="12"/>
  <c r="AF2613" i="12"/>
  <c r="AF2614" i="12"/>
  <c r="AF2615" i="12"/>
  <c r="AF2616" i="12"/>
  <c r="AF2617" i="12"/>
  <c r="AF2618" i="12"/>
  <c r="AF2619" i="12"/>
  <c r="AF2620" i="12"/>
  <c r="AF2621" i="12"/>
  <c r="AF2622" i="12"/>
  <c r="AF2623" i="12"/>
  <c r="AF2624" i="12"/>
  <c r="AF2625" i="12"/>
  <c r="AF2626" i="12"/>
  <c r="AF2627" i="12"/>
  <c r="AF2628" i="12"/>
  <c r="AF2629" i="12"/>
  <c r="AF2630" i="12"/>
  <c r="AF2631" i="12"/>
  <c r="AF2632" i="12"/>
  <c r="AF2633" i="12"/>
  <c r="AF2634" i="12"/>
  <c r="AF2635" i="12"/>
  <c r="AF2636" i="12"/>
  <c r="AF2637" i="12"/>
  <c r="AF2638" i="12"/>
  <c r="AF2639" i="12"/>
  <c r="AF2640" i="12"/>
  <c r="AF2641" i="12"/>
  <c r="AF2642" i="12"/>
  <c r="AF2643" i="12"/>
  <c r="AF2644" i="12"/>
  <c r="AF2645" i="12"/>
  <c r="AF2646" i="12"/>
  <c r="AF2647" i="12"/>
  <c r="AF2648" i="12"/>
  <c r="AF2649" i="12"/>
  <c r="AF2650" i="12"/>
  <c r="AF2651" i="12"/>
  <c r="AF2652" i="12"/>
  <c r="AF2653" i="12"/>
  <c r="AF2654" i="12"/>
  <c r="AF2655" i="12"/>
  <c r="AF2656" i="12"/>
  <c r="AF2657" i="12"/>
  <c r="AF2658" i="12"/>
  <c r="AF2659" i="12"/>
  <c r="AF2660" i="12"/>
  <c r="AF2661" i="12"/>
  <c r="AF2662" i="12"/>
  <c r="AF2663" i="12"/>
  <c r="AF2664" i="12"/>
  <c r="AF2665" i="12"/>
  <c r="AF2666" i="12"/>
  <c r="AF2667" i="12"/>
  <c r="AF2668" i="12"/>
  <c r="AF2669" i="12"/>
  <c r="AF2670" i="12"/>
  <c r="AF2671" i="12"/>
  <c r="AF2672" i="12"/>
  <c r="AF2673" i="12"/>
  <c r="AF2674" i="12"/>
  <c r="AF2675" i="12"/>
  <c r="AF2676" i="12"/>
  <c r="AF2677" i="12"/>
  <c r="AF2678" i="12"/>
  <c r="AF2679" i="12"/>
  <c r="AF2680" i="12"/>
  <c r="AF2681" i="12"/>
  <c r="AF2682" i="12"/>
  <c r="AF2683" i="12"/>
  <c r="AF2684" i="12"/>
  <c r="AF2685" i="12"/>
  <c r="AF2686" i="12"/>
  <c r="AF2687" i="12"/>
  <c r="AF2688" i="12"/>
  <c r="AF2689" i="12"/>
  <c r="AF2690" i="12"/>
  <c r="AF2691" i="12"/>
  <c r="AF2692" i="12"/>
  <c r="AF2693" i="12"/>
  <c r="AF2694" i="12"/>
  <c r="AF2695" i="12"/>
  <c r="AF2696" i="12"/>
  <c r="AF2697" i="12"/>
  <c r="AF2698" i="12"/>
  <c r="AF2699" i="12"/>
  <c r="AF2700" i="12"/>
  <c r="AF2701" i="12"/>
  <c r="AF2702" i="12"/>
  <c r="AF2703" i="12"/>
  <c r="AF2704" i="12"/>
  <c r="AF2705" i="12"/>
  <c r="AF2706" i="12"/>
  <c r="AF2707" i="12"/>
  <c r="AF2708" i="12"/>
  <c r="AF2709" i="12"/>
  <c r="AF2710" i="12"/>
  <c r="AF2711" i="12"/>
  <c r="AF2712" i="12"/>
  <c r="AF2713" i="12"/>
  <c r="AF2714" i="12"/>
  <c r="AF2715" i="12"/>
  <c r="AF2716" i="12"/>
  <c r="AF2717" i="12"/>
  <c r="AF2718" i="12"/>
  <c r="AF2719" i="12"/>
  <c r="AF2720" i="12"/>
  <c r="AF2721" i="12"/>
  <c r="AF2722" i="12"/>
  <c r="AF2723" i="12"/>
  <c r="AF2724" i="12"/>
  <c r="AF2725" i="12"/>
  <c r="AF2726" i="12"/>
  <c r="AF2727" i="12"/>
  <c r="AF2728" i="12"/>
  <c r="AF2729" i="12"/>
  <c r="AF2730" i="12"/>
  <c r="AF2731" i="12"/>
  <c r="AF2732" i="12"/>
  <c r="AF2733" i="12"/>
  <c r="AF2734" i="12"/>
  <c r="AF2735" i="12"/>
  <c r="AF2736" i="12"/>
  <c r="AF2737" i="12"/>
  <c r="AF2738" i="12"/>
  <c r="AF2739" i="12"/>
  <c r="AF2740" i="12"/>
  <c r="AF2741" i="12"/>
  <c r="AF2742" i="12"/>
  <c r="AF2743" i="12"/>
  <c r="AF2744" i="12"/>
  <c r="AF2745" i="12"/>
  <c r="AF2746" i="12"/>
  <c r="AF2747" i="12"/>
  <c r="AF2748" i="12"/>
  <c r="AF2749" i="12"/>
  <c r="AF2750" i="12"/>
  <c r="AF2751" i="12"/>
  <c r="AF2752" i="12"/>
  <c r="AF2753" i="12"/>
  <c r="AF2754" i="12"/>
  <c r="AF2755" i="12"/>
  <c r="AF2756" i="12"/>
  <c r="AF2757" i="12"/>
  <c r="AF2758" i="12"/>
  <c r="AF2759" i="12"/>
  <c r="AF2760" i="12"/>
  <c r="AF2761" i="12"/>
  <c r="AF2762" i="12"/>
  <c r="AF2763" i="12"/>
  <c r="AF2764" i="12"/>
  <c r="AF2765" i="12"/>
  <c r="AF2766" i="12"/>
  <c r="AF2767" i="12"/>
  <c r="AF2768" i="12"/>
  <c r="AF2769" i="12"/>
  <c r="AF2770" i="12"/>
  <c r="AF2771" i="12"/>
  <c r="AF2772" i="12"/>
  <c r="AF2773" i="12"/>
  <c r="AF2774" i="12"/>
  <c r="AF2775" i="12"/>
  <c r="AF2776" i="12"/>
  <c r="AF2777" i="12"/>
  <c r="AF2778" i="12"/>
  <c r="AF2779" i="12"/>
  <c r="AF2780" i="12"/>
  <c r="AF2781" i="12"/>
  <c r="AF2782" i="12"/>
  <c r="AF2783" i="12"/>
  <c r="AF2784" i="12"/>
  <c r="AF2785" i="12"/>
  <c r="AF2786" i="12"/>
  <c r="AF2787" i="12"/>
  <c r="AF2788" i="12"/>
  <c r="AF2789" i="12"/>
  <c r="AF2790" i="12"/>
  <c r="AF2791" i="12"/>
  <c r="AF2792" i="12"/>
  <c r="AF2793" i="12"/>
  <c r="AF2794" i="12"/>
  <c r="AF2795" i="12"/>
  <c r="AF2796" i="12"/>
  <c r="AF2797" i="12"/>
  <c r="AF2798" i="12"/>
  <c r="AF2799" i="12"/>
  <c r="AF2800" i="12"/>
  <c r="AF2801" i="12"/>
  <c r="AF2802" i="12"/>
  <c r="AF2803" i="12"/>
  <c r="AF2804" i="12"/>
  <c r="AF2805" i="12"/>
  <c r="AF2806" i="12"/>
  <c r="AF2807" i="12"/>
  <c r="AF2808" i="12"/>
  <c r="AF2809" i="12"/>
  <c r="AF2810" i="12"/>
  <c r="AF2811" i="12"/>
  <c r="AF2812" i="12"/>
  <c r="AF2813" i="12"/>
  <c r="AF2814" i="12"/>
  <c r="AF2815" i="12"/>
  <c r="AF2816" i="12"/>
  <c r="AF2817" i="12"/>
  <c r="AF2818" i="12"/>
  <c r="AF2819" i="12"/>
  <c r="AF2820" i="12"/>
  <c r="AF2821" i="12"/>
  <c r="AF2822" i="12"/>
  <c r="AF2823" i="12"/>
  <c r="AF2824" i="12"/>
  <c r="AF2825" i="12"/>
  <c r="AF2826" i="12"/>
  <c r="AF2827" i="12"/>
  <c r="AF2828" i="12"/>
  <c r="AF2829" i="12"/>
  <c r="AF2830" i="12"/>
  <c r="AF2831" i="12"/>
  <c r="AF2832" i="12"/>
  <c r="AF2833" i="12"/>
  <c r="AF2834" i="12"/>
  <c r="AF2835" i="12"/>
  <c r="AF2836" i="12"/>
  <c r="AF2837" i="12"/>
  <c r="AF2838" i="12"/>
  <c r="AF2839" i="12"/>
  <c r="AF2840" i="12"/>
  <c r="AF2841" i="12"/>
  <c r="AF2842" i="12"/>
  <c r="AF2843" i="12"/>
  <c r="AF2844" i="12"/>
  <c r="AF2845" i="12"/>
  <c r="AF2846" i="12"/>
  <c r="AF2847" i="12"/>
  <c r="AF2848" i="12"/>
  <c r="AF2849" i="12"/>
  <c r="AF2850" i="12"/>
  <c r="AF2851" i="12"/>
  <c r="AF2852" i="12"/>
  <c r="AF2853" i="12"/>
  <c r="AF2854" i="12"/>
  <c r="AF2855" i="12"/>
  <c r="AF2856" i="12"/>
  <c r="AF2857" i="12"/>
  <c r="AF2858" i="12"/>
  <c r="AF2859" i="12"/>
  <c r="AF2860" i="12"/>
  <c r="AF2861" i="12"/>
  <c r="AF2862" i="12"/>
  <c r="AF2863" i="12"/>
  <c r="AF2864" i="12"/>
  <c r="AF2865" i="12"/>
  <c r="AF2866" i="12"/>
  <c r="AF2867" i="12"/>
  <c r="AF2868" i="12"/>
  <c r="AF2869" i="12"/>
  <c r="AF2870" i="12"/>
  <c r="AF2871" i="12"/>
  <c r="AF2872" i="12"/>
  <c r="AF2873" i="12"/>
  <c r="AF2874" i="12"/>
  <c r="AF2875" i="12"/>
  <c r="AF2876" i="12"/>
  <c r="AF2877" i="12"/>
  <c r="AF2878" i="12"/>
  <c r="AF2879" i="12"/>
  <c r="AF2880" i="12"/>
  <c r="AF2881" i="12"/>
  <c r="AF2882" i="12"/>
  <c r="AF2883" i="12"/>
  <c r="AF2884" i="12"/>
  <c r="AF2885" i="12"/>
  <c r="AF2886" i="12"/>
  <c r="AF2887" i="12"/>
  <c r="AF2888" i="12"/>
  <c r="AF2889" i="12"/>
  <c r="AF2890" i="12"/>
  <c r="AF2891" i="12"/>
  <c r="AF2892" i="12"/>
  <c r="AF2893" i="12"/>
  <c r="AF2894" i="12"/>
  <c r="AF2895" i="12"/>
  <c r="AF2896" i="12"/>
  <c r="AF2897" i="12"/>
  <c r="AF2898" i="12"/>
  <c r="AF2899" i="12"/>
  <c r="AF2900" i="12"/>
  <c r="AF2901" i="12"/>
  <c r="AF2902" i="12"/>
  <c r="AF2903" i="12"/>
  <c r="AF2904" i="12"/>
  <c r="AF2905" i="12"/>
  <c r="AF2906" i="12"/>
  <c r="AF2907" i="12"/>
  <c r="AF2908" i="12"/>
  <c r="AF2909" i="12"/>
  <c r="AF2910" i="12"/>
  <c r="AF2911" i="12"/>
  <c r="AF2912" i="12"/>
  <c r="AF2913" i="12"/>
  <c r="AF2914" i="12"/>
  <c r="AF2915" i="12"/>
  <c r="AF2916" i="12"/>
  <c r="AF2917" i="12"/>
  <c r="AF2918" i="12"/>
  <c r="AF2919" i="12"/>
  <c r="AF2920" i="12"/>
  <c r="AF2921" i="12"/>
  <c r="AF2922" i="12"/>
  <c r="AF2923" i="12"/>
  <c r="AF2924" i="12"/>
  <c r="AF2925" i="12"/>
  <c r="AF2926" i="12"/>
  <c r="AF2927" i="12"/>
  <c r="AF2928" i="12"/>
  <c r="AF2929" i="12"/>
  <c r="AF2930" i="12"/>
  <c r="AF2931" i="12"/>
  <c r="AF2932" i="12"/>
  <c r="AF2933" i="12"/>
  <c r="AF2934" i="12"/>
  <c r="AF2935" i="12"/>
  <c r="AF2936" i="12"/>
  <c r="AF2937" i="12"/>
  <c r="AF2938" i="12"/>
  <c r="AF2939" i="12"/>
  <c r="AF2940" i="12"/>
  <c r="AF2941" i="12"/>
  <c r="AF2942" i="12"/>
  <c r="AF2943" i="12"/>
  <c r="AF2944" i="12"/>
  <c r="AF2945" i="12"/>
  <c r="AF2946" i="12"/>
  <c r="AF2947" i="12"/>
  <c r="AF2948" i="12"/>
  <c r="AF2949" i="12"/>
  <c r="AF2950" i="12"/>
  <c r="AF2951" i="12"/>
  <c r="AF2952" i="12"/>
  <c r="AF2953" i="12"/>
  <c r="AF2954" i="12"/>
  <c r="AF2955" i="12"/>
  <c r="AF2956" i="12"/>
  <c r="AF2957" i="12"/>
  <c r="AF2958" i="12"/>
  <c r="AF2959" i="12"/>
  <c r="AF2960" i="12"/>
  <c r="AF2961" i="12"/>
  <c r="AF2962" i="12"/>
  <c r="AF2963" i="12"/>
  <c r="AF2964" i="12"/>
  <c r="AF2965" i="12"/>
  <c r="AF2966" i="12"/>
  <c r="AF2967" i="12"/>
  <c r="AF2968" i="12"/>
  <c r="AF2969" i="12"/>
  <c r="AF2970" i="12"/>
  <c r="AF2971" i="12"/>
  <c r="AF2972" i="12"/>
  <c r="AF2973" i="12"/>
  <c r="AF2974" i="12"/>
  <c r="AF2975" i="12"/>
  <c r="AF2976" i="12"/>
  <c r="AF2977" i="12"/>
  <c r="AF2978" i="12"/>
  <c r="AF2979" i="12"/>
  <c r="AF2980" i="12"/>
  <c r="AF2981" i="12"/>
  <c r="AF2982" i="12"/>
  <c r="AF2983" i="12"/>
  <c r="AF2984" i="12"/>
  <c r="AF2985" i="12"/>
  <c r="AF2986" i="12"/>
  <c r="AF2987" i="12"/>
  <c r="AF2988" i="12"/>
  <c r="AF2989" i="12"/>
  <c r="AF2990" i="12"/>
  <c r="AF2991" i="12"/>
  <c r="AF2992" i="12"/>
  <c r="AF2993" i="12"/>
  <c r="AF2994" i="12"/>
  <c r="AF2995" i="12"/>
  <c r="AF2996" i="12"/>
  <c r="AF2997" i="12"/>
  <c r="AF2998" i="12"/>
  <c r="AF2999" i="12"/>
  <c r="AF3000" i="12"/>
  <c r="AF3001" i="12"/>
  <c r="AF3002" i="12"/>
  <c r="AF3003" i="12"/>
  <c r="AF3004" i="12"/>
  <c r="AF3005" i="12"/>
  <c r="AF3006" i="12"/>
  <c r="AF3007" i="12"/>
  <c r="AF3008" i="12"/>
  <c r="AF3009" i="12"/>
  <c r="AF3010" i="12"/>
  <c r="AF3011" i="12"/>
  <c r="AF3012" i="12"/>
  <c r="AF3013" i="12"/>
  <c r="AF3014" i="12"/>
  <c r="AF3015" i="12"/>
  <c r="AF3016" i="12"/>
  <c r="AF3017" i="12"/>
  <c r="AF3018" i="12"/>
  <c r="AF3019" i="12"/>
  <c r="AF3020" i="12"/>
  <c r="AF3021" i="12"/>
  <c r="AF3022" i="12"/>
  <c r="AF3023" i="12"/>
  <c r="AF3024" i="12"/>
  <c r="AF3025" i="12"/>
  <c r="AF3026" i="12"/>
  <c r="AF3027" i="12"/>
  <c r="AF3028" i="12"/>
  <c r="AF3029" i="12"/>
  <c r="AF3030" i="12"/>
  <c r="AF3031" i="12"/>
  <c r="AF3032" i="12"/>
  <c r="AF3033" i="12"/>
  <c r="AF3034" i="12"/>
  <c r="AF3035" i="12"/>
  <c r="AF3036" i="12"/>
  <c r="AF3037" i="12"/>
  <c r="AF3038" i="12"/>
  <c r="AF3039" i="12"/>
  <c r="AF3040" i="12"/>
  <c r="AF3041" i="12"/>
  <c r="AF3042" i="12"/>
  <c r="AF3043" i="12"/>
  <c r="AF3044" i="12"/>
  <c r="AF3045" i="12"/>
  <c r="AF3046" i="12"/>
  <c r="AF3047" i="12"/>
  <c r="AF3048" i="12"/>
  <c r="AF3049" i="12"/>
  <c r="AF3050" i="12"/>
  <c r="AF3051" i="12"/>
  <c r="AF3052" i="12"/>
  <c r="AF3053" i="12"/>
  <c r="AF3054" i="12"/>
  <c r="AF3055" i="12"/>
  <c r="AF3056" i="12"/>
  <c r="AF3057" i="12"/>
  <c r="AF3058" i="12"/>
  <c r="AF3059" i="12"/>
  <c r="AF3060" i="12"/>
  <c r="AF3061" i="12"/>
  <c r="AF3062" i="12"/>
  <c r="AF3063" i="12"/>
  <c r="AF3064" i="12"/>
  <c r="AF3065" i="12"/>
  <c r="AF3066" i="12"/>
  <c r="AF3067" i="12"/>
  <c r="AF3068" i="12"/>
  <c r="AF3069" i="12"/>
  <c r="AF3070" i="12"/>
  <c r="AF3071" i="12"/>
  <c r="AF3072" i="12"/>
  <c r="AF3073" i="12"/>
  <c r="AF3074" i="12"/>
  <c r="AF3075" i="12"/>
  <c r="AF3076" i="12"/>
  <c r="AF3077" i="12"/>
  <c r="AF3078" i="12"/>
  <c r="AF3079" i="12"/>
  <c r="AF3080" i="12"/>
  <c r="AF3081" i="12"/>
  <c r="AF3082" i="12"/>
  <c r="AF3083" i="12"/>
  <c r="AF3084" i="12"/>
  <c r="AF3085" i="12"/>
  <c r="AF3086" i="12"/>
  <c r="AF3087" i="12"/>
  <c r="AF3088" i="12"/>
  <c r="AF3089" i="12"/>
  <c r="AF3090" i="12"/>
  <c r="AF3091" i="12"/>
  <c r="AF3092" i="12"/>
  <c r="AF3093" i="12"/>
  <c r="AF3094" i="12"/>
  <c r="AF3095" i="12"/>
  <c r="AF3096" i="12"/>
  <c r="AF3097" i="12"/>
  <c r="AF3098" i="12"/>
  <c r="AF3099" i="12"/>
  <c r="AF3100" i="12"/>
  <c r="AF3101" i="12"/>
  <c r="AF3102" i="12"/>
  <c r="AF3103" i="12"/>
  <c r="AF3104" i="12"/>
  <c r="AF3105" i="12"/>
  <c r="AF3106" i="12"/>
  <c r="AF3107" i="12"/>
  <c r="AF3108" i="12"/>
  <c r="AF3109" i="12"/>
  <c r="AF3110" i="12"/>
  <c r="AF3111" i="12"/>
  <c r="AF3112" i="12"/>
  <c r="AF3113" i="12"/>
  <c r="AF3114" i="12"/>
  <c r="AF3115" i="12"/>
  <c r="AF3116" i="12"/>
  <c r="AF3117" i="12"/>
  <c r="AF3118" i="12"/>
  <c r="AF3119" i="12"/>
  <c r="AF3120" i="12"/>
  <c r="AF3121" i="12"/>
  <c r="AF3122" i="12"/>
  <c r="AF3123" i="12"/>
  <c r="AF3124" i="12"/>
  <c r="AF3125" i="12"/>
  <c r="AF3126" i="12"/>
  <c r="AF3127" i="12"/>
  <c r="AF3128" i="12"/>
  <c r="AF3129" i="12"/>
  <c r="AF3130" i="12"/>
  <c r="AF3131" i="12"/>
  <c r="AF3132" i="12"/>
  <c r="AF3133" i="12"/>
  <c r="AF3134" i="12"/>
  <c r="AF3135" i="12"/>
  <c r="AF3136" i="12"/>
  <c r="AF3137" i="12"/>
  <c r="AF3138" i="12"/>
  <c r="AF3139" i="12"/>
  <c r="AF3140" i="12"/>
  <c r="AF3141" i="12"/>
  <c r="AF3142" i="12"/>
  <c r="AF3143" i="12"/>
  <c r="AF3144" i="12"/>
  <c r="AF3145" i="12"/>
  <c r="AF3146" i="12"/>
  <c r="AF3147" i="12"/>
  <c r="AF3148" i="12"/>
  <c r="AF3149" i="12"/>
  <c r="AF3150" i="12"/>
  <c r="AF3151" i="12"/>
  <c r="AF3152" i="12"/>
  <c r="AF3153" i="12"/>
  <c r="AF3154" i="12"/>
  <c r="AF3155" i="12"/>
  <c r="AF3156" i="12"/>
  <c r="AF3157" i="12"/>
  <c r="AF3158" i="12"/>
  <c r="AF3159" i="12"/>
  <c r="AF3160" i="12"/>
  <c r="AF3161" i="12"/>
  <c r="AF3162" i="12"/>
  <c r="AF3163" i="12"/>
  <c r="AF3164" i="12"/>
  <c r="AF3165" i="12"/>
  <c r="AF3166" i="12"/>
  <c r="AF3167" i="12"/>
  <c r="AF3168" i="12"/>
  <c r="AF3169" i="12"/>
  <c r="AF3170" i="12"/>
  <c r="AF3171" i="12"/>
  <c r="AF3172" i="12"/>
  <c r="AF3173" i="12"/>
  <c r="AF3174" i="12"/>
  <c r="AF3175" i="12"/>
  <c r="AF3176" i="12"/>
  <c r="AF3177" i="12"/>
  <c r="AF3178" i="12"/>
  <c r="AF3179" i="12"/>
  <c r="AF3180" i="12"/>
  <c r="AF3181" i="12"/>
  <c r="AF3182" i="12"/>
  <c r="AF3183" i="12"/>
  <c r="AF3184" i="12"/>
  <c r="AF3185" i="12"/>
  <c r="AF3186" i="12"/>
  <c r="AF3187" i="12"/>
  <c r="AF3188" i="12"/>
  <c r="AF3189" i="12"/>
  <c r="AF3190" i="12"/>
  <c r="AF3191" i="12"/>
  <c r="AF3192" i="12"/>
  <c r="AF3193" i="12"/>
  <c r="AF3194" i="12"/>
  <c r="AF3195" i="12"/>
  <c r="AF3196" i="12"/>
  <c r="AF3197" i="12"/>
  <c r="AF3198" i="12"/>
  <c r="AF3199" i="12"/>
  <c r="AF3200" i="12"/>
  <c r="AF3201" i="12"/>
  <c r="AF3202" i="12"/>
  <c r="AF3203" i="12"/>
  <c r="AF3204" i="12"/>
  <c r="AF3205" i="12"/>
  <c r="AF3206" i="12"/>
  <c r="AF3207" i="12"/>
  <c r="AF3208" i="12"/>
  <c r="AF3209" i="12"/>
  <c r="AF3210" i="12"/>
  <c r="AF3211" i="12"/>
  <c r="AF3212" i="12"/>
  <c r="AF3213" i="12"/>
  <c r="AF3214" i="12"/>
  <c r="AF3215" i="12"/>
  <c r="AF3216" i="12"/>
  <c r="AF3217" i="12"/>
  <c r="AF3218" i="12"/>
  <c r="AF3219" i="12"/>
  <c r="AF3220" i="12"/>
  <c r="AF3221" i="12"/>
  <c r="AF3222" i="12"/>
  <c r="AF3223" i="12"/>
  <c r="AF3224" i="12"/>
  <c r="AF3225" i="12"/>
  <c r="AF3226" i="12"/>
  <c r="AF3227" i="12"/>
  <c r="AF3228" i="12"/>
  <c r="AF3229" i="12"/>
  <c r="AF3230" i="12"/>
  <c r="AF3231" i="12"/>
  <c r="AF3232" i="12"/>
  <c r="AF3233" i="12"/>
  <c r="AF3234" i="12"/>
  <c r="AF3235" i="12"/>
  <c r="AF3236" i="12"/>
  <c r="AF3237" i="12"/>
  <c r="AF3238" i="12"/>
  <c r="AF3239" i="12"/>
  <c r="AF3240" i="12"/>
  <c r="AF3241" i="12"/>
  <c r="AF3242" i="12"/>
  <c r="AF3243" i="12"/>
  <c r="AF3244" i="12"/>
  <c r="AF3245" i="12"/>
  <c r="AF3246" i="12"/>
  <c r="AF3247" i="12"/>
  <c r="AF3248" i="12"/>
  <c r="AF3249" i="12"/>
  <c r="AF3250" i="12"/>
  <c r="AF3251" i="12"/>
  <c r="AF3252" i="12"/>
  <c r="AF3253" i="12"/>
  <c r="AF3254" i="12"/>
  <c r="AF3255" i="12"/>
  <c r="AF3256" i="12"/>
  <c r="AF3257" i="12"/>
  <c r="AF3258" i="12"/>
  <c r="AF3259" i="12"/>
  <c r="AF3260" i="12"/>
  <c r="AF3261" i="12"/>
  <c r="AF3262" i="12"/>
  <c r="AF3263" i="12"/>
  <c r="AF3264" i="12"/>
  <c r="AF3265" i="12"/>
  <c r="AF3266" i="12"/>
  <c r="AF3267" i="12"/>
  <c r="AF3268" i="12"/>
  <c r="AF3269" i="12"/>
  <c r="AF3270" i="12"/>
  <c r="AF3271" i="12"/>
  <c r="AF3272" i="12"/>
  <c r="AF3273" i="12"/>
  <c r="AF3274" i="12"/>
  <c r="AF3275" i="12"/>
  <c r="AF3276" i="12"/>
  <c r="AF3277" i="12"/>
  <c r="AF3278" i="12"/>
  <c r="AF3279" i="12"/>
  <c r="AF3280" i="12"/>
  <c r="AF3281" i="12"/>
  <c r="AF3282" i="12"/>
  <c r="AF3283" i="12"/>
  <c r="AF3284" i="12"/>
  <c r="AF3285" i="12"/>
  <c r="AF3286" i="12"/>
  <c r="AF3287" i="12"/>
  <c r="AF3288" i="12"/>
  <c r="AF3289" i="12"/>
  <c r="AF3290" i="12"/>
  <c r="AF3291" i="12"/>
  <c r="AF3292" i="12"/>
  <c r="AF3293" i="12"/>
  <c r="AF3294" i="12"/>
  <c r="AF3295" i="12"/>
  <c r="AF3296" i="12"/>
  <c r="AF3297" i="12"/>
  <c r="AF3298" i="12"/>
  <c r="AF3299" i="12"/>
  <c r="AF3300" i="12"/>
  <c r="AF3301" i="12"/>
  <c r="AF3302" i="12"/>
  <c r="AF3303" i="12"/>
  <c r="AF3304" i="12"/>
  <c r="AF3305" i="12"/>
  <c r="AF3306" i="12"/>
  <c r="AF3307" i="12"/>
  <c r="AF3308" i="12"/>
  <c r="AF3309" i="12"/>
  <c r="AF3310" i="12"/>
  <c r="AF3311" i="12"/>
  <c r="AF3312" i="12"/>
  <c r="AF3313" i="12"/>
  <c r="AF3314" i="12"/>
  <c r="AF3315" i="12"/>
  <c r="AF3316" i="12"/>
  <c r="AF3317" i="12"/>
  <c r="AF3318" i="12"/>
  <c r="AF3319" i="12"/>
  <c r="AF3320" i="12"/>
  <c r="AF3321" i="12"/>
  <c r="AF3322" i="12"/>
  <c r="AF3323" i="12"/>
  <c r="AF3324" i="12"/>
  <c r="AF3325" i="12"/>
  <c r="AF3326" i="12"/>
  <c r="AF3327" i="12"/>
  <c r="AF3328" i="12"/>
  <c r="AF3329" i="12"/>
  <c r="AF3330" i="12"/>
  <c r="AF3331" i="12"/>
  <c r="AF3332" i="12"/>
  <c r="AF3333" i="12"/>
  <c r="AF3334" i="12"/>
  <c r="AF3335" i="12"/>
  <c r="AF3336" i="12"/>
  <c r="AF3337" i="12"/>
  <c r="AF3338" i="12"/>
  <c r="AF3339" i="12"/>
  <c r="AF3340" i="12"/>
  <c r="AF3341" i="12"/>
  <c r="AF3342" i="12"/>
  <c r="AF3343" i="12"/>
  <c r="AF3344" i="12"/>
  <c r="AF3345" i="12"/>
  <c r="AF3346" i="12"/>
  <c r="AF3347" i="12"/>
  <c r="AF3348" i="12"/>
  <c r="AF3349" i="12"/>
  <c r="AF3350" i="12"/>
  <c r="AF3351" i="12"/>
  <c r="AF3352" i="12"/>
  <c r="AF3353" i="12"/>
  <c r="AF3354" i="12"/>
  <c r="AF3355" i="12"/>
  <c r="AF3356" i="12"/>
  <c r="AF3357" i="12"/>
  <c r="AF3358" i="12"/>
  <c r="AF3359" i="12"/>
  <c r="AF3360" i="12"/>
  <c r="AF3361" i="12"/>
  <c r="AF3362" i="12"/>
  <c r="AF3363" i="12"/>
  <c r="AF3364" i="12"/>
  <c r="AF3365" i="12"/>
  <c r="AF3366" i="12"/>
  <c r="AF3367" i="12"/>
  <c r="AF3368" i="12"/>
  <c r="AF3369" i="12"/>
  <c r="AF3370" i="12"/>
  <c r="AF3371" i="12"/>
  <c r="AF3372" i="12"/>
  <c r="AF3373" i="12"/>
  <c r="AF3374" i="12"/>
  <c r="AF3375" i="12"/>
  <c r="AF3376" i="12"/>
  <c r="AF3377" i="12"/>
  <c r="AF3378" i="12"/>
  <c r="AF3379" i="12"/>
  <c r="AF3380" i="12"/>
  <c r="AF3381" i="12"/>
  <c r="AF3382" i="12"/>
  <c r="AF3383" i="12"/>
  <c r="AF3384" i="12"/>
  <c r="AF3385" i="12"/>
  <c r="AF3386" i="12"/>
  <c r="AF3387" i="12"/>
  <c r="AF3388" i="12"/>
  <c r="AF3389" i="12"/>
  <c r="AF3390" i="12"/>
  <c r="AF3391" i="12"/>
  <c r="AF3392" i="12"/>
  <c r="AF3393" i="12"/>
  <c r="AF3394" i="12"/>
  <c r="AF3395" i="12"/>
  <c r="AF3396" i="12"/>
  <c r="AF3397" i="12"/>
  <c r="AF3398" i="12"/>
  <c r="AF3399" i="12"/>
  <c r="AF3400" i="12"/>
  <c r="AF3401" i="12"/>
  <c r="AF3402" i="12"/>
  <c r="AF3403" i="12"/>
  <c r="AF3404" i="12"/>
  <c r="AF3405" i="12"/>
  <c r="AF3406" i="12"/>
  <c r="AF3407" i="12"/>
  <c r="AF3408" i="12"/>
  <c r="AF3409" i="12"/>
  <c r="AF3410" i="12"/>
  <c r="AF3411" i="12"/>
  <c r="AF3412" i="12"/>
  <c r="AF3413" i="12"/>
  <c r="AF3414" i="12"/>
  <c r="AF3415" i="12"/>
  <c r="AF3416" i="12"/>
  <c r="AF3417" i="12"/>
  <c r="AF3418" i="12"/>
  <c r="AF3419" i="12"/>
  <c r="AF3420" i="12"/>
  <c r="AF3421" i="12"/>
  <c r="AF3422" i="12"/>
  <c r="AF3423" i="12"/>
  <c r="AF3424" i="12"/>
  <c r="AF3425" i="12"/>
  <c r="AF3426" i="12"/>
  <c r="AF3427" i="12"/>
  <c r="AF3428" i="12"/>
  <c r="AF3429" i="12"/>
  <c r="AF3430" i="12"/>
  <c r="AF3431" i="12"/>
  <c r="AF3432" i="12"/>
  <c r="AF3433" i="12"/>
  <c r="AF3434" i="12"/>
  <c r="AF3435" i="12"/>
  <c r="AF3436" i="12"/>
  <c r="AF3437" i="12"/>
  <c r="AF3438" i="12"/>
  <c r="AF3439" i="12"/>
  <c r="AF3440" i="12"/>
  <c r="AF3441" i="12"/>
  <c r="AF3442" i="12"/>
  <c r="AF3443" i="12"/>
  <c r="AF3444" i="12"/>
  <c r="AF3445" i="12"/>
  <c r="AF3446" i="12"/>
  <c r="AF3447" i="12"/>
  <c r="AF3448" i="12"/>
  <c r="AF3449" i="12"/>
  <c r="AF3450" i="12"/>
  <c r="AF3451" i="12"/>
  <c r="AF3452" i="12"/>
  <c r="AF3453" i="12"/>
  <c r="AF3454" i="12"/>
  <c r="AF3455" i="12"/>
  <c r="AF3456" i="12"/>
  <c r="AF3457" i="12"/>
  <c r="AF3458" i="12"/>
  <c r="AF3459" i="12"/>
  <c r="AF3460" i="12"/>
  <c r="AF3461" i="12"/>
  <c r="AF3462" i="12"/>
  <c r="AF3463" i="12"/>
  <c r="AF3464" i="12"/>
  <c r="AF3465" i="12"/>
  <c r="AF3466" i="12"/>
  <c r="AF3467" i="12"/>
  <c r="AF3468" i="12"/>
  <c r="AF3469" i="12"/>
  <c r="AF3470" i="12"/>
  <c r="AF3471" i="12"/>
  <c r="AF3472" i="12"/>
  <c r="AF3473" i="12"/>
  <c r="AF3474" i="12"/>
  <c r="AF3475" i="12"/>
  <c r="AF3476" i="12"/>
  <c r="AF3477" i="12"/>
  <c r="AF3478" i="12"/>
  <c r="AF3479" i="12"/>
  <c r="AF3480" i="12"/>
  <c r="AF3481" i="12"/>
  <c r="AF3482" i="12"/>
  <c r="AF3483" i="12"/>
  <c r="AF3484" i="12"/>
  <c r="AF3485" i="12"/>
  <c r="AF3486" i="12"/>
  <c r="AF3487" i="12"/>
  <c r="AF3488" i="12"/>
  <c r="AF3489" i="12"/>
  <c r="AF3490" i="12"/>
  <c r="AF3491" i="12"/>
  <c r="AF3492" i="12"/>
  <c r="AF3493" i="12"/>
  <c r="AF3494" i="12"/>
  <c r="AF3495" i="12"/>
  <c r="AF3496" i="12"/>
  <c r="AF3497" i="12"/>
  <c r="AF3498" i="12"/>
  <c r="AF4" i="12"/>
  <c r="AC2933" i="12"/>
  <c r="AD2933" i="12" s="1"/>
  <c r="AC2934" i="12"/>
  <c r="AD2934" i="12" s="1"/>
  <c r="AC2935" i="12"/>
  <c r="AD2935" i="12" s="1"/>
  <c r="AC2936" i="12"/>
  <c r="AD2936" i="12" s="1"/>
  <c r="AC2937" i="12"/>
  <c r="AD2937" i="12" s="1"/>
  <c r="AC2938" i="12"/>
  <c r="AD2938" i="12" s="1"/>
  <c r="AC2939" i="12"/>
  <c r="AD2939" i="12" s="1"/>
  <c r="AC2940" i="12"/>
  <c r="AD2940" i="12" s="1"/>
  <c r="AC2941" i="12"/>
  <c r="AD2941" i="12" s="1"/>
  <c r="AC2942" i="12"/>
  <c r="AD2942" i="12" s="1"/>
  <c r="AC2943" i="12"/>
  <c r="AD2943" i="12" s="1"/>
  <c r="AC2944" i="12"/>
  <c r="AD2944" i="12" s="1"/>
  <c r="AC2945" i="12"/>
  <c r="AD2945" i="12" s="1"/>
  <c r="AC2946" i="12"/>
  <c r="AD2946" i="12" s="1"/>
  <c r="AC2947" i="12"/>
  <c r="AD2947" i="12" s="1"/>
  <c r="AC2948" i="12"/>
  <c r="AD2948" i="12" s="1"/>
  <c r="AC2949" i="12"/>
  <c r="AD2949" i="12" s="1"/>
  <c r="AC2950" i="12"/>
  <c r="AD2950" i="12" s="1"/>
  <c r="AC2951" i="12"/>
  <c r="AD2951" i="12" s="1"/>
  <c r="AC2952" i="12"/>
  <c r="AD2952" i="12" s="1"/>
  <c r="AC2953" i="12"/>
  <c r="AD2953" i="12" s="1"/>
  <c r="AC2954" i="12"/>
  <c r="AD2954" i="12" s="1"/>
  <c r="AC2955" i="12"/>
  <c r="AD2955" i="12" s="1"/>
  <c r="AC2956" i="12"/>
  <c r="AD2956" i="12" s="1"/>
  <c r="AC2957" i="12"/>
  <c r="AD2957" i="12" s="1"/>
  <c r="AC2958" i="12"/>
  <c r="AD2958" i="12" s="1"/>
  <c r="AC2959" i="12"/>
  <c r="AD2959" i="12" s="1"/>
  <c r="AC2960" i="12"/>
  <c r="AD2960" i="12" s="1"/>
  <c r="AC2961" i="12"/>
  <c r="AD2961" i="12" s="1"/>
  <c r="AC2962" i="12"/>
  <c r="AD2962" i="12" s="1"/>
  <c r="AC2963" i="12"/>
  <c r="AD2963" i="12" s="1"/>
  <c r="AC2964" i="12"/>
  <c r="AD2964" i="12" s="1"/>
  <c r="AC2965" i="12"/>
  <c r="AD2965" i="12" s="1"/>
  <c r="AC2966" i="12"/>
  <c r="AD2966" i="12" s="1"/>
  <c r="AC2967" i="12"/>
  <c r="AD2967" i="12" s="1"/>
  <c r="AC2968" i="12"/>
  <c r="AD2968" i="12" s="1"/>
  <c r="AC2969" i="12"/>
  <c r="AD2969" i="12" s="1"/>
  <c r="AC2970" i="12"/>
  <c r="AD2970" i="12" s="1"/>
  <c r="AC2971" i="12"/>
  <c r="AD2971" i="12" s="1"/>
  <c r="AC2972" i="12"/>
  <c r="AD2972" i="12" s="1"/>
  <c r="AC2973" i="12"/>
  <c r="AD2973" i="12" s="1"/>
  <c r="AC2974" i="12"/>
  <c r="AD2974" i="12" s="1"/>
  <c r="AC2975" i="12"/>
  <c r="AD2975" i="12" s="1"/>
  <c r="AC2976" i="12"/>
  <c r="AD2976" i="12" s="1"/>
  <c r="AC2977" i="12"/>
  <c r="AD2977" i="12" s="1"/>
  <c r="AC2978" i="12"/>
  <c r="AD2978" i="12" s="1"/>
  <c r="AC2979" i="12"/>
  <c r="AD2979" i="12" s="1"/>
  <c r="AC2980" i="12"/>
  <c r="AD2980" i="12" s="1"/>
  <c r="AC2981" i="12"/>
  <c r="AD2981" i="12" s="1"/>
  <c r="AC2982" i="12"/>
  <c r="AD2982" i="12" s="1"/>
  <c r="AC2983" i="12"/>
  <c r="AD2983" i="12" s="1"/>
  <c r="AC2984" i="12"/>
  <c r="AD2984" i="12" s="1"/>
  <c r="AC2985" i="12"/>
  <c r="AD2985" i="12" s="1"/>
  <c r="AC2986" i="12"/>
  <c r="AD2986" i="12" s="1"/>
  <c r="AC2987" i="12"/>
  <c r="AD2987" i="12" s="1"/>
  <c r="AC2988" i="12"/>
  <c r="AD2988" i="12" s="1"/>
  <c r="AC2989" i="12"/>
  <c r="AD2989" i="12" s="1"/>
  <c r="AC2990" i="12"/>
  <c r="AD2990" i="12" s="1"/>
  <c r="AC2991" i="12"/>
  <c r="AD2991" i="12" s="1"/>
  <c r="AC2992" i="12"/>
  <c r="AD2992" i="12" s="1"/>
  <c r="AC2993" i="12"/>
  <c r="AD2993" i="12" s="1"/>
  <c r="AC2994" i="12"/>
  <c r="AD2994" i="12" s="1"/>
  <c r="AC2995" i="12"/>
  <c r="AD2995" i="12" s="1"/>
  <c r="AC2996" i="12"/>
  <c r="AD2996" i="12" s="1"/>
  <c r="AC2997" i="12"/>
  <c r="AD2997" i="12" s="1"/>
  <c r="AC2998" i="12"/>
  <c r="AD2998" i="12" s="1"/>
  <c r="AC2999" i="12"/>
  <c r="AD2999" i="12" s="1"/>
  <c r="AC3000" i="12"/>
  <c r="AD3000" i="12" s="1"/>
  <c r="AC3001" i="12"/>
  <c r="AD3001" i="12" s="1"/>
  <c r="AC3002" i="12"/>
  <c r="AD3002" i="12" s="1"/>
  <c r="AC3003" i="12"/>
  <c r="AD3003" i="12" s="1"/>
  <c r="AC3004" i="12"/>
  <c r="AD3004" i="12" s="1"/>
  <c r="AC3005" i="12"/>
  <c r="AD3005" i="12" s="1"/>
  <c r="AC3006" i="12"/>
  <c r="AD3006" i="12" s="1"/>
  <c r="AC3007" i="12"/>
  <c r="AD3007" i="12" s="1"/>
  <c r="AC3008" i="12"/>
  <c r="AD3008" i="12" s="1"/>
  <c r="AC3009" i="12"/>
  <c r="AD3009" i="12" s="1"/>
  <c r="AC3010" i="12"/>
  <c r="AD3010" i="12" s="1"/>
  <c r="AC3011" i="12"/>
  <c r="AD3011" i="12" s="1"/>
  <c r="AC3012" i="12"/>
  <c r="AD3012" i="12" s="1"/>
  <c r="AC3013" i="12"/>
  <c r="AD3013" i="12" s="1"/>
  <c r="AC3014" i="12"/>
  <c r="AD3014" i="12" s="1"/>
  <c r="AC3015" i="12"/>
  <c r="AD3015" i="12" s="1"/>
  <c r="AC3016" i="12"/>
  <c r="AD3016" i="12" s="1"/>
  <c r="AC3017" i="12"/>
  <c r="AD3017" i="12" s="1"/>
  <c r="AC3018" i="12"/>
  <c r="AD3018" i="12" s="1"/>
  <c r="AC3019" i="12"/>
  <c r="AD3019" i="12" s="1"/>
  <c r="AC3020" i="12"/>
  <c r="AD3020" i="12" s="1"/>
  <c r="AC3021" i="12"/>
  <c r="AD3021" i="12" s="1"/>
  <c r="AC3022" i="12"/>
  <c r="AD3022" i="12" s="1"/>
  <c r="AC3023" i="12"/>
  <c r="AD3023" i="12" s="1"/>
  <c r="AC3024" i="12"/>
  <c r="AD3024" i="12" s="1"/>
  <c r="AC3025" i="12"/>
  <c r="AD3025" i="12" s="1"/>
  <c r="AC3026" i="12"/>
  <c r="AD3026" i="12" s="1"/>
  <c r="AC3027" i="12"/>
  <c r="AD3027" i="12" s="1"/>
  <c r="AC3028" i="12"/>
  <c r="AD3028" i="12" s="1"/>
  <c r="AC3029" i="12"/>
  <c r="AD3029" i="12"/>
  <c r="AC3030" i="12"/>
  <c r="AD3030" i="12" s="1"/>
  <c r="AC3031" i="12"/>
  <c r="AD3031" i="12" s="1"/>
  <c r="AC3032" i="12"/>
  <c r="AD3032" i="12" s="1"/>
  <c r="AC3033" i="12"/>
  <c r="AD3033" i="12" s="1"/>
  <c r="AC3034" i="12"/>
  <c r="AD3034" i="12" s="1"/>
  <c r="AC3035" i="12"/>
  <c r="AD3035" i="12" s="1"/>
  <c r="AC3036" i="12"/>
  <c r="AD3036" i="12" s="1"/>
  <c r="AC3037" i="12"/>
  <c r="AD3037" i="12" s="1"/>
  <c r="AC3038" i="12"/>
  <c r="AD3038" i="12" s="1"/>
  <c r="AC3039" i="12"/>
  <c r="AD3039" i="12" s="1"/>
  <c r="AC3040" i="12"/>
  <c r="AD3040" i="12" s="1"/>
  <c r="AC3041" i="12"/>
  <c r="AD3041" i="12" s="1"/>
  <c r="AC3042" i="12"/>
  <c r="AD3042" i="12" s="1"/>
  <c r="AC3043" i="12"/>
  <c r="AD3043" i="12" s="1"/>
  <c r="AC3044" i="12"/>
  <c r="AD3044" i="12" s="1"/>
  <c r="AC3045" i="12"/>
  <c r="AD3045" i="12" s="1"/>
  <c r="AC3046" i="12"/>
  <c r="AD3046" i="12" s="1"/>
  <c r="AC3047" i="12"/>
  <c r="AD3047" i="12" s="1"/>
  <c r="AC3048" i="12"/>
  <c r="AD3048" i="12" s="1"/>
  <c r="AC3049" i="12"/>
  <c r="AD3049" i="12" s="1"/>
  <c r="AC3050" i="12"/>
  <c r="AD3050" i="12" s="1"/>
  <c r="AC3051" i="12"/>
  <c r="AD3051" i="12" s="1"/>
  <c r="AC3052" i="12"/>
  <c r="AD3052" i="12" s="1"/>
  <c r="AC3053" i="12"/>
  <c r="AD3053" i="12" s="1"/>
  <c r="AC3054" i="12"/>
  <c r="AD3054" i="12" s="1"/>
  <c r="AC3055" i="12"/>
  <c r="AD3055" i="12" s="1"/>
  <c r="AC3056" i="12"/>
  <c r="AD3056" i="12" s="1"/>
  <c r="AC3057" i="12"/>
  <c r="AD3057" i="12" s="1"/>
  <c r="AC3058" i="12"/>
  <c r="AD3058" i="12" s="1"/>
  <c r="AC3059" i="12"/>
  <c r="AD3059" i="12" s="1"/>
  <c r="AC3060" i="12"/>
  <c r="AD3060" i="12" s="1"/>
  <c r="AC3061" i="12"/>
  <c r="AD3061" i="12" s="1"/>
  <c r="AC3062" i="12"/>
  <c r="AD3062" i="12" s="1"/>
  <c r="AC3063" i="12"/>
  <c r="AD3063" i="12" s="1"/>
  <c r="AC3064" i="12"/>
  <c r="AD3064" i="12" s="1"/>
  <c r="AC3065" i="12"/>
  <c r="AD3065" i="12" s="1"/>
  <c r="AC3066" i="12"/>
  <c r="AD3066" i="12" s="1"/>
  <c r="AC3067" i="12"/>
  <c r="AD3067" i="12" s="1"/>
  <c r="AC3068" i="12"/>
  <c r="AD3068" i="12" s="1"/>
  <c r="AC3069" i="12"/>
  <c r="AD3069" i="12" s="1"/>
  <c r="AC3070" i="12"/>
  <c r="AD3070" i="12" s="1"/>
  <c r="AC3071" i="12"/>
  <c r="AD3071" i="12" s="1"/>
  <c r="AC3072" i="12"/>
  <c r="AD3072" i="12" s="1"/>
  <c r="AC3073" i="12"/>
  <c r="AD3073" i="12" s="1"/>
  <c r="AC3074" i="12"/>
  <c r="AD3074" i="12" s="1"/>
  <c r="AC3075" i="12"/>
  <c r="AD3075" i="12" s="1"/>
  <c r="AC3076" i="12"/>
  <c r="AD3076" i="12" s="1"/>
  <c r="AC3077" i="12"/>
  <c r="AD3077" i="12" s="1"/>
  <c r="AC3078" i="12"/>
  <c r="AD3078" i="12" s="1"/>
  <c r="AC3079" i="12"/>
  <c r="AD3079" i="12" s="1"/>
  <c r="AC3080" i="12"/>
  <c r="AD3080" i="12" s="1"/>
  <c r="AC3081" i="12"/>
  <c r="AD3081" i="12" s="1"/>
  <c r="AC3082" i="12"/>
  <c r="AD3082" i="12" s="1"/>
  <c r="AC3083" i="12"/>
  <c r="AD3083" i="12" s="1"/>
  <c r="AC3084" i="12"/>
  <c r="AD3084" i="12" s="1"/>
  <c r="AC3085" i="12"/>
  <c r="AD3085" i="12" s="1"/>
  <c r="AC3086" i="12"/>
  <c r="AD3086" i="12" s="1"/>
  <c r="AC3087" i="12"/>
  <c r="AD3087" i="12" s="1"/>
  <c r="AC3088" i="12"/>
  <c r="AD3088" i="12" s="1"/>
  <c r="AC3089" i="12"/>
  <c r="AD3089" i="12" s="1"/>
  <c r="AC3090" i="12"/>
  <c r="AD3090" i="12" s="1"/>
  <c r="AC3091" i="12"/>
  <c r="AD3091" i="12" s="1"/>
  <c r="AC3092" i="12"/>
  <c r="AD3092" i="12" s="1"/>
  <c r="AC3093" i="12"/>
  <c r="AD3093" i="12" s="1"/>
  <c r="AC3094" i="12"/>
  <c r="AD3094" i="12" s="1"/>
  <c r="AC3095" i="12"/>
  <c r="AD3095" i="12" s="1"/>
  <c r="AC3096" i="12"/>
  <c r="AD3096" i="12" s="1"/>
  <c r="AC3097" i="12"/>
  <c r="AD3097" i="12" s="1"/>
  <c r="AC3098" i="12"/>
  <c r="AD3098" i="12" s="1"/>
  <c r="AC3099" i="12"/>
  <c r="AD3099" i="12" s="1"/>
  <c r="AC3100" i="12"/>
  <c r="AD3100" i="12" s="1"/>
  <c r="AC3101" i="12"/>
  <c r="AD3101" i="12" s="1"/>
  <c r="AC3102" i="12"/>
  <c r="AD3102" i="12" s="1"/>
  <c r="AC3103" i="12"/>
  <c r="AD3103" i="12" s="1"/>
  <c r="AC3104" i="12"/>
  <c r="AD3104" i="12" s="1"/>
  <c r="AC3105" i="12"/>
  <c r="AD3105" i="12" s="1"/>
  <c r="AC3106" i="12"/>
  <c r="AD3106" i="12" s="1"/>
  <c r="AC3107" i="12"/>
  <c r="AD3107" i="12" s="1"/>
  <c r="AC3108" i="12"/>
  <c r="AD3108" i="12" s="1"/>
  <c r="AC3109" i="12"/>
  <c r="AD3109" i="12" s="1"/>
  <c r="AC3110" i="12"/>
  <c r="AD3110" i="12" s="1"/>
  <c r="AC3111" i="12"/>
  <c r="AD3111" i="12" s="1"/>
  <c r="AC3112" i="12"/>
  <c r="AD3112" i="12" s="1"/>
  <c r="AC3113" i="12"/>
  <c r="AD3113" i="12" s="1"/>
  <c r="AC3114" i="12"/>
  <c r="AD3114" i="12" s="1"/>
  <c r="AC3115" i="12"/>
  <c r="AD3115" i="12" s="1"/>
  <c r="AC3116" i="12"/>
  <c r="AD3116" i="12" s="1"/>
  <c r="AC3117" i="12"/>
  <c r="AD3117" i="12" s="1"/>
  <c r="AC3118" i="12"/>
  <c r="AD3118" i="12" s="1"/>
  <c r="AC3119" i="12"/>
  <c r="AD3119" i="12" s="1"/>
  <c r="AC3120" i="12"/>
  <c r="AD3120" i="12" s="1"/>
  <c r="AC3121" i="12"/>
  <c r="AD3121" i="12" s="1"/>
  <c r="AC3122" i="12"/>
  <c r="AD3122" i="12" s="1"/>
  <c r="AC3123" i="12"/>
  <c r="AD3123" i="12" s="1"/>
  <c r="AC3124" i="12"/>
  <c r="AD3124" i="12" s="1"/>
  <c r="AC3125" i="12"/>
  <c r="AD3125" i="12" s="1"/>
  <c r="AC3126" i="12"/>
  <c r="AD3126" i="12" s="1"/>
  <c r="AC3127" i="12"/>
  <c r="AD3127" i="12" s="1"/>
  <c r="AC3128" i="12"/>
  <c r="AD3128" i="12" s="1"/>
  <c r="AC3129" i="12"/>
  <c r="AD3129" i="12" s="1"/>
  <c r="AC3130" i="12"/>
  <c r="AD3130" i="12" s="1"/>
  <c r="AC3131" i="12"/>
  <c r="AD3131" i="12" s="1"/>
  <c r="AC3132" i="12"/>
  <c r="AD3132" i="12" s="1"/>
  <c r="AC3133" i="12"/>
  <c r="AD3133" i="12" s="1"/>
  <c r="AC3134" i="12"/>
  <c r="AD3134" i="12" s="1"/>
  <c r="AC3135" i="12"/>
  <c r="AD3135" i="12" s="1"/>
  <c r="AC3136" i="12"/>
  <c r="AD3136" i="12" s="1"/>
  <c r="AC3137" i="12"/>
  <c r="AD3137" i="12" s="1"/>
  <c r="AC3138" i="12"/>
  <c r="AD3138" i="12" s="1"/>
  <c r="AC3139" i="12"/>
  <c r="AD3139" i="12" s="1"/>
  <c r="AC3140" i="12"/>
  <c r="AD3140" i="12" s="1"/>
  <c r="AC3141" i="12"/>
  <c r="AD3141" i="12" s="1"/>
  <c r="AC3142" i="12"/>
  <c r="AD3142" i="12" s="1"/>
  <c r="AC3143" i="12"/>
  <c r="AD3143" i="12" s="1"/>
  <c r="AC3144" i="12"/>
  <c r="AD3144" i="12" s="1"/>
  <c r="AC3145" i="12"/>
  <c r="AD3145" i="12" s="1"/>
  <c r="AC3146" i="12"/>
  <c r="AD3146" i="12" s="1"/>
  <c r="AC3147" i="12"/>
  <c r="AD3147" i="12" s="1"/>
  <c r="AC3148" i="12"/>
  <c r="AD3148" i="12" s="1"/>
  <c r="AC3149" i="12"/>
  <c r="AD3149" i="12" s="1"/>
  <c r="AC3150" i="12"/>
  <c r="AD3150" i="12" s="1"/>
  <c r="AC3151" i="12"/>
  <c r="AD3151" i="12" s="1"/>
  <c r="AC3152" i="12"/>
  <c r="AD3152" i="12" s="1"/>
  <c r="AC3153" i="12"/>
  <c r="AD3153" i="12" s="1"/>
  <c r="AC3154" i="12"/>
  <c r="AD3154" i="12" s="1"/>
  <c r="AC3155" i="12"/>
  <c r="AD3155" i="12" s="1"/>
  <c r="AC3156" i="12"/>
  <c r="AD3156" i="12" s="1"/>
  <c r="AC3157" i="12"/>
  <c r="AD3157" i="12" s="1"/>
  <c r="AC3158" i="12"/>
  <c r="AD3158" i="12" s="1"/>
  <c r="AC3159" i="12"/>
  <c r="AD3159" i="12" s="1"/>
  <c r="AC3160" i="12"/>
  <c r="AD3160" i="12" s="1"/>
  <c r="AC3161" i="12"/>
  <c r="AD3161" i="12" s="1"/>
  <c r="AC3162" i="12"/>
  <c r="AD3162" i="12" s="1"/>
  <c r="AC3163" i="12"/>
  <c r="AD3163" i="12" s="1"/>
  <c r="AC3164" i="12"/>
  <c r="AD3164" i="12" s="1"/>
  <c r="AC3165" i="12"/>
  <c r="AD3165" i="12" s="1"/>
  <c r="AC3166" i="12"/>
  <c r="AD3166" i="12" s="1"/>
  <c r="AC3167" i="12"/>
  <c r="AD3167" i="12" s="1"/>
  <c r="AC3168" i="12"/>
  <c r="AD3168" i="12" s="1"/>
  <c r="AC3169" i="12"/>
  <c r="AD3169" i="12" s="1"/>
  <c r="AC3170" i="12"/>
  <c r="AD3170" i="12" s="1"/>
  <c r="AC3171" i="12"/>
  <c r="AD3171" i="12" s="1"/>
  <c r="AC3172" i="12"/>
  <c r="AD3172" i="12" s="1"/>
  <c r="AC3173" i="12"/>
  <c r="AD3173" i="12" s="1"/>
  <c r="AC3174" i="12"/>
  <c r="AD3174" i="12" s="1"/>
  <c r="AC3175" i="12"/>
  <c r="AD3175" i="12" s="1"/>
  <c r="AC3176" i="12"/>
  <c r="AD3176" i="12" s="1"/>
  <c r="AC3177" i="12"/>
  <c r="AD3177" i="12" s="1"/>
  <c r="AC3178" i="12"/>
  <c r="AD3178" i="12" s="1"/>
  <c r="AC3179" i="12"/>
  <c r="AD3179" i="12" s="1"/>
  <c r="AC3180" i="12"/>
  <c r="AD3180" i="12" s="1"/>
  <c r="AC3181" i="12"/>
  <c r="AD3181" i="12" s="1"/>
  <c r="AC3182" i="12"/>
  <c r="AD3182" i="12" s="1"/>
  <c r="AC3183" i="12"/>
  <c r="AD3183" i="12" s="1"/>
  <c r="AC3184" i="12"/>
  <c r="AD3184" i="12" s="1"/>
  <c r="AC3185" i="12"/>
  <c r="AD3185" i="12" s="1"/>
  <c r="AC3186" i="12"/>
  <c r="AD3186" i="12" s="1"/>
  <c r="AC3187" i="12"/>
  <c r="AD3187" i="12" s="1"/>
  <c r="AC3188" i="12"/>
  <c r="AD3188" i="12" s="1"/>
  <c r="AC3189" i="12"/>
  <c r="AD3189" i="12" s="1"/>
  <c r="AC3190" i="12"/>
  <c r="AD3190" i="12" s="1"/>
  <c r="AC3191" i="12"/>
  <c r="AD3191" i="12" s="1"/>
  <c r="AC3192" i="12"/>
  <c r="AD3192" i="12" s="1"/>
  <c r="AC3193" i="12"/>
  <c r="AD3193" i="12" s="1"/>
  <c r="AC3194" i="12"/>
  <c r="AD3194" i="12" s="1"/>
  <c r="AC3195" i="12"/>
  <c r="AD3195" i="12" s="1"/>
  <c r="AC3196" i="12"/>
  <c r="AD3196" i="12" s="1"/>
  <c r="AC3197" i="12"/>
  <c r="AD3197" i="12" s="1"/>
  <c r="AC3198" i="12"/>
  <c r="AD3198" i="12" s="1"/>
  <c r="AC3199" i="12"/>
  <c r="AD3199" i="12" s="1"/>
  <c r="AC3200" i="12"/>
  <c r="AD3200" i="12" s="1"/>
  <c r="AC3201" i="12"/>
  <c r="AD3201" i="12" s="1"/>
  <c r="AC3202" i="12"/>
  <c r="AD3202" i="12" s="1"/>
  <c r="AC3203" i="12"/>
  <c r="AD3203" i="12" s="1"/>
  <c r="AC3204" i="12"/>
  <c r="AD3204" i="12" s="1"/>
  <c r="AC3205" i="12"/>
  <c r="AD3205" i="12" s="1"/>
  <c r="AC3206" i="12"/>
  <c r="AD3206" i="12" s="1"/>
  <c r="AC3207" i="12"/>
  <c r="AD3207" i="12" s="1"/>
  <c r="AC3208" i="12"/>
  <c r="AD3208" i="12" s="1"/>
  <c r="AC3209" i="12"/>
  <c r="AD3209" i="12" s="1"/>
  <c r="AC3210" i="12"/>
  <c r="AD3210" i="12" s="1"/>
  <c r="AC3211" i="12"/>
  <c r="AD3211" i="12" s="1"/>
  <c r="AC3212" i="12"/>
  <c r="AD3212" i="12" s="1"/>
  <c r="AC3213" i="12"/>
  <c r="AD3213" i="12" s="1"/>
  <c r="AC3214" i="12"/>
  <c r="AD3214" i="12" s="1"/>
  <c r="AC3215" i="12"/>
  <c r="AD3215" i="12" s="1"/>
  <c r="AC3216" i="12"/>
  <c r="AD3216" i="12" s="1"/>
  <c r="AC3217" i="12"/>
  <c r="AD3217" i="12" s="1"/>
  <c r="AC3218" i="12"/>
  <c r="AD3218" i="12" s="1"/>
  <c r="AC3219" i="12"/>
  <c r="AD3219" i="12" s="1"/>
  <c r="AC3220" i="12"/>
  <c r="AD3220" i="12" s="1"/>
  <c r="AC3221" i="12"/>
  <c r="AD3221" i="12" s="1"/>
  <c r="AC3222" i="12"/>
  <c r="AD3222" i="12" s="1"/>
  <c r="AC3223" i="12"/>
  <c r="AD3223" i="12" s="1"/>
  <c r="AC3224" i="12"/>
  <c r="AD3224" i="12" s="1"/>
  <c r="AC3225" i="12"/>
  <c r="AD3225" i="12" s="1"/>
  <c r="AC3226" i="12"/>
  <c r="AD3226" i="12" s="1"/>
  <c r="AC3227" i="12"/>
  <c r="AD3227" i="12" s="1"/>
  <c r="AC3228" i="12"/>
  <c r="AD3228" i="12" s="1"/>
  <c r="AC3229" i="12"/>
  <c r="AD3229" i="12" s="1"/>
  <c r="AC3230" i="12"/>
  <c r="AD3230" i="12" s="1"/>
  <c r="AC3231" i="12"/>
  <c r="AD3231" i="12" s="1"/>
  <c r="AC3232" i="12"/>
  <c r="AD3232" i="12" s="1"/>
  <c r="AC3233" i="12"/>
  <c r="AD3233" i="12" s="1"/>
  <c r="AC3234" i="12"/>
  <c r="AD3234" i="12" s="1"/>
  <c r="AC3235" i="12"/>
  <c r="AD3235" i="12" s="1"/>
  <c r="AC3236" i="12"/>
  <c r="AD3236" i="12" s="1"/>
  <c r="AC3237" i="12"/>
  <c r="AD3237" i="12" s="1"/>
  <c r="AC3238" i="12"/>
  <c r="AD3238" i="12" s="1"/>
  <c r="AC3239" i="12"/>
  <c r="AD3239" i="12" s="1"/>
  <c r="AC3240" i="12"/>
  <c r="AD3240" i="12" s="1"/>
  <c r="AC3241" i="12"/>
  <c r="AD3241" i="12" s="1"/>
  <c r="AC3242" i="12"/>
  <c r="AD3242" i="12" s="1"/>
  <c r="AC3243" i="12"/>
  <c r="AD3243" i="12" s="1"/>
  <c r="AC3244" i="12"/>
  <c r="AD3244" i="12" s="1"/>
  <c r="AC3245" i="12"/>
  <c r="AD3245" i="12" s="1"/>
  <c r="AC3246" i="12"/>
  <c r="AD3246" i="12" s="1"/>
  <c r="AC3247" i="12"/>
  <c r="AD3247" i="12" s="1"/>
  <c r="AC3248" i="12"/>
  <c r="AD3248" i="12" s="1"/>
  <c r="AC3249" i="12"/>
  <c r="AD3249" i="12" s="1"/>
  <c r="AC3250" i="12"/>
  <c r="AD3250" i="12" s="1"/>
  <c r="AC3251" i="12"/>
  <c r="AD3251" i="12" s="1"/>
  <c r="AC3252" i="12"/>
  <c r="AD3252" i="12" s="1"/>
  <c r="AC3253" i="12"/>
  <c r="AD3253" i="12" s="1"/>
  <c r="AC3254" i="12"/>
  <c r="AD3254" i="12" s="1"/>
  <c r="AC3255" i="12"/>
  <c r="AD3255" i="12" s="1"/>
  <c r="AC3256" i="12"/>
  <c r="AD3256" i="12" s="1"/>
  <c r="AC3257" i="12"/>
  <c r="AD3257" i="12" s="1"/>
  <c r="AC3258" i="12"/>
  <c r="AD3258" i="12" s="1"/>
  <c r="AC3259" i="12"/>
  <c r="AD3259" i="12" s="1"/>
  <c r="AC3260" i="12"/>
  <c r="AD3260" i="12" s="1"/>
  <c r="AC3261" i="12"/>
  <c r="AD3261" i="12" s="1"/>
  <c r="AC3262" i="12"/>
  <c r="AD3262" i="12" s="1"/>
  <c r="AC3263" i="12"/>
  <c r="AD3263" i="12" s="1"/>
  <c r="AC3264" i="12"/>
  <c r="AD3264" i="12" s="1"/>
  <c r="AC3265" i="12"/>
  <c r="AD3265" i="12" s="1"/>
  <c r="AC3266" i="12"/>
  <c r="AD3266" i="12" s="1"/>
  <c r="AC3267" i="12"/>
  <c r="AD3267" i="12" s="1"/>
  <c r="AC3268" i="12"/>
  <c r="AD3268" i="12" s="1"/>
  <c r="AC3269" i="12"/>
  <c r="AD3269" i="12" s="1"/>
  <c r="AC3270" i="12"/>
  <c r="AD3270" i="12" s="1"/>
  <c r="AC3271" i="12"/>
  <c r="AD3271" i="12" s="1"/>
  <c r="AC3272" i="12"/>
  <c r="AD3272" i="12" s="1"/>
  <c r="AC3273" i="12"/>
  <c r="AD3273" i="12" s="1"/>
  <c r="AC3274" i="12"/>
  <c r="AD3274" i="12" s="1"/>
  <c r="AC3275" i="12"/>
  <c r="AD3275" i="12" s="1"/>
  <c r="AC3276" i="12"/>
  <c r="AD3276" i="12" s="1"/>
  <c r="AC3277" i="12"/>
  <c r="AD3277" i="12" s="1"/>
  <c r="AC3278" i="12"/>
  <c r="AD3278" i="12" s="1"/>
  <c r="AC3279" i="12"/>
  <c r="AD3279" i="12" s="1"/>
  <c r="AC3280" i="12"/>
  <c r="AD3280" i="12" s="1"/>
  <c r="AC3281" i="12"/>
  <c r="AD3281" i="12" s="1"/>
  <c r="AC3282" i="12"/>
  <c r="AD3282" i="12" s="1"/>
  <c r="AC3283" i="12"/>
  <c r="AD3283" i="12" s="1"/>
  <c r="AC3284" i="12"/>
  <c r="AD3284" i="12" s="1"/>
  <c r="AC3285" i="12"/>
  <c r="AD3285" i="12" s="1"/>
  <c r="AC3286" i="12"/>
  <c r="AD3286" i="12" s="1"/>
  <c r="AC3287" i="12"/>
  <c r="AD3287" i="12" s="1"/>
  <c r="AC3288" i="12"/>
  <c r="AD3288" i="12" s="1"/>
  <c r="AC3289" i="12"/>
  <c r="AD3289" i="12" s="1"/>
  <c r="AC3290" i="12"/>
  <c r="AD3290" i="12" s="1"/>
  <c r="AC3291" i="12"/>
  <c r="AD3291" i="12" s="1"/>
  <c r="AC3292" i="12"/>
  <c r="AD3292" i="12" s="1"/>
  <c r="AC3293" i="12"/>
  <c r="AD3293" i="12" s="1"/>
  <c r="AC3294" i="12"/>
  <c r="AD3294" i="12" s="1"/>
  <c r="AC3295" i="12"/>
  <c r="AD3295" i="12" s="1"/>
  <c r="AC3296" i="12"/>
  <c r="AD3296" i="12" s="1"/>
  <c r="AC3297" i="12"/>
  <c r="AD3297" i="12" s="1"/>
  <c r="AC3298" i="12"/>
  <c r="AD3298" i="12" s="1"/>
  <c r="AC3299" i="12"/>
  <c r="AD3299" i="12" s="1"/>
  <c r="AC3300" i="12"/>
  <c r="AD3300" i="12" s="1"/>
  <c r="AC3301" i="12"/>
  <c r="AD3301" i="12" s="1"/>
  <c r="AC3302" i="12"/>
  <c r="AD3302" i="12" s="1"/>
  <c r="AC3303" i="12"/>
  <c r="AD3303" i="12" s="1"/>
  <c r="AC3304" i="12"/>
  <c r="AD3304" i="12" s="1"/>
  <c r="AC3305" i="12"/>
  <c r="AD3305" i="12" s="1"/>
  <c r="AC3306" i="12"/>
  <c r="AD3306" i="12" s="1"/>
  <c r="AC3307" i="12"/>
  <c r="AD3307" i="12" s="1"/>
  <c r="AC3308" i="12"/>
  <c r="AD3308" i="12" s="1"/>
  <c r="AC3309" i="12"/>
  <c r="AD3309" i="12" s="1"/>
  <c r="AC3310" i="12"/>
  <c r="AD3310" i="12" s="1"/>
  <c r="AC3311" i="12"/>
  <c r="AD3311" i="12" s="1"/>
  <c r="AC3312" i="12"/>
  <c r="AD3312" i="12" s="1"/>
  <c r="AC3313" i="12"/>
  <c r="AD3313" i="12" s="1"/>
  <c r="AC3314" i="12"/>
  <c r="AD3314" i="12" s="1"/>
  <c r="AC3315" i="12"/>
  <c r="AD3315" i="12" s="1"/>
  <c r="AC3316" i="12"/>
  <c r="AD3316" i="12" s="1"/>
  <c r="AC3317" i="12"/>
  <c r="AD3317" i="12" s="1"/>
  <c r="AC3318" i="12"/>
  <c r="AD3318" i="12" s="1"/>
  <c r="AC3319" i="12"/>
  <c r="AD3319" i="12" s="1"/>
  <c r="AC3320" i="12"/>
  <c r="AD3320" i="12" s="1"/>
  <c r="AC3321" i="12"/>
  <c r="AD3321" i="12" s="1"/>
  <c r="AC3322" i="12"/>
  <c r="AD3322" i="12" s="1"/>
  <c r="AC3323" i="12"/>
  <c r="AD3323" i="12" s="1"/>
  <c r="AC3324" i="12"/>
  <c r="AD3324" i="12" s="1"/>
  <c r="AC3325" i="12"/>
  <c r="AD3325" i="12" s="1"/>
  <c r="AC3326" i="12"/>
  <c r="AD3326" i="12" s="1"/>
  <c r="AC3327" i="12"/>
  <c r="AD3327" i="12" s="1"/>
  <c r="AC3328" i="12"/>
  <c r="AD3328" i="12" s="1"/>
  <c r="AC3329" i="12"/>
  <c r="AD3329" i="12" s="1"/>
  <c r="AC3330" i="12"/>
  <c r="AD3330" i="12" s="1"/>
  <c r="AC3331" i="12"/>
  <c r="AD3331" i="12" s="1"/>
  <c r="AC3332" i="12"/>
  <c r="AD3332" i="12" s="1"/>
  <c r="AC3333" i="12"/>
  <c r="AD3333" i="12" s="1"/>
  <c r="AC3334" i="12"/>
  <c r="AD3334" i="12" s="1"/>
  <c r="AC3335" i="12"/>
  <c r="AD3335" i="12" s="1"/>
  <c r="AC3336" i="12"/>
  <c r="AD3336" i="12" s="1"/>
  <c r="AC3337" i="12"/>
  <c r="AD3337" i="12" s="1"/>
  <c r="AC3338" i="12"/>
  <c r="AD3338" i="12" s="1"/>
  <c r="AC3339" i="12"/>
  <c r="AD3339" i="12" s="1"/>
  <c r="AC3340" i="12"/>
  <c r="AD3340" i="12" s="1"/>
  <c r="AC3341" i="12"/>
  <c r="AD3341" i="12" s="1"/>
  <c r="AC3342" i="12"/>
  <c r="AD3342" i="12" s="1"/>
  <c r="AC3343" i="12"/>
  <c r="AD3343" i="12" s="1"/>
  <c r="AC3344" i="12"/>
  <c r="AD3344" i="12" s="1"/>
  <c r="AC3345" i="12"/>
  <c r="AD3345" i="12" s="1"/>
  <c r="AC3346" i="12"/>
  <c r="AD3346" i="12" s="1"/>
  <c r="AC3347" i="12"/>
  <c r="AD3347" i="12" s="1"/>
  <c r="AC3348" i="12"/>
  <c r="AD3348" i="12" s="1"/>
  <c r="AC3349" i="12"/>
  <c r="AD3349" i="12" s="1"/>
  <c r="AC3350" i="12"/>
  <c r="AD3350" i="12" s="1"/>
  <c r="AC3351" i="12"/>
  <c r="AD3351" i="12" s="1"/>
  <c r="AC3352" i="12"/>
  <c r="AD3352" i="12" s="1"/>
  <c r="AC3353" i="12"/>
  <c r="AD3353" i="12" s="1"/>
  <c r="AC3354" i="12"/>
  <c r="AD3354" i="12" s="1"/>
  <c r="AC3355" i="12"/>
  <c r="AD3355" i="12" s="1"/>
  <c r="AC3356" i="12"/>
  <c r="AD3356" i="12" s="1"/>
  <c r="AC3357" i="12"/>
  <c r="AD3357" i="12" s="1"/>
  <c r="AC3358" i="12"/>
  <c r="AD3358" i="12" s="1"/>
  <c r="AC3359" i="12"/>
  <c r="AD3359" i="12" s="1"/>
  <c r="AC3360" i="12"/>
  <c r="AD3360" i="12" s="1"/>
  <c r="AC3361" i="12"/>
  <c r="AD3361" i="12" s="1"/>
  <c r="AC3362" i="12"/>
  <c r="AD3362" i="12" s="1"/>
  <c r="AC3363" i="12"/>
  <c r="AD3363" i="12" s="1"/>
  <c r="AC3364" i="12"/>
  <c r="AD3364" i="12" s="1"/>
  <c r="AC3365" i="12"/>
  <c r="AD3365" i="12" s="1"/>
  <c r="AC3366" i="12"/>
  <c r="AD3366" i="12" s="1"/>
  <c r="AC3367" i="12"/>
  <c r="AD3367" i="12" s="1"/>
  <c r="AC3368" i="12"/>
  <c r="AD3368" i="12" s="1"/>
  <c r="AC3369" i="12"/>
  <c r="AD3369" i="12" s="1"/>
  <c r="AC3370" i="12"/>
  <c r="AD3370" i="12" s="1"/>
  <c r="AC3371" i="12"/>
  <c r="AD3371" i="12" s="1"/>
  <c r="AC3372" i="12"/>
  <c r="AD3372" i="12" s="1"/>
  <c r="AC3373" i="12"/>
  <c r="AD3373" i="12" s="1"/>
  <c r="AC3374" i="12"/>
  <c r="AD3374" i="12" s="1"/>
  <c r="AC3375" i="12"/>
  <c r="AD3375" i="12" s="1"/>
  <c r="AC3376" i="12"/>
  <c r="AD3376" i="12" s="1"/>
  <c r="AC3377" i="12"/>
  <c r="AD3377" i="12" s="1"/>
  <c r="AC3378" i="12"/>
  <c r="AD3378" i="12" s="1"/>
  <c r="AC3379" i="12"/>
  <c r="AD3379" i="12" s="1"/>
  <c r="AC3380" i="12"/>
  <c r="AD3380" i="12" s="1"/>
  <c r="AC3381" i="12"/>
  <c r="AD3381" i="12" s="1"/>
  <c r="AC3382" i="12"/>
  <c r="AD3382" i="12" s="1"/>
  <c r="AC3383" i="12"/>
  <c r="AD3383" i="12" s="1"/>
  <c r="AC3384" i="12"/>
  <c r="AD3384" i="12" s="1"/>
  <c r="AC3385" i="12"/>
  <c r="AD3385" i="12" s="1"/>
  <c r="AC3386" i="12"/>
  <c r="AD3386" i="12" s="1"/>
  <c r="AC3387" i="12"/>
  <c r="AD3387" i="12" s="1"/>
  <c r="AC3388" i="12"/>
  <c r="AD3388" i="12" s="1"/>
  <c r="AC3389" i="12"/>
  <c r="AD3389" i="12" s="1"/>
  <c r="AC3390" i="12"/>
  <c r="AD3390" i="12" s="1"/>
  <c r="AC3391" i="12"/>
  <c r="AD3391" i="12" s="1"/>
  <c r="AC3392" i="12"/>
  <c r="AD3392" i="12" s="1"/>
  <c r="AC3393" i="12"/>
  <c r="AD3393" i="12" s="1"/>
  <c r="AC3394" i="12"/>
  <c r="AD3394" i="12" s="1"/>
  <c r="AC3395" i="12"/>
  <c r="AD3395" i="12" s="1"/>
  <c r="AC3396" i="12"/>
  <c r="AD3396" i="12" s="1"/>
  <c r="AC3397" i="12"/>
  <c r="AD3397" i="12" s="1"/>
  <c r="AC3398" i="12"/>
  <c r="AD3398" i="12" s="1"/>
  <c r="AC3399" i="12"/>
  <c r="AD3399" i="12" s="1"/>
  <c r="AC3400" i="12"/>
  <c r="AD3400" i="12" s="1"/>
  <c r="AC3401" i="12"/>
  <c r="AD3401" i="12" s="1"/>
  <c r="AC3402" i="12"/>
  <c r="AD3402" i="12" s="1"/>
  <c r="AC3403" i="12"/>
  <c r="AD3403" i="12" s="1"/>
  <c r="AC3404" i="12"/>
  <c r="AD3404" i="12" s="1"/>
  <c r="AC3405" i="12"/>
  <c r="AD3405" i="12" s="1"/>
  <c r="AC3406" i="12"/>
  <c r="AD3406" i="12" s="1"/>
  <c r="AC3407" i="12"/>
  <c r="AD3407" i="12" s="1"/>
  <c r="AC3408" i="12"/>
  <c r="AD3408" i="12" s="1"/>
  <c r="AC3409" i="12"/>
  <c r="AD3409" i="12" s="1"/>
  <c r="AC3410" i="12"/>
  <c r="AD3410" i="12" s="1"/>
  <c r="AC3411" i="12"/>
  <c r="AD3411" i="12" s="1"/>
  <c r="AC3412" i="12"/>
  <c r="AD3412" i="12" s="1"/>
  <c r="AC3413" i="12"/>
  <c r="AD3413" i="12" s="1"/>
  <c r="AC3414" i="12"/>
  <c r="AD3414" i="12" s="1"/>
  <c r="AC3415" i="12"/>
  <c r="AD3415" i="12" s="1"/>
  <c r="AC3416" i="12"/>
  <c r="AD3416" i="12" s="1"/>
  <c r="AC3417" i="12"/>
  <c r="AD3417" i="12" s="1"/>
  <c r="AC3418" i="12"/>
  <c r="AD3418" i="12" s="1"/>
  <c r="AC3419" i="12"/>
  <c r="AD3419" i="12" s="1"/>
  <c r="AC3420" i="12"/>
  <c r="AD3420" i="12" s="1"/>
  <c r="AC3421" i="12"/>
  <c r="AD3421" i="12" s="1"/>
  <c r="AC3422" i="12"/>
  <c r="AD3422" i="12" s="1"/>
  <c r="AC3423" i="12"/>
  <c r="AD3423" i="12" s="1"/>
  <c r="AC3424" i="12"/>
  <c r="AD3424" i="12" s="1"/>
  <c r="AC3425" i="12"/>
  <c r="AD3425" i="12" s="1"/>
  <c r="AC3426" i="12"/>
  <c r="AD3426" i="12" s="1"/>
  <c r="AC3427" i="12"/>
  <c r="AD3427" i="12" s="1"/>
  <c r="AC3428" i="12"/>
  <c r="AD3428" i="12" s="1"/>
  <c r="AC3429" i="12"/>
  <c r="AD3429" i="12" s="1"/>
  <c r="AC3430" i="12"/>
  <c r="AD3430" i="12" s="1"/>
  <c r="AC3431" i="12"/>
  <c r="AD3431" i="12" s="1"/>
  <c r="AC3432" i="12"/>
  <c r="AD3432" i="12" s="1"/>
  <c r="AC3433" i="12"/>
  <c r="AD3433" i="12" s="1"/>
  <c r="AC3434" i="12"/>
  <c r="AD3434" i="12" s="1"/>
  <c r="AC3435" i="12"/>
  <c r="AD3435" i="12" s="1"/>
  <c r="AC3436" i="12"/>
  <c r="AD3436" i="12" s="1"/>
  <c r="AC3437" i="12"/>
  <c r="AD3437" i="12" s="1"/>
  <c r="AC3438" i="12"/>
  <c r="AD3438" i="12" s="1"/>
  <c r="AC3439" i="12"/>
  <c r="AD3439" i="12" s="1"/>
  <c r="AC3440" i="12"/>
  <c r="AD3440" i="12" s="1"/>
  <c r="AC3441" i="12"/>
  <c r="AD3441" i="12" s="1"/>
  <c r="AC3442" i="12"/>
  <c r="AD3442" i="12" s="1"/>
  <c r="AC3443" i="12"/>
  <c r="AD3443" i="12" s="1"/>
  <c r="AC3444" i="12"/>
  <c r="AD3444" i="12" s="1"/>
  <c r="AC3445" i="12"/>
  <c r="AD3445" i="12" s="1"/>
  <c r="AC3446" i="12"/>
  <c r="AD3446" i="12" s="1"/>
  <c r="AC3447" i="12"/>
  <c r="AD3447" i="12" s="1"/>
  <c r="AC3448" i="12"/>
  <c r="AD3448" i="12" s="1"/>
  <c r="AC3449" i="12"/>
  <c r="AD3449" i="12" s="1"/>
  <c r="AC3450" i="12"/>
  <c r="AD3450" i="12" s="1"/>
  <c r="AC3451" i="12"/>
  <c r="AD3451" i="12" s="1"/>
  <c r="AC3452" i="12"/>
  <c r="AD3452" i="12" s="1"/>
  <c r="AC3453" i="12"/>
  <c r="AD3453" i="12" s="1"/>
  <c r="AC3454" i="12"/>
  <c r="AD3454" i="12" s="1"/>
  <c r="AC3455" i="12"/>
  <c r="AD3455" i="12" s="1"/>
  <c r="AC3456" i="12"/>
  <c r="AD3456" i="12" s="1"/>
  <c r="AC3457" i="12"/>
  <c r="AD3457" i="12" s="1"/>
  <c r="AC3458" i="12"/>
  <c r="AD3458" i="12" s="1"/>
  <c r="AC3459" i="12"/>
  <c r="AD3459" i="12" s="1"/>
  <c r="AC3460" i="12"/>
  <c r="AD3460" i="12" s="1"/>
  <c r="AC3461" i="12"/>
  <c r="AD3461" i="12" s="1"/>
  <c r="AC3462" i="12"/>
  <c r="AD3462" i="12"/>
  <c r="AC3463" i="12"/>
  <c r="AD3463" i="12" s="1"/>
  <c r="AC3464" i="12"/>
  <c r="AD3464" i="12" s="1"/>
  <c r="AC3465" i="12"/>
  <c r="AD3465" i="12" s="1"/>
  <c r="AC3466" i="12"/>
  <c r="AD3466" i="12" s="1"/>
  <c r="AC3467" i="12"/>
  <c r="AD3467" i="12" s="1"/>
  <c r="AC3468" i="12"/>
  <c r="AD3468" i="12" s="1"/>
  <c r="AC3469" i="12"/>
  <c r="AD3469" i="12" s="1"/>
  <c r="AC3470" i="12"/>
  <c r="AD3470" i="12" s="1"/>
  <c r="AC3471" i="12"/>
  <c r="AD3471" i="12" s="1"/>
  <c r="AC3472" i="12"/>
  <c r="AD3472" i="12" s="1"/>
  <c r="AC3473" i="12"/>
  <c r="AD3473" i="12" s="1"/>
  <c r="AC3474" i="12"/>
  <c r="AD3474" i="12" s="1"/>
  <c r="AC3475" i="12"/>
  <c r="AD3475" i="12" s="1"/>
  <c r="AC3476" i="12"/>
  <c r="AD3476" i="12"/>
  <c r="AC3477" i="12"/>
  <c r="AD3477" i="12" s="1"/>
  <c r="AC3478" i="12"/>
  <c r="AD3478" i="12" s="1"/>
  <c r="AC3479" i="12"/>
  <c r="AD3479" i="12" s="1"/>
  <c r="AC3480" i="12"/>
  <c r="AD3480" i="12" s="1"/>
  <c r="AC3481" i="12"/>
  <c r="AD3481" i="12" s="1"/>
  <c r="AC3482" i="12"/>
  <c r="AD3482" i="12" s="1"/>
  <c r="AC3483" i="12"/>
  <c r="AD3483" i="12" s="1"/>
  <c r="AC3484" i="12"/>
  <c r="AD3484" i="12" s="1"/>
  <c r="AC3485" i="12"/>
  <c r="AD3485" i="12" s="1"/>
  <c r="AC3486" i="12"/>
  <c r="AD3486" i="12" s="1"/>
  <c r="AC3487" i="12"/>
  <c r="AD3487" i="12" s="1"/>
  <c r="AC3488" i="12"/>
  <c r="AD3488" i="12" s="1"/>
  <c r="AC3489" i="12"/>
  <c r="AD3489" i="12" s="1"/>
  <c r="AC3490" i="12"/>
  <c r="AD3490" i="12" s="1"/>
  <c r="AC3491" i="12"/>
  <c r="AD3491" i="12"/>
  <c r="AC3492" i="12"/>
  <c r="AD3492" i="12" s="1"/>
  <c r="AC3493" i="12"/>
  <c r="AD3493" i="12" s="1"/>
  <c r="AC3494" i="12"/>
  <c r="AD3494" i="12" s="1"/>
  <c r="AC3495" i="12"/>
  <c r="AD3495" i="12" s="1"/>
  <c r="AC3496" i="12"/>
  <c r="AD3496" i="12" s="1"/>
  <c r="AC3497" i="12"/>
  <c r="AD3497" i="12" s="1"/>
  <c r="AC3498" i="12"/>
  <c r="AD3498" i="12" s="1"/>
  <c r="M1998" i="13" l="1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M2110" i="13"/>
  <c r="M2111" i="13"/>
  <c r="M2112" i="13"/>
  <c r="M2113" i="13"/>
  <c r="M2114" i="13"/>
  <c r="M2115" i="13"/>
  <c r="M2116" i="13"/>
  <c r="M2117" i="13"/>
  <c r="M2118" i="13"/>
  <c r="M2119" i="13"/>
  <c r="M2120" i="13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M2166" i="13"/>
  <c r="M2167" i="13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M2182" i="13"/>
  <c r="M2183" i="13"/>
  <c r="M2184" i="13"/>
  <c r="M2185" i="13"/>
  <c r="M2186" i="13"/>
  <c r="M2187" i="13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M2212" i="13"/>
  <c r="M2213" i="13"/>
  <c r="M2214" i="13"/>
  <c r="M2215" i="13"/>
  <c r="M2216" i="13"/>
  <c r="M2217" i="13"/>
  <c r="M2218" i="13"/>
  <c r="M2219" i="13"/>
  <c r="M2220" i="13"/>
  <c r="M2221" i="13"/>
  <c r="M2222" i="13"/>
  <c r="M2223" i="13"/>
  <c r="M2224" i="13"/>
  <c r="M2225" i="13"/>
  <c r="M2226" i="13"/>
  <c r="M2227" i="13"/>
  <c r="M2228" i="13"/>
  <c r="M2229" i="13"/>
  <c r="M2230" i="13"/>
  <c r="M2231" i="13"/>
  <c r="M2232" i="13"/>
  <c r="M2233" i="13"/>
  <c r="M2234" i="13"/>
  <c r="M2235" i="13"/>
  <c r="M2236" i="13"/>
  <c r="M2237" i="13"/>
  <c r="M2238" i="13"/>
  <c r="M2239" i="13"/>
  <c r="M2240" i="13"/>
  <c r="M2241" i="13"/>
  <c r="M2242" i="13"/>
  <c r="M2243" i="13"/>
  <c r="M2244" i="13"/>
  <c r="M2245" i="13"/>
  <c r="M2246" i="13"/>
  <c r="M2247" i="13"/>
  <c r="M2248" i="13"/>
  <c r="M2249" i="13"/>
  <c r="M2250" i="13"/>
  <c r="M2251" i="13"/>
  <c r="M2252" i="13"/>
  <c r="M2253" i="13"/>
  <c r="M2254" i="13"/>
  <c r="M2255" i="13"/>
  <c r="M2256" i="13"/>
  <c r="M2257" i="13"/>
  <c r="M2258" i="13"/>
  <c r="M2259" i="13"/>
  <c r="M2260" i="13"/>
  <c r="M2261" i="13"/>
  <c r="M2262" i="13"/>
  <c r="M2263" i="13"/>
  <c r="M2264" i="13"/>
  <c r="M2265" i="13"/>
  <c r="M2266" i="13"/>
  <c r="M2267" i="13"/>
  <c r="M2268" i="13"/>
  <c r="M2269" i="13"/>
  <c r="M2270" i="13"/>
  <c r="M2271" i="13"/>
  <c r="M2272" i="13"/>
  <c r="M2273" i="13"/>
  <c r="M2274" i="13"/>
  <c r="M2275" i="13"/>
  <c r="M2276" i="13"/>
  <c r="M2277" i="13"/>
  <c r="M2278" i="13"/>
  <c r="M2279" i="13"/>
  <c r="M2280" i="13"/>
  <c r="M2281" i="13"/>
  <c r="M2282" i="13"/>
  <c r="M2283" i="13"/>
  <c r="M2284" i="13"/>
  <c r="M2285" i="13"/>
  <c r="M2286" i="13"/>
  <c r="M2287" i="13"/>
  <c r="M2288" i="13"/>
  <c r="M2289" i="13"/>
  <c r="M2290" i="13"/>
  <c r="M2291" i="13"/>
  <c r="M2292" i="13"/>
  <c r="M2293" i="13"/>
  <c r="M2294" i="13"/>
  <c r="M2295" i="13"/>
  <c r="M2296" i="13"/>
  <c r="M2297" i="13"/>
  <c r="M2298" i="13"/>
  <c r="M2299" i="13"/>
  <c r="M2300" i="13"/>
  <c r="M2301" i="13"/>
  <c r="M2302" i="13"/>
  <c r="M2303" i="13"/>
  <c r="M2304" i="13"/>
  <c r="M2305" i="13"/>
  <c r="M2306" i="13"/>
  <c r="M2307" i="13"/>
  <c r="M2308" i="13"/>
  <c r="M2309" i="13"/>
  <c r="M2310" i="13"/>
  <c r="M2311" i="13"/>
  <c r="M2312" i="13"/>
  <c r="M2313" i="13"/>
  <c r="M2314" i="13"/>
  <c r="M2315" i="13"/>
  <c r="M2316" i="13"/>
  <c r="M2317" i="13"/>
  <c r="M2318" i="13"/>
  <c r="M2319" i="13"/>
  <c r="M2320" i="13"/>
  <c r="M2321" i="13"/>
  <c r="M2322" i="13"/>
  <c r="M2323" i="13"/>
  <c r="M2324" i="13"/>
  <c r="M2325" i="13"/>
  <c r="M2326" i="13"/>
  <c r="M2327" i="13"/>
  <c r="M2328" i="13"/>
  <c r="M2329" i="13"/>
  <c r="M2330" i="13"/>
  <c r="M2331" i="13"/>
  <c r="M2332" i="13"/>
  <c r="M2333" i="13"/>
  <c r="M2334" i="13"/>
  <c r="M2335" i="13"/>
  <c r="M2336" i="13"/>
  <c r="M2337" i="13"/>
  <c r="M2338" i="13"/>
  <c r="M2339" i="13"/>
  <c r="M2340" i="13"/>
  <c r="M2341" i="13"/>
  <c r="M2342" i="13"/>
  <c r="M2343" i="13"/>
  <c r="M2344" i="13"/>
  <c r="M2345" i="13"/>
  <c r="M2346" i="13"/>
  <c r="M2347" i="13"/>
  <c r="M2348" i="13"/>
  <c r="M2349" i="13"/>
  <c r="M2350" i="13"/>
  <c r="M2351" i="13"/>
  <c r="M2352" i="13"/>
  <c r="M2353" i="13"/>
  <c r="M2354" i="13"/>
  <c r="M2355" i="13"/>
  <c r="M2356" i="13"/>
  <c r="M2357" i="13"/>
  <c r="M2358" i="13"/>
  <c r="M2359" i="13"/>
  <c r="M2360" i="13"/>
  <c r="M2361" i="13"/>
  <c r="M2362" i="13"/>
  <c r="M2363" i="13"/>
  <c r="M2364" i="13"/>
  <c r="M2365" i="13"/>
  <c r="M2366" i="13"/>
  <c r="M2367" i="13"/>
  <c r="M2368" i="13"/>
  <c r="M2369" i="13"/>
  <c r="M2370" i="13"/>
  <c r="M2371" i="13"/>
  <c r="M2372" i="13"/>
  <c r="M2373" i="13"/>
  <c r="M2374" i="13"/>
  <c r="M2375" i="13"/>
  <c r="M2376" i="13"/>
  <c r="M2377" i="13"/>
  <c r="M2378" i="13"/>
  <c r="M2379" i="13"/>
  <c r="M2380" i="13"/>
  <c r="M2381" i="13"/>
  <c r="M2382" i="13"/>
  <c r="M2383" i="13"/>
  <c r="M2384" i="13"/>
  <c r="M2385" i="13"/>
  <c r="M2386" i="13"/>
  <c r="M2387" i="13"/>
  <c r="M2388" i="13"/>
  <c r="M2389" i="13"/>
  <c r="M2390" i="13"/>
  <c r="M2391" i="13"/>
  <c r="M2392" i="13"/>
  <c r="M2393" i="13"/>
  <c r="M2394" i="13"/>
  <c r="M2395" i="13"/>
  <c r="M2396" i="13"/>
  <c r="M2397" i="13"/>
  <c r="M2398" i="13"/>
  <c r="M2399" i="13"/>
  <c r="M2400" i="13"/>
  <c r="M2401" i="13"/>
  <c r="M2402" i="13"/>
  <c r="M2403" i="13"/>
  <c r="M2404" i="13"/>
  <c r="M2405" i="13"/>
  <c r="M2406" i="13"/>
  <c r="M2407" i="13"/>
  <c r="M2408" i="13"/>
  <c r="M2409" i="13"/>
  <c r="M2410" i="13"/>
  <c r="M2411" i="13"/>
  <c r="M2412" i="13"/>
  <c r="M2413" i="13"/>
  <c r="M2414" i="13"/>
  <c r="M2415" i="13"/>
  <c r="M2416" i="13"/>
  <c r="M2417" i="13"/>
  <c r="M2418" i="13"/>
  <c r="M2419" i="13"/>
  <c r="M2420" i="13"/>
  <c r="M2421" i="13"/>
  <c r="M2422" i="13"/>
  <c r="M2423" i="13"/>
  <c r="M2424" i="13"/>
  <c r="M2425" i="13"/>
  <c r="M2426" i="13"/>
  <c r="M2427" i="13"/>
  <c r="M2428" i="13"/>
  <c r="M2429" i="13"/>
  <c r="M2430" i="13"/>
  <c r="M2431" i="13"/>
  <c r="M2432" i="13"/>
  <c r="M2433" i="13"/>
  <c r="M2434" i="13"/>
  <c r="M2435" i="13"/>
  <c r="M2436" i="13"/>
  <c r="M2437" i="13"/>
  <c r="M2438" i="13"/>
  <c r="M2439" i="13"/>
  <c r="M2440" i="13"/>
  <c r="M2441" i="13"/>
  <c r="M2442" i="13"/>
  <c r="M2443" i="13"/>
  <c r="M2444" i="13"/>
  <c r="M2445" i="13"/>
  <c r="M2446" i="13"/>
  <c r="M2447" i="13"/>
  <c r="M2448" i="13"/>
  <c r="M2449" i="13"/>
  <c r="M2450" i="13"/>
  <c r="M2451" i="13"/>
  <c r="M2452" i="13"/>
  <c r="M2453" i="13"/>
  <c r="M2454" i="13"/>
  <c r="M2455" i="13"/>
  <c r="M2456" i="13"/>
  <c r="M2457" i="13"/>
  <c r="M2458" i="13"/>
  <c r="M2459" i="13"/>
  <c r="M2460" i="13"/>
  <c r="M2461" i="13"/>
  <c r="M2462" i="13"/>
  <c r="M2463" i="13"/>
  <c r="M2464" i="13"/>
  <c r="M2465" i="13"/>
  <c r="M2466" i="13"/>
  <c r="M2467" i="13"/>
  <c r="M2468" i="13"/>
  <c r="M2469" i="13"/>
  <c r="M2470" i="13"/>
  <c r="M2471" i="13"/>
  <c r="M2472" i="13"/>
  <c r="M2473" i="13"/>
  <c r="M2474" i="13"/>
  <c r="M2475" i="13"/>
  <c r="M2476" i="13"/>
  <c r="M2477" i="13"/>
  <c r="M2478" i="13"/>
  <c r="M2479" i="13"/>
  <c r="M2480" i="13"/>
  <c r="M2481" i="13"/>
  <c r="M2482" i="13"/>
  <c r="M2483" i="13"/>
  <c r="M2484" i="13"/>
  <c r="M2485" i="13"/>
  <c r="M2486" i="13"/>
  <c r="M2487" i="13"/>
  <c r="M2488" i="13"/>
  <c r="M2489" i="13"/>
  <c r="M2490" i="13"/>
  <c r="M2491" i="13"/>
  <c r="M2492" i="13"/>
  <c r="M2493" i="13"/>
  <c r="M2494" i="13"/>
  <c r="M2495" i="13"/>
  <c r="M2496" i="13"/>
  <c r="M2497" i="13"/>
  <c r="M2498" i="13"/>
  <c r="M2499" i="13"/>
  <c r="M2500" i="13"/>
  <c r="M2501" i="13"/>
  <c r="M2502" i="13"/>
  <c r="M2503" i="13"/>
  <c r="M2504" i="13"/>
  <c r="M2505" i="13"/>
  <c r="M2506" i="13"/>
  <c r="M2507" i="13"/>
  <c r="M2508" i="13"/>
  <c r="M2509" i="13"/>
  <c r="M2510" i="13"/>
  <c r="M2511" i="13"/>
  <c r="M2512" i="13"/>
  <c r="M2513" i="13"/>
  <c r="M2514" i="13"/>
  <c r="M2515" i="13"/>
  <c r="M2516" i="13"/>
  <c r="M2517" i="13"/>
  <c r="M2518" i="13"/>
  <c r="M2519" i="13"/>
  <c r="M2520" i="13"/>
  <c r="M2521" i="13"/>
  <c r="M2522" i="13"/>
  <c r="M2523" i="13"/>
  <c r="M2524" i="13"/>
  <c r="M2525" i="13"/>
  <c r="M2526" i="13"/>
  <c r="M2527" i="13"/>
  <c r="M2528" i="13"/>
  <c r="M2529" i="13"/>
  <c r="M2530" i="13"/>
  <c r="M2531" i="13"/>
  <c r="M2532" i="13"/>
  <c r="M2533" i="13"/>
  <c r="M2534" i="13"/>
  <c r="M2535" i="13"/>
  <c r="M2536" i="13"/>
  <c r="M2537" i="13"/>
  <c r="M2538" i="13"/>
  <c r="M2539" i="13"/>
  <c r="M2540" i="13"/>
  <c r="M2541" i="13"/>
  <c r="M2542" i="13"/>
  <c r="M2543" i="13"/>
  <c r="M2544" i="13"/>
  <c r="M2545" i="13"/>
  <c r="M2546" i="13"/>
  <c r="M2547" i="13"/>
  <c r="M2548" i="13"/>
  <c r="M2549" i="13"/>
  <c r="M2550" i="13"/>
  <c r="M2551" i="13"/>
  <c r="M2552" i="13"/>
  <c r="M2553" i="13"/>
  <c r="M2554" i="13"/>
  <c r="M2555" i="13"/>
  <c r="M2556" i="13"/>
  <c r="M2557" i="13"/>
  <c r="M2558" i="13"/>
  <c r="M2559" i="13"/>
  <c r="M2560" i="13"/>
  <c r="M2561" i="13"/>
  <c r="M2562" i="13"/>
  <c r="M2563" i="13"/>
  <c r="M2564" i="13"/>
  <c r="M2565" i="13"/>
  <c r="M2566" i="13"/>
  <c r="M2567" i="13"/>
  <c r="M2568" i="13"/>
  <c r="M2569" i="13"/>
  <c r="M2570" i="13"/>
  <c r="M2571" i="13"/>
  <c r="M2572" i="13"/>
  <c r="M2573" i="13"/>
  <c r="M2574" i="13"/>
  <c r="M2575" i="13"/>
  <c r="M2576" i="13"/>
  <c r="M2577" i="13"/>
  <c r="M2578" i="13"/>
  <c r="M2579" i="13"/>
  <c r="M2580" i="13"/>
  <c r="M2581" i="13"/>
  <c r="M2582" i="13"/>
  <c r="M2583" i="13"/>
  <c r="M2584" i="13"/>
  <c r="M2585" i="13"/>
  <c r="M2586" i="13"/>
  <c r="M2587" i="13"/>
  <c r="M2588" i="13"/>
  <c r="M2589" i="13"/>
  <c r="M2590" i="13"/>
  <c r="M2591" i="13"/>
  <c r="M2592" i="13"/>
  <c r="M2593" i="13"/>
  <c r="M2594" i="13"/>
  <c r="M2595" i="13"/>
  <c r="M2596" i="13"/>
  <c r="M2597" i="13"/>
  <c r="M2598" i="13"/>
  <c r="M2599" i="13"/>
  <c r="M2600" i="13"/>
  <c r="AC1498" i="12"/>
  <c r="AD1498" i="12" s="1"/>
  <c r="AH1498" i="12" s="1"/>
  <c r="AC1499" i="12"/>
  <c r="AD1499" i="12" s="1"/>
  <c r="AH1499" i="12" s="1"/>
  <c r="AC1500" i="12"/>
  <c r="AD1500" i="12" s="1"/>
  <c r="AH1500" i="12" s="1"/>
  <c r="AC1501" i="12"/>
  <c r="AD1501" i="12" s="1"/>
  <c r="AH1501" i="12" s="1"/>
  <c r="AC1502" i="12"/>
  <c r="AD1502" i="12" s="1"/>
  <c r="AH1502" i="12" s="1"/>
  <c r="AC1503" i="12"/>
  <c r="AD1503" i="12" s="1"/>
  <c r="AH1503" i="12" s="1"/>
  <c r="AC1504" i="12"/>
  <c r="AD1504" i="12" s="1"/>
  <c r="AH1504" i="12" s="1"/>
  <c r="AC1505" i="12"/>
  <c r="AD1505" i="12" s="1"/>
  <c r="AH1505" i="12" s="1"/>
  <c r="AC1506" i="12"/>
  <c r="AD1506" i="12" s="1"/>
  <c r="AH1506" i="12" s="1"/>
  <c r="AC1507" i="12"/>
  <c r="AD1507" i="12" s="1"/>
  <c r="AH1507" i="12" s="1"/>
  <c r="AC1508" i="12"/>
  <c r="AD1508" i="12" s="1"/>
  <c r="AH1508" i="12" s="1"/>
  <c r="AC1509" i="12"/>
  <c r="AD1509" i="12" s="1"/>
  <c r="AH1509" i="12" s="1"/>
  <c r="AC1510" i="12"/>
  <c r="AD1510" i="12" s="1"/>
  <c r="AH1510" i="12" s="1"/>
  <c r="AC1511" i="12"/>
  <c r="AD1511" i="12" s="1"/>
  <c r="AH1511" i="12" s="1"/>
  <c r="AC1512" i="12"/>
  <c r="AD1512" i="12" s="1"/>
  <c r="AH1512" i="12" s="1"/>
  <c r="AC1513" i="12"/>
  <c r="AD1513" i="12" s="1"/>
  <c r="AH1513" i="12" s="1"/>
  <c r="AC1514" i="12"/>
  <c r="AD1514" i="12" s="1"/>
  <c r="AH1514" i="12" s="1"/>
  <c r="AC1515" i="12"/>
  <c r="AD1515" i="12" s="1"/>
  <c r="AH1515" i="12" s="1"/>
  <c r="AC1516" i="12"/>
  <c r="AD1516" i="12" s="1"/>
  <c r="AH1516" i="12" s="1"/>
  <c r="AC1517" i="12"/>
  <c r="AD1517" i="12" s="1"/>
  <c r="AH1517" i="12" s="1"/>
  <c r="AC1518" i="12"/>
  <c r="AD1518" i="12" s="1"/>
  <c r="AH1518" i="12" s="1"/>
  <c r="AC1519" i="12"/>
  <c r="AD1519" i="12" s="1"/>
  <c r="AH1519" i="12" s="1"/>
  <c r="AC1520" i="12"/>
  <c r="AD1520" i="12" s="1"/>
  <c r="AH1520" i="12" s="1"/>
  <c r="AC1521" i="12"/>
  <c r="AD1521" i="12" s="1"/>
  <c r="AH1521" i="12" s="1"/>
  <c r="AC1522" i="12"/>
  <c r="AD1522" i="12" s="1"/>
  <c r="AH1522" i="12" s="1"/>
  <c r="AC1523" i="12"/>
  <c r="AD1523" i="12" s="1"/>
  <c r="AH1523" i="12" s="1"/>
  <c r="AC1524" i="12"/>
  <c r="AD1524" i="12" s="1"/>
  <c r="AH1524" i="12" s="1"/>
  <c r="AC1525" i="12"/>
  <c r="AD1525" i="12" s="1"/>
  <c r="AH1525" i="12" s="1"/>
  <c r="AC1526" i="12"/>
  <c r="AD1526" i="12" s="1"/>
  <c r="AH1526" i="12" s="1"/>
  <c r="AC1527" i="12"/>
  <c r="AD1527" i="12" s="1"/>
  <c r="AH1527" i="12" s="1"/>
  <c r="AC1528" i="12"/>
  <c r="AD1528" i="12" s="1"/>
  <c r="AH1528" i="12" s="1"/>
  <c r="AC1529" i="12"/>
  <c r="AD1529" i="12" s="1"/>
  <c r="AH1529" i="12" s="1"/>
  <c r="AC1530" i="12"/>
  <c r="AD1530" i="12" s="1"/>
  <c r="AH1530" i="12" s="1"/>
  <c r="AC1531" i="12"/>
  <c r="AD1531" i="12" s="1"/>
  <c r="AH1531" i="12" s="1"/>
  <c r="AC1532" i="12"/>
  <c r="AD1532" i="12" s="1"/>
  <c r="AH1532" i="12" s="1"/>
  <c r="AC1533" i="12"/>
  <c r="AD1533" i="12" s="1"/>
  <c r="AH1533" i="12" s="1"/>
  <c r="AC1534" i="12"/>
  <c r="AD1534" i="12" s="1"/>
  <c r="AH1534" i="12" s="1"/>
  <c r="AC1535" i="12"/>
  <c r="AD1535" i="12" s="1"/>
  <c r="AH1535" i="12" s="1"/>
  <c r="AC1536" i="12"/>
  <c r="AD1536" i="12" s="1"/>
  <c r="AH1536" i="12" s="1"/>
  <c r="AC1537" i="12"/>
  <c r="AD1537" i="12" s="1"/>
  <c r="AH1537" i="12" s="1"/>
  <c r="AC1538" i="12"/>
  <c r="AD1538" i="12" s="1"/>
  <c r="AH1538" i="12" s="1"/>
  <c r="AC1539" i="12"/>
  <c r="AD1539" i="12" s="1"/>
  <c r="AH1539" i="12" s="1"/>
  <c r="AC1540" i="12"/>
  <c r="AD1540" i="12" s="1"/>
  <c r="AH1540" i="12" s="1"/>
  <c r="AC1541" i="12"/>
  <c r="AD1541" i="12" s="1"/>
  <c r="AH1541" i="12" s="1"/>
  <c r="AC1542" i="12"/>
  <c r="AD1542" i="12" s="1"/>
  <c r="AH1542" i="12" s="1"/>
  <c r="AC1543" i="12"/>
  <c r="AD1543" i="12" s="1"/>
  <c r="AH1543" i="12" s="1"/>
  <c r="AC1544" i="12"/>
  <c r="AD1544" i="12" s="1"/>
  <c r="AH1544" i="12" s="1"/>
  <c r="AC1545" i="12"/>
  <c r="AD1545" i="12" s="1"/>
  <c r="AH1545" i="12" s="1"/>
  <c r="AC1546" i="12"/>
  <c r="AD1546" i="12" s="1"/>
  <c r="AH1546" i="12" s="1"/>
  <c r="AC1547" i="12"/>
  <c r="AD1547" i="12" s="1"/>
  <c r="AH1547" i="12" s="1"/>
  <c r="AC1548" i="12"/>
  <c r="AD1548" i="12" s="1"/>
  <c r="AH1548" i="12" s="1"/>
  <c r="AC1549" i="12"/>
  <c r="AD1549" i="12" s="1"/>
  <c r="AH1549" i="12" s="1"/>
  <c r="AC1550" i="12"/>
  <c r="AD1550" i="12" s="1"/>
  <c r="AH1550" i="12" s="1"/>
  <c r="AC1551" i="12"/>
  <c r="AD1551" i="12" s="1"/>
  <c r="AH1551" i="12" s="1"/>
  <c r="AC1552" i="12"/>
  <c r="AD1552" i="12" s="1"/>
  <c r="AH1552" i="12" s="1"/>
  <c r="AC1553" i="12"/>
  <c r="AD1553" i="12" s="1"/>
  <c r="AH1553" i="12" s="1"/>
  <c r="AC1554" i="12"/>
  <c r="AD1554" i="12" s="1"/>
  <c r="AH1554" i="12" s="1"/>
  <c r="AC1555" i="12"/>
  <c r="AD1555" i="12" s="1"/>
  <c r="AH1555" i="12" s="1"/>
  <c r="AC1556" i="12"/>
  <c r="AD1556" i="12" s="1"/>
  <c r="AH1556" i="12" s="1"/>
  <c r="AC1557" i="12"/>
  <c r="AD1557" i="12" s="1"/>
  <c r="AH1557" i="12" s="1"/>
  <c r="AC1558" i="12"/>
  <c r="AD1558" i="12" s="1"/>
  <c r="AH1558" i="12" s="1"/>
  <c r="AC1559" i="12"/>
  <c r="AD1559" i="12" s="1"/>
  <c r="AH1559" i="12" s="1"/>
  <c r="AC1560" i="12"/>
  <c r="AD1560" i="12" s="1"/>
  <c r="AH1560" i="12" s="1"/>
  <c r="AC1561" i="12"/>
  <c r="AD1561" i="12" s="1"/>
  <c r="AH1561" i="12" s="1"/>
  <c r="AC1562" i="12"/>
  <c r="AD1562" i="12" s="1"/>
  <c r="AH1562" i="12" s="1"/>
  <c r="AC1563" i="12"/>
  <c r="AD1563" i="12" s="1"/>
  <c r="AH1563" i="12" s="1"/>
  <c r="AC1564" i="12"/>
  <c r="AD1564" i="12" s="1"/>
  <c r="AH1564" i="12" s="1"/>
  <c r="AC1565" i="12"/>
  <c r="AD1565" i="12" s="1"/>
  <c r="AH1565" i="12" s="1"/>
  <c r="AC1566" i="12"/>
  <c r="AD1566" i="12" s="1"/>
  <c r="AH1566" i="12" s="1"/>
  <c r="AC1567" i="12"/>
  <c r="AD1567" i="12" s="1"/>
  <c r="AH1567" i="12" s="1"/>
  <c r="AC1568" i="12"/>
  <c r="AD1568" i="12" s="1"/>
  <c r="AH1568" i="12" s="1"/>
  <c r="AC1569" i="12"/>
  <c r="AD1569" i="12" s="1"/>
  <c r="AH1569" i="12" s="1"/>
  <c r="AC1570" i="12"/>
  <c r="AD1570" i="12" s="1"/>
  <c r="AH1570" i="12" s="1"/>
  <c r="AC1571" i="12"/>
  <c r="AD1571" i="12" s="1"/>
  <c r="AH1571" i="12" s="1"/>
  <c r="AC1572" i="12"/>
  <c r="AD1572" i="12" s="1"/>
  <c r="AH1572" i="12" s="1"/>
  <c r="AC1573" i="12"/>
  <c r="AD1573" i="12" s="1"/>
  <c r="AH1573" i="12" s="1"/>
  <c r="AC1574" i="12"/>
  <c r="AD1574" i="12" s="1"/>
  <c r="AH1574" i="12" s="1"/>
  <c r="AC1575" i="12"/>
  <c r="AD1575" i="12" s="1"/>
  <c r="AH1575" i="12" s="1"/>
  <c r="AC1576" i="12"/>
  <c r="AD1576" i="12" s="1"/>
  <c r="AH1576" i="12" s="1"/>
  <c r="AC1577" i="12"/>
  <c r="AD1577" i="12" s="1"/>
  <c r="AH1577" i="12" s="1"/>
  <c r="AC1578" i="12"/>
  <c r="AD1578" i="12" s="1"/>
  <c r="AH1578" i="12" s="1"/>
  <c r="AC1579" i="12"/>
  <c r="AD1579" i="12" s="1"/>
  <c r="AH1579" i="12" s="1"/>
  <c r="AC1580" i="12"/>
  <c r="AD1580" i="12" s="1"/>
  <c r="AH1580" i="12" s="1"/>
  <c r="AC1581" i="12"/>
  <c r="AD1581" i="12" s="1"/>
  <c r="AH1581" i="12" s="1"/>
  <c r="AC1582" i="12"/>
  <c r="AD1582" i="12" s="1"/>
  <c r="AH1582" i="12" s="1"/>
  <c r="AC1583" i="12"/>
  <c r="AD1583" i="12" s="1"/>
  <c r="AH1583" i="12" s="1"/>
  <c r="AC1584" i="12"/>
  <c r="AD1584" i="12" s="1"/>
  <c r="AH1584" i="12" s="1"/>
  <c r="AC1585" i="12"/>
  <c r="AD1585" i="12" s="1"/>
  <c r="AH1585" i="12" s="1"/>
  <c r="AC1586" i="12"/>
  <c r="AD1586" i="12" s="1"/>
  <c r="AH1586" i="12" s="1"/>
  <c r="AC1587" i="12"/>
  <c r="AD1587" i="12" s="1"/>
  <c r="AH1587" i="12" s="1"/>
  <c r="AC1588" i="12"/>
  <c r="AD1588" i="12" s="1"/>
  <c r="AH1588" i="12" s="1"/>
  <c r="AC1589" i="12"/>
  <c r="AD1589" i="12" s="1"/>
  <c r="AH1589" i="12" s="1"/>
  <c r="AC1590" i="12"/>
  <c r="AD1590" i="12" s="1"/>
  <c r="AH1590" i="12" s="1"/>
  <c r="AC1591" i="12"/>
  <c r="AD1591" i="12" s="1"/>
  <c r="AH1591" i="12" s="1"/>
  <c r="AC1592" i="12"/>
  <c r="AD1592" i="12" s="1"/>
  <c r="AH1592" i="12" s="1"/>
  <c r="AC1593" i="12"/>
  <c r="AD1593" i="12" s="1"/>
  <c r="AH1593" i="12" s="1"/>
  <c r="AC1594" i="12"/>
  <c r="AD1594" i="12" s="1"/>
  <c r="AH1594" i="12" s="1"/>
  <c r="AC1595" i="12"/>
  <c r="AD1595" i="12" s="1"/>
  <c r="AH1595" i="12" s="1"/>
  <c r="AC1596" i="12"/>
  <c r="AD1596" i="12" s="1"/>
  <c r="AH1596" i="12" s="1"/>
  <c r="AC1597" i="12"/>
  <c r="AD1597" i="12" s="1"/>
  <c r="AH1597" i="12" s="1"/>
  <c r="AC1598" i="12"/>
  <c r="AD1598" i="12" s="1"/>
  <c r="AH1598" i="12" s="1"/>
  <c r="AC1599" i="12"/>
  <c r="AD1599" i="12" s="1"/>
  <c r="AH1599" i="12" s="1"/>
  <c r="AC1600" i="12"/>
  <c r="AD1600" i="12" s="1"/>
  <c r="AH1600" i="12" s="1"/>
  <c r="AC1601" i="12"/>
  <c r="AD1601" i="12" s="1"/>
  <c r="AH1601" i="12" s="1"/>
  <c r="AC1602" i="12"/>
  <c r="AD1602" i="12" s="1"/>
  <c r="AH1602" i="12" s="1"/>
  <c r="AC1603" i="12"/>
  <c r="AD1603" i="12" s="1"/>
  <c r="AH1603" i="12" s="1"/>
  <c r="AC1604" i="12"/>
  <c r="AD1604" i="12" s="1"/>
  <c r="AH1604" i="12" s="1"/>
  <c r="AC1605" i="12"/>
  <c r="AD1605" i="12" s="1"/>
  <c r="AH1605" i="12" s="1"/>
  <c r="AC1606" i="12"/>
  <c r="AD1606" i="12" s="1"/>
  <c r="AH1606" i="12" s="1"/>
  <c r="AC1607" i="12"/>
  <c r="AD1607" i="12" s="1"/>
  <c r="AH1607" i="12" s="1"/>
  <c r="AC1608" i="12"/>
  <c r="AD1608" i="12" s="1"/>
  <c r="AH1608" i="12" s="1"/>
  <c r="AC1609" i="12"/>
  <c r="AD1609" i="12" s="1"/>
  <c r="AH1609" i="12" s="1"/>
  <c r="AC1610" i="12"/>
  <c r="AD1610" i="12" s="1"/>
  <c r="AH1610" i="12" s="1"/>
  <c r="AC1611" i="12"/>
  <c r="AD1611" i="12" s="1"/>
  <c r="AH1611" i="12" s="1"/>
  <c r="AC1612" i="12"/>
  <c r="AD1612" i="12" s="1"/>
  <c r="AH1612" i="12" s="1"/>
  <c r="AC1613" i="12"/>
  <c r="AD1613" i="12" s="1"/>
  <c r="AH1613" i="12" s="1"/>
  <c r="AC1614" i="12"/>
  <c r="AD1614" i="12" s="1"/>
  <c r="AH1614" i="12" s="1"/>
  <c r="AC1615" i="12"/>
  <c r="AD1615" i="12" s="1"/>
  <c r="AH1615" i="12" s="1"/>
  <c r="AC1616" i="12"/>
  <c r="AD1616" i="12" s="1"/>
  <c r="AH1616" i="12" s="1"/>
  <c r="AC1617" i="12"/>
  <c r="AD1617" i="12" s="1"/>
  <c r="AH1617" i="12" s="1"/>
  <c r="AC1618" i="12"/>
  <c r="AD1618" i="12" s="1"/>
  <c r="AH1618" i="12" s="1"/>
  <c r="AC1619" i="12"/>
  <c r="AD1619" i="12" s="1"/>
  <c r="AH1619" i="12" s="1"/>
  <c r="AC1620" i="12"/>
  <c r="AD1620" i="12" s="1"/>
  <c r="AH1620" i="12" s="1"/>
  <c r="AC1621" i="12"/>
  <c r="AD1621" i="12" s="1"/>
  <c r="AH1621" i="12" s="1"/>
  <c r="AC1622" i="12"/>
  <c r="AD1622" i="12" s="1"/>
  <c r="AH1622" i="12" s="1"/>
  <c r="AC1623" i="12"/>
  <c r="AD1623" i="12" s="1"/>
  <c r="AH1623" i="12" s="1"/>
  <c r="AC1624" i="12"/>
  <c r="AD1624" i="12" s="1"/>
  <c r="AH1624" i="12" s="1"/>
  <c r="AC1625" i="12"/>
  <c r="AD1625" i="12" s="1"/>
  <c r="AH1625" i="12" s="1"/>
  <c r="AC1626" i="12"/>
  <c r="AD1626" i="12" s="1"/>
  <c r="AH1626" i="12" s="1"/>
  <c r="AC1627" i="12"/>
  <c r="AD1627" i="12" s="1"/>
  <c r="AH1627" i="12" s="1"/>
  <c r="AC1628" i="12"/>
  <c r="AD1628" i="12" s="1"/>
  <c r="AH1628" i="12" s="1"/>
  <c r="AC1629" i="12"/>
  <c r="AD1629" i="12" s="1"/>
  <c r="AH1629" i="12" s="1"/>
  <c r="AC1630" i="12"/>
  <c r="AD1630" i="12" s="1"/>
  <c r="AH1630" i="12" s="1"/>
  <c r="AC1631" i="12"/>
  <c r="AD1631" i="12" s="1"/>
  <c r="AH1631" i="12" s="1"/>
  <c r="AC1632" i="12"/>
  <c r="AD1632" i="12" s="1"/>
  <c r="AH1632" i="12" s="1"/>
  <c r="AC1633" i="12"/>
  <c r="AD1633" i="12" s="1"/>
  <c r="AH1633" i="12" s="1"/>
  <c r="AC1634" i="12"/>
  <c r="AD1634" i="12" s="1"/>
  <c r="AH1634" i="12" s="1"/>
  <c r="AC1635" i="12"/>
  <c r="AD1635" i="12" s="1"/>
  <c r="AH1635" i="12" s="1"/>
  <c r="AC1636" i="12"/>
  <c r="AD1636" i="12" s="1"/>
  <c r="AH1636" i="12" s="1"/>
  <c r="AC1637" i="12"/>
  <c r="AD1637" i="12" s="1"/>
  <c r="AH1637" i="12" s="1"/>
  <c r="AC1638" i="12"/>
  <c r="AD1638" i="12" s="1"/>
  <c r="AH1638" i="12" s="1"/>
  <c r="AC1639" i="12"/>
  <c r="AD1639" i="12" s="1"/>
  <c r="AH1639" i="12" s="1"/>
  <c r="AC1640" i="12"/>
  <c r="AD1640" i="12" s="1"/>
  <c r="AH1640" i="12" s="1"/>
  <c r="AC1641" i="12"/>
  <c r="AD1641" i="12" s="1"/>
  <c r="AH1641" i="12" s="1"/>
  <c r="AC1642" i="12"/>
  <c r="AD1642" i="12" s="1"/>
  <c r="AH1642" i="12" s="1"/>
  <c r="AC1643" i="12"/>
  <c r="AD1643" i="12" s="1"/>
  <c r="AH1643" i="12" s="1"/>
  <c r="AC1644" i="12"/>
  <c r="AD1644" i="12" s="1"/>
  <c r="AH1644" i="12" s="1"/>
  <c r="AC1645" i="12"/>
  <c r="AD1645" i="12" s="1"/>
  <c r="AH1645" i="12" s="1"/>
  <c r="AC1646" i="12"/>
  <c r="AD1646" i="12" s="1"/>
  <c r="AH1646" i="12" s="1"/>
  <c r="AC1647" i="12"/>
  <c r="AD1647" i="12" s="1"/>
  <c r="AH1647" i="12" s="1"/>
  <c r="AC1648" i="12"/>
  <c r="AD1648" i="12" s="1"/>
  <c r="AH1648" i="12" s="1"/>
  <c r="AC1649" i="12"/>
  <c r="AD1649" i="12" s="1"/>
  <c r="AH1649" i="12" s="1"/>
  <c r="AC1650" i="12"/>
  <c r="AD1650" i="12" s="1"/>
  <c r="AH1650" i="12" s="1"/>
  <c r="AC1651" i="12"/>
  <c r="AD1651" i="12" s="1"/>
  <c r="AH1651" i="12" s="1"/>
  <c r="AC1652" i="12"/>
  <c r="AD1652" i="12" s="1"/>
  <c r="AH1652" i="12" s="1"/>
  <c r="AC1653" i="12"/>
  <c r="AD1653" i="12" s="1"/>
  <c r="AH1653" i="12" s="1"/>
  <c r="AC1654" i="12"/>
  <c r="AD1654" i="12" s="1"/>
  <c r="AH1654" i="12" s="1"/>
  <c r="AC1655" i="12"/>
  <c r="AD1655" i="12" s="1"/>
  <c r="AH1655" i="12" s="1"/>
  <c r="AC1656" i="12"/>
  <c r="AD1656" i="12" s="1"/>
  <c r="AH1656" i="12" s="1"/>
  <c r="AC1657" i="12"/>
  <c r="AD1657" i="12" s="1"/>
  <c r="AH1657" i="12" s="1"/>
  <c r="AC1658" i="12"/>
  <c r="AD1658" i="12" s="1"/>
  <c r="AH1658" i="12" s="1"/>
  <c r="AC1659" i="12"/>
  <c r="AD1659" i="12" s="1"/>
  <c r="AH1659" i="12" s="1"/>
  <c r="AC1660" i="12"/>
  <c r="AD1660" i="12" s="1"/>
  <c r="AH1660" i="12" s="1"/>
  <c r="AC1661" i="12"/>
  <c r="AD1661" i="12" s="1"/>
  <c r="AH1661" i="12" s="1"/>
  <c r="AC1662" i="12"/>
  <c r="AD1662" i="12" s="1"/>
  <c r="AH1662" i="12" s="1"/>
  <c r="AC1663" i="12"/>
  <c r="AD1663" i="12" s="1"/>
  <c r="AH1663" i="12" s="1"/>
  <c r="AC1664" i="12"/>
  <c r="AD1664" i="12" s="1"/>
  <c r="AH1664" i="12" s="1"/>
  <c r="AC1665" i="12"/>
  <c r="AD1665" i="12" s="1"/>
  <c r="AH1665" i="12" s="1"/>
  <c r="AC1666" i="12"/>
  <c r="AD1666" i="12" s="1"/>
  <c r="AH1666" i="12" s="1"/>
  <c r="AC1667" i="12"/>
  <c r="AD1667" i="12" s="1"/>
  <c r="AH1667" i="12" s="1"/>
  <c r="AC1668" i="12"/>
  <c r="AD1668" i="12" s="1"/>
  <c r="AH1668" i="12" s="1"/>
  <c r="AC1669" i="12"/>
  <c r="AD1669" i="12" s="1"/>
  <c r="AH1669" i="12" s="1"/>
  <c r="AC1670" i="12"/>
  <c r="AD1670" i="12" s="1"/>
  <c r="AH1670" i="12" s="1"/>
  <c r="AC1671" i="12"/>
  <c r="AD1671" i="12" s="1"/>
  <c r="AH1671" i="12" s="1"/>
  <c r="AC1672" i="12"/>
  <c r="AD1672" i="12" s="1"/>
  <c r="AH1672" i="12" s="1"/>
  <c r="AC1673" i="12"/>
  <c r="AD1673" i="12" s="1"/>
  <c r="AH1673" i="12" s="1"/>
  <c r="AC1674" i="12"/>
  <c r="AD1674" i="12" s="1"/>
  <c r="AH1674" i="12" s="1"/>
  <c r="AC1675" i="12"/>
  <c r="AD1675" i="12" s="1"/>
  <c r="AH1675" i="12" s="1"/>
  <c r="AC1676" i="12"/>
  <c r="AD1676" i="12" s="1"/>
  <c r="AH1676" i="12" s="1"/>
  <c r="AC1677" i="12"/>
  <c r="AD1677" i="12" s="1"/>
  <c r="AH1677" i="12" s="1"/>
  <c r="AC1678" i="12"/>
  <c r="AD1678" i="12" s="1"/>
  <c r="AH1678" i="12" s="1"/>
  <c r="AC1679" i="12"/>
  <c r="AD1679" i="12" s="1"/>
  <c r="AH1679" i="12" s="1"/>
  <c r="AC1680" i="12"/>
  <c r="AD1680" i="12" s="1"/>
  <c r="AH1680" i="12" s="1"/>
  <c r="AC1681" i="12"/>
  <c r="AD1681" i="12" s="1"/>
  <c r="AH1681" i="12" s="1"/>
  <c r="AC1682" i="12"/>
  <c r="AD1682" i="12" s="1"/>
  <c r="AH1682" i="12" s="1"/>
  <c r="AC1683" i="12"/>
  <c r="AD1683" i="12" s="1"/>
  <c r="AH1683" i="12" s="1"/>
  <c r="AC1684" i="12"/>
  <c r="AD1684" i="12" s="1"/>
  <c r="AH1684" i="12" s="1"/>
  <c r="AC1685" i="12"/>
  <c r="AD1685" i="12" s="1"/>
  <c r="AH1685" i="12" s="1"/>
  <c r="AC1686" i="12"/>
  <c r="AD1686" i="12" s="1"/>
  <c r="AH1686" i="12" s="1"/>
  <c r="AC1687" i="12"/>
  <c r="AD1687" i="12" s="1"/>
  <c r="AH1687" i="12" s="1"/>
  <c r="AC1688" i="12"/>
  <c r="AD1688" i="12" s="1"/>
  <c r="AH1688" i="12" s="1"/>
  <c r="AC1689" i="12"/>
  <c r="AD1689" i="12" s="1"/>
  <c r="AH1689" i="12" s="1"/>
  <c r="AC1690" i="12"/>
  <c r="AD1690" i="12" s="1"/>
  <c r="AH1690" i="12" s="1"/>
  <c r="AC1691" i="12"/>
  <c r="AD1691" i="12" s="1"/>
  <c r="AH1691" i="12" s="1"/>
  <c r="AC1692" i="12"/>
  <c r="AD1692" i="12" s="1"/>
  <c r="AH1692" i="12" s="1"/>
  <c r="AC1693" i="12"/>
  <c r="AD1693" i="12" s="1"/>
  <c r="AH1693" i="12" s="1"/>
  <c r="AC1694" i="12"/>
  <c r="AD1694" i="12" s="1"/>
  <c r="AH1694" i="12" s="1"/>
  <c r="AC1695" i="12"/>
  <c r="AD1695" i="12" s="1"/>
  <c r="AH1695" i="12" s="1"/>
  <c r="AC1696" i="12"/>
  <c r="AD1696" i="12" s="1"/>
  <c r="AH1696" i="12" s="1"/>
  <c r="AC1697" i="12"/>
  <c r="AD1697" i="12" s="1"/>
  <c r="AH1697" i="12" s="1"/>
  <c r="AC1698" i="12"/>
  <c r="AD1698" i="12" s="1"/>
  <c r="AH1698" i="12" s="1"/>
  <c r="AC1699" i="12"/>
  <c r="AD1699" i="12" s="1"/>
  <c r="AH1699" i="12" s="1"/>
  <c r="AC1700" i="12"/>
  <c r="AD1700" i="12" s="1"/>
  <c r="AH1700" i="12" s="1"/>
  <c r="AC1701" i="12"/>
  <c r="AD1701" i="12" s="1"/>
  <c r="AH1701" i="12" s="1"/>
  <c r="AC1702" i="12"/>
  <c r="AD1702" i="12" s="1"/>
  <c r="AH1702" i="12" s="1"/>
  <c r="AC1703" i="12"/>
  <c r="AD1703" i="12" s="1"/>
  <c r="AH1703" i="12" s="1"/>
  <c r="AC1704" i="12"/>
  <c r="AD1704" i="12" s="1"/>
  <c r="AH1704" i="12" s="1"/>
  <c r="AC1705" i="12"/>
  <c r="AD1705" i="12" s="1"/>
  <c r="AH1705" i="12" s="1"/>
  <c r="AC1706" i="12"/>
  <c r="AD1706" i="12" s="1"/>
  <c r="AH1706" i="12" s="1"/>
  <c r="AC1707" i="12"/>
  <c r="AD1707" i="12" s="1"/>
  <c r="AH1707" i="12" s="1"/>
  <c r="AC1708" i="12"/>
  <c r="AD1708" i="12" s="1"/>
  <c r="AH1708" i="12" s="1"/>
  <c r="AC1709" i="12"/>
  <c r="AD1709" i="12" s="1"/>
  <c r="AH1709" i="12" s="1"/>
  <c r="AC1710" i="12"/>
  <c r="AD1710" i="12" s="1"/>
  <c r="AH1710" i="12" s="1"/>
  <c r="AC1711" i="12"/>
  <c r="AD1711" i="12" s="1"/>
  <c r="AH1711" i="12" s="1"/>
  <c r="AC1712" i="12"/>
  <c r="AD1712" i="12" s="1"/>
  <c r="AH1712" i="12" s="1"/>
  <c r="AC1713" i="12"/>
  <c r="AD1713" i="12" s="1"/>
  <c r="AH1713" i="12" s="1"/>
  <c r="AC1714" i="12"/>
  <c r="AD1714" i="12" s="1"/>
  <c r="AH1714" i="12" s="1"/>
  <c r="AC1715" i="12"/>
  <c r="AD1715" i="12" s="1"/>
  <c r="AH1715" i="12" s="1"/>
  <c r="AC1716" i="12"/>
  <c r="AD1716" i="12" s="1"/>
  <c r="AH1716" i="12" s="1"/>
  <c r="AC1717" i="12"/>
  <c r="AD1717" i="12" s="1"/>
  <c r="AH1717" i="12" s="1"/>
  <c r="AC1718" i="12"/>
  <c r="AD1718" i="12" s="1"/>
  <c r="AH1718" i="12" s="1"/>
  <c r="AC1719" i="12"/>
  <c r="AD1719" i="12" s="1"/>
  <c r="AH1719" i="12" s="1"/>
  <c r="AC1720" i="12"/>
  <c r="AD1720" i="12" s="1"/>
  <c r="AH1720" i="12" s="1"/>
  <c r="AC1721" i="12"/>
  <c r="AD1721" i="12" s="1"/>
  <c r="AH1721" i="12" s="1"/>
  <c r="AC1722" i="12"/>
  <c r="AD1722" i="12" s="1"/>
  <c r="AH1722" i="12" s="1"/>
  <c r="AC1723" i="12"/>
  <c r="AD1723" i="12" s="1"/>
  <c r="AH1723" i="12" s="1"/>
  <c r="AC1724" i="12"/>
  <c r="AD1724" i="12" s="1"/>
  <c r="AH1724" i="12" s="1"/>
  <c r="AC1725" i="12"/>
  <c r="AD1725" i="12" s="1"/>
  <c r="AH1725" i="12" s="1"/>
  <c r="AC1726" i="12"/>
  <c r="AD1726" i="12" s="1"/>
  <c r="AH1726" i="12" s="1"/>
  <c r="AC1727" i="12"/>
  <c r="AD1727" i="12" s="1"/>
  <c r="AH1727" i="12" s="1"/>
  <c r="AC1728" i="12"/>
  <c r="AD1728" i="12" s="1"/>
  <c r="AH1728" i="12" s="1"/>
  <c r="AC1729" i="12"/>
  <c r="AD1729" i="12" s="1"/>
  <c r="AH1729" i="12" s="1"/>
  <c r="AC1730" i="12"/>
  <c r="AD1730" i="12" s="1"/>
  <c r="AH1730" i="12" s="1"/>
  <c r="AC1731" i="12"/>
  <c r="AD1731" i="12" s="1"/>
  <c r="AH1731" i="12" s="1"/>
  <c r="AC1732" i="12"/>
  <c r="AD1732" i="12" s="1"/>
  <c r="AH1732" i="12" s="1"/>
  <c r="AC1733" i="12"/>
  <c r="AD1733" i="12" s="1"/>
  <c r="AH1733" i="12" s="1"/>
  <c r="AC1734" i="12"/>
  <c r="AD1734" i="12" s="1"/>
  <c r="AH1734" i="12" s="1"/>
  <c r="AC1735" i="12"/>
  <c r="AD1735" i="12" s="1"/>
  <c r="AH1735" i="12" s="1"/>
  <c r="AC1736" i="12"/>
  <c r="AD1736" i="12" s="1"/>
  <c r="AH1736" i="12" s="1"/>
  <c r="AC1737" i="12"/>
  <c r="AD1737" i="12" s="1"/>
  <c r="AH1737" i="12" s="1"/>
  <c r="AC1738" i="12"/>
  <c r="AD1738" i="12" s="1"/>
  <c r="AH1738" i="12" s="1"/>
  <c r="AC1739" i="12"/>
  <c r="AD1739" i="12" s="1"/>
  <c r="AH1739" i="12" s="1"/>
  <c r="AC1740" i="12"/>
  <c r="AD1740" i="12" s="1"/>
  <c r="AH1740" i="12" s="1"/>
  <c r="AC1741" i="12"/>
  <c r="AD1741" i="12" s="1"/>
  <c r="AH1741" i="12" s="1"/>
  <c r="AC1742" i="12"/>
  <c r="AD1742" i="12" s="1"/>
  <c r="AH1742" i="12" s="1"/>
  <c r="AC1743" i="12"/>
  <c r="AD1743" i="12" s="1"/>
  <c r="AH1743" i="12" s="1"/>
  <c r="AC1744" i="12"/>
  <c r="AD1744" i="12" s="1"/>
  <c r="AH1744" i="12" s="1"/>
  <c r="AC1745" i="12"/>
  <c r="AD1745" i="12" s="1"/>
  <c r="AH1745" i="12" s="1"/>
  <c r="AC1746" i="12"/>
  <c r="AD1746" i="12" s="1"/>
  <c r="AH1746" i="12" s="1"/>
  <c r="AC1747" i="12"/>
  <c r="AD1747" i="12" s="1"/>
  <c r="AH1747" i="12" s="1"/>
  <c r="AC1748" i="12"/>
  <c r="AD1748" i="12" s="1"/>
  <c r="AH1748" i="12" s="1"/>
  <c r="AC1749" i="12"/>
  <c r="AD1749" i="12" s="1"/>
  <c r="AH1749" i="12" s="1"/>
  <c r="AC1750" i="12"/>
  <c r="AD1750" i="12" s="1"/>
  <c r="AH1750" i="12" s="1"/>
  <c r="AC1751" i="12"/>
  <c r="AD1751" i="12" s="1"/>
  <c r="AH1751" i="12" s="1"/>
  <c r="AC1752" i="12"/>
  <c r="AD1752" i="12" s="1"/>
  <c r="AH1752" i="12" s="1"/>
  <c r="AC1753" i="12"/>
  <c r="AD1753" i="12" s="1"/>
  <c r="AH1753" i="12" s="1"/>
  <c r="AC1754" i="12"/>
  <c r="AD1754" i="12" s="1"/>
  <c r="AH1754" i="12" s="1"/>
  <c r="AC1755" i="12"/>
  <c r="AD1755" i="12" s="1"/>
  <c r="AH1755" i="12" s="1"/>
  <c r="AC1756" i="12"/>
  <c r="AD1756" i="12" s="1"/>
  <c r="AH1756" i="12" s="1"/>
  <c r="AC1757" i="12"/>
  <c r="AD1757" i="12" s="1"/>
  <c r="AH1757" i="12" s="1"/>
  <c r="AC1758" i="12"/>
  <c r="AD1758" i="12" s="1"/>
  <c r="AH1758" i="12" s="1"/>
  <c r="AC1759" i="12"/>
  <c r="AD1759" i="12" s="1"/>
  <c r="AH1759" i="12" s="1"/>
  <c r="AC1760" i="12"/>
  <c r="AD1760" i="12" s="1"/>
  <c r="AH1760" i="12" s="1"/>
  <c r="AC1761" i="12"/>
  <c r="AD1761" i="12" s="1"/>
  <c r="AH1761" i="12" s="1"/>
  <c r="AC1762" i="12"/>
  <c r="AD1762" i="12" s="1"/>
  <c r="AH1762" i="12" s="1"/>
  <c r="AC1763" i="12"/>
  <c r="AD1763" i="12" s="1"/>
  <c r="AH1763" i="12" s="1"/>
  <c r="AC1764" i="12"/>
  <c r="AD1764" i="12" s="1"/>
  <c r="AH1764" i="12" s="1"/>
  <c r="AC1765" i="12"/>
  <c r="AD1765" i="12" s="1"/>
  <c r="AH1765" i="12" s="1"/>
  <c r="AC1766" i="12"/>
  <c r="AD1766" i="12" s="1"/>
  <c r="AH1766" i="12" s="1"/>
  <c r="AC1767" i="12"/>
  <c r="AD1767" i="12" s="1"/>
  <c r="AH1767" i="12" s="1"/>
  <c r="AC1768" i="12"/>
  <c r="AD1768" i="12" s="1"/>
  <c r="AH1768" i="12" s="1"/>
  <c r="AC1769" i="12"/>
  <c r="AD1769" i="12" s="1"/>
  <c r="AH1769" i="12" s="1"/>
  <c r="AC1770" i="12"/>
  <c r="AD1770" i="12" s="1"/>
  <c r="AH1770" i="12" s="1"/>
  <c r="AC1771" i="12"/>
  <c r="AD1771" i="12" s="1"/>
  <c r="AH1771" i="12" s="1"/>
  <c r="AC1772" i="12"/>
  <c r="AD1772" i="12" s="1"/>
  <c r="AH1772" i="12" s="1"/>
  <c r="AC1773" i="12"/>
  <c r="AD1773" i="12" s="1"/>
  <c r="AH1773" i="12" s="1"/>
  <c r="AC1774" i="12"/>
  <c r="AD1774" i="12" s="1"/>
  <c r="AH1774" i="12" s="1"/>
  <c r="AC1775" i="12"/>
  <c r="AD1775" i="12" s="1"/>
  <c r="AH1775" i="12" s="1"/>
  <c r="AC1776" i="12"/>
  <c r="AD1776" i="12" s="1"/>
  <c r="AH1776" i="12" s="1"/>
  <c r="AC1777" i="12"/>
  <c r="AD1777" i="12" s="1"/>
  <c r="AH1777" i="12" s="1"/>
  <c r="AC1778" i="12"/>
  <c r="AD1778" i="12" s="1"/>
  <c r="AH1778" i="12" s="1"/>
  <c r="AC1779" i="12"/>
  <c r="AD1779" i="12" s="1"/>
  <c r="AH1779" i="12" s="1"/>
  <c r="AC1780" i="12"/>
  <c r="AD1780" i="12" s="1"/>
  <c r="AH1780" i="12" s="1"/>
  <c r="AC1781" i="12"/>
  <c r="AD1781" i="12" s="1"/>
  <c r="AH1781" i="12" s="1"/>
  <c r="AC1782" i="12"/>
  <c r="AD1782" i="12" s="1"/>
  <c r="AH1782" i="12" s="1"/>
  <c r="AC1783" i="12"/>
  <c r="AD1783" i="12" s="1"/>
  <c r="AH1783" i="12" s="1"/>
  <c r="AC1784" i="12"/>
  <c r="AD1784" i="12" s="1"/>
  <c r="AH1784" i="12" s="1"/>
  <c r="AC1785" i="12"/>
  <c r="AD1785" i="12" s="1"/>
  <c r="AH1785" i="12" s="1"/>
  <c r="AC1786" i="12"/>
  <c r="AD1786" i="12" s="1"/>
  <c r="AH1786" i="12" s="1"/>
  <c r="AC1787" i="12"/>
  <c r="AD1787" i="12" s="1"/>
  <c r="AH1787" i="12" s="1"/>
  <c r="AC1788" i="12"/>
  <c r="AD1788" i="12" s="1"/>
  <c r="AH1788" i="12" s="1"/>
  <c r="AC1789" i="12"/>
  <c r="AD1789" i="12" s="1"/>
  <c r="AH1789" i="12" s="1"/>
  <c r="AC1790" i="12"/>
  <c r="AD1790" i="12" s="1"/>
  <c r="AH1790" i="12" s="1"/>
  <c r="AC1791" i="12"/>
  <c r="AD1791" i="12" s="1"/>
  <c r="AH1791" i="12" s="1"/>
  <c r="AC1792" i="12"/>
  <c r="AD1792" i="12" s="1"/>
  <c r="AH1792" i="12" s="1"/>
  <c r="AC1793" i="12"/>
  <c r="AD1793" i="12" s="1"/>
  <c r="AH1793" i="12" s="1"/>
  <c r="AC1794" i="12"/>
  <c r="AD1794" i="12" s="1"/>
  <c r="AH1794" i="12" s="1"/>
  <c r="AC1795" i="12"/>
  <c r="AD1795" i="12" s="1"/>
  <c r="AH1795" i="12" s="1"/>
  <c r="AC1796" i="12"/>
  <c r="AD1796" i="12" s="1"/>
  <c r="AH1796" i="12" s="1"/>
  <c r="AC1797" i="12"/>
  <c r="AD1797" i="12" s="1"/>
  <c r="AH1797" i="12" s="1"/>
  <c r="AC1798" i="12"/>
  <c r="AD1798" i="12" s="1"/>
  <c r="AH1798" i="12" s="1"/>
  <c r="AC1799" i="12"/>
  <c r="AD1799" i="12" s="1"/>
  <c r="AH1799" i="12" s="1"/>
  <c r="AC1800" i="12"/>
  <c r="AD1800" i="12" s="1"/>
  <c r="AH1800" i="12" s="1"/>
  <c r="AC1801" i="12"/>
  <c r="AD1801" i="12" s="1"/>
  <c r="AH1801" i="12" s="1"/>
  <c r="AC1802" i="12"/>
  <c r="AD1802" i="12" s="1"/>
  <c r="AH1802" i="12" s="1"/>
  <c r="AC1803" i="12"/>
  <c r="AD1803" i="12" s="1"/>
  <c r="AH1803" i="12" s="1"/>
  <c r="AC1804" i="12"/>
  <c r="AD1804" i="12" s="1"/>
  <c r="AH1804" i="12" s="1"/>
  <c r="AC1805" i="12"/>
  <c r="AD1805" i="12" s="1"/>
  <c r="AH1805" i="12" s="1"/>
  <c r="AC1806" i="12"/>
  <c r="AD1806" i="12" s="1"/>
  <c r="AH1806" i="12" s="1"/>
  <c r="AC1807" i="12"/>
  <c r="AD1807" i="12" s="1"/>
  <c r="AH1807" i="12" s="1"/>
  <c r="AC1808" i="12"/>
  <c r="AD1808" i="12" s="1"/>
  <c r="AH1808" i="12" s="1"/>
  <c r="AC1809" i="12"/>
  <c r="AD1809" i="12" s="1"/>
  <c r="AH1809" i="12" s="1"/>
  <c r="AC1810" i="12"/>
  <c r="AD1810" i="12" s="1"/>
  <c r="AH1810" i="12" s="1"/>
  <c r="AC1811" i="12"/>
  <c r="AD1811" i="12" s="1"/>
  <c r="AH1811" i="12" s="1"/>
  <c r="AC1812" i="12"/>
  <c r="AD1812" i="12" s="1"/>
  <c r="AH1812" i="12" s="1"/>
  <c r="AC1813" i="12"/>
  <c r="AD1813" i="12" s="1"/>
  <c r="AH1813" i="12" s="1"/>
  <c r="AC1814" i="12"/>
  <c r="AD1814" i="12" s="1"/>
  <c r="AH1814" i="12" s="1"/>
  <c r="AC1815" i="12"/>
  <c r="AD1815" i="12" s="1"/>
  <c r="AH1815" i="12" s="1"/>
  <c r="AC1816" i="12"/>
  <c r="AD1816" i="12" s="1"/>
  <c r="AH1816" i="12" s="1"/>
  <c r="AC1817" i="12"/>
  <c r="AD1817" i="12" s="1"/>
  <c r="AH1817" i="12" s="1"/>
  <c r="AC1818" i="12"/>
  <c r="AD1818" i="12" s="1"/>
  <c r="AH1818" i="12" s="1"/>
  <c r="AC1819" i="12"/>
  <c r="AD1819" i="12" s="1"/>
  <c r="AH1819" i="12" s="1"/>
  <c r="AC1820" i="12"/>
  <c r="AD1820" i="12" s="1"/>
  <c r="AH1820" i="12" s="1"/>
  <c r="AC1821" i="12"/>
  <c r="AD1821" i="12" s="1"/>
  <c r="AH1821" i="12" s="1"/>
  <c r="AC1822" i="12"/>
  <c r="AD1822" i="12" s="1"/>
  <c r="AH1822" i="12" s="1"/>
  <c r="AC1823" i="12"/>
  <c r="AD1823" i="12" s="1"/>
  <c r="AH1823" i="12" s="1"/>
  <c r="AC1824" i="12"/>
  <c r="AD1824" i="12" s="1"/>
  <c r="AH1824" i="12" s="1"/>
  <c r="AC1825" i="12"/>
  <c r="AD1825" i="12" s="1"/>
  <c r="AH1825" i="12" s="1"/>
  <c r="AC1826" i="12"/>
  <c r="AD1826" i="12" s="1"/>
  <c r="AH1826" i="12" s="1"/>
  <c r="AC1827" i="12"/>
  <c r="AD1827" i="12" s="1"/>
  <c r="AH1827" i="12" s="1"/>
  <c r="AC1828" i="12"/>
  <c r="AD1828" i="12" s="1"/>
  <c r="AH1828" i="12" s="1"/>
  <c r="AC1829" i="12"/>
  <c r="AD1829" i="12" s="1"/>
  <c r="AH1829" i="12" s="1"/>
  <c r="AC1830" i="12"/>
  <c r="AD1830" i="12" s="1"/>
  <c r="AH1830" i="12" s="1"/>
  <c r="AC1831" i="12"/>
  <c r="AD1831" i="12" s="1"/>
  <c r="AH1831" i="12" s="1"/>
  <c r="AC1832" i="12"/>
  <c r="AD1832" i="12" s="1"/>
  <c r="AH1832" i="12" s="1"/>
  <c r="AC1833" i="12"/>
  <c r="AD1833" i="12" s="1"/>
  <c r="AH1833" i="12" s="1"/>
  <c r="AC1834" i="12"/>
  <c r="AD1834" i="12" s="1"/>
  <c r="AH1834" i="12" s="1"/>
  <c r="AC1835" i="12"/>
  <c r="AD1835" i="12" s="1"/>
  <c r="AH1835" i="12" s="1"/>
  <c r="AC1836" i="12"/>
  <c r="AD1836" i="12" s="1"/>
  <c r="AH1836" i="12" s="1"/>
  <c r="AC1837" i="12"/>
  <c r="AD1837" i="12" s="1"/>
  <c r="AH1837" i="12" s="1"/>
  <c r="AC1838" i="12"/>
  <c r="AD1838" i="12" s="1"/>
  <c r="AH1838" i="12" s="1"/>
  <c r="AC1839" i="12"/>
  <c r="AD1839" i="12" s="1"/>
  <c r="AH1839" i="12" s="1"/>
  <c r="AC1840" i="12"/>
  <c r="AD1840" i="12" s="1"/>
  <c r="AH1840" i="12" s="1"/>
  <c r="AC1841" i="12"/>
  <c r="AD1841" i="12" s="1"/>
  <c r="AH1841" i="12" s="1"/>
  <c r="AC1842" i="12"/>
  <c r="AD1842" i="12" s="1"/>
  <c r="AH1842" i="12" s="1"/>
  <c r="AC1843" i="12"/>
  <c r="AD1843" i="12" s="1"/>
  <c r="AH1843" i="12" s="1"/>
  <c r="AC1844" i="12"/>
  <c r="AD1844" i="12" s="1"/>
  <c r="AH1844" i="12" s="1"/>
  <c r="AC1845" i="12"/>
  <c r="AD1845" i="12" s="1"/>
  <c r="AH1845" i="12" s="1"/>
  <c r="AC1846" i="12"/>
  <c r="AD1846" i="12" s="1"/>
  <c r="AH1846" i="12" s="1"/>
  <c r="AC1847" i="12"/>
  <c r="AD1847" i="12" s="1"/>
  <c r="AH1847" i="12" s="1"/>
  <c r="AC1848" i="12"/>
  <c r="AD1848" i="12" s="1"/>
  <c r="AH1848" i="12" s="1"/>
  <c r="AC1849" i="12"/>
  <c r="AD1849" i="12" s="1"/>
  <c r="AH1849" i="12" s="1"/>
  <c r="AC1850" i="12"/>
  <c r="AD1850" i="12" s="1"/>
  <c r="AH1850" i="12" s="1"/>
  <c r="AC1851" i="12"/>
  <c r="AD1851" i="12" s="1"/>
  <c r="AH1851" i="12" s="1"/>
  <c r="AC1852" i="12"/>
  <c r="AD1852" i="12" s="1"/>
  <c r="AH1852" i="12" s="1"/>
  <c r="AC1853" i="12"/>
  <c r="AD1853" i="12" s="1"/>
  <c r="AH1853" i="12" s="1"/>
  <c r="AC1854" i="12"/>
  <c r="AD1854" i="12" s="1"/>
  <c r="AH1854" i="12" s="1"/>
  <c r="AC1855" i="12"/>
  <c r="AD1855" i="12" s="1"/>
  <c r="AH1855" i="12" s="1"/>
  <c r="AC1856" i="12"/>
  <c r="AD1856" i="12" s="1"/>
  <c r="AH1856" i="12" s="1"/>
  <c r="AC1857" i="12"/>
  <c r="AD1857" i="12" s="1"/>
  <c r="AH1857" i="12" s="1"/>
  <c r="AC1858" i="12"/>
  <c r="AD1858" i="12" s="1"/>
  <c r="AH1858" i="12" s="1"/>
  <c r="AC1859" i="12"/>
  <c r="AD1859" i="12" s="1"/>
  <c r="AH1859" i="12" s="1"/>
  <c r="AC1860" i="12"/>
  <c r="AD1860" i="12" s="1"/>
  <c r="AH1860" i="12" s="1"/>
  <c r="AC1861" i="12"/>
  <c r="AD1861" i="12" s="1"/>
  <c r="AH1861" i="12" s="1"/>
  <c r="AC1862" i="12"/>
  <c r="AD1862" i="12" s="1"/>
  <c r="AH1862" i="12" s="1"/>
  <c r="AC1863" i="12"/>
  <c r="AD1863" i="12" s="1"/>
  <c r="AH1863" i="12" s="1"/>
  <c r="AC1864" i="12"/>
  <c r="AD1864" i="12" s="1"/>
  <c r="AH1864" i="12" s="1"/>
  <c r="AC1865" i="12"/>
  <c r="AD1865" i="12" s="1"/>
  <c r="AH1865" i="12" s="1"/>
  <c r="AC1866" i="12"/>
  <c r="AD1866" i="12" s="1"/>
  <c r="AH1866" i="12" s="1"/>
  <c r="AC1867" i="12"/>
  <c r="AD1867" i="12" s="1"/>
  <c r="AH1867" i="12" s="1"/>
  <c r="AC1868" i="12"/>
  <c r="AD1868" i="12" s="1"/>
  <c r="AH1868" i="12" s="1"/>
  <c r="AC1869" i="12"/>
  <c r="AD1869" i="12" s="1"/>
  <c r="AH1869" i="12" s="1"/>
  <c r="AC1870" i="12"/>
  <c r="AD1870" i="12" s="1"/>
  <c r="AH1870" i="12" s="1"/>
  <c r="AC1871" i="12"/>
  <c r="AD1871" i="12" s="1"/>
  <c r="AH1871" i="12" s="1"/>
  <c r="AC1872" i="12"/>
  <c r="AD1872" i="12" s="1"/>
  <c r="AH1872" i="12" s="1"/>
  <c r="AC1873" i="12"/>
  <c r="AD1873" i="12" s="1"/>
  <c r="AH1873" i="12" s="1"/>
  <c r="AC1874" i="12"/>
  <c r="AD1874" i="12" s="1"/>
  <c r="AH1874" i="12" s="1"/>
  <c r="AC1875" i="12"/>
  <c r="AD1875" i="12" s="1"/>
  <c r="AH1875" i="12" s="1"/>
  <c r="AC1876" i="12"/>
  <c r="AD1876" i="12" s="1"/>
  <c r="AH1876" i="12" s="1"/>
  <c r="AC1877" i="12"/>
  <c r="AD1877" i="12" s="1"/>
  <c r="AH1877" i="12" s="1"/>
  <c r="AC1878" i="12"/>
  <c r="AD1878" i="12" s="1"/>
  <c r="AH1878" i="12" s="1"/>
  <c r="AC1879" i="12"/>
  <c r="AD1879" i="12" s="1"/>
  <c r="AH1879" i="12" s="1"/>
  <c r="AC1880" i="12"/>
  <c r="AD1880" i="12" s="1"/>
  <c r="AH1880" i="12" s="1"/>
  <c r="AC1881" i="12"/>
  <c r="AD1881" i="12" s="1"/>
  <c r="AH1881" i="12" s="1"/>
  <c r="AC1882" i="12"/>
  <c r="AD1882" i="12" s="1"/>
  <c r="AH1882" i="12" s="1"/>
  <c r="AC1883" i="12"/>
  <c r="AD1883" i="12" s="1"/>
  <c r="AH1883" i="12" s="1"/>
  <c r="AC1884" i="12"/>
  <c r="AD1884" i="12" s="1"/>
  <c r="AH1884" i="12" s="1"/>
  <c r="AC1885" i="12"/>
  <c r="AD1885" i="12" s="1"/>
  <c r="AH1885" i="12" s="1"/>
  <c r="AC1886" i="12"/>
  <c r="AD1886" i="12" s="1"/>
  <c r="AH1886" i="12" s="1"/>
  <c r="AC1887" i="12"/>
  <c r="AD1887" i="12" s="1"/>
  <c r="AH1887" i="12" s="1"/>
  <c r="AC1888" i="12"/>
  <c r="AD1888" i="12" s="1"/>
  <c r="AH1888" i="12" s="1"/>
  <c r="AC1889" i="12"/>
  <c r="AD1889" i="12" s="1"/>
  <c r="AH1889" i="12" s="1"/>
  <c r="AC1890" i="12"/>
  <c r="AD1890" i="12" s="1"/>
  <c r="AH1890" i="12" s="1"/>
  <c r="AC1891" i="12"/>
  <c r="AD1891" i="12" s="1"/>
  <c r="AH1891" i="12" s="1"/>
  <c r="AC1892" i="12"/>
  <c r="AD1892" i="12" s="1"/>
  <c r="AH1892" i="12" s="1"/>
  <c r="AC1893" i="12"/>
  <c r="AD1893" i="12" s="1"/>
  <c r="AH1893" i="12" s="1"/>
  <c r="AC1894" i="12"/>
  <c r="AD1894" i="12" s="1"/>
  <c r="AH1894" i="12" s="1"/>
  <c r="AC1895" i="12"/>
  <c r="AD1895" i="12" s="1"/>
  <c r="AH1895" i="12" s="1"/>
  <c r="AC1896" i="12"/>
  <c r="AD1896" i="12" s="1"/>
  <c r="AH1896" i="12" s="1"/>
  <c r="AC1897" i="12"/>
  <c r="AD1897" i="12" s="1"/>
  <c r="AH1897" i="12" s="1"/>
  <c r="AC1898" i="12"/>
  <c r="AD1898" i="12" s="1"/>
  <c r="AH1898" i="12" s="1"/>
  <c r="AC1899" i="12"/>
  <c r="AD1899" i="12" s="1"/>
  <c r="AH1899" i="12" s="1"/>
  <c r="AC1900" i="12"/>
  <c r="AD1900" i="12" s="1"/>
  <c r="AH1900" i="12" s="1"/>
  <c r="AC1901" i="12"/>
  <c r="AD1901" i="12" s="1"/>
  <c r="AH1901" i="12" s="1"/>
  <c r="AC1902" i="12"/>
  <c r="AD1902" i="12" s="1"/>
  <c r="AH1902" i="12" s="1"/>
  <c r="AC1903" i="12"/>
  <c r="AD1903" i="12" s="1"/>
  <c r="AH1903" i="12" s="1"/>
  <c r="AC1904" i="12"/>
  <c r="AD1904" i="12" s="1"/>
  <c r="AH1904" i="12" s="1"/>
  <c r="AC1905" i="12"/>
  <c r="AD1905" i="12" s="1"/>
  <c r="AH1905" i="12" s="1"/>
  <c r="AC1906" i="12"/>
  <c r="AD1906" i="12" s="1"/>
  <c r="AH1906" i="12" s="1"/>
  <c r="AC1907" i="12"/>
  <c r="AD1907" i="12" s="1"/>
  <c r="AH1907" i="12" s="1"/>
  <c r="AC1908" i="12"/>
  <c r="AD1908" i="12" s="1"/>
  <c r="AH1908" i="12" s="1"/>
  <c r="AC1909" i="12"/>
  <c r="AD1909" i="12" s="1"/>
  <c r="AH1909" i="12" s="1"/>
  <c r="AC1910" i="12"/>
  <c r="AD1910" i="12" s="1"/>
  <c r="AH1910" i="12" s="1"/>
  <c r="AC1911" i="12"/>
  <c r="AD1911" i="12" s="1"/>
  <c r="AH1911" i="12" s="1"/>
  <c r="AC1912" i="12"/>
  <c r="AD1912" i="12" s="1"/>
  <c r="AH1912" i="12" s="1"/>
  <c r="AC1913" i="12"/>
  <c r="AD1913" i="12" s="1"/>
  <c r="AH1913" i="12" s="1"/>
  <c r="AC1914" i="12"/>
  <c r="AD1914" i="12" s="1"/>
  <c r="AH1914" i="12" s="1"/>
  <c r="AC1915" i="12"/>
  <c r="AD1915" i="12" s="1"/>
  <c r="AH1915" i="12" s="1"/>
  <c r="AC1916" i="12"/>
  <c r="AD1916" i="12" s="1"/>
  <c r="AH1916" i="12" s="1"/>
  <c r="AC1917" i="12"/>
  <c r="AD1917" i="12" s="1"/>
  <c r="AH1917" i="12" s="1"/>
  <c r="AC1918" i="12"/>
  <c r="AD1918" i="12" s="1"/>
  <c r="AH1918" i="12" s="1"/>
  <c r="AC1919" i="12"/>
  <c r="AD1919" i="12" s="1"/>
  <c r="AH1919" i="12" s="1"/>
  <c r="AC1920" i="12"/>
  <c r="AD1920" i="12" s="1"/>
  <c r="AH1920" i="12" s="1"/>
  <c r="AC1921" i="12"/>
  <c r="AD1921" i="12" s="1"/>
  <c r="AH1921" i="12" s="1"/>
  <c r="AC1922" i="12"/>
  <c r="AD1922" i="12" s="1"/>
  <c r="AH1922" i="12" s="1"/>
  <c r="AC1923" i="12"/>
  <c r="AD1923" i="12" s="1"/>
  <c r="AH1923" i="12" s="1"/>
  <c r="AC1924" i="12"/>
  <c r="AD1924" i="12" s="1"/>
  <c r="AH1924" i="12" s="1"/>
  <c r="AC1925" i="12"/>
  <c r="AD1925" i="12" s="1"/>
  <c r="AH1925" i="12" s="1"/>
  <c r="AC1926" i="12"/>
  <c r="AD1926" i="12" s="1"/>
  <c r="AH1926" i="12" s="1"/>
  <c r="AC1927" i="12"/>
  <c r="AD1927" i="12" s="1"/>
  <c r="AH1927" i="12" s="1"/>
  <c r="AC1928" i="12"/>
  <c r="AD1928" i="12" s="1"/>
  <c r="AH1928" i="12" s="1"/>
  <c r="AC1929" i="12"/>
  <c r="AD1929" i="12" s="1"/>
  <c r="AH1929" i="12" s="1"/>
  <c r="AC1930" i="12"/>
  <c r="AD1930" i="12" s="1"/>
  <c r="AH1930" i="12" s="1"/>
  <c r="AC1931" i="12"/>
  <c r="AD1931" i="12" s="1"/>
  <c r="AH1931" i="12" s="1"/>
  <c r="AC1932" i="12"/>
  <c r="AD1932" i="12" s="1"/>
  <c r="AH1932" i="12" s="1"/>
  <c r="AC1933" i="12"/>
  <c r="AD1933" i="12" s="1"/>
  <c r="AH1933" i="12" s="1"/>
  <c r="AC1934" i="12"/>
  <c r="AD1934" i="12" s="1"/>
  <c r="AH1934" i="12" s="1"/>
  <c r="AC1935" i="12"/>
  <c r="AD1935" i="12" s="1"/>
  <c r="AH1935" i="12" s="1"/>
  <c r="AC1936" i="12"/>
  <c r="AD1936" i="12" s="1"/>
  <c r="AH1936" i="12" s="1"/>
  <c r="AC1937" i="12"/>
  <c r="AD1937" i="12" s="1"/>
  <c r="AH1937" i="12" s="1"/>
  <c r="AC1938" i="12"/>
  <c r="AD1938" i="12" s="1"/>
  <c r="AH1938" i="12" s="1"/>
  <c r="AC1939" i="12"/>
  <c r="AD1939" i="12" s="1"/>
  <c r="AH1939" i="12" s="1"/>
  <c r="AC1940" i="12"/>
  <c r="AD1940" i="12" s="1"/>
  <c r="AH1940" i="12" s="1"/>
  <c r="AC1941" i="12"/>
  <c r="AD1941" i="12" s="1"/>
  <c r="AH1941" i="12" s="1"/>
  <c r="AC1942" i="12"/>
  <c r="AD1942" i="12" s="1"/>
  <c r="AH1942" i="12" s="1"/>
  <c r="AC1943" i="12"/>
  <c r="AD1943" i="12" s="1"/>
  <c r="AH1943" i="12" s="1"/>
  <c r="AC1944" i="12"/>
  <c r="AD1944" i="12" s="1"/>
  <c r="AH1944" i="12" s="1"/>
  <c r="AC1945" i="12"/>
  <c r="AD1945" i="12" s="1"/>
  <c r="AH1945" i="12" s="1"/>
  <c r="AC1946" i="12"/>
  <c r="AD1946" i="12" s="1"/>
  <c r="AH1946" i="12" s="1"/>
  <c r="AC1947" i="12"/>
  <c r="AD1947" i="12" s="1"/>
  <c r="AH1947" i="12" s="1"/>
  <c r="AC1948" i="12"/>
  <c r="AD1948" i="12" s="1"/>
  <c r="AH1948" i="12" s="1"/>
  <c r="AC1949" i="12"/>
  <c r="AD1949" i="12" s="1"/>
  <c r="AH1949" i="12" s="1"/>
  <c r="AC1950" i="12"/>
  <c r="AD1950" i="12" s="1"/>
  <c r="AH1950" i="12" s="1"/>
  <c r="AC1951" i="12"/>
  <c r="AD1951" i="12" s="1"/>
  <c r="AH1951" i="12" s="1"/>
  <c r="AC1952" i="12"/>
  <c r="AD1952" i="12" s="1"/>
  <c r="AH1952" i="12" s="1"/>
  <c r="AC1953" i="12"/>
  <c r="AD1953" i="12" s="1"/>
  <c r="AH1953" i="12" s="1"/>
  <c r="AC1954" i="12"/>
  <c r="AD1954" i="12" s="1"/>
  <c r="AH1954" i="12" s="1"/>
  <c r="AC1955" i="12"/>
  <c r="AD1955" i="12" s="1"/>
  <c r="AH1955" i="12" s="1"/>
  <c r="AC1956" i="12"/>
  <c r="AD1956" i="12" s="1"/>
  <c r="AH1956" i="12" s="1"/>
  <c r="AC1957" i="12"/>
  <c r="AD1957" i="12" s="1"/>
  <c r="AH1957" i="12" s="1"/>
  <c r="AC1958" i="12"/>
  <c r="AD1958" i="12" s="1"/>
  <c r="AH1958" i="12" s="1"/>
  <c r="AC1959" i="12"/>
  <c r="AD1959" i="12" s="1"/>
  <c r="AH1959" i="12" s="1"/>
  <c r="AC1960" i="12"/>
  <c r="AD1960" i="12" s="1"/>
  <c r="AH1960" i="12" s="1"/>
  <c r="AC1961" i="12"/>
  <c r="AD1961" i="12" s="1"/>
  <c r="AH1961" i="12" s="1"/>
  <c r="AC1962" i="12"/>
  <c r="AD1962" i="12" s="1"/>
  <c r="AC1963" i="12"/>
  <c r="AD1963" i="12" s="1"/>
  <c r="AH1963" i="12" s="1"/>
  <c r="AC1964" i="12"/>
  <c r="AD1964" i="12" s="1"/>
  <c r="AH1964" i="12" s="1"/>
  <c r="AC1965" i="12"/>
  <c r="AD1965" i="12" s="1"/>
  <c r="AH1965" i="12" s="1"/>
  <c r="AC1966" i="12"/>
  <c r="AD1966" i="12" s="1"/>
  <c r="AH1966" i="12" s="1"/>
  <c r="AC1967" i="12"/>
  <c r="AD1967" i="12" s="1"/>
  <c r="AH1967" i="12" s="1"/>
  <c r="AC1968" i="12"/>
  <c r="AD1968" i="12" s="1"/>
  <c r="AH1968" i="12" s="1"/>
  <c r="AC1969" i="12"/>
  <c r="AD1969" i="12" s="1"/>
  <c r="AH1969" i="12" s="1"/>
  <c r="AC1970" i="12"/>
  <c r="AD1970" i="12" s="1"/>
  <c r="AH1970" i="12" s="1"/>
  <c r="AC1971" i="12"/>
  <c r="AD1971" i="12" s="1"/>
  <c r="AH1971" i="12" s="1"/>
  <c r="AC1972" i="12"/>
  <c r="AD1972" i="12" s="1"/>
  <c r="AH1972" i="12" s="1"/>
  <c r="AC1973" i="12"/>
  <c r="AD1973" i="12" s="1"/>
  <c r="AH1973" i="12" s="1"/>
  <c r="AC1974" i="12"/>
  <c r="AD1974" i="12" s="1"/>
  <c r="AH1974" i="12" s="1"/>
  <c r="AC1975" i="12"/>
  <c r="AD1975" i="12" s="1"/>
  <c r="AH1975" i="12" s="1"/>
  <c r="AC1976" i="12"/>
  <c r="AD1976" i="12" s="1"/>
  <c r="AH1976" i="12" s="1"/>
  <c r="AC1977" i="12"/>
  <c r="AD1977" i="12" s="1"/>
  <c r="AH1977" i="12" s="1"/>
  <c r="AC1978" i="12"/>
  <c r="AD1978" i="12" s="1"/>
  <c r="AH1978" i="12" s="1"/>
  <c r="AC1979" i="12"/>
  <c r="AD1979" i="12" s="1"/>
  <c r="AH1979" i="12" s="1"/>
  <c r="AC1980" i="12"/>
  <c r="AD1980" i="12" s="1"/>
  <c r="AH1980" i="12" s="1"/>
  <c r="AC1981" i="12"/>
  <c r="AD1981" i="12" s="1"/>
  <c r="AH1981" i="12" s="1"/>
  <c r="AC1982" i="12"/>
  <c r="AD1982" i="12" s="1"/>
  <c r="AH1982" i="12" s="1"/>
  <c r="AC1983" i="12"/>
  <c r="AD1983" i="12" s="1"/>
  <c r="AH1983" i="12" s="1"/>
  <c r="AC1984" i="12"/>
  <c r="AD1984" i="12" s="1"/>
  <c r="AH1984" i="12" s="1"/>
  <c r="AC1985" i="12"/>
  <c r="AD1985" i="12" s="1"/>
  <c r="AH1985" i="12" s="1"/>
  <c r="AC1986" i="12"/>
  <c r="AD1986" i="12" s="1"/>
  <c r="AH1986" i="12" s="1"/>
  <c r="AC1987" i="12"/>
  <c r="AD1987" i="12" s="1"/>
  <c r="AH1987" i="12" s="1"/>
  <c r="AC1988" i="12"/>
  <c r="AD1988" i="12" s="1"/>
  <c r="AH1988" i="12" s="1"/>
  <c r="AC1989" i="12"/>
  <c r="AD1989" i="12" s="1"/>
  <c r="AH1989" i="12" s="1"/>
  <c r="AC1990" i="12"/>
  <c r="AD1990" i="12" s="1"/>
  <c r="AH1990" i="12" s="1"/>
  <c r="AC1991" i="12"/>
  <c r="AD1991" i="12" s="1"/>
  <c r="AH1991" i="12" s="1"/>
  <c r="AC1992" i="12"/>
  <c r="AD1992" i="12" s="1"/>
  <c r="AH1992" i="12" s="1"/>
  <c r="AC1993" i="12"/>
  <c r="AD1993" i="12" s="1"/>
  <c r="AH1993" i="12" s="1"/>
  <c r="AC1994" i="12"/>
  <c r="AD1994" i="12" s="1"/>
  <c r="AH1994" i="12" s="1"/>
  <c r="AC1995" i="12"/>
  <c r="AD1995" i="12" s="1"/>
  <c r="AH1995" i="12" s="1"/>
  <c r="AC1996" i="12"/>
  <c r="AD1996" i="12" s="1"/>
  <c r="AH1996" i="12" s="1"/>
  <c r="AC1997" i="12"/>
  <c r="AD1997" i="12" s="1"/>
  <c r="AH1997" i="12" s="1"/>
  <c r="AC1998" i="12"/>
  <c r="AD1998" i="12" s="1"/>
  <c r="AH1998" i="12" s="1"/>
  <c r="AC1999" i="12"/>
  <c r="AD1999" i="12" s="1"/>
  <c r="AH1999" i="12" s="1"/>
  <c r="AC2000" i="12"/>
  <c r="AD2000" i="12" s="1"/>
  <c r="AH2000" i="12" s="1"/>
  <c r="AC2001" i="12"/>
  <c r="AD2001" i="12" s="1"/>
  <c r="AH2001" i="12" s="1"/>
  <c r="AC2002" i="12"/>
  <c r="AD2002" i="12" s="1"/>
  <c r="AH2002" i="12" s="1"/>
  <c r="AC2003" i="12"/>
  <c r="AD2003" i="12" s="1"/>
  <c r="AH2003" i="12" s="1"/>
  <c r="AC2004" i="12"/>
  <c r="AD2004" i="12" s="1"/>
  <c r="AH2004" i="12" s="1"/>
  <c r="AC2005" i="12"/>
  <c r="AD2005" i="12" s="1"/>
  <c r="AH2005" i="12" s="1"/>
  <c r="AC2006" i="12"/>
  <c r="AD2006" i="12" s="1"/>
  <c r="AH2006" i="12" s="1"/>
  <c r="AC2007" i="12"/>
  <c r="AD2007" i="12" s="1"/>
  <c r="AH2007" i="12" s="1"/>
  <c r="AC2008" i="12"/>
  <c r="AD2008" i="12" s="1"/>
  <c r="AH2008" i="12" s="1"/>
  <c r="AC2009" i="12"/>
  <c r="AD2009" i="12" s="1"/>
  <c r="AH2009" i="12" s="1"/>
  <c r="AC2010" i="12"/>
  <c r="AD2010" i="12" s="1"/>
  <c r="AH2010" i="12" s="1"/>
  <c r="AC2011" i="12"/>
  <c r="AD2011" i="12" s="1"/>
  <c r="AH2011" i="12" s="1"/>
  <c r="AC2012" i="12"/>
  <c r="AD2012" i="12" s="1"/>
  <c r="AH2012" i="12" s="1"/>
  <c r="AC2013" i="12"/>
  <c r="AD2013" i="12" s="1"/>
  <c r="AH2013" i="12" s="1"/>
  <c r="AC2014" i="12"/>
  <c r="AD2014" i="12" s="1"/>
  <c r="AH2014" i="12" s="1"/>
  <c r="AC2015" i="12"/>
  <c r="AD2015" i="12" s="1"/>
  <c r="AH2015" i="12" s="1"/>
  <c r="AC2016" i="12"/>
  <c r="AD2016" i="12" s="1"/>
  <c r="AH2016" i="12" s="1"/>
  <c r="AC2017" i="12"/>
  <c r="AD2017" i="12" s="1"/>
  <c r="AH2017" i="12" s="1"/>
  <c r="AC2018" i="12"/>
  <c r="AD2018" i="12" s="1"/>
  <c r="AH2018" i="12" s="1"/>
  <c r="AC2019" i="12"/>
  <c r="AD2019" i="12" s="1"/>
  <c r="AH2019" i="12" s="1"/>
  <c r="AC2020" i="12"/>
  <c r="AD2020" i="12" s="1"/>
  <c r="AH2020" i="12" s="1"/>
  <c r="AC2021" i="12"/>
  <c r="AD2021" i="12" s="1"/>
  <c r="AH2021" i="12" s="1"/>
  <c r="AC2022" i="12"/>
  <c r="AD2022" i="12" s="1"/>
  <c r="AH2022" i="12" s="1"/>
  <c r="AC2023" i="12"/>
  <c r="AD2023" i="12" s="1"/>
  <c r="AH2023" i="12" s="1"/>
  <c r="AC2024" i="12"/>
  <c r="AD2024" i="12" s="1"/>
  <c r="AH2024" i="12" s="1"/>
  <c r="AC2025" i="12"/>
  <c r="AD2025" i="12" s="1"/>
  <c r="AH2025" i="12" s="1"/>
  <c r="AC2026" i="12"/>
  <c r="AD2026" i="12" s="1"/>
  <c r="AH2026" i="12" s="1"/>
  <c r="AC2027" i="12"/>
  <c r="AD2027" i="12" s="1"/>
  <c r="AH2027" i="12" s="1"/>
  <c r="AC2028" i="12"/>
  <c r="AD2028" i="12" s="1"/>
  <c r="AH2028" i="12" s="1"/>
  <c r="AC2029" i="12"/>
  <c r="AD2029" i="12" s="1"/>
  <c r="AH2029" i="12" s="1"/>
  <c r="AC2030" i="12"/>
  <c r="AD2030" i="12" s="1"/>
  <c r="AH2030" i="12" s="1"/>
  <c r="AC2031" i="12"/>
  <c r="AD2031" i="12" s="1"/>
  <c r="AH2031" i="12" s="1"/>
  <c r="AC2032" i="12"/>
  <c r="AD2032" i="12" s="1"/>
  <c r="AH2032" i="12" s="1"/>
  <c r="AC2033" i="12"/>
  <c r="AD2033" i="12" s="1"/>
  <c r="AH2033" i="12" s="1"/>
  <c r="AC2034" i="12"/>
  <c r="AD2034" i="12" s="1"/>
  <c r="AH2034" i="12" s="1"/>
  <c r="AC2035" i="12"/>
  <c r="AD2035" i="12" s="1"/>
  <c r="AH2035" i="12" s="1"/>
  <c r="AC2036" i="12"/>
  <c r="AD2036" i="12" s="1"/>
  <c r="AH2036" i="12" s="1"/>
  <c r="AC2037" i="12"/>
  <c r="AD2037" i="12" s="1"/>
  <c r="AH2037" i="12" s="1"/>
  <c r="AC2038" i="12"/>
  <c r="AD2038" i="12" s="1"/>
  <c r="AH2038" i="12" s="1"/>
  <c r="AC2039" i="12"/>
  <c r="AD2039" i="12" s="1"/>
  <c r="AH2039" i="12" s="1"/>
  <c r="AC2040" i="12"/>
  <c r="AD2040" i="12" s="1"/>
  <c r="AH2040" i="12" s="1"/>
  <c r="AC2041" i="12"/>
  <c r="AD2041" i="12" s="1"/>
  <c r="AH2041" i="12" s="1"/>
  <c r="AC2042" i="12"/>
  <c r="AD2042" i="12" s="1"/>
  <c r="AH2042" i="12" s="1"/>
  <c r="AC2043" i="12"/>
  <c r="AD2043" i="12" s="1"/>
  <c r="AH2043" i="12" s="1"/>
  <c r="AC2044" i="12"/>
  <c r="AD2044" i="12" s="1"/>
  <c r="AH2044" i="12" s="1"/>
  <c r="AC2045" i="12"/>
  <c r="AD2045" i="12" s="1"/>
  <c r="AH2045" i="12" s="1"/>
  <c r="AC2046" i="12"/>
  <c r="AD2046" i="12" s="1"/>
  <c r="AH2046" i="12" s="1"/>
  <c r="AC2047" i="12"/>
  <c r="AD2047" i="12" s="1"/>
  <c r="AH2047" i="12" s="1"/>
  <c r="AC2048" i="12"/>
  <c r="AD2048" i="12" s="1"/>
  <c r="AH2048" i="12" s="1"/>
  <c r="AC2049" i="12"/>
  <c r="AD2049" i="12" s="1"/>
  <c r="AH2049" i="12" s="1"/>
  <c r="AC2050" i="12"/>
  <c r="AD2050" i="12" s="1"/>
  <c r="AH2050" i="12" s="1"/>
  <c r="AC2051" i="12"/>
  <c r="AD2051" i="12" s="1"/>
  <c r="AH2051" i="12" s="1"/>
  <c r="AC2052" i="12"/>
  <c r="AD2052" i="12" s="1"/>
  <c r="AH2052" i="12" s="1"/>
  <c r="AC2053" i="12"/>
  <c r="AD2053" i="12" s="1"/>
  <c r="AH2053" i="12" s="1"/>
  <c r="AC2054" i="12"/>
  <c r="AD2054" i="12" s="1"/>
  <c r="AH2054" i="12" s="1"/>
  <c r="AC2055" i="12"/>
  <c r="AD2055" i="12" s="1"/>
  <c r="AH2055" i="12" s="1"/>
  <c r="AC2056" i="12"/>
  <c r="AD2056" i="12" s="1"/>
  <c r="AH2056" i="12" s="1"/>
  <c r="AC2057" i="12"/>
  <c r="AD2057" i="12" s="1"/>
  <c r="AH2057" i="12" s="1"/>
  <c r="AC2058" i="12"/>
  <c r="AD2058" i="12" s="1"/>
  <c r="AH2058" i="12" s="1"/>
  <c r="AC2059" i="12"/>
  <c r="AD2059" i="12" s="1"/>
  <c r="AH2059" i="12" s="1"/>
  <c r="AC2060" i="12"/>
  <c r="AD2060" i="12" s="1"/>
  <c r="AH2060" i="12" s="1"/>
  <c r="AC2061" i="12"/>
  <c r="AD2061" i="12" s="1"/>
  <c r="AH2061" i="12" s="1"/>
  <c r="AC2062" i="12"/>
  <c r="AD2062" i="12" s="1"/>
  <c r="AH2062" i="12" s="1"/>
  <c r="AC2063" i="12"/>
  <c r="AD2063" i="12" s="1"/>
  <c r="AH2063" i="12" s="1"/>
  <c r="AC2064" i="12"/>
  <c r="AD2064" i="12" s="1"/>
  <c r="AH2064" i="12" s="1"/>
  <c r="AC2065" i="12"/>
  <c r="AD2065" i="12" s="1"/>
  <c r="AH2065" i="12" s="1"/>
  <c r="AC2066" i="12"/>
  <c r="AD2066" i="12" s="1"/>
  <c r="AH2066" i="12" s="1"/>
  <c r="AC2067" i="12"/>
  <c r="AD2067" i="12" s="1"/>
  <c r="AH2067" i="12" s="1"/>
  <c r="AC2068" i="12"/>
  <c r="AD2068" i="12" s="1"/>
  <c r="AH2068" i="12" s="1"/>
  <c r="AC2069" i="12"/>
  <c r="AD2069" i="12" s="1"/>
  <c r="AH2069" i="12" s="1"/>
  <c r="AC2070" i="12"/>
  <c r="AD2070" i="12" s="1"/>
  <c r="AH2070" i="12" s="1"/>
  <c r="AC2071" i="12"/>
  <c r="AD2071" i="12" s="1"/>
  <c r="AH2071" i="12" s="1"/>
  <c r="AC2072" i="12"/>
  <c r="AD2072" i="12" s="1"/>
  <c r="AH2072" i="12" s="1"/>
  <c r="AC2073" i="12"/>
  <c r="AD2073" i="12" s="1"/>
  <c r="AH2073" i="12" s="1"/>
  <c r="AC2074" i="12"/>
  <c r="AD2074" i="12" s="1"/>
  <c r="AH2074" i="12" s="1"/>
  <c r="AC2075" i="12"/>
  <c r="AD2075" i="12" s="1"/>
  <c r="AH2075" i="12" s="1"/>
  <c r="AC2076" i="12"/>
  <c r="AD2076" i="12" s="1"/>
  <c r="AH2076" i="12" s="1"/>
  <c r="AC2077" i="12"/>
  <c r="AD2077" i="12" s="1"/>
  <c r="AH2077" i="12" s="1"/>
  <c r="AC2078" i="12"/>
  <c r="AD2078" i="12" s="1"/>
  <c r="AH2078" i="12" s="1"/>
  <c r="AC2079" i="12"/>
  <c r="AD2079" i="12" s="1"/>
  <c r="AH2079" i="12" s="1"/>
  <c r="AC2080" i="12"/>
  <c r="AD2080" i="12" s="1"/>
  <c r="AH2080" i="12" s="1"/>
  <c r="AC2081" i="12"/>
  <c r="AD2081" i="12" s="1"/>
  <c r="AH2081" i="12" s="1"/>
  <c r="AC2082" i="12"/>
  <c r="AD2082" i="12" s="1"/>
  <c r="AH2082" i="12" s="1"/>
  <c r="AC2083" i="12"/>
  <c r="AD2083" i="12" s="1"/>
  <c r="AH2083" i="12" s="1"/>
  <c r="AC2084" i="12"/>
  <c r="AD2084" i="12" s="1"/>
  <c r="AH2084" i="12" s="1"/>
  <c r="AC2085" i="12"/>
  <c r="AD2085" i="12" s="1"/>
  <c r="AH2085" i="12" s="1"/>
  <c r="AC2086" i="12"/>
  <c r="AD2086" i="12" s="1"/>
  <c r="AH2086" i="12" s="1"/>
  <c r="AC2087" i="12"/>
  <c r="AD2087" i="12" s="1"/>
  <c r="AH2087" i="12" s="1"/>
  <c r="AC2088" i="12"/>
  <c r="AD2088" i="12" s="1"/>
  <c r="AH2088" i="12" s="1"/>
  <c r="AC2089" i="12"/>
  <c r="AD2089" i="12" s="1"/>
  <c r="AH2089" i="12" s="1"/>
  <c r="AC2090" i="12"/>
  <c r="AD2090" i="12" s="1"/>
  <c r="AH2090" i="12" s="1"/>
  <c r="AC2091" i="12"/>
  <c r="AD2091" i="12" s="1"/>
  <c r="AH2091" i="12" s="1"/>
  <c r="AC2092" i="12"/>
  <c r="AD2092" i="12" s="1"/>
  <c r="AH2092" i="12" s="1"/>
  <c r="AC2093" i="12"/>
  <c r="AD2093" i="12" s="1"/>
  <c r="AH2093" i="12" s="1"/>
  <c r="AC2094" i="12"/>
  <c r="AD2094" i="12" s="1"/>
  <c r="AH2094" i="12" s="1"/>
  <c r="AC2095" i="12"/>
  <c r="AD2095" i="12" s="1"/>
  <c r="AH2095" i="12" s="1"/>
  <c r="AC2096" i="12"/>
  <c r="AD2096" i="12" s="1"/>
  <c r="AH2096" i="12" s="1"/>
  <c r="AC2097" i="12"/>
  <c r="AD2097" i="12" s="1"/>
  <c r="AH2097" i="12" s="1"/>
  <c r="AC2098" i="12"/>
  <c r="AD2098" i="12" s="1"/>
  <c r="AH2098" i="12" s="1"/>
  <c r="AC2099" i="12"/>
  <c r="AD2099" i="12" s="1"/>
  <c r="AH2099" i="12" s="1"/>
  <c r="AC2100" i="12"/>
  <c r="AD2100" i="12" s="1"/>
  <c r="AH2100" i="12" s="1"/>
  <c r="AC2101" i="12"/>
  <c r="AD2101" i="12" s="1"/>
  <c r="AH2101" i="12" s="1"/>
  <c r="AC2102" i="12"/>
  <c r="AD2102" i="12" s="1"/>
  <c r="AH2102" i="12" s="1"/>
  <c r="AC2103" i="12"/>
  <c r="AD2103" i="12" s="1"/>
  <c r="AH2103" i="12" s="1"/>
  <c r="AC2104" i="12"/>
  <c r="AD2104" i="12" s="1"/>
  <c r="AH2104" i="12" s="1"/>
  <c r="AC2105" i="12"/>
  <c r="AD2105" i="12" s="1"/>
  <c r="AH2105" i="12" s="1"/>
  <c r="AC2106" i="12"/>
  <c r="AD2106" i="12" s="1"/>
  <c r="AH2106" i="12" s="1"/>
  <c r="AC2107" i="12"/>
  <c r="AD2107" i="12" s="1"/>
  <c r="AH2107" i="12" s="1"/>
  <c r="AC2108" i="12"/>
  <c r="AD2108" i="12" s="1"/>
  <c r="AH2108" i="12" s="1"/>
  <c r="AC2109" i="12"/>
  <c r="AD2109" i="12" s="1"/>
  <c r="AH2109" i="12" s="1"/>
  <c r="AC2110" i="12"/>
  <c r="AD2110" i="12" s="1"/>
  <c r="AH2110" i="12" s="1"/>
  <c r="AC2111" i="12"/>
  <c r="AD2111" i="12" s="1"/>
  <c r="AH2111" i="12" s="1"/>
  <c r="AC2112" i="12"/>
  <c r="AD2112" i="12" s="1"/>
  <c r="AH2112" i="12" s="1"/>
  <c r="AC2113" i="12"/>
  <c r="AD2113" i="12" s="1"/>
  <c r="AH2113" i="12" s="1"/>
  <c r="AC2114" i="12"/>
  <c r="AD2114" i="12" s="1"/>
  <c r="AH2114" i="12" s="1"/>
  <c r="AC2115" i="12"/>
  <c r="AD2115" i="12" s="1"/>
  <c r="AH2115" i="12" s="1"/>
  <c r="AC2116" i="12"/>
  <c r="AD2116" i="12" s="1"/>
  <c r="AH2116" i="12" s="1"/>
  <c r="AC2117" i="12"/>
  <c r="AD2117" i="12" s="1"/>
  <c r="AH2117" i="12" s="1"/>
  <c r="AC2118" i="12"/>
  <c r="AD2118" i="12" s="1"/>
  <c r="AH2118" i="12" s="1"/>
  <c r="AC2119" i="12"/>
  <c r="AD2119" i="12" s="1"/>
  <c r="AH2119" i="12" s="1"/>
  <c r="AC2120" i="12"/>
  <c r="AD2120" i="12" s="1"/>
  <c r="AH2120" i="12" s="1"/>
  <c r="AC2121" i="12"/>
  <c r="AD2121" i="12" s="1"/>
  <c r="AH2121" i="12" s="1"/>
  <c r="AC2122" i="12"/>
  <c r="AD2122" i="12" s="1"/>
  <c r="AH2122" i="12" s="1"/>
  <c r="AC2123" i="12"/>
  <c r="AD2123" i="12" s="1"/>
  <c r="AH2123" i="12" s="1"/>
  <c r="AC2124" i="12"/>
  <c r="AD2124" i="12" s="1"/>
  <c r="AH2124" i="12" s="1"/>
  <c r="AC2125" i="12"/>
  <c r="AD2125" i="12" s="1"/>
  <c r="AH2125" i="12" s="1"/>
  <c r="AC2126" i="12"/>
  <c r="AD2126" i="12" s="1"/>
  <c r="AH2126" i="12" s="1"/>
  <c r="AC2127" i="12"/>
  <c r="AD2127" i="12" s="1"/>
  <c r="AH2127" i="12" s="1"/>
  <c r="AC2128" i="12"/>
  <c r="AD2128" i="12" s="1"/>
  <c r="AH2128" i="12" s="1"/>
  <c r="AC2129" i="12"/>
  <c r="AD2129" i="12" s="1"/>
  <c r="AH2129" i="12" s="1"/>
  <c r="AC2130" i="12"/>
  <c r="AD2130" i="12" s="1"/>
  <c r="AH2130" i="12" s="1"/>
  <c r="AC2131" i="12"/>
  <c r="AD2131" i="12" s="1"/>
  <c r="AH2131" i="12" s="1"/>
  <c r="AC2132" i="12"/>
  <c r="AD2132" i="12" s="1"/>
  <c r="AH2132" i="12" s="1"/>
  <c r="AC2133" i="12"/>
  <c r="AD2133" i="12" s="1"/>
  <c r="AH2133" i="12" s="1"/>
  <c r="AC2134" i="12"/>
  <c r="AD2134" i="12" s="1"/>
  <c r="AH2134" i="12" s="1"/>
  <c r="AC2135" i="12"/>
  <c r="AD2135" i="12" s="1"/>
  <c r="AH2135" i="12" s="1"/>
  <c r="AC2136" i="12"/>
  <c r="AD2136" i="12" s="1"/>
  <c r="AH2136" i="12" s="1"/>
  <c r="AC2137" i="12"/>
  <c r="AD2137" i="12" s="1"/>
  <c r="AH2137" i="12" s="1"/>
  <c r="AC2138" i="12"/>
  <c r="AD2138" i="12" s="1"/>
  <c r="AH2138" i="12" s="1"/>
  <c r="AC2139" i="12"/>
  <c r="AD2139" i="12" s="1"/>
  <c r="AH2139" i="12" s="1"/>
  <c r="AC2140" i="12"/>
  <c r="AD2140" i="12" s="1"/>
  <c r="AH2140" i="12" s="1"/>
  <c r="AC2141" i="12"/>
  <c r="AD2141" i="12" s="1"/>
  <c r="AH2141" i="12" s="1"/>
  <c r="AC2142" i="12"/>
  <c r="AD2142" i="12" s="1"/>
  <c r="AH2142" i="12" s="1"/>
  <c r="AC2143" i="12"/>
  <c r="AD2143" i="12" s="1"/>
  <c r="AH2143" i="12" s="1"/>
  <c r="AC2144" i="12"/>
  <c r="AD2144" i="12" s="1"/>
  <c r="AH2144" i="12" s="1"/>
  <c r="AC2145" i="12"/>
  <c r="AD2145" i="12" s="1"/>
  <c r="AH2145" i="12" s="1"/>
  <c r="AC2146" i="12"/>
  <c r="AD2146" i="12" s="1"/>
  <c r="AH2146" i="12" s="1"/>
  <c r="AC2147" i="12"/>
  <c r="AD2147" i="12" s="1"/>
  <c r="AH2147" i="12" s="1"/>
  <c r="AC2148" i="12"/>
  <c r="AD2148" i="12" s="1"/>
  <c r="AH2148" i="12" s="1"/>
  <c r="AC2149" i="12"/>
  <c r="AD2149" i="12" s="1"/>
  <c r="AH2149" i="12" s="1"/>
  <c r="AC2150" i="12"/>
  <c r="AD2150" i="12" s="1"/>
  <c r="AH2150" i="12" s="1"/>
  <c r="AC2151" i="12"/>
  <c r="AD2151" i="12" s="1"/>
  <c r="AH2151" i="12" s="1"/>
  <c r="AC2152" i="12"/>
  <c r="AD2152" i="12" s="1"/>
  <c r="AH2152" i="12" s="1"/>
  <c r="AC2153" i="12"/>
  <c r="AD2153" i="12" s="1"/>
  <c r="AH2153" i="12" s="1"/>
  <c r="AC2154" i="12"/>
  <c r="AD2154" i="12" s="1"/>
  <c r="AH2154" i="12" s="1"/>
  <c r="AC2155" i="12"/>
  <c r="AD2155" i="12" s="1"/>
  <c r="AH2155" i="12" s="1"/>
  <c r="AC2156" i="12"/>
  <c r="AD2156" i="12" s="1"/>
  <c r="AH2156" i="12" s="1"/>
  <c r="AC2157" i="12"/>
  <c r="AD2157" i="12" s="1"/>
  <c r="AH2157" i="12" s="1"/>
  <c r="AC2158" i="12"/>
  <c r="AD2158" i="12" s="1"/>
  <c r="AH2158" i="12" s="1"/>
  <c r="AC2159" i="12"/>
  <c r="AD2159" i="12" s="1"/>
  <c r="AH2159" i="12" s="1"/>
  <c r="AC2160" i="12"/>
  <c r="AD2160" i="12" s="1"/>
  <c r="AH2160" i="12" s="1"/>
  <c r="AC2161" i="12"/>
  <c r="AD2161" i="12" s="1"/>
  <c r="AH2161" i="12" s="1"/>
  <c r="AC2162" i="12"/>
  <c r="AD2162" i="12" s="1"/>
  <c r="AH2162" i="12" s="1"/>
  <c r="AC2163" i="12"/>
  <c r="AD2163" i="12" s="1"/>
  <c r="AH2163" i="12" s="1"/>
  <c r="AC2164" i="12"/>
  <c r="AD2164" i="12" s="1"/>
  <c r="AH2164" i="12" s="1"/>
  <c r="AC2165" i="12"/>
  <c r="AD2165" i="12" s="1"/>
  <c r="AH2165" i="12" s="1"/>
  <c r="AC2166" i="12"/>
  <c r="AD2166" i="12" s="1"/>
  <c r="AH2166" i="12" s="1"/>
  <c r="AC2167" i="12"/>
  <c r="AD2167" i="12" s="1"/>
  <c r="AH2167" i="12" s="1"/>
  <c r="AC2168" i="12"/>
  <c r="AD2168" i="12" s="1"/>
  <c r="AH2168" i="12" s="1"/>
  <c r="AC2169" i="12"/>
  <c r="AD2169" i="12" s="1"/>
  <c r="AH2169" i="12" s="1"/>
  <c r="AC2170" i="12"/>
  <c r="AD2170" i="12" s="1"/>
  <c r="AH2170" i="12" s="1"/>
  <c r="AC2171" i="12"/>
  <c r="AD2171" i="12" s="1"/>
  <c r="AH2171" i="12" s="1"/>
  <c r="AC2172" i="12"/>
  <c r="AD2172" i="12" s="1"/>
  <c r="AH2172" i="12" s="1"/>
  <c r="AC2173" i="12"/>
  <c r="AD2173" i="12" s="1"/>
  <c r="AH2173" i="12" s="1"/>
  <c r="AC2174" i="12"/>
  <c r="AD2174" i="12" s="1"/>
  <c r="AH2174" i="12" s="1"/>
  <c r="AC2175" i="12"/>
  <c r="AD2175" i="12" s="1"/>
  <c r="AH2175" i="12" s="1"/>
  <c r="AC2176" i="12"/>
  <c r="AD2176" i="12" s="1"/>
  <c r="AH2176" i="12" s="1"/>
  <c r="AC2177" i="12"/>
  <c r="AD2177" i="12" s="1"/>
  <c r="AH2177" i="12" s="1"/>
  <c r="AC2178" i="12"/>
  <c r="AD2178" i="12" s="1"/>
  <c r="AH2178" i="12" s="1"/>
  <c r="AC2179" i="12"/>
  <c r="AD2179" i="12" s="1"/>
  <c r="AH2179" i="12" s="1"/>
  <c r="AC2180" i="12"/>
  <c r="AD2180" i="12" s="1"/>
  <c r="AH2180" i="12" s="1"/>
  <c r="AC2181" i="12"/>
  <c r="AD2181" i="12" s="1"/>
  <c r="AH2181" i="12" s="1"/>
  <c r="AC2182" i="12"/>
  <c r="AD2182" i="12" s="1"/>
  <c r="AH2182" i="12" s="1"/>
  <c r="AC2183" i="12"/>
  <c r="AD2183" i="12" s="1"/>
  <c r="AH2183" i="12" s="1"/>
  <c r="AC2184" i="12"/>
  <c r="AD2184" i="12" s="1"/>
  <c r="AH2184" i="12" s="1"/>
  <c r="AC2185" i="12"/>
  <c r="AD2185" i="12" s="1"/>
  <c r="AH2185" i="12" s="1"/>
  <c r="AC2186" i="12"/>
  <c r="AD2186" i="12" s="1"/>
  <c r="AH2186" i="12" s="1"/>
  <c r="AC2187" i="12"/>
  <c r="AD2187" i="12" s="1"/>
  <c r="AH2187" i="12" s="1"/>
  <c r="AC2188" i="12"/>
  <c r="AD2188" i="12" s="1"/>
  <c r="AH2188" i="12" s="1"/>
  <c r="AC2189" i="12"/>
  <c r="AD2189" i="12" s="1"/>
  <c r="AH2189" i="12" s="1"/>
  <c r="AC2190" i="12"/>
  <c r="AD2190" i="12" s="1"/>
  <c r="AH2190" i="12" s="1"/>
  <c r="AC2191" i="12"/>
  <c r="AD2191" i="12" s="1"/>
  <c r="AH2191" i="12" s="1"/>
  <c r="AC2192" i="12"/>
  <c r="AD2192" i="12" s="1"/>
  <c r="AH2192" i="12" s="1"/>
  <c r="AC2193" i="12"/>
  <c r="AD2193" i="12" s="1"/>
  <c r="AH2193" i="12" s="1"/>
  <c r="AC2194" i="12"/>
  <c r="AD2194" i="12" s="1"/>
  <c r="AH2194" i="12" s="1"/>
  <c r="AC2195" i="12"/>
  <c r="AD2195" i="12" s="1"/>
  <c r="AH2195" i="12" s="1"/>
  <c r="AC2196" i="12"/>
  <c r="AD2196" i="12" s="1"/>
  <c r="AH2196" i="12" s="1"/>
  <c r="AC2197" i="12"/>
  <c r="AD2197" i="12" s="1"/>
  <c r="AH2197" i="12" s="1"/>
  <c r="AC2198" i="12"/>
  <c r="AD2198" i="12" s="1"/>
  <c r="AH2198" i="12" s="1"/>
  <c r="AC2199" i="12"/>
  <c r="AD2199" i="12" s="1"/>
  <c r="AH2199" i="12" s="1"/>
  <c r="AC2200" i="12"/>
  <c r="AD2200" i="12" s="1"/>
  <c r="AH2200" i="12" s="1"/>
  <c r="AC2201" i="12"/>
  <c r="AD2201" i="12" s="1"/>
  <c r="AH2201" i="12" s="1"/>
  <c r="AC2202" i="12"/>
  <c r="AD2202" i="12" s="1"/>
  <c r="AH2202" i="12" s="1"/>
  <c r="AC2203" i="12"/>
  <c r="AD2203" i="12" s="1"/>
  <c r="AH2203" i="12" s="1"/>
  <c r="AC2204" i="12"/>
  <c r="AD2204" i="12" s="1"/>
  <c r="AH2204" i="12" s="1"/>
  <c r="AC2205" i="12"/>
  <c r="AD2205" i="12" s="1"/>
  <c r="AH2205" i="12" s="1"/>
  <c r="AC2206" i="12"/>
  <c r="AD2206" i="12" s="1"/>
  <c r="AH2206" i="12" s="1"/>
  <c r="AC2207" i="12"/>
  <c r="AD2207" i="12" s="1"/>
  <c r="AH2207" i="12" s="1"/>
  <c r="AC2208" i="12"/>
  <c r="AD2208" i="12" s="1"/>
  <c r="AH2208" i="12" s="1"/>
  <c r="AC2209" i="12"/>
  <c r="AD2209" i="12" s="1"/>
  <c r="AH2209" i="12" s="1"/>
  <c r="AC2210" i="12"/>
  <c r="AD2210" i="12" s="1"/>
  <c r="AH2210" i="12" s="1"/>
  <c r="AC2211" i="12"/>
  <c r="AD2211" i="12" s="1"/>
  <c r="AH2211" i="12" s="1"/>
  <c r="AC2212" i="12"/>
  <c r="AD2212" i="12" s="1"/>
  <c r="AH2212" i="12" s="1"/>
  <c r="AC2213" i="12"/>
  <c r="AD2213" i="12" s="1"/>
  <c r="AH2213" i="12" s="1"/>
  <c r="AC2214" i="12"/>
  <c r="AD2214" i="12" s="1"/>
  <c r="AH2214" i="12" s="1"/>
  <c r="AC2215" i="12"/>
  <c r="AD2215" i="12" s="1"/>
  <c r="AH2215" i="12" s="1"/>
  <c r="AC2216" i="12"/>
  <c r="AD2216" i="12" s="1"/>
  <c r="AH2216" i="12" s="1"/>
  <c r="AC2217" i="12"/>
  <c r="AD2217" i="12" s="1"/>
  <c r="AH2217" i="12" s="1"/>
  <c r="AC2218" i="12"/>
  <c r="AD2218" i="12" s="1"/>
  <c r="AH2218" i="12" s="1"/>
  <c r="AC2219" i="12"/>
  <c r="AD2219" i="12" s="1"/>
  <c r="AH2219" i="12" s="1"/>
  <c r="AC2220" i="12"/>
  <c r="AD2220" i="12" s="1"/>
  <c r="AH2220" i="12" s="1"/>
  <c r="AC2221" i="12"/>
  <c r="AD2221" i="12" s="1"/>
  <c r="AH2221" i="12" s="1"/>
  <c r="AC2222" i="12"/>
  <c r="AD2222" i="12" s="1"/>
  <c r="AH2222" i="12" s="1"/>
  <c r="AC2223" i="12"/>
  <c r="AD2223" i="12" s="1"/>
  <c r="AH2223" i="12" s="1"/>
  <c r="AC2224" i="12"/>
  <c r="AD2224" i="12" s="1"/>
  <c r="AH2224" i="12" s="1"/>
  <c r="AC2225" i="12"/>
  <c r="AD2225" i="12" s="1"/>
  <c r="AH2225" i="12" s="1"/>
  <c r="AC2226" i="12"/>
  <c r="AD2226" i="12" s="1"/>
  <c r="AH2226" i="12" s="1"/>
  <c r="AC2227" i="12"/>
  <c r="AD2227" i="12" s="1"/>
  <c r="AH2227" i="12" s="1"/>
  <c r="AC2228" i="12"/>
  <c r="AD2228" i="12" s="1"/>
  <c r="AH2228" i="12" s="1"/>
  <c r="AC2229" i="12"/>
  <c r="AD2229" i="12" s="1"/>
  <c r="AH2229" i="12" s="1"/>
  <c r="AC2230" i="12"/>
  <c r="AD2230" i="12" s="1"/>
  <c r="AH2230" i="12" s="1"/>
  <c r="AC2231" i="12"/>
  <c r="AD2231" i="12" s="1"/>
  <c r="AH2231" i="12" s="1"/>
  <c r="AC2232" i="12"/>
  <c r="AD2232" i="12" s="1"/>
  <c r="AH2232" i="12" s="1"/>
  <c r="AC2233" i="12"/>
  <c r="AD2233" i="12" s="1"/>
  <c r="AH2233" i="12" s="1"/>
  <c r="AC2234" i="12"/>
  <c r="AD2234" i="12" s="1"/>
  <c r="AH2234" i="12" s="1"/>
  <c r="AC2235" i="12"/>
  <c r="AD2235" i="12" s="1"/>
  <c r="AH2235" i="12" s="1"/>
  <c r="AC2236" i="12"/>
  <c r="AD2236" i="12" s="1"/>
  <c r="AH2236" i="12" s="1"/>
  <c r="AC2237" i="12"/>
  <c r="AD2237" i="12" s="1"/>
  <c r="AH2237" i="12" s="1"/>
  <c r="AC2238" i="12"/>
  <c r="AD2238" i="12" s="1"/>
  <c r="AH2238" i="12" s="1"/>
  <c r="AC2239" i="12"/>
  <c r="AD2239" i="12" s="1"/>
  <c r="AH2239" i="12" s="1"/>
  <c r="AC2240" i="12"/>
  <c r="AD2240" i="12" s="1"/>
  <c r="AH2240" i="12" s="1"/>
  <c r="AC2241" i="12"/>
  <c r="AD2241" i="12" s="1"/>
  <c r="AH2241" i="12" s="1"/>
  <c r="AC2242" i="12"/>
  <c r="AD2242" i="12" s="1"/>
  <c r="AH2242" i="12" s="1"/>
  <c r="AC2243" i="12"/>
  <c r="AD2243" i="12" s="1"/>
  <c r="AH2243" i="12" s="1"/>
  <c r="AC2244" i="12"/>
  <c r="AD2244" i="12" s="1"/>
  <c r="AH2244" i="12" s="1"/>
  <c r="AC2245" i="12"/>
  <c r="AD2245" i="12" s="1"/>
  <c r="AH2245" i="12" s="1"/>
  <c r="AC2246" i="12"/>
  <c r="AD2246" i="12" s="1"/>
  <c r="AH2246" i="12" s="1"/>
  <c r="AC2247" i="12"/>
  <c r="AD2247" i="12" s="1"/>
  <c r="AH2247" i="12" s="1"/>
  <c r="AC2248" i="12"/>
  <c r="AD2248" i="12" s="1"/>
  <c r="AH2248" i="12" s="1"/>
  <c r="AC2249" i="12"/>
  <c r="AD2249" i="12" s="1"/>
  <c r="AH2249" i="12" s="1"/>
  <c r="AC2250" i="12"/>
  <c r="AD2250" i="12" s="1"/>
  <c r="AH2250" i="12" s="1"/>
  <c r="AC2251" i="12"/>
  <c r="AD2251" i="12" s="1"/>
  <c r="AH2251" i="12" s="1"/>
  <c r="AC2252" i="12"/>
  <c r="AD2252" i="12" s="1"/>
  <c r="AH2252" i="12" s="1"/>
  <c r="AC2253" i="12"/>
  <c r="AD2253" i="12" s="1"/>
  <c r="AH2253" i="12" s="1"/>
  <c r="AC2254" i="12"/>
  <c r="AD2254" i="12" s="1"/>
  <c r="AH2254" i="12" s="1"/>
  <c r="AC2255" i="12"/>
  <c r="AD2255" i="12" s="1"/>
  <c r="AH2255" i="12" s="1"/>
  <c r="AC2256" i="12"/>
  <c r="AD2256" i="12" s="1"/>
  <c r="AH2256" i="12" s="1"/>
  <c r="AC2257" i="12"/>
  <c r="AD2257" i="12" s="1"/>
  <c r="AH2257" i="12" s="1"/>
  <c r="AC2258" i="12"/>
  <c r="AD2258" i="12" s="1"/>
  <c r="AH2258" i="12" s="1"/>
  <c r="AC2259" i="12"/>
  <c r="AD2259" i="12" s="1"/>
  <c r="AH2259" i="12" s="1"/>
  <c r="AC2260" i="12"/>
  <c r="AD2260" i="12" s="1"/>
  <c r="AH2260" i="12" s="1"/>
  <c r="AC2261" i="12"/>
  <c r="AD2261" i="12" s="1"/>
  <c r="AH2261" i="12" s="1"/>
  <c r="AC2262" i="12"/>
  <c r="AD2262" i="12" s="1"/>
  <c r="AH2262" i="12" s="1"/>
  <c r="AC2263" i="12"/>
  <c r="AD2263" i="12" s="1"/>
  <c r="AH2263" i="12" s="1"/>
  <c r="AC2264" i="12"/>
  <c r="AD2264" i="12" s="1"/>
  <c r="AH2264" i="12" s="1"/>
  <c r="AC2265" i="12"/>
  <c r="AD2265" i="12" s="1"/>
  <c r="AH2265" i="12" s="1"/>
  <c r="AC2266" i="12"/>
  <c r="AD2266" i="12" s="1"/>
  <c r="AH2266" i="12" s="1"/>
  <c r="AC2267" i="12"/>
  <c r="AD2267" i="12" s="1"/>
  <c r="AH2267" i="12" s="1"/>
  <c r="AC2268" i="12"/>
  <c r="AD2268" i="12" s="1"/>
  <c r="AH2268" i="12" s="1"/>
  <c r="AC2269" i="12"/>
  <c r="AD2269" i="12" s="1"/>
  <c r="AH2269" i="12" s="1"/>
  <c r="AC2270" i="12"/>
  <c r="AD2270" i="12" s="1"/>
  <c r="AH2270" i="12" s="1"/>
  <c r="AC2271" i="12"/>
  <c r="AD2271" i="12" s="1"/>
  <c r="AH2271" i="12" s="1"/>
  <c r="AC2272" i="12"/>
  <c r="AD2272" i="12" s="1"/>
  <c r="AH2272" i="12" s="1"/>
  <c r="AC2273" i="12"/>
  <c r="AD2273" i="12" s="1"/>
  <c r="AH2273" i="12" s="1"/>
  <c r="AC2274" i="12"/>
  <c r="AD2274" i="12" s="1"/>
  <c r="AH2274" i="12" s="1"/>
  <c r="AC2275" i="12"/>
  <c r="AD2275" i="12" s="1"/>
  <c r="AH2275" i="12" s="1"/>
  <c r="AC2276" i="12"/>
  <c r="AD2276" i="12" s="1"/>
  <c r="AH2276" i="12" s="1"/>
  <c r="AC2277" i="12"/>
  <c r="AD2277" i="12" s="1"/>
  <c r="AH2277" i="12" s="1"/>
  <c r="AC2278" i="12"/>
  <c r="AD2278" i="12" s="1"/>
  <c r="AH2278" i="12" s="1"/>
  <c r="AC2279" i="12"/>
  <c r="AD2279" i="12" s="1"/>
  <c r="AH2279" i="12" s="1"/>
  <c r="AC2280" i="12"/>
  <c r="AD2280" i="12" s="1"/>
  <c r="AH2280" i="12" s="1"/>
  <c r="AC2281" i="12"/>
  <c r="AD2281" i="12" s="1"/>
  <c r="AH2281" i="12" s="1"/>
  <c r="AC2282" i="12"/>
  <c r="AD2282" i="12" s="1"/>
  <c r="AH2282" i="12" s="1"/>
  <c r="AC2283" i="12"/>
  <c r="AD2283" i="12" s="1"/>
  <c r="AH2283" i="12" s="1"/>
  <c r="AC2284" i="12"/>
  <c r="AD2284" i="12" s="1"/>
  <c r="AH2284" i="12" s="1"/>
  <c r="AC2285" i="12"/>
  <c r="AD2285" i="12" s="1"/>
  <c r="AH2285" i="12" s="1"/>
  <c r="AC2286" i="12"/>
  <c r="AD2286" i="12" s="1"/>
  <c r="AH2286" i="12" s="1"/>
  <c r="AC2287" i="12"/>
  <c r="AD2287" i="12" s="1"/>
  <c r="AH2287" i="12" s="1"/>
  <c r="AC2288" i="12"/>
  <c r="AD2288" i="12" s="1"/>
  <c r="AH2288" i="12" s="1"/>
  <c r="AC2289" i="12"/>
  <c r="AD2289" i="12" s="1"/>
  <c r="AH2289" i="12" s="1"/>
  <c r="AC2290" i="12"/>
  <c r="AD2290" i="12" s="1"/>
  <c r="AH2290" i="12" s="1"/>
  <c r="AC2291" i="12"/>
  <c r="AD2291" i="12" s="1"/>
  <c r="AH2291" i="12" s="1"/>
  <c r="AC2292" i="12"/>
  <c r="AD2292" i="12" s="1"/>
  <c r="AH2292" i="12" s="1"/>
  <c r="AC2293" i="12"/>
  <c r="AD2293" i="12" s="1"/>
  <c r="AH2293" i="12" s="1"/>
  <c r="AC2294" i="12"/>
  <c r="AD2294" i="12" s="1"/>
  <c r="AH2294" i="12" s="1"/>
  <c r="AC2295" i="12"/>
  <c r="AD2295" i="12" s="1"/>
  <c r="AH2295" i="12" s="1"/>
  <c r="AC2296" i="12"/>
  <c r="AD2296" i="12" s="1"/>
  <c r="AH2296" i="12" s="1"/>
  <c r="AC2297" i="12"/>
  <c r="AD2297" i="12" s="1"/>
  <c r="AH2297" i="12" s="1"/>
  <c r="AC2298" i="12"/>
  <c r="AD2298" i="12" s="1"/>
  <c r="AH2298" i="12" s="1"/>
  <c r="AC2299" i="12"/>
  <c r="AD2299" i="12" s="1"/>
  <c r="AH2299" i="12" s="1"/>
  <c r="AC2300" i="12"/>
  <c r="AD2300" i="12" s="1"/>
  <c r="AH2300" i="12" s="1"/>
  <c r="AC2301" i="12"/>
  <c r="AD2301" i="12" s="1"/>
  <c r="AH2301" i="12" s="1"/>
  <c r="AC2302" i="12"/>
  <c r="AD2302" i="12" s="1"/>
  <c r="AH2302" i="12" s="1"/>
  <c r="AC2303" i="12"/>
  <c r="AD2303" i="12" s="1"/>
  <c r="AH2303" i="12" s="1"/>
  <c r="AC2304" i="12"/>
  <c r="AD2304" i="12" s="1"/>
  <c r="AH2304" i="12" s="1"/>
  <c r="AC2305" i="12"/>
  <c r="AD2305" i="12" s="1"/>
  <c r="AH2305" i="12" s="1"/>
  <c r="AC2306" i="12"/>
  <c r="AD2306" i="12" s="1"/>
  <c r="AH2306" i="12" s="1"/>
  <c r="AC2307" i="12"/>
  <c r="AD2307" i="12" s="1"/>
  <c r="AH2307" i="12" s="1"/>
  <c r="AC2308" i="12"/>
  <c r="AD2308" i="12" s="1"/>
  <c r="AH2308" i="12" s="1"/>
  <c r="AC2309" i="12"/>
  <c r="AD2309" i="12" s="1"/>
  <c r="AH2309" i="12" s="1"/>
  <c r="AC2310" i="12"/>
  <c r="AD2310" i="12" s="1"/>
  <c r="AH2310" i="12" s="1"/>
  <c r="AC2311" i="12"/>
  <c r="AD2311" i="12" s="1"/>
  <c r="AH2311" i="12" s="1"/>
  <c r="AC2312" i="12"/>
  <c r="AD2312" i="12" s="1"/>
  <c r="AH2312" i="12" s="1"/>
  <c r="AC2313" i="12"/>
  <c r="AD2313" i="12" s="1"/>
  <c r="AH2313" i="12" s="1"/>
  <c r="AC2314" i="12"/>
  <c r="AD2314" i="12" s="1"/>
  <c r="AH2314" i="12" s="1"/>
  <c r="AC2315" i="12"/>
  <c r="AD2315" i="12" s="1"/>
  <c r="AH2315" i="12" s="1"/>
  <c r="AC2316" i="12"/>
  <c r="AD2316" i="12" s="1"/>
  <c r="AH2316" i="12" s="1"/>
  <c r="AC2317" i="12"/>
  <c r="AD2317" i="12" s="1"/>
  <c r="AH2317" i="12" s="1"/>
  <c r="AC2318" i="12"/>
  <c r="AD2318" i="12" s="1"/>
  <c r="AH2318" i="12" s="1"/>
  <c r="AC2319" i="12"/>
  <c r="AD2319" i="12" s="1"/>
  <c r="AH2319" i="12" s="1"/>
  <c r="AC2320" i="12"/>
  <c r="AD2320" i="12" s="1"/>
  <c r="AH2320" i="12" s="1"/>
  <c r="AC2321" i="12"/>
  <c r="AD2321" i="12" s="1"/>
  <c r="AH2321" i="12" s="1"/>
  <c r="AC2322" i="12"/>
  <c r="AD2322" i="12" s="1"/>
  <c r="AH2322" i="12" s="1"/>
  <c r="AC2323" i="12"/>
  <c r="AD2323" i="12" s="1"/>
  <c r="AH2323" i="12" s="1"/>
  <c r="AC2324" i="12"/>
  <c r="AD2324" i="12" s="1"/>
  <c r="AH2324" i="12" s="1"/>
  <c r="AC2325" i="12"/>
  <c r="AD2325" i="12" s="1"/>
  <c r="AH2325" i="12" s="1"/>
  <c r="AC2326" i="12"/>
  <c r="AD2326" i="12" s="1"/>
  <c r="AH2326" i="12" s="1"/>
  <c r="AC2327" i="12"/>
  <c r="AD2327" i="12" s="1"/>
  <c r="AH2327" i="12" s="1"/>
  <c r="AC2328" i="12"/>
  <c r="AD2328" i="12" s="1"/>
  <c r="AH2328" i="12" s="1"/>
  <c r="AC2329" i="12"/>
  <c r="AD2329" i="12" s="1"/>
  <c r="AH2329" i="12" s="1"/>
  <c r="AC2330" i="12"/>
  <c r="AD2330" i="12" s="1"/>
  <c r="AH2330" i="12" s="1"/>
  <c r="AC2331" i="12"/>
  <c r="AD2331" i="12" s="1"/>
  <c r="AH2331" i="12" s="1"/>
  <c r="AC2332" i="12"/>
  <c r="AD2332" i="12" s="1"/>
  <c r="AH2332" i="12" s="1"/>
  <c r="AC2333" i="12"/>
  <c r="AD2333" i="12" s="1"/>
  <c r="AH2333" i="12" s="1"/>
  <c r="AC2334" i="12"/>
  <c r="AD2334" i="12" s="1"/>
  <c r="AH2334" i="12" s="1"/>
  <c r="AC2335" i="12"/>
  <c r="AD2335" i="12" s="1"/>
  <c r="AH2335" i="12" s="1"/>
  <c r="AC2336" i="12"/>
  <c r="AD2336" i="12" s="1"/>
  <c r="AH2336" i="12" s="1"/>
  <c r="AC2337" i="12"/>
  <c r="AD2337" i="12" s="1"/>
  <c r="AH2337" i="12" s="1"/>
  <c r="AC2338" i="12"/>
  <c r="AD2338" i="12" s="1"/>
  <c r="AH2338" i="12" s="1"/>
  <c r="AC2339" i="12"/>
  <c r="AD2339" i="12" s="1"/>
  <c r="AH2339" i="12" s="1"/>
  <c r="AC2340" i="12"/>
  <c r="AD2340" i="12" s="1"/>
  <c r="AH2340" i="12" s="1"/>
  <c r="AC2341" i="12"/>
  <c r="AD2341" i="12" s="1"/>
  <c r="AH2341" i="12" s="1"/>
  <c r="AC2342" i="12"/>
  <c r="AD2342" i="12" s="1"/>
  <c r="AH2342" i="12" s="1"/>
  <c r="AC2343" i="12"/>
  <c r="AD2343" i="12" s="1"/>
  <c r="AH2343" i="12" s="1"/>
  <c r="AC2344" i="12"/>
  <c r="AD2344" i="12" s="1"/>
  <c r="AH2344" i="12" s="1"/>
  <c r="AC2345" i="12"/>
  <c r="AD2345" i="12" s="1"/>
  <c r="AH2345" i="12" s="1"/>
  <c r="AC2346" i="12"/>
  <c r="AD2346" i="12" s="1"/>
  <c r="AH2346" i="12" s="1"/>
  <c r="AC2347" i="12"/>
  <c r="AD2347" i="12" s="1"/>
  <c r="AH2347" i="12" s="1"/>
  <c r="AC2348" i="12"/>
  <c r="AD2348" i="12" s="1"/>
  <c r="AH2348" i="12" s="1"/>
  <c r="AC2349" i="12"/>
  <c r="AD2349" i="12" s="1"/>
  <c r="AH2349" i="12" s="1"/>
  <c r="AC2350" i="12"/>
  <c r="AD2350" i="12" s="1"/>
  <c r="AH2350" i="12" s="1"/>
  <c r="AC2351" i="12"/>
  <c r="AD2351" i="12" s="1"/>
  <c r="AH2351" i="12" s="1"/>
  <c r="AC2352" i="12"/>
  <c r="AD2352" i="12" s="1"/>
  <c r="AH2352" i="12" s="1"/>
  <c r="AC2353" i="12"/>
  <c r="AD2353" i="12" s="1"/>
  <c r="AH2353" i="12" s="1"/>
  <c r="AC2354" i="12"/>
  <c r="AD2354" i="12" s="1"/>
  <c r="AH2354" i="12" s="1"/>
  <c r="AC2355" i="12"/>
  <c r="AD2355" i="12" s="1"/>
  <c r="AH2355" i="12" s="1"/>
  <c r="AC2356" i="12"/>
  <c r="AD2356" i="12" s="1"/>
  <c r="AH2356" i="12" s="1"/>
  <c r="AC2357" i="12"/>
  <c r="AD2357" i="12" s="1"/>
  <c r="AH2357" i="12" s="1"/>
  <c r="AC2358" i="12"/>
  <c r="AD2358" i="12" s="1"/>
  <c r="AH2358" i="12" s="1"/>
  <c r="AC2359" i="12"/>
  <c r="AD2359" i="12" s="1"/>
  <c r="AH2359" i="12" s="1"/>
  <c r="AC2360" i="12"/>
  <c r="AD2360" i="12" s="1"/>
  <c r="AH2360" i="12" s="1"/>
  <c r="AC2361" i="12"/>
  <c r="AD2361" i="12" s="1"/>
  <c r="AH2361" i="12" s="1"/>
  <c r="AC2362" i="12"/>
  <c r="AD2362" i="12" s="1"/>
  <c r="AH2362" i="12" s="1"/>
  <c r="AC2363" i="12"/>
  <c r="AD2363" i="12" s="1"/>
  <c r="AH2363" i="12" s="1"/>
  <c r="AC2364" i="12"/>
  <c r="AD2364" i="12" s="1"/>
  <c r="AH2364" i="12" s="1"/>
  <c r="AC2365" i="12"/>
  <c r="AD2365" i="12" s="1"/>
  <c r="AH2365" i="12" s="1"/>
  <c r="AC2366" i="12"/>
  <c r="AD2366" i="12" s="1"/>
  <c r="AH2366" i="12" s="1"/>
  <c r="AC2367" i="12"/>
  <c r="AD2367" i="12" s="1"/>
  <c r="AH2367" i="12" s="1"/>
  <c r="AC2368" i="12"/>
  <c r="AD2368" i="12" s="1"/>
  <c r="AH2368" i="12" s="1"/>
  <c r="AC2369" i="12"/>
  <c r="AD2369" i="12" s="1"/>
  <c r="AH2369" i="12" s="1"/>
  <c r="AC2370" i="12"/>
  <c r="AD2370" i="12" s="1"/>
  <c r="AH2370" i="12" s="1"/>
  <c r="AC2371" i="12"/>
  <c r="AD2371" i="12" s="1"/>
  <c r="AH2371" i="12" s="1"/>
  <c r="AC2372" i="12"/>
  <c r="AD2372" i="12" s="1"/>
  <c r="AH2372" i="12" s="1"/>
  <c r="AC2373" i="12"/>
  <c r="AD2373" i="12" s="1"/>
  <c r="AH2373" i="12" s="1"/>
  <c r="AC2374" i="12"/>
  <c r="AD2374" i="12" s="1"/>
  <c r="AH2374" i="12" s="1"/>
  <c r="AC2375" i="12"/>
  <c r="AD2375" i="12" s="1"/>
  <c r="AH2375" i="12" s="1"/>
  <c r="AC2376" i="12"/>
  <c r="AD2376" i="12" s="1"/>
  <c r="AH2376" i="12" s="1"/>
  <c r="AC2377" i="12"/>
  <c r="AD2377" i="12" s="1"/>
  <c r="AH2377" i="12" s="1"/>
  <c r="AC2378" i="12"/>
  <c r="AD2378" i="12" s="1"/>
  <c r="AH2378" i="12" s="1"/>
  <c r="AC2379" i="12"/>
  <c r="AD2379" i="12" s="1"/>
  <c r="AH2379" i="12" s="1"/>
  <c r="AC2380" i="12"/>
  <c r="AD2380" i="12" s="1"/>
  <c r="AH2380" i="12" s="1"/>
  <c r="AC2381" i="12"/>
  <c r="AD2381" i="12" s="1"/>
  <c r="AH2381" i="12" s="1"/>
  <c r="AC2382" i="12"/>
  <c r="AD2382" i="12" s="1"/>
  <c r="AH2382" i="12" s="1"/>
  <c r="AC2383" i="12"/>
  <c r="AD2383" i="12" s="1"/>
  <c r="AH2383" i="12" s="1"/>
  <c r="AC2384" i="12"/>
  <c r="AD2384" i="12" s="1"/>
  <c r="AH2384" i="12" s="1"/>
  <c r="AC2385" i="12"/>
  <c r="AD2385" i="12" s="1"/>
  <c r="AH2385" i="12" s="1"/>
  <c r="AC2386" i="12"/>
  <c r="AD2386" i="12" s="1"/>
  <c r="AH2386" i="12" s="1"/>
  <c r="AC2387" i="12"/>
  <c r="AD2387" i="12" s="1"/>
  <c r="AH2387" i="12" s="1"/>
  <c r="AC2388" i="12"/>
  <c r="AD2388" i="12" s="1"/>
  <c r="AH2388" i="12" s="1"/>
  <c r="AC2389" i="12"/>
  <c r="AD2389" i="12" s="1"/>
  <c r="AH2389" i="12" s="1"/>
  <c r="AC2390" i="12"/>
  <c r="AD2390" i="12" s="1"/>
  <c r="AH2390" i="12" s="1"/>
  <c r="AC2391" i="12"/>
  <c r="AD2391" i="12" s="1"/>
  <c r="AH2391" i="12" s="1"/>
  <c r="AC2392" i="12"/>
  <c r="AD2392" i="12" s="1"/>
  <c r="AH2392" i="12" s="1"/>
  <c r="AC2393" i="12"/>
  <c r="AD2393" i="12" s="1"/>
  <c r="AH2393" i="12" s="1"/>
  <c r="AC2394" i="12"/>
  <c r="AD2394" i="12" s="1"/>
  <c r="AH2394" i="12" s="1"/>
  <c r="AC2395" i="12"/>
  <c r="AD2395" i="12" s="1"/>
  <c r="AH2395" i="12" s="1"/>
  <c r="AC2396" i="12"/>
  <c r="AD2396" i="12" s="1"/>
  <c r="AH2396" i="12" s="1"/>
  <c r="AC2397" i="12"/>
  <c r="AD2397" i="12" s="1"/>
  <c r="AH2397" i="12" s="1"/>
  <c r="AC2398" i="12"/>
  <c r="AD2398" i="12" s="1"/>
  <c r="AH2398" i="12" s="1"/>
  <c r="AC2399" i="12"/>
  <c r="AD2399" i="12" s="1"/>
  <c r="AH2399" i="12" s="1"/>
  <c r="AC2400" i="12"/>
  <c r="AD2400" i="12" s="1"/>
  <c r="AH2400" i="12" s="1"/>
  <c r="AC2401" i="12"/>
  <c r="AD2401" i="12" s="1"/>
  <c r="AH2401" i="12" s="1"/>
  <c r="AC2402" i="12"/>
  <c r="AD2402" i="12" s="1"/>
  <c r="AH2402" i="12" s="1"/>
  <c r="AC2403" i="12"/>
  <c r="AD2403" i="12" s="1"/>
  <c r="AH2403" i="12" s="1"/>
  <c r="AC2404" i="12"/>
  <c r="AD2404" i="12" s="1"/>
  <c r="AH2404" i="12" s="1"/>
  <c r="AC2405" i="12"/>
  <c r="AD2405" i="12" s="1"/>
  <c r="AH2405" i="12" s="1"/>
  <c r="AC2406" i="12"/>
  <c r="AD2406" i="12" s="1"/>
  <c r="AH2406" i="12" s="1"/>
  <c r="AC2407" i="12"/>
  <c r="AD2407" i="12" s="1"/>
  <c r="AH2407" i="12" s="1"/>
  <c r="AC2408" i="12"/>
  <c r="AD2408" i="12" s="1"/>
  <c r="AH2408" i="12" s="1"/>
  <c r="AC2409" i="12"/>
  <c r="AD2409" i="12" s="1"/>
  <c r="AH2409" i="12" s="1"/>
  <c r="AC2410" i="12"/>
  <c r="AD2410" i="12" s="1"/>
  <c r="AH2410" i="12" s="1"/>
  <c r="AC2411" i="12"/>
  <c r="AD2411" i="12" s="1"/>
  <c r="AH2411" i="12" s="1"/>
  <c r="AC2412" i="12"/>
  <c r="AD2412" i="12" s="1"/>
  <c r="AH2412" i="12" s="1"/>
  <c r="AC2413" i="12"/>
  <c r="AD2413" i="12" s="1"/>
  <c r="AH2413" i="12" s="1"/>
  <c r="AC2414" i="12"/>
  <c r="AD2414" i="12" s="1"/>
  <c r="AH2414" i="12" s="1"/>
  <c r="AC2415" i="12"/>
  <c r="AD2415" i="12" s="1"/>
  <c r="AH2415" i="12" s="1"/>
  <c r="AC2416" i="12"/>
  <c r="AD2416" i="12" s="1"/>
  <c r="AH2416" i="12" s="1"/>
  <c r="AC2417" i="12"/>
  <c r="AD2417" i="12" s="1"/>
  <c r="AH2417" i="12" s="1"/>
  <c r="AC2418" i="12"/>
  <c r="AD2418" i="12" s="1"/>
  <c r="AH2418" i="12" s="1"/>
  <c r="AC2419" i="12"/>
  <c r="AD2419" i="12" s="1"/>
  <c r="AH2419" i="12" s="1"/>
  <c r="AC2420" i="12"/>
  <c r="AD2420" i="12" s="1"/>
  <c r="AH2420" i="12" s="1"/>
  <c r="AC2421" i="12"/>
  <c r="AD2421" i="12" s="1"/>
  <c r="AH2421" i="12" s="1"/>
  <c r="AC2422" i="12"/>
  <c r="AD2422" i="12" s="1"/>
  <c r="AH2422" i="12" s="1"/>
  <c r="AC2423" i="12"/>
  <c r="AD2423" i="12" s="1"/>
  <c r="AH2423" i="12" s="1"/>
  <c r="AC2424" i="12"/>
  <c r="AD2424" i="12" s="1"/>
  <c r="AH2424" i="12" s="1"/>
  <c r="AC2425" i="12"/>
  <c r="AD2425" i="12" s="1"/>
  <c r="AH2425" i="12" s="1"/>
  <c r="AC2426" i="12"/>
  <c r="AD2426" i="12" s="1"/>
  <c r="AH2426" i="12" s="1"/>
  <c r="AC2427" i="12"/>
  <c r="AD2427" i="12" s="1"/>
  <c r="AH2427" i="12" s="1"/>
  <c r="AC2428" i="12"/>
  <c r="AD2428" i="12" s="1"/>
  <c r="AH2428" i="12" s="1"/>
  <c r="AC2429" i="12"/>
  <c r="AD2429" i="12" s="1"/>
  <c r="AH2429" i="12" s="1"/>
  <c r="AC2430" i="12"/>
  <c r="AD2430" i="12" s="1"/>
  <c r="AH2430" i="12" s="1"/>
  <c r="AC2431" i="12"/>
  <c r="AD2431" i="12" s="1"/>
  <c r="AH2431" i="12" s="1"/>
  <c r="AC2432" i="12"/>
  <c r="AD2432" i="12" s="1"/>
  <c r="AH2432" i="12" s="1"/>
  <c r="AC2433" i="12"/>
  <c r="AD2433" i="12" s="1"/>
  <c r="AH2433" i="12" s="1"/>
  <c r="AC2434" i="12"/>
  <c r="AD2434" i="12" s="1"/>
  <c r="AH2434" i="12" s="1"/>
  <c r="AC2435" i="12"/>
  <c r="AD2435" i="12" s="1"/>
  <c r="AH2435" i="12" s="1"/>
  <c r="AC2436" i="12"/>
  <c r="AD2436" i="12" s="1"/>
  <c r="AH2436" i="12" s="1"/>
  <c r="AC2437" i="12"/>
  <c r="AD2437" i="12" s="1"/>
  <c r="AH2437" i="12" s="1"/>
  <c r="AC2438" i="12"/>
  <c r="AD2438" i="12" s="1"/>
  <c r="AH2438" i="12" s="1"/>
  <c r="AC2439" i="12"/>
  <c r="AD2439" i="12" s="1"/>
  <c r="AH2439" i="12" s="1"/>
  <c r="AC2440" i="12"/>
  <c r="AD2440" i="12" s="1"/>
  <c r="AH2440" i="12" s="1"/>
  <c r="AC2441" i="12"/>
  <c r="AD2441" i="12" s="1"/>
  <c r="AH2441" i="12" s="1"/>
  <c r="AC2442" i="12"/>
  <c r="AD2442" i="12" s="1"/>
  <c r="AH2442" i="12" s="1"/>
  <c r="AC2443" i="12"/>
  <c r="AD2443" i="12" s="1"/>
  <c r="AH2443" i="12" s="1"/>
  <c r="AC2444" i="12"/>
  <c r="AD2444" i="12" s="1"/>
  <c r="AH2444" i="12" s="1"/>
  <c r="AC2445" i="12"/>
  <c r="AD2445" i="12" s="1"/>
  <c r="AH2445" i="12" s="1"/>
  <c r="AC2446" i="12"/>
  <c r="AD2446" i="12" s="1"/>
  <c r="AH2446" i="12" s="1"/>
  <c r="AC2447" i="12"/>
  <c r="AD2447" i="12" s="1"/>
  <c r="AH2447" i="12" s="1"/>
  <c r="AC2448" i="12"/>
  <c r="AD2448" i="12" s="1"/>
  <c r="AH2448" i="12" s="1"/>
  <c r="AC2449" i="12"/>
  <c r="AD2449" i="12" s="1"/>
  <c r="AH2449" i="12" s="1"/>
  <c r="AC2450" i="12"/>
  <c r="AD2450" i="12" s="1"/>
  <c r="AH2450" i="12" s="1"/>
  <c r="AC2451" i="12"/>
  <c r="AD2451" i="12" s="1"/>
  <c r="AH2451" i="12" s="1"/>
  <c r="AC2452" i="12"/>
  <c r="AD2452" i="12" s="1"/>
  <c r="AH2452" i="12" s="1"/>
  <c r="AC2453" i="12"/>
  <c r="AD2453" i="12" s="1"/>
  <c r="AH2453" i="12" s="1"/>
  <c r="AC2454" i="12"/>
  <c r="AD2454" i="12" s="1"/>
  <c r="AH2454" i="12" s="1"/>
  <c r="AC2455" i="12"/>
  <c r="AD2455" i="12" s="1"/>
  <c r="AH2455" i="12" s="1"/>
  <c r="AC2456" i="12"/>
  <c r="AD2456" i="12" s="1"/>
  <c r="AH2456" i="12" s="1"/>
  <c r="AC2457" i="12"/>
  <c r="AD2457" i="12" s="1"/>
  <c r="AH2457" i="12" s="1"/>
  <c r="AC2458" i="12"/>
  <c r="AD2458" i="12" s="1"/>
  <c r="AH2458" i="12" s="1"/>
  <c r="AC2459" i="12"/>
  <c r="AD2459" i="12" s="1"/>
  <c r="AH2459" i="12" s="1"/>
  <c r="AC2460" i="12"/>
  <c r="AD2460" i="12" s="1"/>
  <c r="AH2460" i="12" s="1"/>
  <c r="AC2461" i="12"/>
  <c r="AD2461" i="12" s="1"/>
  <c r="AH2461" i="12" s="1"/>
  <c r="AC2462" i="12"/>
  <c r="AD2462" i="12" s="1"/>
  <c r="AH2462" i="12" s="1"/>
  <c r="AC2463" i="12"/>
  <c r="AD2463" i="12" s="1"/>
  <c r="AH2463" i="12" s="1"/>
  <c r="AC2464" i="12"/>
  <c r="AD2464" i="12" s="1"/>
  <c r="AH2464" i="12" s="1"/>
  <c r="AC2465" i="12"/>
  <c r="AD2465" i="12" s="1"/>
  <c r="AH2465" i="12" s="1"/>
  <c r="AC2466" i="12"/>
  <c r="AD2466" i="12" s="1"/>
  <c r="AH2466" i="12" s="1"/>
  <c r="AC2467" i="12"/>
  <c r="AD2467" i="12" s="1"/>
  <c r="AH2467" i="12" s="1"/>
  <c r="AC2468" i="12"/>
  <c r="AD2468" i="12" s="1"/>
  <c r="AH2468" i="12" s="1"/>
  <c r="AC2469" i="12"/>
  <c r="AD2469" i="12" s="1"/>
  <c r="AH2469" i="12" s="1"/>
  <c r="AC2470" i="12"/>
  <c r="AD2470" i="12" s="1"/>
  <c r="AH2470" i="12" s="1"/>
  <c r="AC2471" i="12"/>
  <c r="AD2471" i="12" s="1"/>
  <c r="AH2471" i="12" s="1"/>
  <c r="AC2472" i="12"/>
  <c r="AD2472" i="12" s="1"/>
  <c r="AH2472" i="12" s="1"/>
  <c r="AC2473" i="12"/>
  <c r="AD2473" i="12" s="1"/>
  <c r="AH2473" i="12" s="1"/>
  <c r="AC2474" i="12"/>
  <c r="AD2474" i="12" s="1"/>
  <c r="AH2474" i="12" s="1"/>
  <c r="AC2475" i="12"/>
  <c r="AD2475" i="12" s="1"/>
  <c r="AH2475" i="12" s="1"/>
  <c r="AC2476" i="12"/>
  <c r="AD2476" i="12" s="1"/>
  <c r="AH2476" i="12" s="1"/>
  <c r="AC2477" i="12"/>
  <c r="AD2477" i="12" s="1"/>
  <c r="AH2477" i="12" s="1"/>
  <c r="AC2478" i="12"/>
  <c r="AD2478" i="12" s="1"/>
  <c r="AH2478" i="12" s="1"/>
  <c r="AC2479" i="12"/>
  <c r="AD2479" i="12" s="1"/>
  <c r="AH2479" i="12" s="1"/>
  <c r="AC2480" i="12"/>
  <c r="AD2480" i="12" s="1"/>
  <c r="AH2480" i="12" s="1"/>
  <c r="AC2481" i="12"/>
  <c r="AD2481" i="12" s="1"/>
  <c r="AH2481" i="12" s="1"/>
  <c r="AC2482" i="12"/>
  <c r="AD2482" i="12" s="1"/>
  <c r="AH2482" i="12" s="1"/>
  <c r="AC2483" i="12"/>
  <c r="AD2483" i="12" s="1"/>
  <c r="AH2483" i="12" s="1"/>
  <c r="AC2484" i="12"/>
  <c r="AD2484" i="12" s="1"/>
  <c r="AH2484" i="12" s="1"/>
  <c r="AC2485" i="12"/>
  <c r="AD2485" i="12" s="1"/>
  <c r="AH2485" i="12" s="1"/>
  <c r="AC2486" i="12"/>
  <c r="AD2486" i="12" s="1"/>
  <c r="AH2486" i="12" s="1"/>
  <c r="AC2487" i="12"/>
  <c r="AD2487" i="12" s="1"/>
  <c r="AH2487" i="12" s="1"/>
  <c r="AC2488" i="12"/>
  <c r="AD2488" i="12" s="1"/>
  <c r="AH2488" i="12" s="1"/>
  <c r="AC2489" i="12"/>
  <c r="AD2489" i="12" s="1"/>
  <c r="AH2489" i="12" s="1"/>
  <c r="AC2490" i="12"/>
  <c r="AD2490" i="12" s="1"/>
  <c r="AH2490" i="12" s="1"/>
  <c r="AC2491" i="12"/>
  <c r="AD2491" i="12" s="1"/>
  <c r="AH2491" i="12" s="1"/>
  <c r="AC2492" i="12"/>
  <c r="AD2492" i="12" s="1"/>
  <c r="AH2492" i="12" s="1"/>
  <c r="AC2493" i="12"/>
  <c r="AD2493" i="12" s="1"/>
  <c r="AH2493" i="12" s="1"/>
  <c r="AC2494" i="12"/>
  <c r="AD2494" i="12" s="1"/>
  <c r="AH2494" i="12" s="1"/>
  <c r="AC2495" i="12"/>
  <c r="AD2495" i="12" s="1"/>
  <c r="AH2495" i="12" s="1"/>
  <c r="AC2496" i="12"/>
  <c r="AD2496" i="12" s="1"/>
  <c r="AH2496" i="12" s="1"/>
  <c r="AC2497" i="12"/>
  <c r="AD2497" i="12" s="1"/>
  <c r="AH2497" i="12" s="1"/>
  <c r="AC2498" i="12"/>
  <c r="AD2498" i="12" s="1"/>
  <c r="AH2498" i="12" s="1"/>
  <c r="AC2499" i="12"/>
  <c r="AD2499" i="12" s="1"/>
  <c r="AH2499" i="12" s="1"/>
  <c r="AC2500" i="12"/>
  <c r="AD2500" i="12" s="1"/>
  <c r="AH2500" i="12" s="1"/>
  <c r="AC2501" i="12"/>
  <c r="AD2501" i="12" s="1"/>
  <c r="AH2501" i="12" s="1"/>
  <c r="AC2502" i="12"/>
  <c r="AD2502" i="12" s="1"/>
  <c r="AH2502" i="12" s="1"/>
  <c r="AC2503" i="12"/>
  <c r="AD2503" i="12" s="1"/>
  <c r="AH2503" i="12" s="1"/>
  <c r="AC2504" i="12"/>
  <c r="AD2504" i="12" s="1"/>
  <c r="AH2504" i="12" s="1"/>
  <c r="AC2505" i="12"/>
  <c r="AD2505" i="12" s="1"/>
  <c r="AH2505" i="12" s="1"/>
  <c r="AC2506" i="12"/>
  <c r="AD2506" i="12" s="1"/>
  <c r="AH2506" i="12" s="1"/>
  <c r="AC2507" i="12"/>
  <c r="AD2507" i="12" s="1"/>
  <c r="AH2507" i="12" s="1"/>
  <c r="AC2508" i="12"/>
  <c r="AD2508" i="12" s="1"/>
  <c r="AH2508" i="12" s="1"/>
  <c r="AC2509" i="12"/>
  <c r="AD2509" i="12" s="1"/>
  <c r="AH2509" i="12" s="1"/>
  <c r="AC2510" i="12"/>
  <c r="AD2510" i="12" s="1"/>
  <c r="AH2510" i="12" s="1"/>
  <c r="AC2511" i="12"/>
  <c r="AD2511" i="12" s="1"/>
  <c r="AH2511" i="12" s="1"/>
  <c r="AC2512" i="12"/>
  <c r="AD2512" i="12" s="1"/>
  <c r="AH2512" i="12" s="1"/>
  <c r="AC2513" i="12"/>
  <c r="AD2513" i="12" s="1"/>
  <c r="AH2513" i="12" s="1"/>
  <c r="AC2514" i="12"/>
  <c r="AD2514" i="12" s="1"/>
  <c r="AH2514" i="12" s="1"/>
  <c r="AC2515" i="12"/>
  <c r="AD2515" i="12" s="1"/>
  <c r="AH2515" i="12" s="1"/>
  <c r="AC2516" i="12"/>
  <c r="AD2516" i="12" s="1"/>
  <c r="AH2516" i="12" s="1"/>
  <c r="AC2517" i="12"/>
  <c r="AD2517" i="12" s="1"/>
  <c r="AH2517" i="12" s="1"/>
  <c r="AC2518" i="12"/>
  <c r="AD2518" i="12" s="1"/>
  <c r="AH2518" i="12" s="1"/>
  <c r="AC2519" i="12"/>
  <c r="AD2519" i="12" s="1"/>
  <c r="AH2519" i="12" s="1"/>
  <c r="AC2520" i="12"/>
  <c r="AD2520" i="12" s="1"/>
  <c r="AH2520" i="12" s="1"/>
  <c r="AC2521" i="12"/>
  <c r="AD2521" i="12" s="1"/>
  <c r="AH2521" i="12" s="1"/>
  <c r="AC2522" i="12"/>
  <c r="AD2522" i="12" s="1"/>
  <c r="AH2522" i="12" s="1"/>
  <c r="AC2523" i="12"/>
  <c r="AD2523" i="12" s="1"/>
  <c r="AH2523" i="12" s="1"/>
  <c r="AC2524" i="12"/>
  <c r="AD2524" i="12" s="1"/>
  <c r="AH2524" i="12" s="1"/>
  <c r="AC2525" i="12"/>
  <c r="AD2525" i="12" s="1"/>
  <c r="AH2525" i="12" s="1"/>
  <c r="AC2526" i="12"/>
  <c r="AD2526" i="12" s="1"/>
  <c r="AH2526" i="12" s="1"/>
  <c r="AC2527" i="12"/>
  <c r="AD2527" i="12" s="1"/>
  <c r="AH2527" i="12" s="1"/>
  <c r="AC2528" i="12"/>
  <c r="AD2528" i="12" s="1"/>
  <c r="AH2528" i="12" s="1"/>
  <c r="AC2529" i="12"/>
  <c r="AD2529" i="12" s="1"/>
  <c r="AH2529" i="12" s="1"/>
  <c r="AC2530" i="12"/>
  <c r="AD2530" i="12" s="1"/>
  <c r="AH2530" i="12" s="1"/>
  <c r="AC2531" i="12"/>
  <c r="AD2531" i="12" s="1"/>
  <c r="AH2531" i="12" s="1"/>
  <c r="AC2532" i="12"/>
  <c r="AD2532" i="12" s="1"/>
  <c r="AH2532" i="12" s="1"/>
  <c r="AC2533" i="12"/>
  <c r="AD2533" i="12" s="1"/>
  <c r="AH2533" i="12" s="1"/>
  <c r="AC2534" i="12"/>
  <c r="AD2534" i="12" s="1"/>
  <c r="AH2534" i="12" s="1"/>
  <c r="AC2535" i="12"/>
  <c r="AD2535" i="12" s="1"/>
  <c r="AH2535" i="12" s="1"/>
  <c r="AC2536" i="12"/>
  <c r="AD2536" i="12" s="1"/>
  <c r="AH2536" i="12" s="1"/>
  <c r="AC2537" i="12"/>
  <c r="AD2537" i="12" s="1"/>
  <c r="AH2537" i="12" s="1"/>
  <c r="AC2538" i="12"/>
  <c r="AD2538" i="12" s="1"/>
  <c r="AH2538" i="12" s="1"/>
  <c r="AC2539" i="12"/>
  <c r="AD2539" i="12" s="1"/>
  <c r="AH2539" i="12" s="1"/>
  <c r="AC2540" i="12"/>
  <c r="AD2540" i="12" s="1"/>
  <c r="AH2540" i="12" s="1"/>
  <c r="AC2541" i="12"/>
  <c r="AD2541" i="12" s="1"/>
  <c r="AH2541" i="12" s="1"/>
  <c r="AC2542" i="12"/>
  <c r="AD2542" i="12" s="1"/>
  <c r="AH2542" i="12" s="1"/>
  <c r="AC2543" i="12"/>
  <c r="AD2543" i="12" s="1"/>
  <c r="AH2543" i="12" s="1"/>
  <c r="AC2544" i="12"/>
  <c r="AD2544" i="12" s="1"/>
  <c r="AH2544" i="12" s="1"/>
  <c r="AC2545" i="12"/>
  <c r="AD2545" i="12" s="1"/>
  <c r="AH2545" i="12" s="1"/>
  <c r="AC2546" i="12"/>
  <c r="AD2546" i="12" s="1"/>
  <c r="AH2546" i="12" s="1"/>
  <c r="AC2547" i="12"/>
  <c r="AD2547" i="12" s="1"/>
  <c r="AH2547" i="12" s="1"/>
  <c r="AC2548" i="12"/>
  <c r="AD2548" i="12" s="1"/>
  <c r="AH2548" i="12" s="1"/>
  <c r="AC2549" i="12"/>
  <c r="AD2549" i="12" s="1"/>
  <c r="AH2549" i="12" s="1"/>
  <c r="AC2550" i="12"/>
  <c r="AD2550" i="12" s="1"/>
  <c r="AH2550" i="12" s="1"/>
  <c r="AC2551" i="12"/>
  <c r="AD2551" i="12" s="1"/>
  <c r="AH2551" i="12" s="1"/>
  <c r="AC2552" i="12"/>
  <c r="AD2552" i="12" s="1"/>
  <c r="AH2552" i="12" s="1"/>
  <c r="AC2553" i="12"/>
  <c r="AD2553" i="12" s="1"/>
  <c r="AH2553" i="12" s="1"/>
  <c r="AC2554" i="12"/>
  <c r="AD2554" i="12" s="1"/>
  <c r="AH2554" i="12" s="1"/>
  <c r="AC2555" i="12"/>
  <c r="AD2555" i="12" s="1"/>
  <c r="AH2555" i="12" s="1"/>
  <c r="AC2556" i="12"/>
  <c r="AD2556" i="12" s="1"/>
  <c r="AH2556" i="12" s="1"/>
  <c r="AC2557" i="12"/>
  <c r="AD2557" i="12" s="1"/>
  <c r="AH2557" i="12" s="1"/>
  <c r="AC2558" i="12"/>
  <c r="AD2558" i="12" s="1"/>
  <c r="AH2558" i="12" s="1"/>
  <c r="AC2559" i="12"/>
  <c r="AD2559" i="12" s="1"/>
  <c r="AH2559" i="12" s="1"/>
  <c r="AC2560" i="12"/>
  <c r="AD2560" i="12" s="1"/>
  <c r="AH2560" i="12" s="1"/>
  <c r="AC2561" i="12"/>
  <c r="AD2561" i="12" s="1"/>
  <c r="AH2561" i="12" s="1"/>
  <c r="AC2562" i="12"/>
  <c r="AD2562" i="12" s="1"/>
  <c r="AH2562" i="12" s="1"/>
  <c r="AC2563" i="12"/>
  <c r="AD2563" i="12" s="1"/>
  <c r="AH2563" i="12" s="1"/>
  <c r="AC2564" i="12"/>
  <c r="AD2564" i="12" s="1"/>
  <c r="AH2564" i="12" s="1"/>
  <c r="AC2565" i="12"/>
  <c r="AD2565" i="12" s="1"/>
  <c r="AH2565" i="12" s="1"/>
  <c r="AC2566" i="12"/>
  <c r="AD2566" i="12" s="1"/>
  <c r="AH2566" i="12" s="1"/>
  <c r="AC2567" i="12"/>
  <c r="AD2567" i="12" s="1"/>
  <c r="AH2567" i="12" s="1"/>
  <c r="AC2568" i="12"/>
  <c r="AD2568" i="12" s="1"/>
  <c r="AH2568" i="12" s="1"/>
  <c r="AC2569" i="12"/>
  <c r="AD2569" i="12" s="1"/>
  <c r="AH2569" i="12" s="1"/>
  <c r="AC2570" i="12"/>
  <c r="AD2570" i="12" s="1"/>
  <c r="AH2570" i="12" s="1"/>
  <c r="AC2571" i="12"/>
  <c r="AD2571" i="12" s="1"/>
  <c r="AH2571" i="12" s="1"/>
  <c r="AC2572" i="12"/>
  <c r="AD2572" i="12" s="1"/>
  <c r="AH2572" i="12" s="1"/>
  <c r="AC2573" i="12"/>
  <c r="AD2573" i="12" s="1"/>
  <c r="AH2573" i="12" s="1"/>
  <c r="AC2574" i="12"/>
  <c r="AD2574" i="12" s="1"/>
  <c r="AH2574" i="12" s="1"/>
  <c r="AC2575" i="12"/>
  <c r="AD2575" i="12" s="1"/>
  <c r="AH2575" i="12" s="1"/>
  <c r="AC2576" i="12"/>
  <c r="AD2576" i="12" s="1"/>
  <c r="AH2576" i="12" s="1"/>
  <c r="AC2577" i="12"/>
  <c r="AD2577" i="12" s="1"/>
  <c r="AH2577" i="12" s="1"/>
  <c r="AC2578" i="12"/>
  <c r="AD2578" i="12" s="1"/>
  <c r="AH2578" i="12" s="1"/>
  <c r="AC2579" i="12"/>
  <c r="AD2579" i="12" s="1"/>
  <c r="AH2579" i="12" s="1"/>
  <c r="AC2580" i="12"/>
  <c r="AD2580" i="12" s="1"/>
  <c r="AH2580" i="12" s="1"/>
  <c r="AC2581" i="12"/>
  <c r="AD2581" i="12" s="1"/>
  <c r="AH2581" i="12" s="1"/>
  <c r="AC2582" i="12"/>
  <c r="AD2582" i="12" s="1"/>
  <c r="AH2582" i="12" s="1"/>
  <c r="AC2583" i="12"/>
  <c r="AD2583" i="12" s="1"/>
  <c r="AH2583" i="12" s="1"/>
  <c r="AC2584" i="12"/>
  <c r="AD2584" i="12" s="1"/>
  <c r="AH2584" i="12" s="1"/>
  <c r="AC2585" i="12"/>
  <c r="AD2585" i="12" s="1"/>
  <c r="AH2585" i="12" s="1"/>
  <c r="AC2586" i="12"/>
  <c r="AD2586" i="12" s="1"/>
  <c r="AH2586" i="12" s="1"/>
  <c r="AC2587" i="12"/>
  <c r="AD2587" i="12" s="1"/>
  <c r="AH2587" i="12" s="1"/>
  <c r="AC2588" i="12"/>
  <c r="AD2588" i="12" s="1"/>
  <c r="AH2588" i="12" s="1"/>
  <c r="AC2589" i="12"/>
  <c r="AD2589" i="12" s="1"/>
  <c r="AH2589" i="12" s="1"/>
  <c r="AC2590" i="12"/>
  <c r="AD2590" i="12" s="1"/>
  <c r="AH2590" i="12" s="1"/>
  <c r="AC2591" i="12"/>
  <c r="AD2591" i="12" s="1"/>
  <c r="AH2591" i="12" s="1"/>
  <c r="AC2592" i="12"/>
  <c r="AD2592" i="12" s="1"/>
  <c r="AH2592" i="12" s="1"/>
  <c r="AC2593" i="12"/>
  <c r="AD2593" i="12" s="1"/>
  <c r="AH2593" i="12" s="1"/>
  <c r="AC2594" i="12"/>
  <c r="AD2594" i="12" s="1"/>
  <c r="AH2594" i="12" s="1"/>
  <c r="AC2595" i="12"/>
  <c r="AD2595" i="12" s="1"/>
  <c r="AH2595" i="12" s="1"/>
  <c r="AC2596" i="12"/>
  <c r="AD2596" i="12" s="1"/>
  <c r="AH2596" i="12" s="1"/>
  <c r="AC2597" i="12"/>
  <c r="AD2597" i="12" s="1"/>
  <c r="AH2597" i="12" s="1"/>
  <c r="AC2598" i="12"/>
  <c r="AD2598" i="12" s="1"/>
  <c r="AH2598" i="12" s="1"/>
  <c r="AC2599" i="12"/>
  <c r="AD2599" i="12" s="1"/>
  <c r="AH2599" i="12" s="1"/>
  <c r="AC2600" i="12"/>
  <c r="AD2600" i="12" s="1"/>
  <c r="AH2600" i="12" s="1"/>
  <c r="AC2601" i="12"/>
  <c r="AD2601" i="12" s="1"/>
  <c r="AH2601" i="12" s="1"/>
  <c r="AC2602" i="12"/>
  <c r="AD2602" i="12" s="1"/>
  <c r="AH2602" i="12" s="1"/>
  <c r="AC2603" i="12"/>
  <c r="AD2603" i="12" s="1"/>
  <c r="AH2603" i="12" s="1"/>
  <c r="AC2604" i="12"/>
  <c r="AD2604" i="12" s="1"/>
  <c r="AH2604" i="12" s="1"/>
  <c r="AC2605" i="12"/>
  <c r="AD2605" i="12" s="1"/>
  <c r="AH2605" i="12" s="1"/>
  <c r="AC2606" i="12"/>
  <c r="AD2606" i="12" s="1"/>
  <c r="AH2606" i="12" s="1"/>
  <c r="AC2607" i="12"/>
  <c r="AD2607" i="12" s="1"/>
  <c r="AH2607" i="12" s="1"/>
  <c r="AC2608" i="12"/>
  <c r="AD2608" i="12" s="1"/>
  <c r="AH2608" i="12" s="1"/>
  <c r="AC2609" i="12"/>
  <c r="AD2609" i="12" s="1"/>
  <c r="AH2609" i="12" s="1"/>
  <c r="AC2610" i="12"/>
  <c r="AD2610" i="12" s="1"/>
  <c r="AH2610" i="12" s="1"/>
  <c r="AC2611" i="12"/>
  <c r="AD2611" i="12" s="1"/>
  <c r="AH2611" i="12" s="1"/>
  <c r="AC2612" i="12"/>
  <c r="AD2612" i="12" s="1"/>
  <c r="AH2612" i="12" s="1"/>
  <c r="AC2613" i="12"/>
  <c r="AD2613" i="12" s="1"/>
  <c r="AH2613" i="12" s="1"/>
  <c r="AC2614" i="12"/>
  <c r="AD2614" i="12" s="1"/>
  <c r="AH2614" i="12" s="1"/>
  <c r="AC2615" i="12"/>
  <c r="AD2615" i="12" s="1"/>
  <c r="AH2615" i="12" s="1"/>
  <c r="AC2616" i="12"/>
  <c r="AD2616" i="12" s="1"/>
  <c r="AH2616" i="12" s="1"/>
  <c r="AC2617" i="12"/>
  <c r="AD2617" i="12" s="1"/>
  <c r="AH2617" i="12" s="1"/>
  <c r="AC2618" i="12"/>
  <c r="AD2618" i="12" s="1"/>
  <c r="AH2618" i="12" s="1"/>
  <c r="AC2619" i="12"/>
  <c r="AD2619" i="12" s="1"/>
  <c r="AH2619" i="12" s="1"/>
  <c r="AC2620" i="12"/>
  <c r="AD2620" i="12" s="1"/>
  <c r="AH2620" i="12" s="1"/>
  <c r="AC2621" i="12"/>
  <c r="AD2621" i="12" s="1"/>
  <c r="AH2621" i="12" s="1"/>
  <c r="AC2622" i="12"/>
  <c r="AD2622" i="12" s="1"/>
  <c r="AH2622" i="12" s="1"/>
  <c r="AC2623" i="12"/>
  <c r="AD2623" i="12" s="1"/>
  <c r="AH2623" i="12" s="1"/>
  <c r="AC2624" i="12"/>
  <c r="AD2624" i="12" s="1"/>
  <c r="AH2624" i="12" s="1"/>
  <c r="AC2625" i="12"/>
  <c r="AD2625" i="12" s="1"/>
  <c r="AH2625" i="12" s="1"/>
  <c r="AC2626" i="12"/>
  <c r="AD2626" i="12" s="1"/>
  <c r="AH2626" i="12" s="1"/>
  <c r="AC2627" i="12"/>
  <c r="AD2627" i="12" s="1"/>
  <c r="AH2627" i="12" s="1"/>
  <c r="AC2628" i="12"/>
  <c r="AD2628" i="12" s="1"/>
  <c r="AH2628" i="12" s="1"/>
  <c r="AC2629" i="12"/>
  <c r="AD2629" i="12" s="1"/>
  <c r="AH2629" i="12" s="1"/>
  <c r="AC2630" i="12"/>
  <c r="AD2630" i="12" s="1"/>
  <c r="AH2630" i="12" s="1"/>
  <c r="AC2631" i="12"/>
  <c r="AD2631" i="12" s="1"/>
  <c r="AH2631" i="12" s="1"/>
  <c r="AC2632" i="12"/>
  <c r="AD2632" i="12" s="1"/>
  <c r="AH2632" i="12" s="1"/>
  <c r="AC2633" i="12"/>
  <c r="AD2633" i="12" s="1"/>
  <c r="AH2633" i="12" s="1"/>
  <c r="AC2634" i="12"/>
  <c r="AD2634" i="12" s="1"/>
  <c r="AH2634" i="12" s="1"/>
  <c r="AC2635" i="12"/>
  <c r="AD2635" i="12" s="1"/>
  <c r="AH2635" i="12" s="1"/>
  <c r="AC2636" i="12"/>
  <c r="AD2636" i="12" s="1"/>
  <c r="AH2636" i="12" s="1"/>
  <c r="AC2637" i="12"/>
  <c r="AD2637" i="12" s="1"/>
  <c r="AH2637" i="12" s="1"/>
  <c r="AC2638" i="12"/>
  <c r="AD2638" i="12" s="1"/>
  <c r="AH2638" i="12" s="1"/>
  <c r="AC2639" i="12"/>
  <c r="AD2639" i="12" s="1"/>
  <c r="AH2639" i="12" s="1"/>
  <c r="AC2640" i="12"/>
  <c r="AD2640" i="12" s="1"/>
  <c r="AH2640" i="12" s="1"/>
  <c r="AC2641" i="12"/>
  <c r="AD2641" i="12" s="1"/>
  <c r="AH2641" i="12" s="1"/>
  <c r="AC2642" i="12"/>
  <c r="AD2642" i="12" s="1"/>
  <c r="AH2642" i="12" s="1"/>
  <c r="AC2643" i="12"/>
  <c r="AD2643" i="12" s="1"/>
  <c r="AH2643" i="12" s="1"/>
  <c r="AC2644" i="12"/>
  <c r="AD2644" i="12" s="1"/>
  <c r="AH2644" i="12" s="1"/>
  <c r="AC2645" i="12"/>
  <c r="AD2645" i="12" s="1"/>
  <c r="AH2645" i="12" s="1"/>
  <c r="AC2646" i="12"/>
  <c r="AD2646" i="12" s="1"/>
  <c r="AH2646" i="12" s="1"/>
  <c r="AC2647" i="12"/>
  <c r="AD2647" i="12" s="1"/>
  <c r="AH2647" i="12" s="1"/>
  <c r="AC2648" i="12"/>
  <c r="AD2648" i="12" s="1"/>
  <c r="AH2648" i="12" s="1"/>
  <c r="AC2649" i="12"/>
  <c r="AD2649" i="12" s="1"/>
  <c r="AH2649" i="12" s="1"/>
  <c r="AC2650" i="12"/>
  <c r="AD2650" i="12" s="1"/>
  <c r="AH2650" i="12" s="1"/>
  <c r="AC2651" i="12"/>
  <c r="AD2651" i="12" s="1"/>
  <c r="AH2651" i="12" s="1"/>
  <c r="AC2652" i="12"/>
  <c r="AD2652" i="12" s="1"/>
  <c r="AH2652" i="12" s="1"/>
  <c r="AC2653" i="12"/>
  <c r="AD2653" i="12" s="1"/>
  <c r="AH2653" i="12" s="1"/>
  <c r="AC2654" i="12"/>
  <c r="AD2654" i="12" s="1"/>
  <c r="AH2654" i="12" s="1"/>
  <c r="AC2655" i="12"/>
  <c r="AD2655" i="12" s="1"/>
  <c r="AH2655" i="12" s="1"/>
  <c r="AC2656" i="12"/>
  <c r="AD2656" i="12" s="1"/>
  <c r="AH2656" i="12" s="1"/>
  <c r="AC2657" i="12"/>
  <c r="AD2657" i="12" s="1"/>
  <c r="AH2657" i="12" s="1"/>
  <c r="AC2658" i="12"/>
  <c r="AD2658" i="12" s="1"/>
  <c r="AH2658" i="12" s="1"/>
  <c r="AC2659" i="12"/>
  <c r="AD2659" i="12" s="1"/>
  <c r="AH2659" i="12" s="1"/>
  <c r="AC2660" i="12"/>
  <c r="AD2660" i="12" s="1"/>
  <c r="AH2660" i="12" s="1"/>
  <c r="AC2661" i="12"/>
  <c r="AD2661" i="12" s="1"/>
  <c r="AH2661" i="12" s="1"/>
  <c r="AC2662" i="12"/>
  <c r="AD2662" i="12" s="1"/>
  <c r="AH2662" i="12" s="1"/>
  <c r="AC2663" i="12"/>
  <c r="AD2663" i="12" s="1"/>
  <c r="AH2663" i="12" s="1"/>
  <c r="AC2664" i="12"/>
  <c r="AD2664" i="12" s="1"/>
  <c r="AH2664" i="12" s="1"/>
  <c r="AC2665" i="12"/>
  <c r="AD2665" i="12" s="1"/>
  <c r="AH2665" i="12" s="1"/>
  <c r="AC2666" i="12"/>
  <c r="AD2666" i="12" s="1"/>
  <c r="AH2666" i="12" s="1"/>
  <c r="AC2667" i="12"/>
  <c r="AD2667" i="12" s="1"/>
  <c r="AH2667" i="12" s="1"/>
  <c r="AC2668" i="12"/>
  <c r="AD2668" i="12" s="1"/>
  <c r="AH2668" i="12" s="1"/>
  <c r="AC2669" i="12"/>
  <c r="AD2669" i="12" s="1"/>
  <c r="AH2669" i="12" s="1"/>
  <c r="AC2670" i="12"/>
  <c r="AD2670" i="12" s="1"/>
  <c r="AH2670" i="12" s="1"/>
  <c r="AC2671" i="12"/>
  <c r="AD2671" i="12" s="1"/>
  <c r="AH2671" i="12" s="1"/>
  <c r="AC2672" i="12"/>
  <c r="AD2672" i="12" s="1"/>
  <c r="AH2672" i="12" s="1"/>
  <c r="AC2673" i="12"/>
  <c r="AD2673" i="12" s="1"/>
  <c r="AH2673" i="12" s="1"/>
  <c r="AC2674" i="12"/>
  <c r="AD2674" i="12" s="1"/>
  <c r="AH2674" i="12" s="1"/>
  <c r="AC2675" i="12"/>
  <c r="AD2675" i="12" s="1"/>
  <c r="AH2675" i="12" s="1"/>
  <c r="AC2676" i="12"/>
  <c r="AD2676" i="12" s="1"/>
  <c r="AH2676" i="12" s="1"/>
  <c r="AC2677" i="12"/>
  <c r="AD2677" i="12" s="1"/>
  <c r="AH2677" i="12" s="1"/>
  <c r="AC2678" i="12"/>
  <c r="AD2678" i="12" s="1"/>
  <c r="AH2678" i="12" s="1"/>
  <c r="AC2679" i="12"/>
  <c r="AD2679" i="12" s="1"/>
  <c r="AH2679" i="12" s="1"/>
  <c r="AC2680" i="12"/>
  <c r="AD2680" i="12" s="1"/>
  <c r="AH2680" i="12" s="1"/>
  <c r="AC2681" i="12"/>
  <c r="AD2681" i="12" s="1"/>
  <c r="AH2681" i="12" s="1"/>
  <c r="AC2682" i="12"/>
  <c r="AD2682" i="12" s="1"/>
  <c r="AH2682" i="12" s="1"/>
  <c r="AC2683" i="12"/>
  <c r="AD2683" i="12" s="1"/>
  <c r="AH2683" i="12" s="1"/>
  <c r="AC2684" i="12"/>
  <c r="AD2684" i="12" s="1"/>
  <c r="AH2684" i="12" s="1"/>
  <c r="AC2685" i="12"/>
  <c r="AD2685" i="12" s="1"/>
  <c r="AH2685" i="12" s="1"/>
  <c r="AC2686" i="12"/>
  <c r="AD2686" i="12" s="1"/>
  <c r="AH2686" i="12" s="1"/>
  <c r="AC2687" i="12"/>
  <c r="AD2687" i="12" s="1"/>
  <c r="AH2687" i="12" s="1"/>
  <c r="AC2688" i="12"/>
  <c r="AD2688" i="12" s="1"/>
  <c r="AH2688" i="12" s="1"/>
  <c r="AC2689" i="12"/>
  <c r="AD2689" i="12" s="1"/>
  <c r="AH2689" i="12" s="1"/>
  <c r="AC2690" i="12"/>
  <c r="AD2690" i="12" s="1"/>
  <c r="AH2690" i="12" s="1"/>
  <c r="AC2691" i="12"/>
  <c r="AD2691" i="12" s="1"/>
  <c r="AH2691" i="12" s="1"/>
  <c r="AC2692" i="12"/>
  <c r="AD2692" i="12" s="1"/>
  <c r="AH2692" i="12" s="1"/>
  <c r="AC2693" i="12"/>
  <c r="AD2693" i="12" s="1"/>
  <c r="AH2693" i="12" s="1"/>
  <c r="AC2694" i="12"/>
  <c r="AD2694" i="12" s="1"/>
  <c r="AH2694" i="12" s="1"/>
  <c r="AC2695" i="12"/>
  <c r="AD2695" i="12" s="1"/>
  <c r="AH2695" i="12" s="1"/>
  <c r="AC2696" i="12"/>
  <c r="AD2696" i="12" s="1"/>
  <c r="AH2696" i="12" s="1"/>
  <c r="AC2697" i="12"/>
  <c r="AD2697" i="12" s="1"/>
  <c r="AH2697" i="12" s="1"/>
  <c r="AC2698" i="12"/>
  <c r="AD2698" i="12" s="1"/>
  <c r="AH2698" i="12" s="1"/>
  <c r="AC2699" i="12"/>
  <c r="AD2699" i="12" s="1"/>
  <c r="AH2699" i="12" s="1"/>
  <c r="AC2700" i="12"/>
  <c r="AD2700" i="12" s="1"/>
  <c r="AH2700" i="12" s="1"/>
  <c r="AC2701" i="12"/>
  <c r="AD2701" i="12" s="1"/>
  <c r="AH2701" i="12" s="1"/>
  <c r="AC2702" i="12"/>
  <c r="AD2702" i="12" s="1"/>
  <c r="AH2702" i="12" s="1"/>
  <c r="AC2703" i="12"/>
  <c r="AD2703" i="12" s="1"/>
  <c r="AH2703" i="12" s="1"/>
  <c r="AC2704" i="12"/>
  <c r="AD2704" i="12" s="1"/>
  <c r="AH2704" i="12" s="1"/>
  <c r="AC2705" i="12"/>
  <c r="AD2705" i="12" s="1"/>
  <c r="AH2705" i="12" s="1"/>
  <c r="AC2706" i="12"/>
  <c r="AD2706" i="12" s="1"/>
  <c r="AH2706" i="12" s="1"/>
  <c r="AC2707" i="12"/>
  <c r="AD2707" i="12" s="1"/>
  <c r="AH2707" i="12" s="1"/>
  <c r="AC2708" i="12"/>
  <c r="AD2708" i="12" s="1"/>
  <c r="AH2708" i="12" s="1"/>
  <c r="AC2709" i="12"/>
  <c r="AD2709" i="12" s="1"/>
  <c r="AH2709" i="12" s="1"/>
  <c r="AC2710" i="12"/>
  <c r="AD2710" i="12" s="1"/>
  <c r="AH2710" i="12" s="1"/>
  <c r="AC2711" i="12"/>
  <c r="AD2711" i="12" s="1"/>
  <c r="AH2711" i="12" s="1"/>
  <c r="AC2712" i="12"/>
  <c r="AD2712" i="12" s="1"/>
  <c r="AH2712" i="12" s="1"/>
  <c r="AC2713" i="12"/>
  <c r="AD2713" i="12" s="1"/>
  <c r="AH2713" i="12" s="1"/>
  <c r="AC2714" i="12"/>
  <c r="AD2714" i="12" s="1"/>
  <c r="AH2714" i="12" s="1"/>
  <c r="AC2715" i="12"/>
  <c r="AD2715" i="12" s="1"/>
  <c r="AH2715" i="12" s="1"/>
  <c r="AC2716" i="12"/>
  <c r="AD2716" i="12" s="1"/>
  <c r="AH2716" i="12" s="1"/>
  <c r="AC2717" i="12"/>
  <c r="AD2717" i="12" s="1"/>
  <c r="AH2717" i="12" s="1"/>
  <c r="AC2718" i="12"/>
  <c r="AD2718" i="12" s="1"/>
  <c r="AH2718" i="12" s="1"/>
  <c r="AC2719" i="12"/>
  <c r="AD2719" i="12" s="1"/>
  <c r="AH2719" i="12" s="1"/>
  <c r="AC2720" i="12"/>
  <c r="AD2720" i="12" s="1"/>
  <c r="AH2720" i="12" s="1"/>
  <c r="AC2721" i="12"/>
  <c r="AD2721" i="12" s="1"/>
  <c r="AH2721" i="12" s="1"/>
  <c r="AC2722" i="12"/>
  <c r="AD2722" i="12" s="1"/>
  <c r="AH2722" i="12" s="1"/>
  <c r="AC2723" i="12"/>
  <c r="AD2723" i="12" s="1"/>
  <c r="AH2723" i="12" s="1"/>
  <c r="AC2724" i="12"/>
  <c r="AD2724" i="12" s="1"/>
  <c r="AH2724" i="12" s="1"/>
  <c r="AC2725" i="12"/>
  <c r="AD2725" i="12" s="1"/>
  <c r="AH2725" i="12" s="1"/>
  <c r="AC2726" i="12"/>
  <c r="AD2726" i="12" s="1"/>
  <c r="AH2726" i="12" s="1"/>
  <c r="AC2727" i="12"/>
  <c r="AD2727" i="12" s="1"/>
  <c r="AH2727" i="12" s="1"/>
  <c r="AC2728" i="12"/>
  <c r="AD2728" i="12" s="1"/>
  <c r="AH2728" i="12" s="1"/>
  <c r="AC2729" i="12"/>
  <c r="AD2729" i="12" s="1"/>
  <c r="AH2729" i="12" s="1"/>
  <c r="AC2730" i="12"/>
  <c r="AD2730" i="12" s="1"/>
  <c r="AH2730" i="12" s="1"/>
  <c r="AC2731" i="12"/>
  <c r="AD2731" i="12" s="1"/>
  <c r="AH2731" i="12" s="1"/>
  <c r="AC2732" i="12"/>
  <c r="AD2732" i="12" s="1"/>
  <c r="AH2732" i="12" s="1"/>
  <c r="AC2733" i="12"/>
  <c r="AD2733" i="12" s="1"/>
  <c r="AH2733" i="12" s="1"/>
  <c r="AC2734" i="12"/>
  <c r="AD2734" i="12" s="1"/>
  <c r="AH2734" i="12" s="1"/>
  <c r="AC2735" i="12"/>
  <c r="AD2735" i="12" s="1"/>
  <c r="AH2735" i="12" s="1"/>
  <c r="AC2736" i="12"/>
  <c r="AD2736" i="12" s="1"/>
  <c r="AH2736" i="12" s="1"/>
  <c r="AC2737" i="12"/>
  <c r="AD2737" i="12" s="1"/>
  <c r="AH2737" i="12" s="1"/>
  <c r="AC2738" i="12"/>
  <c r="AD2738" i="12" s="1"/>
  <c r="AH2738" i="12" s="1"/>
  <c r="AC2739" i="12"/>
  <c r="AD2739" i="12" s="1"/>
  <c r="AH2739" i="12" s="1"/>
  <c r="AC2740" i="12"/>
  <c r="AD2740" i="12" s="1"/>
  <c r="AH2740" i="12" s="1"/>
  <c r="AC2741" i="12"/>
  <c r="AD2741" i="12" s="1"/>
  <c r="AH2741" i="12" s="1"/>
  <c r="AC2742" i="12"/>
  <c r="AD2742" i="12" s="1"/>
  <c r="AH2742" i="12" s="1"/>
  <c r="AC2743" i="12"/>
  <c r="AD2743" i="12" s="1"/>
  <c r="AH2743" i="12" s="1"/>
  <c r="AC2744" i="12"/>
  <c r="AD2744" i="12" s="1"/>
  <c r="AH2744" i="12" s="1"/>
  <c r="AC2745" i="12"/>
  <c r="AD2745" i="12" s="1"/>
  <c r="AH2745" i="12" s="1"/>
  <c r="AC2746" i="12"/>
  <c r="AD2746" i="12" s="1"/>
  <c r="AH2746" i="12" s="1"/>
  <c r="AC2747" i="12"/>
  <c r="AD2747" i="12" s="1"/>
  <c r="AH2747" i="12" s="1"/>
  <c r="AC2748" i="12"/>
  <c r="AD2748" i="12" s="1"/>
  <c r="AH2748" i="12" s="1"/>
  <c r="AC2749" i="12"/>
  <c r="AD2749" i="12" s="1"/>
  <c r="AH2749" i="12" s="1"/>
  <c r="AC2750" i="12"/>
  <c r="AD2750" i="12" s="1"/>
  <c r="AH2750" i="12" s="1"/>
  <c r="AC2751" i="12"/>
  <c r="AD2751" i="12" s="1"/>
  <c r="AH2751" i="12" s="1"/>
  <c r="AC2752" i="12"/>
  <c r="AD2752" i="12" s="1"/>
  <c r="AH2752" i="12" s="1"/>
  <c r="AC2753" i="12"/>
  <c r="AD2753" i="12" s="1"/>
  <c r="AH2753" i="12" s="1"/>
  <c r="AC2754" i="12"/>
  <c r="AD2754" i="12" s="1"/>
  <c r="AH2754" i="12" s="1"/>
  <c r="AC2755" i="12"/>
  <c r="AD2755" i="12" s="1"/>
  <c r="AH2755" i="12" s="1"/>
  <c r="AC2756" i="12"/>
  <c r="AD2756" i="12" s="1"/>
  <c r="AH2756" i="12" s="1"/>
  <c r="AC2757" i="12"/>
  <c r="AD2757" i="12" s="1"/>
  <c r="AH2757" i="12" s="1"/>
  <c r="AC2758" i="12"/>
  <c r="AD2758" i="12" s="1"/>
  <c r="AH2758" i="12" s="1"/>
  <c r="AC2759" i="12"/>
  <c r="AD2759" i="12" s="1"/>
  <c r="AH2759" i="12" s="1"/>
  <c r="AC2760" i="12"/>
  <c r="AD2760" i="12" s="1"/>
  <c r="AH2760" i="12" s="1"/>
  <c r="AC2761" i="12"/>
  <c r="AD2761" i="12" s="1"/>
  <c r="AH2761" i="12" s="1"/>
  <c r="AC2762" i="12"/>
  <c r="AD2762" i="12" s="1"/>
  <c r="AH2762" i="12" s="1"/>
  <c r="AC2763" i="12"/>
  <c r="AD2763" i="12" s="1"/>
  <c r="AH2763" i="12" s="1"/>
  <c r="AC2764" i="12"/>
  <c r="AD2764" i="12" s="1"/>
  <c r="AH2764" i="12" s="1"/>
  <c r="AC2765" i="12"/>
  <c r="AD2765" i="12" s="1"/>
  <c r="AH2765" i="12" s="1"/>
  <c r="AC2766" i="12"/>
  <c r="AD2766" i="12" s="1"/>
  <c r="AH2766" i="12" s="1"/>
  <c r="AC2767" i="12"/>
  <c r="AD2767" i="12" s="1"/>
  <c r="AH2767" i="12" s="1"/>
  <c r="AC2768" i="12"/>
  <c r="AD2768" i="12" s="1"/>
  <c r="AH2768" i="12" s="1"/>
  <c r="AC2769" i="12"/>
  <c r="AD2769" i="12" s="1"/>
  <c r="AH2769" i="12" s="1"/>
  <c r="AC2770" i="12"/>
  <c r="AD2770" i="12" s="1"/>
  <c r="AH2770" i="12" s="1"/>
  <c r="AC2771" i="12"/>
  <c r="AD2771" i="12" s="1"/>
  <c r="AH2771" i="12" s="1"/>
  <c r="AC2772" i="12"/>
  <c r="AD2772" i="12" s="1"/>
  <c r="AH2772" i="12" s="1"/>
  <c r="AC2773" i="12"/>
  <c r="AD2773" i="12" s="1"/>
  <c r="AH2773" i="12" s="1"/>
  <c r="AC2774" i="12"/>
  <c r="AD2774" i="12" s="1"/>
  <c r="AH2774" i="12" s="1"/>
  <c r="AC2775" i="12"/>
  <c r="AD2775" i="12" s="1"/>
  <c r="AH2775" i="12" s="1"/>
  <c r="AC2776" i="12"/>
  <c r="AD2776" i="12" s="1"/>
  <c r="AH2776" i="12" s="1"/>
  <c r="AC2777" i="12"/>
  <c r="AD2777" i="12" s="1"/>
  <c r="AH2777" i="12" s="1"/>
  <c r="AC2778" i="12"/>
  <c r="AD2778" i="12" s="1"/>
  <c r="AH2778" i="12" s="1"/>
  <c r="AC2779" i="12"/>
  <c r="AD2779" i="12" s="1"/>
  <c r="AH2779" i="12" s="1"/>
  <c r="AC2780" i="12"/>
  <c r="AD2780" i="12" s="1"/>
  <c r="AH2780" i="12" s="1"/>
  <c r="AC2781" i="12"/>
  <c r="AD2781" i="12" s="1"/>
  <c r="AH2781" i="12" s="1"/>
  <c r="AC2782" i="12"/>
  <c r="AD2782" i="12" s="1"/>
  <c r="AH2782" i="12" s="1"/>
  <c r="AC2783" i="12"/>
  <c r="AD2783" i="12" s="1"/>
  <c r="AH2783" i="12" s="1"/>
  <c r="AC2784" i="12"/>
  <c r="AD2784" i="12" s="1"/>
  <c r="AH2784" i="12" s="1"/>
  <c r="AC2785" i="12"/>
  <c r="AD2785" i="12" s="1"/>
  <c r="AH2785" i="12" s="1"/>
  <c r="AC2786" i="12"/>
  <c r="AD2786" i="12" s="1"/>
  <c r="AH2786" i="12" s="1"/>
  <c r="AC2787" i="12"/>
  <c r="AD2787" i="12" s="1"/>
  <c r="AH2787" i="12" s="1"/>
  <c r="AC2788" i="12"/>
  <c r="AD2788" i="12" s="1"/>
  <c r="AH2788" i="12" s="1"/>
  <c r="AC2789" i="12"/>
  <c r="AD2789" i="12" s="1"/>
  <c r="AH2789" i="12" s="1"/>
  <c r="AC2790" i="12"/>
  <c r="AD2790" i="12" s="1"/>
  <c r="AH2790" i="12" s="1"/>
  <c r="AC2791" i="12"/>
  <c r="AD2791" i="12" s="1"/>
  <c r="AH2791" i="12" s="1"/>
  <c r="AC2792" i="12"/>
  <c r="AD2792" i="12" s="1"/>
  <c r="AH2792" i="12" s="1"/>
  <c r="AC2793" i="12"/>
  <c r="AD2793" i="12" s="1"/>
  <c r="AH2793" i="12" s="1"/>
  <c r="AC2794" i="12"/>
  <c r="AD2794" i="12" s="1"/>
  <c r="AH2794" i="12" s="1"/>
  <c r="AC2795" i="12"/>
  <c r="AD2795" i="12" s="1"/>
  <c r="AH2795" i="12" s="1"/>
  <c r="AC2796" i="12"/>
  <c r="AD2796" i="12" s="1"/>
  <c r="AH2796" i="12" s="1"/>
  <c r="AC2797" i="12"/>
  <c r="AD2797" i="12" s="1"/>
  <c r="AH2797" i="12" s="1"/>
  <c r="AC2798" i="12"/>
  <c r="AD2798" i="12" s="1"/>
  <c r="AH2798" i="12" s="1"/>
  <c r="AC2799" i="12"/>
  <c r="AD2799" i="12" s="1"/>
  <c r="AH2799" i="12" s="1"/>
  <c r="AC2800" i="12"/>
  <c r="AD2800" i="12" s="1"/>
  <c r="AH2800" i="12" s="1"/>
  <c r="AC2801" i="12"/>
  <c r="AD2801" i="12" s="1"/>
  <c r="AH2801" i="12" s="1"/>
  <c r="AC2802" i="12"/>
  <c r="AD2802" i="12" s="1"/>
  <c r="AH2802" i="12" s="1"/>
  <c r="AC2803" i="12"/>
  <c r="AD2803" i="12" s="1"/>
  <c r="AH2803" i="12" s="1"/>
  <c r="AC2804" i="12"/>
  <c r="AD2804" i="12" s="1"/>
  <c r="AH2804" i="12" s="1"/>
  <c r="AC2805" i="12"/>
  <c r="AD2805" i="12" s="1"/>
  <c r="AH2805" i="12" s="1"/>
  <c r="AC2806" i="12"/>
  <c r="AD2806" i="12" s="1"/>
  <c r="AH2806" i="12" s="1"/>
  <c r="AC2807" i="12"/>
  <c r="AD2807" i="12" s="1"/>
  <c r="AH2807" i="12" s="1"/>
  <c r="AC2808" i="12"/>
  <c r="AD2808" i="12" s="1"/>
  <c r="AH2808" i="12" s="1"/>
  <c r="AC2809" i="12"/>
  <c r="AD2809" i="12" s="1"/>
  <c r="AH2809" i="12" s="1"/>
  <c r="AC2810" i="12"/>
  <c r="AD2810" i="12" s="1"/>
  <c r="AH2810" i="12" s="1"/>
  <c r="AC2811" i="12"/>
  <c r="AD2811" i="12" s="1"/>
  <c r="AH2811" i="12" s="1"/>
  <c r="AC2812" i="12"/>
  <c r="AD2812" i="12" s="1"/>
  <c r="AH2812" i="12" s="1"/>
  <c r="AC2813" i="12"/>
  <c r="AD2813" i="12" s="1"/>
  <c r="AH2813" i="12" s="1"/>
  <c r="AC2814" i="12"/>
  <c r="AD2814" i="12" s="1"/>
  <c r="AH2814" i="12" s="1"/>
  <c r="AC2815" i="12"/>
  <c r="AD2815" i="12" s="1"/>
  <c r="AH2815" i="12" s="1"/>
  <c r="AC2816" i="12"/>
  <c r="AD2816" i="12" s="1"/>
  <c r="AH2816" i="12" s="1"/>
  <c r="AC2817" i="12"/>
  <c r="AD2817" i="12" s="1"/>
  <c r="AH2817" i="12" s="1"/>
  <c r="AC2818" i="12"/>
  <c r="AD2818" i="12" s="1"/>
  <c r="AH2818" i="12" s="1"/>
  <c r="AC2819" i="12"/>
  <c r="AD2819" i="12" s="1"/>
  <c r="AH2819" i="12" s="1"/>
  <c r="AC2820" i="12"/>
  <c r="AD2820" i="12" s="1"/>
  <c r="AH2820" i="12" s="1"/>
  <c r="AC2821" i="12"/>
  <c r="AD2821" i="12" s="1"/>
  <c r="AH2821" i="12" s="1"/>
  <c r="AC2822" i="12"/>
  <c r="AD2822" i="12" s="1"/>
  <c r="AH2822" i="12" s="1"/>
  <c r="AC2823" i="12"/>
  <c r="AD2823" i="12" s="1"/>
  <c r="AH2823" i="12" s="1"/>
  <c r="AC2824" i="12"/>
  <c r="AD2824" i="12" s="1"/>
  <c r="AH2824" i="12" s="1"/>
  <c r="AC2825" i="12"/>
  <c r="AD2825" i="12" s="1"/>
  <c r="AH2825" i="12" s="1"/>
  <c r="AC2826" i="12"/>
  <c r="AD2826" i="12" s="1"/>
  <c r="AH2826" i="12" s="1"/>
  <c r="AC2827" i="12"/>
  <c r="AD2827" i="12" s="1"/>
  <c r="AH2827" i="12" s="1"/>
  <c r="AC2828" i="12"/>
  <c r="AD2828" i="12" s="1"/>
  <c r="AH2828" i="12" s="1"/>
  <c r="AC2829" i="12"/>
  <c r="AD2829" i="12" s="1"/>
  <c r="AH2829" i="12" s="1"/>
  <c r="AC2830" i="12"/>
  <c r="AD2830" i="12" s="1"/>
  <c r="AH2830" i="12" s="1"/>
  <c r="AC2831" i="12"/>
  <c r="AD2831" i="12" s="1"/>
  <c r="AH2831" i="12" s="1"/>
  <c r="AC2832" i="12"/>
  <c r="AD2832" i="12" s="1"/>
  <c r="AH2832" i="12" s="1"/>
  <c r="AC2833" i="12"/>
  <c r="AD2833" i="12" s="1"/>
  <c r="AH2833" i="12" s="1"/>
  <c r="AC2834" i="12"/>
  <c r="AD2834" i="12" s="1"/>
  <c r="AH2834" i="12" s="1"/>
  <c r="AC2835" i="12"/>
  <c r="AD2835" i="12" s="1"/>
  <c r="AH2835" i="12" s="1"/>
  <c r="AC2836" i="12"/>
  <c r="AD2836" i="12" s="1"/>
  <c r="AH2836" i="12" s="1"/>
  <c r="AC2837" i="12"/>
  <c r="AD2837" i="12" s="1"/>
  <c r="AH2837" i="12" s="1"/>
  <c r="AC2838" i="12"/>
  <c r="AD2838" i="12" s="1"/>
  <c r="AH2838" i="12" s="1"/>
  <c r="AC2839" i="12"/>
  <c r="AD2839" i="12" s="1"/>
  <c r="AH2839" i="12" s="1"/>
  <c r="AC2840" i="12"/>
  <c r="AD2840" i="12" s="1"/>
  <c r="AH2840" i="12" s="1"/>
  <c r="AC2841" i="12"/>
  <c r="AD2841" i="12" s="1"/>
  <c r="AH2841" i="12" s="1"/>
  <c r="AC2842" i="12"/>
  <c r="AD2842" i="12" s="1"/>
  <c r="AH2842" i="12" s="1"/>
  <c r="AC2843" i="12"/>
  <c r="AD2843" i="12" s="1"/>
  <c r="AH2843" i="12" s="1"/>
  <c r="AC2844" i="12"/>
  <c r="AD2844" i="12" s="1"/>
  <c r="AH2844" i="12" s="1"/>
  <c r="AC2845" i="12"/>
  <c r="AD2845" i="12" s="1"/>
  <c r="AH2845" i="12" s="1"/>
  <c r="AC2846" i="12"/>
  <c r="AD2846" i="12" s="1"/>
  <c r="AH2846" i="12" s="1"/>
  <c r="AC2847" i="12"/>
  <c r="AD2847" i="12" s="1"/>
  <c r="AH2847" i="12" s="1"/>
  <c r="AC2848" i="12"/>
  <c r="AD2848" i="12" s="1"/>
  <c r="AH2848" i="12" s="1"/>
  <c r="AC2849" i="12"/>
  <c r="AD2849" i="12" s="1"/>
  <c r="AH2849" i="12" s="1"/>
  <c r="AC2850" i="12"/>
  <c r="AD2850" i="12" s="1"/>
  <c r="AH2850" i="12" s="1"/>
  <c r="AC2851" i="12"/>
  <c r="AD2851" i="12" s="1"/>
  <c r="AH2851" i="12" s="1"/>
  <c r="AC2852" i="12"/>
  <c r="AD2852" i="12" s="1"/>
  <c r="AH2852" i="12" s="1"/>
  <c r="AC2853" i="12"/>
  <c r="AD2853" i="12" s="1"/>
  <c r="AH2853" i="12" s="1"/>
  <c r="AC2854" i="12"/>
  <c r="AD2854" i="12" s="1"/>
  <c r="AH2854" i="12" s="1"/>
  <c r="AC2855" i="12"/>
  <c r="AD2855" i="12" s="1"/>
  <c r="AH2855" i="12" s="1"/>
  <c r="AC2856" i="12"/>
  <c r="AD2856" i="12" s="1"/>
  <c r="AH2856" i="12" s="1"/>
  <c r="AC2857" i="12"/>
  <c r="AD2857" i="12" s="1"/>
  <c r="AH2857" i="12" s="1"/>
  <c r="AC2858" i="12"/>
  <c r="AD2858" i="12" s="1"/>
  <c r="AH2858" i="12" s="1"/>
  <c r="AC2859" i="12"/>
  <c r="AD2859" i="12" s="1"/>
  <c r="AH2859" i="12" s="1"/>
  <c r="AC2860" i="12"/>
  <c r="AD2860" i="12" s="1"/>
  <c r="AH2860" i="12" s="1"/>
  <c r="AC2861" i="12"/>
  <c r="AD2861" i="12" s="1"/>
  <c r="AH2861" i="12" s="1"/>
  <c r="AC2862" i="12"/>
  <c r="AD2862" i="12" s="1"/>
  <c r="AH2862" i="12" s="1"/>
  <c r="AC2863" i="12"/>
  <c r="AD2863" i="12" s="1"/>
  <c r="AH2863" i="12" s="1"/>
  <c r="AC2864" i="12"/>
  <c r="AD2864" i="12" s="1"/>
  <c r="AH2864" i="12" s="1"/>
  <c r="AC2865" i="12"/>
  <c r="AD2865" i="12" s="1"/>
  <c r="AH2865" i="12" s="1"/>
  <c r="AC2866" i="12"/>
  <c r="AD2866" i="12" s="1"/>
  <c r="AH2866" i="12" s="1"/>
  <c r="AC2867" i="12"/>
  <c r="AD2867" i="12" s="1"/>
  <c r="AH2867" i="12" s="1"/>
  <c r="AC2868" i="12"/>
  <c r="AD2868" i="12" s="1"/>
  <c r="AH2868" i="12" s="1"/>
  <c r="AC2869" i="12"/>
  <c r="AD2869" i="12" s="1"/>
  <c r="AH2869" i="12" s="1"/>
  <c r="AC2870" i="12"/>
  <c r="AD2870" i="12" s="1"/>
  <c r="AH2870" i="12" s="1"/>
  <c r="AC2871" i="12"/>
  <c r="AD2871" i="12" s="1"/>
  <c r="AH2871" i="12" s="1"/>
  <c r="AC2872" i="12"/>
  <c r="AD2872" i="12" s="1"/>
  <c r="AH2872" i="12" s="1"/>
  <c r="AC2873" i="12"/>
  <c r="AD2873" i="12" s="1"/>
  <c r="AH2873" i="12" s="1"/>
  <c r="AC2874" i="12"/>
  <c r="AD2874" i="12" s="1"/>
  <c r="AH2874" i="12" s="1"/>
  <c r="AC2875" i="12"/>
  <c r="AD2875" i="12" s="1"/>
  <c r="AH2875" i="12" s="1"/>
  <c r="AC2876" i="12"/>
  <c r="AD2876" i="12" s="1"/>
  <c r="AH2876" i="12" s="1"/>
  <c r="AC2877" i="12"/>
  <c r="AD2877" i="12" s="1"/>
  <c r="AH2877" i="12" s="1"/>
  <c r="AC2878" i="12"/>
  <c r="AD2878" i="12" s="1"/>
  <c r="AH2878" i="12" s="1"/>
  <c r="AC2879" i="12"/>
  <c r="AD2879" i="12" s="1"/>
  <c r="AH2879" i="12" s="1"/>
  <c r="AC2880" i="12"/>
  <c r="AD2880" i="12" s="1"/>
  <c r="AH2880" i="12" s="1"/>
  <c r="AC2881" i="12"/>
  <c r="AD2881" i="12" s="1"/>
  <c r="AH2881" i="12" s="1"/>
  <c r="AC2882" i="12"/>
  <c r="AD2882" i="12" s="1"/>
  <c r="AH2882" i="12" s="1"/>
  <c r="AC2883" i="12"/>
  <c r="AD2883" i="12" s="1"/>
  <c r="AH2883" i="12" s="1"/>
  <c r="AC2884" i="12"/>
  <c r="AD2884" i="12" s="1"/>
  <c r="AH2884" i="12" s="1"/>
  <c r="AC2885" i="12"/>
  <c r="AD2885" i="12" s="1"/>
  <c r="AH2885" i="12" s="1"/>
  <c r="AC2886" i="12"/>
  <c r="AD2886" i="12" s="1"/>
  <c r="AH2886" i="12" s="1"/>
  <c r="AC2887" i="12"/>
  <c r="AD2887" i="12" s="1"/>
  <c r="AH2887" i="12" s="1"/>
  <c r="AC2888" i="12"/>
  <c r="AD2888" i="12" s="1"/>
  <c r="AH2888" i="12" s="1"/>
  <c r="AC2889" i="12"/>
  <c r="AD2889" i="12" s="1"/>
  <c r="AH2889" i="12" s="1"/>
  <c r="AC2890" i="12"/>
  <c r="AD2890" i="12" s="1"/>
  <c r="AH2890" i="12" s="1"/>
  <c r="AC2891" i="12"/>
  <c r="AD2891" i="12" s="1"/>
  <c r="AH2891" i="12" s="1"/>
  <c r="AC2892" i="12"/>
  <c r="AD2892" i="12" s="1"/>
  <c r="AH2892" i="12" s="1"/>
  <c r="AC2893" i="12"/>
  <c r="AD2893" i="12" s="1"/>
  <c r="AH2893" i="12" s="1"/>
  <c r="AC2894" i="12"/>
  <c r="AD2894" i="12" s="1"/>
  <c r="AH2894" i="12" s="1"/>
  <c r="AC2895" i="12"/>
  <c r="AD2895" i="12" s="1"/>
  <c r="AH2895" i="12" s="1"/>
  <c r="AC2896" i="12"/>
  <c r="AD2896" i="12" s="1"/>
  <c r="AH2896" i="12" s="1"/>
  <c r="AC2897" i="12"/>
  <c r="AD2897" i="12" s="1"/>
  <c r="AH2897" i="12" s="1"/>
  <c r="AC2898" i="12"/>
  <c r="AD2898" i="12" s="1"/>
  <c r="AH2898" i="12" s="1"/>
  <c r="AC2899" i="12"/>
  <c r="AD2899" i="12" s="1"/>
  <c r="AH2899" i="12" s="1"/>
  <c r="AC2900" i="12"/>
  <c r="AD2900" i="12" s="1"/>
  <c r="AH2900" i="12" s="1"/>
  <c r="AC2901" i="12"/>
  <c r="AD2901" i="12" s="1"/>
  <c r="AH2901" i="12" s="1"/>
  <c r="AC2902" i="12"/>
  <c r="AD2902" i="12" s="1"/>
  <c r="AH2902" i="12" s="1"/>
  <c r="AC2903" i="12"/>
  <c r="AD2903" i="12" s="1"/>
  <c r="AH2903" i="12" s="1"/>
  <c r="AC2904" i="12"/>
  <c r="AD2904" i="12" s="1"/>
  <c r="AH2904" i="12" s="1"/>
  <c r="AC2905" i="12"/>
  <c r="AD2905" i="12" s="1"/>
  <c r="AH2905" i="12" s="1"/>
  <c r="AC2906" i="12"/>
  <c r="AD2906" i="12" s="1"/>
  <c r="AH2906" i="12" s="1"/>
  <c r="AC2907" i="12"/>
  <c r="AD2907" i="12" s="1"/>
  <c r="AH2907" i="12" s="1"/>
  <c r="AC2908" i="12"/>
  <c r="AD2908" i="12" s="1"/>
  <c r="AH2908" i="12" s="1"/>
  <c r="AC2909" i="12"/>
  <c r="AD2909" i="12" s="1"/>
  <c r="AH2909" i="12" s="1"/>
  <c r="AC2910" i="12"/>
  <c r="AD2910" i="12" s="1"/>
  <c r="AH2910" i="12" s="1"/>
  <c r="AC2911" i="12"/>
  <c r="AD2911" i="12" s="1"/>
  <c r="AH2911" i="12" s="1"/>
  <c r="AC2912" i="12"/>
  <c r="AD2912" i="12" s="1"/>
  <c r="AH2912" i="12" s="1"/>
  <c r="AC2913" i="12"/>
  <c r="AD2913" i="12" s="1"/>
  <c r="AH2913" i="12" s="1"/>
  <c r="AC2914" i="12"/>
  <c r="AD2914" i="12" s="1"/>
  <c r="AH2914" i="12" s="1"/>
  <c r="AC2915" i="12"/>
  <c r="AD2915" i="12" s="1"/>
  <c r="AH2915" i="12" s="1"/>
  <c r="AC2916" i="12"/>
  <c r="AD2916" i="12" s="1"/>
  <c r="AH2916" i="12" s="1"/>
  <c r="AC2917" i="12"/>
  <c r="AD2917" i="12" s="1"/>
  <c r="AH2917" i="12" s="1"/>
  <c r="AC2918" i="12"/>
  <c r="AD2918" i="12" s="1"/>
  <c r="AH2918" i="12" s="1"/>
  <c r="AC2919" i="12"/>
  <c r="AD2919" i="12" s="1"/>
  <c r="AH2919" i="12" s="1"/>
  <c r="AC2920" i="12"/>
  <c r="AD2920" i="12" s="1"/>
  <c r="AH2920" i="12" s="1"/>
  <c r="AC2921" i="12"/>
  <c r="AD2921" i="12" s="1"/>
  <c r="AH2921" i="12" s="1"/>
  <c r="AC2922" i="12"/>
  <c r="AD2922" i="12" s="1"/>
  <c r="AH2922" i="12" s="1"/>
  <c r="AC2923" i="12"/>
  <c r="AD2923" i="12" s="1"/>
  <c r="AH2923" i="12" s="1"/>
  <c r="AC2924" i="12"/>
  <c r="AD2924" i="12" s="1"/>
  <c r="AH2924" i="12" s="1"/>
  <c r="AC2925" i="12"/>
  <c r="AD2925" i="12" s="1"/>
  <c r="AH2925" i="12" s="1"/>
  <c r="AC2926" i="12"/>
  <c r="AD2926" i="12" s="1"/>
  <c r="AH2926" i="12" s="1"/>
  <c r="AC2927" i="12"/>
  <c r="AD2927" i="12" s="1"/>
  <c r="AH2927" i="12" s="1"/>
  <c r="AC2928" i="12"/>
  <c r="AD2928" i="12" s="1"/>
  <c r="AH2928" i="12" s="1"/>
  <c r="AC2929" i="12"/>
  <c r="AD2929" i="12" s="1"/>
  <c r="AH2929" i="12" s="1"/>
  <c r="AC2930" i="12"/>
  <c r="AD2930" i="12" s="1"/>
  <c r="AH2930" i="12" s="1"/>
  <c r="AC2931" i="12"/>
  <c r="AD2931" i="12" s="1"/>
  <c r="AH2931" i="12" s="1"/>
  <c r="AC2932" i="12"/>
  <c r="AD2932" i="12" s="1"/>
  <c r="AH2932" i="12" s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C3" i="8"/>
  <c r="C4" i="8"/>
  <c r="AD4" i="12"/>
  <c r="AC5" i="12"/>
  <c r="AD5" i="12" s="1"/>
  <c r="AH5" i="12" s="1"/>
  <c r="AC6" i="12"/>
  <c r="AD6" i="12" s="1"/>
  <c r="AH6" i="12" s="1"/>
  <c r="AC7" i="12"/>
  <c r="AD7" i="12" s="1"/>
  <c r="AH7" i="12" s="1"/>
  <c r="AC8" i="12"/>
  <c r="AD8" i="12" s="1"/>
  <c r="AH8" i="12" s="1"/>
  <c r="AC9" i="12"/>
  <c r="AD9" i="12" s="1"/>
  <c r="AH9" i="12" s="1"/>
  <c r="AC10" i="12"/>
  <c r="AD10" i="12" s="1"/>
  <c r="AC11" i="12"/>
  <c r="AD11" i="12" s="1"/>
  <c r="AH11" i="12" s="1"/>
  <c r="AC12" i="12"/>
  <c r="AD12" i="12" s="1"/>
  <c r="AH12" i="12" s="1"/>
  <c r="AC14" i="12"/>
  <c r="AD14" i="12" s="1"/>
  <c r="AH14" i="12" s="1"/>
  <c r="AC16" i="12"/>
  <c r="AD16" i="12" s="1"/>
  <c r="AH16" i="12" s="1"/>
  <c r="AC18" i="12"/>
  <c r="AD18" i="12" s="1"/>
  <c r="AH18" i="12" s="1"/>
  <c r="AC19" i="12"/>
  <c r="AD19" i="12" s="1"/>
  <c r="AH19" i="12" s="1"/>
  <c r="AC20" i="12"/>
  <c r="AD20" i="12" s="1"/>
  <c r="AH20" i="12" s="1"/>
  <c r="AC21" i="12"/>
  <c r="AD21" i="12" s="1"/>
  <c r="AH21" i="12" s="1"/>
  <c r="AC22" i="12"/>
  <c r="AD22" i="12" s="1"/>
  <c r="AC23" i="12"/>
  <c r="AD23" i="12" s="1"/>
  <c r="AH23" i="12" s="1"/>
  <c r="AC24" i="12"/>
  <c r="AD24" i="12" s="1"/>
  <c r="AH24" i="12" s="1"/>
  <c r="AC25" i="12"/>
  <c r="AD25" i="12" s="1"/>
  <c r="AH25" i="12" s="1"/>
  <c r="AC26" i="12"/>
  <c r="AD26" i="12" s="1"/>
  <c r="AH26" i="12" s="1"/>
  <c r="AC27" i="12"/>
  <c r="AD27" i="12" s="1"/>
  <c r="AH27" i="12" s="1"/>
  <c r="AC29" i="12"/>
  <c r="AD29" i="12" s="1"/>
  <c r="AH29" i="12" s="1"/>
  <c r="AC30" i="12"/>
  <c r="AD30" i="12" s="1"/>
  <c r="AH30" i="12" s="1"/>
  <c r="AC32" i="12"/>
  <c r="AD32" i="12" s="1"/>
  <c r="AH32" i="12" s="1"/>
  <c r="AC33" i="12"/>
  <c r="AD33" i="12" s="1"/>
  <c r="AH33" i="12" s="1"/>
  <c r="AC34" i="12"/>
  <c r="AD34" i="12" s="1"/>
  <c r="AH34" i="12" s="1"/>
  <c r="AC36" i="12"/>
  <c r="AD36" i="12" s="1"/>
  <c r="AH36" i="12" s="1"/>
  <c r="AC37" i="12"/>
  <c r="AD37" i="12" s="1"/>
  <c r="AH37" i="12" s="1"/>
  <c r="AC38" i="12"/>
  <c r="AD38" i="12" s="1"/>
  <c r="AH38" i="12" s="1"/>
  <c r="AC40" i="12"/>
  <c r="AD40" i="12" s="1"/>
  <c r="AH40" i="12" s="1"/>
  <c r="AC41" i="12"/>
  <c r="AD41" i="12" s="1"/>
  <c r="AH41" i="12" s="1"/>
  <c r="AC42" i="12"/>
  <c r="AD42" i="12" s="1"/>
  <c r="AH42" i="12" s="1"/>
  <c r="AC43" i="12"/>
  <c r="AD43" i="12" s="1"/>
  <c r="AH43" i="12" s="1"/>
  <c r="AC44" i="12"/>
  <c r="AD44" i="12" s="1"/>
  <c r="AH44" i="12" s="1"/>
  <c r="AC45" i="12"/>
  <c r="AD45" i="12" s="1"/>
  <c r="AH45" i="12" s="1"/>
  <c r="AC46" i="12"/>
  <c r="AD46" i="12" s="1"/>
  <c r="AH46" i="12" s="1"/>
  <c r="AC47" i="12"/>
  <c r="AD47" i="12" s="1"/>
  <c r="AH47" i="12" s="1"/>
  <c r="AC48" i="12"/>
  <c r="AD48" i="12" s="1"/>
  <c r="AH48" i="12" s="1"/>
  <c r="AC49" i="12"/>
  <c r="AD49" i="12" s="1"/>
  <c r="AH49" i="12" s="1"/>
  <c r="AC50" i="12"/>
  <c r="AD50" i="12" s="1"/>
  <c r="AH50" i="12" s="1"/>
  <c r="AC51" i="12"/>
  <c r="AD51" i="12" s="1"/>
  <c r="AH51" i="12" s="1"/>
  <c r="AC52" i="12"/>
  <c r="AD52" i="12" s="1"/>
  <c r="AH52" i="12" s="1"/>
  <c r="AC53" i="12"/>
  <c r="AD53" i="12" s="1"/>
  <c r="AH53" i="12" s="1"/>
  <c r="AC55" i="12"/>
  <c r="AD55" i="12" s="1"/>
  <c r="AH55" i="12" s="1"/>
  <c r="AC56" i="12"/>
  <c r="AD56" i="12" s="1"/>
  <c r="AH56" i="12" s="1"/>
  <c r="AC57" i="12"/>
  <c r="AD57" i="12" s="1"/>
  <c r="AH57" i="12" s="1"/>
  <c r="AC59" i="12"/>
  <c r="AD59" i="12" s="1"/>
  <c r="AH59" i="12" s="1"/>
  <c r="AC60" i="12"/>
  <c r="AD60" i="12" s="1"/>
  <c r="AH60" i="12" s="1"/>
  <c r="AC61" i="12"/>
  <c r="AD61" i="12" s="1"/>
  <c r="AH61" i="12" s="1"/>
  <c r="AC62" i="12"/>
  <c r="AD62" i="12" s="1"/>
  <c r="AH62" i="12" s="1"/>
  <c r="AC63" i="12"/>
  <c r="AD63" i="12" s="1"/>
  <c r="AH63" i="12" s="1"/>
  <c r="AC64" i="12"/>
  <c r="AD64" i="12" s="1"/>
  <c r="AH64" i="12" s="1"/>
  <c r="AC65" i="12"/>
  <c r="AD65" i="12" s="1"/>
  <c r="AH65" i="12" s="1"/>
  <c r="AC66" i="12"/>
  <c r="AD66" i="12" s="1"/>
  <c r="AH66" i="12" s="1"/>
  <c r="AC67" i="12"/>
  <c r="AD67" i="12" s="1"/>
  <c r="AH67" i="12" s="1"/>
  <c r="AC68" i="12"/>
  <c r="AD68" i="12" s="1"/>
  <c r="AH68" i="12" s="1"/>
  <c r="AC69" i="12"/>
  <c r="AD69" i="12" s="1"/>
  <c r="AH69" i="12" s="1"/>
  <c r="AC70" i="12"/>
  <c r="AD70" i="12" s="1"/>
  <c r="AH70" i="12" s="1"/>
  <c r="AC71" i="12"/>
  <c r="AD71" i="12" s="1"/>
  <c r="AH71" i="12" s="1"/>
  <c r="AC72" i="12"/>
  <c r="AD72" i="12" s="1"/>
  <c r="AH72" i="12" s="1"/>
  <c r="AC73" i="12"/>
  <c r="AD73" i="12" s="1"/>
  <c r="AH73" i="12" s="1"/>
  <c r="AC74" i="12"/>
  <c r="AD74" i="12" s="1"/>
  <c r="AH74" i="12" s="1"/>
  <c r="AC75" i="12"/>
  <c r="AD75" i="12" s="1"/>
  <c r="AH75" i="12" s="1"/>
  <c r="AC76" i="12"/>
  <c r="AD76" i="12" s="1"/>
  <c r="AH76" i="12" s="1"/>
  <c r="AC77" i="12"/>
  <c r="AD77" i="12" s="1"/>
  <c r="AH77" i="12" s="1"/>
  <c r="AC78" i="12"/>
  <c r="AD78" i="12" s="1"/>
  <c r="AH78" i="12" s="1"/>
  <c r="AC79" i="12"/>
  <c r="AD79" i="12" s="1"/>
  <c r="AH79" i="12" s="1"/>
  <c r="AC80" i="12"/>
  <c r="AD80" i="12" s="1"/>
  <c r="AH80" i="12" s="1"/>
  <c r="AC81" i="12"/>
  <c r="AD81" i="12" s="1"/>
  <c r="AH81" i="12" s="1"/>
  <c r="AC82" i="12"/>
  <c r="AD82" i="12" s="1"/>
  <c r="AH82" i="12" s="1"/>
  <c r="AC83" i="12"/>
  <c r="AD83" i="12" s="1"/>
  <c r="AH83" i="12" s="1"/>
  <c r="AC84" i="12"/>
  <c r="AD84" i="12" s="1"/>
  <c r="AH84" i="12" s="1"/>
  <c r="AC85" i="12"/>
  <c r="AD85" i="12" s="1"/>
  <c r="AC86" i="12"/>
  <c r="AD86" i="12" s="1"/>
  <c r="AH86" i="12" s="1"/>
  <c r="AC87" i="12"/>
  <c r="AD87" i="12" s="1"/>
  <c r="AH87" i="12" s="1"/>
  <c r="AC88" i="12"/>
  <c r="AD88" i="12" s="1"/>
  <c r="AH88" i="12" s="1"/>
  <c r="AC89" i="12"/>
  <c r="AD89" i="12" s="1"/>
  <c r="AH89" i="12" s="1"/>
  <c r="AC90" i="12"/>
  <c r="AD90" i="12" s="1"/>
  <c r="AH90" i="12" s="1"/>
  <c r="AC91" i="12"/>
  <c r="AD91" i="12" s="1"/>
  <c r="AH91" i="12" s="1"/>
  <c r="AC92" i="12"/>
  <c r="AD92" i="12" s="1"/>
  <c r="AH92" i="12" s="1"/>
  <c r="AC93" i="12"/>
  <c r="AD93" i="12" s="1"/>
  <c r="AH93" i="12" s="1"/>
  <c r="AC94" i="12"/>
  <c r="AD94" i="12" s="1"/>
  <c r="AH94" i="12" s="1"/>
  <c r="AC96" i="12"/>
  <c r="AD96" i="12" s="1"/>
  <c r="AH96" i="12" s="1"/>
  <c r="AC97" i="12"/>
  <c r="AD97" i="12" s="1"/>
  <c r="AH97" i="12" s="1"/>
  <c r="AC99" i="12"/>
  <c r="AD99" i="12" s="1"/>
  <c r="AH99" i="12" s="1"/>
  <c r="AC100" i="12"/>
  <c r="AD100" i="12" s="1"/>
  <c r="AH100" i="12" s="1"/>
  <c r="AC102" i="12"/>
  <c r="AD102" i="12" s="1"/>
  <c r="AH102" i="12" s="1"/>
  <c r="AC103" i="12"/>
  <c r="AD103" i="12" s="1"/>
  <c r="AH103" i="12" s="1"/>
  <c r="AC104" i="12"/>
  <c r="AD104" i="12" s="1"/>
  <c r="AH104" i="12" s="1"/>
  <c r="AC106" i="12"/>
  <c r="AD106" i="12" s="1"/>
  <c r="AH106" i="12" s="1"/>
  <c r="AC107" i="12"/>
  <c r="AD107" i="12" s="1"/>
  <c r="AH107" i="12" s="1"/>
  <c r="AC108" i="12"/>
  <c r="AD108" i="12" s="1"/>
  <c r="AH108" i="12" s="1"/>
  <c r="AC110" i="12"/>
  <c r="AD110" i="12" s="1"/>
  <c r="AH110" i="12" s="1"/>
  <c r="AC111" i="12"/>
  <c r="AD111" i="12"/>
  <c r="AC112" i="12"/>
  <c r="AD112" i="12" s="1"/>
  <c r="AH112" i="12" s="1"/>
  <c r="AC114" i="12"/>
  <c r="AD114" i="12" s="1"/>
  <c r="AH114" i="12" s="1"/>
  <c r="AC115" i="12"/>
  <c r="AD115" i="12" s="1"/>
  <c r="AH115" i="12" s="1"/>
  <c r="AC116" i="12"/>
  <c r="AD116" i="12" s="1"/>
  <c r="AH116" i="12" s="1"/>
  <c r="AC118" i="12"/>
  <c r="AD118" i="12" s="1"/>
  <c r="AH118" i="12" s="1"/>
  <c r="AC119" i="12"/>
  <c r="AD119" i="12" s="1"/>
  <c r="AH119" i="12" s="1"/>
  <c r="AC121" i="12"/>
  <c r="AD121" i="12" s="1"/>
  <c r="AH121" i="12" s="1"/>
  <c r="AC122" i="12"/>
  <c r="AD122" i="12" s="1"/>
  <c r="AH122" i="12" s="1"/>
  <c r="AC123" i="12"/>
  <c r="AD123" i="12" s="1"/>
  <c r="AH123" i="12" s="1"/>
  <c r="AC124" i="12"/>
  <c r="AD124" i="12" s="1"/>
  <c r="AH124" i="12" s="1"/>
  <c r="AC125" i="12"/>
  <c r="AD125" i="12" s="1"/>
  <c r="AH125" i="12" s="1"/>
  <c r="AC127" i="12"/>
  <c r="AD127" i="12" s="1"/>
  <c r="AH127" i="12" s="1"/>
  <c r="AC128" i="12"/>
  <c r="AD128" i="12" s="1"/>
  <c r="AH128" i="12" s="1"/>
  <c r="AC130" i="12"/>
  <c r="AD130" i="12" s="1"/>
  <c r="AH130" i="12" s="1"/>
  <c r="AC131" i="12"/>
  <c r="AD131" i="12" s="1"/>
  <c r="AH131" i="12" s="1"/>
  <c r="AC132" i="12"/>
  <c r="AD132" i="12" s="1"/>
  <c r="AH132" i="12" s="1"/>
  <c r="AC133" i="12"/>
  <c r="AD133" i="12" s="1"/>
  <c r="AH133" i="12" s="1"/>
  <c r="AC135" i="12"/>
  <c r="AD135" i="12" s="1"/>
  <c r="AH135" i="12" s="1"/>
  <c r="AC136" i="12"/>
  <c r="AD136" i="12"/>
  <c r="AC137" i="12"/>
  <c r="AD137" i="12" s="1"/>
  <c r="AH137" i="12" s="1"/>
  <c r="AC138" i="12"/>
  <c r="AD138" i="12" s="1"/>
  <c r="AH138" i="12" s="1"/>
  <c r="AC139" i="12"/>
  <c r="AD139" i="12" s="1"/>
  <c r="AH139" i="12" s="1"/>
  <c r="AC140" i="12"/>
  <c r="AD140" i="12" s="1"/>
  <c r="AH140" i="12" s="1"/>
  <c r="AC141" i="12"/>
  <c r="AD141" i="12" s="1"/>
  <c r="AH141" i="12" s="1"/>
  <c r="AC142" i="12"/>
  <c r="AD142" i="12" s="1"/>
  <c r="AH142" i="12" s="1"/>
  <c r="AC144" i="12"/>
  <c r="AD144" i="12" s="1"/>
  <c r="AH144" i="12" s="1"/>
  <c r="AC145" i="12"/>
  <c r="AD145" i="12" s="1"/>
  <c r="AH145" i="12" s="1"/>
  <c r="AC146" i="12"/>
  <c r="AD146" i="12" s="1"/>
  <c r="AH146" i="12" s="1"/>
  <c r="AC147" i="12"/>
  <c r="AD147" i="12" s="1"/>
  <c r="AH147" i="12" s="1"/>
  <c r="AC148" i="12"/>
  <c r="AD148" i="12" s="1"/>
  <c r="AH148" i="12" s="1"/>
  <c r="AC149" i="12"/>
  <c r="AD149" i="12" s="1"/>
  <c r="AH149" i="12" s="1"/>
  <c r="AC150" i="12"/>
  <c r="AD150" i="12" s="1"/>
  <c r="AH150" i="12" s="1"/>
  <c r="AC151" i="12"/>
  <c r="AD151" i="12" s="1"/>
  <c r="AH151" i="12" s="1"/>
  <c r="AC153" i="12"/>
  <c r="AD153" i="12"/>
  <c r="AC154" i="12"/>
  <c r="AD154" i="12" s="1"/>
  <c r="AH154" i="12" s="1"/>
  <c r="AC155" i="12"/>
  <c r="AD155" i="12" s="1"/>
  <c r="AH155" i="12" s="1"/>
  <c r="AC157" i="12"/>
  <c r="AD157" i="12" s="1"/>
  <c r="AH157" i="12" s="1"/>
  <c r="AC159" i="12"/>
  <c r="AD159" i="12" s="1"/>
  <c r="AH159" i="12" s="1"/>
  <c r="AC161" i="12"/>
  <c r="AD161" i="12" s="1"/>
  <c r="AH161" i="12" s="1"/>
  <c r="AC162" i="12"/>
  <c r="AD162" i="12" s="1"/>
  <c r="AH162" i="12" s="1"/>
  <c r="AC163" i="12"/>
  <c r="AD163" i="12" s="1"/>
  <c r="AH163" i="12" s="1"/>
  <c r="AC165" i="12"/>
  <c r="AD165" i="12" s="1"/>
  <c r="AH165" i="12" s="1"/>
  <c r="AC167" i="12"/>
  <c r="AD167" i="12" s="1"/>
  <c r="AH167" i="12" s="1"/>
  <c r="AC169" i="12"/>
  <c r="AD169" i="12" s="1"/>
  <c r="AH169" i="12" s="1"/>
  <c r="AC170" i="12"/>
  <c r="AD170" i="12" s="1"/>
  <c r="AH170" i="12" s="1"/>
  <c r="AC171" i="12"/>
  <c r="AD171" i="12" s="1"/>
  <c r="AH171" i="12" s="1"/>
  <c r="AC173" i="12"/>
  <c r="AD173" i="12" s="1"/>
  <c r="AH173" i="12" s="1"/>
  <c r="AC175" i="12"/>
  <c r="AD175" i="12" s="1"/>
  <c r="AH175" i="12" s="1"/>
  <c r="AC177" i="12"/>
  <c r="AD177" i="12" s="1"/>
  <c r="AH177" i="12" s="1"/>
  <c r="AC179" i="12"/>
  <c r="AD179" i="12" s="1"/>
  <c r="AH179" i="12" s="1"/>
  <c r="AC181" i="12"/>
  <c r="AD181" i="12" s="1"/>
  <c r="AH181" i="12" s="1"/>
  <c r="AC183" i="12"/>
  <c r="AD183" i="12" s="1"/>
  <c r="AH183" i="12" s="1"/>
  <c r="AC185" i="12"/>
  <c r="AD185" i="12" s="1"/>
  <c r="AH185" i="12" s="1"/>
  <c r="AC186" i="12"/>
  <c r="AD186" i="12" s="1"/>
  <c r="AH186" i="12" s="1"/>
  <c r="AC188" i="12"/>
  <c r="AD188" i="12" s="1"/>
  <c r="AH188" i="12" s="1"/>
  <c r="AC190" i="12"/>
  <c r="AD190" i="12" s="1"/>
  <c r="AH190" i="12" s="1"/>
  <c r="AD191" i="12"/>
  <c r="AC192" i="12"/>
  <c r="AD192" i="12" s="1"/>
  <c r="AH192" i="12" s="1"/>
  <c r="AC194" i="12"/>
  <c r="AD194" i="12" s="1"/>
  <c r="AH194" i="12" s="1"/>
  <c r="AC195" i="12"/>
  <c r="AD195" i="12" s="1"/>
  <c r="AH195" i="12" s="1"/>
  <c r="AC196" i="12"/>
  <c r="AD196" i="12" s="1"/>
  <c r="AH196" i="12" s="1"/>
  <c r="AC197" i="12"/>
  <c r="AD197" i="12" s="1"/>
  <c r="AH197" i="12" s="1"/>
  <c r="AC199" i="12"/>
  <c r="AD199" i="12" s="1"/>
  <c r="AH199" i="12" s="1"/>
  <c r="AC200" i="12"/>
  <c r="AD200" i="12" s="1"/>
  <c r="AH200" i="12" s="1"/>
  <c r="AC201" i="12"/>
  <c r="AD201" i="12" s="1"/>
  <c r="AH201" i="12" s="1"/>
  <c r="AC202" i="12"/>
  <c r="AD202" i="12" s="1"/>
  <c r="AH202" i="12" s="1"/>
  <c r="AC204" i="12"/>
  <c r="AD204" i="12" s="1"/>
  <c r="AH204" i="12" s="1"/>
  <c r="AC205" i="12"/>
  <c r="AD205" i="12" s="1"/>
  <c r="AH205" i="12" s="1"/>
  <c r="AC206" i="12"/>
  <c r="AD206" i="12" s="1"/>
  <c r="AH206" i="12" s="1"/>
  <c r="AC208" i="12"/>
  <c r="AD208" i="12" s="1"/>
  <c r="AH208" i="12" s="1"/>
  <c r="AC209" i="12"/>
  <c r="AD209" i="12" s="1"/>
  <c r="AH209" i="12" s="1"/>
  <c r="AC210" i="12"/>
  <c r="AD210" i="12" s="1"/>
  <c r="AH210" i="12" s="1"/>
  <c r="AC212" i="12"/>
  <c r="AD212" i="12" s="1"/>
  <c r="AH212" i="12" s="1"/>
  <c r="AC213" i="12"/>
  <c r="AD213" i="12" s="1"/>
  <c r="AH213" i="12" s="1"/>
  <c r="AC214" i="12"/>
  <c r="AD214" i="12" s="1"/>
  <c r="AH214" i="12" s="1"/>
  <c r="AC215" i="12"/>
  <c r="AD215" i="12" s="1"/>
  <c r="AH215" i="12" s="1"/>
  <c r="AC216" i="12"/>
  <c r="AD216" i="12" s="1"/>
  <c r="AH216" i="12" s="1"/>
  <c r="AC217" i="12"/>
  <c r="AD217" i="12" s="1"/>
  <c r="AH217" i="12" s="1"/>
  <c r="AC218" i="12"/>
  <c r="AD218" i="12" s="1"/>
  <c r="AH218" i="12" s="1"/>
  <c r="AC219" i="12"/>
  <c r="AD219" i="12" s="1"/>
  <c r="AH219" i="12" s="1"/>
  <c r="AC220" i="12"/>
  <c r="AD220" i="12" s="1"/>
  <c r="AH220" i="12" s="1"/>
  <c r="AC221" i="12"/>
  <c r="AD221" i="12"/>
  <c r="AC222" i="12"/>
  <c r="AD222" i="12" s="1"/>
  <c r="AH222" i="12" s="1"/>
  <c r="AC223" i="12"/>
  <c r="AD223" i="12" s="1"/>
  <c r="AH223" i="12" s="1"/>
  <c r="AC224" i="12"/>
  <c r="AD224" i="12" s="1"/>
  <c r="AH224" i="12" s="1"/>
  <c r="AC225" i="12"/>
  <c r="AD225" i="12" s="1"/>
  <c r="AC226" i="12"/>
  <c r="AD226" i="12" s="1"/>
  <c r="AH226" i="12" s="1"/>
  <c r="AC227" i="12"/>
  <c r="AD227" i="12" s="1"/>
  <c r="AH227" i="12" s="1"/>
  <c r="AC228" i="12"/>
  <c r="AD228" i="12" s="1"/>
  <c r="AH228" i="12" s="1"/>
  <c r="AC229" i="12"/>
  <c r="AD229" i="12" s="1"/>
  <c r="AH229" i="12" s="1"/>
  <c r="AC230" i="12"/>
  <c r="AD230" i="12" s="1"/>
  <c r="AH230" i="12" s="1"/>
  <c r="AC231" i="12"/>
  <c r="AD231" i="12" s="1"/>
  <c r="AH231" i="12" s="1"/>
  <c r="AC233" i="12"/>
  <c r="AD233" i="12" s="1"/>
  <c r="AH233" i="12" s="1"/>
  <c r="AC234" i="12"/>
  <c r="AD234" i="12" s="1"/>
  <c r="AH234" i="12" s="1"/>
  <c r="AC235" i="12"/>
  <c r="AD235" i="12" s="1"/>
  <c r="AH235" i="12" s="1"/>
  <c r="AC236" i="12"/>
  <c r="AD236" i="12" s="1"/>
  <c r="AH236" i="12" s="1"/>
  <c r="AC237" i="12"/>
  <c r="AD237" i="12" s="1"/>
  <c r="AH237" i="12" s="1"/>
  <c r="AC238" i="12"/>
  <c r="AD238" i="12" s="1"/>
  <c r="AH238" i="12" s="1"/>
  <c r="AC239" i="12"/>
  <c r="AD239" i="12" s="1"/>
  <c r="AH239" i="12" s="1"/>
  <c r="AC240" i="12"/>
  <c r="AD240" i="12" s="1"/>
  <c r="AH240" i="12" s="1"/>
  <c r="AC242" i="12"/>
  <c r="AD242" i="12" s="1"/>
  <c r="AH242" i="12" s="1"/>
  <c r="AC243" i="12"/>
  <c r="AD243" i="12" s="1"/>
  <c r="AH243" i="12" s="1"/>
  <c r="AC244" i="12"/>
  <c r="AD244" i="12" s="1"/>
  <c r="AH244" i="12" s="1"/>
  <c r="AC245" i="12"/>
  <c r="AD245" i="12" s="1"/>
  <c r="AH245" i="12" s="1"/>
  <c r="AC246" i="12"/>
  <c r="AD246" i="12" s="1"/>
  <c r="AH246" i="12" s="1"/>
  <c r="AC247" i="12"/>
  <c r="AD247" i="12" s="1"/>
  <c r="AH247" i="12" s="1"/>
  <c r="AC248" i="12"/>
  <c r="AD248" i="12" s="1"/>
  <c r="AH248" i="12" s="1"/>
  <c r="AC249" i="12"/>
  <c r="AD249" i="12" s="1"/>
  <c r="AH249" i="12" s="1"/>
  <c r="AC250" i="12"/>
  <c r="AD250" i="12" s="1"/>
  <c r="AH250" i="12" s="1"/>
  <c r="AC251" i="12"/>
  <c r="AD251" i="12" s="1"/>
  <c r="AH251" i="12" s="1"/>
  <c r="AC252" i="12"/>
  <c r="AD252" i="12" s="1"/>
  <c r="AH252" i="12" s="1"/>
  <c r="AC253" i="12"/>
  <c r="AD253" i="12" s="1"/>
  <c r="AH253" i="12" s="1"/>
  <c r="AC254" i="12"/>
  <c r="AD254" i="12" s="1"/>
  <c r="AH254" i="12" s="1"/>
  <c r="AC255" i="12"/>
  <c r="AD255" i="12" s="1"/>
  <c r="AH255" i="12" s="1"/>
  <c r="AC256" i="12"/>
  <c r="AD256" i="12" s="1"/>
  <c r="AH256" i="12" s="1"/>
  <c r="AC257" i="12"/>
  <c r="AD257" i="12" s="1"/>
  <c r="AH257" i="12" s="1"/>
  <c r="AC258" i="12"/>
  <c r="AD258" i="12" s="1"/>
  <c r="AH258" i="12" s="1"/>
  <c r="AC259" i="12"/>
  <c r="AD259" i="12" s="1"/>
  <c r="AH259" i="12" s="1"/>
  <c r="AC260" i="12"/>
  <c r="AD260" i="12" s="1"/>
  <c r="AH260" i="12" s="1"/>
  <c r="AC261" i="12"/>
  <c r="AD261" i="12" s="1"/>
  <c r="AC262" i="12"/>
  <c r="AD262" i="12" s="1"/>
  <c r="AH262" i="12" s="1"/>
  <c r="AC263" i="12"/>
  <c r="AD263" i="12" s="1"/>
  <c r="AH263" i="12" s="1"/>
  <c r="AC264" i="12"/>
  <c r="AD264" i="12" s="1"/>
  <c r="AH264" i="12" s="1"/>
  <c r="AC265" i="12"/>
  <c r="AD265" i="12" s="1"/>
  <c r="AH265" i="12" s="1"/>
  <c r="AC267" i="12"/>
  <c r="AD267" i="12" s="1"/>
  <c r="AH267" i="12" s="1"/>
  <c r="AC268" i="12"/>
  <c r="AD268" i="12" s="1"/>
  <c r="AH268" i="12" s="1"/>
  <c r="AC269" i="12"/>
  <c r="AD269" i="12" s="1"/>
  <c r="AH269" i="12" s="1"/>
  <c r="AC270" i="12"/>
  <c r="AD270" i="12" s="1"/>
  <c r="AH270" i="12" s="1"/>
  <c r="AC271" i="12"/>
  <c r="AD271" i="12" s="1"/>
  <c r="AH271" i="12" s="1"/>
  <c r="AC272" i="12"/>
  <c r="AD272" i="12" s="1"/>
  <c r="AH272" i="12" s="1"/>
  <c r="AC273" i="12"/>
  <c r="AD273" i="12" s="1"/>
  <c r="AH273" i="12" s="1"/>
  <c r="AC274" i="12"/>
  <c r="AD274" i="12" s="1"/>
  <c r="AH274" i="12" s="1"/>
  <c r="AC275" i="12"/>
  <c r="AD275" i="12" s="1"/>
  <c r="AH275" i="12" s="1"/>
  <c r="AC276" i="12"/>
  <c r="AD276" i="12" s="1"/>
  <c r="AH276" i="12" s="1"/>
  <c r="AC277" i="12"/>
  <c r="AD277" i="12" s="1"/>
  <c r="AH277" i="12" s="1"/>
  <c r="AC278" i="12"/>
  <c r="AD278" i="12" s="1"/>
  <c r="AH278" i="12" s="1"/>
  <c r="AC279" i="12"/>
  <c r="AD279" i="12" s="1"/>
  <c r="AH279" i="12" s="1"/>
  <c r="AC280" i="12"/>
  <c r="AD280" i="12" s="1"/>
  <c r="AH280" i="12" s="1"/>
  <c r="AC281" i="12"/>
  <c r="AD281" i="12" s="1"/>
  <c r="AH281" i="12" s="1"/>
  <c r="AC282" i="12"/>
  <c r="AD282" i="12" s="1"/>
  <c r="AH282" i="12" s="1"/>
  <c r="AC283" i="12"/>
  <c r="AD283" i="12" s="1"/>
  <c r="AH283" i="12" s="1"/>
  <c r="AC284" i="12"/>
  <c r="AD284" i="12" s="1"/>
  <c r="AH284" i="12" s="1"/>
  <c r="AC285" i="12"/>
  <c r="AD285" i="12" s="1"/>
  <c r="AH285" i="12" s="1"/>
  <c r="AC286" i="12"/>
  <c r="AD286" i="12" s="1"/>
  <c r="AH286" i="12" s="1"/>
  <c r="AC288" i="12"/>
  <c r="AD288" i="12" s="1"/>
  <c r="AH288" i="12" s="1"/>
  <c r="AC289" i="12"/>
  <c r="AD289" i="12" s="1"/>
  <c r="AH289" i="12" s="1"/>
  <c r="AC290" i="12"/>
  <c r="AD290" i="12" s="1"/>
  <c r="AH290" i="12" s="1"/>
  <c r="AC291" i="12"/>
  <c r="AD291" i="12" s="1"/>
  <c r="AH291" i="12" s="1"/>
  <c r="AC292" i="12"/>
  <c r="AD292" i="12" s="1"/>
  <c r="AH292" i="12" s="1"/>
  <c r="AC293" i="12"/>
  <c r="AD293" i="12" s="1"/>
  <c r="AH293" i="12" s="1"/>
  <c r="AC294" i="12"/>
  <c r="AD294" i="12" s="1"/>
  <c r="AH294" i="12" s="1"/>
  <c r="AC295" i="12"/>
  <c r="AD295" i="12" s="1"/>
  <c r="AH295" i="12" s="1"/>
  <c r="AC297" i="12"/>
  <c r="AD297" i="12" s="1"/>
  <c r="AH297" i="12" s="1"/>
  <c r="AC298" i="12"/>
  <c r="AD298" i="12" s="1"/>
  <c r="AH298" i="12" s="1"/>
  <c r="AC299" i="12"/>
  <c r="AD299" i="12" s="1"/>
  <c r="AH299" i="12" s="1"/>
  <c r="AC300" i="12"/>
  <c r="AD300" i="12" s="1"/>
  <c r="AH300" i="12" s="1"/>
  <c r="AC301" i="12"/>
  <c r="AD301" i="12" s="1"/>
  <c r="AH301" i="12" s="1"/>
  <c r="AC302" i="12"/>
  <c r="AD302" i="12" s="1"/>
  <c r="AH302" i="12" s="1"/>
  <c r="AC303" i="12"/>
  <c r="AD303" i="12" s="1"/>
  <c r="AH303" i="12" s="1"/>
  <c r="AC304" i="12"/>
  <c r="AD304" i="12" s="1"/>
  <c r="AH304" i="12" s="1"/>
  <c r="AC305" i="12"/>
  <c r="AD305" i="12" s="1"/>
  <c r="AH305" i="12" s="1"/>
  <c r="AC306" i="12"/>
  <c r="AD306" i="12" s="1"/>
  <c r="AH306" i="12" s="1"/>
  <c r="AC307" i="12"/>
  <c r="AD307" i="12" s="1"/>
  <c r="AH307" i="12" s="1"/>
  <c r="AC308" i="12"/>
  <c r="AD308" i="12" s="1"/>
  <c r="AH308" i="12" s="1"/>
  <c r="AC309" i="12"/>
  <c r="AD309" i="12" s="1"/>
  <c r="AH309" i="12" s="1"/>
  <c r="AC310" i="12"/>
  <c r="AD310" i="12" s="1"/>
  <c r="AH310" i="12" s="1"/>
  <c r="AC311" i="12"/>
  <c r="AD311" i="12" s="1"/>
  <c r="AH311" i="12" s="1"/>
  <c r="AC312" i="12"/>
  <c r="AD312" i="12" s="1"/>
  <c r="AH312" i="12" s="1"/>
  <c r="AC313" i="12"/>
  <c r="AD313" i="12" s="1"/>
  <c r="AH313" i="12" s="1"/>
  <c r="AC315" i="12"/>
  <c r="AD315" i="12" s="1"/>
  <c r="AH315" i="12" s="1"/>
  <c r="AC316" i="12"/>
  <c r="AD316" i="12" s="1"/>
  <c r="AH316" i="12" s="1"/>
  <c r="AC317" i="12"/>
  <c r="AD317" i="12" s="1"/>
  <c r="AH317" i="12" s="1"/>
  <c r="AC318" i="12"/>
  <c r="AD318" i="12" s="1"/>
  <c r="AH318" i="12" s="1"/>
  <c r="AC319" i="12"/>
  <c r="AD319" i="12" s="1"/>
  <c r="AH319" i="12" s="1"/>
  <c r="AC320" i="12"/>
  <c r="AD320" i="12" s="1"/>
  <c r="AH320" i="12" s="1"/>
  <c r="AC322" i="12"/>
  <c r="AD322" i="12" s="1"/>
  <c r="AH322" i="12" s="1"/>
  <c r="AC323" i="12"/>
  <c r="AD323" i="12" s="1"/>
  <c r="AH323" i="12" s="1"/>
  <c r="AC325" i="12"/>
  <c r="AD325" i="12" s="1"/>
  <c r="AH325" i="12" s="1"/>
  <c r="AC327" i="12"/>
  <c r="AD327" i="12" s="1"/>
  <c r="AH327" i="12" s="1"/>
  <c r="AC329" i="12"/>
  <c r="AD329" i="12" s="1"/>
  <c r="AH329" i="12" s="1"/>
  <c r="AC330" i="12"/>
  <c r="AD330" i="12" s="1"/>
  <c r="AH330" i="12" s="1"/>
  <c r="AC331" i="12"/>
  <c r="AD331" i="12" s="1"/>
  <c r="AH331" i="12" s="1"/>
  <c r="AC332" i="12"/>
  <c r="AD332" i="12" s="1"/>
  <c r="AH332" i="12" s="1"/>
  <c r="AC333" i="12"/>
  <c r="AD333" i="12" s="1"/>
  <c r="AH333" i="12" s="1"/>
  <c r="AC334" i="12"/>
  <c r="AD334" i="12" s="1"/>
  <c r="AH334" i="12" s="1"/>
  <c r="AC335" i="12"/>
  <c r="AD335" i="12" s="1"/>
  <c r="AH335" i="12" s="1"/>
  <c r="AC336" i="12"/>
  <c r="AD336" i="12" s="1"/>
  <c r="AH336" i="12" s="1"/>
  <c r="AC337" i="12"/>
  <c r="AD337" i="12" s="1"/>
  <c r="AH337" i="12" s="1"/>
  <c r="AC338" i="12"/>
  <c r="AD338" i="12" s="1"/>
  <c r="AH338" i="12" s="1"/>
  <c r="AC339" i="12"/>
  <c r="AD339" i="12" s="1"/>
  <c r="AH339" i="12" s="1"/>
  <c r="AC340" i="12"/>
  <c r="AD340" i="12" s="1"/>
  <c r="AH340" i="12" s="1"/>
  <c r="AC341" i="12"/>
  <c r="AD341" i="12" s="1"/>
  <c r="AH341" i="12" s="1"/>
  <c r="AC342" i="12"/>
  <c r="AD342" i="12" s="1"/>
  <c r="AH342" i="12" s="1"/>
  <c r="AC343" i="12"/>
  <c r="AD343" i="12" s="1"/>
  <c r="AH343" i="12" s="1"/>
  <c r="AC344" i="12"/>
  <c r="AD344" i="12" s="1"/>
  <c r="AH344" i="12" s="1"/>
  <c r="AC345" i="12"/>
  <c r="AD345" i="12" s="1"/>
  <c r="AH345" i="12" s="1"/>
  <c r="AC346" i="12"/>
  <c r="AD346" i="12" s="1"/>
  <c r="AH346" i="12" s="1"/>
  <c r="AC347" i="12"/>
  <c r="AD347" i="12" s="1"/>
  <c r="AH347" i="12" s="1"/>
  <c r="AC348" i="12"/>
  <c r="AD348" i="12" s="1"/>
  <c r="AH348" i="12" s="1"/>
  <c r="AC349" i="12"/>
  <c r="AD349" i="12" s="1"/>
  <c r="AH349" i="12" s="1"/>
  <c r="AC350" i="12"/>
  <c r="AD350" i="12" s="1"/>
  <c r="AH350" i="12" s="1"/>
  <c r="AC351" i="12"/>
  <c r="AD351" i="12" s="1"/>
  <c r="AC352" i="12"/>
  <c r="AD352" i="12" s="1"/>
  <c r="AH352" i="12" s="1"/>
  <c r="AC354" i="12"/>
  <c r="AD354" i="12" s="1"/>
  <c r="AH354" i="12" s="1"/>
  <c r="AC355" i="12"/>
  <c r="AD355" i="12" s="1"/>
  <c r="AH355" i="12" s="1"/>
  <c r="AC356" i="12"/>
  <c r="AD356" i="12" s="1"/>
  <c r="AH356" i="12" s="1"/>
  <c r="AC357" i="12"/>
  <c r="AD357" i="12" s="1"/>
  <c r="AH357" i="12" s="1"/>
  <c r="AC358" i="12"/>
  <c r="AD358" i="12" s="1"/>
  <c r="AH358" i="12" s="1"/>
  <c r="AC359" i="12"/>
  <c r="AD359" i="12" s="1"/>
  <c r="AH359" i="12" s="1"/>
  <c r="AC360" i="12"/>
  <c r="AD360" i="12" s="1"/>
  <c r="AH360" i="12" s="1"/>
  <c r="AC361" i="12"/>
  <c r="AD361" i="12" s="1"/>
  <c r="AH361" i="12" s="1"/>
  <c r="AC362" i="12"/>
  <c r="AD362" i="12" s="1"/>
  <c r="AH362" i="12" s="1"/>
  <c r="AC363" i="12"/>
  <c r="AD363" i="12" s="1"/>
  <c r="AH363" i="12" s="1"/>
  <c r="AC364" i="12"/>
  <c r="AD364" i="12" s="1"/>
  <c r="AH364" i="12" s="1"/>
  <c r="AC365" i="12"/>
  <c r="AD365" i="12" s="1"/>
  <c r="AH365" i="12" s="1"/>
  <c r="AC366" i="12"/>
  <c r="AD366" i="12" s="1"/>
  <c r="AH366" i="12" s="1"/>
  <c r="AC367" i="12"/>
  <c r="AD367" i="12" s="1"/>
  <c r="AH367" i="12" s="1"/>
  <c r="AC368" i="12"/>
  <c r="AD368" i="12" s="1"/>
  <c r="AH368" i="12" s="1"/>
  <c r="AC369" i="12"/>
  <c r="AD369" i="12" s="1"/>
  <c r="AH369" i="12" s="1"/>
  <c r="AC371" i="12"/>
  <c r="AD371" i="12" s="1"/>
  <c r="AH371" i="12" s="1"/>
  <c r="AC372" i="12"/>
  <c r="AD372" i="12" s="1"/>
  <c r="AH372" i="12" s="1"/>
  <c r="AC373" i="12"/>
  <c r="AD373" i="12" s="1"/>
  <c r="AH373" i="12" s="1"/>
  <c r="AC375" i="12"/>
  <c r="AD375" i="12" s="1"/>
  <c r="AH375" i="12" s="1"/>
  <c r="AC376" i="12"/>
  <c r="AD376" i="12" s="1"/>
  <c r="AH376" i="12" s="1"/>
  <c r="AC377" i="12"/>
  <c r="AD377" i="12" s="1"/>
  <c r="AH377" i="12" s="1"/>
  <c r="AC379" i="12"/>
  <c r="AD379" i="12" s="1"/>
  <c r="AH379" i="12" s="1"/>
  <c r="AC381" i="12"/>
  <c r="AD381" i="12" s="1"/>
  <c r="AH381" i="12" s="1"/>
  <c r="AC383" i="12"/>
  <c r="AD383" i="12" s="1"/>
  <c r="AH383" i="12" s="1"/>
  <c r="AC384" i="12"/>
  <c r="AD384" i="12" s="1"/>
  <c r="AH384" i="12" s="1"/>
  <c r="AC385" i="12"/>
  <c r="AD385" i="12" s="1"/>
  <c r="AH385" i="12" s="1"/>
  <c r="AC386" i="12"/>
  <c r="AD386" i="12" s="1"/>
  <c r="AH386" i="12" s="1"/>
  <c r="AC387" i="12"/>
  <c r="AD387" i="12" s="1"/>
  <c r="AH387" i="12" s="1"/>
  <c r="AC388" i="12"/>
  <c r="AD388" i="12" s="1"/>
  <c r="AH388" i="12" s="1"/>
  <c r="AC389" i="12"/>
  <c r="AD389" i="12" s="1"/>
  <c r="AH389" i="12" s="1"/>
  <c r="AC390" i="12"/>
  <c r="AD390" i="12" s="1"/>
  <c r="AH390" i="12" s="1"/>
  <c r="AC391" i="12"/>
  <c r="AD391" i="12" s="1"/>
  <c r="AH391" i="12" s="1"/>
  <c r="AC392" i="12"/>
  <c r="AD392" i="12" s="1"/>
  <c r="AH392" i="12" s="1"/>
  <c r="AC393" i="12"/>
  <c r="AD393" i="12" s="1"/>
  <c r="AH393" i="12" s="1"/>
  <c r="AC394" i="12"/>
  <c r="AD394" i="12" s="1"/>
  <c r="AH394" i="12" s="1"/>
  <c r="AC395" i="12"/>
  <c r="AD395" i="12" s="1"/>
  <c r="AH395" i="12" s="1"/>
  <c r="AC396" i="12"/>
  <c r="AD396" i="12" s="1"/>
  <c r="AH396" i="12" s="1"/>
  <c r="AC397" i="12"/>
  <c r="AD397" i="12" s="1"/>
  <c r="AH397" i="12" s="1"/>
  <c r="AC398" i="12"/>
  <c r="AD398" i="12" s="1"/>
  <c r="AH398" i="12" s="1"/>
  <c r="AC400" i="12"/>
  <c r="AD400" i="12" s="1"/>
  <c r="AH400" i="12" s="1"/>
  <c r="AC401" i="12"/>
  <c r="AD401" i="12" s="1"/>
  <c r="AH401" i="12" s="1"/>
  <c r="AC402" i="12"/>
  <c r="AD402" i="12" s="1"/>
  <c r="AH402" i="12" s="1"/>
  <c r="AC403" i="12"/>
  <c r="AD403" i="12" s="1"/>
  <c r="AH403" i="12" s="1"/>
  <c r="AC404" i="12"/>
  <c r="AD404" i="12" s="1"/>
  <c r="AC405" i="12"/>
  <c r="AD405" i="12" s="1"/>
  <c r="AH405" i="12" s="1"/>
  <c r="AC406" i="12"/>
  <c r="AD406" i="12" s="1"/>
  <c r="AH406" i="12" s="1"/>
  <c r="AC407" i="12"/>
  <c r="AD407" i="12" s="1"/>
  <c r="AH407" i="12" s="1"/>
  <c r="AC408" i="12"/>
  <c r="AD408" i="12" s="1"/>
  <c r="AH408" i="12" s="1"/>
  <c r="AC409" i="12"/>
  <c r="AD409" i="12" s="1"/>
  <c r="AH409" i="12" s="1"/>
  <c r="AC410" i="12"/>
  <c r="AD410" i="12" s="1"/>
  <c r="AH410" i="12" s="1"/>
  <c r="AC411" i="12"/>
  <c r="AD411" i="12" s="1"/>
  <c r="AH411" i="12" s="1"/>
  <c r="AC413" i="12"/>
  <c r="AD413" i="12" s="1"/>
  <c r="AH413" i="12" s="1"/>
  <c r="AC414" i="12"/>
  <c r="AD414" i="12" s="1"/>
  <c r="AH414" i="12" s="1"/>
  <c r="AC415" i="12"/>
  <c r="AD415" i="12" s="1"/>
  <c r="AH415" i="12" s="1"/>
  <c r="AC416" i="12"/>
  <c r="AD416" i="12" s="1"/>
  <c r="AH416" i="12" s="1"/>
  <c r="AC417" i="12"/>
  <c r="AD417" i="12" s="1"/>
  <c r="AH417" i="12" s="1"/>
  <c r="AC418" i="12"/>
  <c r="AD418" i="12" s="1"/>
  <c r="AH418" i="12" s="1"/>
  <c r="AC419" i="12"/>
  <c r="AD419" i="12" s="1"/>
  <c r="AH419" i="12" s="1"/>
  <c r="AC420" i="12"/>
  <c r="AD420" i="12" s="1"/>
  <c r="AH420" i="12" s="1"/>
  <c r="AC421" i="12"/>
  <c r="AD421" i="12" s="1"/>
  <c r="AH421" i="12" s="1"/>
  <c r="AC422" i="12"/>
  <c r="AD422" i="12" s="1"/>
  <c r="AH422" i="12" s="1"/>
  <c r="AC423" i="12"/>
  <c r="AD423" i="12" s="1"/>
  <c r="AH423" i="12" s="1"/>
  <c r="AC424" i="12"/>
  <c r="AD424" i="12" s="1"/>
  <c r="AH424" i="12" s="1"/>
  <c r="AC426" i="12"/>
  <c r="AD426" i="12" s="1"/>
  <c r="AH426" i="12" s="1"/>
  <c r="AC427" i="12"/>
  <c r="AD427" i="12" s="1"/>
  <c r="AH427" i="12" s="1"/>
  <c r="AC428" i="12"/>
  <c r="AD428" i="12" s="1"/>
  <c r="AH428" i="12" s="1"/>
  <c r="AC429" i="12"/>
  <c r="AD429" i="12" s="1"/>
  <c r="AH429" i="12" s="1"/>
  <c r="AC430" i="12"/>
  <c r="AD430" i="12" s="1"/>
  <c r="AH430" i="12" s="1"/>
  <c r="AC431" i="12"/>
  <c r="AD431" i="12" s="1"/>
  <c r="AH431" i="12" s="1"/>
  <c r="AC432" i="12"/>
  <c r="AD432" i="12" s="1"/>
  <c r="AH432" i="12" s="1"/>
  <c r="AC433" i="12"/>
  <c r="AD433" i="12" s="1"/>
  <c r="AH433" i="12" s="1"/>
  <c r="AC434" i="12"/>
  <c r="AD434" i="12" s="1"/>
  <c r="AH434" i="12" s="1"/>
  <c r="AC435" i="12"/>
  <c r="AD435" i="12" s="1"/>
  <c r="AH435" i="12" s="1"/>
  <c r="AC436" i="12"/>
  <c r="AD436" i="12" s="1"/>
  <c r="AH436" i="12" s="1"/>
  <c r="AC437" i="12"/>
  <c r="AD437" i="12" s="1"/>
  <c r="AH437" i="12" s="1"/>
  <c r="AC438" i="12"/>
  <c r="AD438" i="12" s="1"/>
  <c r="AH438" i="12" s="1"/>
  <c r="AC439" i="12"/>
  <c r="AD439" i="12" s="1"/>
  <c r="AH439" i="12" s="1"/>
  <c r="AC440" i="12"/>
  <c r="AD440" i="12" s="1"/>
  <c r="AH440" i="12" s="1"/>
  <c r="AC441" i="12"/>
  <c r="AD441" i="12" s="1"/>
  <c r="AH441" i="12" s="1"/>
  <c r="AC442" i="12"/>
  <c r="AD442" i="12" s="1"/>
  <c r="AH442" i="12" s="1"/>
  <c r="AC444" i="12"/>
  <c r="AD444" i="12" s="1"/>
  <c r="AH444" i="12" s="1"/>
  <c r="AC445" i="12"/>
  <c r="AD445" i="12" s="1"/>
  <c r="AH445" i="12" s="1"/>
  <c r="AC446" i="12"/>
  <c r="AD446" i="12" s="1"/>
  <c r="AH446" i="12" s="1"/>
  <c r="AC447" i="12"/>
  <c r="AD447" i="12" s="1"/>
  <c r="AH447" i="12" s="1"/>
  <c r="AC448" i="12"/>
  <c r="AD448" i="12" s="1"/>
  <c r="AH448" i="12" s="1"/>
  <c r="AC449" i="12"/>
  <c r="AD449" i="12" s="1"/>
  <c r="AH449" i="12" s="1"/>
  <c r="AC450" i="12"/>
  <c r="AD450" i="12" s="1"/>
  <c r="AH450" i="12" s="1"/>
  <c r="AC451" i="12"/>
  <c r="AD451" i="12" s="1"/>
  <c r="AH451" i="12" s="1"/>
  <c r="AC452" i="12"/>
  <c r="AD452" i="12" s="1"/>
  <c r="AH452" i="12" s="1"/>
  <c r="AC453" i="12"/>
  <c r="AD453" i="12" s="1"/>
  <c r="AH453" i="12" s="1"/>
  <c r="AC454" i="12"/>
  <c r="AD454" i="12" s="1"/>
  <c r="AH454" i="12" s="1"/>
  <c r="AC455" i="12"/>
  <c r="AD455" i="12" s="1"/>
  <c r="AH455" i="12" s="1"/>
  <c r="AC456" i="12"/>
  <c r="AD456" i="12" s="1"/>
  <c r="AH456" i="12" s="1"/>
  <c r="AC457" i="12"/>
  <c r="AD457" i="12" s="1"/>
  <c r="AH457" i="12" s="1"/>
  <c r="AC458" i="12"/>
  <c r="AD458" i="12" s="1"/>
  <c r="AH458" i="12" s="1"/>
  <c r="AC459" i="12"/>
  <c r="AD459" i="12" s="1"/>
  <c r="AH459" i="12" s="1"/>
  <c r="AC461" i="12"/>
  <c r="AD461" i="12" s="1"/>
  <c r="AH461" i="12" s="1"/>
  <c r="AC462" i="12"/>
  <c r="AD462" i="12" s="1"/>
  <c r="AH462" i="12" s="1"/>
  <c r="AC463" i="12"/>
  <c r="AD463" i="12" s="1"/>
  <c r="AH463" i="12" s="1"/>
  <c r="AC464" i="12"/>
  <c r="AD464" i="12" s="1"/>
  <c r="AH464" i="12" s="1"/>
  <c r="AC465" i="12"/>
  <c r="AD465" i="12" s="1"/>
  <c r="AH465" i="12" s="1"/>
  <c r="AC466" i="12"/>
  <c r="AD466" i="12" s="1"/>
  <c r="AH466" i="12" s="1"/>
  <c r="AC467" i="12"/>
  <c r="AD467" i="12" s="1"/>
  <c r="AH467" i="12" s="1"/>
  <c r="AC468" i="12"/>
  <c r="AD468" i="12" s="1"/>
  <c r="AH468" i="12" s="1"/>
  <c r="AC469" i="12"/>
  <c r="AD469" i="12" s="1"/>
  <c r="AH469" i="12" s="1"/>
  <c r="AC470" i="12"/>
  <c r="AD470" i="12" s="1"/>
  <c r="AH470" i="12" s="1"/>
  <c r="AC471" i="12"/>
  <c r="AD471" i="12" s="1"/>
  <c r="AH471" i="12" s="1"/>
  <c r="AC472" i="12"/>
  <c r="AD472" i="12" s="1"/>
  <c r="AH472" i="12" s="1"/>
  <c r="AC473" i="12"/>
  <c r="AD473" i="12" s="1"/>
  <c r="AH473" i="12" s="1"/>
  <c r="AC474" i="12"/>
  <c r="AD474" i="12" s="1"/>
  <c r="AH474" i="12" s="1"/>
  <c r="AC475" i="12"/>
  <c r="AD475" i="12" s="1"/>
  <c r="AH475" i="12" s="1"/>
  <c r="AC476" i="12"/>
  <c r="AD476" i="12" s="1"/>
  <c r="AH476" i="12" s="1"/>
  <c r="AC477" i="12"/>
  <c r="AD477" i="12" s="1"/>
  <c r="AH477" i="12" s="1"/>
  <c r="AC479" i="12"/>
  <c r="AD479" i="12" s="1"/>
  <c r="AH479" i="12" s="1"/>
  <c r="AC480" i="12"/>
  <c r="AD480" i="12" s="1"/>
  <c r="AH480" i="12" s="1"/>
  <c r="AC481" i="12"/>
  <c r="AD481" i="12" s="1"/>
  <c r="AH481" i="12" s="1"/>
  <c r="AC482" i="12"/>
  <c r="AD482" i="12" s="1"/>
  <c r="AH482" i="12" s="1"/>
  <c r="AC483" i="12"/>
  <c r="AD483" i="12" s="1"/>
  <c r="AH483" i="12" s="1"/>
  <c r="AC484" i="12"/>
  <c r="AD484" i="12" s="1"/>
  <c r="AH484" i="12" s="1"/>
  <c r="AC485" i="12"/>
  <c r="AD485" i="12" s="1"/>
  <c r="AH485" i="12" s="1"/>
  <c r="AC486" i="12"/>
  <c r="AD486" i="12" s="1"/>
  <c r="AH486" i="12" s="1"/>
  <c r="AC487" i="12"/>
  <c r="AD487" i="12" s="1"/>
  <c r="AH487" i="12" s="1"/>
  <c r="AC488" i="12"/>
  <c r="AD488" i="12" s="1"/>
  <c r="AH488" i="12" s="1"/>
  <c r="AC489" i="12"/>
  <c r="AD489" i="12" s="1"/>
  <c r="AH489" i="12" s="1"/>
  <c r="AC490" i="12"/>
  <c r="AD490" i="12" s="1"/>
  <c r="AH490" i="12" s="1"/>
  <c r="AC491" i="12"/>
  <c r="AD491" i="12" s="1"/>
  <c r="AH491" i="12" s="1"/>
  <c r="AC492" i="12"/>
  <c r="AD492" i="12" s="1"/>
  <c r="AH492" i="12" s="1"/>
  <c r="AC493" i="12"/>
  <c r="AD493" i="12" s="1"/>
  <c r="AH493" i="12" s="1"/>
  <c r="AC494" i="12"/>
  <c r="AD494" i="12" s="1"/>
  <c r="AH494" i="12" s="1"/>
  <c r="AC496" i="12"/>
  <c r="AD496" i="12" s="1"/>
  <c r="AH496" i="12" s="1"/>
  <c r="AC497" i="12"/>
  <c r="AD497" i="12" s="1"/>
  <c r="AH497" i="12" s="1"/>
  <c r="AC498" i="12"/>
  <c r="AD498" i="12" s="1"/>
  <c r="AH498" i="12" s="1"/>
  <c r="AC499" i="12"/>
  <c r="AD499" i="12" s="1"/>
  <c r="AH499" i="12" s="1"/>
  <c r="AC500" i="12"/>
  <c r="AD500" i="12" s="1"/>
  <c r="AH500" i="12" s="1"/>
  <c r="AC501" i="12"/>
  <c r="AD501" i="12" s="1"/>
  <c r="AH501" i="12" s="1"/>
  <c r="AC502" i="12"/>
  <c r="AD502" i="12" s="1"/>
  <c r="AH502" i="12" s="1"/>
  <c r="AC503" i="12"/>
  <c r="AD503" i="12" s="1"/>
  <c r="AH503" i="12" s="1"/>
  <c r="AC504" i="12"/>
  <c r="AD504" i="12" s="1"/>
  <c r="AH504" i="12" s="1"/>
  <c r="AC505" i="12"/>
  <c r="AD505" i="12" s="1"/>
  <c r="AH505" i="12" s="1"/>
  <c r="AC506" i="12"/>
  <c r="AD506" i="12" s="1"/>
  <c r="AH506" i="12" s="1"/>
  <c r="AC507" i="12"/>
  <c r="AD507" i="12" s="1"/>
  <c r="AH507" i="12" s="1"/>
  <c r="AC508" i="12"/>
  <c r="AD508" i="12" s="1"/>
  <c r="AH508" i="12" s="1"/>
  <c r="AC509" i="12"/>
  <c r="AD509" i="12" s="1"/>
  <c r="AH509" i="12" s="1"/>
  <c r="AC510" i="12"/>
  <c r="AD510" i="12" s="1"/>
  <c r="AH510" i="12" s="1"/>
  <c r="AC511" i="12"/>
  <c r="AD511" i="12" s="1"/>
  <c r="AH511" i="12" s="1"/>
  <c r="AC512" i="12"/>
  <c r="AD512" i="12" s="1"/>
  <c r="AH512" i="12" s="1"/>
  <c r="AC513" i="12"/>
  <c r="AD513" i="12" s="1"/>
  <c r="AH513" i="12" s="1"/>
  <c r="AC514" i="12"/>
  <c r="AD514" i="12" s="1"/>
  <c r="AH514" i="12" s="1"/>
  <c r="AC515" i="12"/>
  <c r="AD515" i="12" s="1"/>
  <c r="AH515" i="12" s="1"/>
  <c r="AC516" i="12"/>
  <c r="AD516" i="12" s="1"/>
  <c r="AH516" i="12" s="1"/>
  <c r="AC517" i="12"/>
  <c r="AD517" i="12" s="1"/>
  <c r="AH517" i="12" s="1"/>
  <c r="AC518" i="12"/>
  <c r="AD518" i="12" s="1"/>
  <c r="AH518" i="12" s="1"/>
  <c r="AC519" i="12"/>
  <c r="AD519" i="12" s="1"/>
  <c r="AH519" i="12" s="1"/>
  <c r="AC521" i="12"/>
  <c r="AD521" i="12" s="1"/>
  <c r="AH521" i="12" s="1"/>
  <c r="AC522" i="12"/>
  <c r="AD522" i="12" s="1"/>
  <c r="AH522" i="12" s="1"/>
  <c r="AC523" i="12"/>
  <c r="AD523" i="12" s="1"/>
  <c r="AH523" i="12" s="1"/>
  <c r="AC524" i="12"/>
  <c r="AD524" i="12" s="1"/>
  <c r="AH524" i="12" s="1"/>
  <c r="AC525" i="12"/>
  <c r="AD525" i="12" s="1"/>
  <c r="AH525" i="12" s="1"/>
  <c r="AC526" i="12"/>
  <c r="AD526" i="12" s="1"/>
  <c r="AH526" i="12" s="1"/>
  <c r="AC527" i="12"/>
  <c r="AD527" i="12" s="1"/>
  <c r="AH527" i="12" s="1"/>
  <c r="AC528" i="12"/>
  <c r="AD528" i="12" s="1"/>
  <c r="AH528" i="12" s="1"/>
  <c r="AC529" i="12"/>
  <c r="AD529" i="12" s="1"/>
  <c r="AH529" i="12" s="1"/>
  <c r="AC530" i="12"/>
  <c r="AD530" i="12" s="1"/>
  <c r="AH530" i="12" s="1"/>
  <c r="AC531" i="12"/>
  <c r="AD531" i="12" s="1"/>
  <c r="AH531" i="12" s="1"/>
  <c r="AC532" i="12"/>
  <c r="AD532" i="12" s="1"/>
  <c r="AH532" i="12" s="1"/>
  <c r="AC533" i="12"/>
  <c r="AD533" i="12" s="1"/>
  <c r="AH533" i="12" s="1"/>
  <c r="AC534" i="12"/>
  <c r="AD534" i="12" s="1"/>
  <c r="AH534" i="12" s="1"/>
  <c r="AC535" i="12"/>
  <c r="AD535" i="12" s="1"/>
  <c r="AH535" i="12" s="1"/>
  <c r="AC536" i="12"/>
  <c r="AD536" i="12" s="1"/>
  <c r="AH536" i="12" s="1"/>
  <c r="AC537" i="12"/>
  <c r="AD537" i="12" s="1"/>
  <c r="AH537" i="12" s="1"/>
  <c r="AC538" i="12"/>
  <c r="AD538" i="12" s="1"/>
  <c r="AH538" i="12" s="1"/>
  <c r="AC539" i="12"/>
  <c r="AD539" i="12" s="1"/>
  <c r="AH539" i="12" s="1"/>
  <c r="AC540" i="12"/>
  <c r="AD540" i="12" s="1"/>
  <c r="AH540" i="12" s="1"/>
  <c r="AC542" i="12"/>
  <c r="AD542" i="12" s="1"/>
  <c r="AH542" i="12" s="1"/>
  <c r="AC543" i="12"/>
  <c r="AD543" i="12" s="1"/>
  <c r="AH543" i="12" s="1"/>
  <c r="AC544" i="12"/>
  <c r="AD544" i="12" s="1"/>
  <c r="AH544" i="12" s="1"/>
  <c r="AC545" i="12"/>
  <c r="AD545" i="12" s="1"/>
  <c r="AH545" i="12" s="1"/>
  <c r="AC546" i="12"/>
  <c r="AD546" i="12" s="1"/>
  <c r="AH546" i="12" s="1"/>
  <c r="AC547" i="12"/>
  <c r="AD547" i="12" s="1"/>
  <c r="AH547" i="12" s="1"/>
  <c r="AC548" i="12"/>
  <c r="AD548" i="12" s="1"/>
  <c r="AH548" i="12" s="1"/>
  <c r="AC549" i="12"/>
  <c r="AD549" i="12" s="1"/>
  <c r="AH549" i="12" s="1"/>
  <c r="AC550" i="12"/>
  <c r="AD550" i="12" s="1"/>
  <c r="AH550" i="12" s="1"/>
  <c r="AC551" i="12"/>
  <c r="AD551" i="12" s="1"/>
  <c r="AH551" i="12" s="1"/>
  <c r="AC552" i="12"/>
  <c r="AD552" i="12" s="1"/>
  <c r="AH552" i="12" s="1"/>
  <c r="AC553" i="12"/>
  <c r="AD553" i="12" s="1"/>
  <c r="AH553" i="12" s="1"/>
  <c r="AC554" i="12"/>
  <c r="AD554" i="12" s="1"/>
  <c r="AH554" i="12" s="1"/>
  <c r="AC555" i="12"/>
  <c r="AD555" i="12" s="1"/>
  <c r="AH555" i="12" s="1"/>
  <c r="AC556" i="12"/>
  <c r="AD556" i="12" s="1"/>
  <c r="AH556" i="12" s="1"/>
  <c r="AC557" i="12"/>
  <c r="AD557" i="12" s="1"/>
  <c r="AH557" i="12" s="1"/>
  <c r="AC558" i="12"/>
  <c r="AD558" i="12" s="1"/>
  <c r="AH558" i="12" s="1"/>
  <c r="AC559" i="12"/>
  <c r="AD559" i="12" s="1"/>
  <c r="AH559" i="12" s="1"/>
  <c r="AC560" i="12"/>
  <c r="AD560" i="12" s="1"/>
  <c r="AH560" i="12" s="1"/>
  <c r="AC561" i="12"/>
  <c r="AD561" i="12" s="1"/>
  <c r="AH561" i="12" s="1"/>
  <c r="AC563" i="12"/>
  <c r="AD563" i="12" s="1"/>
  <c r="AH563" i="12" s="1"/>
  <c r="AC564" i="12"/>
  <c r="AD564" i="12" s="1"/>
  <c r="AH564" i="12" s="1"/>
  <c r="AC565" i="12"/>
  <c r="AD565" i="12" s="1"/>
  <c r="AH565" i="12" s="1"/>
  <c r="AC566" i="12"/>
  <c r="AD566" i="12" s="1"/>
  <c r="AH566" i="12" s="1"/>
  <c r="AC567" i="12"/>
  <c r="AD567" i="12" s="1"/>
  <c r="AH567" i="12" s="1"/>
  <c r="AC568" i="12"/>
  <c r="AD568" i="12" s="1"/>
  <c r="AH568" i="12" s="1"/>
  <c r="AC569" i="12"/>
  <c r="AD569" i="12" s="1"/>
  <c r="AH569" i="12" s="1"/>
  <c r="AC570" i="12"/>
  <c r="AD570" i="12" s="1"/>
  <c r="AH570" i="12" s="1"/>
  <c r="AC572" i="12"/>
  <c r="AD572" i="12" s="1"/>
  <c r="AH572" i="12" s="1"/>
  <c r="AC573" i="12"/>
  <c r="AD573" i="12" s="1"/>
  <c r="AH573" i="12" s="1"/>
  <c r="AC574" i="12"/>
  <c r="AD574" i="12" s="1"/>
  <c r="AH574" i="12" s="1"/>
  <c r="AC575" i="12"/>
  <c r="AD575" i="12" s="1"/>
  <c r="AH575" i="12" s="1"/>
  <c r="AC576" i="12"/>
  <c r="AD576" i="12" s="1"/>
  <c r="AH576" i="12" s="1"/>
  <c r="AC577" i="12"/>
  <c r="AD577" i="12" s="1"/>
  <c r="AH577" i="12" s="1"/>
  <c r="AC578" i="12"/>
  <c r="AD578" i="12" s="1"/>
  <c r="AH578" i="12" s="1"/>
  <c r="AC579" i="12"/>
  <c r="AD579" i="12" s="1"/>
  <c r="AH579" i="12" s="1"/>
  <c r="AC580" i="12"/>
  <c r="AD580" i="12" s="1"/>
  <c r="AH580" i="12" s="1"/>
  <c r="AC581" i="12"/>
  <c r="AD581" i="12" s="1"/>
  <c r="AH581" i="12" s="1"/>
  <c r="AC582" i="12"/>
  <c r="AD582" i="12" s="1"/>
  <c r="AH582" i="12" s="1"/>
  <c r="AC583" i="12"/>
  <c r="AD583" i="12" s="1"/>
  <c r="AH583" i="12" s="1"/>
  <c r="AC584" i="12"/>
  <c r="AD584" i="12" s="1"/>
  <c r="AH584" i="12" s="1"/>
  <c r="AC585" i="12"/>
  <c r="AD585" i="12" s="1"/>
  <c r="AH585" i="12" s="1"/>
  <c r="AC586" i="12"/>
  <c r="AD586" i="12" s="1"/>
  <c r="AH586" i="12" s="1"/>
  <c r="AC587" i="12"/>
  <c r="AD587" i="12" s="1"/>
  <c r="AH587" i="12" s="1"/>
  <c r="AC588" i="12"/>
  <c r="AD588" i="12" s="1"/>
  <c r="AH588" i="12" s="1"/>
  <c r="AC589" i="12"/>
  <c r="AD589" i="12" s="1"/>
  <c r="AH589" i="12" s="1"/>
  <c r="AC590" i="12"/>
  <c r="AD590" i="12" s="1"/>
  <c r="AH590" i="12" s="1"/>
  <c r="AC591" i="12"/>
  <c r="AD591" i="12" s="1"/>
  <c r="AH591" i="12" s="1"/>
  <c r="AC593" i="12"/>
  <c r="AD593" i="12" s="1"/>
  <c r="AH593" i="12" s="1"/>
  <c r="AC594" i="12"/>
  <c r="AD594" i="12" s="1"/>
  <c r="AH594" i="12" s="1"/>
  <c r="AC595" i="12"/>
  <c r="AD595" i="12" s="1"/>
  <c r="AH595" i="12" s="1"/>
  <c r="AC596" i="12"/>
  <c r="AD596" i="12" s="1"/>
  <c r="AH596" i="12" s="1"/>
  <c r="AC597" i="12"/>
  <c r="AD597" i="12" s="1"/>
  <c r="AH597" i="12" s="1"/>
  <c r="AC598" i="12"/>
  <c r="AD598" i="12" s="1"/>
  <c r="AH598" i="12" s="1"/>
  <c r="AC599" i="12"/>
  <c r="AD599" i="12" s="1"/>
  <c r="AH599" i="12" s="1"/>
  <c r="AC600" i="12"/>
  <c r="AD600" i="12" s="1"/>
  <c r="AH600" i="12" s="1"/>
  <c r="AC601" i="12"/>
  <c r="AD601" i="12" s="1"/>
  <c r="AH601" i="12" s="1"/>
  <c r="AC602" i="12"/>
  <c r="AD602" i="12" s="1"/>
  <c r="AH602" i="12" s="1"/>
  <c r="AC603" i="12"/>
  <c r="AD603" i="12" s="1"/>
  <c r="AH603" i="12" s="1"/>
  <c r="AC604" i="12"/>
  <c r="AD604" i="12" s="1"/>
  <c r="AH604" i="12" s="1"/>
  <c r="AC606" i="12"/>
  <c r="AD606" i="12" s="1"/>
  <c r="AH606" i="12" s="1"/>
  <c r="AC607" i="12"/>
  <c r="AD607" i="12" s="1"/>
  <c r="AH607" i="12" s="1"/>
  <c r="AC608" i="12"/>
  <c r="AD608" i="12" s="1"/>
  <c r="AH608" i="12" s="1"/>
  <c r="AC609" i="12"/>
  <c r="AD609" i="12" s="1"/>
  <c r="AH609" i="12" s="1"/>
  <c r="AC611" i="12"/>
  <c r="AD611" i="12" s="1"/>
  <c r="AH611" i="12" s="1"/>
  <c r="AC612" i="12"/>
  <c r="AD612" i="12" s="1"/>
  <c r="AH612" i="12" s="1"/>
  <c r="AC613" i="12"/>
  <c r="AD613" i="12" s="1"/>
  <c r="AH613" i="12" s="1"/>
  <c r="AC614" i="12"/>
  <c r="AD614" i="12" s="1"/>
  <c r="AH614" i="12" s="1"/>
  <c r="AC616" i="12"/>
  <c r="AD616" i="12" s="1"/>
  <c r="AH616" i="12" s="1"/>
  <c r="AC617" i="12"/>
  <c r="AD617" i="12" s="1"/>
  <c r="AH617" i="12" s="1"/>
  <c r="AC618" i="12"/>
  <c r="AD618" i="12" s="1"/>
  <c r="AH618" i="12" s="1"/>
  <c r="AC619" i="12"/>
  <c r="AD619" i="12" s="1"/>
  <c r="AH619" i="12" s="1"/>
  <c r="AC620" i="12"/>
  <c r="AD620" i="12" s="1"/>
  <c r="AH620" i="12" s="1"/>
  <c r="AC621" i="12"/>
  <c r="AD621" i="12" s="1"/>
  <c r="AH621" i="12" s="1"/>
  <c r="AC622" i="12"/>
  <c r="AD622" i="12" s="1"/>
  <c r="AH622" i="12" s="1"/>
  <c r="AC623" i="12"/>
  <c r="AD623" i="12" s="1"/>
  <c r="AH623" i="12" s="1"/>
  <c r="AC624" i="12"/>
  <c r="AD624" i="12" s="1"/>
  <c r="AH624" i="12" s="1"/>
  <c r="AC625" i="12"/>
  <c r="AD625" i="12" s="1"/>
  <c r="AH625" i="12" s="1"/>
  <c r="AC626" i="12"/>
  <c r="AD626" i="12" s="1"/>
  <c r="AH626" i="12" s="1"/>
  <c r="AC627" i="12"/>
  <c r="AD627" i="12" s="1"/>
  <c r="AH627" i="12" s="1"/>
  <c r="AC628" i="12"/>
  <c r="AD628" i="12" s="1"/>
  <c r="AH628" i="12" s="1"/>
  <c r="AC629" i="12"/>
  <c r="AD629" i="12" s="1"/>
  <c r="AH629" i="12" s="1"/>
  <c r="AC630" i="12"/>
  <c r="AD630" i="12" s="1"/>
  <c r="AH630" i="12" s="1"/>
  <c r="AC631" i="12"/>
  <c r="AD631" i="12" s="1"/>
  <c r="AH631" i="12" s="1"/>
  <c r="AC632" i="12"/>
  <c r="AD632" i="12" s="1"/>
  <c r="AH632" i="12" s="1"/>
  <c r="AC633" i="12"/>
  <c r="AD633" i="12" s="1"/>
  <c r="AH633" i="12" s="1"/>
  <c r="AC634" i="12"/>
  <c r="AD634" i="12" s="1"/>
  <c r="AH634" i="12" s="1"/>
  <c r="AC635" i="12"/>
  <c r="AD635" i="12" s="1"/>
  <c r="AH635" i="12" s="1"/>
  <c r="AC637" i="12"/>
  <c r="AD637" i="12" s="1"/>
  <c r="AH637" i="12" s="1"/>
  <c r="AC638" i="12"/>
  <c r="AD638" i="12" s="1"/>
  <c r="AH638" i="12" s="1"/>
  <c r="AC639" i="12"/>
  <c r="AD639" i="12" s="1"/>
  <c r="AH639" i="12" s="1"/>
  <c r="AC640" i="12"/>
  <c r="AD640" i="12" s="1"/>
  <c r="AH640" i="12" s="1"/>
  <c r="AC641" i="12"/>
  <c r="AD641" i="12" s="1"/>
  <c r="AH641" i="12" s="1"/>
  <c r="AC642" i="12"/>
  <c r="AD642" i="12" s="1"/>
  <c r="AH642" i="12" s="1"/>
  <c r="AC643" i="12"/>
  <c r="AD643" i="12" s="1"/>
  <c r="AH643" i="12" s="1"/>
  <c r="AC644" i="12"/>
  <c r="AD644" i="12" s="1"/>
  <c r="AH644" i="12" s="1"/>
  <c r="AC646" i="12"/>
  <c r="AD646" i="12" s="1"/>
  <c r="AH646" i="12" s="1"/>
  <c r="AC647" i="12"/>
  <c r="AD647" i="12" s="1"/>
  <c r="AH647" i="12" s="1"/>
  <c r="AC648" i="12"/>
  <c r="AD648" i="12" s="1"/>
  <c r="AC649" i="12"/>
  <c r="AD649" i="12" s="1"/>
  <c r="AH649" i="12" s="1"/>
  <c r="AC650" i="12"/>
  <c r="AD650" i="12" s="1"/>
  <c r="AH650" i="12" s="1"/>
  <c r="AC651" i="12"/>
  <c r="AD651" i="12" s="1"/>
  <c r="AH651" i="12" s="1"/>
  <c r="AC652" i="12"/>
  <c r="AD652" i="12" s="1"/>
  <c r="AH652" i="12" s="1"/>
  <c r="AC653" i="12"/>
  <c r="AD653" i="12" s="1"/>
  <c r="AH653" i="12" s="1"/>
  <c r="AC654" i="12"/>
  <c r="AD654" i="12" s="1"/>
  <c r="AH654" i="12" s="1"/>
  <c r="AC655" i="12"/>
  <c r="AD655" i="12" s="1"/>
  <c r="AH655" i="12" s="1"/>
  <c r="AC656" i="12"/>
  <c r="AD656" i="12" s="1"/>
  <c r="AH656" i="12" s="1"/>
  <c r="AC657" i="12"/>
  <c r="AD657" i="12" s="1"/>
  <c r="AH657" i="12" s="1"/>
  <c r="AC658" i="12"/>
  <c r="AD658" i="12" s="1"/>
  <c r="AH658" i="12" s="1"/>
  <c r="AC659" i="12"/>
  <c r="AD659" i="12" s="1"/>
  <c r="AH659" i="12" s="1"/>
  <c r="AC660" i="12"/>
  <c r="AD660" i="12" s="1"/>
  <c r="AH660" i="12" s="1"/>
  <c r="AC661" i="12"/>
  <c r="AD661" i="12" s="1"/>
  <c r="AH661" i="12" s="1"/>
  <c r="AC662" i="12"/>
  <c r="AD662" i="12" s="1"/>
  <c r="AH662" i="12" s="1"/>
  <c r="AC663" i="12"/>
  <c r="AD663" i="12" s="1"/>
  <c r="AH663" i="12" s="1"/>
  <c r="AC664" i="12"/>
  <c r="AD664" i="12" s="1"/>
  <c r="AH664" i="12" s="1"/>
  <c r="AC665" i="12"/>
  <c r="AD665" i="12" s="1"/>
  <c r="AH665" i="12" s="1"/>
  <c r="AC666" i="12"/>
  <c r="AD666" i="12" s="1"/>
  <c r="AH666" i="12" s="1"/>
  <c r="AC667" i="12"/>
  <c r="AD667" i="12" s="1"/>
  <c r="AH667" i="12" s="1"/>
  <c r="AC668" i="12"/>
  <c r="AD668" i="12" s="1"/>
  <c r="AH668" i="12" s="1"/>
  <c r="AC669" i="12"/>
  <c r="AD669" i="12" s="1"/>
  <c r="AH669" i="12" s="1"/>
  <c r="AC671" i="12"/>
  <c r="AD671" i="12" s="1"/>
  <c r="AH671" i="12" s="1"/>
  <c r="AC672" i="12"/>
  <c r="AD672" i="12" s="1"/>
  <c r="AH672" i="12" s="1"/>
  <c r="AC673" i="12"/>
  <c r="AD673" i="12" s="1"/>
  <c r="AH673" i="12" s="1"/>
  <c r="AC674" i="12"/>
  <c r="AD674" i="12" s="1"/>
  <c r="AH674" i="12" s="1"/>
  <c r="AC675" i="12"/>
  <c r="AD675" i="12" s="1"/>
  <c r="AH675" i="12" s="1"/>
  <c r="AC676" i="12"/>
  <c r="AD676" i="12" s="1"/>
  <c r="AH676" i="12" s="1"/>
  <c r="AC677" i="12"/>
  <c r="AD677" i="12" s="1"/>
  <c r="AH677" i="12" s="1"/>
  <c r="AC678" i="12"/>
  <c r="AD678" i="12" s="1"/>
  <c r="AH678" i="12" s="1"/>
  <c r="AC679" i="12"/>
  <c r="AD679" i="12" s="1"/>
  <c r="AH679" i="12" s="1"/>
  <c r="AC680" i="12"/>
  <c r="AD680" i="12" s="1"/>
  <c r="AH680" i="12" s="1"/>
  <c r="AC681" i="12"/>
  <c r="AD681" i="12" s="1"/>
  <c r="AH681" i="12" s="1"/>
  <c r="AC682" i="12"/>
  <c r="AD682" i="12" s="1"/>
  <c r="AH682" i="12" s="1"/>
  <c r="AC683" i="12"/>
  <c r="AD683" i="12" s="1"/>
  <c r="AH683" i="12" s="1"/>
  <c r="AC684" i="12"/>
  <c r="AD684" i="12" s="1"/>
  <c r="AH684" i="12" s="1"/>
  <c r="AC685" i="12"/>
  <c r="AD685" i="12" s="1"/>
  <c r="AH685" i="12" s="1"/>
  <c r="AC686" i="12"/>
  <c r="AD686" i="12" s="1"/>
  <c r="AH686" i="12" s="1"/>
  <c r="AC688" i="12"/>
  <c r="AD688" i="12" s="1"/>
  <c r="AH688" i="12" s="1"/>
  <c r="AC689" i="12"/>
  <c r="AD689" i="12" s="1"/>
  <c r="AH689" i="12" s="1"/>
  <c r="AC690" i="12"/>
  <c r="AD690" i="12" s="1"/>
  <c r="AH690" i="12" s="1"/>
  <c r="AC691" i="12"/>
  <c r="AD691" i="12" s="1"/>
  <c r="AH691" i="12" s="1"/>
  <c r="AC692" i="12"/>
  <c r="AD692" i="12" s="1"/>
  <c r="AH692" i="12" s="1"/>
  <c r="AC693" i="12"/>
  <c r="AD693" i="12" s="1"/>
  <c r="AH693" i="12" s="1"/>
  <c r="AC694" i="12"/>
  <c r="AD694" i="12" s="1"/>
  <c r="AH694" i="12" s="1"/>
  <c r="AC695" i="12"/>
  <c r="AD695" i="12" s="1"/>
  <c r="AH695" i="12" s="1"/>
  <c r="AC697" i="12"/>
  <c r="AD697" i="12" s="1"/>
  <c r="AH697" i="12" s="1"/>
  <c r="AC698" i="12"/>
  <c r="AD698" i="12" s="1"/>
  <c r="AH698" i="12" s="1"/>
  <c r="AC699" i="12"/>
  <c r="AD699" i="12" s="1"/>
  <c r="AH699" i="12" s="1"/>
  <c r="AC700" i="12"/>
  <c r="AD700" i="12" s="1"/>
  <c r="AH700" i="12" s="1"/>
  <c r="AC701" i="12"/>
  <c r="AD701" i="12" s="1"/>
  <c r="AH701" i="12" s="1"/>
  <c r="AC702" i="12"/>
  <c r="AD702" i="12" s="1"/>
  <c r="AH702" i="12" s="1"/>
  <c r="AC703" i="12"/>
  <c r="AD703" i="12" s="1"/>
  <c r="AH703" i="12" s="1"/>
  <c r="AC704" i="12"/>
  <c r="AD704" i="12" s="1"/>
  <c r="AH704" i="12" s="1"/>
  <c r="AC705" i="12"/>
  <c r="AD705" i="12" s="1"/>
  <c r="AH705" i="12" s="1"/>
  <c r="AC706" i="12"/>
  <c r="AD706" i="12" s="1"/>
  <c r="AH706" i="12" s="1"/>
  <c r="AC707" i="12"/>
  <c r="AD707" i="12" s="1"/>
  <c r="AH707" i="12" s="1"/>
  <c r="AC708" i="12"/>
  <c r="AD708" i="12" s="1"/>
  <c r="AH708" i="12" s="1"/>
  <c r="AC709" i="12"/>
  <c r="AD709" i="12" s="1"/>
  <c r="AH709" i="12" s="1"/>
  <c r="AC710" i="12"/>
  <c r="AD710" i="12" s="1"/>
  <c r="AH710" i="12" s="1"/>
  <c r="AC711" i="12"/>
  <c r="AD711" i="12" s="1"/>
  <c r="AH711" i="12" s="1"/>
  <c r="AC712" i="12"/>
  <c r="AD712" i="12" s="1"/>
  <c r="AH712" i="12" s="1"/>
  <c r="AC713" i="12"/>
  <c r="AD713" i="12" s="1"/>
  <c r="AH713" i="12" s="1"/>
  <c r="AC715" i="12"/>
  <c r="AD715" i="12" s="1"/>
  <c r="AH715" i="12" s="1"/>
  <c r="AC716" i="12"/>
  <c r="AD716" i="12" s="1"/>
  <c r="AH716" i="12" s="1"/>
  <c r="AC717" i="12"/>
  <c r="AD717" i="12" s="1"/>
  <c r="AH717" i="12" s="1"/>
  <c r="AC718" i="12"/>
  <c r="AD718" i="12" s="1"/>
  <c r="AH718" i="12" s="1"/>
  <c r="AC719" i="12"/>
  <c r="AD719" i="12" s="1"/>
  <c r="AH719" i="12" s="1"/>
  <c r="AC720" i="12"/>
  <c r="AD720" i="12" s="1"/>
  <c r="AH720" i="12" s="1"/>
  <c r="AC721" i="12"/>
  <c r="AD721" i="12" s="1"/>
  <c r="AH721" i="12" s="1"/>
  <c r="AC722" i="12"/>
  <c r="AD722" i="12" s="1"/>
  <c r="AH722" i="12" s="1"/>
  <c r="AC723" i="12"/>
  <c r="AD723" i="12" s="1"/>
  <c r="AH723" i="12" s="1"/>
  <c r="AC724" i="12"/>
  <c r="AD724" i="12" s="1"/>
  <c r="AH724" i="12" s="1"/>
  <c r="AC725" i="12"/>
  <c r="AD725" i="12" s="1"/>
  <c r="AH725" i="12" s="1"/>
  <c r="AC726" i="12"/>
  <c r="AD726" i="12" s="1"/>
  <c r="AH726" i="12" s="1"/>
  <c r="AC728" i="12"/>
  <c r="AD728" i="12" s="1"/>
  <c r="AH728" i="12" s="1"/>
  <c r="AC729" i="12"/>
  <c r="AD729" i="12" s="1"/>
  <c r="AH729" i="12" s="1"/>
  <c r="AC730" i="12"/>
  <c r="AD730" i="12" s="1"/>
  <c r="AH730" i="12" s="1"/>
  <c r="AC731" i="12"/>
  <c r="AD731" i="12" s="1"/>
  <c r="AH731" i="12" s="1"/>
  <c r="AC732" i="12"/>
  <c r="AD732" i="12" s="1"/>
  <c r="AH732" i="12" s="1"/>
  <c r="AC733" i="12"/>
  <c r="AD733" i="12" s="1"/>
  <c r="AH733" i="12" s="1"/>
  <c r="AC734" i="12"/>
  <c r="AD734" i="12" s="1"/>
  <c r="AH734" i="12" s="1"/>
  <c r="AC735" i="12"/>
  <c r="AD735" i="12" s="1"/>
  <c r="AH735" i="12" s="1"/>
  <c r="AC736" i="12"/>
  <c r="AD736" i="12" s="1"/>
  <c r="AH736" i="12" s="1"/>
  <c r="AC737" i="12"/>
  <c r="AD737" i="12" s="1"/>
  <c r="AH737" i="12" s="1"/>
  <c r="AC738" i="12"/>
  <c r="AD738" i="12" s="1"/>
  <c r="AH738" i="12" s="1"/>
  <c r="AC739" i="12"/>
  <c r="AD739" i="12" s="1"/>
  <c r="AH739" i="12" s="1"/>
  <c r="AC741" i="12"/>
  <c r="AD741" i="12" s="1"/>
  <c r="AH741" i="12" s="1"/>
  <c r="AC742" i="12"/>
  <c r="AD742" i="12" s="1"/>
  <c r="AH742" i="12" s="1"/>
  <c r="AC743" i="12"/>
  <c r="AD743" i="12" s="1"/>
  <c r="AH743" i="12" s="1"/>
  <c r="AC744" i="12"/>
  <c r="AD744" i="12" s="1"/>
  <c r="AH744" i="12" s="1"/>
  <c r="AC745" i="12"/>
  <c r="AD745" i="12" s="1"/>
  <c r="AH745" i="12" s="1"/>
  <c r="AC746" i="12"/>
  <c r="AD746" i="12" s="1"/>
  <c r="AH746" i="12" s="1"/>
  <c r="AC747" i="12"/>
  <c r="AD747" i="12" s="1"/>
  <c r="AH747" i="12" s="1"/>
  <c r="AC748" i="12"/>
  <c r="AD748" i="12" s="1"/>
  <c r="AH748" i="12" s="1"/>
  <c r="AC749" i="12"/>
  <c r="AD749" i="12" s="1"/>
  <c r="AH749" i="12" s="1"/>
  <c r="AC750" i="12"/>
  <c r="AD750" i="12" s="1"/>
  <c r="AH750" i="12" s="1"/>
  <c r="AC751" i="12"/>
  <c r="AD751" i="12" s="1"/>
  <c r="AH751" i="12" s="1"/>
  <c r="AC752" i="12"/>
  <c r="AD752" i="12" s="1"/>
  <c r="AH752" i="12" s="1"/>
  <c r="AC754" i="12"/>
  <c r="AD754" i="12" s="1"/>
  <c r="AH754" i="12" s="1"/>
  <c r="AC755" i="12"/>
  <c r="AD755" i="12" s="1"/>
  <c r="AH755" i="12" s="1"/>
  <c r="AC756" i="12"/>
  <c r="AD756" i="12" s="1"/>
  <c r="AH756" i="12" s="1"/>
  <c r="AC757" i="12"/>
  <c r="AD757" i="12" s="1"/>
  <c r="AH757" i="12" s="1"/>
  <c r="AC758" i="12"/>
  <c r="AD758" i="12" s="1"/>
  <c r="AH758" i="12" s="1"/>
  <c r="AC759" i="12"/>
  <c r="AD759" i="12" s="1"/>
  <c r="AH759" i="12" s="1"/>
  <c r="AC761" i="12"/>
  <c r="AD761" i="12" s="1"/>
  <c r="AH761" i="12" s="1"/>
  <c r="AC762" i="12"/>
  <c r="AD762" i="12" s="1"/>
  <c r="AH762" i="12" s="1"/>
  <c r="AC763" i="12"/>
  <c r="AD763" i="12" s="1"/>
  <c r="AH763" i="12" s="1"/>
  <c r="AC764" i="12"/>
  <c r="AD764" i="12" s="1"/>
  <c r="AH764" i="12" s="1"/>
  <c r="AC766" i="12"/>
  <c r="AD766" i="12" s="1"/>
  <c r="AH766" i="12" s="1"/>
  <c r="AC767" i="12"/>
  <c r="AD767" i="12" s="1"/>
  <c r="AH767" i="12" s="1"/>
  <c r="AC768" i="12"/>
  <c r="AD768" i="12" s="1"/>
  <c r="AH768" i="12" s="1"/>
  <c r="AC769" i="12"/>
  <c r="AD769" i="12" s="1"/>
  <c r="AH769" i="12" s="1"/>
  <c r="AC770" i="12"/>
  <c r="AD770" i="12" s="1"/>
  <c r="AH770" i="12" s="1"/>
  <c r="AC771" i="12"/>
  <c r="AD771" i="12" s="1"/>
  <c r="AH771" i="12" s="1"/>
  <c r="AC772" i="12"/>
  <c r="AD772" i="12" s="1"/>
  <c r="AH772" i="12" s="1"/>
  <c r="AC773" i="12"/>
  <c r="AD773" i="12" s="1"/>
  <c r="AH773" i="12" s="1"/>
  <c r="AC774" i="12"/>
  <c r="AD774" i="12" s="1"/>
  <c r="AH774" i="12" s="1"/>
  <c r="AC775" i="12"/>
  <c r="AD775" i="12" s="1"/>
  <c r="AH775" i="12" s="1"/>
  <c r="AC776" i="12"/>
  <c r="AD776" i="12" s="1"/>
  <c r="AH776" i="12" s="1"/>
  <c r="AC777" i="12"/>
  <c r="AD777" i="12" s="1"/>
  <c r="AH777" i="12" s="1"/>
  <c r="AC779" i="12"/>
  <c r="AD779" i="12" s="1"/>
  <c r="AH779" i="12" s="1"/>
  <c r="AC780" i="12"/>
  <c r="AD780" i="12" s="1"/>
  <c r="AH780" i="12" s="1"/>
  <c r="AC781" i="12"/>
  <c r="AD781" i="12" s="1"/>
  <c r="AH781" i="12" s="1"/>
  <c r="AC782" i="12"/>
  <c r="AD782" i="12" s="1"/>
  <c r="AH782" i="12" s="1"/>
  <c r="AC783" i="12"/>
  <c r="AD783" i="12" s="1"/>
  <c r="AH783" i="12" s="1"/>
  <c r="AC784" i="12"/>
  <c r="AD784" i="12" s="1"/>
  <c r="AH784" i="12" s="1"/>
  <c r="AC785" i="12"/>
  <c r="AD785" i="12" s="1"/>
  <c r="AH785" i="12" s="1"/>
  <c r="AC786" i="12"/>
  <c r="AD786" i="12" s="1"/>
  <c r="AH786" i="12" s="1"/>
  <c r="AC788" i="12"/>
  <c r="AD788" i="12" s="1"/>
  <c r="AH788" i="12" s="1"/>
  <c r="AC789" i="12"/>
  <c r="AD789" i="12" s="1"/>
  <c r="AH789" i="12" s="1"/>
  <c r="AC790" i="12"/>
  <c r="AD790" i="12" s="1"/>
  <c r="AH790" i="12" s="1"/>
  <c r="AC791" i="12"/>
  <c r="AD791" i="12" s="1"/>
  <c r="AH791" i="12" s="1"/>
  <c r="AC793" i="12"/>
  <c r="AD793" i="12" s="1"/>
  <c r="AH793" i="12" s="1"/>
  <c r="AC794" i="12"/>
  <c r="AD794" i="12" s="1"/>
  <c r="AH794" i="12" s="1"/>
  <c r="AC795" i="12"/>
  <c r="AD795" i="12" s="1"/>
  <c r="AH795" i="12" s="1"/>
  <c r="AC796" i="12"/>
  <c r="AD796" i="12" s="1"/>
  <c r="AH796" i="12" s="1"/>
  <c r="AC798" i="12"/>
  <c r="AD798" i="12" s="1"/>
  <c r="AH798" i="12" s="1"/>
  <c r="AC799" i="12"/>
  <c r="AD799" i="12" s="1"/>
  <c r="AH799" i="12" s="1"/>
  <c r="AC801" i="12"/>
  <c r="AD801" i="12" s="1"/>
  <c r="AH801" i="12" s="1"/>
  <c r="AC802" i="12"/>
  <c r="AD802" i="12" s="1"/>
  <c r="AH802" i="12" s="1"/>
  <c r="AC803" i="12"/>
  <c r="AD803" i="12" s="1"/>
  <c r="AH803" i="12" s="1"/>
  <c r="AC804" i="12"/>
  <c r="AD804" i="12" s="1"/>
  <c r="AH804" i="12" s="1"/>
  <c r="AC805" i="12"/>
  <c r="AD805" i="12" s="1"/>
  <c r="AH805" i="12" s="1"/>
  <c r="AC806" i="12"/>
  <c r="AD806" i="12" s="1"/>
  <c r="AH806" i="12" s="1"/>
  <c r="AC807" i="12"/>
  <c r="AD807" i="12" s="1"/>
  <c r="AH807" i="12" s="1"/>
  <c r="AC808" i="12"/>
  <c r="AD808" i="12" s="1"/>
  <c r="AH808" i="12" s="1"/>
  <c r="AC810" i="12"/>
  <c r="AD810" i="12" s="1"/>
  <c r="AH810" i="12" s="1"/>
  <c r="AC811" i="12"/>
  <c r="AD811" i="12" s="1"/>
  <c r="AH811" i="12" s="1"/>
  <c r="AC812" i="12"/>
  <c r="AD812" i="12" s="1"/>
  <c r="AC813" i="12"/>
  <c r="AD813" i="12" s="1"/>
  <c r="AH813" i="12" s="1"/>
  <c r="AC814" i="12"/>
  <c r="AD814" i="12" s="1"/>
  <c r="AH814" i="12" s="1"/>
  <c r="AC815" i="12"/>
  <c r="AD815" i="12" s="1"/>
  <c r="AH815" i="12" s="1"/>
  <c r="AC816" i="12"/>
  <c r="AD816" i="12" s="1"/>
  <c r="AH816" i="12" s="1"/>
  <c r="AC817" i="12"/>
  <c r="AD817" i="12" s="1"/>
  <c r="AH817" i="12" s="1"/>
  <c r="AC819" i="12"/>
  <c r="AD819" i="12" s="1"/>
  <c r="AH819" i="12" s="1"/>
  <c r="AC820" i="12"/>
  <c r="AD820" i="12" s="1"/>
  <c r="AH820" i="12" s="1"/>
  <c r="AC821" i="12"/>
  <c r="AD821" i="12" s="1"/>
  <c r="AH821" i="12" s="1"/>
  <c r="AC822" i="12"/>
  <c r="AD822" i="12" s="1"/>
  <c r="AH822" i="12" s="1"/>
  <c r="AC824" i="12"/>
  <c r="AD824" i="12" s="1"/>
  <c r="AH824" i="12" s="1"/>
  <c r="AC825" i="12"/>
  <c r="AD825" i="12" s="1"/>
  <c r="AH825" i="12" s="1"/>
  <c r="AC826" i="12"/>
  <c r="AD826" i="12" s="1"/>
  <c r="AH826" i="12" s="1"/>
  <c r="AC827" i="12"/>
  <c r="AD827" i="12" s="1"/>
  <c r="AH827" i="12" s="1"/>
  <c r="AC828" i="12"/>
  <c r="AD828" i="12" s="1"/>
  <c r="AH828" i="12" s="1"/>
  <c r="AC829" i="12"/>
  <c r="AD829" i="12" s="1"/>
  <c r="AH829" i="12" s="1"/>
  <c r="AC830" i="12"/>
  <c r="AD830" i="12" s="1"/>
  <c r="AH830" i="12" s="1"/>
  <c r="AC831" i="12"/>
  <c r="AD831" i="12" s="1"/>
  <c r="AH831" i="12" s="1"/>
  <c r="AC833" i="12"/>
  <c r="AD833" i="12" s="1"/>
  <c r="AH833" i="12" s="1"/>
  <c r="AC834" i="12"/>
  <c r="AD834" i="12" s="1"/>
  <c r="AH834" i="12" s="1"/>
  <c r="AC835" i="12"/>
  <c r="AD835" i="12" s="1"/>
  <c r="AH835" i="12" s="1"/>
  <c r="AC836" i="12"/>
  <c r="AD836" i="12" s="1"/>
  <c r="AH836" i="12" s="1"/>
  <c r="AC838" i="12"/>
  <c r="AD838" i="12" s="1"/>
  <c r="AH838" i="12" s="1"/>
  <c r="AC839" i="12"/>
  <c r="AD839" i="12" s="1"/>
  <c r="AH839" i="12" s="1"/>
  <c r="AC840" i="12"/>
  <c r="AD840" i="12" s="1"/>
  <c r="AH840" i="12" s="1"/>
  <c r="AC841" i="12"/>
  <c r="AD841" i="12" s="1"/>
  <c r="AH841" i="12" s="1"/>
  <c r="AC843" i="12"/>
  <c r="AD843" i="12" s="1"/>
  <c r="AH843" i="12" s="1"/>
  <c r="AC844" i="12"/>
  <c r="AD844" i="12" s="1"/>
  <c r="AH844" i="12" s="1"/>
  <c r="AC845" i="12"/>
  <c r="AD845" i="12" s="1"/>
  <c r="AH845" i="12" s="1"/>
  <c r="AC846" i="12"/>
  <c r="AD846" i="12" s="1"/>
  <c r="AH846" i="12" s="1"/>
  <c r="AC847" i="12"/>
  <c r="AD847" i="12" s="1"/>
  <c r="AH847" i="12" s="1"/>
  <c r="AC848" i="12"/>
  <c r="AD848" i="12" s="1"/>
  <c r="AH848" i="12" s="1"/>
  <c r="AC849" i="12"/>
  <c r="AD849" i="12" s="1"/>
  <c r="AH849" i="12" s="1"/>
  <c r="AC850" i="12"/>
  <c r="AD850" i="12" s="1"/>
  <c r="AH850" i="12" s="1"/>
  <c r="AC852" i="12"/>
  <c r="AD852" i="12" s="1"/>
  <c r="AH852" i="12" s="1"/>
  <c r="AC853" i="12"/>
  <c r="AD853" i="12" s="1"/>
  <c r="AH853" i="12" s="1"/>
  <c r="AC854" i="12"/>
  <c r="AD854" i="12" s="1"/>
  <c r="AH854" i="12" s="1"/>
  <c r="AC855" i="12"/>
  <c r="AD855" i="12" s="1"/>
  <c r="AH855" i="12" s="1"/>
  <c r="AC856" i="12"/>
  <c r="AD856" i="12" s="1"/>
  <c r="AH856" i="12" s="1"/>
  <c r="AC857" i="12"/>
  <c r="AD857" i="12" s="1"/>
  <c r="AH857" i="12" s="1"/>
  <c r="AC858" i="12"/>
  <c r="AD858" i="12" s="1"/>
  <c r="AH858" i="12" s="1"/>
  <c r="AC859" i="12"/>
  <c r="AD859" i="12" s="1"/>
  <c r="AH859" i="12" s="1"/>
  <c r="AC861" i="12"/>
  <c r="AD861" i="12" s="1"/>
  <c r="AH861" i="12" s="1"/>
  <c r="AC862" i="12"/>
  <c r="AD862" i="12" s="1"/>
  <c r="AH862" i="12" s="1"/>
  <c r="AC863" i="12"/>
  <c r="AD863" i="12" s="1"/>
  <c r="AH863" i="12" s="1"/>
  <c r="AC864" i="12"/>
  <c r="AD864" i="12" s="1"/>
  <c r="AH864" i="12" s="1"/>
  <c r="AC866" i="12"/>
  <c r="AD866" i="12" s="1"/>
  <c r="AH866" i="12" s="1"/>
  <c r="AC867" i="12"/>
  <c r="AD867" i="12" s="1"/>
  <c r="AH867" i="12" s="1"/>
  <c r="AC868" i="12"/>
  <c r="AD868" i="12" s="1"/>
  <c r="AH868" i="12" s="1"/>
  <c r="AC869" i="12"/>
  <c r="AD869" i="12" s="1"/>
  <c r="AH869" i="12" s="1"/>
  <c r="AC871" i="12"/>
  <c r="AD871" i="12" s="1"/>
  <c r="AH871" i="12" s="1"/>
  <c r="AC872" i="12"/>
  <c r="AD872" i="12" s="1"/>
  <c r="AH872" i="12" s="1"/>
  <c r="AC873" i="12"/>
  <c r="AD873" i="12" s="1"/>
  <c r="AH873" i="12" s="1"/>
  <c r="AC874" i="12"/>
  <c r="AD874" i="12" s="1"/>
  <c r="AH874" i="12" s="1"/>
  <c r="AC875" i="12"/>
  <c r="AD875" i="12" s="1"/>
  <c r="AH875" i="12" s="1"/>
  <c r="AC876" i="12"/>
  <c r="AD876" i="12" s="1"/>
  <c r="AH876" i="12" s="1"/>
  <c r="AC877" i="12"/>
  <c r="AD877" i="12" s="1"/>
  <c r="AH877" i="12" s="1"/>
  <c r="AC878" i="12"/>
  <c r="AD878" i="12" s="1"/>
  <c r="AH878" i="12" s="1"/>
  <c r="AC880" i="12"/>
  <c r="AD880" i="12" s="1"/>
  <c r="AH880" i="12" s="1"/>
  <c r="AC881" i="12"/>
  <c r="AD881" i="12" s="1"/>
  <c r="AH881" i="12" s="1"/>
  <c r="AC882" i="12"/>
  <c r="AD882" i="12" s="1"/>
  <c r="AH882" i="12" s="1"/>
  <c r="AC883" i="12"/>
  <c r="AD883" i="12" s="1"/>
  <c r="AH883" i="12" s="1"/>
  <c r="AC885" i="12"/>
  <c r="AD885" i="12" s="1"/>
  <c r="AH885" i="12" s="1"/>
  <c r="AC886" i="12"/>
  <c r="AD886" i="12" s="1"/>
  <c r="AH886" i="12" s="1"/>
  <c r="AC887" i="12"/>
  <c r="AD887" i="12" s="1"/>
  <c r="AH887" i="12" s="1"/>
  <c r="AC888" i="12"/>
  <c r="AD888" i="12" s="1"/>
  <c r="AH888" i="12" s="1"/>
  <c r="AC890" i="12"/>
  <c r="AD890" i="12" s="1"/>
  <c r="AH890" i="12" s="1"/>
  <c r="AC891" i="12"/>
  <c r="AD891" i="12" s="1"/>
  <c r="AH891" i="12" s="1"/>
  <c r="AC892" i="12"/>
  <c r="AD892" i="12" s="1"/>
  <c r="AH892" i="12" s="1"/>
  <c r="AC894" i="12"/>
  <c r="AD894" i="12" s="1"/>
  <c r="AH894" i="12" s="1"/>
  <c r="AC895" i="12"/>
  <c r="AD895" i="12" s="1"/>
  <c r="AH895" i="12" s="1"/>
  <c r="AC896" i="12"/>
  <c r="AD896" i="12" s="1"/>
  <c r="AH896" i="12" s="1"/>
  <c r="AC897" i="12"/>
  <c r="AD897" i="12" s="1"/>
  <c r="AH897" i="12" s="1"/>
  <c r="AC898" i="12"/>
  <c r="AD898" i="12" s="1"/>
  <c r="AH898" i="12" s="1"/>
  <c r="AC900" i="12"/>
  <c r="AD900" i="12" s="1"/>
  <c r="AH900" i="12" s="1"/>
  <c r="AC901" i="12"/>
  <c r="AD901" i="12" s="1"/>
  <c r="AH901" i="12" s="1"/>
  <c r="AC902" i="12"/>
  <c r="AD902" i="12" s="1"/>
  <c r="AH902" i="12" s="1"/>
  <c r="AC903" i="12"/>
  <c r="AD903" i="12" s="1"/>
  <c r="AH903" i="12" s="1"/>
  <c r="AC904" i="12"/>
  <c r="AD904" i="12" s="1"/>
  <c r="AH904" i="12" s="1"/>
  <c r="AC906" i="12"/>
  <c r="AD906" i="12" s="1"/>
  <c r="AH906" i="12" s="1"/>
  <c r="AC907" i="12"/>
  <c r="AD907" i="12" s="1"/>
  <c r="AH907" i="12" s="1"/>
  <c r="AC908" i="12"/>
  <c r="AD908" i="12" s="1"/>
  <c r="AH908" i="12" s="1"/>
  <c r="AC909" i="12"/>
  <c r="AD909" i="12" s="1"/>
  <c r="AH909" i="12" s="1"/>
  <c r="AC910" i="12"/>
  <c r="AD910" i="12" s="1"/>
  <c r="AH910" i="12" s="1"/>
  <c r="AC912" i="12"/>
  <c r="AD912" i="12" s="1"/>
  <c r="AH912" i="12" s="1"/>
  <c r="AC913" i="12"/>
  <c r="AD913" i="12" s="1"/>
  <c r="AH913" i="12" s="1"/>
  <c r="AC914" i="12"/>
  <c r="AD914" i="12" s="1"/>
  <c r="AH914" i="12" s="1"/>
  <c r="AC915" i="12"/>
  <c r="AD915" i="12" s="1"/>
  <c r="AH915" i="12" s="1"/>
  <c r="AC916" i="12"/>
  <c r="AD916" i="12" s="1"/>
  <c r="AH916" i="12" s="1"/>
  <c r="AC918" i="12"/>
  <c r="AD918" i="12" s="1"/>
  <c r="AH918" i="12" s="1"/>
  <c r="AC919" i="12"/>
  <c r="AD919" i="12" s="1"/>
  <c r="AH919" i="12" s="1"/>
  <c r="AC921" i="12"/>
  <c r="AD921" i="12" s="1"/>
  <c r="AH921" i="12" s="1"/>
  <c r="AC922" i="12"/>
  <c r="AD922" i="12" s="1"/>
  <c r="AH922" i="12" s="1"/>
  <c r="AC924" i="12"/>
  <c r="AD924" i="12" s="1"/>
  <c r="AH924" i="12" s="1"/>
  <c r="AC925" i="12"/>
  <c r="AD925" i="12" s="1"/>
  <c r="AH925" i="12" s="1"/>
  <c r="AC926" i="12"/>
  <c r="AD926" i="12" s="1"/>
  <c r="AH926" i="12" s="1"/>
  <c r="AC927" i="12"/>
  <c r="AD927" i="12" s="1"/>
  <c r="AH927" i="12" s="1"/>
  <c r="AC928" i="12"/>
  <c r="AD928" i="12" s="1"/>
  <c r="AH928" i="12" s="1"/>
  <c r="AC929" i="12"/>
  <c r="AD929" i="12" s="1"/>
  <c r="AH929" i="12" s="1"/>
  <c r="AC930" i="12"/>
  <c r="AD930" i="12" s="1"/>
  <c r="AH930" i="12" s="1"/>
  <c r="AC931" i="12"/>
  <c r="AD931" i="12" s="1"/>
  <c r="AH931" i="12" s="1"/>
  <c r="AC932" i="12"/>
  <c r="AD932" i="12" s="1"/>
  <c r="AH932" i="12" s="1"/>
  <c r="AC933" i="12"/>
  <c r="AD933" i="12" s="1"/>
  <c r="AH933" i="12" s="1"/>
  <c r="AC934" i="12"/>
  <c r="AD934" i="12" s="1"/>
  <c r="AH934" i="12" s="1"/>
  <c r="AC935" i="12"/>
  <c r="AD935" i="12" s="1"/>
  <c r="AH935" i="12" s="1"/>
  <c r="AC936" i="12"/>
  <c r="AD936" i="12" s="1"/>
  <c r="AH936" i="12" s="1"/>
  <c r="AC937" i="12"/>
  <c r="AD937" i="12" s="1"/>
  <c r="AH937" i="12" s="1"/>
  <c r="AC938" i="12"/>
  <c r="AD938" i="12" s="1"/>
  <c r="AH938" i="12" s="1"/>
  <c r="AC939" i="12"/>
  <c r="AD939" i="12" s="1"/>
  <c r="AH939" i="12" s="1"/>
  <c r="AC940" i="12"/>
  <c r="AD940" i="12" s="1"/>
  <c r="AH940" i="12" s="1"/>
  <c r="AC941" i="12"/>
  <c r="AD941" i="12" s="1"/>
  <c r="AH941" i="12" s="1"/>
  <c r="AC942" i="12"/>
  <c r="AD942" i="12" s="1"/>
  <c r="AH942" i="12" s="1"/>
  <c r="AC943" i="12"/>
  <c r="AD943" i="12" s="1"/>
  <c r="AH943" i="12" s="1"/>
  <c r="AC944" i="12"/>
  <c r="AD944" i="12" s="1"/>
  <c r="AH944" i="12" s="1"/>
  <c r="AC945" i="12"/>
  <c r="AD945" i="12" s="1"/>
  <c r="AH945" i="12" s="1"/>
  <c r="AC946" i="12"/>
  <c r="AD946" i="12" s="1"/>
  <c r="AH946" i="12" s="1"/>
  <c r="AC947" i="12"/>
  <c r="AD947" i="12" s="1"/>
  <c r="AH947" i="12" s="1"/>
  <c r="AC949" i="12"/>
  <c r="AD949" i="12" s="1"/>
  <c r="AH949" i="12" s="1"/>
  <c r="AC950" i="12"/>
  <c r="AD950" i="12" s="1"/>
  <c r="AH950" i="12" s="1"/>
  <c r="AC951" i="12"/>
  <c r="AD951" i="12" s="1"/>
  <c r="AH951" i="12" s="1"/>
  <c r="AC952" i="12"/>
  <c r="AD952" i="12" s="1"/>
  <c r="AH952" i="12" s="1"/>
  <c r="AC953" i="12"/>
  <c r="AD953" i="12" s="1"/>
  <c r="AH953" i="12" s="1"/>
  <c r="AC954" i="12"/>
  <c r="AD954" i="12" s="1"/>
  <c r="AH954" i="12" s="1"/>
  <c r="AC956" i="12"/>
  <c r="AD956" i="12" s="1"/>
  <c r="AH956" i="12" s="1"/>
  <c r="AC957" i="12"/>
  <c r="AD957" i="12" s="1"/>
  <c r="AH957" i="12" s="1"/>
  <c r="AC958" i="12"/>
  <c r="AD958" i="12" s="1"/>
  <c r="AH958" i="12" s="1"/>
  <c r="AC959" i="12"/>
  <c r="AD959" i="12" s="1"/>
  <c r="AH959" i="12" s="1"/>
  <c r="AC960" i="12"/>
  <c r="AD960" i="12" s="1"/>
  <c r="AH960" i="12" s="1"/>
  <c r="AC961" i="12"/>
  <c r="AD961" i="12" s="1"/>
  <c r="AH961" i="12" s="1"/>
  <c r="AC962" i="12"/>
  <c r="AD962" i="12" s="1"/>
  <c r="AH962" i="12" s="1"/>
  <c r="AC963" i="12"/>
  <c r="AD963" i="12" s="1"/>
  <c r="AH963" i="12" s="1"/>
  <c r="AC964" i="12"/>
  <c r="AD964" i="12" s="1"/>
  <c r="AH964" i="12" s="1"/>
  <c r="AC965" i="12"/>
  <c r="AD965" i="12" s="1"/>
  <c r="AH965" i="12" s="1"/>
  <c r="AC966" i="12"/>
  <c r="AD966" i="12" s="1"/>
  <c r="AH966" i="12" s="1"/>
  <c r="AC967" i="12"/>
  <c r="AD967" i="12" s="1"/>
  <c r="AH967" i="12" s="1"/>
  <c r="AC968" i="12"/>
  <c r="AD968" i="12" s="1"/>
  <c r="AH968" i="12" s="1"/>
  <c r="AC969" i="12"/>
  <c r="AD969" i="12" s="1"/>
  <c r="AH969" i="12" s="1"/>
  <c r="AC970" i="12"/>
  <c r="AD970" i="12" s="1"/>
  <c r="AH970" i="12" s="1"/>
  <c r="AC971" i="12"/>
  <c r="AD971" i="12" s="1"/>
  <c r="AH971" i="12" s="1"/>
  <c r="AC972" i="12"/>
  <c r="AD972" i="12" s="1"/>
  <c r="AH972" i="12" s="1"/>
  <c r="AC973" i="12"/>
  <c r="AD973" i="12" s="1"/>
  <c r="AH973" i="12" s="1"/>
  <c r="AC974" i="12"/>
  <c r="AD974" i="12" s="1"/>
  <c r="AH974" i="12" s="1"/>
  <c r="AC975" i="12"/>
  <c r="AD975" i="12" s="1"/>
  <c r="AH975" i="12" s="1"/>
  <c r="AC976" i="12"/>
  <c r="AD976" i="12" s="1"/>
  <c r="AH976" i="12" s="1"/>
  <c r="AC977" i="12"/>
  <c r="AD977" i="12" s="1"/>
  <c r="AH977" i="12" s="1"/>
  <c r="AC978" i="12"/>
  <c r="AD978" i="12" s="1"/>
  <c r="AH978" i="12" s="1"/>
  <c r="AC979" i="12"/>
  <c r="AD979" i="12" s="1"/>
  <c r="AH979" i="12" s="1"/>
  <c r="AC980" i="12"/>
  <c r="AD980" i="12" s="1"/>
  <c r="AH980" i="12" s="1"/>
  <c r="AC981" i="12"/>
  <c r="AD981" i="12" s="1"/>
  <c r="AH981" i="12" s="1"/>
  <c r="AC982" i="12"/>
  <c r="AD982" i="12" s="1"/>
  <c r="AH982" i="12" s="1"/>
  <c r="AC983" i="12"/>
  <c r="AD983" i="12" s="1"/>
  <c r="AH983" i="12" s="1"/>
  <c r="AC984" i="12"/>
  <c r="AD984" i="12" s="1"/>
  <c r="AH984" i="12" s="1"/>
  <c r="AC985" i="12"/>
  <c r="AD985" i="12" s="1"/>
  <c r="AH985" i="12" s="1"/>
  <c r="AC986" i="12"/>
  <c r="AD986" i="12" s="1"/>
  <c r="AH986" i="12" s="1"/>
  <c r="AC987" i="12"/>
  <c r="AD987" i="12" s="1"/>
  <c r="AH987" i="12" s="1"/>
  <c r="AC988" i="12"/>
  <c r="AD988" i="12" s="1"/>
  <c r="AH988" i="12" s="1"/>
  <c r="AC989" i="12"/>
  <c r="AD989" i="12" s="1"/>
  <c r="AH989" i="12" s="1"/>
  <c r="AC990" i="12"/>
  <c r="AD990" i="12" s="1"/>
  <c r="AH990" i="12" s="1"/>
  <c r="AC991" i="12"/>
  <c r="AD991" i="12" s="1"/>
  <c r="AH991" i="12" s="1"/>
  <c r="AC992" i="12"/>
  <c r="AD992" i="12" s="1"/>
  <c r="AH992" i="12" s="1"/>
  <c r="AC993" i="12"/>
  <c r="AD993" i="12" s="1"/>
  <c r="AH993" i="12" s="1"/>
  <c r="AC994" i="12"/>
  <c r="AD994" i="12" s="1"/>
  <c r="AH994" i="12" s="1"/>
  <c r="AC996" i="12"/>
  <c r="AD996" i="12" s="1"/>
  <c r="AH996" i="12" s="1"/>
  <c r="AC997" i="12"/>
  <c r="AD997" i="12" s="1"/>
  <c r="AH997" i="12" s="1"/>
  <c r="AC998" i="12"/>
  <c r="AD998" i="12" s="1"/>
  <c r="AH998" i="12" s="1"/>
  <c r="AC999" i="12"/>
  <c r="AD999" i="12" s="1"/>
  <c r="AH999" i="12" s="1"/>
  <c r="AC1000" i="12"/>
  <c r="AD1000" i="12" s="1"/>
  <c r="AH1000" i="12" s="1"/>
  <c r="AC1001" i="12"/>
  <c r="AD1001" i="12" s="1"/>
  <c r="AH1001" i="12" s="1"/>
  <c r="AC1002" i="12"/>
  <c r="AD1002" i="12" s="1"/>
  <c r="AH1002" i="12" s="1"/>
  <c r="AC1003" i="12"/>
  <c r="AD1003" i="12" s="1"/>
  <c r="AH1003" i="12" s="1"/>
  <c r="AC1004" i="12"/>
  <c r="AD1004" i="12" s="1"/>
  <c r="AH1004" i="12" s="1"/>
  <c r="AC1005" i="12"/>
  <c r="AD1005" i="12" s="1"/>
  <c r="AH1005" i="12" s="1"/>
  <c r="AC1006" i="12"/>
  <c r="AD1006" i="12" s="1"/>
  <c r="AH1006" i="12" s="1"/>
  <c r="AC1007" i="12"/>
  <c r="AD1007" i="12" s="1"/>
  <c r="AH1007" i="12" s="1"/>
  <c r="AC1008" i="12"/>
  <c r="AD1008" i="12" s="1"/>
  <c r="AH1008" i="12" s="1"/>
  <c r="AC1009" i="12"/>
  <c r="AD1009" i="12" s="1"/>
  <c r="AH1009" i="12" s="1"/>
  <c r="AC1010" i="12"/>
  <c r="AD1010" i="12" s="1"/>
  <c r="AH1010" i="12" s="1"/>
  <c r="AC1011" i="12"/>
  <c r="AD1011" i="12" s="1"/>
  <c r="AH1011" i="12" s="1"/>
  <c r="AC1012" i="12"/>
  <c r="AD1012" i="12" s="1"/>
  <c r="AH1012" i="12" s="1"/>
  <c r="AC1013" i="12"/>
  <c r="AD1013" i="12" s="1"/>
  <c r="AH1013" i="12" s="1"/>
  <c r="AC1014" i="12"/>
  <c r="AD1014" i="12" s="1"/>
  <c r="AH1014" i="12" s="1"/>
  <c r="AC1015" i="12"/>
  <c r="AD1015" i="12" s="1"/>
  <c r="AH1015" i="12" s="1"/>
  <c r="AC1016" i="12"/>
  <c r="AD1016" i="12" s="1"/>
  <c r="AH1016" i="12" s="1"/>
  <c r="AC1017" i="12"/>
  <c r="AD1017" i="12" s="1"/>
  <c r="AH1017" i="12" s="1"/>
  <c r="AC1018" i="12"/>
  <c r="AD1018" i="12" s="1"/>
  <c r="AH1018" i="12" s="1"/>
  <c r="AC1019" i="12"/>
  <c r="AD1019" i="12" s="1"/>
  <c r="AH1019" i="12" s="1"/>
  <c r="AC1020" i="12"/>
  <c r="AD1020" i="12" s="1"/>
  <c r="AH1020" i="12" s="1"/>
  <c r="AC1021" i="12"/>
  <c r="AD1021" i="12" s="1"/>
  <c r="AH1021" i="12" s="1"/>
  <c r="AC1022" i="12"/>
  <c r="AD1022" i="12" s="1"/>
  <c r="AH1022" i="12" s="1"/>
  <c r="AC1023" i="12"/>
  <c r="AD1023" i="12" s="1"/>
  <c r="AH1023" i="12" s="1"/>
  <c r="AC1024" i="12"/>
  <c r="AD1024" i="12" s="1"/>
  <c r="AH1024" i="12" s="1"/>
  <c r="AC1025" i="12"/>
  <c r="AD1025" i="12" s="1"/>
  <c r="AH1025" i="12" s="1"/>
  <c r="AC1026" i="12"/>
  <c r="AD1026" i="12" s="1"/>
  <c r="AH1026" i="12" s="1"/>
  <c r="AC1027" i="12"/>
  <c r="AD1027" i="12" s="1"/>
  <c r="AH1027" i="12" s="1"/>
  <c r="AC1028" i="12"/>
  <c r="AD1028" i="12" s="1"/>
  <c r="AH1028" i="12" s="1"/>
  <c r="AC1030" i="12"/>
  <c r="AD1030" i="12" s="1"/>
  <c r="AH1030" i="12" s="1"/>
  <c r="AC1031" i="12"/>
  <c r="AD1031" i="12" s="1"/>
  <c r="AH1031" i="12" s="1"/>
  <c r="AC1032" i="12"/>
  <c r="AD1032" i="12" s="1"/>
  <c r="AH1032" i="12" s="1"/>
  <c r="AC1033" i="12"/>
  <c r="AD1033" i="12" s="1"/>
  <c r="AH1033" i="12" s="1"/>
  <c r="AC1034" i="12"/>
  <c r="AD1034" i="12" s="1"/>
  <c r="AH1034" i="12" s="1"/>
  <c r="AC1035" i="12"/>
  <c r="AD1035" i="12" s="1"/>
  <c r="AH1035" i="12" s="1"/>
  <c r="AC1036" i="12"/>
  <c r="AD1036" i="12" s="1"/>
  <c r="AH1036" i="12" s="1"/>
  <c r="AC1037" i="12"/>
  <c r="AD1037" i="12" s="1"/>
  <c r="AH1037" i="12" s="1"/>
  <c r="AC1038" i="12"/>
  <c r="AD1038" i="12" s="1"/>
  <c r="AH1038" i="12" s="1"/>
  <c r="AC1039" i="12"/>
  <c r="AD1039" i="12" s="1"/>
  <c r="AH1039" i="12" s="1"/>
  <c r="AC1040" i="12"/>
  <c r="AD1040" i="12" s="1"/>
  <c r="AH1040" i="12" s="1"/>
  <c r="AC1042" i="12"/>
  <c r="AD1042" i="12" s="1"/>
  <c r="AH1042" i="12" s="1"/>
  <c r="AC1043" i="12"/>
  <c r="AD1043" i="12" s="1"/>
  <c r="AH1043" i="12" s="1"/>
  <c r="AC1044" i="12"/>
  <c r="AD1044" i="12" s="1"/>
  <c r="AH1044" i="12" s="1"/>
  <c r="AC1045" i="12"/>
  <c r="AD1045" i="12" s="1"/>
  <c r="AH1045" i="12" s="1"/>
  <c r="AC1047" i="12"/>
  <c r="AD1047" i="12" s="1"/>
  <c r="AH1047" i="12" s="1"/>
  <c r="AC1048" i="12"/>
  <c r="AD1048" i="12" s="1"/>
  <c r="AH1048" i="12" s="1"/>
  <c r="AC1049" i="12"/>
  <c r="AD1049" i="12" s="1"/>
  <c r="AH1049" i="12" s="1"/>
  <c r="AC1050" i="12"/>
  <c r="AD1050" i="12" s="1"/>
  <c r="AH1050" i="12" s="1"/>
  <c r="AC1051" i="12"/>
  <c r="AD1051" i="12" s="1"/>
  <c r="AH1051" i="12" s="1"/>
  <c r="AC1052" i="12"/>
  <c r="AD1052" i="12" s="1"/>
  <c r="AH1052" i="12" s="1"/>
  <c r="AC1053" i="12"/>
  <c r="AD1053" i="12" s="1"/>
  <c r="AH1053" i="12" s="1"/>
  <c r="AC1054" i="12"/>
  <c r="AD1054" i="12" s="1"/>
  <c r="AH1054" i="12" s="1"/>
  <c r="AC1055" i="12"/>
  <c r="AD1055" i="12" s="1"/>
  <c r="AH1055" i="12" s="1"/>
  <c r="AC1056" i="12"/>
  <c r="AD1056" i="12" s="1"/>
  <c r="AH1056" i="12" s="1"/>
  <c r="AC1057" i="12"/>
  <c r="AD1057" i="12" s="1"/>
  <c r="AH1057" i="12" s="1"/>
  <c r="AC1058" i="12"/>
  <c r="AD1058" i="12" s="1"/>
  <c r="AH1058" i="12" s="1"/>
  <c r="AC1059" i="12"/>
  <c r="AD1059" i="12" s="1"/>
  <c r="AH1059" i="12" s="1"/>
  <c r="AC1060" i="12"/>
  <c r="AD1060" i="12" s="1"/>
  <c r="AH1060" i="12" s="1"/>
  <c r="AC1061" i="12"/>
  <c r="AD1061" i="12" s="1"/>
  <c r="AH1061" i="12" s="1"/>
  <c r="AC1062" i="12"/>
  <c r="AD1062" i="12" s="1"/>
  <c r="AH1062" i="12" s="1"/>
  <c r="AC1064" i="12"/>
  <c r="AD1064" i="12" s="1"/>
  <c r="AH1064" i="12" s="1"/>
  <c r="AC1065" i="12"/>
  <c r="AD1065" i="12" s="1"/>
  <c r="AH1065" i="12" s="1"/>
  <c r="AC1066" i="12"/>
  <c r="AD1066" i="12" s="1"/>
  <c r="AH1066" i="12" s="1"/>
  <c r="AC1067" i="12"/>
  <c r="AD1067" i="12" s="1"/>
  <c r="AH1067" i="12" s="1"/>
  <c r="AC1068" i="12"/>
  <c r="AD1068" i="12" s="1"/>
  <c r="AH1068" i="12" s="1"/>
  <c r="AC1069" i="12"/>
  <c r="AD1069" i="12" s="1"/>
  <c r="AH1069" i="12" s="1"/>
  <c r="AC1070" i="12"/>
  <c r="AD1070" i="12" s="1"/>
  <c r="AH1070" i="12" s="1"/>
  <c r="AC1071" i="12"/>
  <c r="AD1071" i="12" s="1"/>
  <c r="AH1071" i="12" s="1"/>
  <c r="AC1072" i="12"/>
  <c r="AD1072" i="12" s="1"/>
  <c r="AH1072" i="12" s="1"/>
  <c r="AC1073" i="12"/>
  <c r="AD1073" i="12" s="1"/>
  <c r="AH1073" i="12" s="1"/>
  <c r="AC1074" i="12"/>
  <c r="AD1074" i="12" s="1"/>
  <c r="AH1074" i="12" s="1"/>
  <c r="AC1075" i="12"/>
  <c r="AD1075" i="12" s="1"/>
  <c r="AH1075" i="12" s="1"/>
  <c r="AC1076" i="12"/>
  <c r="AD1076" i="12" s="1"/>
  <c r="AH1076" i="12" s="1"/>
  <c r="AC1077" i="12"/>
  <c r="AD1077" i="12" s="1"/>
  <c r="AH1077" i="12" s="1"/>
  <c r="AC1078" i="12"/>
  <c r="AD1078" i="12" s="1"/>
  <c r="AH1078" i="12" s="1"/>
  <c r="AC1079" i="12"/>
  <c r="AD1079" i="12" s="1"/>
  <c r="AH1079" i="12" s="1"/>
  <c r="AC1081" i="12"/>
  <c r="AD1081" i="12" s="1"/>
  <c r="AH1081" i="12" s="1"/>
  <c r="AC1082" i="12"/>
  <c r="AD1082" i="12" s="1"/>
  <c r="AH1082" i="12" s="1"/>
  <c r="AC1083" i="12"/>
  <c r="AD1083" i="12" s="1"/>
  <c r="AH1083" i="12" s="1"/>
  <c r="AC1084" i="12"/>
  <c r="AD1084" i="12" s="1"/>
  <c r="AH1084" i="12" s="1"/>
  <c r="AC1085" i="12"/>
  <c r="AD1085" i="12" s="1"/>
  <c r="AH1085" i="12" s="1"/>
  <c r="AC1086" i="12"/>
  <c r="AD1086" i="12" s="1"/>
  <c r="AH1086" i="12" s="1"/>
  <c r="AC1087" i="12"/>
  <c r="AD1087" i="12" s="1"/>
  <c r="AH1087" i="12" s="1"/>
  <c r="AC1088" i="12"/>
  <c r="AD1088" i="12" s="1"/>
  <c r="AH1088" i="12" s="1"/>
  <c r="AC1089" i="12"/>
  <c r="AD1089" i="12" s="1"/>
  <c r="AH1089" i="12" s="1"/>
  <c r="AC1090" i="12"/>
  <c r="AD1090" i="12" s="1"/>
  <c r="AH1090" i="12" s="1"/>
  <c r="AC1091" i="12"/>
  <c r="AD1091" i="12" s="1"/>
  <c r="AH1091" i="12" s="1"/>
  <c r="AC1092" i="12"/>
  <c r="AD1092" i="12" s="1"/>
  <c r="AH1092" i="12" s="1"/>
  <c r="AC1093" i="12"/>
  <c r="AD1093" i="12" s="1"/>
  <c r="AH1093" i="12" s="1"/>
  <c r="AC1094" i="12"/>
  <c r="AD1094" i="12" s="1"/>
  <c r="AH1094" i="12" s="1"/>
  <c r="AC1095" i="12"/>
  <c r="AD1095" i="12" s="1"/>
  <c r="AH1095" i="12" s="1"/>
  <c r="AC1096" i="12"/>
  <c r="AD1096" i="12" s="1"/>
  <c r="AH1096" i="12" s="1"/>
  <c r="AC1097" i="12"/>
  <c r="AD1097" i="12" s="1"/>
  <c r="AH1097" i="12" s="1"/>
  <c r="AC1098" i="12"/>
  <c r="AD1098" i="12" s="1"/>
  <c r="AH1098" i="12" s="1"/>
  <c r="AC1099" i="12"/>
  <c r="AD1099" i="12" s="1"/>
  <c r="AH1099" i="12" s="1"/>
  <c r="AC1100" i="12"/>
  <c r="AD1100" i="12" s="1"/>
  <c r="AH1100" i="12" s="1"/>
  <c r="AC1102" i="12"/>
  <c r="AD1102" i="12" s="1"/>
  <c r="AH1102" i="12" s="1"/>
  <c r="AC1103" i="12"/>
  <c r="AD1103" i="12" s="1"/>
  <c r="AH1103" i="12" s="1"/>
  <c r="AC1104" i="12"/>
  <c r="AD1104" i="12" s="1"/>
  <c r="AH1104" i="12" s="1"/>
  <c r="AC1105" i="12"/>
  <c r="AD1105" i="12" s="1"/>
  <c r="AH1105" i="12" s="1"/>
  <c r="AC1106" i="12"/>
  <c r="AD1106" i="12" s="1"/>
  <c r="AH1106" i="12" s="1"/>
  <c r="AC1107" i="12"/>
  <c r="AD1107" i="12" s="1"/>
  <c r="AH1107" i="12" s="1"/>
  <c r="AC1108" i="12"/>
  <c r="AD1108" i="12" s="1"/>
  <c r="AH1108" i="12" s="1"/>
  <c r="AC1109" i="12"/>
  <c r="AD1109" i="12" s="1"/>
  <c r="AH1109" i="12" s="1"/>
  <c r="AC1111" i="12"/>
  <c r="AD1111" i="12" s="1"/>
  <c r="AH1111" i="12" s="1"/>
  <c r="AC1112" i="12"/>
  <c r="AD1112" i="12" s="1"/>
  <c r="AH1112" i="12" s="1"/>
  <c r="AC1113" i="12"/>
  <c r="AD1113" i="12" s="1"/>
  <c r="AH1113" i="12" s="1"/>
  <c r="AC1114" i="12"/>
  <c r="AD1114" i="12" s="1"/>
  <c r="AH1114" i="12" s="1"/>
  <c r="AC1115" i="12"/>
  <c r="AD1115" i="12" s="1"/>
  <c r="AH1115" i="12" s="1"/>
  <c r="AC1116" i="12"/>
  <c r="AD1116" i="12" s="1"/>
  <c r="AH1116" i="12" s="1"/>
  <c r="AC1117" i="12"/>
  <c r="AD1117" i="12" s="1"/>
  <c r="AH1117" i="12" s="1"/>
  <c r="AC1118" i="12"/>
  <c r="AD1118" i="12" s="1"/>
  <c r="AH1118" i="12" s="1"/>
  <c r="AC1119" i="12"/>
  <c r="AD1119" i="12" s="1"/>
  <c r="AH1119" i="12" s="1"/>
  <c r="AC1120" i="12"/>
  <c r="AD1120" i="12" s="1"/>
  <c r="AH1120" i="12" s="1"/>
  <c r="AC1122" i="12"/>
  <c r="AD1122" i="12" s="1"/>
  <c r="AH1122" i="12" s="1"/>
  <c r="AC1123" i="12"/>
  <c r="AD1123" i="12" s="1"/>
  <c r="AH1123" i="12" s="1"/>
  <c r="AC1124" i="12"/>
  <c r="AD1124" i="12" s="1"/>
  <c r="AH1124" i="12" s="1"/>
  <c r="AC1125" i="12"/>
  <c r="AD1125" i="12" s="1"/>
  <c r="AH1125" i="12" s="1"/>
  <c r="AC1126" i="12"/>
  <c r="AD1126" i="12" s="1"/>
  <c r="AH1126" i="12" s="1"/>
  <c r="AC1127" i="12"/>
  <c r="AD1127" i="12" s="1"/>
  <c r="AH1127" i="12" s="1"/>
  <c r="AC1128" i="12"/>
  <c r="AD1128" i="12" s="1"/>
  <c r="AH1128" i="12" s="1"/>
  <c r="AC1129" i="12"/>
  <c r="AD1129" i="12" s="1"/>
  <c r="AH1129" i="12" s="1"/>
  <c r="AC1130" i="12"/>
  <c r="AD1130" i="12" s="1"/>
  <c r="AH1130" i="12" s="1"/>
  <c r="AC1131" i="12"/>
  <c r="AD1131" i="12" s="1"/>
  <c r="AH1131" i="12" s="1"/>
  <c r="AC1132" i="12"/>
  <c r="AD1132" i="12" s="1"/>
  <c r="AH1132" i="12" s="1"/>
  <c r="AC1133" i="12"/>
  <c r="AD1133" i="12" s="1"/>
  <c r="AH1133" i="12" s="1"/>
  <c r="AC1135" i="12"/>
  <c r="AD1135" i="12" s="1"/>
  <c r="AH1135" i="12" s="1"/>
  <c r="AC1136" i="12"/>
  <c r="AD1136" i="12" s="1"/>
  <c r="AH1136" i="12" s="1"/>
  <c r="AC1137" i="12"/>
  <c r="AD1137" i="12" s="1"/>
  <c r="AH1137" i="12" s="1"/>
  <c r="AC1138" i="12"/>
  <c r="AD1138" i="12" s="1"/>
  <c r="AH1138" i="12" s="1"/>
  <c r="AC1139" i="12"/>
  <c r="AD1139" i="12" s="1"/>
  <c r="AH1139" i="12" s="1"/>
  <c r="AC1140" i="12"/>
  <c r="AD1140" i="12" s="1"/>
  <c r="AH1140" i="12" s="1"/>
  <c r="AC1141" i="12"/>
  <c r="AD1141" i="12" s="1"/>
  <c r="AH1141" i="12" s="1"/>
  <c r="AC1142" i="12"/>
  <c r="AD1142" i="12" s="1"/>
  <c r="AH1142" i="12" s="1"/>
  <c r="AC1143" i="12"/>
  <c r="AD1143" i="12" s="1"/>
  <c r="AH1143" i="12" s="1"/>
  <c r="AC1144" i="12"/>
  <c r="AD1144" i="12" s="1"/>
  <c r="AH1144" i="12" s="1"/>
  <c r="AC1145" i="12"/>
  <c r="AD1145" i="12" s="1"/>
  <c r="AH1145" i="12" s="1"/>
  <c r="AC1146" i="12"/>
  <c r="AD1146" i="12" s="1"/>
  <c r="AH1146" i="12" s="1"/>
  <c r="AC1147" i="12"/>
  <c r="AD1147" i="12" s="1"/>
  <c r="AH1147" i="12" s="1"/>
  <c r="AC1148" i="12"/>
  <c r="AD1148" i="12" s="1"/>
  <c r="AH1148" i="12" s="1"/>
  <c r="AC1149" i="12"/>
  <c r="AD1149" i="12" s="1"/>
  <c r="AH1149" i="12" s="1"/>
  <c r="AC1150" i="12"/>
  <c r="AD1150" i="12" s="1"/>
  <c r="AH1150" i="12" s="1"/>
  <c r="AC1151" i="12"/>
  <c r="AD1151" i="12" s="1"/>
  <c r="AH1151" i="12" s="1"/>
  <c r="AC1152" i="12"/>
  <c r="AD1152" i="12" s="1"/>
  <c r="AH1152" i="12" s="1"/>
  <c r="AC1153" i="12"/>
  <c r="AD1153" i="12" s="1"/>
  <c r="AH1153" i="12" s="1"/>
  <c r="AC1154" i="12"/>
  <c r="AD1154" i="12" s="1"/>
  <c r="AH1154" i="12" s="1"/>
  <c r="AC1155" i="12"/>
  <c r="AD1155" i="12" s="1"/>
  <c r="AH1155" i="12" s="1"/>
  <c r="AC1156" i="12"/>
  <c r="AD1156" i="12" s="1"/>
  <c r="AH1156" i="12" s="1"/>
  <c r="AC1157" i="12"/>
  <c r="AD1157" i="12" s="1"/>
  <c r="AH1157" i="12" s="1"/>
  <c r="AC1158" i="12"/>
  <c r="AD1158" i="12" s="1"/>
  <c r="AH1158" i="12" s="1"/>
  <c r="AC1159" i="12"/>
  <c r="AD1159" i="12" s="1"/>
  <c r="AH1159" i="12" s="1"/>
  <c r="AC1160" i="12"/>
  <c r="AD1160" i="12" s="1"/>
  <c r="AH1160" i="12" s="1"/>
  <c r="AC1161" i="12"/>
  <c r="AD1161" i="12" s="1"/>
  <c r="AH1161" i="12" s="1"/>
  <c r="AC1162" i="12"/>
  <c r="AD1162" i="12" s="1"/>
  <c r="AH1162" i="12" s="1"/>
  <c r="AC1163" i="12"/>
  <c r="AD1163" i="12" s="1"/>
  <c r="AH1163" i="12" s="1"/>
  <c r="AC1164" i="12"/>
  <c r="AD1164" i="12" s="1"/>
  <c r="AH1164" i="12" s="1"/>
  <c r="AC1165" i="12"/>
  <c r="AD1165" i="12" s="1"/>
  <c r="AH1165" i="12" s="1"/>
  <c r="AC1166" i="12"/>
  <c r="AD1166" i="12" s="1"/>
  <c r="AH1166" i="12" s="1"/>
  <c r="AC1167" i="12"/>
  <c r="AD1167" i="12" s="1"/>
  <c r="AH1167" i="12" s="1"/>
  <c r="AC1168" i="12"/>
  <c r="AD1168" i="12" s="1"/>
  <c r="AH1168" i="12" s="1"/>
  <c r="AC1169" i="12"/>
  <c r="AD1169" i="12" s="1"/>
  <c r="AH1169" i="12" s="1"/>
  <c r="AC1170" i="12"/>
  <c r="AD1170" i="12" s="1"/>
  <c r="AH1170" i="12" s="1"/>
  <c r="AC1171" i="12"/>
  <c r="AD1171" i="12" s="1"/>
  <c r="AH1171" i="12" s="1"/>
  <c r="AC1172" i="12"/>
  <c r="AD1172" i="12" s="1"/>
  <c r="AH1172" i="12" s="1"/>
  <c r="AC1173" i="12"/>
  <c r="AD1173" i="12" s="1"/>
  <c r="AH1173" i="12" s="1"/>
  <c r="AC1175" i="12"/>
  <c r="AD1175" i="12" s="1"/>
  <c r="AH1175" i="12" s="1"/>
  <c r="AC1176" i="12"/>
  <c r="AD1176" i="12" s="1"/>
  <c r="AH1176" i="12" s="1"/>
  <c r="AC1177" i="12"/>
  <c r="AD1177" i="12" s="1"/>
  <c r="AH1177" i="12" s="1"/>
  <c r="AC1178" i="12"/>
  <c r="AD1178" i="12" s="1"/>
  <c r="AH1178" i="12" s="1"/>
  <c r="AC1179" i="12"/>
  <c r="AD1179" i="12" s="1"/>
  <c r="AH1179" i="12" s="1"/>
  <c r="AC1180" i="12"/>
  <c r="AD1180" i="12" s="1"/>
  <c r="AH1180" i="12" s="1"/>
  <c r="AC1181" i="12"/>
  <c r="AD1181" i="12" s="1"/>
  <c r="AH1181" i="12" s="1"/>
  <c r="AC1182" i="12"/>
  <c r="AD1182" i="12" s="1"/>
  <c r="AH1182" i="12" s="1"/>
  <c r="AC1183" i="12"/>
  <c r="AD1183" i="12" s="1"/>
  <c r="AH1183" i="12" s="1"/>
  <c r="AC1184" i="12"/>
  <c r="AD1184" i="12" s="1"/>
  <c r="AH1184" i="12" s="1"/>
  <c r="AC1185" i="12"/>
  <c r="AD1185" i="12" s="1"/>
  <c r="AH1185" i="12" s="1"/>
  <c r="AC1186" i="12"/>
  <c r="AD1186" i="12" s="1"/>
  <c r="AH1186" i="12" s="1"/>
  <c r="AC1187" i="12"/>
  <c r="AD1187" i="12" s="1"/>
  <c r="AH1187" i="12" s="1"/>
  <c r="AC1188" i="12"/>
  <c r="AD1188" i="12" s="1"/>
  <c r="AH1188" i="12" s="1"/>
  <c r="AC1189" i="12"/>
  <c r="AD1189" i="12" s="1"/>
  <c r="AH1189" i="12" s="1"/>
  <c r="AC1190" i="12"/>
  <c r="AD1190" i="12" s="1"/>
  <c r="AH1190" i="12" s="1"/>
  <c r="AC1191" i="12"/>
  <c r="AD1191" i="12" s="1"/>
  <c r="AH1191" i="12" s="1"/>
  <c r="AC1192" i="12"/>
  <c r="AD1192" i="12" s="1"/>
  <c r="AH1192" i="12" s="1"/>
  <c r="AC1193" i="12"/>
  <c r="AD1193" i="12" s="1"/>
  <c r="AH1193" i="12" s="1"/>
  <c r="AC1194" i="12"/>
  <c r="AD1194" i="12" s="1"/>
  <c r="AH1194" i="12" s="1"/>
  <c r="AC1195" i="12"/>
  <c r="AD1195" i="12" s="1"/>
  <c r="AH1195" i="12" s="1"/>
  <c r="AC1196" i="12"/>
  <c r="AD1196" i="12" s="1"/>
  <c r="AH1196" i="12" s="1"/>
  <c r="AC1197" i="12"/>
  <c r="AD1197" i="12" s="1"/>
  <c r="AH1197" i="12" s="1"/>
  <c r="AC1198" i="12"/>
  <c r="AD1198" i="12" s="1"/>
  <c r="AH1198" i="12" s="1"/>
  <c r="AC1199" i="12"/>
  <c r="AD1199" i="12" s="1"/>
  <c r="AH1199" i="12" s="1"/>
  <c r="AC1200" i="12"/>
  <c r="AD1200" i="12" s="1"/>
  <c r="AH1200" i="12" s="1"/>
  <c r="AC1201" i="12"/>
  <c r="AD1201" i="12" s="1"/>
  <c r="AH1201" i="12" s="1"/>
  <c r="AC1202" i="12"/>
  <c r="AD1202" i="12" s="1"/>
  <c r="AH1202" i="12" s="1"/>
  <c r="AC1203" i="12"/>
  <c r="AD1203" i="12" s="1"/>
  <c r="AH1203" i="12" s="1"/>
  <c r="AC1204" i="12"/>
  <c r="AD1204" i="12" s="1"/>
  <c r="AH1204" i="12" s="1"/>
  <c r="AC1205" i="12"/>
  <c r="AD1205" i="12" s="1"/>
  <c r="AH1205" i="12" s="1"/>
  <c r="AC1206" i="12"/>
  <c r="AD1206" i="12" s="1"/>
  <c r="AH1206" i="12" s="1"/>
  <c r="AC1207" i="12"/>
  <c r="AD1207" i="12" s="1"/>
  <c r="AH1207" i="12" s="1"/>
  <c r="AC1208" i="12"/>
  <c r="AD1208" i="12" s="1"/>
  <c r="AH1208" i="12" s="1"/>
  <c r="AC1209" i="12"/>
  <c r="AD1209" i="12" s="1"/>
  <c r="AH1209" i="12" s="1"/>
  <c r="AC1210" i="12"/>
  <c r="AD1210" i="12" s="1"/>
  <c r="AH1210" i="12" s="1"/>
  <c r="AC1211" i="12"/>
  <c r="AD1211" i="12" s="1"/>
  <c r="AH1211" i="12" s="1"/>
  <c r="AC1212" i="12"/>
  <c r="AD1212" i="12" s="1"/>
  <c r="AH1212" i="12" s="1"/>
  <c r="AC1213" i="12"/>
  <c r="AD1213" i="12" s="1"/>
  <c r="AH1213" i="12" s="1"/>
  <c r="AC1215" i="12"/>
  <c r="AD1215" i="12" s="1"/>
  <c r="AH1215" i="12" s="1"/>
  <c r="AC1216" i="12"/>
  <c r="AD1216" i="12" s="1"/>
  <c r="AH1216" i="12" s="1"/>
  <c r="AC1217" i="12"/>
  <c r="AD1217" i="12" s="1"/>
  <c r="AH1217" i="12" s="1"/>
  <c r="AC1218" i="12"/>
  <c r="AD1218" i="12" s="1"/>
  <c r="AH1218" i="12" s="1"/>
  <c r="AC1219" i="12"/>
  <c r="AD1219" i="12" s="1"/>
  <c r="AH1219" i="12" s="1"/>
  <c r="AC1220" i="12"/>
  <c r="AD1220" i="12" s="1"/>
  <c r="AH1220" i="12" s="1"/>
  <c r="AC1222" i="12"/>
  <c r="AD1222" i="12" s="1"/>
  <c r="AH1222" i="12" s="1"/>
  <c r="AC1223" i="12"/>
  <c r="AD1223" i="12" s="1"/>
  <c r="AH1223" i="12" s="1"/>
  <c r="AC1224" i="12"/>
  <c r="AD1224" i="12" s="1"/>
  <c r="AH1224" i="12" s="1"/>
  <c r="AC1225" i="12"/>
  <c r="AD1225" i="12" s="1"/>
  <c r="AH1225" i="12" s="1"/>
  <c r="AC1226" i="12"/>
  <c r="AD1226" i="12" s="1"/>
  <c r="AH1226" i="12" s="1"/>
  <c r="AC1227" i="12"/>
  <c r="AD1227" i="12" s="1"/>
  <c r="AH1227" i="12" s="1"/>
  <c r="AC1228" i="12"/>
  <c r="AD1228" i="12" s="1"/>
  <c r="AH1228" i="12" s="1"/>
  <c r="AC1229" i="12"/>
  <c r="AD1229" i="12" s="1"/>
  <c r="AH1229" i="12" s="1"/>
  <c r="AC1230" i="12"/>
  <c r="AD1230" i="12" s="1"/>
  <c r="AH1230" i="12" s="1"/>
  <c r="AC1232" i="12"/>
  <c r="AD1232" i="12" s="1"/>
  <c r="AH1232" i="12" s="1"/>
  <c r="AC1233" i="12"/>
  <c r="AD1233" i="12" s="1"/>
  <c r="AH1233" i="12" s="1"/>
  <c r="AC1234" i="12"/>
  <c r="AD1234" i="12" s="1"/>
  <c r="AH1234" i="12" s="1"/>
  <c r="AC1235" i="12"/>
  <c r="AD1235" i="12" s="1"/>
  <c r="AH1235" i="12" s="1"/>
  <c r="AC1236" i="12"/>
  <c r="AD1236" i="12" s="1"/>
  <c r="AH1236" i="12" s="1"/>
  <c r="AC1237" i="12"/>
  <c r="AD1237" i="12" s="1"/>
  <c r="AH1237" i="12" s="1"/>
  <c r="AC1238" i="12"/>
  <c r="AD1238" i="12" s="1"/>
  <c r="AH1238" i="12" s="1"/>
  <c r="AC1239" i="12"/>
  <c r="AD1239" i="12" s="1"/>
  <c r="AH1239" i="12" s="1"/>
  <c r="AC1240" i="12"/>
  <c r="AD1240" i="12" s="1"/>
  <c r="AH1240" i="12" s="1"/>
  <c r="AC1242" i="12"/>
  <c r="AD1242" i="12" s="1"/>
  <c r="AH1242" i="12" s="1"/>
  <c r="AC1243" i="12"/>
  <c r="AD1243" i="12" s="1"/>
  <c r="AH1243" i="12" s="1"/>
  <c r="AC1244" i="12"/>
  <c r="AD1244" i="12" s="1"/>
  <c r="AH1244" i="12" s="1"/>
  <c r="AC1245" i="12"/>
  <c r="AD1245" i="12" s="1"/>
  <c r="AH1245" i="12" s="1"/>
  <c r="AC1246" i="12"/>
  <c r="AD1246" i="12" s="1"/>
  <c r="AH1246" i="12" s="1"/>
  <c r="AC1247" i="12"/>
  <c r="AD1247" i="12" s="1"/>
  <c r="AH1247" i="12" s="1"/>
  <c r="AC1248" i="12"/>
  <c r="AD1248" i="12" s="1"/>
  <c r="AH1248" i="12" s="1"/>
  <c r="AC1249" i="12"/>
  <c r="AD1249" i="12" s="1"/>
  <c r="AH1249" i="12" s="1"/>
  <c r="AC1250" i="12"/>
  <c r="AD1250" i="12" s="1"/>
  <c r="AH1250" i="12" s="1"/>
  <c r="AC1251" i="12"/>
  <c r="AD1251" i="12" s="1"/>
  <c r="AH1251" i="12" s="1"/>
  <c r="AC1252" i="12"/>
  <c r="AD1252" i="12" s="1"/>
  <c r="AH1252" i="12" s="1"/>
  <c r="AC1253" i="12"/>
  <c r="AD1253" i="12" s="1"/>
  <c r="AH1253" i="12" s="1"/>
  <c r="AC1254" i="12"/>
  <c r="AD1254" i="12" s="1"/>
  <c r="AH1254" i="12" s="1"/>
  <c r="AC1255" i="12"/>
  <c r="AD1255" i="12" s="1"/>
  <c r="AH1255" i="12" s="1"/>
  <c r="AC1256" i="12"/>
  <c r="AD1256" i="12" s="1"/>
  <c r="AH1256" i="12" s="1"/>
  <c r="AC1257" i="12"/>
  <c r="AD1257" i="12" s="1"/>
  <c r="AH1257" i="12" s="1"/>
  <c r="AC1258" i="12"/>
  <c r="AD1258" i="12" s="1"/>
  <c r="AH1258" i="12" s="1"/>
  <c r="AC1259" i="12"/>
  <c r="AD1259" i="12" s="1"/>
  <c r="AH1259" i="12" s="1"/>
  <c r="AC1260" i="12"/>
  <c r="AD1260" i="12" s="1"/>
  <c r="AH1260" i="12" s="1"/>
  <c r="AC1261" i="12"/>
  <c r="AD1261" i="12" s="1"/>
  <c r="AH1261" i="12" s="1"/>
  <c r="AC1262" i="12"/>
  <c r="AD1262" i="12" s="1"/>
  <c r="AH1262" i="12" s="1"/>
  <c r="AC1263" i="12"/>
  <c r="AD1263" i="12" s="1"/>
  <c r="AH1263" i="12" s="1"/>
  <c r="AC1264" i="12"/>
  <c r="AD1264" i="12" s="1"/>
  <c r="AH1264" i="12" s="1"/>
  <c r="AC1265" i="12"/>
  <c r="AD1265" i="12" s="1"/>
  <c r="AH1265" i="12" s="1"/>
  <c r="AC1266" i="12"/>
  <c r="AD1266" i="12" s="1"/>
  <c r="AH1266" i="12" s="1"/>
  <c r="AC1267" i="12"/>
  <c r="AD1267" i="12" s="1"/>
  <c r="AH1267" i="12" s="1"/>
  <c r="AC1268" i="12"/>
  <c r="AD1268" i="12" s="1"/>
  <c r="AH1268" i="12" s="1"/>
  <c r="AC1269" i="12"/>
  <c r="AD1269" i="12" s="1"/>
  <c r="AH1269" i="12" s="1"/>
  <c r="AC1270" i="12"/>
  <c r="AD1270" i="12" s="1"/>
  <c r="AH1270" i="12" s="1"/>
  <c r="AC1271" i="12"/>
  <c r="AD1271" i="12" s="1"/>
  <c r="AH1271" i="12" s="1"/>
  <c r="AC1273" i="12"/>
  <c r="AD1273" i="12" s="1"/>
  <c r="AH1273" i="12" s="1"/>
  <c r="AC1274" i="12"/>
  <c r="AD1274" i="12" s="1"/>
  <c r="AH1274" i="12" s="1"/>
  <c r="AC1275" i="12"/>
  <c r="AD1275" i="12" s="1"/>
  <c r="AH1275" i="12" s="1"/>
  <c r="AC1276" i="12"/>
  <c r="AD1276" i="12" s="1"/>
  <c r="AH1276" i="12" s="1"/>
  <c r="AC1277" i="12"/>
  <c r="AD1277" i="12" s="1"/>
  <c r="AH1277" i="12" s="1"/>
  <c r="AC1278" i="12"/>
  <c r="AD1278" i="12" s="1"/>
  <c r="AH1278" i="12" s="1"/>
  <c r="AC1279" i="12"/>
  <c r="AD1279" i="12" s="1"/>
  <c r="AH1279" i="12" s="1"/>
  <c r="AC1280" i="12"/>
  <c r="AD1280" i="12" s="1"/>
  <c r="AH1280" i="12" s="1"/>
  <c r="AC1281" i="12"/>
  <c r="AD1281" i="12" s="1"/>
  <c r="AH1281" i="12" s="1"/>
  <c r="AC1282" i="12"/>
  <c r="AD1282" i="12" s="1"/>
  <c r="AH1282" i="12" s="1"/>
  <c r="AC1283" i="12"/>
  <c r="AD1283" i="12" s="1"/>
  <c r="AH1283" i="12" s="1"/>
  <c r="AC1284" i="12"/>
  <c r="AD1284" i="12" s="1"/>
  <c r="AH1284" i="12" s="1"/>
  <c r="AC1285" i="12"/>
  <c r="AD1285" i="12" s="1"/>
  <c r="AH1285" i="12" s="1"/>
  <c r="AC1286" i="12"/>
  <c r="AD1286" i="12" s="1"/>
  <c r="AH1286" i="12" s="1"/>
  <c r="AC1287" i="12"/>
  <c r="AD1287" i="12" s="1"/>
  <c r="AH1287" i="12" s="1"/>
  <c r="AC1288" i="12"/>
  <c r="AD1288" i="12" s="1"/>
  <c r="AH1288" i="12" s="1"/>
  <c r="AC1289" i="12"/>
  <c r="AD1289" i="12" s="1"/>
  <c r="AH1289" i="12" s="1"/>
  <c r="AC1290" i="12"/>
  <c r="AD1290" i="12" s="1"/>
  <c r="AH1290" i="12" s="1"/>
  <c r="AC1291" i="12"/>
  <c r="AD1291" i="12" s="1"/>
  <c r="AH1291" i="12" s="1"/>
  <c r="AC1292" i="12"/>
  <c r="AD1292" i="12" s="1"/>
  <c r="AH1292" i="12" s="1"/>
  <c r="AC1293" i="12"/>
  <c r="AD1293" i="12" s="1"/>
  <c r="AH1293" i="12" s="1"/>
  <c r="AC1295" i="12"/>
  <c r="AD1295" i="12" s="1"/>
  <c r="AH1295" i="12" s="1"/>
  <c r="AC1296" i="12"/>
  <c r="AD1296" i="12" s="1"/>
  <c r="AH1296" i="12" s="1"/>
  <c r="AC1297" i="12"/>
  <c r="AD1297" i="12" s="1"/>
  <c r="AH1297" i="12" s="1"/>
  <c r="AC1298" i="12"/>
  <c r="AD1298" i="12" s="1"/>
  <c r="AH1298" i="12" s="1"/>
  <c r="AC1299" i="12"/>
  <c r="AD1299" i="12" s="1"/>
  <c r="AH1299" i="12" s="1"/>
  <c r="AC1300" i="12"/>
  <c r="AD1300" i="12" s="1"/>
  <c r="AH1300" i="12" s="1"/>
  <c r="AC1301" i="12"/>
  <c r="AD1301" i="12" s="1"/>
  <c r="AH1301" i="12" s="1"/>
  <c r="AC1302" i="12"/>
  <c r="AD1302" i="12" s="1"/>
  <c r="AH1302" i="12" s="1"/>
  <c r="AC1303" i="12"/>
  <c r="AD1303" i="12" s="1"/>
  <c r="AH1303" i="12" s="1"/>
  <c r="AC1304" i="12"/>
  <c r="AD1304" i="12" s="1"/>
  <c r="AH1304" i="12" s="1"/>
  <c r="AC1305" i="12"/>
  <c r="AD1305" i="12" s="1"/>
  <c r="AH1305" i="12" s="1"/>
  <c r="AC1306" i="12"/>
  <c r="AD1306" i="12" s="1"/>
  <c r="AH1306" i="12" s="1"/>
  <c r="AC1307" i="12"/>
  <c r="AD1307" i="12" s="1"/>
  <c r="AH1307" i="12" s="1"/>
  <c r="AC1308" i="12"/>
  <c r="AD1308" i="12" s="1"/>
  <c r="AH1308" i="12" s="1"/>
  <c r="AC1309" i="12"/>
  <c r="AD1309" i="12" s="1"/>
  <c r="AH1309" i="12" s="1"/>
  <c r="AC1310" i="12"/>
  <c r="AD1310" i="12" s="1"/>
  <c r="AH1310" i="12" s="1"/>
  <c r="AC1311" i="12"/>
  <c r="AD1311" i="12" s="1"/>
  <c r="AH1311" i="12" s="1"/>
  <c r="AC1312" i="12"/>
  <c r="AD1312" i="12" s="1"/>
  <c r="AH1312" i="12" s="1"/>
  <c r="AC1313" i="12"/>
  <c r="AD1313" i="12" s="1"/>
  <c r="AH1313" i="12" s="1"/>
  <c r="AC1314" i="12"/>
  <c r="AD1314" i="12" s="1"/>
  <c r="AH1314" i="12" s="1"/>
  <c r="AC1315" i="12"/>
  <c r="AD1315" i="12" s="1"/>
  <c r="AH1315" i="12" s="1"/>
  <c r="AC1316" i="12"/>
  <c r="AD1316" i="12" s="1"/>
  <c r="AH1316" i="12" s="1"/>
  <c r="AC1317" i="12"/>
  <c r="AD1317" i="12" s="1"/>
  <c r="AH1317" i="12" s="1"/>
  <c r="AC1318" i="12"/>
  <c r="AD1318" i="12" s="1"/>
  <c r="AH1318" i="12" s="1"/>
  <c r="AC1319" i="12"/>
  <c r="AD1319" i="12" s="1"/>
  <c r="AH1319" i="12" s="1"/>
  <c r="AC1320" i="12"/>
  <c r="AD1320" i="12" s="1"/>
  <c r="AH1320" i="12" s="1"/>
  <c r="AC1321" i="12"/>
  <c r="AD1321" i="12" s="1"/>
  <c r="AH1321" i="12" s="1"/>
  <c r="AC1323" i="12"/>
  <c r="AD1323" i="12" s="1"/>
  <c r="AH1323" i="12" s="1"/>
  <c r="AC1324" i="12"/>
  <c r="AD1324" i="12" s="1"/>
  <c r="AH1324" i="12" s="1"/>
  <c r="AC1325" i="12"/>
  <c r="AD1325" i="12" s="1"/>
  <c r="AH1325" i="12" s="1"/>
  <c r="AC1326" i="12"/>
  <c r="AD1326" i="12" s="1"/>
  <c r="AH1326" i="12" s="1"/>
  <c r="AC1327" i="12"/>
  <c r="AD1327" i="12" s="1"/>
  <c r="AH1327" i="12" s="1"/>
  <c r="AC1328" i="12"/>
  <c r="AD1328" i="12" s="1"/>
  <c r="AH1328" i="12" s="1"/>
  <c r="AC1329" i="12"/>
  <c r="AD1329" i="12" s="1"/>
  <c r="AH1329" i="12" s="1"/>
  <c r="AC1330" i="12"/>
  <c r="AD1330" i="12" s="1"/>
  <c r="AH1330" i="12" s="1"/>
  <c r="AC1331" i="12"/>
  <c r="AD1331" i="12" s="1"/>
  <c r="AH1331" i="12" s="1"/>
  <c r="AC1332" i="12"/>
  <c r="AD1332" i="12" s="1"/>
  <c r="AH1332" i="12" s="1"/>
  <c r="AC1333" i="12"/>
  <c r="AD1333" i="12" s="1"/>
  <c r="AH1333" i="12" s="1"/>
  <c r="AC1334" i="12"/>
  <c r="AD1334" i="12" s="1"/>
  <c r="AH1334" i="12" s="1"/>
  <c r="AC1335" i="12"/>
  <c r="AD1335" i="12" s="1"/>
  <c r="AH1335" i="12" s="1"/>
  <c r="AC1336" i="12"/>
  <c r="AD1336" i="12" s="1"/>
  <c r="AH1336" i="12" s="1"/>
  <c r="AC1337" i="12"/>
  <c r="AD1337" i="12" s="1"/>
  <c r="AH1337" i="12" s="1"/>
  <c r="AC1338" i="12"/>
  <c r="AD1338" i="12" s="1"/>
  <c r="AH1338" i="12" s="1"/>
  <c r="AC1339" i="12"/>
  <c r="AD1339" i="12" s="1"/>
  <c r="AH1339" i="12" s="1"/>
  <c r="AC1340" i="12"/>
  <c r="AD1340" i="12" s="1"/>
  <c r="AH1340" i="12" s="1"/>
  <c r="AC1341" i="12"/>
  <c r="AD1341" i="12" s="1"/>
  <c r="AH1341" i="12" s="1"/>
  <c r="AC1342" i="12"/>
  <c r="AD1342" i="12" s="1"/>
  <c r="AH1342" i="12" s="1"/>
  <c r="AC1343" i="12"/>
  <c r="AD1343" i="12" s="1"/>
  <c r="AH1343" i="12" s="1"/>
  <c r="AC1344" i="12"/>
  <c r="AD1344" i="12" s="1"/>
  <c r="AH1344" i="12" s="1"/>
  <c r="AC1345" i="12"/>
  <c r="AD1345" i="12" s="1"/>
  <c r="AH1345" i="12" s="1"/>
  <c r="AC1346" i="12"/>
  <c r="AD1346" i="12" s="1"/>
  <c r="AH1346" i="12" s="1"/>
  <c r="AC1347" i="12"/>
  <c r="AD1347" i="12" s="1"/>
  <c r="AH1347" i="12" s="1"/>
  <c r="AC1348" i="12"/>
  <c r="AD1348" i="12" s="1"/>
  <c r="AH1348" i="12" s="1"/>
  <c r="AC1349" i="12"/>
  <c r="AD1349" i="12" s="1"/>
  <c r="AH1349" i="12" s="1"/>
  <c r="AC1351" i="12"/>
  <c r="AD1351" i="12" s="1"/>
  <c r="AH1351" i="12" s="1"/>
  <c r="AC1352" i="12"/>
  <c r="AD1352" i="12" s="1"/>
  <c r="AH1352" i="12" s="1"/>
  <c r="AC1353" i="12"/>
  <c r="AD1353" i="12" s="1"/>
  <c r="AH1353" i="12" s="1"/>
  <c r="AC1354" i="12"/>
  <c r="AD1354" i="12" s="1"/>
  <c r="AH1354" i="12" s="1"/>
  <c r="AC1355" i="12"/>
  <c r="AD1355" i="12" s="1"/>
  <c r="AH1355" i="12" s="1"/>
  <c r="AC1356" i="12"/>
  <c r="AD1356" i="12" s="1"/>
  <c r="AH1356" i="12" s="1"/>
  <c r="AC1357" i="12"/>
  <c r="AD1357" i="12" s="1"/>
  <c r="AH1357" i="12" s="1"/>
  <c r="AC1360" i="12"/>
  <c r="AD1360" i="12" s="1"/>
  <c r="AH1360" i="12" s="1"/>
  <c r="AC1361" i="12"/>
  <c r="AD1361" i="12" s="1"/>
  <c r="AH1361" i="12" s="1"/>
  <c r="AC1362" i="12"/>
  <c r="AD1362" i="12" s="1"/>
  <c r="AH1362" i="12" s="1"/>
  <c r="AC1363" i="12"/>
  <c r="AD1363" i="12" s="1"/>
  <c r="AH1363" i="12" s="1"/>
  <c r="AC1364" i="12"/>
  <c r="AD1364" i="12" s="1"/>
  <c r="AH1364" i="12" s="1"/>
  <c r="AC1365" i="12"/>
  <c r="AD1365" i="12" s="1"/>
  <c r="AH1365" i="12" s="1"/>
  <c r="AC1366" i="12"/>
  <c r="AD1366" i="12" s="1"/>
  <c r="AH1366" i="12" s="1"/>
  <c r="AC1368" i="12"/>
  <c r="AD1368" i="12" s="1"/>
  <c r="AH1368" i="12" s="1"/>
  <c r="AC1369" i="12"/>
  <c r="AD1369" i="12" s="1"/>
  <c r="AH1369" i="12" s="1"/>
  <c r="AC1370" i="12"/>
  <c r="AD1370" i="12" s="1"/>
  <c r="AH1370" i="12" s="1"/>
  <c r="AC1371" i="12"/>
  <c r="AD1371" i="12" s="1"/>
  <c r="AH1371" i="12" s="1"/>
  <c r="AC1372" i="12"/>
  <c r="AD1372" i="12" s="1"/>
  <c r="AH1372" i="12" s="1"/>
  <c r="AC1373" i="12"/>
  <c r="AD1373" i="12" s="1"/>
  <c r="AH1373" i="12" s="1"/>
  <c r="AC1375" i="12"/>
  <c r="AD1375" i="12" s="1"/>
  <c r="AH1375" i="12" s="1"/>
  <c r="AC1376" i="12"/>
  <c r="AD1376" i="12" s="1"/>
  <c r="AH1376" i="12" s="1"/>
  <c r="AC1377" i="12"/>
  <c r="AD1377" i="12" s="1"/>
  <c r="AH1377" i="12" s="1"/>
  <c r="AC1378" i="12"/>
  <c r="AD1378" i="12" s="1"/>
  <c r="AH1378" i="12" s="1"/>
  <c r="AC1379" i="12"/>
  <c r="AD1379" i="12" s="1"/>
  <c r="AH1379" i="12" s="1"/>
  <c r="AC1380" i="12"/>
  <c r="AD1380" i="12" s="1"/>
  <c r="AH1380" i="12" s="1"/>
  <c r="AC1382" i="12"/>
  <c r="AD1382" i="12" s="1"/>
  <c r="AH1382" i="12" s="1"/>
  <c r="AC1383" i="12"/>
  <c r="AD1383" i="12" s="1"/>
  <c r="AH1383" i="12" s="1"/>
  <c r="AC1384" i="12"/>
  <c r="AD1384" i="12" s="1"/>
  <c r="AH1384" i="12" s="1"/>
  <c r="AC1385" i="12"/>
  <c r="AD1385" i="12" s="1"/>
  <c r="AH1385" i="12" s="1"/>
  <c r="AC1386" i="12"/>
  <c r="AD1386" i="12" s="1"/>
  <c r="AH1386" i="12" s="1"/>
  <c r="AC1387" i="12"/>
  <c r="AD1387" i="12" s="1"/>
  <c r="AH1387" i="12" s="1"/>
  <c r="AC1388" i="12"/>
  <c r="AD1388" i="12" s="1"/>
  <c r="AH1388" i="12" s="1"/>
  <c r="AC1389" i="12"/>
  <c r="AD1389" i="12" s="1"/>
  <c r="AH1389" i="12" s="1"/>
  <c r="AC1390" i="12"/>
  <c r="AD1390" i="12" s="1"/>
  <c r="AH1390" i="12" s="1"/>
  <c r="AC1391" i="12"/>
  <c r="AD1391" i="12" s="1"/>
  <c r="AH1391" i="12" s="1"/>
  <c r="AC1392" i="12"/>
  <c r="AD1392" i="12" s="1"/>
  <c r="AH1392" i="12" s="1"/>
  <c r="AC1393" i="12"/>
  <c r="AD1393" i="12" s="1"/>
  <c r="AH1393" i="12" s="1"/>
  <c r="AC1395" i="12"/>
  <c r="AD1395" i="12" s="1"/>
  <c r="AH1395" i="12" s="1"/>
  <c r="AC1396" i="12"/>
  <c r="AD1396" i="12" s="1"/>
  <c r="AH1396" i="12" s="1"/>
  <c r="AC1397" i="12"/>
  <c r="AD1397" i="12" s="1"/>
  <c r="AH1397" i="12" s="1"/>
  <c r="AC1398" i="12"/>
  <c r="AD1398" i="12" s="1"/>
  <c r="AH1398" i="12" s="1"/>
  <c r="AC1399" i="12"/>
  <c r="AD1399" i="12" s="1"/>
  <c r="AH1399" i="12" s="1"/>
  <c r="AC1400" i="12"/>
  <c r="AD1400" i="12" s="1"/>
  <c r="AH1400" i="12" s="1"/>
  <c r="AC1401" i="12"/>
  <c r="AD1401" i="12" s="1"/>
  <c r="AH1401" i="12" s="1"/>
  <c r="AC1402" i="12"/>
  <c r="AD1402" i="12" s="1"/>
  <c r="AH1402" i="12" s="1"/>
  <c r="AC1403" i="12"/>
  <c r="AD1403" i="12" s="1"/>
  <c r="AH1403" i="12" s="1"/>
  <c r="AC1404" i="12"/>
  <c r="AD1404" i="12" s="1"/>
  <c r="AH1404" i="12" s="1"/>
  <c r="AC1406" i="12"/>
  <c r="AD1406" i="12" s="1"/>
  <c r="AH1406" i="12" s="1"/>
  <c r="AC1407" i="12"/>
  <c r="AD1407" i="12" s="1"/>
  <c r="AH1407" i="12" s="1"/>
  <c r="AC1408" i="12"/>
  <c r="AD1408" i="12" s="1"/>
  <c r="AH1408" i="12" s="1"/>
  <c r="AC1409" i="12"/>
  <c r="AD1409" i="12" s="1"/>
  <c r="AH1409" i="12" s="1"/>
  <c r="AC1410" i="12"/>
  <c r="AD1410" i="12" s="1"/>
  <c r="AH1410" i="12" s="1"/>
  <c r="AC1411" i="12"/>
  <c r="AD1411" i="12" s="1"/>
  <c r="AH1411" i="12" s="1"/>
  <c r="AC1412" i="12"/>
  <c r="AD1412" i="12" s="1"/>
  <c r="AH1412" i="12" s="1"/>
  <c r="AC1413" i="12"/>
  <c r="AD1413" i="12" s="1"/>
  <c r="AH1413" i="12" s="1"/>
  <c r="AC1414" i="12"/>
  <c r="AD1414" i="12" s="1"/>
  <c r="AH1414" i="12" s="1"/>
  <c r="AC1415" i="12"/>
  <c r="AD1415" i="12" s="1"/>
  <c r="AH1415" i="12" s="1"/>
  <c r="AC1416" i="12"/>
  <c r="AD1416" i="12" s="1"/>
  <c r="AH1416" i="12" s="1"/>
  <c r="AC1417" i="12"/>
  <c r="AD1417" i="12" s="1"/>
  <c r="AH1417" i="12" s="1"/>
  <c r="AC1418" i="12"/>
  <c r="AD1418" i="12" s="1"/>
  <c r="AH1418" i="12" s="1"/>
  <c r="AC1419" i="12"/>
  <c r="AD1419" i="12" s="1"/>
  <c r="AH1419" i="12" s="1"/>
  <c r="AC1420" i="12"/>
  <c r="AD1420" i="12" s="1"/>
  <c r="AH1420" i="12" s="1"/>
  <c r="AC1421" i="12"/>
  <c r="AD1421" i="12" s="1"/>
  <c r="AH1421" i="12" s="1"/>
  <c r="AC1423" i="12"/>
  <c r="AD1423" i="12" s="1"/>
  <c r="AH1423" i="12" s="1"/>
  <c r="AC1425" i="12"/>
  <c r="AD1425" i="12" s="1"/>
  <c r="AH1425" i="12" s="1"/>
  <c r="AC1427" i="12"/>
  <c r="AD1427" i="12" s="1"/>
  <c r="AH1427" i="12" s="1"/>
  <c r="AC1429" i="12"/>
  <c r="AD1429" i="12" s="1"/>
  <c r="AH1429" i="12" s="1"/>
  <c r="AC1431" i="12"/>
  <c r="AD1431" i="12" s="1"/>
  <c r="AH1431" i="12" s="1"/>
  <c r="AC1433" i="12"/>
  <c r="AD1433" i="12" s="1"/>
  <c r="AH1433" i="12" s="1"/>
  <c r="AC1434" i="12"/>
  <c r="AD1434" i="12" s="1"/>
  <c r="AH1434" i="12" s="1"/>
  <c r="AC1435" i="12"/>
  <c r="AD1435" i="12" s="1"/>
  <c r="AH1435" i="12" s="1"/>
  <c r="AC1436" i="12"/>
  <c r="AD1436" i="12" s="1"/>
  <c r="AH1436" i="12" s="1"/>
  <c r="AC1437" i="12"/>
  <c r="AD1437" i="12" s="1"/>
  <c r="AH1437" i="12" s="1"/>
  <c r="AC1438" i="12"/>
  <c r="AD1438" i="12" s="1"/>
  <c r="AH1438" i="12" s="1"/>
  <c r="AC1440" i="12"/>
  <c r="AD1440" i="12" s="1"/>
  <c r="AH1440" i="12" s="1"/>
  <c r="AC1441" i="12"/>
  <c r="AD1441" i="12" s="1"/>
  <c r="AH1441" i="12" s="1"/>
  <c r="AC1443" i="12"/>
  <c r="AD1443" i="12" s="1"/>
  <c r="AH1443" i="12" s="1"/>
  <c r="AC1445" i="12"/>
  <c r="AD1445" i="12" s="1"/>
  <c r="AH1445" i="12" s="1"/>
  <c r="AC1446" i="12"/>
  <c r="AD1446" i="12" s="1"/>
  <c r="AH1446" i="12" s="1"/>
  <c r="AC1447" i="12"/>
  <c r="AD1447" i="12" s="1"/>
  <c r="AH1447" i="12" s="1"/>
  <c r="AC1448" i="12"/>
  <c r="AD1448" i="12" s="1"/>
  <c r="AH1448" i="12" s="1"/>
  <c r="AC1449" i="12"/>
  <c r="AD1449" i="12" s="1"/>
  <c r="AH1449" i="12" s="1"/>
  <c r="AC1450" i="12"/>
  <c r="AD1450" i="12" s="1"/>
  <c r="AH1450" i="12" s="1"/>
  <c r="AC1452" i="12"/>
  <c r="AD1452" i="12" s="1"/>
  <c r="AH1452" i="12" s="1"/>
  <c r="AC1453" i="12"/>
  <c r="AD1453" i="12" s="1"/>
  <c r="AH1453" i="12" s="1"/>
  <c r="AC1455" i="12"/>
  <c r="AD1455" i="12" s="1"/>
  <c r="AH1455" i="12" s="1"/>
  <c r="AC1457" i="12"/>
  <c r="AD1457" i="12" s="1"/>
  <c r="AH1457" i="12" s="1"/>
  <c r="AC1458" i="12"/>
  <c r="AD1458" i="12" s="1"/>
  <c r="AH1458" i="12" s="1"/>
  <c r="AC1459" i="12"/>
  <c r="AD1459" i="12" s="1"/>
  <c r="AH1459" i="12" s="1"/>
  <c r="AC1460" i="12"/>
  <c r="AD1460" i="12" s="1"/>
  <c r="AH1460" i="12" s="1"/>
  <c r="AC1461" i="12"/>
  <c r="AD1461" i="12" s="1"/>
  <c r="AH1461" i="12" s="1"/>
  <c r="AC1462" i="12"/>
  <c r="AD1462" i="12" s="1"/>
  <c r="AH1462" i="12" s="1"/>
  <c r="AC1464" i="12"/>
  <c r="AD1464" i="12" s="1"/>
  <c r="AH1464" i="12" s="1"/>
  <c r="AC1465" i="12"/>
  <c r="AD1465" i="12" s="1"/>
  <c r="AH1465" i="12" s="1"/>
  <c r="AC1467" i="12"/>
  <c r="AD1467" i="12" s="1"/>
  <c r="AH1467" i="12" s="1"/>
  <c r="AC1469" i="12"/>
  <c r="AD1469" i="12" s="1"/>
  <c r="AH1469" i="12" s="1"/>
  <c r="AC1470" i="12"/>
  <c r="AD1470" i="12" s="1"/>
  <c r="AH1470" i="12" s="1"/>
  <c r="AC1471" i="12"/>
  <c r="AD1471" i="12" s="1"/>
  <c r="AH1471" i="12" s="1"/>
  <c r="AC1472" i="12"/>
  <c r="AD1472" i="12" s="1"/>
  <c r="AH1472" i="12" s="1"/>
  <c r="AC1474" i="12"/>
  <c r="AD1474" i="12" s="1"/>
  <c r="AH1474" i="12" s="1"/>
  <c r="AC1476" i="12"/>
  <c r="AD1476" i="12" s="1"/>
  <c r="AH1476" i="12" s="1"/>
  <c r="AC1478" i="12"/>
  <c r="AD1478" i="12" s="1"/>
  <c r="AH1478" i="12" s="1"/>
  <c r="AC1479" i="12"/>
  <c r="AD1479" i="12" s="1"/>
  <c r="AH1479" i="12" s="1"/>
  <c r="AC1480" i="12"/>
  <c r="AD1480" i="12" s="1"/>
  <c r="AH1480" i="12" s="1"/>
  <c r="AC1481" i="12"/>
  <c r="AD1481" i="12" s="1"/>
  <c r="AH1481" i="12" s="1"/>
  <c r="AC1483" i="12"/>
  <c r="AD1483" i="12" s="1"/>
  <c r="AH1483" i="12" s="1"/>
  <c r="AC1485" i="12"/>
  <c r="AD1485" i="12" s="1"/>
  <c r="AH1485" i="12" s="1"/>
  <c r="AC1487" i="12"/>
  <c r="AD1487" i="12" s="1"/>
  <c r="AH1487" i="12" s="1"/>
  <c r="B469" i="1"/>
  <c r="Z469" i="1"/>
  <c r="Q8" i="1"/>
  <c r="P8" i="1"/>
  <c r="O469" i="1"/>
  <c r="B468" i="1"/>
  <c r="Z468" i="1"/>
  <c r="O468" i="1"/>
  <c r="B467" i="1"/>
  <c r="Z467" i="1"/>
  <c r="O467" i="1"/>
  <c r="B466" i="1"/>
  <c r="Z466" i="1"/>
  <c r="O466" i="1"/>
  <c r="B537" i="1"/>
  <c r="Z537" i="1"/>
  <c r="O537" i="1"/>
  <c r="B536" i="1"/>
  <c r="Z536" i="1"/>
  <c r="O536" i="1"/>
  <c r="B535" i="1"/>
  <c r="Z535" i="1"/>
  <c r="O535" i="1"/>
  <c r="B534" i="1"/>
  <c r="Z534" i="1"/>
  <c r="O534" i="1"/>
  <c r="AC198" i="12"/>
  <c r="AD198" i="12" s="1"/>
  <c r="AH198" i="12" s="1"/>
  <c r="AC203" i="12"/>
  <c r="AD203" i="12" s="1"/>
  <c r="AH203" i="12" s="1"/>
  <c r="AC207" i="12"/>
  <c r="AD207" i="12" s="1"/>
  <c r="AH207" i="12" s="1"/>
  <c r="AC211" i="12"/>
  <c r="AD211" i="12" s="1"/>
  <c r="AH211" i="12" s="1"/>
  <c r="AC232" i="12"/>
  <c r="AD232" i="12" s="1"/>
  <c r="AH232" i="12" s="1"/>
  <c r="AC241" i="12"/>
  <c r="AD241" i="12" s="1"/>
  <c r="AH241" i="12" s="1"/>
  <c r="AC266" i="12"/>
  <c r="AD266" i="12" s="1"/>
  <c r="AH266" i="12" s="1"/>
  <c r="AC287" i="12"/>
  <c r="AD287" i="12" s="1"/>
  <c r="AH287" i="12" s="1"/>
  <c r="AC296" i="12"/>
  <c r="AD296" i="12" s="1"/>
  <c r="AH296" i="12" s="1"/>
  <c r="AC321" i="12"/>
  <c r="AD321" i="12" s="1"/>
  <c r="AH321" i="12" s="1"/>
  <c r="AC324" i="12"/>
  <c r="AD324" i="12" s="1"/>
  <c r="AH324" i="12" s="1"/>
  <c r="AC326" i="12"/>
  <c r="AD326" i="12" s="1"/>
  <c r="AH326" i="12" s="1"/>
  <c r="AC328" i="12"/>
  <c r="AD328" i="12" s="1"/>
  <c r="AH328" i="12" s="1"/>
  <c r="AC353" i="12"/>
  <c r="AD353" i="12" s="1"/>
  <c r="AC374" i="12"/>
  <c r="AD374" i="12" s="1"/>
  <c r="AH374" i="12" s="1"/>
  <c r="AC378" i="12"/>
  <c r="AD378" i="12" s="1"/>
  <c r="AH378" i="12" s="1"/>
  <c r="AC380" i="12"/>
  <c r="AD380" i="12" s="1"/>
  <c r="AH380" i="12" s="1"/>
  <c r="AC382" i="12"/>
  <c r="AD382" i="12" s="1"/>
  <c r="AH382" i="12" s="1"/>
  <c r="AC399" i="12"/>
  <c r="AD399" i="12" s="1"/>
  <c r="AH399" i="12" s="1"/>
  <c r="AC412" i="12"/>
  <c r="AD412" i="12" s="1"/>
  <c r="AH412" i="12" s="1"/>
  <c r="AC425" i="12"/>
  <c r="AD425" i="12" s="1"/>
  <c r="AH425" i="12" s="1"/>
  <c r="AC443" i="12"/>
  <c r="AD443" i="12" s="1"/>
  <c r="AH443" i="12" s="1"/>
  <c r="AC460" i="12"/>
  <c r="AD460" i="12" s="1"/>
  <c r="AH460" i="12" s="1"/>
  <c r="AC478" i="12"/>
  <c r="AD478" i="12" s="1"/>
  <c r="AH478" i="12" s="1"/>
  <c r="AC495" i="12"/>
  <c r="AD495" i="12" s="1"/>
  <c r="AH495" i="12" s="1"/>
  <c r="AC520" i="12"/>
  <c r="AD520" i="12" s="1"/>
  <c r="AH520" i="12" s="1"/>
  <c r="AC541" i="12"/>
  <c r="AD541" i="12" s="1"/>
  <c r="AH541" i="12" s="1"/>
  <c r="AC562" i="12"/>
  <c r="AD562" i="12" s="1"/>
  <c r="AH562" i="12" s="1"/>
  <c r="AC571" i="12"/>
  <c r="AD571" i="12" s="1"/>
  <c r="AH571" i="12" s="1"/>
  <c r="AC592" i="12"/>
  <c r="AD592" i="12" s="1"/>
  <c r="AH592" i="12" s="1"/>
  <c r="AC610" i="12"/>
  <c r="AD610" i="12" s="1"/>
  <c r="AH610" i="12" s="1"/>
  <c r="AC615" i="12"/>
  <c r="AD615" i="12" s="1"/>
  <c r="AH615" i="12" s="1"/>
  <c r="AC636" i="12"/>
  <c r="AD636" i="12" s="1"/>
  <c r="AH636" i="12" s="1"/>
  <c r="AC645" i="12"/>
  <c r="AD645" i="12" s="1"/>
  <c r="AH645" i="12" s="1"/>
  <c r="AC670" i="12"/>
  <c r="AD670" i="12" s="1"/>
  <c r="AH670" i="12" s="1"/>
  <c r="AC687" i="12"/>
  <c r="AD687" i="12" s="1"/>
  <c r="AH687" i="12" s="1"/>
  <c r="AC696" i="12"/>
  <c r="AD696" i="12" s="1"/>
  <c r="AH696" i="12" s="1"/>
  <c r="AC714" i="12"/>
  <c r="AD714" i="12" s="1"/>
  <c r="AH714" i="12" s="1"/>
  <c r="AC727" i="12"/>
  <c r="AD727" i="12" s="1"/>
  <c r="AH727" i="12" s="1"/>
  <c r="AC740" i="12"/>
  <c r="AD740" i="12" s="1"/>
  <c r="AH740" i="12" s="1"/>
  <c r="AC753" i="12"/>
  <c r="AD753" i="12" s="1"/>
  <c r="AH753" i="12" s="1"/>
  <c r="AC760" i="12"/>
  <c r="AD760" i="12" s="1"/>
  <c r="AH760" i="12" s="1"/>
  <c r="AC765" i="12"/>
  <c r="AD765" i="12" s="1"/>
  <c r="AH765" i="12" s="1"/>
  <c r="AC778" i="12"/>
  <c r="AD778" i="12" s="1"/>
  <c r="AH778" i="12" s="1"/>
  <c r="AC792" i="12"/>
  <c r="AD792" i="12" s="1"/>
  <c r="AH792" i="12" s="1"/>
  <c r="AC797" i="12"/>
  <c r="AD797" i="12" s="1"/>
  <c r="AH797" i="12" s="1"/>
  <c r="AC800" i="12"/>
  <c r="AD800" i="12" s="1"/>
  <c r="AH800" i="12" s="1"/>
  <c r="AC809" i="12"/>
  <c r="AD809" i="12" s="1"/>
  <c r="AH809" i="12" s="1"/>
  <c r="AC818" i="12"/>
  <c r="AD818" i="12" s="1"/>
  <c r="AH818" i="12" s="1"/>
  <c r="AC823" i="12"/>
  <c r="AD823" i="12" s="1"/>
  <c r="AH823" i="12" s="1"/>
  <c r="AC837" i="12"/>
  <c r="AD837" i="12" s="1"/>
  <c r="AH837" i="12" s="1"/>
  <c r="AC842" i="12"/>
  <c r="AD842" i="12" s="1"/>
  <c r="AH842" i="12" s="1"/>
  <c r="AC851" i="12"/>
  <c r="AD851" i="12" s="1"/>
  <c r="AH851" i="12" s="1"/>
  <c r="AC865" i="12"/>
  <c r="AD865" i="12" s="1"/>
  <c r="AH865" i="12" s="1"/>
  <c r="AC870" i="12"/>
  <c r="AD870" i="12" s="1"/>
  <c r="AH870" i="12" s="1"/>
  <c r="AC884" i="12"/>
  <c r="AD884" i="12" s="1"/>
  <c r="AH884" i="12" s="1"/>
  <c r="AC893" i="12"/>
  <c r="AD893" i="12" s="1"/>
  <c r="AH893" i="12" s="1"/>
  <c r="AC899" i="12"/>
  <c r="AD899" i="12" s="1"/>
  <c r="AH899" i="12" s="1"/>
  <c r="AC905" i="12"/>
  <c r="AD905" i="12" s="1"/>
  <c r="AH905" i="12" s="1"/>
  <c r="AC911" i="12"/>
  <c r="AD911" i="12" s="1"/>
  <c r="AH911" i="12" s="1"/>
  <c r="AC917" i="12"/>
  <c r="AD917" i="12" s="1"/>
  <c r="AH917" i="12" s="1"/>
  <c r="AC920" i="12"/>
  <c r="AD920" i="12" s="1"/>
  <c r="AH920" i="12" s="1"/>
  <c r="AC923" i="12"/>
  <c r="AD923" i="12" s="1"/>
  <c r="AH923" i="12" s="1"/>
  <c r="AC948" i="12"/>
  <c r="AD948" i="12" s="1"/>
  <c r="AH948" i="12" s="1"/>
  <c r="AC955" i="12"/>
  <c r="AD955" i="12" s="1"/>
  <c r="AH955" i="12" s="1"/>
  <c r="AC995" i="12"/>
  <c r="AD995" i="12" s="1"/>
  <c r="AH995" i="12" s="1"/>
  <c r="AC1029" i="12"/>
  <c r="AD1029" i="12" s="1"/>
  <c r="AH1029" i="12" s="1"/>
  <c r="AC1041" i="12"/>
  <c r="AD1041" i="12" s="1"/>
  <c r="AH1041" i="12" s="1"/>
  <c r="AC1046" i="12"/>
  <c r="AD1046" i="12" s="1"/>
  <c r="AH1046" i="12" s="1"/>
  <c r="AC1063" i="12"/>
  <c r="AD1063" i="12" s="1"/>
  <c r="AH1063" i="12" s="1"/>
  <c r="AC1080" i="12"/>
  <c r="AD1080" i="12" s="1"/>
  <c r="AH1080" i="12" s="1"/>
  <c r="AC1101" i="12"/>
  <c r="AD1101" i="12" s="1"/>
  <c r="AH1101" i="12" s="1"/>
  <c r="AC1110" i="12"/>
  <c r="AD1110" i="12" s="1"/>
  <c r="AH1110" i="12" s="1"/>
  <c r="AC1121" i="12"/>
  <c r="AD1121" i="12" s="1"/>
  <c r="AH1121" i="12" s="1"/>
  <c r="AC1134" i="12"/>
  <c r="AD1134" i="12" s="1"/>
  <c r="AH1134" i="12" s="1"/>
  <c r="AC1174" i="12"/>
  <c r="AD1174" i="12" s="1"/>
  <c r="AH1174" i="12" s="1"/>
  <c r="AC1214" i="12"/>
  <c r="AD1214" i="12" s="1"/>
  <c r="AH1214" i="12" s="1"/>
  <c r="AC1221" i="12"/>
  <c r="AD1221" i="12" s="1"/>
  <c r="AH1221" i="12" s="1"/>
  <c r="AC1231" i="12"/>
  <c r="AD1231" i="12" s="1"/>
  <c r="AH1231" i="12" s="1"/>
  <c r="AC1241" i="12"/>
  <c r="AD1241" i="12" s="1"/>
  <c r="AH1241" i="12" s="1"/>
  <c r="AC1272" i="12"/>
  <c r="AD1272" i="12" s="1"/>
  <c r="AH1272" i="12" s="1"/>
  <c r="AC1294" i="12"/>
  <c r="AD1294" i="12" s="1"/>
  <c r="AH1294" i="12" s="1"/>
  <c r="AC1322" i="12"/>
  <c r="AD1322" i="12" s="1"/>
  <c r="AH1322" i="12" s="1"/>
  <c r="AC1358" i="12"/>
  <c r="AD1358" i="12" s="1"/>
  <c r="AH1358" i="12" s="1"/>
  <c r="AC1367" i="12"/>
  <c r="AD1367" i="12" s="1"/>
  <c r="AH1367" i="12" s="1"/>
  <c r="AC1374" i="12"/>
  <c r="AD1374" i="12" s="1"/>
  <c r="AH1374" i="12" s="1"/>
  <c r="AC1381" i="12"/>
  <c r="AD1381" i="12" s="1"/>
  <c r="AH1381" i="12" s="1"/>
  <c r="AC1394" i="12"/>
  <c r="AD1394" i="12" s="1"/>
  <c r="AH1394" i="12" s="1"/>
  <c r="AC1405" i="12"/>
  <c r="AD1405" i="12" s="1"/>
  <c r="AH1405" i="12" s="1"/>
  <c r="AC1422" i="12"/>
  <c r="AD1422" i="12" s="1"/>
  <c r="AH1422" i="12" s="1"/>
  <c r="AC1424" i="12"/>
  <c r="AD1424" i="12" s="1"/>
  <c r="AH1424" i="12" s="1"/>
  <c r="AC1430" i="12"/>
  <c r="AD1430" i="12" s="1"/>
  <c r="AH1430" i="12" s="1"/>
  <c r="AC1432" i="12"/>
  <c r="AD1432" i="12" s="1"/>
  <c r="AH1432" i="12" s="1"/>
  <c r="AC1439" i="12"/>
  <c r="AD1439" i="12" s="1"/>
  <c r="AH1439" i="12" s="1"/>
  <c r="AC1442" i="12"/>
  <c r="AD1442" i="12" s="1"/>
  <c r="AH1442" i="12" s="1"/>
  <c r="AC1444" i="12"/>
  <c r="AD1444" i="12" s="1"/>
  <c r="AH1444" i="12" s="1"/>
  <c r="AC1451" i="12"/>
  <c r="AD1451" i="12" s="1"/>
  <c r="AH1451" i="12" s="1"/>
  <c r="AC1454" i="12"/>
  <c r="AD1454" i="12" s="1"/>
  <c r="AH1454" i="12" s="1"/>
  <c r="AC1456" i="12"/>
  <c r="AD1456" i="12" s="1"/>
  <c r="AH1456" i="12" s="1"/>
  <c r="AC1463" i="12"/>
  <c r="AD1463" i="12" s="1"/>
  <c r="AH1463" i="12" s="1"/>
  <c r="AD3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Q173" i="12"/>
  <c r="AQ174" i="12"/>
  <c r="AQ175" i="12"/>
  <c r="AQ176" i="12"/>
  <c r="AQ177" i="12"/>
  <c r="AQ178" i="12"/>
  <c r="AQ179" i="12"/>
  <c r="AQ180" i="12"/>
  <c r="AQ181" i="12"/>
  <c r="AQ182" i="12"/>
  <c r="AQ183" i="12"/>
  <c r="AQ184" i="12"/>
  <c r="AQ185" i="12"/>
  <c r="AQ186" i="12"/>
  <c r="AQ187" i="12"/>
  <c r="AQ188" i="12"/>
  <c r="AQ189" i="12"/>
  <c r="AQ190" i="12"/>
  <c r="AQ191" i="12"/>
  <c r="AQ192" i="12"/>
  <c r="AQ193" i="12"/>
  <c r="AQ194" i="12"/>
  <c r="AQ195" i="12"/>
  <c r="AQ196" i="12"/>
  <c r="AQ197" i="12"/>
  <c r="AQ198" i="12"/>
  <c r="AQ199" i="12"/>
  <c r="AQ200" i="12"/>
  <c r="AQ201" i="12"/>
  <c r="AQ202" i="12"/>
  <c r="AQ203" i="12"/>
  <c r="AQ204" i="12"/>
  <c r="AQ205" i="12"/>
  <c r="AQ206" i="12"/>
  <c r="AQ207" i="12"/>
  <c r="AQ208" i="12"/>
  <c r="AQ209" i="12"/>
  <c r="AQ210" i="12"/>
  <c r="AQ211" i="12"/>
  <c r="AQ212" i="12"/>
  <c r="AQ213" i="12"/>
  <c r="AQ214" i="12"/>
  <c r="AQ215" i="12"/>
  <c r="AQ216" i="12"/>
  <c r="AQ217" i="12"/>
  <c r="AQ218" i="12"/>
  <c r="AQ219" i="12"/>
  <c r="AQ220" i="12"/>
  <c r="AQ221" i="12"/>
  <c r="AQ222" i="12"/>
  <c r="AQ223" i="12"/>
  <c r="AQ224" i="12"/>
  <c r="AQ225" i="12"/>
  <c r="AQ226" i="12"/>
  <c r="AQ227" i="12"/>
  <c r="AQ228" i="12"/>
  <c r="AQ229" i="12"/>
  <c r="AQ230" i="12"/>
  <c r="AQ231" i="12"/>
  <c r="AQ232" i="12"/>
  <c r="AQ233" i="12"/>
  <c r="AQ234" i="12"/>
  <c r="AQ235" i="12"/>
  <c r="AQ236" i="12"/>
  <c r="AQ237" i="12"/>
  <c r="AQ238" i="12"/>
  <c r="AQ239" i="12"/>
  <c r="AQ240" i="12"/>
  <c r="AQ241" i="12"/>
  <c r="AQ242" i="12"/>
  <c r="AQ243" i="12"/>
  <c r="AQ244" i="12"/>
  <c r="AQ245" i="12"/>
  <c r="AQ246" i="12"/>
  <c r="AQ247" i="12"/>
  <c r="AQ248" i="12"/>
  <c r="AQ249" i="12"/>
  <c r="AQ250" i="12"/>
  <c r="AQ251" i="12"/>
  <c r="AQ252" i="12"/>
  <c r="AQ253" i="12"/>
  <c r="AQ254" i="12"/>
  <c r="AQ255" i="12"/>
  <c r="AQ256" i="12"/>
  <c r="AQ257" i="12"/>
  <c r="AQ258" i="12"/>
  <c r="AQ259" i="12"/>
  <c r="AQ260" i="12"/>
  <c r="AQ261" i="12"/>
  <c r="AQ262" i="12"/>
  <c r="AQ263" i="12"/>
  <c r="AQ264" i="12"/>
  <c r="AQ265" i="12"/>
  <c r="AQ266" i="12"/>
  <c r="AQ267" i="12"/>
  <c r="AQ268" i="12"/>
  <c r="AQ269" i="12"/>
  <c r="AQ270" i="12"/>
  <c r="AQ271" i="12"/>
  <c r="AQ272" i="12"/>
  <c r="AQ273" i="12"/>
  <c r="AQ274" i="12"/>
  <c r="AQ275" i="12"/>
  <c r="AQ276" i="12"/>
  <c r="AQ277" i="12"/>
  <c r="AQ278" i="12"/>
  <c r="AQ279" i="12"/>
  <c r="AQ280" i="12"/>
  <c r="AQ281" i="12"/>
  <c r="AQ282" i="12"/>
  <c r="AQ283" i="12"/>
  <c r="AQ284" i="12"/>
  <c r="AQ285" i="12"/>
  <c r="AQ286" i="12"/>
  <c r="AQ287" i="12"/>
  <c r="AQ288" i="12"/>
  <c r="AQ289" i="12"/>
  <c r="AQ290" i="12"/>
  <c r="AQ291" i="12"/>
  <c r="AQ292" i="12"/>
  <c r="AQ293" i="12"/>
  <c r="AQ294" i="12"/>
  <c r="AQ295" i="12"/>
  <c r="AQ296" i="12"/>
  <c r="AQ297" i="12"/>
  <c r="AQ298" i="12"/>
  <c r="AQ299" i="12"/>
  <c r="AQ300" i="12"/>
  <c r="AQ301" i="12"/>
  <c r="AQ302" i="12"/>
  <c r="AQ303" i="12"/>
  <c r="AQ304" i="12"/>
  <c r="AQ305" i="12"/>
  <c r="AQ306" i="12"/>
  <c r="AQ307" i="12"/>
  <c r="AQ308" i="12"/>
  <c r="AQ309" i="12"/>
  <c r="AQ310" i="12"/>
  <c r="AQ311" i="12"/>
  <c r="AQ312" i="12"/>
  <c r="AQ313" i="12"/>
  <c r="AQ314" i="12"/>
  <c r="AQ315" i="12"/>
  <c r="AQ316" i="12"/>
  <c r="AQ317" i="12"/>
  <c r="AQ318" i="12"/>
  <c r="AQ319" i="12"/>
  <c r="AQ320" i="12"/>
  <c r="AQ321" i="12"/>
  <c r="AQ322" i="12"/>
  <c r="AQ323" i="12"/>
  <c r="AQ324" i="12"/>
  <c r="AQ325" i="12"/>
  <c r="AQ326" i="12"/>
  <c r="AQ327" i="12"/>
  <c r="AQ328" i="12"/>
  <c r="AQ329" i="12"/>
  <c r="AQ330" i="12"/>
  <c r="AQ331" i="12"/>
  <c r="AQ332" i="12"/>
  <c r="AQ333" i="12"/>
  <c r="AQ334" i="12"/>
  <c r="AQ335" i="12"/>
  <c r="AQ336" i="12"/>
  <c r="AQ337" i="12"/>
  <c r="AQ338" i="12"/>
  <c r="AQ339" i="12"/>
  <c r="AQ340" i="12"/>
  <c r="AQ341" i="12"/>
  <c r="AQ342" i="12"/>
  <c r="AQ343" i="12"/>
  <c r="AQ344" i="12"/>
  <c r="AQ345" i="12"/>
  <c r="AQ346" i="12"/>
  <c r="AQ347" i="12"/>
  <c r="AQ348" i="12"/>
  <c r="AQ349" i="12"/>
  <c r="AQ350" i="12"/>
  <c r="AQ351" i="12"/>
  <c r="AQ352" i="12"/>
  <c r="AQ353" i="12"/>
  <c r="AQ354" i="12"/>
  <c r="AQ355" i="12"/>
  <c r="AQ356" i="12"/>
  <c r="AQ357" i="12"/>
  <c r="AQ358" i="12"/>
  <c r="AQ359" i="12"/>
  <c r="AQ360" i="12"/>
  <c r="AQ361" i="12"/>
  <c r="AQ362" i="12"/>
  <c r="AQ363" i="12"/>
  <c r="AQ364" i="12"/>
  <c r="AQ365" i="12"/>
  <c r="AQ366" i="12"/>
  <c r="AQ367" i="12"/>
  <c r="AQ368" i="12"/>
  <c r="AQ369" i="12"/>
  <c r="AQ370" i="12"/>
  <c r="AQ371" i="12"/>
  <c r="AQ372" i="12"/>
  <c r="AQ373" i="12"/>
  <c r="AQ374" i="12"/>
  <c r="AQ375" i="12"/>
  <c r="AQ376" i="12"/>
  <c r="AQ377" i="12"/>
  <c r="AQ378" i="12"/>
  <c r="AQ379" i="12"/>
  <c r="AQ380" i="12"/>
  <c r="AQ381" i="12"/>
  <c r="AQ382" i="12"/>
  <c r="AQ383" i="12"/>
  <c r="AQ384" i="12"/>
  <c r="AQ385" i="12"/>
  <c r="AQ386" i="12"/>
  <c r="AQ387" i="12"/>
  <c r="AQ388" i="12"/>
  <c r="AQ389" i="12"/>
  <c r="AQ390" i="12"/>
  <c r="AQ391" i="12"/>
  <c r="AQ392" i="12"/>
  <c r="AQ393" i="12"/>
  <c r="AQ394" i="12"/>
  <c r="AQ395" i="12"/>
  <c r="AQ396" i="12"/>
  <c r="AQ397" i="12"/>
  <c r="AQ398" i="12"/>
  <c r="AQ399" i="12"/>
  <c r="AQ400" i="12"/>
  <c r="AQ401" i="12"/>
  <c r="AQ402" i="12"/>
  <c r="AQ403" i="12"/>
  <c r="AQ404" i="12"/>
  <c r="AQ405" i="12"/>
  <c r="AQ406" i="12"/>
  <c r="AQ407" i="12"/>
  <c r="AQ408" i="12"/>
  <c r="AQ409" i="12"/>
  <c r="AQ410" i="12"/>
  <c r="AQ411" i="12"/>
  <c r="AQ412" i="12"/>
  <c r="AQ413" i="12"/>
  <c r="AQ414" i="12"/>
  <c r="AQ415" i="12"/>
  <c r="AQ416" i="12"/>
  <c r="AQ417" i="12"/>
  <c r="AQ418" i="12"/>
  <c r="AQ419" i="12"/>
  <c r="AQ420" i="12"/>
  <c r="AQ421" i="12"/>
  <c r="AQ422" i="12"/>
  <c r="AQ423" i="12"/>
  <c r="AQ424" i="12"/>
  <c r="AQ425" i="12"/>
  <c r="AQ426" i="12"/>
  <c r="AQ427" i="12"/>
  <c r="AQ428" i="12"/>
  <c r="AQ429" i="12"/>
  <c r="AQ430" i="12"/>
  <c r="AQ431" i="12"/>
  <c r="AQ432" i="12"/>
  <c r="AQ433" i="12"/>
  <c r="AQ434" i="12"/>
  <c r="AQ435" i="12"/>
  <c r="AQ436" i="12"/>
  <c r="AQ437" i="12"/>
  <c r="AQ438" i="12"/>
  <c r="AQ439" i="12"/>
  <c r="AQ440" i="12"/>
  <c r="AQ441" i="12"/>
  <c r="AQ442" i="12"/>
  <c r="AQ443" i="12"/>
  <c r="AQ444" i="12"/>
  <c r="AQ445" i="12"/>
  <c r="AQ446" i="12"/>
  <c r="AQ447" i="12"/>
  <c r="AQ448" i="12"/>
  <c r="AQ449" i="12"/>
  <c r="AQ450" i="12"/>
  <c r="AQ451" i="12"/>
  <c r="AQ452" i="12"/>
  <c r="AQ453" i="12"/>
  <c r="AQ454" i="12"/>
  <c r="AQ455" i="12"/>
  <c r="AQ456" i="12"/>
  <c r="AQ457" i="12"/>
  <c r="AQ458" i="12"/>
  <c r="AQ459" i="12"/>
  <c r="AQ460" i="12"/>
  <c r="AQ461" i="12"/>
  <c r="AQ462" i="12"/>
  <c r="AQ463" i="12"/>
  <c r="AQ464" i="12"/>
  <c r="AQ465" i="12"/>
  <c r="AQ466" i="12"/>
  <c r="AQ467" i="12"/>
  <c r="AQ468" i="12"/>
  <c r="AQ469" i="12"/>
  <c r="AQ470" i="12"/>
  <c r="AQ471" i="12"/>
  <c r="AQ472" i="12"/>
  <c r="AQ473" i="12"/>
  <c r="AQ474" i="12"/>
  <c r="AQ475" i="12"/>
  <c r="AQ476" i="12"/>
  <c r="AQ477" i="12"/>
  <c r="AQ478" i="12"/>
  <c r="AQ479" i="12"/>
  <c r="AQ480" i="12"/>
  <c r="AQ481" i="12"/>
  <c r="AQ482" i="12"/>
  <c r="AQ483" i="12"/>
  <c r="AQ484" i="12"/>
  <c r="AQ485" i="12"/>
  <c r="AQ486" i="12"/>
  <c r="AQ487" i="12"/>
  <c r="AQ488" i="12"/>
  <c r="AQ489" i="12"/>
  <c r="AQ490" i="12"/>
  <c r="AQ491" i="12"/>
  <c r="AQ492" i="12"/>
  <c r="AQ493" i="12"/>
  <c r="AQ494" i="12"/>
  <c r="AQ495" i="12"/>
  <c r="AQ496" i="12"/>
  <c r="AQ497" i="12"/>
  <c r="AQ498" i="12"/>
  <c r="AQ499" i="12"/>
  <c r="AQ500" i="12"/>
  <c r="AQ501" i="12"/>
  <c r="AQ502" i="12"/>
  <c r="AQ503" i="12"/>
  <c r="AQ504" i="12"/>
  <c r="AQ505" i="12"/>
  <c r="AQ506" i="12"/>
  <c r="AQ507" i="12"/>
  <c r="AQ508" i="12"/>
  <c r="AQ509" i="12"/>
  <c r="AQ510" i="12"/>
  <c r="AQ511" i="12"/>
  <c r="AQ512" i="12"/>
  <c r="AQ513" i="12"/>
  <c r="AQ514" i="12"/>
  <c r="AQ515" i="12"/>
  <c r="AQ516" i="12"/>
  <c r="AQ517" i="12"/>
  <c r="AQ518" i="12"/>
  <c r="AQ519" i="12"/>
  <c r="AQ520" i="12"/>
  <c r="AQ521" i="12"/>
  <c r="AQ522" i="12"/>
  <c r="AQ523" i="12"/>
  <c r="AQ524" i="12"/>
  <c r="AQ525" i="12"/>
  <c r="AQ526" i="12"/>
  <c r="AQ527" i="12"/>
  <c r="AQ528" i="12"/>
  <c r="AQ529" i="12"/>
  <c r="AQ530" i="12"/>
  <c r="AQ531" i="12"/>
  <c r="AQ532" i="12"/>
  <c r="AQ533" i="12"/>
  <c r="AQ534" i="12"/>
  <c r="AQ535" i="12"/>
  <c r="AQ536" i="12"/>
  <c r="AQ537" i="12"/>
  <c r="AQ538" i="12"/>
  <c r="AQ539" i="12"/>
  <c r="AQ540" i="12"/>
  <c r="AQ541" i="12"/>
  <c r="AQ542" i="12"/>
  <c r="AQ543" i="12"/>
  <c r="AQ544" i="12"/>
  <c r="AQ545" i="12"/>
  <c r="AQ546" i="12"/>
  <c r="AQ547" i="12"/>
  <c r="AQ548" i="12"/>
  <c r="AQ549" i="12"/>
  <c r="AQ550" i="12"/>
  <c r="AQ551" i="12"/>
  <c r="AQ552" i="12"/>
  <c r="AQ553" i="12"/>
  <c r="AQ554" i="12"/>
  <c r="AQ555" i="12"/>
  <c r="AQ556" i="12"/>
  <c r="AQ557" i="12"/>
  <c r="AQ558" i="12"/>
  <c r="AQ559" i="12"/>
  <c r="AQ560" i="12"/>
  <c r="AQ561" i="12"/>
  <c r="AQ562" i="12"/>
  <c r="AQ563" i="12"/>
  <c r="AQ564" i="12"/>
  <c r="AQ565" i="12"/>
  <c r="AQ566" i="12"/>
  <c r="AQ567" i="12"/>
  <c r="AQ568" i="12"/>
  <c r="AQ569" i="12"/>
  <c r="AQ570" i="12"/>
  <c r="AQ571" i="12"/>
  <c r="AQ572" i="12"/>
  <c r="AQ573" i="12"/>
  <c r="AQ574" i="12"/>
  <c r="AQ575" i="12"/>
  <c r="AQ576" i="12"/>
  <c r="AQ577" i="12"/>
  <c r="AQ578" i="12"/>
  <c r="AQ579" i="12"/>
  <c r="AQ580" i="12"/>
  <c r="AQ581" i="12"/>
  <c r="AQ582" i="12"/>
  <c r="AQ583" i="12"/>
  <c r="AQ584" i="12"/>
  <c r="AQ585" i="12"/>
  <c r="AQ586" i="12"/>
  <c r="AQ587" i="12"/>
  <c r="AQ588" i="12"/>
  <c r="AQ589" i="12"/>
  <c r="AQ590" i="12"/>
  <c r="AQ591" i="12"/>
  <c r="AQ592" i="12"/>
  <c r="AQ593" i="12"/>
  <c r="AQ594" i="12"/>
  <c r="AQ595" i="12"/>
  <c r="AQ596" i="12"/>
  <c r="AQ597" i="12"/>
  <c r="AQ598" i="12"/>
  <c r="AQ599" i="12"/>
  <c r="AQ600" i="12"/>
  <c r="AQ601" i="12"/>
  <c r="AQ602" i="12"/>
  <c r="AQ603" i="12"/>
  <c r="AQ604" i="12"/>
  <c r="AQ605" i="12"/>
  <c r="AQ606" i="12"/>
  <c r="AQ607" i="12"/>
  <c r="AQ608" i="12"/>
  <c r="AQ609" i="12"/>
  <c r="AQ610" i="12"/>
  <c r="AQ611" i="12"/>
  <c r="AQ612" i="12"/>
  <c r="AQ613" i="12"/>
  <c r="AQ614" i="12"/>
  <c r="AQ615" i="12"/>
  <c r="AQ616" i="12"/>
  <c r="AQ617" i="12"/>
  <c r="AQ618" i="12"/>
  <c r="AQ619" i="12"/>
  <c r="AQ620" i="12"/>
  <c r="AQ621" i="12"/>
  <c r="AQ622" i="12"/>
  <c r="AQ623" i="12"/>
  <c r="AQ624" i="12"/>
  <c r="AQ625" i="12"/>
  <c r="AQ626" i="12"/>
  <c r="AQ627" i="12"/>
  <c r="AQ628" i="12"/>
  <c r="AQ629" i="12"/>
  <c r="AQ630" i="12"/>
  <c r="AQ631" i="12"/>
  <c r="AQ632" i="12"/>
  <c r="AQ633" i="12"/>
  <c r="AQ634" i="12"/>
  <c r="AQ635" i="12"/>
  <c r="AQ636" i="12"/>
  <c r="AQ637" i="12"/>
  <c r="AQ638" i="12"/>
  <c r="AQ639" i="12"/>
  <c r="AQ640" i="12"/>
  <c r="AQ641" i="12"/>
  <c r="AQ642" i="12"/>
  <c r="AQ643" i="12"/>
  <c r="AQ644" i="12"/>
  <c r="AQ645" i="12"/>
  <c r="AQ646" i="12"/>
  <c r="AQ647" i="12"/>
  <c r="AQ648" i="12"/>
  <c r="AQ649" i="12"/>
  <c r="AQ650" i="12"/>
  <c r="AQ651" i="12"/>
  <c r="AQ652" i="12"/>
  <c r="AQ653" i="12"/>
  <c r="AQ654" i="12"/>
  <c r="AQ655" i="12"/>
  <c r="AQ656" i="12"/>
  <c r="AQ657" i="12"/>
  <c r="AQ658" i="12"/>
  <c r="AQ659" i="12"/>
  <c r="AQ660" i="12"/>
  <c r="AQ661" i="12"/>
  <c r="AQ662" i="12"/>
  <c r="AQ663" i="12"/>
  <c r="AQ664" i="12"/>
  <c r="AQ665" i="12"/>
  <c r="AQ666" i="12"/>
  <c r="AQ667" i="12"/>
  <c r="AQ668" i="12"/>
  <c r="AQ669" i="12"/>
  <c r="AQ670" i="12"/>
  <c r="AQ671" i="12"/>
  <c r="AQ672" i="12"/>
  <c r="AQ673" i="12"/>
  <c r="AQ674" i="12"/>
  <c r="AQ675" i="12"/>
  <c r="AQ676" i="12"/>
  <c r="AQ677" i="12"/>
  <c r="AQ678" i="12"/>
  <c r="AQ679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K214" i="12"/>
  <c r="AK215" i="12"/>
  <c r="AK216" i="12"/>
  <c r="AK217" i="12"/>
  <c r="AK218" i="12"/>
  <c r="AK219" i="12"/>
  <c r="AK220" i="12"/>
  <c r="AK221" i="12"/>
  <c r="AK222" i="12"/>
  <c r="AK223" i="12"/>
  <c r="AK224" i="12"/>
  <c r="AK225" i="12"/>
  <c r="AK226" i="12"/>
  <c r="AK227" i="12"/>
  <c r="AK228" i="12"/>
  <c r="AK229" i="12"/>
  <c r="AK230" i="12"/>
  <c r="AK231" i="12"/>
  <c r="AK232" i="12"/>
  <c r="AK233" i="12"/>
  <c r="AK234" i="12"/>
  <c r="AK235" i="12"/>
  <c r="AK236" i="12"/>
  <c r="AK237" i="12"/>
  <c r="AK238" i="12"/>
  <c r="AK239" i="12"/>
  <c r="AK240" i="12"/>
  <c r="AK241" i="12"/>
  <c r="AK242" i="12"/>
  <c r="AK243" i="12"/>
  <c r="AK244" i="12"/>
  <c r="AK245" i="12"/>
  <c r="AK246" i="12"/>
  <c r="AK247" i="12"/>
  <c r="AK248" i="12"/>
  <c r="AK249" i="12"/>
  <c r="AK250" i="12"/>
  <c r="AK251" i="12"/>
  <c r="AK252" i="12"/>
  <c r="AK253" i="12"/>
  <c r="AK254" i="12"/>
  <c r="AK255" i="12"/>
  <c r="AK256" i="12"/>
  <c r="AK257" i="12"/>
  <c r="AK258" i="12"/>
  <c r="AK259" i="12"/>
  <c r="AK260" i="12"/>
  <c r="AK261" i="12"/>
  <c r="AK262" i="12"/>
  <c r="AK263" i="12"/>
  <c r="AK264" i="12"/>
  <c r="AK265" i="12"/>
  <c r="AK266" i="12"/>
  <c r="AK267" i="12"/>
  <c r="AK268" i="12"/>
  <c r="AK269" i="12"/>
  <c r="AK270" i="12"/>
  <c r="AK271" i="12"/>
  <c r="AK272" i="12"/>
  <c r="AK273" i="12"/>
  <c r="AK274" i="12"/>
  <c r="AK275" i="12"/>
  <c r="AK276" i="12"/>
  <c r="AK277" i="12"/>
  <c r="AK278" i="12"/>
  <c r="AK279" i="12"/>
  <c r="AK280" i="12"/>
  <c r="AK281" i="12"/>
  <c r="AK282" i="12"/>
  <c r="AK283" i="12"/>
  <c r="AK284" i="12"/>
  <c r="AK285" i="12"/>
  <c r="AK286" i="12"/>
  <c r="AK287" i="12"/>
  <c r="AK288" i="12"/>
  <c r="AK289" i="12"/>
  <c r="AK290" i="12"/>
  <c r="AK291" i="12"/>
  <c r="AK292" i="12"/>
  <c r="AK293" i="12"/>
  <c r="AK294" i="12"/>
  <c r="AK295" i="12"/>
  <c r="AK296" i="12"/>
  <c r="AK297" i="12"/>
  <c r="AK298" i="12"/>
  <c r="AK299" i="12"/>
  <c r="AK300" i="12"/>
  <c r="AK301" i="12"/>
  <c r="AK302" i="12"/>
  <c r="AK303" i="12"/>
  <c r="AK304" i="12"/>
  <c r="AK305" i="12"/>
  <c r="AK306" i="12"/>
  <c r="AK307" i="12"/>
  <c r="AK308" i="12"/>
  <c r="AK309" i="12"/>
  <c r="AK310" i="12"/>
  <c r="AK311" i="12"/>
  <c r="AK312" i="12"/>
  <c r="AK313" i="12"/>
  <c r="AK314" i="12"/>
  <c r="AK315" i="12"/>
  <c r="AK316" i="12"/>
  <c r="AK317" i="12"/>
  <c r="AK318" i="12"/>
  <c r="AK319" i="12"/>
  <c r="AK320" i="12"/>
  <c r="AK321" i="12"/>
  <c r="AK322" i="12"/>
  <c r="AK323" i="12"/>
  <c r="AK324" i="12"/>
  <c r="AK325" i="12"/>
  <c r="AK326" i="12"/>
  <c r="AK327" i="12"/>
  <c r="AK328" i="12"/>
  <c r="AK329" i="12"/>
  <c r="AK330" i="12"/>
  <c r="AK331" i="12"/>
  <c r="AK332" i="12"/>
  <c r="AK333" i="12"/>
  <c r="AK334" i="12"/>
  <c r="AK335" i="12"/>
  <c r="AK336" i="12"/>
  <c r="AK337" i="12"/>
  <c r="AK338" i="12"/>
  <c r="AK339" i="12"/>
  <c r="AK340" i="12"/>
  <c r="AK341" i="12"/>
  <c r="AK342" i="12"/>
  <c r="AK343" i="12"/>
  <c r="AK344" i="12"/>
  <c r="AK345" i="12"/>
  <c r="AK346" i="12"/>
  <c r="AK347" i="12"/>
  <c r="AK348" i="12"/>
  <c r="AK349" i="12"/>
  <c r="AK350" i="12"/>
  <c r="AK351" i="12"/>
  <c r="AK352" i="12"/>
  <c r="AK353" i="12"/>
  <c r="AK354" i="12"/>
  <c r="AK355" i="12"/>
  <c r="AK356" i="12"/>
  <c r="AK357" i="12"/>
  <c r="AK358" i="12"/>
  <c r="AK359" i="12"/>
  <c r="AK360" i="12"/>
  <c r="AK361" i="12"/>
  <c r="AK362" i="12"/>
  <c r="AK363" i="12"/>
  <c r="AK364" i="12"/>
  <c r="AK365" i="12"/>
  <c r="AK366" i="12"/>
  <c r="AK367" i="12"/>
  <c r="AK368" i="12"/>
  <c r="AK369" i="12"/>
  <c r="AK370" i="12"/>
  <c r="AK371" i="12"/>
  <c r="AK372" i="12"/>
  <c r="AK373" i="12"/>
  <c r="AK374" i="12"/>
  <c r="AK375" i="12"/>
  <c r="AK376" i="12"/>
  <c r="AK377" i="12"/>
  <c r="AK378" i="12"/>
  <c r="AK379" i="12"/>
  <c r="AK380" i="12"/>
  <c r="AK381" i="12"/>
  <c r="AK382" i="12"/>
  <c r="AK383" i="12"/>
  <c r="AK384" i="12"/>
  <c r="AK385" i="12"/>
  <c r="AK386" i="12"/>
  <c r="AK387" i="12"/>
  <c r="AK388" i="12"/>
  <c r="AK389" i="12"/>
  <c r="AK390" i="12"/>
  <c r="AK391" i="12"/>
  <c r="AK392" i="12"/>
  <c r="AK393" i="12"/>
  <c r="AK394" i="12"/>
  <c r="AK395" i="12"/>
  <c r="AK396" i="12"/>
  <c r="AK397" i="12"/>
  <c r="AK398" i="12"/>
  <c r="AK399" i="12"/>
  <c r="AK400" i="12"/>
  <c r="AK401" i="12"/>
  <c r="AK402" i="12"/>
  <c r="AK403" i="12"/>
  <c r="AK404" i="12"/>
  <c r="AK405" i="12"/>
  <c r="AK406" i="12"/>
  <c r="AK407" i="12"/>
  <c r="AK408" i="12"/>
  <c r="AK409" i="12"/>
  <c r="AK410" i="12"/>
  <c r="AK411" i="12"/>
  <c r="AK412" i="12"/>
  <c r="AK413" i="12"/>
  <c r="AK414" i="12"/>
  <c r="AK415" i="12"/>
  <c r="AK416" i="12"/>
  <c r="AK417" i="12"/>
  <c r="AK418" i="12"/>
  <c r="AK419" i="12"/>
  <c r="AK420" i="12"/>
  <c r="AK421" i="12"/>
  <c r="AK422" i="12"/>
  <c r="AK423" i="12"/>
  <c r="AK424" i="12"/>
  <c r="AK425" i="12"/>
  <c r="AK426" i="12"/>
  <c r="AK427" i="12"/>
  <c r="AK428" i="12"/>
  <c r="AK429" i="12"/>
  <c r="AK430" i="12"/>
  <c r="AK431" i="12"/>
  <c r="AK432" i="12"/>
  <c r="AK433" i="12"/>
  <c r="AK434" i="12"/>
  <c r="AK435" i="12"/>
  <c r="AK436" i="12"/>
  <c r="AK437" i="12"/>
  <c r="AK438" i="12"/>
  <c r="AK439" i="12"/>
  <c r="AK440" i="12"/>
  <c r="AK441" i="12"/>
  <c r="AK442" i="12"/>
  <c r="AK443" i="12"/>
  <c r="AK444" i="12"/>
  <c r="AK445" i="12"/>
  <c r="AK446" i="12"/>
  <c r="AK447" i="12"/>
  <c r="AK448" i="12"/>
  <c r="AK449" i="12"/>
  <c r="AK450" i="12"/>
  <c r="AK451" i="12"/>
  <c r="AK452" i="12"/>
  <c r="AK453" i="12"/>
  <c r="AK454" i="12"/>
  <c r="AK455" i="12"/>
  <c r="AK456" i="12"/>
  <c r="AK457" i="12"/>
  <c r="AK458" i="12"/>
  <c r="AK459" i="12"/>
  <c r="AK460" i="12"/>
  <c r="AK461" i="12"/>
  <c r="AK462" i="12"/>
  <c r="AK463" i="12"/>
  <c r="AK464" i="12"/>
  <c r="AK465" i="12"/>
  <c r="AK466" i="12"/>
  <c r="AK467" i="12"/>
  <c r="AK468" i="12"/>
  <c r="AK469" i="12"/>
  <c r="AK470" i="12"/>
  <c r="AK471" i="12"/>
  <c r="AK472" i="12"/>
  <c r="AK473" i="12"/>
  <c r="AK474" i="12"/>
  <c r="AK475" i="12"/>
  <c r="AK476" i="12"/>
  <c r="AK477" i="12"/>
  <c r="AK478" i="12"/>
  <c r="AK479" i="12"/>
  <c r="AK480" i="12"/>
  <c r="AK481" i="12"/>
  <c r="AK482" i="12"/>
  <c r="AK483" i="12"/>
  <c r="AK484" i="12"/>
  <c r="AK485" i="12"/>
  <c r="AK486" i="12"/>
  <c r="AK487" i="12"/>
  <c r="AK488" i="12"/>
  <c r="AK489" i="12"/>
  <c r="AK490" i="12"/>
  <c r="AK491" i="12"/>
  <c r="AK492" i="12"/>
  <c r="AK493" i="12"/>
  <c r="AK494" i="12"/>
  <c r="AK495" i="12"/>
  <c r="AK496" i="12"/>
  <c r="AK497" i="12"/>
  <c r="AK498" i="12"/>
  <c r="AK499" i="12"/>
  <c r="AK500" i="12"/>
  <c r="AK501" i="12"/>
  <c r="AK502" i="12"/>
  <c r="AK503" i="12"/>
  <c r="AK504" i="12"/>
  <c r="AK505" i="12"/>
  <c r="AK506" i="12"/>
  <c r="AK507" i="12"/>
  <c r="AK508" i="12"/>
  <c r="AK509" i="12"/>
  <c r="AK510" i="12"/>
  <c r="AK511" i="12"/>
  <c r="AK512" i="12"/>
  <c r="AK513" i="12"/>
  <c r="AK514" i="12"/>
  <c r="AK515" i="12"/>
  <c r="AK516" i="12"/>
  <c r="AK517" i="12"/>
  <c r="AK518" i="12"/>
  <c r="AK519" i="12"/>
  <c r="AK520" i="12"/>
  <c r="AK521" i="12"/>
  <c r="AK522" i="12"/>
  <c r="AK523" i="12"/>
  <c r="AK524" i="12"/>
  <c r="AK525" i="12"/>
  <c r="AK526" i="12"/>
  <c r="AK527" i="12"/>
  <c r="AK528" i="12"/>
  <c r="AK529" i="12"/>
  <c r="AK530" i="12"/>
  <c r="AK531" i="12"/>
  <c r="AK532" i="12"/>
  <c r="AK533" i="12"/>
  <c r="AK534" i="12"/>
  <c r="AK535" i="12"/>
  <c r="AK536" i="12"/>
  <c r="AK537" i="12"/>
  <c r="AK538" i="12"/>
  <c r="AK539" i="12"/>
  <c r="AK540" i="12"/>
  <c r="AK541" i="12"/>
  <c r="AK542" i="12"/>
  <c r="AK543" i="12"/>
  <c r="AK544" i="12"/>
  <c r="AK545" i="12"/>
  <c r="AK546" i="12"/>
  <c r="AK547" i="12"/>
  <c r="AK548" i="12"/>
  <c r="AK549" i="12"/>
  <c r="AK550" i="12"/>
  <c r="AK551" i="12"/>
  <c r="AK552" i="12"/>
  <c r="AK553" i="12"/>
  <c r="AK554" i="12"/>
  <c r="AK555" i="12"/>
  <c r="AK556" i="12"/>
  <c r="AK557" i="12"/>
  <c r="AK558" i="12"/>
  <c r="AK559" i="12"/>
  <c r="AK560" i="12"/>
  <c r="AK561" i="12"/>
  <c r="AK562" i="12"/>
  <c r="AK563" i="12"/>
  <c r="AK564" i="12"/>
  <c r="AK565" i="12"/>
  <c r="AK566" i="12"/>
  <c r="AK567" i="12"/>
  <c r="AK568" i="12"/>
  <c r="AK569" i="12"/>
  <c r="AK570" i="12"/>
  <c r="AK571" i="12"/>
  <c r="AK572" i="12"/>
  <c r="AK573" i="12"/>
  <c r="AK574" i="12"/>
  <c r="AK575" i="12"/>
  <c r="AK576" i="12"/>
  <c r="AK577" i="12"/>
  <c r="AK578" i="12"/>
  <c r="AK579" i="12"/>
  <c r="AK580" i="12"/>
  <c r="AK581" i="12"/>
  <c r="AK582" i="12"/>
  <c r="AK583" i="12"/>
  <c r="AK584" i="12"/>
  <c r="AK585" i="12"/>
  <c r="AK586" i="12"/>
  <c r="AK587" i="12"/>
  <c r="AK588" i="12"/>
  <c r="AK589" i="12"/>
  <c r="AK590" i="12"/>
  <c r="AK591" i="12"/>
  <c r="AK592" i="12"/>
  <c r="AK593" i="12"/>
  <c r="AK594" i="12"/>
  <c r="AK595" i="12"/>
  <c r="AK596" i="12"/>
  <c r="AK597" i="12"/>
  <c r="AK598" i="12"/>
  <c r="AK599" i="12"/>
  <c r="AK600" i="12"/>
  <c r="AK601" i="12"/>
  <c r="AK602" i="12"/>
  <c r="AK603" i="12"/>
  <c r="AK604" i="12"/>
  <c r="AK605" i="12"/>
  <c r="AK606" i="12"/>
  <c r="AK607" i="12"/>
  <c r="AK608" i="12"/>
  <c r="AK609" i="12"/>
  <c r="AQ4" i="12"/>
  <c r="AK4" i="12"/>
  <c r="B318" i="1"/>
  <c r="Z318" i="1"/>
  <c r="O318" i="1"/>
  <c r="B310" i="1"/>
  <c r="Z310" i="1"/>
  <c r="O310" i="1"/>
  <c r="B2" i="14"/>
  <c r="Z275" i="1"/>
  <c r="O275" i="1"/>
  <c r="B275" i="1"/>
  <c r="Z274" i="1"/>
  <c r="O274" i="1"/>
  <c r="B274" i="1"/>
  <c r="Z273" i="1"/>
  <c r="O273" i="1"/>
  <c r="B273" i="1"/>
  <c r="Z487" i="1"/>
  <c r="O487" i="1"/>
  <c r="B487" i="1"/>
  <c r="Z486" i="1"/>
  <c r="O486" i="1"/>
  <c r="B486" i="1"/>
  <c r="Z474" i="1"/>
  <c r="O474" i="1"/>
  <c r="B474" i="1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2" i="13"/>
  <c r="S2" i="1"/>
  <c r="F3" i="14" s="1"/>
  <c r="Z420" i="1"/>
  <c r="O420" i="1"/>
  <c r="B420" i="1"/>
  <c r="Z436" i="1"/>
  <c r="O436" i="1"/>
  <c r="B436" i="1"/>
  <c r="O603" i="1"/>
  <c r="O604" i="1"/>
  <c r="O640" i="1"/>
  <c r="O639" i="1"/>
  <c r="O605" i="1"/>
  <c r="O681" i="1"/>
  <c r="O680" i="1"/>
  <c r="O621" i="1"/>
  <c r="B621" i="1"/>
  <c r="O623" i="1"/>
  <c r="O626" i="1"/>
  <c r="B626" i="1"/>
  <c r="O620" i="1"/>
  <c r="O622" i="1"/>
  <c r="O624" i="1"/>
  <c r="B624" i="1"/>
  <c r="O625" i="1"/>
  <c r="O619" i="1"/>
  <c r="O677" i="1"/>
  <c r="O676" i="1"/>
  <c r="O606" i="1"/>
  <c r="O679" i="1"/>
  <c r="O570" i="1"/>
  <c r="O678" i="1"/>
  <c r="O674" i="1"/>
  <c r="O675" i="1"/>
  <c r="O655" i="1"/>
  <c r="O658" i="1"/>
  <c r="O652" i="1"/>
  <c r="O650" i="1"/>
  <c r="O657" i="1"/>
  <c r="O660" i="1"/>
  <c r="O656" i="1"/>
  <c r="O653" i="1"/>
  <c r="O649" i="1"/>
  <c r="O647" i="1"/>
  <c r="O648" i="1"/>
  <c r="O651" i="1"/>
  <c r="O662" i="1"/>
  <c r="O661" i="1"/>
  <c r="O654" i="1"/>
  <c r="O659" i="1"/>
  <c r="O602" i="1"/>
  <c r="O646" i="1"/>
  <c r="O645" i="1"/>
  <c r="O600" i="1"/>
  <c r="O601" i="1"/>
  <c r="O598" i="1"/>
  <c r="O599" i="1"/>
  <c r="O594" i="1"/>
  <c r="O595" i="1"/>
  <c r="O596" i="1"/>
  <c r="O597" i="1"/>
  <c r="O673" i="1"/>
  <c r="O671" i="1"/>
  <c r="O672" i="1"/>
  <c r="O669" i="1"/>
  <c r="O663" i="1"/>
  <c r="O665" i="1"/>
  <c r="O667" i="1"/>
  <c r="O670" i="1"/>
  <c r="O664" i="1"/>
  <c r="O666" i="1"/>
  <c r="O668" i="1"/>
  <c r="O616" i="1"/>
  <c r="O614" i="1"/>
  <c r="O612" i="1"/>
  <c r="O610" i="1"/>
  <c r="O608" i="1"/>
  <c r="O611" i="1"/>
  <c r="O613" i="1"/>
  <c r="O607" i="1"/>
  <c r="O609" i="1"/>
  <c r="O578" i="1"/>
  <c r="O575" i="1"/>
  <c r="O576" i="1"/>
  <c r="O577" i="1"/>
  <c r="O574" i="1"/>
  <c r="O571" i="1"/>
  <c r="O572" i="1"/>
  <c r="O573" i="1"/>
  <c r="O644" i="1"/>
  <c r="O641" i="1"/>
  <c r="O642" i="1"/>
  <c r="O643" i="1"/>
  <c r="O593" i="1"/>
  <c r="O591" i="1"/>
  <c r="O586" i="1"/>
  <c r="O590" i="1"/>
  <c r="O592" i="1"/>
  <c r="O585" i="1"/>
  <c r="O637" i="1"/>
  <c r="O638" i="1"/>
  <c r="O579" i="1"/>
  <c r="Z611" i="1"/>
  <c r="Z665" i="1"/>
  <c r="Z582" i="1"/>
  <c r="Z579" i="1"/>
  <c r="Z649" i="1"/>
  <c r="Z604" i="1"/>
  <c r="Z612" i="1"/>
  <c r="Z570" i="1"/>
  <c r="Z639" i="1"/>
  <c r="Z600" i="1"/>
  <c r="Z581" i="1"/>
  <c r="Z577" i="1"/>
  <c r="Z609" i="1"/>
  <c r="Z643" i="1"/>
  <c r="Z676" i="1"/>
  <c r="Z593" i="1"/>
  <c r="Z669" i="1"/>
  <c r="B616" i="1"/>
  <c r="Z595" i="1"/>
  <c r="Z661" i="1"/>
  <c r="Z678" i="1"/>
  <c r="Z636" i="1"/>
  <c r="Z575" i="1"/>
  <c r="Z672" i="1"/>
  <c r="B620" i="1"/>
  <c r="B678" i="1"/>
  <c r="Z588" i="1"/>
  <c r="Z580" i="1"/>
  <c r="Z664" i="1"/>
  <c r="Z666" i="1"/>
  <c r="Z594" i="1"/>
  <c r="Z596" i="1"/>
  <c r="Z599" i="1"/>
  <c r="Z589" i="1"/>
  <c r="Z592" i="1"/>
  <c r="Z573" i="1"/>
  <c r="Z586" i="1"/>
  <c r="Z673" i="1"/>
  <c r="Z667" i="1"/>
  <c r="Z645" i="1"/>
  <c r="Z658" i="1"/>
  <c r="Z610" i="1"/>
  <c r="Z614" i="1"/>
  <c r="Z652" i="1"/>
  <c r="Z587" i="1"/>
  <c r="Z613" i="1"/>
  <c r="B625" i="1"/>
  <c r="Z583" i="1"/>
  <c r="Z584" i="1"/>
  <c r="Z585" i="1"/>
  <c r="Z655" i="1"/>
  <c r="Z660" i="1"/>
  <c r="Z641" i="1"/>
  <c r="Z578" i="1"/>
  <c r="Z647" i="1"/>
  <c r="Z644" i="1"/>
  <c r="Z671" i="1"/>
  <c r="Z668" i="1"/>
  <c r="Z648" i="1"/>
  <c r="Z601" i="1"/>
  <c r="Z602" i="1"/>
  <c r="Z681" i="1"/>
  <c r="Z605" i="1"/>
  <c r="Z646" i="1"/>
  <c r="Z574" i="1"/>
  <c r="Z670" i="1"/>
  <c r="Z572" i="1"/>
  <c r="Z571" i="1"/>
  <c r="Z591" i="1"/>
  <c r="Z590" i="1"/>
  <c r="Z576" i="1"/>
  <c r="Z608" i="1"/>
  <c r="Z607" i="1"/>
  <c r="Z597" i="1"/>
  <c r="Z662" i="1"/>
  <c r="Z640" i="1"/>
  <c r="Z638" i="1"/>
  <c r="Z637" i="1"/>
  <c r="Z642" i="1"/>
  <c r="Z653" i="1"/>
  <c r="Z654" i="1"/>
  <c r="Z650" i="1"/>
  <c r="Z679" i="1"/>
  <c r="B623" i="1"/>
  <c r="B679" i="1"/>
  <c r="Z663" i="1"/>
  <c r="Z598" i="1"/>
  <c r="Z657" i="1"/>
  <c r="Z651" i="1"/>
  <c r="Z656" i="1"/>
  <c r="Z677" i="1"/>
  <c r="B622" i="1"/>
  <c r="B677" i="1"/>
  <c r="Z659" i="1"/>
  <c r="Z675" i="1"/>
  <c r="Z674" i="1"/>
  <c r="B619" i="1"/>
  <c r="Z680" i="1"/>
  <c r="Z606" i="1"/>
  <c r="Z603" i="1"/>
  <c r="B676" i="1"/>
  <c r="O128" i="1"/>
  <c r="O140" i="1"/>
  <c r="O141" i="1"/>
  <c r="B141" i="1"/>
  <c r="O126" i="1"/>
  <c r="O145" i="1"/>
  <c r="O320" i="1"/>
  <c r="O321" i="1"/>
  <c r="O322" i="1"/>
  <c r="O313" i="1"/>
  <c r="O334" i="1"/>
  <c r="O335" i="1"/>
  <c r="B674" i="1"/>
  <c r="B675" i="1"/>
  <c r="B128" i="1"/>
  <c r="Z131" i="1"/>
  <c r="Z132" i="1"/>
  <c r="B126" i="1"/>
  <c r="B140" i="1"/>
  <c r="Z322" i="1"/>
  <c r="Z320" i="1"/>
  <c r="Z321" i="1"/>
  <c r="B145" i="1"/>
  <c r="B313" i="1"/>
  <c r="B322" i="1"/>
  <c r="B321" i="1"/>
  <c r="Z335" i="1"/>
  <c r="B320" i="1"/>
  <c r="B335" i="1"/>
  <c r="B334" i="1"/>
  <c r="Z334" i="1"/>
  <c r="O568" i="1"/>
  <c r="O569" i="1"/>
  <c r="O634" i="1"/>
  <c r="O120" i="1"/>
  <c r="O121" i="1"/>
  <c r="O105" i="1"/>
  <c r="O98" i="1"/>
  <c r="O99" i="1"/>
  <c r="O104" i="1"/>
  <c r="O118" i="1"/>
  <c r="B121" i="1"/>
  <c r="B114" i="1"/>
  <c r="B120" i="1"/>
  <c r="B115" i="1"/>
  <c r="Z111" i="1"/>
  <c r="Z115" i="1"/>
  <c r="Z114" i="1"/>
  <c r="Z110" i="1"/>
  <c r="Z112" i="1"/>
  <c r="B118" i="1"/>
  <c r="B109" i="1"/>
  <c r="B104" i="1"/>
  <c r="B110" i="1"/>
  <c r="B99" i="1"/>
  <c r="B111" i="1"/>
  <c r="B98" i="1"/>
  <c r="B112" i="1"/>
  <c r="B105" i="1"/>
  <c r="B113" i="1"/>
  <c r="Z113" i="1"/>
  <c r="O558" i="1"/>
  <c r="O556" i="1"/>
  <c r="O554" i="1"/>
  <c r="O555" i="1"/>
  <c r="Z556" i="1"/>
  <c r="Z555" i="1"/>
  <c r="Z557" i="1"/>
  <c r="O567" i="1"/>
  <c r="O566" i="1"/>
  <c r="O185" i="1"/>
  <c r="O177" i="1"/>
  <c r="O178" i="1"/>
  <c r="O179" i="1"/>
  <c r="O167" i="1"/>
  <c r="O186" i="1"/>
  <c r="O187" i="1"/>
  <c r="O170" i="1"/>
  <c r="O183" i="1"/>
  <c r="O184" i="1"/>
  <c r="O172" i="1"/>
  <c r="O383" i="1"/>
  <c r="B588" i="1"/>
  <c r="O385" i="1"/>
  <c r="O382" i="1"/>
  <c r="O380" i="1"/>
  <c r="B380" i="1"/>
  <c r="O386" i="1"/>
  <c r="B386" i="1"/>
  <c r="O392" i="1"/>
  <c r="O391" i="1"/>
  <c r="O393" i="1"/>
  <c r="B643" i="1"/>
  <c r="O388" i="1"/>
  <c r="O389" i="1"/>
  <c r="B589" i="1"/>
  <c r="O360" i="1"/>
  <c r="O361" i="1"/>
  <c r="O348" i="1"/>
  <c r="O359" i="1"/>
  <c r="O252" i="1"/>
  <c r="O253" i="1"/>
  <c r="O248" i="1"/>
  <c r="Z635" i="1"/>
  <c r="O635" i="1"/>
  <c r="O633" i="1"/>
  <c r="O583" i="1"/>
  <c r="O149" i="1"/>
  <c r="B570" i="1"/>
  <c r="O150" i="1"/>
  <c r="O151" i="1"/>
  <c r="O164" i="1"/>
  <c r="O165" i="1"/>
  <c r="O166" i="1"/>
  <c r="O161" i="1"/>
  <c r="O352" i="1"/>
  <c r="O353" i="1"/>
  <c r="O354" i="1"/>
  <c r="O355" i="1"/>
  <c r="O254" i="1"/>
  <c r="O255" i="1"/>
  <c r="O256" i="1"/>
  <c r="O251" i="1"/>
  <c r="O444" i="1"/>
  <c r="O442" i="1"/>
  <c r="O443" i="1"/>
  <c r="O281" i="1"/>
  <c r="O282" i="1"/>
  <c r="B609" i="1"/>
  <c r="O283" i="1"/>
  <c r="O452" i="1"/>
  <c r="O450" i="1"/>
  <c r="B668" i="1"/>
  <c r="B256" i="1"/>
  <c r="B161" i="1"/>
  <c r="B388" i="1"/>
  <c r="B593" i="1"/>
  <c r="B166" i="1"/>
  <c r="B164" i="1"/>
  <c r="B348" i="1"/>
  <c r="B254" i="1"/>
  <c r="B248" i="1"/>
  <c r="B250" i="1"/>
  <c r="B391" i="1"/>
  <c r="B642" i="1"/>
  <c r="B184" i="1"/>
  <c r="B607" i="1"/>
  <c r="B355" i="1"/>
  <c r="B606" i="1"/>
  <c r="B253" i="1"/>
  <c r="B251" i="1"/>
  <c r="B392" i="1"/>
  <c r="B641" i="1"/>
  <c r="B183" i="1"/>
  <c r="B354" i="1"/>
  <c r="B151" i="1"/>
  <c r="B149" i="1"/>
  <c r="B255" i="1"/>
  <c r="B353" i="1"/>
  <c r="B352" i="1"/>
  <c r="B359" i="1"/>
  <c r="B361" i="1"/>
  <c r="B662" i="1"/>
  <c r="B360" i="1"/>
  <c r="B602" i="1"/>
  <c r="B385" i="1"/>
  <c r="B591" i="1"/>
  <c r="B587" i="1"/>
  <c r="B185" i="1"/>
  <c r="Z253" i="1"/>
  <c r="Z166" i="1"/>
  <c r="Z187" i="1"/>
  <c r="Z389" i="1"/>
  <c r="B167" i="1"/>
  <c r="Z567" i="1"/>
  <c r="Z284" i="1"/>
  <c r="B389" i="1"/>
  <c r="Z566" i="1"/>
  <c r="Z252" i="1"/>
  <c r="Z352" i="1"/>
  <c r="Z164" i="1"/>
  <c r="Z149" i="1"/>
  <c r="Z634" i="1"/>
  <c r="Z387" i="1"/>
  <c r="B383" i="1"/>
  <c r="Z568" i="1"/>
  <c r="Z633" i="1"/>
  <c r="B177" i="1"/>
  <c r="B180" i="1"/>
  <c r="Z180" i="1"/>
  <c r="Z443" i="1"/>
  <c r="Z255" i="1"/>
  <c r="Z354" i="1"/>
  <c r="Z150" i="1"/>
  <c r="Z452" i="1"/>
  <c r="Z151" i="1"/>
  <c r="Z626" i="1"/>
  <c r="Z444" i="1"/>
  <c r="B150" i="1"/>
  <c r="Z351" i="1"/>
  <c r="Z254" i="1"/>
  <c r="Z256" i="1"/>
  <c r="Z165" i="1"/>
  <c r="B165" i="1"/>
  <c r="B382" i="1"/>
  <c r="Z384" i="1"/>
  <c r="Z381" i="1"/>
  <c r="Z279" i="1"/>
  <c r="Z353" i="1"/>
  <c r="Z624" i="1"/>
  <c r="Z337" i="1"/>
  <c r="Z361" i="1"/>
  <c r="B252" i="1"/>
  <c r="Z360" i="1"/>
  <c r="Z625" i="1"/>
  <c r="Z251" i="1"/>
  <c r="Z388" i="1"/>
  <c r="Z392" i="1"/>
  <c r="B393" i="1"/>
  <c r="Z170" i="1"/>
  <c r="Z182" i="1"/>
  <c r="B172" i="1"/>
  <c r="B170" i="1"/>
  <c r="Z184" i="1"/>
  <c r="Z393" i="1"/>
  <c r="Z183" i="1"/>
  <c r="B179" i="1"/>
  <c r="B178" i="1"/>
  <c r="Z185" i="1"/>
  <c r="Z390" i="1"/>
  <c r="Z383" i="1"/>
  <c r="B187" i="1"/>
  <c r="Z179" i="1"/>
  <c r="B186" i="1"/>
  <c r="Z186" i="1"/>
  <c r="Z181" i="1"/>
  <c r="Z569" i="1"/>
  <c r="AC13" i="12"/>
  <c r="AD13" i="12" s="1"/>
  <c r="AC15" i="12"/>
  <c r="AD15" i="12" s="1"/>
  <c r="AH15" i="12" s="1"/>
  <c r="AC17" i="12"/>
  <c r="AD17" i="12" s="1"/>
  <c r="AH17" i="12" s="1"/>
  <c r="AC28" i="12"/>
  <c r="AD28" i="12" s="1"/>
  <c r="AH28" i="12" s="1"/>
  <c r="AC31" i="12"/>
  <c r="AD31" i="12" s="1"/>
  <c r="AH31" i="12" s="1"/>
  <c r="AC35" i="12"/>
  <c r="AD35" i="12" s="1"/>
  <c r="AH35" i="12" s="1"/>
  <c r="AC39" i="12"/>
  <c r="AD39" i="12" s="1"/>
  <c r="AH39" i="12" s="1"/>
  <c r="AC54" i="12"/>
  <c r="AD54" i="12" s="1"/>
  <c r="AH54" i="12" s="1"/>
  <c r="AC58" i="12"/>
  <c r="AD58" i="12" s="1"/>
  <c r="AH58" i="12" s="1"/>
  <c r="AC95" i="12"/>
  <c r="AD95" i="12" s="1"/>
  <c r="AH95" i="12" s="1"/>
  <c r="AC98" i="12"/>
  <c r="AD98" i="12" s="1"/>
  <c r="AH98" i="12" s="1"/>
  <c r="AC101" i="12"/>
  <c r="AD101" i="12" s="1"/>
  <c r="AH101" i="12" s="1"/>
  <c r="AC105" i="12"/>
  <c r="AD105" i="12" s="1"/>
  <c r="AH105" i="12" s="1"/>
  <c r="AC109" i="12"/>
  <c r="AD109" i="12" s="1"/>
  <c r="AH109" i="12" s="1"/>
  <c r="AH111" i="12"/>
  <c r="AC117" i="12"/>
  <c r="AD117" i="12" s="1"/>
  <c r="AH117" i="12" s="1"/>
  <c r="AC120" i="12"/>
  <c r="AD120" i="12" s="1"/>
  <c r="AH120" i="12" s="1"/>
  <c r="AC126" i="12"/>
  <c r="AD126" i="12" s="1"/>
  <c r="AH126" i="12" s="1"/>
  <c r="AC129" i="12"/>
  <c r="AD129" i="12" s="1"/>
  <c r="AH129" i="12" s="1"/>
  <c r="AC134" i="12"/>
  <c r="AD134" i="12" s="1"/>
  <c r="AH134" i="12" s="1"/>
  <c r="AH136" i="12"/>
  <c r="AC143" i="12"/>
  <c r="AD143" i="12" s="1"/>
  <c r="AH143" i="12" s="1"/>
  <c r="AC152" i="12"/>
  <c r="AD152" i="12" s="1"/>
  <c r="AH152" i="12" s="1"/>
  <c r="AH153" i="12"/>
  <c r="AC156" i="12"/>
  <c r="AD156" i="12" s="1"/>
  <c r="AH156" i="12" s="1"/>
  <c r="AC158" i="12"/>
  <c r="AD158" i="12" s="1"/>
  <c r="AH158" i="12" s="1"/>
  <c r="AC164" i="12"/>
  <c r="AD164" i="12" s="1"/>
  <c r="AH164" i="12" s="1"/>
  <c r="AC166" i="12"/>
  <c r="AD166" i="12" s="1"/>
  <c r="AH166" i="12" s="1"/>
  <c r="AC168" i="12"/>
  <c r="AD168" i="12" s="1"/>
  <c r="AH168" i="12" s="1"/>
  <c r="AC172" i="12"/>
  <c r="AD172" i="12" s="1"/>
  <c r="AH172" i="12" s="1"/>
  <c r="AC174" i="12"/>
  <c r="AD174" i="12" s="1"/>
  <c r="AH174" i="12" s="1"/>
  <c r="AC176" i="12"/>
  <c r="AD176" i="12" s="1"/>
  <c r="AH176" i="12" s="1"/>
  <c r="AC178" i="12"/>
  <c r="AD178" i="12" s="1"/>
  <c r="AH178" i="12" s="1"/>
  <c r="AC180" i="12"/>
  <c r="AD180" i="12" s="1"/>
  <c r="AH180" i="12" s="1"/>
  <c r="AC182" i="12"/>
  <c r="AD182" i="12" s="1"/>
  <c r="AH182" i="12" s="1"/>
  <c r="AC184" i="12"/>
  <c r="AD184" i="12" s="1"/>
  <c r="AH184" i="12" s="1"/>
  <c r="AC187" i="12"/>
  <c r="AD187" i="12" s="1"/>
  <c r="AH187" i="12" s="1"/>
  <c r="AC189" i="12"/>
  <c r="AD189" i="12" s="1"/>
  <c r="AH189" i="12" s="1"/>
  <c r="AC191" i="12"/>
  <c r="AH191" i="12"/>
  <c r="AC193" i="12"/>
  <c r="AD193" i="12" s="1"/>
  <c r="AH193" i="12" s="1"/>
  <c r="AH221" i="12"/>
  <c r="AH225" i="12"/>
  <c r="AC314" i="12"/>
  <c r="AD314" i="12" s="1"/>
  <c r="AH314" i="12" s="1"/>
  <c r="AH351" i="12"/>
  <c r="AH404" i="12"/>
  <c r="AC605" i="12"/>
  <c r="AD605" i="12" s="1"/>
  <c r="AH605" i="12" s="1"/>
  <c r="AH648" i="12"/>
  <c r="AC787" i="12"/>
  <c r="AD787" i="12" s="1"/>
  <c r="AH787" i="12" s="1"/>
  <c r="AH812" i="12"/>
  <c r="AC832" i="12"/>
  <c r="AD832" i="12" s="1"/>
  <c r="AH832" i="12" s="1"/>
  <c r="AC860" i="12"/>
  <c r="AD860" i="12" s="1"/>
  <c r="AH860" i="12" s="1"/>
  <c r="AC879" i="12"/>
  <c r="AD879" i="12" s="1"/>
  <c r="AH879" i="12" s="1"/>
  <c r="AC889" i="12"/>
  <c r="AD889" i="12" s="1"/>
  <c r="AH889" i="12" s="1"/>
  <c r="B326" i="1"/>
  <c r="B328" i="1"/>
  <c r="B414" i="1"/>
  <c r="B230" i="1"/>
  <c r="B229" i="1"/>
  <c r="B231" i="1"/>
  <c r="B232" i="1"/>
  <c r="B227" i="1"/>
  <c r="B659" i="1"/>
  <c r="B657" i="1"/>
  <c r="B655" i="1"/>
  <c r="B653" i="1"/>
  <c r="B573" i="1"/>
  <c r="B237" i="1"/>
  <c r="B304" i="1"/>
  <c r="B226" i="1"/>
  <c r="B239" i="1"/>
  <c r="B241" i="1"/>
  <c r="B300" i="1"/>
  <c r="B302" i="1"/>
  <c r="B578" i="1"/>
  <c r="B575" i="1"/>
  <c r="B577" i="1"/>
  <c r="B571" i="1"/>
  <c r="B233" i="1"/>
  <c r="B235" i="1"/>
  <c r="Z623" i="1"/>
  <c r="B384" i="1"/>
  <c r="B381" i="1"/>
  <c r="B586" i="1"/>
  <c r="B527" i="1"/>
  <c r="B530" i="1"/>
  <c r="B525" i="1"/>
  <c r="B526" i="1"/>
  <c r="Z382" i="1"/>
  <c r="B323" i="1"/>
  <c r="B325" i="1"/>
  <c r="B529" i="1"/>
  <c r="B163" i="1"/>
  <c r="B155" i="1"/>
  <c r="B156" i="1"/>
  <c r="B158" i="1"/>
  <c r="B568" i="1"/>
  <c r="B600" i="1"/>
  <c r="B598" i="1"/>
  <c r="B159" i="1"/>
  <c r="B601" i="1"/>
  <c r="B599" i="1"/>
  <c r="B646" i="1"/>
  <c r="B680" i="1"/>
  <c r="B282" i="1"/>
  <c r="B284" i="1"/>
  <c r="B283" i="1"/>
  <c r="B212" i="1"/>
  <c r="B281" i="1"/>
  <c r="B279" i="1"/>
  <c r="B221" i="1"/>
  <c r="B26" i="1"/>
  <c r="B17" i="1"/>
  <c r="B31" i="1"/>
  <c r="B9" i="1"/>
  <c r="B627" i="1"/>
  <c r="B628" i="1"/>
  <c r="B452" i="1"/>
  <c r="B632" i="1"/>
  <c r="B585" i="1"/>
  <c r="B25" i="1"/>
  <c r="B64" i="1"/>
  <c r="B36" i="1"/>
  <c r="B63" i="1"/>
  <c r="B199" i="1"/>
  <c r="B16" i="1"/>
  <c r="B10" i="1"/>
  <c r="B194" i="1"/>
  <c r="B196" i="1"/>
  <c r="B49" i="1"/>
  <c r="B40" i="1"/>
  <c r="B631" i="1"/>
  <c r="B617" i="1"/>
  <c r="B648" i="1"/>
  <c r="B654" i="1"/>
  <c r="B584" i="1"/>
  <c r="B645" i="1"/>
  <c r="B649" i="1"/>
  <c r="B660" i="1"/>
  <c r="B647" i="1"/>
  <c r="B597" i="1"/>
  <c r="B672" i="1"/>
  <c r="B603" i="1"/>
  <c r="B640" i="1"/>
  <c r="B605" i="1"/>
  <c r="B667" i="1"/>
  <c r="B612" i="1"/>
  <c r="B608" i="1"/>
  <c r="B566" i="1"/>
  <c r="B613" i="1"/>
  <c r="B460" i="1"/>
  <c r="B506" i="1"/>
  <c r="B503" i="1"/>
  <c r="B500" i="1"/>
  <c r="B501" i="1"/>
  <c r="B502" i="1"/>
  <c r="B538" i="1"/>
  <c r="B567" i="1"/>
  <c r="B569" i="1"/>
  <c r="B519" i="1"/>
  <c r="B517" i="1"/>
  <c r="B207" i="1"/>
  <c r="B127" i="1"/>
  <c r="B142" i="1"/>
  <c r="B243" i="1"/>
  <c r="B247" i="1"/>
  <c r="B245" i="1"/>
  <c r="B244" i="1"/>
  <c r="B130" i="1"/>
  <c r="B664" i="1"/>
  <c r="B135" i="1"/>
  <c r="B61" i="1"/>
  <c r="B62" i="1"/>
  <c r="B50" i="1"/>
  <c r="B43" i="1"/>
  <c r="B48" i="1"/>
  <c r="B59" i="1"/>
  <c r="B47" i="1"/>
  <c r="B60" i="1"/>
  <c r="B45" i="1"/>
  <c r="B46" i="1"/>
  <c r="B55" i="1"/>
  <c r="B56" i="1"/>
  <c r="B44" i="1"/>
  <c r="B133" i="1"/>
  <c r="Z136" i="1"/>
  <c r="B131" i="1"/>
  <c r="B124" i="1"/>
  <c r="B125" i="1"/>
  <c r="B139" i="1"/>
  <c r="B136" i="1"/>
  <c r="B137" i="1"/>
  <c r="B138" i="1"/>
  <c r="B143" i="1"/>
  <c r="B209" i="1"/>
  <c r="B213" i="1"/>
  <c r="B222" i="1"/>
  <c r="B638" i="1"/>
  <c r="O220" i="1"/>
  <c r="O223" i="1"/>
  <c r="O215" i="1"/>
  <c r="O206" i="1"/>
  <c r="O216" i="1"/>
  <c r="O208" i="1"/>
  <c r="O365" i="1"/>
  <c r="O363" i="1"/>
  <c r="O272" i="1"/>
  <c r="O587" i="1"/>
  <c r="O34" i="1"/>
  <c r="O565" i="1"/>
  <c r="O366" i="1"/>
  <c r="O300" i="1"/>
  <c r="O301" i="1"/>
  <c r="O302" i="1"/>
  <c r="O397" i="1"/>
  <c r="O395" i="1"/>
  <c r="O400" i="1"/>
  <c r="O398" i="1"/>
  <c r="O293" i="1"/>
  <c r="O230" i="1"/>
  <c r="O228" i="1"/>
  <c r="O229" i="1"/>
  <c r="O305" i="1"/>
  <c r="O405" i="1"/>
  <c r="O399" i="1"/>
  <c r="O403" i="1"/>
  <c r="O225" i="1"/>
  <c r="O226" i="1"/>
  <c r="O445" i="1"/>
  <c r="O447" i="1"/>
  <c r="O446" i="1"/>
  <c r="O224" i="1"/>
  <c r="O231" i="1"/>
  <c r="O232" i="1"/>
  <c r="O227" i="1"/>
  <c r="O284" i="1"/>
  <c r="O239" i="1"/>
  <c r="O240" i="1"/>
  <c r="O241" i="1"/>
  <c r="O87" i="1"/>
  <c r="O88" i="1"/>
  <c r="O81" i="1"/>
  <c r="O92" i="1"/>
  <c r="O89" i="1"/>
  <c r="O86" i="1"/>
  <c r="O632" i="1"/>
  <c r="O90" i="1"/>
  <c r="O91" i="1"/>
  <c r="O627" i="1"/>
  <c r="O628" i="1"/>
  <c r="O618" i="1"/>
  <c r="O515" i="1"/>
  <c r="O122" i="1"/>
  <c r="O110" i="1"/>
  <c r="O375" i="1"/>
  <c r="O368" i="1"/>
  <c r="O191" i="1"/>
  <c r="O192" i="1"/>
  <c r="O193" i="1"/>
  <c r="O203" i="1"/>
  <c r="O204" i="1"/>
  <c r="O205" i="1"/>
  <c r="O264" i="1"/>
  <c r="O78" i="1"/>
  <c r="O79" i="1"/>
  <c r="O588" i="1"/>
  <c r="O269" i="1"/>
  <c r="O270" i="1"/>
  <c r="O68" i="1"/>
  <c r="O95" i="1"/>
  <c r="O93" i="1"/>
  <c r="O250" i="1"/>
  <c r="O266" i="1"/>
  <c r="O271" i="1"/>
  <c r="O194" i="1"/>
  <c r="O195" i="1"/>
  <c r="O196" i="1"/>
  <c r="O563" i="1"/>
  <c r="O564" i="1"/>
  <c r="O497" i="1"/>
  <c r="O495" i="1"/>
  <c r="O488" i="1"/>
  <c r="O544" i="1"/>
  <c r="O249" i="1"/>
  <c r="O484" i="1"/>
  <c r="O477" i="1"/>
  <c r="O549" i="1"/>
  <c r="O545" i="1"/>
  <c r="O20" i="1"/>
  <c r="O265" i="1"/>
  <c r="O10" i="1"/>
  <c r="O27" i="1"/>
  <c r="O261" i="1"/>
  <c r="O262" i="1"/>
  <c r="O267" i="1"/>
  <c r="O268" i="1"/>
  <c r="O25" i="1"/>
  <c r="O236" i="1"/>
  <c r="O338" i="1"/>
  <c r="O291" i="1"/>
  <c r="O289" i="1"/>
  <c r="O290" i="1"/>
  <c r="O294" i="1"/>
  <c r="O298" i="1"/>
  <c r="O299" i="1"/>
  <c r="O439" i="1"/>
  <c r="O551" i="1"/>
  <c r="O77" i="1"/>
  <c r="O74" i="1"/>
  <c r="O75" i="1"/>
  <c r="O76" i="1"/>
  <c r="O73" i="1"/>
  <c r="O70" i="1"/>
  <c r="O94" i="1"/>
  <c r="O21" i="1"/>
  <c r="O22" i="1"/>
  <c r="O631" i="1"/>
  <c r="O581" i="1"/>
  <c r="O615" i="1"/>
  <c r="O617" i="1"/>
  <c r="O520" i="1"/>
  <c r="O521" i="1"/>
  <c r="O516" i="1"/>
  <c r="O518" i="1"/>
  <c r="O514" i="1"/>
  <c r="O513" i="1"/>
  <c r="O511" i="1"/>
  <c r="O83" i="1"/>
  <c r="O84" i="1"/>
  <c r="O584" i="1"/>
  <c r="O356" i="1"/>
  <c r="O119" i="1"/>
  <c r="O336" i="1"/>
  <c r="O337" i="1"/>
  <c r="O492" i="1"/>
  <c r="O580" i="1"/>
  <c r="O589" i="1"/>
  <c r="O582" i="1"/>
  <c r="O636" i="1"/>
  <c r="O113" i="1"/>
  <c r="O114" i="1"/>
  <c r="O629" i="1"/>
  <c r="O630" i="1"/>
  <c r="O101" i="1"/>
  <c r="O102" i="1"/>
  <c r="O207" i="1"/>
  <c r="O370" i="1"/>
  <c r="O364" i="1"/>
  <c r="O369" i="1"/>
  <c r="O367" i="1"/>
  <c r="O372" i="1"/>
  <c r="O362" i="1"/>
  <c r="O144" i="1"/>
  <c r="O278" i="1"/>
  <c r="O522" i="1"/>
  <c r="O182" i="1"/>
  <c r="O174" i="1"/>
  <c r="O233" i="1"/>
  <c r="O519" i="1"/>
  <c r="O517" i="1"/>
  <c r="O14" i="1"/>
  <c r="O29" i="1"/>
  <c r="O12" i="1"/>
  <c r="O13" i="1"/>
  <c r="O539" i="1"/>
  <c r="O541" i="1"/>
  <c r="O533" i="1"/>
  <c r="O532" i="1"/>
  <c r="B532" i="1"/>
  <c r="O540" i="1"/>
  <c r="O64" i="1"/>
  <c r="O53" i="1"/>
  <c r="O36" i="1"/>
  <c r="O42" i="1"/>
  <c r="O63" i="1"/>
  <c r="O39" i="1"/>
  <c r="O189" i="1"/>
  <c r="AC1497" i="12"/>
  <c r="AD1497" i="12" s="1"/>
  <c r="AH1497" i="12" s="1"/>
  <c r="AC1496" i="12"/>
  <c r="AD1496" i="12" s="1"/>
  <c r="AH1496" i="12" s="1"/>
  <c r="AC1495" i="12"/>
  <c r="AD1495" i="12" s="1"/>
  <c r="AH1495" i="12" s="1"/>
  <c r="AC1494" i="12"/>
  <c r="AD1494" i="12" s="1"/>
  <c r="AH1494" i="12" s="1"/>
  <c r="AC1493" i="12"/>
  <c r="AD1493" i="12" s="1"/>
  <c r="AH1493" i="12" s="1"/>
  <c r="AC1492" i="12"/>
  <c r="AD1492" i="12" s="1"/>
  <c r="AH1492" i="12" s="1"/>
  <c r="AC1491" i="12"/>
  <c r="AD1491" i="12" s="1"/>
  <c r="AC1490" i="12"/>
  <c r="AD1490" i="12" s="1"/>
  <c r="AH1490" i="12" s="1"/>
  <c r="AC1489" i="12"/>
  <c r="AD1489" i="12" s="1"/>
  <c r="AH1489" i="12" s="1"/>
  <c r="AC1488" i="12"/>
  <c r="AD1488" i="12" s="1"/>
  <c r="AH1488" i="12" s="1"/>
  <c r="AC1486" i="12"/>
  <c r="AD1486" i="12" s="1"/>
  <c r="AH1486" i="12" s="1"/>
  <c r="AC1484" i="12"/>
  <c r="AD1484" i="12" s="1"/>
  <c r="AH1484" i="12" s="1"/>
  <c r="AC1482" i="12"/>
  <c r="AD1482" i="12" s="1"/>
  <c r="AH1482" i="12" s="1"/>
  <c r="AC1477" i="12"/>
  <c r="AD1477" i="12" s="1"/>
  <c r="AH1477" i="12" s="1"/>
  <c r="AC1475" i="12"/>
  <c r="AD1475" i="12" s="1"/>
  <c r="AH1475" i="12" s="1"/>
  <c r="AC1473" i="12"/>
  <c r="AD1473" i="12" s="1"/>
  <c r="AH1473" i="12" s="1"/>
  <c r="AC1468" i="12"/>
  <c r="AD1468" i="12" s="1"/>
  <c r="AH1468" i="12" s="1"/>
  <c r="AC1466" i="12"/>
  <c r="AD1466" i="12" s="1"/>
  <c r="AC1428" i="12"/>
  <c r="AD1428" i="12" s="1"/>
  <c r="AH1428" i="12" s="1"/>
  <c r="AC1426" i="12"/>
  <c r="AD1426" i="12" s="1"/>
  <c r="AH1426" i="12" s="1"/>
  <c r="AC1350" i="12"/>
  <c r="AD1350" i="12" s="1"/>
  <c r="AH1350" i="12" s="1"/>
  <c r="AC370" i="12"/>
  <c r="AD370" i="12" s="1"/>
  <c r="AH370" i="12" s="1"/>
  <c r="AH261" i="12"/>
  <c r="AC160" i="12"/>
  <c r="AD160" i="12" s="1"/>
  <c r="AH160" i="12" s="1"/>
  <c r="AC113" i="12"/>
  <c r="AD113" i="12" s="1"/>
  <c r="O493" i="1"/>
  <c r="AC4" i="12"/>
  <c r="O71" i="1"/>
  <c r="O200" i="1"/>
  <c r="O201" i="1"/>
  <c r="O202" i="1"/>
  <c r="O411" i="1"/>
  <c r="O410" i="1"/>
  <c r="O413" i="1"/>
  <c r="O390" i="1"/>
  <c r="O378" i="1"/>
  <c r="O108" i="1"/>
  <c r="O97" i="1"/>
  <c r="O482" i="1"/>
  <c r="O129" i="1"/>
  <c r="O131" i="1"/>
  <c r="O132" i="1"/>
  <c r="O124" i="1"/>
  <c r="O489" i="1"/>
  <c r="O483" i="1"/>
  <c r="O480" i="1"/>
  <c r="O481" i="1"/>
  <c r="O303" i="1"/>
  <c r="O304" i="1"/>
  <c r="O28" i="1"/>
  <c r="O62" i="1"/>
  <c r="O41" i="1"/>
  <c r="O23" i="1"/>
  <c r="O683" i="1"/>
  <c r="O163" i="1"/>
  <c r="O155" i="1"/>
  <c r="O288" i="1"/>
  <c r="O292" i="1"/>
  <c r="O147" i="1"/>
  <c r="O148" i="1"/>
  <c r="O38" i="1"/>
  <c r="O48" i="1"/>
  <c r="O173" i="1"/>
  <c r="O171" i="1"/>
  <c r="O325" i="1"/>
  <c r="O181" i="1"/>
  <c r="O175" i="1"/>
  <c r="O176" i="1"/>
  <c r="O512" i="1"/>
  <c r="O342" i="1"/>
  <c r="O343" i="1"/>
  <c r="O506" i="1"/>
  <c r="O505" i="1"/>
  <c r="O503" i="1"/>
  <c r="O379" i="1"/>
  <c r="O559" i="1"/>
  <c r="O560" i="1"/>
  <c r="O561" i="1"/>
  <c r="O557" i="1"/>
  <c r="O455" i="1"/>
  <c r="O66" i="1"/>
  <c r="O60" i="1"/>
  <c r="O524" i="1"/>
  <c r="O527" i="1"/>
  <c r="O459" i="1"/>
  <c r="O542" i="1"/>
  <c r="O49" i="1"/>
  <c r="O40" i="1"/>
  <c r="O115" i="1"/>
  <c r="O123" i="1"/>
  <c r="O339" i="1"/>
  <c r="O332" i="1"/>
  <c r="O341" i="1"/>
  <c r="O507" i="1"/>
  <c r="O504" i="1"/>
  <c r="O297" i="1"/>
  <c r="O295" i="1"/>
  <c r="O45" i="1"/>
  <c r="O109" i="1"/>
  <c r="O30" i="1"/>
  <c r="O134" i="1"/>
  <c r="O103" i="1"/>
  <c r="O100" i="1"/>
  <c r="O106" i="1"/>
  <c r="O107" i="1"/>
  <c r="O54" i="1"/>
  <c r="O684" i="1"/>
  <c r="O454" i="1"/>
  <c r="O422" i="1"/>
  <c r="O421" i="1"/>
  <c r="O423" i="1"/>
  <c r="O333" i="1"/>
  <c r="O498" i="1"/>
  <c r="O499" i="1"/>
  <c r="O460" i="1"/>
  <c r="O235" i="1"/>
  <c r="O234" i="1"/>
  <c r="O473" i="1"/>
  <c r="O180" i="1"/>
  <c r="O500" i="1"/>
  <c r="O502" i="1"/>
  <c r="O404" i="1"/>
  <c r="O401" i="1"/>
  <c r="O387" i="1"/>
  <c r="O323" i="1"/>
  <c r="O324" i="1"/>
  <c r="O319" i="1"/>
  <c r="O314" i="1"/>
  <c r="O315" i="1"/>
  <c r="O316" i="1"/>
  <c r="O317" i="1"/>
  <c r="O381" i="1"/>
  <c r="O257" i="1"/>
  <c r="O111" i="1"/>
  <c r="O112" i="1"/>
  <c r="O117" i="1"/>
  <c r="O259" i="1"/>
  <c r="O260" i="1"/>
  <c r="O221" i="1"/>
  <c r="O190" i="1"/>
  <c r="O331" i="1"/>
  <c r="O198" i="1"/>
  <c r="O245" i="1"/>
  <c r="M32" i="8"/>
  <c r="B461" i="1"/>
  <c r="B416" i="1"/>
  <c r="O472" i="1"/>
  <c r="O263" i="1"/>
  <c r="O531" i="1"/>
  <c r="O530" i="1"/>
  <c r="O15" i="1"/>
  <c r="O311" i="1"/>
  <c r="O312" i="1"/>
  <c r="O415" i="1"/>
  <c r="O328" i="1"/>
  <c r="O371" i="1"/>
  <c r="O96" i="1"/>
  <c r="O326" i="1"/>
  <c r="O327" i="1"/>
  <c r="O412" i="1"/>
  <c r="O418" i="1"/>
  <c r="O280" i="1"/>
  <c r="O435" i="1"/>
  <c r="O434" i="1"/>
  <c r="O425" i="1"/>
  <c r="O242" i="1"/>
  <c r="O433" i="1"/>
  <c r="O243" i="1"/>
  <c r="O509" i="1"/>
  <c r="O296" i="1"/>
  <c r="O471" i="1"/>
  <c r="O463" i="1"/>
  <c r="O426" i="1"/>
  <c r="O550" i="1"/>
  <c r="O547" i="1"/>
  <c r="O546" i="1"/>
  <c r="O340" i="1"/>
  <c r="O485" i="1"/>
  <c r="O11" i="1"/>
  <c r="O50" i="1"/>
  <c r="O197" i="1"/>
  <c r="O347" i="1"/>
  <c r="O217" i="1"/>
  <c r="O329" i="1"/>
  <c r="O330" i="1"/>
  <c r="O24" i="1"/>
  <c r="O407" i="1"/>
  <c r="O406" i="1"/>
  <c r="O409" i="1"/>
  <c r="O127" i="1"/>
  <c r="O408" i="1"/>
  <c r="O67" i="1"/>
  <c r="O61" i="1"/>
  <c r="O37" i="1"/>
  <c r="O528" i="1"/>
  <c r="O33" i="1"/>
  <c r="O543" i="1"/>
  <c r="O529" i="1"/>
  <c r="O162" i="1"/>
  <c r="O428" i="1"/>
  <c r="O449" i="1"/>
  <c r="O451" i="1"/>
  <c r="O130" i="1"/>
  <c r="O135" i="1"/>
  <c r="O32" i="1"/>
  <c r="O479" i="1"/>
  <c r="O309" i="1"/>
  <c r="O35" i="1"/>
  <c r="O19" i="1"/>
  <c r="O548" i="1"/>
  <c r="O287" i="1"/>
  <c r="O279" i="1"/>
  <c r="O430" i="1"/>
  <c r="O465" i="1"/>
  <c r="O432" i="1"/>
  <c r="O286" i="1"/>
  <c r="O51" i="1"/>
  <c r="O552" i="1"/>
  <c r="O277" i="1"/>
  <c r="O402" i="1"/>
  <c r="O276" i="1"/>
  <c r="O396" i="1"/>
  <c r="O538" i="1"/>
  <c r="O246" i="1"/>
  <c r="O247" i="1"/>
  <c r="O456" i="1"/>
  <c r="O285" i="1"/>
  <c r="O349" i="1"/>
  <c r="O350" i="1"/>
  <c r="O501" i="1"/>
  <c r="O384" i="1"/>
  <c r="O152" i="1"/>
  <c r="O508" i="1"/>
  <c r="O510" i="1"/>
  <c r="O553" i="1"/>
  <c r="O153" i="1"/>
  <c r="O160" i="1"/>
  <c r="O159" i="1"/>
  <c r="O82" i="1"/>
  <c r="O26" i="1"/>
  <c r="O57" i="1"/>
  <c r="O55" i="1"/>
  <c r="O56" i="1"/>
  <c r="O44" i="1"/>
  <c r="O244" i="1"/>
  <c r="O306" i="1"/>
  <c r="O58" i="1"/>
  <c r="O46" i="1"/>
  <c r="O523" i="1"/>
  <c r="O43" i="1"/>
  <c r="O52" i="1"/>
  <c r="O136" i="1"/>
  <c r="O199" i="1"/>
  <c r="O682" i="1"/>
  <c r="O214" i="1"/>
  <c r="O211" i="1"/>
  <c r="O212" i="1"/>
  <c r="O156" i="1"/>
  <c r="O258" i="1"/>
  <c r="O219" i="1"/>
  <c r="O457" i="1"/>
  <c r="O374" i="1"/>
  <c r="O209" i="1"/>
  <c r="O213" i="1"/>
  <c r="O419" i="1"/>
  <c r="O414" i="1"/>
  <c r="O417" i="1"/>
  <c r="O416" i="1"/>
  <c r="O394" i="1"/>
  <c r="O237" i="1"/>
  <c r="O470" i="1"/>
  <c r="O168" i="1"/>
  <c r="O345" i="1"/>
  <c r="O562" i="1"/>
  <c r="O116" i="1"/>
  <c r="O59" i="1"/>
  <c r="O47" i="1"/>
  <c r="O80" i="1"/>
  <c r="O85" i="1"/>
  <c r="O238" i="1"/>
  <c r="O16" i="1"/>
  <c r="O69" i="1"/>
  <c r="O72" i="1"/>
  <c r="O65" i="1"/>
  <c r="O154" i="1"/>
  <c r="O146" i="1"/>
  <c r="O448" i="1"/>
  <c r="O157" i="1"/>
  <c r="O158" i="1"/>
  <c r="O169" i="1"/>
  <c r="O142" i="1"/>
  <c r="O478" i="1"/>
  <c r="O476" i="1"/>
  <c r="O475" i="1"/>
  <c r="O494" i="1"/>
  <c r="O496" i="1"/>
  <c r="O307" i="1"/>
  <c r="O308" i="1"/>
  <c r="O17" i="1"/>
  <c r="O31" i="1"/>
  <c r="O18" i="1"/>
  <c r="O9" i="1"/>
  <c r="O525" i="1"/>
  <c r="O526" i="1"/>
  <c r="O125" i="1"/>
  <c r="O453" i="1"/>
  <c r="O376" i="1"/>
  <c r="O133" i="1"/>
  <c r="O188" i="1"/>
  <c r="O377" i="1"/>
  <c r="O441" i="1"/>
  <c r="O440" i="1"/>
  <c r="O458" i="1"/>
  <c r="O373" i="1"/>
  <c r="O358" i="1"/>
  <c r="O351" i="1"/>
  <c r="O344" i="1"/>
  <c r="O218" i="1"/>
  <c r="O139" i="1"/>
  <c r="O357" i="1"/>
  <c r="O210" i="1"/>
  <c r="O137" i="1"/>
  <c r="O138" i="1"/>
  <c r="O346" i="1"/>
  <c r="O464" i="1"/>
  <c r="O462" i="1"/>
  <c r="O431" i="1"/>
  <c r="O438" i="1"/>
  <c r="O437" i="1"/>
  <c r="O222" i="1"/>
  <c r="O143" i="1"/>
  <c r="O491" i="1"/>
  <c r="O461" i="1"/>
  <c r="O490" i="1"/>
  <c r="O429" i="1"/>
  <c r="O427" i="1"/>
  <c r="O424" i="1"/>
  <c r="I25" i="8"/>
  <c r="H25" i="8"/>
  <c r="G25" i="8"/>
  <c r="F25" i="8"/>
  <c r="C34" i="8"/>
  <c r="B428" i="1"/>
  <c r="B670" i="1"/>
  <c r="B489" i="1"/>
  <c r="B286" i="1"/>
  <c r="B610" i="1"/>
  <c r="B471" i="1"/>
  <c r="B604" i="1"/>
  <c r="B425" i="1"/>
  <c r="B673" i="1"/>
  <c r="B656" i="1"/>
  <c r="B652" i="1"/>
  <c r="B492" i="1"/>
  <c r="B346" i="1"/>
  <c r="B347" i="1"/>
  <c r="B299" i="1"/>
  <c r="B21" i="1"/>
  <c r="B495" i="1"/>
  <c r="B262" i="1"/>
  <c r="B208" i="1"/>
  <c r="B119" i="1"/>
  <c r="B70" i="1"/>
  <c r="B68" i="1"/>
  <c r="B521" i="1"/>
  <c r="B477" i="1"/>
  <c r="B541" i="1"/>
  <c r="B592" i="1"/>
  <c r="B188" i="1"/>
  <c r="B72" i="1"/>
  <c r="B306" i="1"/>
  <c r="B403" i="1"/>
  <c r="B413" i="1"/>
  <c r="B292" i="1"/>
  <c r="B412" i="1"/>
  <c r="B448" i="1"/>
  <c r="B635" i="1"/>
  <c r="B450" i="1"/>
  <c r="B367" i="1"/>
  <c r="B23" i="1"/>
  <c r="B174" i="1"/>
  <c r="B337" i="1"/>
  <c r="B345" i="1"/>
  <c r="B261" i="1"/>
  <c r="B368" i="1"/>
  <c r="B86" i="1"/>
  <c r="B269" i="1"/>
  <c r="B520" i="1"/>
  <c r="B542" i="1"/>
  <c r="B539" i="1"/>
  <c r="B82" i="1"/>
  <c r="B202" i="1"/>
  <c r="B200" i="1"/>
  <c r="B558" i="1"/>
  <c r="B69" i="1"/>
  <c r="B94" i="1"/>
  <c r="B259" i="1"/>
  <c r="B455" i="1"/>
  <c r="B148" i="1"/>
  <c r="B319" i="1"/>
  <c r="B561" i="1"/>
  <c r="B559" i="1"/>
  <c r="B343" i="1"/>
  <c r="B316" i="1"/>
  <c r="B398" i="1"/>
  <c r="B576" i="1"/>
  <c r="B399" i="1"/>
  <c r="B410" i="1"/>
  <c r="B415" i="1"/>
  <c r="B633" i="1"/>
  <c r="B376" i="1"/>
  <c r="B39" i="1"/>
  <c r="B182" i="1"/>
  <c r="B175" i="1"/>
  <c r="B485" i="1"/>
  <c r="B491" i="1"/>
  <c r="B614" i="1"/>
  <c r="B462" i="1"/>
  <c r="B476" i="1"/>
  <c r="B426" i="1"/>
  <c r="B665" i="1"/>
  <c r="B433" i="1"/>
  <c r="B596" i="1"/>
  <c r="B440" i="1"/>
  <c r="B682" i="1"/>
  <c r="B294" i="1"/>
  <c r="B296" i="1"/>
  <c r="B661" i="1"/>
  <c r="B564" i="1"/>
  <c r="B89" i="1"/>
  <c r="B85" i="1"/>
  <c r="B272" i="1"/>
  <c r="B106" i="1"/>
  <c r="B515" i="1"/>
  <c r="B590" i="1"/>
  <c r="B411" i="1"/>
  <c r="B579" i="1"/>
  <c r="B277" i="1"/>
  <c r="B446" i="1"/>
  <c r="B443" i="1"/>
  <c r="B373" i="1"/>
  <c r="B374" i="1"/>
  <c r="B364" i="1"/>
  <c r="B378" i="1"/>
  <c r="B637" i="1"/>
  <c r="B13" i="1"/>
  <c r="B181" i="1"/>
  <c r="B482" i="1"/>
  <c r="B490" i="1"/>
  <c r="B478" i="1"/>
  <c r="B432" i="1"/>
  <c r="B663" i="1"/>
  <c r="B435" i="1"/>
  <c r="B595" i="1"/>
  <c r="B650" i="1"/>
  <c r="B565" i="1"/>
  <c r="B331" i="1"/>
  <c r="B342" i="1"/>
  <c r="B563" i="1"/>
  <c r="B132" i="1"/>
  <c r="B197" i="1"/>
  <c r="B205" i="1"/>
  <c r="B554" i="1"/>
  <c r="B101" i="1"/>
  <c r="B92" i="1"/>
  <c r="B636" i="1"/>
  <c r="B219" i="1"/>
  <c r="B218" i="1"/>
  <c r="B80" i="1"/>
  <c r="B78" i="1"/>
  <c r="B555" i="1"/>
  <c r="B681" i="1"/>
  <c r="B97" i="1"/>
  <c r="B456" i="1"/>
  <c r="B510" i="1"/>
  <c r="B146" i="1"/>
  <c r="B341" i="1"/>
  <c r="B340" i="1"/>
  <c r="B552" i="1"/>
  <c r="Z449" i="1"/>
  <c r="B583" i="1"/>
  <c r="B379" i="1"/>
  <c r="B12" i="1"/>
  <c r="Z178" i="1"/>
  <c r="B479" i="1"/>
  <c r="B463" i="1"/>
  <c r="B639" i="1"/>
  <c r="B548" i="1"/>
  <c r="B424" i="1"/>
  <c r="B669" i="1"/>
  <c r="B509" i="1"/>
  <c r="B594" i="1"/>
  <c r="B684" i="1"/>
  <c r="B437" i="1"/>
  <c r="B458" i="1"/>
  <c r="B351" i="1"/>
  <c r="B551" i="1"/>
  <c r="B289" i="1"/>
  <c r="B651" i="1"/>
  <c r="B271" i="1"/>
  <c r="B190" i="1"/>
  <c r="B204" i="1"/>
  <c r="B556" i="1"/>
  <c r="B122" i="1"/>
  <c r="B206" i="1"/>
  <c r="B365" i="1"/>
  <c r="B32" i="1"/>
  <c r="B74" i="1"/>
  <c r="B513" i="1"/>
  <c r="B211" i="1"/>
  <c r="B154" i="1"/>
  <c r="B553" i="1"/>
  <c r="B390" i="1"/>
  <c r="B644" i="1"/>
  <c r="B658" i="1"/>
  <c r="B406" i="1"/>
  <c r="B442" i="1"/>
  <c r="B634" i="1"/>
  <c r="B19" i="1"/>
  <c r="B29" i="1"/>
  <c r="B169" i="1"/>
  <c r="B350" i="1"/>
  <c r="B329" i="1"/>
  <c r="B358" i="1"/>
  <c r="B189" i="1"/>
  <c r="B268" i="1"/>
  <c r="B203" i="1"/>
  <c r="B108" i="1"/>
  <c r="B90" i="1"/>
  <c r="B215" i="1"/>
  <c r="B214" i="1"/>
  <c r="B540" i="1"/>
  <c r="B263" i="1"/>
  <c r="B260" i="1"/>
  <c r="B423" i="1"/>
  <c r="B152" i="1"/>
  <c r="B507" i="1"/>
  <c r="B333" i="1"/>
  <c r="B339" i="1"/>
  <c r="B330" i="1"/>
  <c r="B401" i="1"/>
  <c r="B572" i="1"/>
  <c r="B407" i="1"/>
  <c r="B37" i="1"/>
  <c r="B53" i="1"/>
  <c r="B451" i="1"/>
  <c r="B666" i="1"/>
  <c r="B168" i="1"/>
  <c r="B480" i="1"/>
  <c r="B611" i="1"/>
  <c r="B470" i="1"/>
  <c r="B547" i="1"/>
  <c r="B429" i="1"/>
  <c r="B671" i="1"/>
  <c r="B295" i="1"/>
  <c r="B298" i="1"/>
  <c r="B459" i="1"/>
  <c r="B338" i="1"/>
  <c r="B544" i="1"/>
  <c r="B81" i="1"/>
  <c r="B223" i="1"/>
  <c r="B100" i="1"/>
  <c r="B30" i="1"/>
  <c r="B84" i="1"/>
  <c r="B518" i="1"/>
  <c r="B496" i="1"/>
  <c r="B545" i="1"/>
  <c r="B362" i="1"/>
  <c r="B176" i="1"/>
  <c r="B499" i="1"/>
  <c r="B483" i="1"/>
  <c r="B472" i="1"/>
  <c r="B550" i="1"/>
  <c r="B430" i="1"/>
  <c r="B34" i="1"/>
  <c r="B356" i="1"/>
  <c r="B488" i="1"/>
  <c r="B266" i="1"/>
  <c r="B192" i="1"/>
  <c r="B88" i="1"/>
  <c r="B95" i="1"/>
  <c r="B582" i="1"/>
  <c r="B257" i="1"/>
  <c r="B422" i="1"/>
  <c r="B171" i="1"/>
  <c r="B307" i="1"/>
  <c r="B396" i="1"/>
  <c r="B574" i="1"/>
  <c r="Z283" i="1"/>
  <c r="B444" i="1"/>
  <c r="Z359" i="1"/>
  <c r="Z130" i="1"/>
  <c r="Z143" i="1"/>
  <c r="B314" i="1"/>
  <c r="Z319" i="1"/>
  <c r="B344" i="1"/>
  <c r="B96" i="1"/>
  <c r="Z109" i="1"/>
  <c r="Z554" i="1"/>
  <c r="B497" i="1"/>
  <c r="B465" i="1"/>
  <c r="B549" i="1"/>
  <c r="B508" i="1"/>
  <c r="B533" i="1"/>
  <c r="B431" i="1"/>
  <c r="B454" i="1"/>
  <c r="B20" i="1"/>
  <c r="B438" i="1"/>
  <c r="B447" i="1"/>
  <c r="B27" i="1"/>
  <c r="B11" i="1"/>
  <c r="B453" i="1"/>
  <c r="B408" i="1"/>
  <c r="B22" i="1"/>
  <c r="B445" i="1"/>
  <c r="B397" i="1"/>
  <c r="B400" i="1"/>
  <c r="B387" i="1"/>
  <c r="B394" i="1"/>
  <c r="Z533" i="1"/>
  <c r="Z163" i="1"/>
  <c r="Z250" i="1"/>
  <c r="Z442" i="1"/>
  <c r="Z632" i="1"/>
  <c r="Z44" i="1"/>
  <c r="B52" i="1"/>
  <c r="Z493" i="1"/>
  <c r="Z214" i="1"/>
  <c r="Z50" i="1"/>
  <c r="Z40" i="1"/>
  <c r="Z197" i="1"/>
  <c r="Z66" i="1"/>
  <c r="Z117" i="1"/>
  <c r="Z621" i="1"/>
  <c r="Z267" i="1"/>
  <c r="Z301" i="1"/>
  <c r="Z378" i="1"/>
  <c r="Z126" i="1"/>
  <c r="Z134" i="1"/>
  <c r="Z141" i="1"/>
  <c r="Z38" i="1"/>
  <c r="B58" i="1"/>
  <c r="B38" i="1"/>
  <c r="Z45" i="1"/>
  <c r="B51" i="1"/>
  <c r="Z47" i="1"/>
  <c r="B65" i="1"/>
  <c r="Z54" i="1"/>
  <c r="B134" i="1"/>
  <c r="Z140" i="1"/>
  <c r="Z246" i="1"/>
  <c r="B246" i="1"/>
  <c r="B372" i="1"/>
  <c r="Z372" i="1"/>
  <c r="B349" i="1"/>
  <c r="Z500" i="1"/>
  <c r="Z286" i="1"/>
  <c r="B287" i="1"/>
  <c r="B285" i="1"/>
  <c r="Z464" i="1"/>
  <c r="B464" i="1"/>
  <c r="Z299" i="1"/>
  <c r="B297" i="1"/>
  <c r="Z439" i="1"/>
  <c r="B441" i="1"/>
  <c r="B439" i="1"/>
  <c r="Z343" i="1"/>
  <c r="Z349" i="1"/>
  <c r="Z294" i="1"/>
  <c r="Z13" i="1"/>
  <c r="Z371" i="1"/>
  <c r="B371" i="1"/>
  <c r="B580" i="1"/>
  <c r="Z121" i="1"/>
  <c r="B107" i="1"/>
  <c r="Z26" i="1"/>
  <c r="B514" i="1"/>
  <c r="Z515" i="1"/>
  <c r="Z499" i="1"/>
  <c r="Z543" i="1"/>
  <c r="B543" i="1"/>
  <c r="Z107" i="1"/>
  <c r="B116" i="1"/>
  <c r="Z263" i="1"/>
  <c r="Z98" i="1"/>
  <c r="Z419" i="1"/>
  <c r="B419" i="1"/>
  <c r="Z455" i="1"/>
  <c r="Z153" i="1"/>
  <c r="B153" i="1"/>
  <c r="Z509" i="1"/>
  <c r="B173" i="1"/>
  <c r="Z172" i="1"/>
  <c r="B528" i="1"/>
  <c r="Z526" i="1"/>
  <c r="Z325" i="1"/>
  <c r="B324" i="1"/>
  <c r="Z530" i="1"/>
  <c r="Z527" i="1"/>
  <c r="Z529" i="1"/>
  <c r="B524" i="1"/>
  <c r="Z558" i="1"/>
  <c r="B557" i="1"/>
  <c r="B332" i="1"/>
  <c r="Z330" i="1"/>
  <c r="Z329" i="1"/>
  <c r="Z307" i="1"/>
  <c r="B317" i="1"/>
  <c r="B312" i="1"/>
  <c r="Z309" i="1"/>
  <c r="B234" i="1"/>
  <c r="Z234" i="1"/>
  <c r="B404" i="1"/>
  <c r="Z401" i="1"/>
  <c r="Z305" i="1"/>
  <c r="B303" i="1"/>
  <c r="B305" i="1"/>
  <c r="Z403" i="1"/>
  <c r="B278" i="1"/>
  <c r="Z276" i="1"/>
  <c r="B228" i="1"/>
  <c r="Z228" i="1"/>
  <c r="B288" i="1"/>
  <c r="Z290" i="1"/>
  <c r="Z448" i="1"/>
  <c r="Z411" i="1"/>
  <c r="B24" i="1"/>
  <c r="Z21" i="1"/>
  <c r="Z355" i="1"/>
  <c r="Z231" i="1"/>
  <c r="B370" i="1"/>
  <c r="Z370" i="1"/>
  <c r="Z208" i="1"/>
  <c r="Z408" i="1"/>
  <c r="Z373" i="1"/>
  <c r="Z375" i="1"/>
  <c r="Z145" i="1"/>
  <c r="Z125" i="1"/>
  <c r="Z128" i="1"/>
  <c r="Z142" i="1"/>
  <c r="Z137" i="1"/>
  <c r="Z29" i="1"/>
  <c r="Z522" i="1"/>
  <c r="Z176" i="1"/>
  <c r="Z504" i="1"/>
  <c r="Z480" i="1"/>
  <c r="Z489" i="1"/>
  <c r="Z461" i="1"/>
  <c r="Z473" i="1"/>
  <c r="Z430" i="1"/>
  <c r="Z35" i="1"/>
  <c r="Z70" i="1"/>
  <c r="Z74" i="1"/>
  <c r="Z682" i="1"/>
  <c r="Z18" i="1"/>
  <c r="Z76" i="1"/>
  <c r="Z210" i="1"/>
  <c r="Z200" i="1"/>
  <c r="Z94" i="1"/>
  <c r="Z157" i="1"/>
  <c r="Z161" i="1"/>
  <c r="Z306" i="1"/>
  <c r="Z559" i="1"/>
  <c r="Z336" i="1"/>
  <c r="Z338" i="1"/>
  <c r="Z308" i="1"/>
  <c r="Z395" i="1"/>
  <c r="Z405" i="1"/>
  <c r="Z412" i="1"/>
  <c r="Z413" i="1"/>
  <c r="Z445" i="1"/>
  <c r="B522" i="1"/>
  <c r="B630" i="1"/>
  <c r="Z105" i="1"/>
  <c r="B615" i="1"/>
  <c r="B76" i="1"/>
  <c r="Z82" i="1"/>
  <c r="B405" i="1"/>
  <c r="B395" i="1"/>
  <c r="Z629" i="1"/>
  <c r="Z376" i="1"/>
  <c r="Z222" i="1"/>
  <c r="Z124" i="1"/>
  <c r="Z127" i="1"/>
  <c r="Z129" i="1"/>
  <c r="Z133" i="1"/>
  <c r="Z51" i="1"/>
  <c r="Z43" i="1"/>
  <c r="Z41" i="1"/>
  <c r="Z46" i="1"/>
  <c r="Z55" i="1"/>
  <c r="Z451" i="1"/>
  <c r="Z247" i="1"/>
  <c r="Z243" i="1"/>
  <c r="Z367" i="1"/>
  <c r="Z206" i="1"/>
  <c r="Z22" i="1"/>
  <c r="Z379" i="1"/>
  <c r="Z11" i="1"/>
  <c r="Z521" i="1"/>
  <c r="Z175" i="1"/>
  <c r="Z503" i="1"/>
  <c r="Z479" i="1"/>
  <c r="Z483" i="1"/>
  <c r="Z492" i="1"/>
  <c r="Z285" i="1"/>
  <c r="Z465" i="1"/>
  <c r="Z472" i="1"/>
  <c r="Z477" i="1"/>
  <c r="Z550" i="1"/>
  <c r="Z431" i="1"/>
  <c r="Z432" i="1"/>
  <c r="Z435" i="1"/>
  <c r="Z440" i="1"/>
  <c r="Z459" i="1"/>
  <c r="Z332" i="1"/>
  <c r="Z344" i="1"/>
  <c r="Z348" i="1"/>
  <c r="Z356" i="1"/>
  <c r="Z617" i="1"/>
  <c r="Z292" i="1"/>
  <c r="Z34" i="1"/>
  <c r="Z61" i="1"/>
  <c r="Z270" i="1"/>
  <c r="Z194" i="1"/>
  <c r="Z198" i="1"/>
  <c r="Z67" i="1"/>
  <c r="Z12" i="1"/>
  <c r="Z204" i="1"/>
  <c r="Z193" i="1"/>
  <c r="Z118" i="1"/>
  <c r="Z368" i="1"/>
  <c r="Z104" i="1"/>
  <c r="Z85" i="1"/>
  <c r="Z89" i="1"/>
  <c r="Z215" i="1"/>
  <c r="Z366" i="1"/>
  <c r="Z102" i="1"/>
  <c r="Z122" i="1"/>
  <c r="Z27" i="1"/>
  <c r="Z69" i="1"/>
  <c r="Z73" i="1"/>
  <c r="Z545" i="1"/>
  <c r="Z484" i="1"/>
  <c r="Z538" i="1"/>
  <c r="Z17" i="1"/>
  <c r="Z108" i="1"/>
  <c r="Z209" i="1"/>
  <c r="Z199" i="1"/>
  <c r="Z93" i="1"/>
  <c r="Z264" i="1"/>
  <c r="Z260" i="1"/>
  <c r="Z423" i="1"/>
  <c r="Z453" i="1"/>
  <c r="Z154" i="1"/>
  <c r="Z510" i="1"/>
  <c r="Z146" i="1"/>
  <c r="Z152" i="1"/>
  <c r="Z160" i="1"/>
  <c r="Z525" i="1"/>
  <c r="Z324" i="1"/>
  <c r="Z315" i="1"/>
  <c r="Z553" i="1"/>
  <c r="Z386" i="1"/>
  <c r="Z620" i="1"/>
  <c r="Z235" i="1"/>
  <c r="Z399" i="1"/>
  <c r="Z238" i="1"/>
  <c r="Z416" i="1"/>
  <c r="Z277" i="1"/>
  <c r="Z409" i="1"/>
  <c r="Z326" i="1"/>
  <c r="Z377" i="1"/>
  <c r="B377" i="1"/>
  <c r="Z220" i="1"/>
  <c r="Z221" i="1"/>
  <c r="B220" i="1"/>
  <c r="Z135" i="1"/>
  <c r="B129" i="1"/>
  <c r="Z48" i="1"/>
  <c r="B54" i="1"/>
  <c r="Z49" i="1"/>
  <c r="Z37" i="1"/>
  <c r="Z36" i="1"/>
  <c r="B57" i="1"/>
  <c r="Z39" i="1"/>
  <c r="Z52" i="1"/>
  <c r="B66" i="1"/>
  <c r="Z53" i="1"/>
  <c r="Z42" i="1"/>
  <c r="B42" i="1"/>
  <c r="Z57" i="1"/>
  <c r="B41" i="1"/>
  <c r="Z59" i="1"/>
  <c r="Z58" i="1"/>
  <c r="Z139" i="1"/>
  <c r="Z56" i="1"/>
  <c r="B67" i="1"/>
  <c r="Z434" i="1"/>
  <c r="Z450" i="1"/>
  <c r="B449" i="1"/>
  <c r="Z242" i="1"/>
  <c r="Z245" i="1"/>
  <c r="Z244" i="1"/>
  <c r="B242" i="1"/>
  <c r="Z362" i="1"/>
  <c r="Z144" i="1"/>
  <c r="B144" i="1"/>
  <c r="Z369" i="1"/>
  <c r="B369" i="1"/>
  <c r="Z364" i="1"/>
  <c r="Z20" i="1"/>
  <c r="Z207" i="1"/>
  <c r="B217" i="1"/>
  <c r="Z23" i="1"/>
  <c r="Z219" i="1"/>
  <c r="Z9" i="1"/>
  <c r="Z10" i="1"/>
  <c r="B35" i="1"/>
  <c r="Z30" i="1"/>
  <c r="Z28" i="1"/>
  <c r="B14" i="1"/>
  <c r="Z520" i="1"/>
  <c r="B523" i="1"/>
  <c r="Z523" i="1"/>
  <c r="Z167" i="1"/>
  <c r="Z174" i="1"/>
  <c r="Z173" i="1"/>
  <c r="Z350" i="1"/>
  <c r="Z177" i="1"/>
  <c r="Z502" i="1"/>
  <c r="B504" i="1"/>
  <c r="Z501" i="1"/>
  <c r="Z505" i="1"/>
  <c r="B505" i="1"/>
  <c r="Z506" i="1"/>
  <c r="Z498" i="1"/>
  <c r="B498" i="1"/>
  <c r="Z485" i="1"/>
  <c r="Z280" i="1"/>
  <c r="B280" i="1"/>
  <c r="Z482" i="1"/>
  <c r="Z481" i="1"/>
  <c r="B481" i="1"/>
  <c r="Z491" i="1"/>
  <c r="Z490" i="1"/>
  <c r="B493" i="1"/>
  <c r="Z281" i="1"/>
  <c r="Z462" i="1"/>
  <c r="Z287" i="1"/>
  <c r="Z463" i="1"/>
  <c r="Z428" i="1"/>
  <c r="Z471" i="1"/>
  <c r="Z470" i="1"/>
  <c r="B473" i="1"/>
  <c r="Z475" i="1"/>
  <c r="Z476" i="1"/>
  <c r="B475" i="1"/>
  <c r="Z549" i="1"/>
  <c r="Z548" i="1"/>
  <c r="B546" i="1"/>
  <c r="Z424" i="1"/>
  <c r="Z429" i="1"/>
  <c r="Z426" i="1"/>
  <c r="B427" i="1"/>
  <c r="Z433" i="1"/>
  <c r="Z427" i="1"/>
  <c r="B434" i="1"/>
  <c r="Z297" i="1"/>
  <c r="Z298" i="1"/>
  <c r="Z417" i="1"/>
  <c r="B409" i="1"/>
  <c r="B417" i="1"/>
  <c r="Z684" i="1"/>
  <c r="Z438" i="1"/>
  <c r="Z441" i="1"/>
  <c r="Z458" i="1"/>
  <c r="Z457" i="1"/>
  <c r="B457" i="1"/>
  <c r="Z631" i="1"/>
  <c r="Z630" i="1"/>
  <c r="Z563" i="1"/>
  <c r="Z341" i="1"/>
  <c r="B336" i="1"/>
  <c r="Z342" i="1"/>
  <c r="Z346" i="1"/>
  <c r="Z345" i="1"/>
  <c r="Z333" i="1"/>
  <c r="Z358" i="1"/>
  <c r="Z357" i="1"/>
  <c r="B357" i="1"/>
  <c r="B618" i="1"/>
  <c r="Z619" i="1"/>
  <c r="Z618" i="1"/>
  <c r="Z437" i="1"/>
  <c r="Z295" i="1"/>
  <c r="Z296" i="1"/>
  <c r="Z293" i="1"/>
  <c r="B291" i="1"/>
  <c r="B293" i="1"/>
  <c r="Z331" i="1"/>
  <c r="Z615" i="1"/>
  <c r="Z616" i="1"/>
  <c r="B581" i="1"/>
  <c r="Z544" i="1"/>
  <c r="B249" i="1"/>
  <c r="Z249" i="1"/>
  <c r="Z496" i="1"/>
  <c r="Z564" i="1"/>
  <c r="Z190" i="1"/>
  <c r="B195" i="1"/>
  <c r="Z189" i="1"/>
  <c r="Z269" i="1"/>
  <c r="Z16" i="1"/>
  <c r="Z15" i="1"/>
  <c r="Z196" i="1"/>
  <c r="Z195" i="1"/>
  <c r="Z63" i="1"/>
  <c r="Z62" i="1"/>
  <c r="Z65" i="1"/>
  <c r="Z64" i="1"/>
  <c r="B267" i="1"/>
  <c r="Z272" i="1"/>
  <c r="B264" i="1"/>
  <c r="Z203" i="1"/>
  <c r="Z259" i="1"/>
  <c r="B193" i="1"/>
  <c r="Z192" i="1"/>
  <c r="Z191" i="1"/>
  <c r="Z120" i="1"/>
  <c r="Z119" i="1"/>
  <c r="B123" i="1"/>
  <c r="B375" i="1"/>
  <c r="Z374" i="1"/>
  <c r="Z99" i="1"/>
  <c r="Z106" i="1"/>
  <c r="B102" i="1"/>
  <c r="Z100" i="1"/>
  <c r="Z101" i="1"/>
  <c r="Z79" i="1"/>
  <c r="Z80" i="1"/>
  <c r="B79" i="1"/>
  <c r="Z83" i="1"/>
  <c r="B87" i="1"/>
  <c r="Z84" i="1"/>
  <c r="Z87" i="1"/>
  <c r="Z88" i="1"/>
  <c r="B91" i="1"/>
  <c r="Z91" i="1"/>
  <c r="B270" i="1"/>
  <c r="Z265" i="1"/>
  <c r="Z266" i="1"/>
  <c r="Z628" i="1"/>
  <c r="Z627" i="1"/>
  <c r="B216" i="1"/>
  <c r="Z212" i="1"/>
  <c r="Z213" i="1"/>
  <c r="Z217" i="1"/>
  <c r="Z216" i="1"/>
  <c r="Z363" i="1"/>
  <c r="B363" i="1"/>
  <c r="Z365" i="1"/>
  <c r="Z103" i="1"/>
  <c r="B103" i="1"/>
  <c r="Z25" i="1"/>
  <c r="Z24" i="1"/>
  <c r="B33" i="1"/>
  <c r="Z123" i="1"/>
  <c r="Z116" i="1"/>
  <c r="Z92" i="1"/>
  <c r="Z68" i="1"/>
  <c r="Z71" i="1"/>
  <c r="Z72" i="1"/>
  <c r="B75" i="1"/>
  <c r="B71" i="1"/>
  <c r="B83" i="1"/>
  <c r="Z75" i="1"/>
  <c r="Z512" i="1"/>
  <c r="Z513" i="1"/>
  <c r="B511" i="1"/>
  <c r="Z516" i="1"/>
  <c r="Z517" i="1"/>
  <c r="B516" i="1"/>
  <c r="Z683" i="1"/>
  <c r="B683" i="1"/>
  <c r="Z494" i="1"/>
  <c r="B494" i="1"/>
  <c r="Z542" i="1"/>
  <c r="Z478" i="1"/>
  <c r="Z546" i="1"/>
  <c r="Z532" i="1"/>
  <c r="Z540" i="1"/>
  <c r="Z539" i="1"/>
  <c r="B629" i="1"/>
  <c r="Z218" i="1"/>
  <c r="Z31" i="1"/>
  <c r="B28" i="1"/>
  <c r="Z19" i="1"/>
  <c r="B18" i="1"/>
  <c r="Z78" i="1"/>
  <c r="Z77" i="1"/>
  <c r="Z223" i="1"/>
  <c r="Z211" i="1"/>
  <c r="B210" i="1"/>
  <c r="Z202" i="1"/>
  <c r="B201" i="1"/>
  <c r="Z201" i="1"/>
  <c r="Z95" i="1"/>
  <c r="Z97" i="1"/>
  <c r="Z96" i="1"/>
  <c r="B117" i="1"/>
  <c r="Z262" i="1"/>
  <c r="Z261" i="1"/>
  <c r="B258" i="1"/>
  <c r="Z32" i="1"/>
  <c r="B15" i="1"/>
  <c r="Z422" i="1"/>
  <c r="Z421" i="1"/>
  <c r="B421" i="1"/>
  <c r="Z456" i="1"/>
  <c r="Z454" i="1"/>
  <c r="Z155" i="1"/>
  <c r="B160" i="1"/>
  <c r="Z156" i="1"/>
  <c r="Z508" i="1"/>
  <c r="Z171" i="1"/>
  <c r="B512" i="1"/>
  <c r="Z511" i="1"/>
  <c r="B147" i="1"/>
  <c r="Z148" i="1"/>
  <c r="Z147" i="1"/>
  <c r="Z159" i="1"/>
  <c r="Z158" i="1"/>
  <c r="B157" i="1"/>
  <c r="Z524" i="1"/>
  <c r="Z162" i="1"/>
  <c r="B162" i="1"/>
  <c r="Z323" i="1"/>
  <c r="Z312" i="1"/>
  <c r="B309" i="1"/>
  <c r="Z385" i="1"/>
  <c r="Z313" i="1"/>
  <c r="B308" i="1"/>
  <c r="Z314" i="1"/>
  <c r="Z562" i="1"/>
  <c r="B562" i="1"/>
  <c r="Z552" i="1"/>
  <c r="Z531" i="1"/>
  <c r="Z528" i="1"/>
  <c r="B531" i="1"/>
  <c r="Z560" i="1"/>
  <c r="B560" i="1"/>
  <c r="Z561" i="1"/>
  <c r="Z339" i="1"/>
  <c r="Z340" i="1"/>
  <c r="Z380" i="1"/>
  <c r="Z316" i="1"/>
  <c r="Z317" i="1"/>
  <c r="B315" i="1"/>
  <c r="Z311" i="1"/>
  <c r="B311" i="1"/>
  <c r="Z391" i="1"/>
  <c r="Z622" i="1"/>
  <c r="Z233" i="1"/>
  <c r="Z397" i="1"/>
  <c r="Z394" i="1"/>
  <c r="Z402" i="1"/>
  <c r="B402" i="1"/>
  <c r="Z396" i="1"/>
  <c r="Z300" i="1"/>
  <c r="Z239" i="1"/>
  <c r="Z225" i="1"/>
  <c r="B225" i="1"/>
  <c r="Z400" i="1"/>
  <c r="Z303" i="1"/>
  <c r="Z304" i="1"/>
  <c r="Z237" i="1"/>
  <c r="Z236" i="1"/>
  <c r="B238" i="1"/>
  <c r="B236" i="1"/>
  <c r="Z415" i="1"/>
  <c r="Z414" i="1"/>
  <c r="Z278" i="1"/>
  <c r="B276" i="1"/>
  <c r="Z282" i="1"/>
  <c r="Z226" i="1"/>
  <c r="Z232" i="1"/>
  <c r="Z227" i="1"/>
  <c r="B224" i="1"/>
  <c r="Z288" i="1"/>
  <c r="Z289" i="1"/>
  <c r="Z406" i="1"/>
  <c r="Z407" i="1"/>
  <c r="Z418" i="1"/>
  <c r="Z410" i="1"/>
  <c r="B418" i="1"/>
  <c r="Z328" i="1"/>
  <c r="Z327" i="1"/>
  <c r="B327" i="1"/>
  <c r="Z447" i="1"/>
  <c r="Z446" i="1"/>
  <c r="B198" i="1"/>
  <c r="Z138" i="1"/>
  <c r="Z168" i="1"/>
  <c r="Z169" i="1"/>
  <c r="Z460" i="1"/>
  <c r="Z497" i="1"/>
  <c r="Z14" i="1"/>
  <c r="Z541" i="1"/>
  <c r="Z425" i="1"/>
  <c r="Z547" i="1"/>
  <c r="Z518" i="1"/>
  <c r="B77" i="1"/>
  <c r="B73" i="1"/>
  <c r="Z551" i="1"/>
  <c r="B191" i="1"/>
  <c r="Z519" i="1"/>
  <c r="Z81" i="1"/>
  <c r="Z33" i="1"/>
  <c r="B290" i="1"/>
  <c r="Z291" i="1"/>
  <c r="Z495" i="1"/>
  <c r="Z488" i="1"/>
  <c r="Z188" i="1"/>
  <c r="Z268" i="1"/>
  <c r="B265" i="1"/>
  <c r="Z271" i="1"/>
  <c r="Z258" i="1"/>
  <c r="Z257" i="1"/>
  <c r="Z90" i="1"/>
  <c r="B93" i="1"/>
  <c r="Z404" i="1"/>
  <c r="B301" i="1"/>
  <c r="Z302" i="1"/>
  <c r="B240" i="1"/>
  <c r="Z240" i="1"/>
  <c r="Z224" i="1"/>
  <c r="Z507" i="1"/>
  <c r="Z347" i="1"/>
  <c r="Z60" i="1"/>
  <c r="Z514" i="1"/>
  <c r="B484" i="1"/>
  <c r="Z565" i="1"/>
  <c r="Z248" i="1"/>
  <c r="Z205" i="1"/>
  <c r="Z86" i="1"/>
  <c r="Z241" i="1"/>
  <c r="Z230" i="1"/>
  <c r="Z398" i="1"/>
  <c r="Z229" i="1"/>
  <c r="B366" i="1"/>
  <c r="AH4" i="12"/>
  <c r="L10" i="1" l="1"/>
  <c r="L22" i="1"/>
  <c r="L34" i="1"/>
  <c r="L46" i="1"/>
  <c r="L58" i="1"/>
  <c r="L70" i="1"/>
  <c r="L82" i="1"/>
  <c r="L94" i="1"/>
  <c r="L106" i="1"/>
  <c r="L118" i="1"/>
  <c r="L130" i="1"/>
  <c r="L142" i="1"/>
  <c r="M142" i="1" s="1"/>
  <c r="L154" i="1"/>
  <c r="L166" i="1"/>
  <c r="L178" i="1"/>
  <c r="L190" i="1"/>
  <c r="L202" i="1"/>
  <c r="L214" i="1"/>
  <c r="L226" i="1"/>
  <c r="L238" i="1"/>
  <c r="L250" i="1"/>
  <c r="L262" i="1"/>
  <c r="L274" i="1"/>
  <c r="L286" i="1"/>
  <c r="M286" i="1" s="1"/>
  <c r="L298" i="1"/>
  <c r="L310" i="1"/>
  <c r="L322" i="1"/>
  <c r="L334" i="1"/>
  <c r="L346" i="1"/>
  <c r="L358" i="1"/>
  <c r="L370" i="1"/>
  <c r="L382" i="1"/>
  <c r="L394" i="1"/>
  <c r="L406" i="1"/>
  <c r="L418" i="1"/>
  <c r="L430" i="1"/>
  <c r="M430" i="1" s="1"/>
  <c r="L442" i="1"/>
  <c r="L454" i="1"/>
  <c r="L466" i="1"/>
  <c r="L478" i="1"/>
  <c r="L490" i="1"/>
  <c r="L502" i="1"/>
  <c r="L514" i="1"/>
  <c r="L526" i="1"/>
  <c r="L538" i="1"/>
  <c r="L550" i="1"/>
  <c r="L562" i="1"/>
  <c r="L574" i="1"/>
  <c r="M574" i="1" s="1"/>
  <c r="L586" i="1"/>
  <c r="L598" i="1"/>
  <c r="L610" i="1"/>
  <c r="L622" i="1"/>
  <c r="L634" i="1"/>
  <c r="L646" i="1"/>
  <c r="L658" i="1"/>
  <c r="L670" i="1"/>
  <c r="L682" i="1"/>
  <c r="J14" i="1"/>
  <c r="J26" i="1"/>
  <c r="J38" i="1"/>
  <c r="J50" i="1"/>
  <c r="J62" i="1"/>
  <c r="J74" i="1"/>
  <c r="J86" i="1"/>
  <c r="J98" i="1"/>
  <c r="J110" i="1"/>
  <c r="J122" i="1"/>
  <c r="J134" i="1"/>
  <c r="J146" i="1"/>
  <c r="J158" i="1"/>
  <c r="J170" i="1"/>
  <c r="J182" i="1"/>
  <c r="J194" i="1"/>
  <c r="J206" i="1"/>
  <c r="J218" i="1"/>
  <c r="J230" i="1"/>
  <c r="J242" i="1"/>
  <c r="L11" i="1"/>
  <c r="L23" i="1"/>
  <c r="L35" i="1"/>
  <c r="L47" i="1"/>
  <c r="L59" i="1"/>
  <c r="L71" i="1"/>
  <c r="L83" i="1"/>
  <c r="M83" i="1" s="1"/>
  <c r="L95" i="1"/>
  <c r="L107" i="1"/>
  <c r="L119" i="1"/>
  <c r="L131" i="1"/>
  <c r="L143" i="1"/>
  <c r="L155" i="1"/>
  <c r="L167" i="1"/>
  <c r="L179" i="1"/>
  <c r="L191" i="1"/>
  <c r="L203" i="1"/>
  <c r="L215" i="1"/>
  <c r="L227" i="1"/>
  <c r="M227" i="1" s="1"/>
  <c r="L239" i="1"/>
  <c r="L251" i="1"/>
  <c r="L263" i="1"/>
  <c r="L275" i="1"/>
  <c r="L287" i="1"/>
  <c r="L299" i="1"/>
  <c r="L311" i="1"/>
  <c r="L323" i="1"/>
  <c r="L335" i="1"/>
  <c r="L347" i="1"/>
  <c r="L359" i="1"/>
  <c r="L371" i="1"/>
  <c r="M371" i="1" s="1"/>
  <c r="L383" i="1"/>
  <c r="L395" i="1"/>
  <c r="L407" i="1"/>
  <c r="L419" i="1"/>
  <c r="L431" i="1"/>
  <c r="L443" i="1"/>
  <c r="L455" i="1"/>
  <c r="L467" i="1"/>
  <c r="L479" i="1"/>
  <c r="L491" i="1"/>
  <c r="L503" i="1"/>
  <c r="L515" i="1"/>
  <c r="M515" i="1" s="1"/>
  <c r="L527" i="1"/>
  <c r="L539" i="1"/>
  <c r="M539" i="1" s="1"/>
  <c r="L551" i="1"/>
  <c r="M551" i="1" s="1"/>
  <c r="L563" i="1"/>
  <c r="M563" i="1" s="1"/>
  <c r="L575" i="1"/>
  <c r="M575" i="1" s="1"/>
  <c r="L587" i="1"/>
  <c r="M587" i="1" s="1"/>
  <c r="L599" i="1"/>
  <c r="M599" i="1" s="1"/>
  <c r="L611" i="1"/>
  <c r="M611" i="1" s="1"/>
  <c r="L623" i="1"/>
  <c r="M623" i="1" s="1"/>
  <c r="L635" i="1"/>
  <c r="M635" i="1" s="1"/>
  <c r="L647" i="1"/>
  <c r="M647" i="1" s="1"/>
  <c r="L659" i="1"/>
  <c r="M659" i="1" s="1"/>
  <c r="L671" i="1"/>
  <c r="M671" i="1" s="1"/>
  <c r="L683" i="1"/>
  <c r="M683" i="1" s="1"/>
  <c r="J15" i="1"/>
  <c r="J27" i="1"/>
  <c r="J39" i="1"/>
  <c r="J51" i="1"/>
  <c r="J63" i="1"/>
  <c r="J75" i="1"/>
  <c r="J87" i="1"/>
  <c r="J99" i="1"/>
  <c r="J111" i="1"/>
  <c r="J123" i="1"/>
  <c r="J135" i="1"/>
  <c r="J147" i="1"/>
  <c r="J159" i="1"/>
  <c r="J171" i="1"/>
  <c r="J183" i="1"/>
  <c r="J195" i="1"/>
  <c r="J207" i="1"/>
  <c r="J219" i="1"/>
  <c r="J231" i="1"/>
  <c r="J243" i="1"/>
  <c r="L12" i="1"/>
  <c r="M12" i="1" s="1"/>
  <c r="L24" i="1"/>
  <c r="M24" i="1" s="1"/>
  <c r="L36" i="1"/>
  <c r="M36" i="1" s="1"/>
  <c r="L48" i="1"/>
  <c r="M48" i="1" s="1"/>
  <c r="L60" i="1"/>
  <c r="M60" i="1" s="1"/>
  <c r="L72" i="1"/>
  <c r="M72" i="1" s="1"/>
  <c r="L84" i="1"/>
  <c r="L96" i="1"/>
  <c r="M96" i="1" s="1"/>
  <c r="L108" i="1"/>
  <c r="M108" i="1" s="1"/>
  <c r="L120" i="1"/>
  <c r="M120" i="1" s="1"/>
  <c r="L132" i="1"/>
  <c r="M132" i="1" s="1"/>
  <c r="L144" i="1"/>
  <c r="M144" i="1" s="1"/>
  <c r="L156" i="1"/>
  <c r="M156" i="1" s="1"/>
  <c r="L168" i="1"/>
  <c r="M168" i="1" s="1"/>
  <c r="L180" i="1"/>
  <c r="L192" i="1"/>
  <c r="M192" i="1" s="1"/>
  <c r="L204" i="1"/>
  <c r="M204" i="1" s="1"/>
  <c r="L216" i="1"/>
  <c r="M216" i="1" s="1"/>
  <c r="L228" i="1"/>
  <c r="M228" i="1" s="1"/>
  <c r="L240" i="1"/>
  <c r="M240" i="1" s="1"/>
  <c r="L252" i="1"/>
  <c r="M252" i="1" s="1"/>
  <c r="L264" i="1"/>
  <c r="M264" i="1" s="1"/>
  <c r="L276" i="1"/>
  <c r="M276" i="1" s="1"/>
  <c r="L288" i="1"/>
  <c r="M288" i="1" s="1"/>
  <c r="L300" i="1"/>
  <c r="M300" i="1" s="1"/>
  <c r="L312" i="1"/>
  <c r="M312" i="1" s="1"/>
  <c r="L324" i="1"/>
  <c r="M324" i="1" s="1"/>
  <c r="L336" i="1"/>
  <c r="L348" i="1"/>
  <c r="M348" i="1" s="1"/>
  <c r="L360" i="1"/>
  <c r="M360" i="1" s="1"/>
  <c r="L372" i="1"/>
  <c r="L384" i="1"/>
  <c r="M384" i="1" s="1"/>
  <c r="L396" i="1"/>
  <c r="M396" i="1" s="1"/>
  <c r="L408" i="1"/>
  <c r="M408" i="1" s="1"/>
  <c r="L420" i="1"/>
  <c r="M420" i="1" s="1"/>
  <c r="L432" i="1"/>
  <c r="M432" i="1" s="1"/>
  <c r="L444" i="1"/>
  <c r="M444" i="1" s="1"/>
  <c r="L456" i="1"/>
  <c r="M456" i="1" s="1"/>
  <c r="L468" i="1"/>
  <c r="L480" i="1"/>
  <c r="M480" i="1" s="1"/>
  <c r="L492" i="1"/>
  <c r="M492" i="1" s="1"/>
  <c r="L504" i="1"/>
  <c r="M504" i="1" s="1"/>
  <c r="L516" i="1"/>
  <c r="M516" i="1" s="1"/>
  <c r="L528" i="1"/>
  <c r="M528" i="1" s="1"/>
  <c r="L540" i="1"/>
  <c r="M540" i="1" s="1"/>
  <c r="L552" i="1"/>
  <c r="M552" i="1" s="1"/>
  <c r="L564" i="1"/>
  <c r="M564" i="1" s="1"/>
  <c r="L576" i="1"/>
  <c r="M576" i="1" s="1"/>
  <c r="L588" i="1"/>
  <c r="M588" i="1" s="1"/>
  <c r="L600" i="1"/>
  <c r="M600" i="1" s="1"/>
  <c r="L612" i="1"/>
  <c r="M612" i="1" s="1"/>
  <c r="L624" i="1"/>
  <c r="M624" i="1" s="1"/>
  <c r="L636" i="1"/>
  <c r="M636" i="1" s="1"/>
  <c r="L648" i="1"/>
  <c r="M648" i="1" s="1"/>
  <c r="L660" i="1"/>
  <c r="M660" i="1" s="1"/>
  <c r="L672" i="1"/>
  <c r="M672" i="1" s="1"/>
  <c r="L684" i="1"/>
  <c r="M684" i="1" s="1"/>
  <c r="J16" i="1"/>
  <c r="J28" i="1"/>
  <c r="J40" i="1"/>
  <c r="L13" i="1"/>
  <c r="M13" i="1" s="1"/>
  <c r="L25" i="1"/>
  <c r="M25" i="1" s="1"/>
  <c r="L37" i="1"/>
  <c r="M37" i="1" s="1"/>
  <c r="L49" i="1"/>
  <c r="M49" i="1" s="1"/>
  <c r="L61" i="1"/>
  <c r="M61" i="1" s="1"/>
  <c r="L73" i="1"/>
  <c r="M73" i="1" s="1"/>
  <c r="L85" i="1"/>
  <c r="M85" i="1" s="1"/>
  <c r="L97" i="1"/>
  <c r="M97" i="1" s="1"/>
  <c r="L109" i="1"/>
  <c r="M109" i="1" s="1"/>
  <c r="L121" i="1"/>
  <c r="M121" i="1" s="1"/>
  <c r="L133" i="1"/>
  <c r="M133" i="1" s="1"/>
  <c r="L145" i="1"/>
  <c r="M145" i="1" s="1"/>
  <c r="L157" i="1"/>
  <c r="M157" i="1" s="1"/>
  <c r="L169" i="1"/>
  <c r="M169" i="1" s="1"/>
  <c r="L181" i="1"/>
  <c r="M181" i="1" s="1"/>
  <c r="L193" i="1"/>
  <c r="M193" i="1" s="1"/>
  <c r="L205" i="1"/>
  <c r="M205" i="1" s="1"/>
  <c r="L217" i="1"/>
  <c r="M217" i="1" s="1"/>
  <c r="L229" i="1"/>
  <c r="M229" i="1" s="1"/>
  <c r="L241" i="1"/>
  <c r="M241" i="1" s="1"/>
  <c r="L253" i="1"/>
  <c r="M253" i="1" s="1"/>
  <c r="L265" i="1"/>
  <c r="M265" i="1" s="1"/>
  <c r="L277" i="1"/>
  <c r="M277" i="1" s="1"/>
  <c r="L289" i="1"/>
  <c r="M289" i="1" s="1"/>
  <c r="L301" i="1"/>
  <c r="M301" i="1" s="1"/>
  <c r="L313" i="1"/>
  <c r="M313" i="1" s="1"/>
  <c r="L325" i="1"/>
  <c r="M325" i="1" s="1"/>
  <c r="L337" i="1"/>
  <c r="M337" i="1" s="1"/>
  <c r="L349" i="1"/>
  <c r="M349" i="1" s="1"/>
  <c r="L361" i="1"/>
  <c r="M361" i="1" s="1"/>
  <c r="L373" i="1"/>
  <c r="M373" i="1" s="1"/>
  <c r="L385" i="1"/>
  <c r="M385" i="1" s="1"/>
  <c r="L397" i="1"/>
  <c r="M397" i="1" s="1"/>
  <c r="L409" i="1"/>
  <c r="M409" i="1" s="1"/>
  <c r="L421" i="1"/>
  <c r="L433" i="1"/>
  <c r="M433" i="1" s="1"/>
  <c r="L445" i="1"/>
  <c r="M445" i="1" s="1"/>
  <c r="L457" i="1"/>
  <c r="M457" i="1" s="1"/>
  <c r="L469" i="1"/>
  <c r="M469" i="1" s="1"/>
  <c r="L481" i="1"/>
  <c r="M481" i="1" s="1"/>
  <c r="L493" i="1"/>
  <c r="M493" i="1" s="1"/>
  <c r="L505" i="1"/>
  <c r="M505" i="1" s="1"/>
  <c r="L517" i="1"/>
  <c r="L529" i="1"/>
  <c r="M529" i="1" s="1"/>
  <c r="L541" i="1"/>
  <c r="M541" i="1" s="1"/>
  <c r="L553" i="1"/>
  <c r="M553" i="1" s="1"/>
  <c r="L565" i="1"/>
  <c r="M565" i="1" s="1"/>
  <c r="L577" i="1"/>
  <c r="M577" i="1" s="1"/>
  <c r="L589" i="1"/>
  <c r="M589" i="1" s="1"/>
  <c r="L601" i="1"/>
  <c r="M601" i="1" s="1"/>
  <c r="L613" i="1"/>
  <c r="M613" i="1" s="1"/>
  <c r="L625" i="1"/>
  <c r="M625" i="1" s="1"/>
  <c r="L637" i="1"/>
  <c r="M637" i="1" s="1"/>
  <c r="L649" i="1"/>
  <c r="M649" i="1" s="1"/>
  <c r="L661" i="1"/>
  <c r="M661" i="1" s="1"/>
  <c r="L673" i="1"/>
  <c r="M673" i="1" s="1"/>
  <c r="L9" i="1"/>
  <c r="M9" i="1" s="1"/>
  <c r="J17" i="1"/>
  <c r="J29" i="1"/>
  <c r="J41" i="1"/>
  <c r="J53" i="1"/>
  <c r="J65" i="1"/>
  <c r="J77" i="1"/>
  <c r="J89" i="1"/>
  <c r="J101" i="1"/>
  <c r="J113" i="1"/>
  <c r="J125" i="1"/>
  <c r="J137" i="1"/>
  <c r="J149" i="1"/>
  <c r="J161" i="1"/>
  <c r="J173" i="1"/>
  <c r="J185" i="1"/>
  <c r="J197" i="1"/>
  <c r="J209" i="1"/>
  <c r="J221" i="1"/>
  <c r="J233" i="1"/>
  <c r="J245" i="1"/>
  <c r="J257" i="1"/>
  <c r="J269" i="1"/>
  <c r="J281" i="1"/>
  <c r="J293" i="1"/>
  <c r="J305" i="1"/>
  <c r="J317" i="1"/>
  <c r="J329" i="1"/>
  <c r="J341" i="1"/>
  <c r="L14" i="1"/>
  <c r="M14" i="1" s="1"/>
  <c r="L26" i="1"/>
  <c r="M26" i="1" s="1"/>
  <c r="L38" i="1"/>
  <c r="M38" i="1" s="1"/>
  <c r="L50" i="1"/>
  <c r="M50" i="1" s="1"/>
  <c r="L62" i="1"/>
  <c r="M62" i="1" s="1"/>
  <c r="L74" i="1"/>
  <c r="L86" i="1"/>
  <c r="M86" i="1" s="1"/>
  <c r="L98" i="1"/>
  <c r="M98" i="1" s="1"/>
  <c r="L110" i="1"/>
  <c r="M110" i="1" s="1"/>
  <c r="L122" i="1"/>
  <c r="M122" i="1" s="1"/>
  <c r="L134" i="1"/>
  <c r="M134" i="1" s="1"/>
  <c r="L146" i="1"/>
  <c r="M146" i="1" s="1"/>
  <c r="L158" i="1"/>
  <c r="M158" i="1" s="1"/>
  <c r="L170" i="1"/>
  <c r="L182" i="1"/>
  <c r="M182" i="1" s="1"/>
  <c r="L194" i="1"/>
  <c r="M194" i="1" s="1"/>
  <c r="L206" i="1"/>
  <c r="M206" i="1" s="1"/>
  <c r="L218" i="1"/>
  <c r="M218" i="1" s="1"/>
  <c r="L230" i="1"/>
  <c r="M230" i="1" s="1"/>
  <c r="L242" i="1"/>
  <c r="M242" i="1" s="1"/>
  <c r="L254" i="1"/>
  <c r="M254" i="1" s="1"/>
  <c r="L266" i="1"/>
  <c r="L278" i="1"/>
  <c r="M278" i="1" s="1"/>
  <c r="L290" i="1"/>
  <c r="M290" i="1" s="1"/>
  <c r="L302" i="1"/>
  <c r="M302" i="1" s="1"/>
  <c r="L314" i="1"/>
  <c r="M314" i="1" s="1"/>
  <c r="L326" i="1"/>
  <c r="M326" i="1" s="1"/>
  <c r="L338" i="1"/>
  <c r="M338" i="1" s="1"/>
  <c r="L350" i="1"/>
  <c r="M350" i="1" s="1"/>
  <c r="L362" i="1"/>
  <c r="L374" i="1"/>
  <c r="M374" i="1" s="1"/>
  <c r="L386" i="1"/>
  <c r="M386" i="1" s="1"/>
  <c r="L398" i="1"/>
  <c r="M398" i="1" s="1"/>
  <c r="L410" i="1"/>
  <c r="M410" i="1" s="1"/>
  <c r="L422" i="1"/>
  <c r="M422" i="1" s="1"/>
  <c r="L434" i="1"/>
  <c r="M434" i="1" s="1"/>
  <c r="L446" i="1"/>
  <c r="M446" i="1" s="1"/>
  <c r="L458" i="1"/>
  <c r="M458" i="1" s="1"/>
  <c r="L470" i="1"/>
  <c r="M470" i="1" s="1"/>
  <c r="L482" i="1"/>
  <c r="M482" i="1" s="1"/>
  <c r="L494" i="1"/>
  <c r="M494" i="1" s="1"/>
  <c r="L506" i="1"/>
  <c r="M506" i="1" s="1"/>
  <c r="L518" i="1"/>
  <c r="M518" i="1" s="1"/>
  <c r="L530" i="1"/>
  <c r="M530" i="1" s="1"/>
  <c r="L542" i="1"/>
  <c r="M542" i="1" s="1"/>
  <c r="L554" i="1"/>
  <c r="M554" i="1" s="1"/>
  <c r="L566" i="1"/>
  <c r="M566" i="1" s="1"/>
  <c r="L578" i="1"/>
  <c r="M578" i="1" s="1"/>
  <c r="L590" i="1"/>
  <c r="M590" i="1" s="1"/>
  <c r="L602" i="1"/>
  <c r="M602" i="1" s="1"/>
  <c r="L614" i="1"/>
  <c r="M614" i="1" s="1"/>
  <c r="L626" i="1"/>
  <c r="M626" i="1" s="1"/>
  <c r="L638" i="1"/>
  <c r="M638" i="1" s="1"/>
  <c r="L650" i="1"/>
  <c r="L662" i="1"/>
  <c r="M662" i="1" s="1"/>
  <c r="L674" i="1"/>
  <c r="M674" i="1" s="1"/>
  <c r="J18" i="1"/>
  <c r="J30" i="1"/>
  <c r="J42" i="1"/>
  <c r="J54" i="1"/>
  <c r="J66" i="1"/>
  <c r="J78" i="1"/>
  <c r="J90" i="1"/>
  <c r="J102" i="1"/>
  <c r="J114" i="1"/>
  <c r="J126" i="1"/>
  <c r="J138" i="1"/>
  <c r="J150" i="1"/>
  <c r="J162" i="1"/>
  <c r="J174" i="1"/>
  <c r="J186" i="1"/>
  <c r="J198" i="1"/>
  <c r="J210" i="1"/>
  <c r="L15" i="1"/>
  <c r="M15" i="1" s="1"/>
  <c r="L27" i="1"/>
  <c r="M27" i="1" s="1"/>
  <c r="L39" i="1"/>
  <c r="M39" i="1" s="1"/>
  <c r="L51" i="1"/>
  <c r="M51" i="1" s="1"/>
  <c r="L63" i="1"/>
  <c r="L75" i="1"/>
  <c r="M75" i="1" s="1"/>
  <c r="L87" i="1"/>
  <c r="M87" i="1" s="1"/>
  <c r="L99" i="1"/>
  <c r="M99" i="1" s="1"/>
  <c r="L111" i="1"/>
  <c r="M111" i="1" s="1"/>
  <c r="L123" i="1"/>
  <c r="L135" i="1"/>
  <c r="M135" i="1" s="1"/>
  <c r="L147" i="1"/>
  <c r="M147" i="1" s="1"/>
  <c r="L159" i="1"/>
  <c r="M159" i="1" s="1"/>
  <c r="L171" i="1"/>
  <c r="M171" i="1" s="1"/>
  <c r="L183" i="1"/>
  <c r="M183" i="1" s="1"/>
  <c r="L195" i="1"/>
  <c r="M195" i="1" s="1"/>
  <c r="L207" i="1"/>
  <c r="M207" i="1" s="1"/>
  <c r="L219" i="1"/>
  <c r="M219" i="1" s="1"/>
  <c r="L231" i="1"/>
  <c r="M231" i="1" s="1"/>
  <c r="L243" i="1"/>
  <c r="M243" i="1" s="1"/>
  <c r="L255" i="1"/>
  <c r="M255" i="1" s="1"/>
  <c r="L267" i="1"/>
  <c r="M267" i="1" s="1"/>
  <c r="L279" i="1"/>
  <c r="M279" i="1" s="1"/>
  <c r="L291" i="1"/>
  <c r="M291" i="1" s="1"/>
  <c r="L303" i="1"/>
  <c r="M303" i="1" s="1"/>
  <c r="L315" i="1"/>
  <c r="M315" i="1" s="1"/>
  <c r="L327" i="1"/>
  <c r="M327" i="1" s="1"/>
  <c r="L339" i="1"/>
  <c r="M339" i="1" s="1"/>
  <c r="L351" i="1"/>
  <c r="M351" i="1" s="1"/>
  <c r="L363" i="1"/>
  <c r="M363" i="1" s="1"/>
  <c r="L375" i="1"/>
  <c r="L387" i="1"/>
  <c r="M387" i="1" s="1"/>
  <c r="L399" i="1"/>
  <c r="M399" i="1" s="1"/>
  <c r="L411" i="1"/>
  <c r="M411" i="1" s="1"/>
  <c r="L423" i="1"/>
  <c r="M423" i="1" s="1"/>
  <c r="L435" i="1"/>
  <c r="M435" i="1" s="1"/>
  <c r="L447" i="1"/>
  <c r="L459" i="1"/>
  <c r="M459" i="1" s="1"/>
  <c r="L471" i="1"/>
  <c r="M471" i="1" s="1"/>
  <c r="L483" i="1"/>
  <c r="M483" i="1" s="1"/>
  <c r="L495" i="1"/>
  <c r="M495" i="1" s="1"/>
  <c r="L507" i="1"/>
  <c r="M507" i="1" s="1"/>
  <c r="L519" i="1"/>
  <c r="M519" i="1" s="1"/>
  <c r="L531" i="1"/>
  <c r="M531" i="1" s="1"/>
  <c r="L543" i="1"/>
  <c r="M543" i="1" s="1"/>
  <c r="L555" i="1"/>
  <c r="M555" i="1" s="1"/>
  <c r="L567" i="1"/>
  <c r="M567" i="1" s="1"/>
  <c r="L579" i="1"/>
  <c r="M579" i="1" s="1"/>
  <c r="L591" i="1"/>
  <c r="M591" i="1" s="1"/>
  <c r="L603" i="1"/>
  <c r="M603" i="1" s="1"/>
  <c r="L615" i="1"/>
  <c r="M615" i="1" s="1"/>
  <c r="L627" i="1"/>
  <c r="M627" i="1" s="1"/>
  <c r="L639" i="1"/>
  <c r="M639" i="1" s="1"/>
  <c r="L651" i="1"/>
  <c r="M651" i="1" s="1"/>
  <c r="L663" i="1"/>
  <c r="M663" i="1" s="1"/>
  <c r="L675" i="1"/>
  <c r="M675" i="1" s="1"/>
  <c r="J19" i="1"/>
  <c r="J31" i="1"/>
  <c r="J43" i="1"/>
  <c r="J55" i="1"/>
  <c r="J67" i="1"/>
  <c r="J79" i="1"/>
  <c r="J91" i="1"/>
  <c r="J103" i="1"/>
  <c r="J115" i="1"/>
  <c r="J127" i="1"/>
  <c r="J139" i="1"/>
  <c r="J151" i="1"/>
  <c r="J163" i="1"/>
  <c r="L16" i="1"/>
  <c r="M16" i="1" s="1"/>
  <c r="L28" i="1"/>
  <c r="M28" i="1" s="1"/>
  <c r="L40" i="1"/>
  <c r="M40" i="1" s="1"/>
  <c r="L52" i="1"/>
  <c r="L64" i="1"/>
  <c r="M64" i="1" s="1"/>
  <c r="L76" i="1"/>
  <c r="M76" i="1" s="1"/>
  <c r="L88" i="1"/>
  <c r="M88" i="1" s="1"/>
  <c r="L100" i="1"/>
  <c r="M100" i="1" s="1"/>
  <c r="L112" i="1"/>
  <c r="M112" i="1" s="1"/>
  <c r="L124" i="1"/>
  <c r="M124" i="1" s="1"/>
  <c r="L136" i="1"/>
  <c r="M136" i="1" s="1"/>
  <c r="L148" i="1"/>
  <c r="M148" i="1" s="1"/>
  <c r="L160" i="1"/>
  <c r="M160" i="1" s="1"/>
  <c r="L172" i="1"/>
  <c r="M172" i="1" s="1"/>
  <c r="L184" i="1"/>
  <c r="M184" i="1" s="1"/>
  <c r="L196" i="1"/>
  <c r="M196" i="1" s="1"/>
  <c r="L208" i="1"/>
  <c r="M208" i="1" s="1"/>
  <c r="L220" i="1"/>
  <c r="M220" i="1" s="1"/>
  <c r="L232" i="1"/>
  <c r="M232" i="1" s="1"/>
  <c r="L244" i="1"/>
  <c r="M244" i="1" s="1"/>
  <c r="L256" i="1"/>
  <c r="M256" i="1" s="1"/>
  <c r="L268" i="1"/>
  <c r="M268" i="1" s="1"/>
  <c r="L280" i="1"/>
  <c r="M280" i="1" s="1"/>
  <c r="L292" i="1"/>
  <c r="M292" i="1" s="1"/>
  <c r="L304" i="1"/>
  <c r="M304" i="1" s="1"/>
  <c r="L316" i="1"/>
  <c r="M316" i="1" s="1"/>
  <c r="L328" i="1"/>
  <c r="M328" i="1" s="1"/>
  <c r="L340" i="1"/>
  <c r="M340" i="1" s="1"/>
  <c r="L352" i="1"/>
  <c r="M352" i="1" s="1"/>
  <c r="L364" i="1"/>
  <c r="M364" i="1" s="1"/>
  <c r="L376" i="1"/>
  <c r="M376" i="1" s="1"/>
  <c r="L388" i="1"/>
  <c r="M388" i="1" s="1"/>
  <c r="L400" i="1"/>
  <c r="M400" i="1" s="1"/>
  <c r="L412" i="1"/>
  <c r="M412" i="1" s="1"/>
  <c r="L424" i="1"/>
  <c r="M424" i="1" s="1"/>
  <c r="L436" i="1"/>
  <c r="M436" i="1" s="1"/>
  <c r="L448" i="1"/>
  <c r="M448" i="1" s="1"/>
  <c r="L460" i="1"/>
  <c r="M460" i="1" s="1"/>
  <c r="L472" i="1"/>
  <c r="M472" i="1" s="1"/>
  <c r="L484" i="1"/>
  <c r="L496" i="1"/>
  <c r="M496" i="1" s="1"/>
  <c r="L508" i="1"/>
  <c r="M508" i="1" s="1"/>
  <c r="L520" i="1"/>
  <c r="M520" i="1" s="1"/>
  <c r="L532" i="1"/>
  <c r="M532" i="1" s="1"/>
  <c r="L544" i="1"/>
  <c r="M544" i="1" s="1"/>
  <c r="L556" i="1"/>
  <c r="M556" i="1" s="1"/>
  <c r="L568" i="1"/>
  <c r="M568" i="1" s="1"/>
  <c r="L580" i="1"/>
  <c r="M580" i="1" s="1"/>
  <c r="L592" i="1"/>
  <c r="M592" i="1" s="1"/>
  <c r="L604" i="1"/>
  <c r="M604" i="1" s="1"/>
  <c r="L616" i="1"/>
  <c r="M616" i="1" s="1"/>
  <c r="L628" i="1"/>
  <c r="M628" i="1" s="1"/>
  <c r="L640" i="1"/>
  <c r="M640" i="1" s="1"/>
  <c r="L652" i="1"/>
  <c r="M652" i="1" s="1"/>
  <c r="L664" i="1"/>
  <c r="M664" i="1" s="1"/>
  <c r="L676" i="1"/>
  <c r="M676" i="1" s="1"/>
  <c r="J20" i="1"/>
  <c r="J32" i="1"/>
  <c r="J44" i="1"/>
  <c r="J56" i="1"/>
  <c r="L17" i="1"/>
  <c r="M17" i="1" s="1"/>
  <c r="L29" i="1"/>
  <c r="M29" i="1" s="1"/>
  <c r="L41" i="1"/>
  <c r="M41" i="1" s="1"/>
  <c r="L53" i="1"/>
  <c r="L65" i="1"/>
  <c r="M65" i="1" s="1"/>
  <c r="L77" i="1"/>
  <c r="M77" i="1" s="1"/>
  <c r="L89" i="1"/>
  <c r="M89" i="1" s="1"/>
  <c r="L101" i="1"/>
  <c r="M101" i="1" s="1"/>
  <c r="L113" i="1"/>
  <c r="M113" i="1" s="1"/>
  <c r="L125" i="1"/>
  <c r="M125" i="1" s="1"/>
  <c r="L137" i="1"/>
  <c r="M137" i="1" s="1"/>
  <c r="L149" i="1"/>
  <c r="M149" i="1" s="1"/>
  <c r="L161" i="1"/>
  <c r="M161" i="1" s="1"/>
  <c r="L173" i="1"/>
  <c r="M173" i="1" s="1"/>
  <c r="L185" i="1"/>
  <c r="M185" i="1" s="1"/>
  <c r="L197" i="1"/>
  <c r="M197" i="1" s="1"/>
  <c r="L209" i="1"/>
  <c r="M209" i="1" s="1"/>
  <c r="L221" i="1"/>
  <c r="M221" i="1" s="1"/>
  <c r="L233" i="1"/>
  <c r="M233" i="1" s="1"/>
  <c r="L245" i="1"/>
  <c r="M245" i="1" s="1"/>
  <c r="L257" i="1"/>
  <c r="M257" i="1" s="1"/>
  <c r="L269" i="1"/>
  <c r="M269" i="1" s="1"/>
  <c r="L281" i="1"/>
  <c r="M281" i="1" s="1"/>
  <c r="L293" i="1"/>
  <c r="M293" i="1" s="1"/>
  <c r="L305" i="1"/>
  <c r="M305" i="1" s="1"/>
  <c r="L317" i="1"/>
  <c r="M317" i="1" s="1"/>
  <c r="L329" i="1"/>
  <c r="M329" i="1" s="1"/>
  <c r="L341" i="1"/>
  <c r="M341" i="1" s="1"/>
  <c r="L353" i="1"/>
  <c r="M353" i="1" s="1"/>
  <c r="L365" i="1"/>
  <c r="M365" i="1" s="1"/>
  <c r="L377" i="1"/>
  <c r="M377" i="1" s="1"/>
  <c r="L389" i="1"/>
  <c r="M389" i="1" s="1"/>
  <c r="L401" i="1"/>
  <c r="M401" i="1" s="1"/>
  <c r="L413" i="1"/>
  <c r="M413" i="1" s="1"/>
  <c r="L425" i="1"/>
  <c r="M425" i="1" s="1"/>
  <c r="L437" i="1"/>
  <c r="L449" i="1"/>
  <c r="M449" i="1" s="1"/>
  <c r="L461" i="1"/>
  <c r="M461" i="1" s="1"/>
  <c r="L473" i="1"/>
  <c r="M473" i="1" s="1"/>
  <c r="L485" i="1"/>
  <c r="M485" i="1" s="1"/>
  <c r="L497" i="1"/>
  <c r="M497" i="1" s="1"/>
  <c r="L509" i="1"/>
  <c r="M509" i="1" s="1"/>
  <c r="L521" i="1"/>
  <c r="M521" i="1" s="1"/>
  <c r="L533" i="1"/>
  <c r="M533" i="1" s="1"/>
  <c r="L545" i="1"/>
  <c r="M545" i="1" s="1"/>
  <c r="L557" i="1"/>
  <c r="M557" i="1" s="1"/>
  <c r="L569" i="1"/>
  <c r="M569" i="1" s="1"/>
  <c r="L581" i="1"/>
  <c r="M581" i="1" s="1"/>
  <c r="L593" i="1"/>
  <c r="M593" i="1" s="1"/>
  <c r="L605" i="1"/>
  <c r="M605" i="1" s="1"/>
  <c r="L617" i="1"/>
  <c r="M617" i="1" s="1"/>
  <c r="L629" i="1"/>
  <c r="M629" i="1" s="1"/>
  <c r="L641" i="1"/>
  <c r="M641" i="1" s="1"/>
  <c r="L653" i="1"/>
  <c r="M653" i="1" s="1"/>
  <c r="L665" i="1"/>
  <c r="M665" i="1" s="1"/>
  <c r="L677" i="1"/>
  <c r="M677" i="1" s="1"/>
  <c r="J21" i="1"/>
  <c r="J33" i="1"/>
  <c r="J45" i="1"/>
  <c r="J57" i="1"/>
  <c r="J69" i="1"/>
  <c r="J81" i="1"/>
  <c r="J93" i="1"/>
  <c r="J105" i="1"/>
  <c r="J117" i="1"/>
  <c r="J129" i="1"/>
  <c r="J141" i="1"/>
  <c r="J153" i="1"/>
  <c r="J165" i="1"/>
  <c r="J177" i="1"/>
  <c r="J189" i="1"/>
  <c r="J201" i="1"/>
  <c r="J213" i="1"/>
  <c r="J225" i="1"/>
  <c r="J237" i="1"/>
  <c r="L18" i="1"/>
  <c r="L30" i="1"/>
  <c r="M30" i="1" s="1"/>
  <c r="L42" i="1"/>
  <c r="L54" i="1"/>
  <c r="M54" i="1" s="1"/>
  <c r="L66" i="1"/>
  <c r="M66" i="1" s="1"/>
  <c r="L78" i="1"/>
  <c r="M78" i="1" s="1"/>
  <c r="L90" i="1"/>
  <c r="M90" i="1" s="1"/>
  <c r="L102" i="1"/>
  <c r="M102" i="1" s="1"/>
  <c r="L114" i="1"/>
  <c r="L126" i="1"/>
  <c r="M126" i="1" s="1"/>
  <c r="L138" i="1"/>
  <c r="M138" i="1" s="1"/>
  <c r="L150" i="1"/>
  <c r="M150" i="1" s="1"/>
  <c r="L162" i="1"/>
  <c r="M162" i="1" s="1"/>
  <c r="L174" i="1"/>
  <c r="M174" i="1" s="1"/>
  <c r="L186" i="1"/>
  <c r="M186" i="1" s="1"/>
  <c r="L198" i="1"/>
  <c r="M198" i="1" s="1"/>
  <c r="L210" i="1"/>
  <c r="M210" i="1" s="1"/>
  <c r="L222" i="1"/>
  <c r="M222" i="1" s="1"/>
  <c r="L234" i="1"/>
  <c r="L246" i="1"/>
  <c r="M246" i="1" s="1"/>
  <c r="L258" i="1"/>
  <c r="M258" i="1" s="1"/>
  <c r="L270" i="1"/>
  <c r="M270" i="1" s="1"/>
  <c r="L282" i="1"/>
  <c r="M282" i="1" s="1"/>
  <c r="L294" i="1"/>
  <c r="M294" i="1" s="1"/>
  <c r="L306" i="1"/>
  <c r="L318" i="1"/>
  <c r="M318" i="1" s="1"/>
  <c r="L330" i="1"/>
  <c r="M330" i="1" s="1"/>
  <c r="L342" i="1"/>
  <c r="M342" i="1" s="1"/>
  <c r="L354" i="1"/>
  <c r="M354" i="1" s="1"/>
  <c r="L366" i="1"/>
  <c r="M366" i="1" s="1"/>
  <c r="L378" i="1"/>
  <c r="M378" i="1" s="1"/>
  <c r="L390" i="1"/>
  <c r="M390" i="1" s="1"/>
  <c r="L402" i="1"/>
  <c r="L414" i="1"/>
  <c r="M414" i="1" s="1"/>
  <c r="L426" i="1"/>
  <c r="M426" i="1" s="1"/>
  <c r="L438" i="1"/>
  <c r="M438" i="1" s="1"/>
  <c r="L450" i="1"/>
  <c r="M450" i="1" s="1"/>
  <c r="L462" i="1"/>
  <c r="M462" i="1" s="1"/>
  <c r="L474" i="1"/>
  <c r="M474" i="1" s="1"/>
  <c r="L486" i="1"/>
  <c r="M486" i="1" s="1"/>
  <c r="L498" i="1"/>
  <c r="M498" i="1" s="1"/>
  <c r="L510" i="1"/>
  <c r="M510" i="1" s="1"/>
  <c r="L522" i="1"/>
  <c r="M522" i="1" s="1"/>
  <c r="L534" i="1"/>
  <c r="M534" i="1" s="1"/>
  <c r="L546" i="1"/>
  <c r="M546" i="1" s="1"/>
  <c r="L558" i="1"/>
  <c r="M558" i="1" s="1"/>
  <c r="L570" i="1"/>
  <c r="M570" i="1" s="1"/>
  <c r="L582" i="1"/>
  <c r="M582" i="1" s="1"/>
  <c r="L594" i="1"/>
  <c r="M594" i="1" s="1"/>
  <c r="L606" i="1"/>
  <c r="M606" i="1" s="1"/>
  <c r="L618" i="1"/>
  <c r="M618" i="1" s="1"/>
  <c r="L630" i="1"/>
  <c r="M630" i="1" s="1"/>
  <c r="L642" i="1"/>
  <c r="M642" i="1" s="1"/>
  <c r="L654" i="1"/>
  <c r="M654" i="1" s="1"/>
  <c r="L666" i="1"/>
  <c r="M666" i="1" s="1"/>
  <c r="L678" i="1"/>
  <c r="M678" i="1" s="1"/>
  <c r="J10" i="1"/>
  <c r="J22" i="1"/>
  <c r="J34" i="1"/>
  <c r="J46" i="1"/>
  <c r="J58" i="1"/>
  <c r="L19" i="1"/>
  <c r="M19" i="1" s="1"/>
  <c r="L31" i="1"/>
  <c r="M31" i="1" s="1"/>
  <c r="L43" i="1"/>
  <c r="M43" i="1" s="1"/>
  <c r="L55" i="1"/>
  <c r="L67" i="1"/>
  <c r="M67" i="1" s="1"/>
  <c r="L79" i="1"/>
  <c r="L91" i="1"/>
  <c r="M91" i="1" s="1"/>
  <c r="L103" i="1"/>
  <c r="M103" i="1" s="1"/>
  <c r="L115" i="1"/>
  <c r="M115" i="1" s="1"/>
  <c r="L127" i="1"/>
  <c r="M127" i="1" s="1"/>
  <c r="L139" i="1"/>
  <c r="M139" i="1" s="1"/>
  <c r="L151" i="1"/>
  <c r="L163" i="1"/>
  <c r="M163" i="1" s="1"/>
  <c r="L175" i="1"/>
  <c r="M175" i="1" s="1"/>
  <c r="L187" i="1"/>
  <c r="M187" i="1" s="1"/>
  <c r="L199" i="1"/>
  <c r="M199" i="1" s="1"/>
  <c r="L211" i="1"/>
  <c r="M211" i="1" s="1"/>
  <c r="L223" i="1"/>
  <c r="M223" i="1" s="1"/>
  <c r="L235" i="1"/>
  <c r="M235" i="1" s="1"/>
  <c r="L247" i="1"/>
  <c r="L259" i="1"/>
  <c r="M259" i="1" s="1"/>
  <c r="L271" i="1"/>
  <c r="M271" i="1" s="1"/>
  <c r="L283" i="1"/>
  <c r="M283" i="1" s="1"/>
  <c r="L295" i="1"/>
  <c r="M295" i="1" s="1"/>
  <c r="L307" i="1"/>
  <c r="M307" i="1" s="1"/>
  <c r="L319" i="1"/>
  <c r="M319" i="1" s="1"/>
  <c r="L331" i="1"/>
  <c r="M331" i="1" s="1"/>
  <c r="L343" i="1"/>
  <c r="L355" i="1"/>
  <c r="M355" i="1" s="1"/>
  <c r="L367" i="1"/>
  <c r="M367" i="1" s="1"/>
  <c r="L379" i="1"/>
  <c r="M379" i="1" s="1"/>
  <c r="L391" i="1"/>
  <c r="M391" i="1" s="1"/>
  <c r="L403" i="1"/>
  <c r="M403" i="1" s="1"/>
  <c r="L415" i="1"/>
  <c r="M415" i="1" s="1"/>
  <c r="L427" i="1"/>
  <c r="M427" i="1" s="1"/>
  <c r="L439" i="1"/>
  <c r="M439" i="1" s="1"/>
  <c r="L451" i="1"/>
  <c r="M451" i="1" s="1"/>
  <c r="L463" i="1"/>
  <c r="M463" i="1" s="1"/>
  <c r="L475" i="1"/>
  <c r="M475" i="1" s="1"/>
  <c r="L487" i="1"/>
  <c r="M487" i="1" s="1"/>
  <c r="L499" i="1"/>
  <c r="M499" i="1" s="1"/>
  <c r="L511" i="1"/>
  <c r="M511" i="1" s="1"/>
  <c r="L523" i="1"/>
  <c r="M523" i="1" s="1"/>
  <c r="L535" i="1"/>
  <c r="L547" i="1"/>
  <c r="M547" i="1" s="1"/>
  <c r="L559" i="1"/>
  <c r="M559" i="1" s="1"/>
  <c r="L571" i="1"/>
  <c r="M571" i="1" s="1"/>
  <c r="L583" i="1"/>
  <c r="M583" i="1" s="1"/>
  <c r="L595" i="1"/>
  <c r="M595" i="1" s="1"/>
  <c r="L607" i="1"/>
  <c r="M607" i="1" s="1"/>
  <c r="L619" i="1"/>
  <c r="M619" i="1" s="1"/>
  <c r="L631" i="1"/>
  <c r="M631" i="1" s="1"/>
  <c r="L643" i="1"/>
  <c r="M643" i="1" s="1"/>
  <c r="L655" i="1"/>
  <c r="M655" i="1" s="1"/>
  <c r="L667" i="1"/>
  <c r="M667" i="1" s="1"/>
  <c r="L679" i="1"/>
  <c r="M679" i="1" s="1"/>
  <c r="J11" i="1"/>
  <c r="J23" i="1"/>
  <c r="J35" i="1"/>
  <c r="J47" i="1"/>
  <c r="J59" i="1"/>
  <c r="J71" i="1"/>
  <c r="J83" i="1"/>
  <c r="J95" i="1"/>
  <c r="J107" i="1"/>
  <c r="J119" i="1"/>
  <c r="J131" i="1"/>
  <c r="J143" i="1"/>
  <c r="J155" i="1"/>
  <c r="J167" i="1"/>
  <c r="J179" i="1"/>
  <c r="J191" i="1"/>
  <c r="J203" i="1"/>
  <c r="J215" i="1"/>
  <c r="J227" i="1"/>
  <c r="J239" i="1"/>
  <c r="J251" i="1"/>
  <c r="J263" i="1"/>
  <c r="J275" i="1"/>
  <c r="J287" i="1"/>
  <c r="J299" i="1"/>
  <c r="J311" i="1"/>
  <c r="J323" i="1"/>
  <c r="J335" i="1"/>
  <c r="J347" i="1"/>
  <c r="L20" i="1"/>
  <c r="M20" i="1" s="1"/>
  <c r="L32" i="1"/>
  <c r="M32" i="1" s="1"/>
  <c r="L44" i="1"/>
  <c r="M44" i="1" s="1"/>
  <c r="L56" i="1"/>
  <c r="M56" i="1" s="1"/>
  <c r="L68" i="1"/>
  <c r="M68" i="1" s="1"/>
  <c r="L80" i="1"/>
  <c r="M80" i="1" s="1"/>
  <c r="L92" i="1"/>
  <c r="M92" i="1" s="1"/>
  <c r="L104" i="1"/>
  <c r="M104" i="1" s="1"/>
  <c r="L116" i="1"/>
  <c r="M116" i="1" s="1"/>
  <c r="L128" i="1"/>
  <c r="M128" i="1" s="1"/>
  <c r="L140" i="1"/>
  <c r="M140" i="1" s="1"/>
  <c r="L152" i="1"/>
  <c r="M152" i="1" s="1"/>
  <c r="L164" i="1"/>
  <c r="M164" i="1" s="1"/>
  <c r="L176" i="1"/>
  <c r="M176" i="1" s="1"/>
  <c r="L188" i="1"/>
  <c r="M188" i="1" s="1"/>
  <c r="L200" i="1"/>
  <c r="M200" i="1" s="1"/>
  <c r="L212" i="1"/>
  <c r="M212" i="1" s="1"/>
  <c r="L224" i="1"/>
  <c r="M224" i="1" s="1"/>
  <c r="L236" i="1"/>
  <c r="M236" i="1" s="1"/>
  <c r="L248" i="1"/>
  <c r="M248" i="1" s="1"/>
  <c r="L260" i="1"/>
  <c r="M260" i="1" s="1"/>
  <c r="L272" i="1"/>
  <c r="M272" i="1" s="1"/>
  <c r="L284" i="1"/>
  <c r="L296" i="1"/>
  <c r="M296" i="1" s="1"/>
  <c r="L308" i="1"/>
  <c r="M308" i="1" s="1"/>
  <c r="L320" i="1"/>
  <c r="M320" i="1" s="1"/>
  <c r="L332" i="1"/>
  <c r="M332" i="1" s="1"/>
  <c r="L344" i="1"/>
  <c r="M344" i="1" s="1"/>
  <c r="L356" i="1"/>
  <c r="M356" i="1" s="1"/>
  <c r="L368" i="1"/>
  <c r="M368" i="1" s="1"/>
  <c r="L380" i="1"/>
  <c r="M380" i="1" s="1"/>
  <c r="L392" i="1"/>
  <c r="M392" i="1" s="1"/>
  <c r="L404" i="1"/>
  <c r="M404" i="1" s="1"/>
  <c r="L416" i="1"/>
  <c r="M416" i="1" s="1"/>
  <c r="L428" i="1"/>
  <c r="M428" i="1" s="1"/>
  <c r="L440" i="1"/>
  <c r="M440" i="1" s="1"/>
  <c r="L452" i="1"/>
  <c r="M452" i="1" s="1"/>
  <c r="L464" i="1"/>
  <c r="M464" i="1" s="1"/>
  <c r="L476" i="1"/>
  <c r="M476" i="1" s="1"/>
  <c r="L488" i="1"/>
  <c r="M488" i="1" s="1"/>
  <c r="L500" i="1"/>
  <c r="M500" i="1" s="1"/>
  <c r="L512" i="1"/>
  <c r="M512" i="1" s="1"/>
  <c r="L524" i="1"/>
  <c r="M524" i="1" s="1"/>
  <c r="L536" i="1"/>
  <c r="L548" i="1"/>
  <c r="M548" i="1" s="1"/>
  <c r="L560" i="1"/>
  <c r="M560" i="1" s="1"/>
  <c r="L572" i="1"/>
  <c r="M572" i="1" s="1"/>
  <c r="L584" i="1"/>
  <c r="M584" i="1" s="1"/>
  <c r="L596" i="1"/>
  <c r="M596" i="1" s="1"/>
  <c r="L608" i="1"/>
  <c r="M608" i="1" s="1"/>
  <c r="L620" i="1"/>
  <c r="M620" i="1" s="1"/>
  <c r="L632" i="1"/>
  <c r="M632" i="1" s="1"/>
  <c r="L644" i="1"/>
  <c r="M644" i="1" s="1"/>
  <c r="L656" i="1"/>
  <c r="M656" i="1" s="1"/>
  <c r="L668" i="1"/>
  <c r="M668" i="1" s="1"/>
  <c r="L680" i="1"/>
  <c r="M680" i="1" s="1"/>
  <c r="J12" i="1"/>
  <c r="J24" i="1"/>
  <c r="J36" i="1"/>
  <c r="J48" i="1"/>
  <c r="J60" i="1"/>
  <c r="J72" i="1"/>
  <c r="J84" i="1"/>
  <c r="J96" i="1"/>
  <c r="J108" i="1"/>
  <c r="J120" i="1"/>
  <c r="J132" i="1"/>
  <c r="J144" i="1"/>
  <c r="J156" i="1"/>
  <c r="J168" i="1"/>
  <c r="J180" i="1"/>
  <c r="J192" i="1"/>
  <c r="J204" i="1"/>
  <c r="J216" i="1"/>
  <c r="J228" i="1"/>
  <c r="L21" i="1"/>
  <c r="M21" i="1" s="1"/>
  <c r="L33" i="1"/>
  <c r="M33" i="1" s="1"/>
  <c r="L45" i="1"/>
  <c r="M45" i="1" s="1"/>
  <c r="L57" i="1"/>
  <c r="L69" i="1"/>
  <c r="M69" i="1" s="1"/>
  <c r="L81" i="1"/>
  <c r="M81" i="1" s="1"/>
  <c r="L93" i="1"/>
  <c r="M93" i="1" s="1"/>
  <c r="L105" i="1"/>
  <c r="L117" i="1"/>
  <c r="M117" i="1" s="1"/>
  <c r="L129" i="1"/>
  <c r="M129" i="1" s="1"/>
  <c r="L141" i="1"/>
  <c r="M141" i="1" s="1"/>
  <c r="L153" i="1"/>
  <c r="L165" i="1"/>
  <c r="M165" i="1" s="1"/>
  <c r="L177" i="1"/>
  <c r="M177" i="1" s="1"/>
  <c r="L189" i="1"/>
  <c r="M189" i="1" s="1"/>
  <c r="L201" i="1"/>
  <c r="M201" i="1" s="1"/>
  <c r="L213" i="1"/>
  <c r="M213" i="1" s="1"/>
  <c r="L225" i="1"/>
  <c r="M225" i="1" s="1"/>
  <c r="L237" i="1"/>
  <c r="M237" i="1" s="1"/>
  <c r="L249" i="1"/>
  <c r="M249" i="1" s="1"/>
  <c r="L261" i="1"/>
  <c r="M261" i="1" s="1"/>
  <c r="L273" i="1"/>
  <c r="M273" i="1" s="1"/>
  <c r="L285" i="1"/>
  <c r="M285" i="1" s="1"/>
  <c r="L297" i="1"/>
  <c r="M297" i="1" s="1"/>
  <c r="L309" i="1"/>
  <c r="M309" i="1" s="1"/>
  <c r="L321" i="1"/>
  <c r="M321" i="1" s="1"/>
  <c r="L333" i="1"/>
  <c r="M333" i="1" s="1"/>
  <c r="L345" i="1"/>
  <c r="M345" i="1" s="1"/>
  <c r="L357" i="1"/>
  <c r="M357" i="1" s="1"/>
  <c r="L369" i="1"/>
  <c r="M369" i="1" s="1"/>
  <c r="L381" i="1"/>
  <c r="M381" i="1" s="1"/>
  <c r="L393" i="1"/>
  <c r="M393" i="1" s="1"/>
  <c r="L405" i="1"/>
  <c r="M405" i="1" s="1"/>
  <c r="L417" i="1"/>
  <c r="M417" i="1" s="1"/>
  <c r="L429" i="1"/>
  <c r="M429" i="1" s="1"/>
  <c r="L441" i="1"/>
  <c r="M441" i="1" s="1"/>
  <c r="L453" i="1"/>
  <c r="M453" i="1" s="1"/>
  <c r="L465" i="1"/>
  <c r="M465" i="1" s="1"/>
  <c r="L477" i="1"/>
  <c r="M477" i="1" s="1"/>
  <c r="L489" i="1"/>
  <c r="M489" i="1" s="1"/>
  <c r="L501" i="1"/>
  <c r="M501" i="1" s="1"/>
  <c r="L513" i="1"/>
  <c r="M513" i="1" s="1"/>
  <c r="L525" i="1"/>
  <c r="M525" i="1" s="1"/>
  <c r="L537" i="1"/>
  <c r="L549" i="1"/>
  <c r="M549" i="1" s="1"/>
  <c r="L561" i="1"/>
  <c r="M561" i="1" s="1"/>
  <c r="L573" i="1"/>
  <c r="M573" i="1" s="1"/>
  <c r="L585" i="1"/>
  <c r="M585" i="1" s="1"/>
  <c r="L597" i="1"/>
  <c r="M597" i="1" s="1"/>
  <c r="L609" i="1"/>
  <c r="M609" i="1" s="1"/>
  <c r="L621" i="1"/>
  <c r="M621" i="1" s="1"/>
  <c r="L633" i="1"/>
  <c r="M633" i="1" s="1"/>
  <c r="L645" i="1"/>
  <c r="M645" i="1" s="1"/>
  <c r="L657" i="1"/>
  <c r="M657" i="1" s="1"/>
  <c r="L669" i="1"/>
  <c r="M669" i="1" s="1"/>
  <c r="L681" i="1"/>
  <c r="M681" i="1" s="1"/>
  <c r="J70" i="1"/>
  <c r="J106" i="1"/>
  <c r="J142" i="1"/>
  <c r="J176" i="1"/>
  <c r="J205" i="1"/>
  <c r="J232" i="1"/>
  <c r="J250" i="1"/>
  <c r="J265" i="1"/>
  <c r="J279" i="1"/>
  <c r="J294" i="1"/>
  <c r="J308" i="1"/>
  <c r="J322" i="1"/>
  <c r="J337" i="1"/>
  <c r="J351" i="1"/>
  <c r="J363" i="1"/>
  <c r="J375" i="1"/>
  <c r="J387" i="1"/>
  <c r="J399" i="1"/>
  <c r="J411" i="1"/>
  <c r="J423" i="1"/>
  <c r="J435" i="1"/>
  <c r="J447" i="1"/>
  <c r="J459" i="1"/>
  <c r="J471" i="1"/>
  <c r="J483" i="1"/>
  <c r="J495" i="1"/>
  <c r="J507" i="1"/>
  <c r="J519" i="1"/>
  <c r="J531" i="1"/>
  <c r="J543" i="1"/>
  <c r="J555" i="1"/>
  <c r="J567" i="1"/>
  <c r="J579" i="1"/>
  <c r="J591" i="1"/>
  <c r="J603" i="1"/>
  <c r="J615" i="1"/>
  <c r="J627" i="1"/>
  <c r="J639" i="1"/>
  <c r="J651" i="1"/>
  <c r="J663" i="1"/>
  <c r="J675" i="1"/>
  <c r="J73" i="1"/>
  <c r="J109" i="1"/>
  <c r="J145" i="1"/>
  <c r="J178" i="1"/>
  <c r="J208" i="1"/>
  <c r="J234" i="1"/>
  <c r="J252" i="1"/>
  <c r="J266" i="1"/>
  <c r="J280" i="1"/>
  <c r="J295" i="1"/>
  <c r="J309" i="1"/>
  <c r="J324" i="1"/>
  <c r="J338" i="1"/>
  <c r="J352" i="1"/>
  <c r="J364" i="1"/>
  <c r="J376" i="1"/>
  <c r="J388" i="1"/>
  <c r="J400" i="1"/>
  <c r="J412" i="1"/>
  <c r="J424" i="1"/>
  <c r="J436" i="1"/>
  <c r="J448" i="1"/>
  <c r="J460" i="1"/>
  <c r="J472" i="1"/>
  <c r="J484" i="1"/>
  <c r="J496" i="1"/>
  <c r="J508" i="1"/>
  <c r="J520" i="1"/>
  <c r="J532" i="1"/>
  <c r="J544" i="1"/>
  <c r="J556" i="1"/>
  <c r="J568" i="1"/>
  <c r="J580" i="1"/>
  <c r="J592" i="1"/>
  <c r="J604" i="1"/>
  <c r="J616" i="1"/>
  <c r="J628" i="1"/>
  <c r="J640" i="1"/>
  <c r="J652" i="1"/>
  <c r="J664" i="1"/>
  <c r="J676" i="1"/>
  <c r="J76" i="1"/>
  <c r="J112" i="1"/>
  <c r="J148" i="1"/>
  <c r="J181" i="1"/>
  <c r="J211" i="1"/>
  <c r="J235" i="1"/>
  <c r="J253" i="1"/>
  <c r="J267" i="1"/>
  <c r="J282" i="1"/>
  <c r="J296" i="1"/>
  <c r="J310" i="1"/>
  <c r="J325" i="1"/>
  <c r="J339" i="1"/>
  <c r="J353" i="1"/>
  <c r="J365" i="1"/>
  <c r="J377" i="1"/>
  <c r="J389" i="1"/>
  <c r="J401" i="1"/>
  <c r="J413" i="1"/>
  <c r="J425" i="1"/>
  <c r="J437" i="1"/>
  <c r="J449" i="1"/>
  <c r="J461" i="1"/>
  <c r="J473" i="1"/>
  <c r="J485" i="1"/>
  <c r="J497" i="1"/>
  <c r="J509" i="1"/>
  <c r="J521" i="1"/>
  <c r="J533" i="1"/>
  <c r="J545" i="1"/>
  <c r="J557" i="1"/>
  <c r="J569" i="1"/>
  <c r="J581" i="1"/>
  <c r="J593" i="1"/>
  <c r="J605" i="1"/>
  <c r="J617" i="1"/>
  <c r="J629" i="1"/>
  <c r="J641" i="1"/>
  <c r="J653" i="1"/>
  <c r="J665" i="1"/>
  <c r="J677" i="1"/>
  <c r="J80" i="1"/>
  <c r="J116" i="1"/>
  <c r="J152" i="1"/>
  <c r="J184" i="1"/>
  <c r="J212" i="1"/>
  <c r="J236" i="1"/>
  <c r="J254" i="1"/>
  <c r="J268" i="1"/>
  <c r="J283" i="1"/>
  <c r="J297" i="1"/>
  <c r="J312" i="1"/>
  <c r="J326" i="1"/>
  <c r="J340" i="1"/>
  <c r="J354" i="1"/>
  <c r="J366" i="1"/>
  <c r="J378" i="1"/>
  <c r="J390" i="1"/>
  <c r="J402" i="1"/>
  <c r="J414" i="1"/>
  <c r="J426" i="1"/>
  <c r="J438" i="1"/>
  <c r="J450" i="1"/>
  <c r="J462" i="1"/>
  <c r="J474" i="1"/>
  <c r="J486" i="1"/>
  <c r="J498" i="1"/>
  <c r="J510" i="1"/>
  <c r="J522" i="1"/>
  <c r="J534" i="1"/>
  <c r="J546" i="1"/>
  <c r="J558" i="1"/>
  <c r="J570" i="1"/>
  <c r="J582" i="1"/>
  <c r="J594" i="1"/>
  <c r="J606" i="1"/>
  <c r="J618" i="1"/>
  <c r="J630" i="1"/>
  <c r="J642" i="1"/>
  <c r="J654" i="1"/>
  <c r="J666" i="1"/>
  <c r="J678" i="1"/>
  <c r="J13" i="1"/>
  <c r="J82" i="1"/>
  <c r="J118" i="1"/>
  <c r="J154" i="1"/>
  <c r="J187" i="1"/>
  <c r="J214" i="1"/>
  <c r="J238" i="1"/>
  <c r="J255" i="1"/>
  <c r="J270" i="1"/>
  <c r="J284" i="1"/>
  <c r="J298" i="1"/>
  <c r="J313" i="1"/>
  <c r="J327" i="1"/>
  <c r="J342" i="1"/>
  <c r="J355" i="1"/>
  <c r="J367" i="1"/>
  <c r="J379" i="1"/>
  <c r="J391" i="1"/>
  <c r="J403" i="1"/>
  <c r="J415" i="1"/>
  <c r="J427" i="1"/>
  <c r="J439" i="1"/>
  <c r="J451" i="1"/>
  <c r="J463" i="1"/>
  <c r="J475" i="1"/>
  <c r="J487" i="1"/>
  <c r="J499" i="1"/>
  <c r="J511" i="1"/>
  <c r="J523" i="1"/>
  <c r="J535" i="1"/>
  <c r="J547" i="1"/>
  <c r="J559" i="1"/>
  <c r="J571" i="1"/>
  <c r="J583" i="1"/>
  <c r="J595" i="1"/>
  <c r="J607" i="1"/>
  <c r="J619" i="1"/>
  <c r="J631" i="1"/>
  <c r="J643" i="1"/>
  <c r="J655" i="1"/>
  <c r="J667" i="1"/>
  <c r="J679" i="1"/>
  <c r="J25" i="1"/>
  <c r="J85" i="1"/>
  <c r="J121" i="1"/>
  <c r="J157" i="1"/>
  <c r="J188" i="1"/>
  <c r="J217" i="1"/>
  <c r="J240" i="1"/>
  <c r="J256" i="1"/>
  <c r="J271" i="1"/>
  <c r="J285" i="1"/>
  <c r="J300" i="1"/>
  <c r="J314" i="1"/>
  <c r="J328" i="1"/>
  <c r="J343" i="1"/>
  <c r="J356" i="1"/>
  <c r="J368" i="1"/>
  <c r="J380" i="1"/>
  <c r="J392" i="1"/>
  <c r="J404" i="1"/>
  <c r="J416" i="1"/>
  <c r="J428" i="1"/>
  <c r="J440" i="1"/>
  <c r="J452" i="1"/>
  <c r="J464" i="1"/>
  <c r="J476" i="1"/>
  <c r="J488" i="1"/>
  <c r="J500" i="1"/>
  <c r="J512" i="1"/>
  <c r="J524" i="1"/>
  <c r="J536" i="1"/>
  <c r="J548" i="1"/>
  <c r="J560" i="1"/>
  <c r="J572" i="1"/>
  <c r="J584" i="1"/>
  <c r="J596" i="1"/>
  <c r="J608" i="1"/>
  <c r="J620" i="1"/>
  <c r="J632" i="1"/>
  <c r="J644" i="1"/>
  <c r="J656" i="1"/>
  <c r="J668" i="1"/>
  <c r="J680" i="1"/>
  <c r="J37" i="1"/>
  <c r="J88" i="1"/>
  <c r="J124" i="1"/>
  <c r="J160" i="1"/>
  <c r="J190" i="1"/>
  <c r="J220" i="1"/>
  <c r="J241" i="1"/>
  <c r="J258" i="1"/>
  <c r="J272" i="1"/>
  <c r="J286" i="1"/>
  <c r="J301" i="1"/>
  <c r="J315" i="1"/>
  <c r="J330" i="1"/>
  <c r="J344" i="1"/>
  <c r="J357" i="1"/>
  <c r="J369" i="1"/>
  <c r="J381" i="1"/>
  <c r="J393" i="1"/>
  <c r="J405" i="1"/>
  <c r="J417" i="1"/>
  <c r="J429" i="1"/>
  <c r="J441" i="1"/>
  <c r="J453" i="1"/>
  <c r="J465" i="1"/>
  <c r="J477" i="1"/>
  <c r="J489" i="1"/>
  <c r="J501" i="1"/>
  <c r="J513" i="1"/>
  <c r="J525" i="1"/>
  <c r="J537" i="1"/>
  <c r="J549" i="1"/>
  <c r="J561" i="1"/>
  <c r="J573" i="1"/>
  <c r="J585" i="1"/>
  <c r="J597" i="1"/>
  <c r="J609" i="1"/>
  <c r="J621" i="1"/>
  <c r="J633" i="1"/>
  <c r="J645" i="1"/>
  <c r="J657" i="1"/>
  <c r="J669" i="1"/>
  <c r="J681" i="1"/>
  <c r="J49" i="1"/>
  <c r="J92" i="1"/>
  <c r="J128" i="1"/>
  <c r="J164" i="1"/>
  <c r="J193" i="1"/>
  <c r="J222" i="1"/>
  <c r="J244" i="1"/>
  <c r="J259" i="1"/>
  <c r="J273" i="1"/>
  <c r="J288" i="1"/>
  <c r="J302" i="1"/>
  <c r="J316" i="1"/>
  <c r="J331" i="1"/>
  <c r="J345" i="1"/>
  <c r="J358" i="1"/>
  <c r="J370" i="1"/>
  <c r="J382" i="1"/>
  <c r="J394" i="1"/>
  <c r="J406" i="1"/>
  <c r="J418" i="1"/>
  <c r="J430" i="1"/>
  <c r="J442" i="1"/>
  <c r="J454" i="1"/>
  <c r="J466" i="1"/>
  <c r="J478" i="1"/>
  <c r="J490" i="1"/>
  <c r="J502" i="1"/>
  <c r="J514" i="1"/>
  <c r="J526" i="1"/>
  <c r="J538" i="1"/>
  <c r="J550" i="1"/>
  <c r="J562" i="1"/>
  <c r="J574" i="1"/>
  <c r="J586" i="1"/>
  <c r="J598" i="1"/>
  <c r="J610" i="1"/>
  <c r="J622" i="1"/>
  <c r="J634" i="1"/>
  <c r="J646" i="1"/>
  <c r="J658" i="1"/>
  <c r="J670" i="1"/>
  <c r="J682" i="1"/>
  <c r="J52" i="1"/>
  <c r="J94" i="1"/>
  <c r="J130" i="1"/>
  <c r="J166" i="1"/>
  <c r="J196" i="1"/>
  <c r="J223" i="1"/>
  <c r="J246" i="1"/>
  <c r="J260" i="1"/>
  <c r="J274" i="1"/>
  <c r="J289" i="1"/>
  <c r="J303" i="1"/>
  <c r="J318" i="1"/>
  <c r="J332" i="1"/>
  <c r="J346" i="1"/>
  <c r="J359" i="1"/>
  <c r="J371" i="1"/>
  <c r="J383" i="1"/>
  <c r="J395" i="1"/>
  <c r="J407" i="1"/>
  <c r="J419" i="1"/>
  <c r="J431" i="1"/>
  <c r="J443" i="1"/>
  <c r="J455" i="1"/>
  <c r="J467" i="1"/>
  <c r="J479" i="1"/>
  <c r="J491" i="1"/>
  <c r="J503" i="1"/>
  <c r="J515" i="1"/>
  <c r="J527" i="1"/>
  <c r="J539" i="1"/>
  <c r="J551" i="1"/>
  <c r="J563" i="1"/>
  <c r="J575" i="1"/>
  <c r="J587" i="1"/>
  <c r="J599" i="1"/>
  <c r="J611" i="1"/>
  <c r="J623" i="1"/>
  <c r="J635" i="1"/>
  <c r="J647" i="1"/>
  <c r="J659" i="1"/>
  <c r="J671" i="1"/>
  <c r="J683" i="1"/>
  <c r="J61" i="1"/>
  <c r="J97" i="1"/>
  <c r="J133" i="1"/>
  <c r="J169" i="1"/>
  <c r="J199" i="1"/>
  <c r="J224" i="1"/>
  <c r="J247" i="1"/>
  <c r="J261" i="1"/>
  <c r="J276" i="1"/>
  <c r="J290" i="1"/>
  <c r="J304" i="1"/>
  <c r="J319" i="1"/>
  <c r="J333" i="1"/>
  <c r="J348" i="1"/>
  <c r="J360" i="1"/>
  <c r="J372" i="1"/>
  <c r="J384" i="1"/>
  <c r="J396" i="1"/>
  <c r="J408" i="1"/>
  <c r="J420" i="1"/>
  <c r="J432" i="1"/>
  <c r="J444" i="1"/>
  <c r="J456" i="1"/>
  <c r="J468" i="1"/>
  <c r="J480" i="1"/>
  <c r="J492" i="1"/>
  <c r="J504" i="1"/>
  <c r="J516" i="1"/>
  <c r="J528" i="1"/>
  <c r="J540" i="1"/>
  <c r="J552" i="1"/>
  <c r="J564" i="1"/>
  <c r="J576" i="1"/>
  <c r="J588" i="1"/>
  <c r="J600" i="1"/>
  <c r="J612" i="1"/>
  <c r="J624" i="1"/>
  <c r="J636" i="1"/>
  <c r="J648" i="1"/>
  <c r="J660" i="1"/>
  <c r="J672" i="1"/>
  <c r="J684" i="1"/>
  <c r="J64" i="1"/>
  <c r="J100" i="1"/>
  <c r="J136" i="1"/>
  <c r="J172" i="1"/>
  <c r="J200" i="1"/>
  <c r="J226" i="1"/>
  <c r="J248" i="1"/>
  <c r="J262" i="1"/>
  <c r="J277" i="1"/>
  <c r="J291" i="1"/>
  <c r="J306" i="1"/>
  <c r="J320" i="1"/>
  <c r="J334" i="1"/>
  <c r="J349" i="1"/>
  <c r="J361" i="1"/>
  <c r="J373" i="1"/>
  <c r="J385" i="1"/>
  <c r="J397" i="1"/>
  <c r="J409" i="1"/>
  <c r="J421" i="1"/>
  <c r="J433" i="1"/>
  <c r="J445" i="1"/>
  <c r="J457" i="1"/>
  <c r="J469" i="1"/>
  <c r="J481" i="1"/>
  <c r="J493" i="1"/>
  <c r="J505" i="1"/>
  <c r="J517" i="1"/>
  <c r="J529" i="1"/>
  <c r="J541" i="1"/>
  <c r="J553" i="1"/>
  <c r="J565" i="1"/>
  <c r="J577" i="1"/>
  <c r="J589" i="1"/>
  <c r="J601" i="1"/>
  <c r="J613" i="1"/>
  <c r="J625" i="1"/>
  <c r="J637" i="1"/>
  <c r="J649" i="1"/>
  <c r="J661" i="1"/>
  <c r="J673" i="1"/>
  <c r="J9" i="1"/>
  <c r="K9" i="1" s="1"/>
  <c r="J68" i="1"/>
  <c r="J104" i="1"/>
  <c r="J140" i="1"/>
  <c r="J175" i="1"/>
  <c r="J202" i="1"/>
  <c r="J229" i="1"/>
  <c r="J249" i="1"/>
  <c r="J264" i="1"/>
  <c r="J278" i="1"/>
  <c r="J292" i="1"/>
  <c r="J307" i="1"/>
  <c r="J321" i="1"/>
  <c r="J336" i="1"/>
  <c r="J350" i="1"/>
  <c r="J362" i="1"/>
  <c r="J374" i="1"/>
  <c r="J386" i="1"/>
  <c r="J398" i="1"/>
  <c r="J410" i="1"/>
  <c r="J422" i="1"/>
  <c r="J434" i="1"/>
  <c r="J446" i="1"/>
  <c r="J458" i="1"/>
  <c r="J470" i="1"/>
  <c r="J482" i="1"/>
  <c r="J494" i="1"/>
  <c r="J506" i="1"/>
  <c r="J518" i="1"/>
  <c r="J530" i="1"/>
  <c r="J542" i="1"/>
  <c r="J554" i="1"/>
  <c r="J566" i="1"/>
  <c r="J578" i="1"/>
  <c r="J590" i="1"/>
  <c r="J602" i="1"/>
  <c r="J614" i="1"/>
  <c r="J626" i="1"/>
  <c r="J638" i="1"/>
  <c r="J650" i="1"/>
  <c r="J662" i="1"/>
  <c r="J674" i="1"/>
  <c r="D580" i="1"/>
  <c r="G185" i="1"/>
  <c r="AH85" i="12"/>
  <c r="G604" i="1"/>
  <c r="E497" i="1"/>
  <c r="G432" i="1"/>
  <c r="E681" i="1"/>
  <c r="G184" i="1"/>
  <c r="E546" i="1"/>
  <c r="D663" i="1"/>
  <c r="D598" i="1"/>
  <c r="E606" i="1"/>
  <c r="G659" i="1"/>
  <c r="D373" i="1"/>
  <c r="G378" i="1"/>
  <c r="AH10" i="12"/>
  <c r="E615" i="1"/>
  <c r="D640" i="1"/>
  <c r="G665" i="1"/>
  <c r="E682" i="1"/>
  <c r="G576" i="1"/>
  <c r="E550" i="1"/>
  <c r="E526" i="1"/>
  <c r="D456" i="1"/>
  <c r="G475" i="1"/>
  <c r="D637" i="1"/>
  <c r="G470" i="1"/>
  <c r="G560" i="1"/>
  <c r="D562" i="1"/>
  <c r="G544" i="1"/>
  <c r="D575" i="1"/>
  <c r="G407" i="1"/>
  <c r="D492" i="1"/>
  <c r="G610" i="1"/>
  <c r="F2" i="14"/>
  <c r="F4" i="14" s="1"/>
  <c r="E425" i="1"/>
  <c r="G415" i="1"/>
  <c r="AH22" i="12"/>
  <c r="E647" i="1"/>
  <c r="D519" i="1"/>
  <c r="D390" i="1"/>
  <c r="E594" i="1"/>
  <c r="D586" i="1"/>
  <c r="D658" i="1"/>
  <c r="G532" i="1"/>
  <c r="AG474" i="1"/>
  <c r="D654" i="1"/>
  <c r="G577" i="1"/>
  <c r="E504" i="1"/>
  <c r="G612" i="1"/>
  <c r="G224" i="1"/>
  <c r="D533" i="1"/>
  <c r="G444" i="1"/>
  <c r="E298" i="1"/>
  <c r="G594" i="1"/>
  <c r="G579" i="1"/>
  <c r="G671" i="1"/>
  <c r="D516" i="1"/>
  <c r="D400" i="1"/>
  <c r="E410" i="1"/>
  <c r="E518" i="1"/>
  <c r="G634" i="1"/>
  <c r="D465" i="1"/>
  <c r="G584" i="1"/>
  <c r="D573" i="1"/>
  <c r="G502" i="1"/>
  <c r="D402" i="1"/>
  <c r="D667" i="1"/>
  <c r="D428" i="1"/>
  <c r="G598" i="1"/>
  <c r="G538" i="1"/>
  <c r="D419" i="1"/>
  <c r="G679" i="1"/>
  <c r="G266" i="1"/>
  <c r="G568" i="1"/>
  <c r="E617" i="1"/>
  <c r="G365" i="1"/>
  <c r="E589" i="1"/>
  <c r="G513" i="1"/>
  <c r="E392" i="1"/>
  <c r="E549" i="1"/>
  <c r="D636" i="1"/>
  <c r="G642" i="1"/>
  <c r="D566" i="1"/>
  <c r="E385" i="1"/>
  <c r="G345" i="1"/>
  <c r="AH1491" i="12"/>
  <c r="G167" i="1"/>
  <c r="G322" i="1"/>
  <c r="G64" i="1"/>
  <c r="AG193" i="1"/>
  <c r="AG562" i="1"/>
  <c r="G261" i="1"/>
  <c r="G233" i="1"/>
  <c r="E256" i="1"/>
  <c r="D249" i="1"/>
  <c r="G172" i="1"/>
  <c r="E648" i="1"/>
  <c r="E554" i="1"/>
  <c r="G516" i="1"/>
  <c r="D308" i="1"/>
  <c r="D555" i="1"/>
  <c r="E460" i="1"/>
  <c r="G657" i="1"/>
  <c r="D377" i="1"/>
  <c r="G446" i="1"/>
  <c r="E483" i="1"/>
  <c r="G650" i="1"/>
  <c r="D417" i="1"/>
  <c r="E524" i="1"/>
  <c r="E623" i="1"/>
  <c r="D247" i="1"/>
  <c r="E431" i="1"/>
  <c r="G457" i="1"/>
  <c r="E545" i="1"/>
  <c r="D624" i="1"/>
  <c r="E652" i="1"/>
  <c r="E457" i="1"/>
  <c r="D451" i="1"/>
  <c r="D478" i="1"/>
  <c r="E571" i="1"/>
  <c r="M34" i="1"/>
  <c r="E390" i="1"/>
  <c r="D559" i="1"/>
  <c r="D517" i="1"/>
  <c r="D488" i="1"/>
  <c r="D681" i="1"/>
  <c r="E433" i="1"/>
  <c r="G411" i="1"/>
  <c r="E491" i="1"/>
  <c r="D684" i="1"/>
  <c r="G653" i="1"/>
  <c r="D476" i="1"/>
  <c r="D604" i="1"/>
  <c r="E237" i="1"/>
  <c r="E643" i="1"/>
  <c r="G638" i="1"/>
  <c r="G483" i="1"/>
  <c r="D567" i="1"/>
  <c r="E421" i="1"/>
  <c r="G647" i="1"/>
  <c r="G42" i="1"/>
  <c r="D593" i="1"/>
  <c r="D571" i="1"/>
  <c r="G587" i="1"/>
  <c r="D541" i="1"/>
  <c r="E586" i="1"/>
  <c r="G666" i="1"/>
  <c r="D623" i="1"/>
  <c r="D569" i="1"/>
  <c r="E604" i="1"/>
  <c r="G421" i="1"/>
  <c r="D630" i="1"/>
  <c r="D605" i="1"/>
  <c r="G448" i="1"/>
  <c r="E591" i="1"/>
  <c r="G658" i="1"/>
  <c r="E529" i="1"/>
  <c r="G606" i="1"/>
  <c r="D579" i="1"/>
  <c r="AG230" i="1"/>
  <c r="E217" i="1"/>
  <c r="E444" i="1"/>
  <c r="E266" i="1"/>
  <c r="D236" i="1"/>
  <c r="E448" i="1"/>
  <c r="E41" i="1"/>
  <c r="E501" i="1"/>
  <c r="E489" i="1"/>
  <c r="E158" i="1"/>
  <c r="D407" i="1"/>
  <c r="G438" i="1"/>
  <c r="D635" i="1"/>
  <c r="D366" i="1"/>
  <c r="G529" i="1"/>
  <c r="D501" i="1"/>
  <c r="D77" i="1"/>
  <c r="E371" i="1"/>
  <c r="E482" i="1"/>
  <c r="E607" i="1"/>
  <c r="D139" i="1"/>
  <c r="G394" i="1"/>
  <c r="G521" i="1"/>
  <c r="E517" i="1"/>
  <c r="E579" i="1"/>
  <c r="E89" i="1"/>
  <c r="E380" i="1"/>
  <c r="G539" i="1"/>
  <c r="E494" i="1"/>
  <c r="E651" i="1"/>
  <c r="G38" i="1"/>
  <c r="G363" i="1"/>
  <c r="D418" i="1"/>
  <c r="D477" i="1"/>
  <c r="G681" i="1"/>
  <c r="E616" i="1"/>
  <c r="E366" i="1"/>
  <c r="D433" i="1"/>
  <c r="G533" i="1"/>
  <c r="E563" i="1"/>
  <c r="E584" i="1"/>
  <c r="E514" i="1"/>
  <c r="G564" i="1"/>
  <c r="G418" i="1"/>
  <c r="E596" i="1"/>
  <c r="D206" i="1"/>
  <c r="D595" i="1"/>
  <c r="D647" i="1"/>
  <c r="D524" i="1"/>
  <c r="G624" i="1"/>
  <c r="G562" i="1"/>
  <c r="D670" i="1"/>
  <c r="AG239" i="1"/>
  <c r="D246" i="1"/>
  <c r="D235" i="1"/>
  <c r="M239" i="1"/>
  <c r="G260" i="1"/>
  <c r="G227" i="1"/>
  <c r="G517" i="1"/>
  <c r="E133" i="1"/>
  <c r="D491" i="1"/>
  <c r="D634" i="1"/>
  <c r="G175" i="1"/>
  <c r="D509" i="1"/>
  <c r="D527" i="1"/>
  <c r="E588" i="1"/>
  <c r="G428" i="1"/>
  <c r="E533" i="1"/>
  <c r="G463" i="1"/>
  <c r="E303" i="1"/>
  <c r="D394" i="1"/>
  <c r="D526" i="1"/>
  <c r="G649" i="1"/>
  <c r="D175" i="1"/>
  <c r="E409" i="1"/>
  <c r="E531" i="1"/>
  <c r="D500" i="1"/>
  <c r="G589" i="1"/>
  <c r="E132" i="1"/>
  <c r="D410" i="1"/>
  <c r="E505" i="1"/>
  <c r="G520" i="1"/>
  <c r="D625" i="1"/>
  <c r="E292" i="1"/>
  <c r="E364" i="1"/>
  <c r="G423" i="1"/>
  <c r="G489" i="1"/>
  <c r="AG184" i="1"/>
  <c r="AG332" i="1"/>
  <c r="D195" i="1"/>
  <c r="G226" i="1"/>
  <c r="E235" i="1"/>
  <c r="E233" i="1"/>
  <c r="G505" i="1"/>
  <c r="E227" i="1"/>
  <c r="G494" i="1"/>
  <c r="G592" i="1"/>
  <c r="G376" i="1"/>
  <c r="D502" i="1"/>
  <c r="E500" i="1"/>
  <c r="G578" i="1"/>
  <c r="G552" i="1"/>
  <c r="D485" i="1"/>
  <c r="E478" i="1"/>
  <c r="D315" i="1"/>
  <c r="G408" i="1"/>
  <c r="D489" i="1"/>
  <c r="D629" i="1"/>
  <c r="G177" i="1"/>
  <c r="D452" i="1"/>
  <c r="D471" i="1"/>
  <c r="G462" i="1"/>
  <c r="D608" i="1"/>
  <c r="E300" i="1"/>
  <c r="G419" i="1"/>
  <c r="D495" i="1"/>
  <c r="E530" i="1"/>
  <c r="G630" i="1"/>
  <c r="E152" i="1"/>
  <c r="D554" i="1"/>
  <c r="E442" i="1"/>
  <c r="E499" i="1"/>
  <c r="D616" i="1"/>
  <c r="G582" i="1"/>
  <c r="G382" i="1"/>
  <c r="G460" i="1"/>
  <c r="D493" i="1"/>
  <c r="E627" i="1"/>
  <c r="G574" i="1"/>
  <c r="E628" i="1"/>
  <c r="D662" i="1"/>
  <c r="D482" i="1"/>
  <c r="E618" i="1"/>
  <c r="E195" i="1"/>
  <c r="D260" i="1"/>
  <c r="E263" i="1"/>
  <c r="G24" i="1"/>
  <c r="E349" i="1"/>
  <c r="G225" i="1"/>
  <c r="G684" i="1"/>
  <c r="D406" i="1"/>
  <c r="E471" i="1"/>
  <c r="E634" i="1"/>
  <c r="D511" i="1"/>
  <c r="D549" i="1"/>
  <c r="E547" i="1"/>
  <c r="G31" i="1"/>
  <c r="E413" i="1"/>
  <c r="E506" i="1"/>
  <c r="D599" i="1"/>
  <c r="G434" i="1"/>
  <c r="G510" i="1"/>
  <c r="E440" i="1"/>
  <c r="D672" i="1"/>
  <c r="G364" i="1"/>
  <c r="D368" i="1"/>
  <c r="D544" i="1"/>
  <c r="D441" i="1"/>
  <c r="G600" i="1"/>
  <c r="G187" i="1"/>
  <c r="D367" i="1"/>
  <c r="E476" i="1"/>
  <c r="E493" i="1"/>
  <c r="E572" i="1"/>
  <c r="D240" i="1"/>
  <c r="E395" i="1"/>
  <c r="D506" i="1"/>
  <c r="E464" i="1"/>
  <c r="D572" i="1"/>
  <c r="G646" i="1"/>
  <c r="G443" i="1"/>
  <c r="E438" i="1"/>
  <c r="D523" i="1"/>
  <c r="D642" i="1"/>
  <c r="G250" i="1"/>
  <c r="G583" i="1"/>
  <c r="E632" i="1"/>
  <c r="G595" i="1"/>
  <c r="G370" i="1"/>
  <c r="E613" i="1"/>
  <c r="G619" i="1"/>
  <c r="E570" i="1"/>
  <c r="D683" i="1"/>
  <c r="G580" i="1"/>
  <c r="D632" i="1"/>
  <c r="G603" i="1"/>
  <c r="E401" i="1"/>
  <c r="G637" i="1"/>
  <c r="E541" i="1"/>
  <c r="D563" i="1"/>
  <c r="D439" i="1"/>
  <c r="G651" i="1"/>
  <c r="D651" i="1"/>
  <c r="E492" i="1"/>
  <c r="E640" i="1"/>
  <c r="E521" i="1"/>
  <c r="E653" i="1"/>
  <c r="G656" i="1"/>
  <c r="E677" i="1"/>
  <c r="D474" i="1"/>
  <c r="E474" i="1"/>
  <c r="E486" i="1"/>
  <c r="E427" i="1"/>
  <c r="E573" i="1"/>
  <c r="G626" i="1"/>
  <c r="D646" i="1"/>
  <c r="E428" i="1"/>
  <c r="E614" i="1"/>
  <c r="G678" i="1"/>
  <c r="E672" i="1"/>
  <c r="G254" i="1"/>
  <c r="E565" i="1"/>
  <c r="G661" i="1"/>
  <c r="D455" i="1"/>
  <c r="E597" i="1"/>
  <c r="E543" i="1"/>
  <c r="E577" i="1"/>
  <c r="E654" i="1"/>
  <c r="D676" i="1"/>
  <c r="G668" i="1"/>
  <c r="E412" i="1"/>
  <c r="G655" i="1"/>
  <c r="G569" i="1"/>
  <c r="E611" i="1"/>
  <c r="E503" i="1"/>
  <c r="E374" i="1"/>
  <c r="D581" i="1"/>
  <c r="D531" i="1"/>
  <c r="G375" i="1"/>
  <c r="E187" i="1"/>
  <c r="E674" i="1"/>
  <c r="G404" i="1"/>
  <c r="AG228" i="1"/>
  <c r="D547" i="1"/>
  <c r="G386" i="1"/>
  <c r="G498" i="1"/>
  <c r="G381" i="1"/>
  <c r="D461" i="1"/>
  <c r="E418" i="1"/>
  <c r="G499" i="1"/>
  <c r="G445" i="1"/>
  <c r="E496" i="1"/>
  <c r="G373" i="1"/>
  <c r="G546" i="1"/>
  <c r="E228" i="1"/>
  <c r="M215" i="1"/>
  <c r="G383" i="1"/>
  <c r="D583" i="1"/>
  <c r="E502" i="1"/>
  <c r="G485" i="1"/>
  <c r="D490" i="1"/>
  <c r="D487" i="1"/>
  <c r="G648" i="1"/>
  <c r="G433" i="1"/>
  <c r="D617" i="1"/>
  <c r="E639" i="1"/>
  <c r="E683" i="1"/>
  <c r="G338" i="1"/>
  <c r="E593" i="1"/>
  <c r="G605" i="1"/>
  <c r="D284" i="1"/>
  <c r="G620" i="1"/>
  <c r="E403" i="1"/>
  <c r="E583" i="1"/>
  <c r="G478" i="1"/>
  <c r="D422" i="1"/>
  <c r="E675" i="1"/>
  <c r="G501" i="1"/>
  <c r="G451" i="1"/>
  <c r="D470" i="1"/>
  <c r="E558" i="1"/>
  <c r="E664" i="1"/>
  <c r="E439" i="1"/>
  <c r="E511" i="1"/>
  <c r="G563" i="1"/>
  <c r="G514" i="1"/>
  <c r="E382" i="1"/>
  <c r="D496" i="1"/>
  <c r="D294" i="1"/>
  <c r="G543" i="1"/>
  <c r="E451" i="1"/>
  <c r="D514" i="1"/>
  <c r="G614" i="1"/>
  <c r="D224" i="1"/>
  <c r="D232" i="1"/>
  <c r="D234" i="1"/>
  <c r="E197" i="1"/>
  <c r="G633" i="1"/>
  <c r="G573" i="1"/>
  <c r="D645" i="1"/>
  <c r="D286" i="1"/>
  <c r="E581" i="1"/>
  <c r="D610" i="1"/>
  <c r="G599" i="1"/>
  <c r="E601" i="1"/>
  <c r="M646" i="1"/>
  <c r="D650" i="1"/>
  <c r="G616" i="1"/>
  <c r="D613" i="1"/>
  <c r="G496" i="1"/>
  <c r="G590" i="1"/>
  <c r="G500" i="1"/>
  <c r="D666" i="1"/>
  <c r="E662" i="1"/>
  <c r="D680" i="1"/>
  <c r="D582" i="1"/>
  <c r="D403" i="1"/>
  <c r="D607" i="1"/>
  <c r="G471" i="1"/>
  <c r="G675" i="1"/>
  <c r="E629" i="1"/>
  <c r="E605" i="1"/>
  <c r="D505" i="1"/>
  <c r="E600" i="1"/>
  <c r="E644" i="1"/>
  <c r="D220" i="1"/>
  <c r="D628" i="1"/>
  <c r="E650" i="1"/>
  <c r="G369" i="1"/>
  <c r="E578" i="1"/>
  <c r="G627" i="1"/>
  <c r="G660" i="1"/>
  <c r="G400" i="1"/>
  <c r="G581" i="1"/>
  <c r="D464" i="1"/>
  <c r="E391" i="1"/>
  <c r="D652" i="1"/>
  <c r="D532" i="1"/>
  <c r="D442" i="1"/>
  <c r="D653" i="1"/>
  <c r="G490" i="1"/>
  <c r="D512" i="1"/>
  <c r="D609" i="1"/>
  <c r="G497" i="1"/>
  <c r="G426" i="1"/>
  <c r="G601" i="1"/>
  <c r="E470" i="1"/>
  <c r="G540" i="1"/>
  <c r="G312" i="1"/>
  <c r="G480" i="1"/>
  <c r="G380" i="1"/>
  <c r="G683" i="1"/>
  <c r="D656" i="1"/>
  <c r="G347" i="1"/>
  <c r="E242" i="1"/>
  <c r="E253" i="1"/>
  <c r="AG187" i="1"/>
  <c r="G441" i="1"/>
  <c r="E676" i="1"/>
  <c r="G591" i="1"/>
  <c r="G566" i="1"/>
  <c r="E477" i="1"/>
  <c r="G202" i="1"/>
  <c r="G628" i="1"/>
  <c r="G588" i="1"/>
  <c r="E635" i="1"/>
  <c r="G662" i="1"/>
  <c r="E435" i="1"/>
  <c r="G673" i="1"/>
  <c r="D392" i="1"/>
  <c r="D472" i="1"/>
  <c r="D245" i="1"/>
  <c r="AG486" i="1"/>
  <c r="G663" i="1"/>
  <c r="E574" i="1"/>
  <c r="D530" i="1"/>
  <c r="D393" i="1"/>
  <c r="D411" i="1"/>
  <c r="G523" i="1"/>
  <c r="D587" i="1"/>
  <c r="G484" i="1"/>
  <c r="D370" i="1"/>
  <c r="E528" i="1"/>
  <c r="E624" i="1"/>
  <c r="E67" i="1"/>
  <c r="E220" i="1"/>
  <c r="G474" i="1"/>
  <c r="G631" i="1"/>
  <c r="G390" i="1"/>
  <c r="G512" i="1"/>
  <c r="G206" i="1"/>
  <c r="G615" i="1"/>
  <c r="G155" i="1"/>
  <c r="E622" i="1"/>
  <c r="G547" i="1"/>
  <c r="D606" i="1"/>
  <c r="E668" i="1"/>
  <c r="E673" i="1"/>
  <c r="D494" i="1"/>
  <c r="D622" i="1"/>
  <c r="D578" i="1"/>
  <c r="D594" i="1"/>
  <c r="D504" i="1"/>
  <c r="E659" i="1"/>
  <c r="D561" i="1"/>
  <c r="G575" i="1"/>
  <c r="G632" i="1"/>
  <c r="G680" i="1"/>
  <c r="E660" i="1"/>
  <c r="G507" i="1"/>
  <c r="G676" i="1"/>
  <c r="G518" i="1"/>
  <c r="G414" i="1"/>
  <c r="G609" i="1"/>
  <c r="E684" i="1"/>
  <c r="D385" i="1"/>
  <c r="D665" i="1"/>
  <c r="D518" i="1"/>
  <c r="D425" i="1"/>
  <c r="D671" i="1"/>
  <c r="D525" i="1"/>
  <c r="G406" i="1"/>
  <c r="G636" i="1"/>
  <c r="D538" i="1"/>
  <c r="E638" i="1"/>
  <c r="D520" i="1"/>
  <c r="G522" i="1"/>
  <c r="D14" i="1"/>
  <c r="E548" i="1"/>
  <c r="D668" i="1"/>
  <c r="D268" i="1"/>
  <c r="G241" i="1"/>
  <c r="G367" i="1"/>
  <c r="G204" i="1"/>
  <c r="G486" i="1"/>
  <c r="E595" i="1"/>
  <c r="G403" i="1"/>
  <c r="G272" i="1"/>
  <c r="G515" i="1"/>
  <c r="D343" i="1"/>
  <c r="E625" i="1"/>
  <c r="G623" i="1"/>
  <c r="E649" i="1"/>
  <c r="G555" i="1"/>
  <c r="G527" i="1"/>
  <c r="G503" i="1"/>
  <c r="D361" i="1"/>
  <c r="G248" i="1"/>
  <c r="D486" i="1"/>
  <c r="D627" i="1"/>
  <c r="D570" i="1"/>
  <c r="G618" i="1"/>
  <c r="G32" i="1"/>
  <c r="E645" i="1"/>
  <c r="G450" i="1"/>
  <c r="D611" i="1"/>
  <c r="D612" i="1"/>
  <c r="G572" i="1"/>
  <c r="D443" i="1"/>
  <c r="E656" i="1"/>
  <c r="E621" i="1"/>
  <c r="G664" i="1"/>
  <c r="E498" i="1"/>
  <c r="E657" i="1"/>
  <c r="D644" i="1"/>
  <c r="E636" i="1"/>
  <c r="E522" i="1"/>
  <c r="D615" i="1"/>
  <c r="D596" i="1"/>
  <c r="E542" i="1"/>
  <c r="D545" i="1"/>
  <c r="D453" i="1"/>
  <c r="E631" i="1"/>
  <c r="G551" i="1"/>
  <c r="G442" i="1"/>
  <c r="G640" i="1"/>
  <c r="D440" i="1"/>
  <c r="D409" i="1"/>
  <c r="E663" i="1"/>
  <c r="G682" i="1"/>
  <c r="G374" i="1"/>
  <c r="D638" i="1"/>
  <c r="D426" i="1"/>
  <c r="D589" i="1"/>
  <c r="G388" i="1"/>
  <c r="D600" i="1"/>
  <c r="D513" i="1"/>
  <c r="E406" i="1"/>
  <c r="D542" i="1"/>
  <c r="E61" i="1"/>
  <c r="G229" i="1"/>
  <c r="D223" i="1"/>
  <c r="E665" i="1"/>
  <c r="E630" i="1"/>
  <c r="G368" i="1"/>
  <c r="G548" i="1"/>
  <c r="E569" i="1"/>
  <c r="D348" i="1"/>
  <c r="G641" i="1"/>
  <c r="E666" i="1"/>
  <c r="D590" i="1"/>
  <c r="D633" i="1"/>
  <c r="G526" i="1"/>
  <c r="D639" i="1"/>
  <c r="E512" i="1"/>
  <c r="AG487" i="1"/>
  <c r="E661" i="1"/>
  <c r="E670" i="1"/>
  <c r="M586" i="1"/>
  <c r="E646" i="1"/>
  <c r="D584" i="1"/>
  <c r="D673" i="1"/>
  <c r="D382" i="1"/>
  <c r="E626" i="1"/>
  <c r="G506" i="1"/>
  <c r="E582" i="1"/>
  <c r="D585" i="1"/>
  <c r="G674" i="1"/>
  <c r="D641" i="1"/>
  <c r="G525" i="1"/>
  <c r="E669" i="1"/>
  <c r="E585" i="1"/>
  <c r="G570" i="1"/>
  <c r="E463" i="1"/>
  <c r="G602" i="1"/>
  <c r="E612" i="1"/>
  <c r="G495" i="1"/>
  <c r="E475" i="1"/>
  <c r="E397" i="1"/>
  <c r="G625" i="1"/>
  <c r="E481" i="1"/>
  <c r="G558" i="1"/>
  <c r="E580" i="1"/>
  <c r="D546" i="1"/>
  <c r="E556" i="1"/>
  <c r="G629" i="1"/>
  <c r="E488" i="1"/>
  <c r="D431" i="1"/>
  <c r="E680" i="1"/>
  <c r="E417" i="1"/>
  <c r="G622" i="1"/>
  <c r="G379" i="1"/>
  <c r="D679" i="1"/>
  <c r="E484" i="1"/>
  <c r="G670" i="1"/>
  <c r="D378" i="1"/>
  <c r="E472" i="1"/>
  <c r="M106" i="1"/>
  <c r="D184" i="1"/>
  <c r="E236" i="1"/>
  <c r="AG250" i="1"/>
  <c r="E480" i="1"/>
  <c r="E641" i="1"/>
  <c r="E434" i="1"/>
  <c r="E372" i="1"/>
  <c r="M490" i="1"/>
  <c r="D568" i="1"/>
  <c r="G519" i="1"/>
  <c r="D597" i="1"/>
  <c r="G617" i="1"/>
  <c r="G393" i="1"/>
  <c r="D483" i="1"/>
  <c r="G492" i="1"/>
  <c r="G188" i="1"/>
  <c r="G487" i="1"/>
  <c r="E679" i="1"/>
  <c r="E610" i="1"/>
  <c r="E658" i="1"/>
  <c r="D427" i="1"/>
  <c r="E479" i="1"/>
  <c r="E206" i="1"/>
  <c r="E566" i="1"/>
  <c r="D614" i="1"/>
  <c r="G567" i="1"/>
  <c r="E396" i="1"/>
  <c r="D643" i="1"/>
  <c r="E515" i="1"/>
  <c r="E567" i="1"/>
  <c r="E377" i="1"/>
  <c r="G461" i="1"/>
  <c r="G549" i="1"/>
  <c r="G384" i="1"/>
  <c r="E449" i="1"/>
  <c r="G509" i="1"/>
  <c r="G593" i="1"/>
  <c r="G377" i="1"/>
  <c r="D678" i="1"/>
  <c r="D558" i="1"/>
  <c r="G667" i="1"/>
  <c r="E430" i="1"/>
  <c r="G473" i="1"/>
  <c r="E399" i="1"/>
  <c r="E487" i="1"/>
  <c r="G458" i="1"/>
  <c r="G652" i="1"/>
  <c r="D543" i="1"/>
  <c r="D618" i="1"/>
  <c r="G672" i="1"/>
  <c r="E458" i="1"/>
  <c r="E671" i="1"/>
  <c r="G596" i="1"/>
  <c r="E603" i="1"/>
  <c r="D564" i="1"/>
  <c r="E609" i="1"/>
  <c r="D655" i="1"/>
  <c r="D601" i="1"/>
  <c r="E602" i="1"/>
  <c r="G654" i="1"/>
  <c r="E370" i="1"/>
  <c r="D661" i="1"/>
  <c r="G611" i="1"/>
  <c r="D481" i="1"/>
  <c r="E155" i="1"/>
  <c r="G472" i="1"/>
  <c r="D664" i="1"/>
  <c r="D423" i="1"/>
  <c r="G479" i="1"/>
  <c r="D484" i="1"/>
  <c r="D588" i="1"/>
  <c r="D648" i="1"/>
  <c r="G464" i="1"/>
  <c r="D508" i="1"/>
  <c r="D230" i="1"/>
  <c r="E240" i="1"/>
  <c r="AG514" i="1"/>
  <c r="D450" i="1"/>
  <c r="D626" i="1"/>
  <c r="D396" i="1"/>
  <c r="E642" i="1"/>
  <c r="D674" i="1"/>
  <c r="E473" i="1"/>
  <c r="D602" i="1"/>
  <c r="G571" i="1"/>
  <c r="D447" i="1"/>
  <c r="D619" i="1"/>
  <c r="D529" i="1"/>
  <c r="G607" i="1"/>
  <c r="G608" i="1"/>
  <c r="E437" i="1"/>
  <c r="D659" i="1"/>
  <c r="G645" i="1"/>
  <c r="D660" i="1"/>
  <c r="G161" i="1"/>
  <c r="E592" i="1"/>
  <c r="D603" i="1"/>
  <c r="E590" i="1"/>
  <c r="D631" i="1"/>
  <c r="D362" i="1"/>
  <c r="D574" i="1"/>
  <c r="E568" i="1"/>
  <c r="E540" i="1"/>
  <c r="E422" i="1"/>
  <c r="D296" i="1"/>
  <c r="D675" i="1"/>
  <c r="E523" i="1"/>
  <c r="G430" i="1"/>
  <c r="G639" i="1"/>
  <c r="E516" i="1"/>
  <c r="E393" i="1"/>
  <c r="E465" i="1"/>
  <c r="E452" i="1"/>
  <c r="E185" i="1"/>
  <c r="E532" i="1"/>
  <c r="E389" i="1"/>
  <c r="D548" i="1"/>
  <c r="D429" i="1"/>
  <c r="E598" i="1"/>
  <c r="G553" i="1"/>
  <c r="D621" i="1"/>
  <c r="E456" i="1"/>
  <c r="D345" i="1"/>
  <c r="D332" i="1"/>
  <c r="E254" i="1"/>
  <c r="D248" i="1"/>
  <c r="AG203" i="1"/>
  <c r="D620" i="1"/>
  <c r="G477" i="1"/>
  <c r="D381" i="1"/>
  <c r="E655" i="1"/>
  <c r="G465" i="1"/>
  <c r="E356" i="1"/>
  <c r="M419" i="1"/>
  <c r="D92" i="1"/>
  <c r="G361" i="1"/>
  <c r="D288" i="1"/>
  <c r="D463" i="1"/>
  <c r="D560" i="1"/>
  <c r="E667" i="1"/>
  <c r="D503" i="1"/>
  <c r="D352" i="1"/>
  <c r="G313" i="1"/>
  <c r="G277" i="1"/>
  <c r="AG626" i="1"/>
  <c r="D125" i="1"/>
  <c r="D48" i="1"/>
  <c r="G154" i="1"/>
  <c r="G97" i="1"/>
  <c r="AG495" i="1"/>
  <c r="D437" i="1"/>
  <c r="E527" i="1"/>
  <c r="D151" i="1"/>
  <c r="G643" i="1"/>
  <c r="E520" i="1"/>
  <c r="E160" i="1"/>
  <c r="AG384" i="1"/>
  <c r="G23" i="1"/>
  <c r="AG667" i="1"/>
  <c r="G359" i="1"/>
  <c r="AG615" i="1"/>
  <c r="AH353" i="12"/>
  <c r="G542" i="1"/>
  <c r="E441" i="1"/>
  <c r="E358" i="1"/>
  <c r="G459" i="1"/>
  <c r="G550" i="1"/>
  <c r="G528" i="1"/>
  <c r="E608" i="1"/>
  <c r="G292" i="1"/>
  <c r="E398" i="1"/>
  <c r="E454" i="1"/>
  <c r="G541" i="1"/>
  <c r="E587" i="1"/>
  <c r="E453" i="1"/>
  <c r="D459" i="1"/>
  <c r="G437" i="1"/>
  <c r="G635" i="1"/>
  <c r="E619" i="1"/>
  <c r="G597" i="1"/>
  <c r="G417" i="1"/>
  <c r="D415" i="1"/>
  <c r="D479" i="1"/>
  <c r="G545" i="1"/>
  <c r="G586" i="1"/>
  <c r="E450" i="1"/>
  <c r="E429" i="1"/>
  <c r="E525" i="1"/>
  <c r="E637" i="1"/>
  <c r="D283" i="1"/>
  <c r="G556" i="1"/>
  <c r="D460" i="1"/>
  <c r="G491" i="1"/>
  <c r="D677" i="1"/>
  <c r="G301" i="1"/>
  <c r="D375" i="1"/>
  <c r="E295" i="1"/>
  <c r="D374" i="1"/>
  <c r="E462" i="1"/>
  <c r="G105" i="1"/>
  <c r="D319" i="1"/>
  <c r="E384" i="1"/>
  <c r="D499" i="1"/>
  <c r="G488" i="1"/>
  <c r="E575" i="1"/>
  <c r="D128" i="1"/>
  <c r="G296" i="1"/>
  <c r="G147" i="1"/>
  <c r="AG494" i="1"/>
  <c r="E307" i="1"/>
  <c r="G81" i="1"/>
  <c r="D414" i="1"/>
  <c r="G422" i="1"/>
  <c r="E70" i="1"/>
  <c r="G409" i="1"/>
  <c r="G87" i="1"/>
  <c r="G29" i="1"/>
  <c r="AG589" i="1"/>
  <c r="AG681" i="1"/>
  <c r="G108" i="1"/>
  <c r="D82" i="1"/>
  <c r="AG670" i="1"/>
  <c r="D457" i="1"/>
  <c r="AG42" i="1"/>
  <c r="M479" i="1"/>
  <c r="E58" i="1"/>
  <c r="E352" i="1"/>
  <c r="G26" i="1"/>
  <c r="E289" i="1"/>
  <c r="AG51" i="1"/>
  <c r="E165" i="1"/>
  <c r="G482" i="1"/>
  <c r="D397" i="1"/>
  <c r="E336" i="1"/>
  <c r="D130" i="1"/>
  <c r="D28" i="1"/>
  <c r="G449" i="1"/>
  <c r="M478" i="1"/>
  <c r="E376" i="1"/>
  <c r="D290" i="1"/>
  <c r="G43" i="1"/>
  <c r="E388" i="1"/>
  <c r="AG618" i="1"/>
  <c r="D317" i="1"/>
  <c r="D475" i="1"/>
  <c r="E562" i="1"/>
  <c r="D337" i="1"/>
  <c r="D100" i="1"/>
  <c r="G327" i="1"/>
  <c r="AG382" i="1"/>
  <c r="G53" i="1"/>
  <c r="E394" i="1"/>
  <c r="E509" i="1"/>
  <c r="G286" i="1"/>
  <c r="D383" i="1"/>
  <c r="AG492" i="1"/>
  <c r="D540" i="1"/>
  <c r="D363" i="1"/>
  <c r="G524" i="1"/>
  <c r="G151" i="1"/>
  <c r="E129" i="1"/>
  <c r="D26" i="1"/>
  <c r="D321" i="1"/>
  <c r="E419" i="1"/>
  <c r="G389" i="1"/>
  <c r="M658" i="1"/>
  <c r="G425" i="1"/>
  <c r="E281" i="1"/>
  <c r="E131" i="1"/>
  <c r="E513" i="1"/>
  <c r="E507" i="1"/>
  <c r="D515" i="1"/>
  <c r="E447" i="1"/>
  <c r="E282" i="1"/>
  <c r="E13" i="1"/>
  <c r="AG356" i="1"/>
  <c r="E338" i="1"/>
  <c r="D287" i="1"/>
  <c r="D391" i="1"/>
  <c r="G429" i="1"/>
  <c r="G300" i="1"/>
  <c r="G613" i="1"/>
  <c r="E544" i="1"/>
  <c r="G424" i="1"/>
  <c r="G644" i="1"/>
  <c r="E551" i="1"/>
  <c r="G455" i="1"/>
  <c r="E76" i="1"/>
  <c r="AG574" i="1"/>
  <c r="D64" i="1"/>
  <c r="G73" i="1"/>
  <c r="E375" i="1"/>
  <c r="G173" i="1"/>
  <c r="G288" i="1"/>
  <c r="D53" i="1"/>
  <c r="E455" i="1"/>
  <c r="G358" i="1"/>
  <c r="E120" i="1"/>
  <c r="D528" i="1"/>
  <c r="G447" i="1"/>
  <c r="D576" i="1"/>
  <c r="D521" i="1"/>
  <c r="D448" i="1"/>
  <c r="D592" i="1"/>
  <c r="D480" i="1"/>
  <c r="E559" i="1"/>
  <c r="D339" i="1"/>
  <c r="AG602" i="1"/>
  <c r="E153" i="1"/>
  <c r="G158" i="1"/>
  <c r="E426" i="1"/>
  <c r="G278" i="1"/>
  <c r="G412" i="1"/>
  <c r="D60" i="1"/>
  <c r="D454" i="1"/>
  <c r="E599" i="1"/>
  <c r="G481" i="1"/>
  <c r="E508" i="1"/>
  <c r="G585" i="1"/>
  <c r="G440" i="1"/>
  <c r="E405" i="1"/>
  <c r="E564" i="1"/>
  <c r="D550" i="1"/>
  <c r="G279" i="1"/>
  <c r="E31" i="1"/>
  <c r="G163" i="1"/>
  <c r="E30" i="1"/>
  <c r="D126" i="1"/>
  <c r="D360" i="1"/>
  <c r="G284" i="1"/>
  <c r="M491" i="1"/>
  <c r="D473" i="1"/>
  <c r="G431" i="1"/>
  <c r="D357" i="1"/>
  <c r="E633" i="1"/>
  <c r="E490" i="1"/>
  <c r="G397" i="1"/>
  <c r="G677" i="1"/>
  <c r="E485" i="1"/>
  <c r="G45" i="1"/>
  <c r="D285" i="1"/>
  <c r="G66" i="1"/>
  <c r="E297" i="1"/>
  <c r="G121" i="1"/>
  <c r="AG643" i="1"/>
  <c r="D274" i="1"/>
  <c r="AG595" i="1"/>
  <c r="AG682" i="1"/>
  <c r="AG676" i="1"/>
  <c r="AG392" i="1"/>
  <c r="AG675" i="1"/>
  <c r="AG518" i="1"/>
  <c r="AG669" i="1"/>
  <c r="AG617" i="1"/>
  <c r="AG211" i="1"/>
  <c r="AG580" i="1"/>
  <c r="AG223" i="1"/>
  <c r="AG444" i="1"/>
  <c r="AG366" i="1"/>
  <c r="G274" i="1"/>
  <c r="AG547" i="1"/>
  <c r="AG222" i="1"/>
  <c r="AG575" i="1"/>
  <c r="AG282" i="1"/>
  <c r="AG407" i="1"/>
  <c r="AG204" i="1"/>
  <c r="AG316" i="1"/>
  <c r="AG278" i="1"/>
  <c r="AG433" i="1"/>
  <c r="AG270" i="1"/>
  <c r="AG242" i="1"/>
  <c r="AG657" i="1"/>
  <c r="AG672" i="1"/>
  <c r="AG377" i="1"/>
  <c r="AG520" i="1"/>
  <c r="AG273" i="1"/>
  <c r="AG613" i="1"/>
  <c r="AG281" i="1"/>
  <c r="AG214" i="1"/>
  <c r="AG358" i="1"/>
  <c r="AG271" i="1"/>
  <c r="AG348" i="1"/>
  <c r="AG645" i="1"/>
  <c r="AG545" i="1"/>
  <c r="AG431" i="1"/>
  <c r="AG464" i="1"/>
  <c r="AG582" i="1"/>
  <c r="AG570" i="1"/>
  <c r="AG369" i="1"/>
  <c r="AG543" i="1"/>
  <c r="D436" i="1"/>
  <c r="AG406" i="1"/>
  <c r="AG591" i="1"/>
  <c r="AG417" i="1"/>
  <c r="AG526" i="1"/>
  <c r="AG531" i="1"/>
  <c r="AG511" i="1"/>
  <c r="AG205" i="1"/>
  <c r="AG260" i="1"/>
  <c r="AG246" i="1"/>
  <c r="AG361" i="1"/>
  <c r="AG261" i="1"/>
  <c r="M263" i="1"/>
  <c r="E269" i="1"/>
  <c r="D62" i="1"/>
  <c r="AG674" i="1"/>
  <c r="E264" i="1"/>
  <c r="G246" i="1"/>
  <c r="AG296" i="1"/>
  <c r="M262" i="1"/>
  <c r="M202" i="1"/>
  <c r="E196" i="1"/>
  <c r="G143" i="1"/>
  <c r="AG395" i="1"/>
  <c r="M119" i="1"/>
  <c r="E222" i="1"/>
  <c r="G11" i="1"/>
  <c r="AG206" i="1"/>
  <c r="D275" i="1"/>
  <c r="AG263" i="1"/>
  <c r="AG572" i="1"/>
  <c r="AG238" i="1"/>
  <c r="AG375" i="1"/>
  <c r="AG425" i="1"/>
  <c r="AG414" i="1"/>
  <c r="AG393" i="1"/>
  <c r="AG552" i="1"/>
  <c r="AG221" i="1"/>
  <c r="AG573" i="1"/>
  <c r="AG655" i="1"/>
  <c r="AG634" i="1"/>
  <c r="AG600" i="1"/>
  <c r="AG503" i="1"/>
  <c r="AG210" i="1"/>
  <c r="AG584" i="1"/>
  <c r="AG522" i="1"/>
  <c r="AG527" i="1"/>
  <c r="AG269" i="1"/>
  <c r="AG533" i="1"/>
  <c r="AG345" i="1"/>
  <c r="AG501" i="1"/>
  <c r="AG546" i="1"/>
  <c r="AG665" i="1"/>
  <c r="AG622" i="1"/>
  <c r="AG683" i="1"/>
  <c r="AG596" i="1"/>
  <c r="AG500" i="1"/>
  <c r="AG560" i="1"/>
  <c r="AG268" i="1"/>
  <c r="AG563" i="1"/>
  <c r="AG529" i="1"/>
  <c r="AG413" i="1"/>
  <c r="AG409" i="1"/>
  <c r="AG259" i="1"/>
  <c r="AG637" i="1"/>
  <c r="D221" i="1"/>
  <c r="D263" i="1"/>
  <c r="AG189" i="1"/>
  <c r="G205" i="1"/>
  <c r="E211" i="1"/>
  <c r="E249" i="1"/>
  <c r="G213" i="1"/>
  <c r="D188" i="1"/>
  <c r="AG57" i="1"/>
  <c r="AG297" i="1"/>
  <c r="AG434" i="1"/>
  <c r="AG208" i="1"/>
  <c r="AG659" i="1"/>
  <c r="AG364" i="1"/>
  <c r="AG360" i="1"/>
  <c r="AG277" i="1"/>
  <c r="AG639" i="1"/>
  <c r="AG623" i="1"/>
  <c r="AG484" i="1"/>
  <c r="AG631" i="1"/>
  <c r="AG365" i="1"/>
  <c r="AG544" i="1"/>
  <c r="AG609" i="1"/>
  <c r="AG427" i="1"/>
  <c r="AG630" i="1"/>
  <c r="AG485" i="1"/>
  <c r="AG247" i="1"/>
  <c r="AG585" i="1"/>
  <c r="AG541" i="1"/>
  <c r="AG553" i="1"/>
  <c r="AG379" i="1"/>
  <c r="G194" i="1"/>
  <c r="G129" i="1"/>
  <c r="E271" i="1"/>
  <c r="G91" i="1"/>
  <c r="AG661" i="1"/>
  <c r="E223" i="1"/>
  <c r="D131" i="1"/>
  <c r="AG480" i="1"/>
  <c r="G191" i="1"/>
  <c r="E119" i="1"/>
  <c r="AG549" i="1"/>
  <c r="M298" i="1"/>
  <c r="D214" i="1"/>
  <c r="G36" i="1"/>
  <c r="M526" i="1"/>
  <c r="G189" i="1"/>
  <c r="AG308" i="1"/>
  <c r="AG292" i="1"/>
  <c r="D265" i="1"/>
  <c r="D68" i="1"/>
  <c r="AG456" i="1"/>
  <c r="M59" i="1"/>
  <c r="E114" i="1"/>
  <c r="D118" i="1"/>
  <c r="G94" i="1"/>
  <c r="M682" i="1"/>
  <c r="E103" i="1"/>
  <c r="E346" i="1"/>
  <c r="D280" i="1"/>
  <c r="D186" i="1"/>
  <c r="D371" i="1"/>
  <c r="E243" i="1"/>
  <c r="G22" i="1"/>
  <c r="E291" i="1"/>
  <c r="E147" i="1"/>
  <c r="G402" i="1"/>
  <c r="D105" i="1"/>
  <c r="G360" i="1"/>
  <c r="AG459" i="1"/>
  <c r="AG684" i="1"/>
  <c r="AG436" i="1"/>
  <c r="AG283" i="1"/>
  <c r="AG510" i="1"/>
  <c r="AG515" i="1"/>
  <c r="AG443" i="1"/>
  <c r="AG267" i="1"/>
  <c r="AG491" i="1"/>
  <c r="AG231" i="1"/>
  <c r="AG502" i="1"/>
  <c r="AG571" i="1"/>
  <c r="AG568" i="1"/>
  <c r="AG258" i="1"/>
  <c r="AG507" i="1"/>
  <c r="AG556" i="1"/>
  <c r="AG372" i="1"/>
  <c r="AG555" i="1"/>
  <c r="AG363" i="1"/>
  <c r="AG229" i="1"/>
  <c r="AG410" i="1"/>
  <c r="E436" i="1"/>
  <c r="E204" i="1"/>
  <c r="E139" i="1"/>
  <c r="E212" i="1"/>
  <c r="E247" i="1"/>
  <c r="AG411" i="1"/>
  <c r="D272" i="1"/>
  <c r="G89" i="1"/>
  <c r="AG627" i="1"/>
  <c r="E272" i="1"/>
  <c r="G141" i="1"/>
  <c r="G223" i="1"/>
  <c r="AG354" i="1"/>
  <c r="D216" i="1"/>
  <c r="D73" i="1"/>
  <c r="AG548" i="1"/>
  <c r="M622" i="1"/>
  <c r="G258" i="1"/>
  <c r="D242" i="1"/>
  <c r="D217" i="1"/>
  <c r="E77" i="1"/>
  <c r="D31" i="1"/>
  <c r="D273" i="1"/>
  <c r="AG265" i="1"/>
  <c r="AG482" i="1"/>
  <c r="AG213" i="1"/>
  <c r="AG660" i="1"/>
  <c r="AG419" i="1"/>
  <c r="AG404" i="1"/>
  <c r="AG658" i="1"/>
  <c r="AG374" i="1"/>
  <c r="AG387" i="1"/>
  <c r="AG394" i="1"/>
  <c r="AG472" i="1"/>
  <c r="AG586" i="1"/>
  <c r="AG380" i="1"/>
  <c r="AG557" i="1"/>
  <c r="AG241" i="1"/>
  <c r="AG644" i="1"/>
  <c r="AG640" i="1"/>
  <c r="AG603" i="1"/>
  <c r="AG460" i="1"/>
  <c r="AG216" i="1"/>
  <c r="G203" i="1"/>
  <c r="G256" i="1"/>
  <c r="M250" i="1"/>
  <c r="M395" i="1"/>
  <c r="G270" i="1"/>
  <c r="D140" i="1"/>
  <c r="AG398" i="1"/>
  <c r="M437" i="1"/>
  <c r="G222" i="1"/>
  <c r="D250" i="1"/>
  <c r="D191" i="1"/>
  <c r="D18" i="1"/>
  <c r="M372" i="1"/>
  <c r="D94" i="1"/>
  <c r="AG391" i="1"/>
  <c r="E199" i="1"/>
  <c r="D203" i="1"/>
  <c r="AG188" i="1"/>
  <c r="E210" i="1"/>
  <c r="AG442" i="1"/>
  <c r="E274" i="1"/>
  <c r="AG285" i="1"/>
  <c r="AG620" i="1"/>
  <c r="AG237" i="1"/>
  <c r="AG592" i="1"/>
  <c r="AG679" i="1"/>
  <c r="AG635" i="1"/>
  <c r="AG475" i="1"/>
  <c r="AG498" i="1"/>
  <c r="AG565" i="1"/>
  <c r="AG191" i="1"/>
  <c r="AG255" i="1"/>
  <c r="AG390" i="1"/>
  <c r="AG209" i="1"/>
  <c r="AG217" i="1"/>
  <c r="AG405" i="1"/>
  <c r="AG303" i="1"/>
  <c r="AG435" i="1"/>
  <c r="AG264" i="1"/>
  <c r="AG378" i="1"/>
  <c r="AG22" i="1"/>
  <c r="G212" i="1"/>
  <c r="AG244" i="1"/>
  <c r="G208" i="1"/>
  <c r="G51" i="1"/>
  <c r="AG298" i="1"/>
  <c r="G109" i="1"/>
  <c r="E62" i="1"/>
  <c r="M154" i="1"/>
  <c r="G271" i="1"/>
  <c r="E29" i="1"/>
  <c r="AG274" i="1"/>
  <c r="AG451" i="1"/>
  <c r="AG301" i="1"/>
  <c r="AG551" i="1"/>
  <c r="AG388" i="1"/>
  <c r="AG605" i="1"/>
  <c r="AG199" i="1"/>
  <c r="AG186" i="1"/>
  <c r="AG385" i="1"/>
  <c r="AG194" i="1"/>
  <c r="AG479" i="1"/>
  <c r="AG63" i="1"/>
  <c r="AG489" i="1"/>
  <c r="AG412" i="1"/>
  <c r="AG288" i="1"/>
  <c r="AG226" i="1"/>
  <c r="AG550" i="1"/>
  <c r="AG399" i="1"/>
  <c r="AG508" i="1"/>
  <c r="AG437" i="1"/>
  <c r="AG504" i="1"/>
  <c r="AG625" i="1"/>
  <c r="D271" i="1"/>
  <c r="AG200" i="1"/>
  <c r="E221" i="1"/>
  <c r="E53" i="1"/>
  <c r="G436" i="1"/>
  <c r="AG420" i="1"/>
  <c r="AG293" i="1"/>
  <c r="AG601" i="1"/>
  <c r="AG290" i="1"/>
  <c r="AG673" i="1"/>
  <c r="AG185" i="1"/>
  <c r="AG481" i="1"/>
  <c r="AG558" i="1"/>
  <c r="AG577" i="1"/>
  <c r="AG453" i="1"/>
  <c r="AG300" i="1"/>
  <c r="AG446" i="1"/>
  <c r="AG496" i="1"/>
  <c r="AG590" i="1"/>
  <c r="AG254" i="1"/>
  <c r="AG649" i="1"/>
  <c r="AG598" i="1"/>
  <c r="AG542" i="1"/>
  <c r="AG594" i="1"/>
  <c r="AG523" i="1"/>
  <c r="AG654" i="1"/>
  <c r="AG386" i="1"/>
  <c r="D212" i="1"/>
  <c r="G78" i="1"/>
  <c r="AG447" i="1"/>
  <c r="M191" i="1"/>
  <c r="M311" i="1"/>
  <c r="G263" i="1"/>
  <c r="G27" i="1"/>
  <c r="E205" i="1"/>
  <c r="AG371" i="1"/>
  <c r="D209" i="1"/>
  <c r="D110" i="1"/>
  <c r="AG29" i="1"/>
  <c r="M238" i="1"/>
  <c r="G214" i="1"/>
  <c r="D145" i="1"/>
  <c r="AG445" i="1"/>
  <c r="G198" i="1"/>
  <c r="E45" i="1"/>
  <c r="AG93" i="1"/>
  <c r="M406" i="1"/>
  <c r="M299" i="1"/>
  <c r="E191" i="1"/>
  <c r="AG648" i="1"/>
  <c r="M382" i="1"/>
  <c r="E265" i="1"/>
  <c r="G125" i="1"/>
  <c r="AG664" i="1"/>
  <c r="AG530" i="1"/>
  <c r="AG638" i="1"/>
  <c r="AG245" i="1"/>
  <c r="AG439" i="1"/>
  <c r="AG668" i="1"/>
  <c r="AG641" i="1"/>
  <c r="AG461" i="1"/>
  <c r="AG671" i="1"/>
  <c r="AG383" i="1"/>
  <c r="AG240" i="1"/>
  <c r="G220" i="1"/>
  <c r="M538" i="1"/>
  <c r="AG355" i="1"/>
  <c r="D222" i="1"/>
  <c r="AG478" i="1"/>
  <c r="G196" i="1"/>
  <c r="G132" i="1"/>
  <c r="M226" i="1"/>
  <c r="G210" i="1"/>
  <c r="G19" i="1"/>
  <c r="M610" i="1"/>
  <c r="E117" i="1"/>
  <c r="G211" i="1"/>
  <c r="D72" i="1"/>
  <c r="M502" i="1"/>
  <c r="E38" i="1"/>
  <c r="G340" i="1"/>
  <c r="D153" i="1"/>
  <c r="G391" i="1"/>
  <c r="AG381" i="1"/>
  <c r="D136" i="1"/>
  <c r="D347" i="1"/>
  <c r="D350" i="1"/>
  <c r="E424" i="1"/>
  <c r="AG614" i="1"/>
  <c r="G218" i="1"/>
  <c r="G14" i="1"/>
  <c r="G236" i="1"/>
  <c r="G149" i="1"/>
  <c r="G216" i="1"/>
  <c r="E16" i="1"/>
  <c r="E293" i="1"/>
  <c r="E178" i="1"/>
  <c r="D401" i="1"/>
  <c r="AG512" i="1"/>
  <c r="D269" i="1"/>
  <c r="E234" i="1"/>
  <c r="D179" i="1"/>
  <c r="E296" i="1"/>
  <c r="G371" i="1"/>
  <c r="G59" i="1"/>
  <c r="E334" i="1"/>
  <c r="G282" i="1"/>
  <c r="D388" i="1"/>
  <c r="E246" i="1"/>
  <c r="E83" i="1"/>
  <c r="E172" i="1"/>
  <c r="G362" i="1"/>
  <c r="G427" i="1"/>
  <c r="E214" i="1"/>
  <c r="G239" i="1"/>
  <c r="AG227" i="1"/>
  <c r="AG347" i="1"/>
  <c r="AG415" i="1"/>
  <c r="AG642" i="1"/>
  <c r="AG256" i="1"/>
  <c r="AG438" i="1"/>
  <c r="AG212" i="1"/>
  <c r="AG465" i="1"/>
  <c r="AG284" i="1"/>
  <c r="AG215" i="1"/>
  <c r="AG488" i="1"/>
  <c r="D267" i="1"/>
  <c r="M650" i="1"/>
  <c r="AG138" i="1"/>
  <c r="G195" i="1"/>
  <c r="D74" i="1"/>
  <c r="E215" i="1"/>
  <c r="E145" i="1"/>
  <c r="D99" i="1"/>
  <c r="E21" i="1"/>
  <c r="D86" i="1"/>
  <c r="M670" i="1"/>
  <c r="E200" i="1"/>
  <c r="G243" i="1"/>
  <c r="G41" i="1"/>
  <c r="D301" i="1"/>
  <c r="D354" i="1"/>
  <c r="E400" i="1"/>
  <c r="AG35" i="1"/>
  <c r="D34" i="1"/>
  <c r="E311" i="1"/>
  <c r="D180" i="1"/>
  <c r="E365" i="1"/>
  <c r="E201" i="1"/>
  <c r="E341" i="1"/>
  <c r="E52" i="1"/>
  <c r="D233" i="1"/>
  <c r="D70" i="1"/>
  <c r="D351" i="1"/>
  <c r="E361" i="1"/>
  <c r="G181" i="1"/>
  <c r="G405" i="1"/>
  <c r="AG532" i="1"/>
  <c r="D207" i="1"/>
  <c r="G117" i="1"/>
  <c r="G170" i="1"/>
  <c r="D167" i="1"/>
  <c r="G372" i="1"/>
  <c r="D76" i="1"/>
  <c r="D305" i="1"/>
  <c r="D291" i="1"/>
  <c r="G399" i="1"/>
  <c r="G255" i="1"/>
  <c r="G13" i="1"/>
  <c r="D344" i="1"/>
  <c r="D556" i="1"/>
  <c r="AG616" i="1"/>
  <c r="AG197" i="1"/>
  <c r="AG400" i="1"/>
  <c r="AG470" i="1"/>
  <c r="AG201" i="1"/>
  <c r="AG490" i="1"/>
  <c r="AG473" i="1"/>
  <c r="AG236" i="1"/>
  <c r="AG249" i="1"/>
  <c r="AG457" i="1"/>
  <c r="AG426" i="1"/>
  <c r="AG224" i="1"/>
  <c r="AG497" i="1"/>
  <c r="M598" i="1"/>
  <c r="E270" i="1"/>
  <c r="D196" i="1"/>
  <c r="AG111" i="1"/>
  <c r="D109" i="1"/>
  <c r="G83" i="1"/>
  <c r="M421" i="1"/>
  <c r="D193" i="1"/>
  <c r="G251" i="1"/>
  <c r="G112" i="1"/>
  <c r="D355" i="1"/>
  <c r="G95" i="1"/>
  <c r="D104" i="1"/>
  <c r="D58" i="1"/>
  <c r="M517" i="1"/>
  <c r="D134" i="1"/>
  <c r="G240" i="1"/>
  <c r="G294" i="1"/>
  <c r="D444" i="1"/>
  <c r="AG55" i="1"/>
  <c r="D215" i="1"/>
  <c r="D227" i="1"/>
  <c r="G171" i="1"/>
  <c r="E379" i="1"/>
  <c r="D117" i="1"/>
  <c r="D325" i="1"/>
  <c r="D252" i="1"/>
  <c r="D282" i="1"/>
  <c r="G88" i="1"/>
  <c r="G335" i="1"/>
  <c r="D324" i="1"/>
  <c r="E239" i="1"/>
  <c r="E415" i="1"/>
  <c r="AG219" i="1"/>
  <c r="M442" i="1"/>
  <c r="G118" i="1"/>
  <c r="G131" i="1"/>
  <c r="E156" i="1"/>
  <c r="G179" i="1"/>
  <c r="D395" i="1"/>
  <c r="E56" i="1"/>
  <c r="G238" i="1"/>
  <c r="E167" i="1"/>
  <c r="E407" i="1"/>
  <c r="M347" i="1"/>
  <c r="E79" i="1"/>
  <c r="D256" i="1"/>
  <c r="E283" i="1"/>
  <c r="D408" i="1"/>
  <c r="AG294" i="1"/>
  <c r="G209" i="1"/>
  <c r="D52" i="1"/>
  <c r="AG220" i="1"/>
  <c r="AG499" i="1"/>
  <c r="AG289" i="1"/>
  <c r="AG578" i="1"/>
  <c r="AG624" i="1"/>
  <c r="AG632" i="1"/>
  <c r="AG599" i="1"/>
  <c r="AG198" i="1"/>
  <c r="AG262" i="1"/>
  <c r="AG493" i="1"/>
  <c r="AG257" i="1"/>
  <c r="M455" i="1"/>
  <c r="E9" i="1"/>
  <c r="D205" i="1"/>
  <c r="AG430" i="1"/>
  <c r="D219" i="1"/>
  <c r="E194" i="1"/>
  <c r="G257" i="1"/>
  <c r="E354" i="1"/>
  <c r="D210" i="1"/>
  <c r="D120" i="1"/>
  <c r="M394" i="1"/>
  <c r="D95" i="1"/>
  <c r="D211" i="1"/>
  <c r="G67" i="1"/>
  <c r="G269" i="1"/>
  <c r="E40" i="1"/>
  <c r="E232" i="1"/>
  <c r="G287" i="1"/>
  <c r="D435" i="1"/>
  <c r="AG677" i="1"/>
  <c r="E43" i="1"/>
  <c r="G291" i="1"/>
  <c r="E157" i="1"/>
  <c r="D389" i="1"/>
  <c r="D244" i="1"/>
  <c r="G305" i="1"/>
  <c r="G308" i="1"/>
  <c r="E248" i="1"/>
  <c r="M334" i="1"/>
  <c r="E57" i="1"/>
  <c r="E319" i="1"/>
  <c r="E238" i="1"/>
  <c r="G283" i="1"/>
  <c r="D557" i="1"/>
  <c r="AN4" i="12"/>
  <c r="G245" i="1"/>
  <c r="E359" i="1"/>
  <c r="G329" i="1"/>
  <c r="D365" i="1"/>
  <c r="G410" i="1"/>
  <c r="G201" i="1"/>
  <c r="D29" i="1"/>
  <c r="E288" i="1"/>
  <c r="D157" i="1"/>
  <c r="AG196" i="1"/>
  <c r="AG569" i="1"/>
  <c r="AG202" i="1"/>
  <c r="AG476" i="1"/>
  <c r="AG291" i="1"/>
  <c r="AG279" i="1"/>
  <c r="AG513" i="1"/>
  <c r="AG604" i="1"/>
  <c r="AG567" i="1"/>
  <c r="AG517" i="1"/>
  <c r="AG593" i="1"/>
  <c r="AG629" i="1"/>
  <c r="D270" i="1"/>
  <c r="M503" i="1"/>
  <c r="G111" i="1"/>
  <c r="M234" i="1"/>
  <c r="E144" i="1"/>
  <c r="E209" i="1"/>
  <c r="AG519" i="1"/>
  <c r="E193" i="1"/>
  <c r="AG458" i="1"/>
  <c r="D200" i="1"/>
  <c r="AG463" i="1"/>
  <c r="G199" i="1"/>
  <c r="D254" i="1"/>
  <c r="M358" i="1"/>
  <c r="G207" i="1"/>
  <c r="D21" i="1"/>
  <c r="G346" i="1"/>
  <c r="D166" i="1"/>
  <c r="G554" i="1"/>
  <c r="AG505" i="1"/>
  <c r="G25" i="1"/>
  <c r="E348" i="1"/>
  <c r="D173" i="1"/>
  <c r="E408" i="1"/>
  <c r="D119" i="1"/>
  <c r="E224" i="1"/>
  <c r="E277" i="1"/>
  <c r="AG401" i="1"/>
  <c r="G35" i="1"/>
  <c r="D225" i="1"/>
  <c r="E280" i="1"/>
  <c r="E184" i="1"/>
  <c r="D380" i="1"/>
  <c r="M359" i="1"/>
  <c r="G120" i="1"/>
  <c r="D316" i="1"/>
  <c r="D302" i="1"/>
  <c r="D379" i="1"/>
  <c r="E423" i="1"/>
  <c r="E260" i="1"/>
  <c r="E353" i="1"/>
  <c r="G85" i="1"/>
  <c r="E305" i="1"/>
  <c r="D510" i="1"/>
  <c r="E18" i="1"/>
  <c r="E325" i="1"/>
  <c r="E285" i="1"/>
  <c r="E459" i="1"/>
  <c r="M179" i="1"/>
  <c r="AG612" i="1"/>
  <c r="AG423" i="1"/>
  <c r="AG440" i="1"/>
  <c r="AG218" i="1"/>
  <c r="AG650" i="1"/>
  <c r="AG662" i="1"/>
  <c r="AG359" i="1"/>
  <c r="AG483" i="1"/>
  <c r="AG428" i="1"/>
  <c r="AG346" i="1"/>
  <c r="AG633" i="1"/>
  <c r="G221" i="1"/>
  <c r="AG34" i="1"/>
  <c r="E258" i="1"/>
  <c r="D89" i="1"/>
  <c r="E37" i="1"/>
  <c r="D257" i="1"/>
  <c r="AG276" i="1"/>
  <c r="D198" i="1"/>
  <c r="AG607" i="1"/>
  <c r="G265" i="1"/>
  <c r="AG376" i="1"/>
  <c r="D113" i="1"/>
  <c r="G356" i="1"/>
  <c r="E107" i="1"/>
  <c r="E252" i="1"/>
  <c r="AG628" i="1"/>
  <c r="AG646" i="1"/>
  <c r="AG272" i="1"/>
  <c r="AG362" i="1"/>
  <c r="AG663" i="1"/>
  <c r="AG636" i="1"/>
  <c r="AG418" i="1"/>
  <c r="AG350" i="1"/>
  <c r="AG656" i="1"/>
  <c r="AG588" i="1"/>
  <c r="AG251" i="1"/>
  <c r="D264" i="1"/>
  <c r="AG192" i="1"/>
  <c r="M527" i="1"/>
  <c r="G99" i="1"/>
  <c r="D27" i="1"/>
  <c r="E192" i="1"/>
  <c r="AG299" i="1"/>
  <c r="M407" i="1"/>
  <c r="E111" i="1"/>
  <c r="AG89" i="1"/>
  <c r="M634" i="1"/>
  <c r="E257" i="1"/>
  <c r="AG477" i="1"/>
  <c r="E216" i="1"/>
  <c r="AG295" i="1"/>
  <c r="G74" i="1"/>
  <c r="AG266" i="1"/>
  <c r="D262" i="1"/>
  <c r="G237" i="1"/>
  <c r="E230" i="1"/>
  <c r="E169" i="1"/>
  <c r="D413" i="1"/>
  <c r="M431" i="1"/>
  <c r="E207" i="1"/>
  <c r="D334" i="1"/>
  <c r="D307" i="1"/>
  <c r="E373" i="1"/>
  <c r="E510" i="1"/>
  <c r="E123" i="1"/>
  <c r="G350" i="1"/>
  <c r="E164" i="1"/>
  <c r="AG106" i="1"/>
  <c r="E22" i="1"/>
  <c r="E251" i="1"/>
  <c r="D278" i="1"/>
  <c r="E287" i="1"/>
  <c r="D458" i="1"/>
  <c r="M180" i="1"/>
  <c r="E42" i="1"/>
  <c r="D297" i="1"/>
  <c r="E279" i="1"/>
  <c r="D416" i="1"/>
  <c r="G559" i="1"/>
  <c r="AG408" i="1"/>
  <c r="AG538" i="1"/>
  <c r="AG252" i="1"/>
  <c r="AG424" i="1"/>
  <c r="AG509" i="1"/>
  <c r="AG561" i="1"/>
  <c r="AG70" i="1"/>
  <c r="AG455" i="1"/>
  <c r="AG402" i="1"/>
  <c r="AG554" i="1"/>
  <c r="AG651" i="1"/>
  <c r="D69" i="1"/>
  <c r="M484" i="1"/>
  <c r="D10" i="1"/>
  <c r="AG608" i="1"/>
  <c r="E213" i="1"/>
  <c r="AG516" i="1"/>
  <c r="E74" i="1"/>
  <c r="AG324" i="1"/>
  <c r="M443" i="1"/>
  <c r="E85" i="1"/>
  <c r="AG666" i="1"/>
  <c r="E109" i="1"/>
  <c r="AG539" i="1"/>
  <c r="M251" i="1"/>
  <c r="E188" i="1"/>
  <c r="D103" i="1"/>
  <c r="AG134" i="1"/>
  <c r="E347" i="1"/>
  <c r="E225" i="1"/>
  <c r="D93" i="1"/>
  <c r="M46" i="1"/>
  <c r="E369" i="1"/>
  <c r="D168" i="1"/>
  <c r="G357" i="1"/>
  <c r="E183" i="1"/>
  <c r="E294" i="1"/>
  <c r="D430" i="1"/>
  <c r="D277" i="1"/>
  <c r="D84" i="1"/>
  <c r="G319" i="1"/>
  <c r="G289" i="1"/>
  <c r="D187" i="1"/>
  <c r="G77" i="1"/>
  <c r="D449" i="1"/>
  <c r="D241" i="1"/>
  <c r="D189" i="1"/>
  <c r="E553" i="1"/>
  <c r="G295" i="1"/>
  <c r="G217" i="1"/>
  <c r="AG286" i="1"/>
  <c r="G100" i="1"/>
  <c r="AG157" i="1"/>
  <c r="AG680" i="1"/>
  <c r="D98" i="1"/>
  <c r="D194" i="1"/>
  <c r="AG678" i="1"/>
  <c r="AG432" i="1"/>
  <c r="AG357" i="1"/>
  <c r="AG253" i="1"/>
  <c r="D386" i="1"/>
  <c r="D299" i="1"/>
  <c r="G351" i="1"/>
  <c r="E244" i="1"/>
  <c r="M514" i="1"/>
  <c r="G413" i="1"/>
  <c r="G285" i="1"/>
  <c r="G44" i="1"/>
  <c r="M418" i="1"/>
  <c r="E290" i="1"/>
  <c r="E313" i="1"/>
  <c r="E445" i="1"/>
  <c r="D49" i="1"/>
  <c r="E432" i="1"/>
  <c r="E316" i="1"/>
  <c r="E355" i="1"/>
  <c r="M35" i="1"/>
  <c r="G302" i="1"/>
  <c r="D398" i="1"/>
  <c r="E324" i="1"/>
  <c r="D336" i="1"/>
  <c r="D293" i="1"/>
  <c r="AG416" i="1"/>
  <c r="E100" i="1"/>
  <c r="AG367" i="1"/>
  <c r="G264" i="1"/>
  <c r="D213" i="1"/>
  <c r="AG564" i="1"/>
  <c r="AG521" i="1"/>
  <c r="AG619" i="1"/>
  <c r="G420" i="1"/>
  <c r="E202" i="1"/>
  <c r="D404" i="1"/>
  <c r="D176" i="1"/>
  <c r="D303" i="1"/>
  <c r="D346" i="1"/>
  <c r="E262" i="1"/>
  <c r="M287" i="1"/>
  <c r="D412" i="1"/>
  <c r="E159" i="1"/>
  <c r="E284" i="1"/>
  <c r="E15" i="1"/>
  <c r="D259" i="1"/>
  <c r="G366" i="1"/>
  <c r="D276" i="1"/>
  <c r="G68" i="1"/>
  <c r="M178" i="1"/>
  <c r="G235" i="1"/>
  <c r="G343" i="1"/>
  <c r="G456" i="1"/>
  <c r="D281" i="1"/>
  <c r="G452" i="1"/>
  <c r="D253" i="1"/>
  <c r="D251" i="1"/>
  <c r="D312" i="1"/>
  <c r="G561" i="1"/>
  <c r="G316" i="1"/>
  <c r="M214" i="1"/>
  <c r="D41" i="1"/>
  <c r="E229" i="1"/>
  <c r="AG611" i="1"/>
  <c r="D258" i="1"/>
  <c r="AG462" i="1"/>
  <c r="D197" i="1"/>
  <c r="AG524" i="1"/>
  <c r="AG233" i="1"/>
  <c r="D369" i="1"/>
  <c r="E278" i="1"/>
  <c r="E241" i="1"/>
  <c r="G259" i="1"/>
  <c r="G557" i="1"/>
  <c r="G276" i="1"/>
  <c r="E332" i="1"/>
  <c r="D358" i="1"/>
  <c r="E68" i="1"/>
  <c r="E383" i="1"/>
  <c r="D182" i="1"/>
  <c r="E350" i="1"/>
  <c r="E231" i="1"/>
  <c r="G267" i="1"/>
  <c r="E181" i="1"/>
  <c r="D231" i="1"/>
  <c r="D208" i="1"/>
  <c r="M79" i="1"/>
  <c r="E344" i="1"/>
  <c r="D46" i="1"/>
  <c r="E387" i="1"/>
  <c r="E304" i="1"/>
  <c r="E404" i="1"/>
  <c r="D229" i="1"/>
  <c r="G12" i="1"/>
  <c r="AG306" i="1"/>
  <c r="G249" i="1"/>
  <c r="G231" i="1"/>
  <c r="D13" i="1"/>
  <c r="G328" i="1"/>
  <c r="D359" i="1"/>
  <c r="AG581" i="1"/>
  <c r="G215" i="1"/>
  <c r="AG67" i="1"/>
  <c r="D111" i="1"/>
  <c r="AG370" i="1"/>
  <c r="AG566" i="1"/>
  <c r="AG441" i="1"/>
  <c r="AG275" i="1"/>
  <c r="D201" i="1"/>
  <c r="E367" i="1"/>
  <c r="E301" i="1"/>
  <c r="G253" i="1"/>
  <c r="D61" i="1"/>
  <c r="E116" i="1"/>
  <c r="E560" i="1"/>
  <c r="E276" i="1"/>
  <c r="E60" i="1"/>
  <c r="D300" i="1"/>
  <c r="D190" i="1"/>
  <c r="G168" i="1"/>
  <c r="D289" i="1"/>
  <c r="G114" i="1"/>
  <c r="AG587" i="1"/>
  <c r="G354" i="1"/>
  <c r="G244" i="1"/>
  <c r="D553" i="1"/>
  <c r="G323" i="1"/>
  <c r="G392" i="1"/>
  <c r="E255" i="1"/>
  <c r="G69" i="1"/>
  <c r="AG448" i="1"/>
  <c r="G297" i="1"/>
  <c r="G18" i="1"/>
  <c r="G136" i="1"/>
  <c r="E339" i="1"/>
  <c r="D349" i="1"/>
  <c r="G252" i="1"/>
  <c r="E259" i="1"/>
  <c r="AG225" i="1"/>
  <c r="M383" i="1"/>
  <c r="G197" i="1"/>
  <c r="M375" i="1"/>
  <c r="AG576" i="1"/>
  <c r="AG195" i="1"/>
  <c r="AG583" i="1"/>
  <c r="E149" i="1"/>
  <c r="G193" i="1"/>
  <c r="G669" i="1"/>
  <c r="D497" i="1"/>
  <c r="E519" i="1"/>
  <c r="G387" i="1"/>
  <c r="E261" i="1"/>
  <c r="G439" i="1"/>
  <c r="D551" i="1"/>
  <c r="D445" i="1"/>
  <c r="G508" i="1"/>
  <c r="D577" i="1"/>
  <c r="G565" i="1"/>
  <c r="G493" i="1"/>
  <c r="G453" i="1"/>
  <c r="E561" i="1"/>
  <c r="D657" i="1"/>
  <c r="D591" i="1"/>
  <c r="E539" i="1"/>
  <c r="G435" i="1"/>
  <c r="D507" i="1"/>
  <c r="G230" i="1"/>
  <c r="D37" i="1"/>
  <c r="E219" i="1"/>
  <c r="E148" i="1"/>
  <c r="G293" i="1"/>
  <c r="E329" i="1"/>
  <c r="D115" i="1"/>
  <c r="E368" i="1"/>
  <c r="D279" i="1"/>
  <c r="G290" i="1"/>
  <c r="E143" i="1"/>
  <c r="G219" i="1"/>
  <c r="D364" i="1"/>
  <c r="E286" i="1"/>
  <c r="E20" i="1"/>
  <c r="E345" i="1"/>
  <c r="D107" i="1"/>
  <c r="AG610" i="1"/>
  <c r="G298" i="1"/>
  <c r="D335" i="1"/>
  <c r="D218" i="1"/>
  <c r="D446" i="1"/>
  <c r="E299" i="1"/>
  <c r="G242" i="1"/>
  <c r="AG190" i="1"/>
  <c r="E357" i="1"/>
  <c r="D320" i="1"/>
  <c r="E552" i="1"/>
  <c r="G228" i="1"/>
  <c r="D202" i="1"/>
  <c r="D158" i="1"/>
  <c r="E138" i="1"/>
  <c r="AG344" i="1"/>
  <c r="E186" i="1"/>
  <c r="E245" i="1"/>
  <c r="AG302" i="1"/>
  <c r="D238" i="1"/>
  <c r="E198" i="1"/>
  <c r="D243" i="1"/>
  <c r="G200" i="1"/>
  <c r="AG337" i="1"/>
  <c r="M190" i="1"/>
  <c r="M306" i="1"/>
  <c r="AG248" i="1"/>
  <c r="AG170" i="1"/>
  <c r="AG403" i="1"/>
  <c r="AG280" i="1"/>
  <c r="G531" i="1"/>
  <c r="D424" i="1"/>
  <c r="E416" i="1"/>
  <c r="G234" i="1"/>
  <c r="D239" i="1"/>
  <c r="G127" i="1"/>
  <c r="G183" i="1"/>
  <c r="G334" i="1"/>
  <c r="G349" i="1"/>
  <c r="E267" i="1"/>
  <c r="G303" i="1"/>
  <c r="D292" i="1"/>
  <c r="D226" i="1"/>
  <c r="G9" i="1"/>
  <c r="G262" i="1"/>
  <c r="D376" i="1"/>
  <c r="D228" i="1"/>
  <c r="G232" i="1"/>
  <c r="D255" i="1"/>
  <c r="E203" i="1"/>
  <c r="D434" i="1"/>
  <c r="E154" i="1"/>
  <c r="D295" i="1"/>
  <c r="D261" i="1"/>
  <c r="E555" i="1"/>
  <c r="E327" i="1"/>
  <c r="D78" i="1"/>
  <c r="AG40" i="1"/>
  <c r="E162" i="1"/>
  <c r="G247" i="1"/>
  <c r="M454" i="1"/>
  <c r="E378" i="1"/>
  <c r="D237" i="1"/>
  <c r="E268" i="1"/>
  <c r="E168" i="1"/>
  <c r="E27" i="1"/>
  <c r="AG422" i="1"/>
  <c r="G281" i="1"/>
  <c r="E126" i="1"/>
  <c r="E362" i="1"/>
  <c r="G333" i="1"/>
  <c r="D90" i="1"/>
  <c r="D192" i="1"/>
  <c r="G75" i="1"/>
  <c r="AG243" i="1"/>
  <c r="AG421" i="1"/>
  <c r="AG525" i="1"/>
  <c r="AG429" i="1"/>
  <c r="AG647" i="1"/>
  <c r="G476" i="1"/>
  <c r="G504" i="1"/>
  <c r="G401" i="1"/>
  <c r="D421" i="1"/>
  <c r="E620" i="1"/>
  <c r="D498" i="1"/>
  <c r="E538" i="1"/>
  <c r="E381" i="1"/>
  <c r="E386" i="1"/>
  <c r="D669" i="1"/>
  <c r="E678" i="1"/>
  <c r="D522" i="1"/>
  <c r="E414" i="1"/>
  <c r="D399" i="1"/>
  <c r="G280" i="1"/>
  <c r="E314" i="1"/>
  <c r="E218" i="1"/>
  <c r="M203" i="1"/>
  <c r="D322" i="1"/>
  <c r="D17" i="1"/>
  <c r="G62" i="1"/>
  <c r="M447" i="1"/>
  <c r="E170" i="1"/>
  <c r="E323" i="1"/>
  <c r="E320" i="1"/>
  <c r="E51" i="1"/>
  <c r="D204" i="1"/>
  <c r="M562" i="1"/>
  <c r="G511" i="1"/>
  <c r="D162" i="1"/>
  <c r="E306" i="1"/>
  <c r="D19" i="1"/>
  <c r="E411" i="1"/>
  <c r="G186" i="1"/>
  <c r="E328" i="1"/>
  <c r="E189" i="1"/>
  <c r="D172" i="1"/>
  <c r="D25" i="1"/>
  <c r="G268" i="1"/>
  <c r="AG471" i="1"/>
  <c r="G152" i="1"/>
  <c r="D56" i="1"/>
  <c r="E363" i="1"/>
  <c r="E308" i="1"/>
  <c r="G190" i="1"/>
  <c r="G324" i="1"/>
  <c r="E250" i="1"/>
  <c r="E557" i="1"/>
  <c r="E226" i="1"/>
  <c r="D87" i="1"/>
  <c r="E446" i="1"/>
  <c r="G135" i="1"/>
  <c r="E121" i="1"/>
  <c r="E84" i="1"/>
  <c r="M247" i="1"/>
  <c r="G82" i="1"/>
  <c r="AG528" i="1"/>
  <c r="M362" i="1"/>
  <c r="AG234" i="1"/>
  <c r="AG368" i="1"/>
  <c r="AG373" i="1"/>
  <c r="AG597" i="1"/>
  <c r="AG579" i="1"/>
  <c r="E402" i="1"/>
  <c r="D405" i="1"/>
  <c r="G621" i="1"/>
  <c r="E495" i="1"/>
  <c r="G416" i="1"/>
  <c r="D384" i="1"/>
  <c r="D649" i="1"/>
  <c r="D462" i="1"/>
  <c r="D539" i="1"/>
  <c r="D387" i="1"/>
  <c r="G385" i="1"/>
  <c r="D565" i="1"/>
  <c r="E461" i="1"/>
  <c r="G530" i="1"/>
  <c r="D552" i="1"/>
  <c r="E443" i="1"/>
  <c r="E576" i="1"/>
  <c r="D438" i="1"/>
  <c r="D682" i="1"/>
  <c r="G398" i="1"/>
  <c r="G395" i="1"/>
  <c r="D298" i="1"/>
  <c r="G344" i="1"/>
  <c r="G65" i="1"/>
  <c r="M550" i="1"/>
  <c r="G355" i="1"/>
  <c r="G304" i="1"/>
  <c r="E11" i="1"/>
  <c r="M370" i="1"/>
  <c r="G178" i="1"/>
  <c r="D333" i="1"/>
  <c r="G336" i="1"/>
  <c r="G145" i="1"/>
  <c r="E208" i="1"/>
  <c r="AG449" i="1"/>
  <c r="D432" i="1"/>
  <c r="E175" i="1"/>
  <c r="G330" i="1"/>
  <c r="E46" i="1"/>
  <c r="G396" i="1"/>
  <c r="D177" i="1"/>
  <c r="E59" i="1"/>
  <c r="E106" i="1"/>
  <c r="D323" i="1"/>
  <c r="G332" i="1"/>
  <c r="D266" i="1"/>
  <c r="AG506" i="1"/>
  <c r="D185" i="1"/>
  <c r="D356" i="1"/>
  <c r="D156" i="1"/>
  <c r="G348" i="1"/>
  <c r="M346" i="1"/>
  <c r="E360" i="1"/>
  <c r="G40" i="1"/>
  <c r="D372" i="1"/>
  <c r="E302" i="1"/>
  <c r="E118" i="1"/>
  <c r="G454" i="1"/>
  <c r="G299" i="1"/>
  <c r="E190" i="1"/>
  <c r="D199" i="1"/>
  <c r="M402" i="1"/>
  <c r="G192" i="1"/>
  <c r="AG349" i="1"/>
  <c r="M266" i="1"/>
  <c r="AG559" i="1"/>
  <c r="AG389" i="1"/>
  <c r="AG621" i="1"/>
  <c r="AG450" i="1"/>
  <c r="AG606" i="1"/>
  <c r="M284" i="1"/>
  <c r="AM589" i="12"/>
  <c r="M274" i="1"/>
  <c r="AH113" i="12"/>
  <c r="AH1962" i="12"/>
  <c r="E108" i="1"/>
  <c r="D96" i="1"/>
  <c r="G52" i="1"/>
  <c r="E10" i="1"/>
  <c r="AG31" i="1"/>
  <c r="AG132" i="1"/>
  <c r="AG180" i="1"/>
  <c r="AG305" i="1"/>
  <c r="AG9" i="1"/>
  <c r="AG304" i="1"/>
  <c r="M84" i="1"/>
  <c r="AG43" i="1"/>
  <c r="D122" i="1"/>
  <c r="E128" i="1"/>
  <c r="M167" i="1"/>
  <c r="AG125" i="1"/>
  <c r="D121" i="1"/>
  <c r="E17" i="1"/>
  <c r="E93" i="1"/>
  <c r="E105" i="1"/>
  <c r="G55" i="1"/>
  <c r="AG314" i="1"/>
  <c r="D75" i="1"/>
  <c r="M23" i="1"/>
  <c r="D143" i="1"/>
  <c r="D97" i="1"/>
  <c r="E65" i="1"/>
  <c r="M170" i="1"/>
  <c r="D112" i="1"/>
  <c r="G84" i="1"/>
  <c r="AG321" i="1"/>
  <c r="G124" i="1"/>
  <c r="M323" i="1"/>
  <c r="G113" i="1"/>
  <c r="E86" i="1"/>
  <c r="E124" i="1"/>
  <c r="G331" i="1"/>
  <c r="G162" i="1"/>
  <c r="G153" i="1"/>
  <c r="G134" i="1"/>
  <c r="E315" i="1"/>
  <c r="G20" i="1"/>
  <c r="D20" i="1"/>
  <c r="G58" i="1"/>
  <c r="E146" i="1"/>
  <c r="E19" i="1"/>
  <c r="D55" i="1"/>
  <c r="D12" i="1"/>
  <c r="G50" i="1"/>
  <c r="AG309" i="1"/>
  <c r="G46" i="1"/>
  <c r="D329" i="1"/>
  <c r="G148" i="1"/>
  <c r="G49" i="1"/>
  <c r="E342" i="1"/>
  <c r="G337" i="1"/>
  <c r="D155" i="1"/>
  <c r="AG353" i="1"/>
  <c r="E331" i="1"/>
  <c r="M55" i="1"/>
  <c r="D50" i="1"/>
  <c r="D171" i="1"/>
  <c r="M322" i="1"/>
  <c r="G119" i="1"/>
  <c r="E64" i="1"/>
  <c r="E312" i="1"/>
  <c r="D152" i="1"/>
  <c r="AU4" i="12"/>
  <c r="AG26" i="1"/>
  <c r="AG175" i="1"/>
  <c r="M58" i="1"/>
  <c r="E14" i="1"/>
  <c r="AG162" i="1"/>
  <c r="E122" i="1"/>
  <c r="D129" i="1"/>
  <c r="G123" i="1"/>
  <c r="G352" i="1"/>
  <c r="G107" i="1"/>
  <c r="G130" i="1"/>
  <c r="AG52" i="1"/>
  <c r="M123" i="1"/>
  <c r="G110" i="1"/>
  <c r="AG117" i="1"/>
  <c r="E94" i="1"/>
  <c r="AG129" i="1"/>
  <c r="M63" i="1"/>
  <c r="E134" i="1"/>
  <c r="E71" i="1"/>
  <c r="D39" i="1"/>
  <c r="D42" i="1"/>
  <c r="D304" i="1"/>
  <c r="E322" i="1"/>
  <c r="G165" i="1"/>
  <c r="E104" i="1"/>
  <c r="D67" i="1"/>
  <c r="G61" i="1"/>
  <c r="E63" i="1"/>
  <c r="D9" i="1"/>
  <c r="D148" i="1"/>
  <c r="D116" i="1"/>
  <c r="G10" i="1"/>
  <c r="D147" i="1"/>
  <c r="M143" i="1"/>
  <c r="G57" i="1"/>
  <c r="E23" i="1"/>
  <c r="E335" i="1"/>
  <c r="G47" i="1"/>
  <c r="G30" i="1"/>
  <c r="G314" i="1"/>
  <c r="E161" i="1"/>
  <c r="G79" i="1"/>
  <c r="E48" i="1"/>
  <c r="D326" i="1"/>
  <c r="D327" i="1"/>
  <c r="G164" i="1"/>
  <c r="E49" i="1"/>
  <c r="G315" i="1"/>
  <c r="E25" i="1"/>
  <c r="G156" i="1"/>
  <c r="E78" i="1"/>
  <c r="E343" i="1"/>
  <c r="E150" i="1"/>
  <c r="D149" i="1"/>
  <c r="AG64" i="1"/>
  <c r="E47" i="1"/>
  <c r="AG165" i="1"/>
  <c r="D108" i="1"/>
  <c r="D35" i="1"/>
  <c r="M47" i="1"/>
  <c r="D91" i="1"/>
  <c r="G138" i="1"/>
  <c r="E142" i="1"/>
  <c r="AG27" i="1"/>
  <c r="M130" i="1"/>
  <c r="M74" i="1"/>
  <c r="D83" i="1"/>
  <c r="E140" i="1"/>
  <c r="E113" i="1"/>
  <c r="D124" i="1"/>
  <c r="M151" i="1"/>
  <c r="G98" i="1"/>
  <c r="G56" i="1"/>
  <c r="E33" i="1"/>
  <c r="G115" i="1"/>
  <c r="E34" i="1"/>
  <c r="D150" i="1"/>
  <c r="M153" i="1"/>
  <c r="E115" i="1"/>
  <c r="G93" i="1"/>
  <c r="D306" i="1"/>
  <c r="E141" i="1"/>
  <c r="D331" i="1"/>
  <c r="D341" i="1"/>
  <c r="G54" i="1"/>
  <c r="G159" i="1"/>
  <c r="D32" i="1"/>
  <c r="AG118" i="1"/>
  <c r="D22" i="1"/>
  <c r="D314" i="1"/>
  <c r="E12" i="1"/>
  <c r="E32" i="1"/>
  <c r="D340" i="1"/>
  <c r="M11" i="1"/>
  <c r="E351" i="1"/>
  <c r="E309" i="1"/>
  <c r="G169" i="1"/>
  <c r="D160" i="1"/>
  <c r="G126" i="1"/>
  <c r="D44" i="1"/>
  <c r="E166" i="1"/>
  <c r="M70" i="1"/>
  <c r="E127" i="1"/>
  <c r="D330" i="1"/>
  <c r="E151" i="1"/>
  <c r="D178" i="1"/>
  <c r="AG109" i="1"/>
  <c r="D71" i="1"/>
  <c r="M336" i="1"/>
  <c r="E50" i="1"/>
  <c r="D123" i="1"/>
  <c r="D51" i="1"/>
  <c r="G90" i="1"/>
  <c r="G16" i="1"/>
  <c r="E101" i="1"/>
  <c r="D141" i="1"/>
  <c r="G133" i="1"/>
  <c r="E112" i="1"/>
  <c r="D135" i="1"/>
  <c r="E66" i="1"/>
  <c r="E340" i="1"/>
  <c r="D138" i="1"/>
  <c r="G176" i="1"/>
  <c r="G139" i="1"/>
  <c r="G17" i="1"/>
  <c r="E317" i="1"/>
  <c r="G174" i="1"/>
  <c r="AG137" i="1"/>
  <c r="G106" i="1"/>
  <c r="E337" i="1"/>
  <c r="D65" i="1"/>
  <c r="D45" i="1"/>
  <c r="D163" i="1"/>
  <c r="M82" i="1"/>
  <c r="G321" i="1"/>
  <c r="AG48" i="1"/>
  <c r="G339" i="1"/>
  <c r="D146" i="1"/>
  <c r="M52" i="1"/>
  <c r="E44" i="1"/>
  <c r="D59" i="1"/>
  <c r="E55" i="1"/>
  <c r="D183" i="1"/>
  <c r="D174" i="1"/>
  <c r="G39" i="1"/>
  <c r="E36" i="1"/>
  <c r="D161" i="1"/>
  <c r="G150" i="1"/>
  <c r="E180" i="1"/>
  <c r="D181" i="1"/>
  <c r="D79" i="1"/>
  <c r="AG161" i="1"/>
  <c r="AG88" i="1"/>
  <c r="AG121" i="1"/>
  <c r="M53" i="1"/>
  <c r="M94" i="1"/>
  <c r="E90" i="1"/>
  <c r="M95" i="1"/>
  <c r="G142" i="1"/>
  <c r="M155" i="1"/>
  <c r="G72" i="1"/>
  <c r="E80" i="1"/>
  <c r="G96" i="1"/>
  <c r="AG159" i="1"/>
  <c r="E97" i="1"/>
  <c r="D43" i="1"/>
  <c r="G71" i="1"/>
  <c r="AG18" i="1"/>
  <c r="AG335" i="1"/>
  <c r="AG352" i="1"/>
  <c r="AG167" i="1"/>
  <c r="AG166" i="1"/>
  <c r="AG147" i="1"/>
  <c r="AG69" i="1"/>
  <c r="AG130" i="1"/>
  <c r="AG13" i="1"/>
  <c r="AG338" i="1"/>
  <c r="AG343" i="1"/>
  <c r="G21" i="1"/>
  <c r="D137" i="1"/>
  <c r="D165" i="1"/>
  <c r="G37" i="1"/>
  <c r="E125" i="1"/>
  <c r="E177" i="1"/>
  <c r="G353" i="1"/>
  <c r="E179" i="1"/>
  <c r="D11" i="1"/>
  <c r="D101" i="1"/>
  <c r="G104" i="1"/>
  <c r="M107" i="1"/>
  <c r="E102" i="1"/>
  <c r="D114" i="1"/>
  <c r="D30" i="1"/>
  <c r="E72" i="1"/>
  <c r="M131" i="1"/>
  <c r="M335" i="1"/>
  <c r="AG107" i="1"/>
  <c r="D132" i="1"/>
  <c r="D81" i="1"/>
  <c r="M42" i="1"/>
  <c r="AG76" i="1"/>
  <c r="D54" i="1"/>
  <c r="G70" i="1"/>
  <c r="E110" i="1"/>
  <c r="M10" i="1"/>
  <c r="E26" i="1"/>
  <c r="E130" i="1"/>
  <c r="D142" i="1"/>
  <c r="AG131" i="1"/>
  <c r="AG182" i="1"/>
  <c r="AG25" i="1"/>
  <c r="AG322" i="1"/>
  <c r="AG98" i="1"/>
  <c r="AG37" i="1"/>
  <c r="AG176" i="1"/>
  <c r="AG341" i="1"/>
  <c r="AG329" i="1"/>
  <c r="AG68" i="1"/>
  <c r="AG90" i="1"/>
  <c r="AG139" i="1"/>
  <c r="AG115" i="1"/>
  <c r="AH1466" i="12"/>
  <c r="AG16" i="1"/>
  <c r="AG151" i="1"/>
  <c r="AG20" i="1"/>
  <c r="AG133" i="1"/>
  <c r="AG163" i="1"/>
  <c r="AG15" i="1"/>
  <c r="AG33" i="1"/>
  <c r="AG127" i="1"/>
  <c r="AG78" i="1"/>
  <c r="AG94" i="1"/>
  <c r="AG313" i="1"/>
  <c r="AG105" i="1"/>
  <c r="AG339" i="1"/>
  <c r="AG173" i="1"/>
  <c r="AG72" i="1"/>
  <c r="AG38" i="1"/>
  <c r="AG169" i="1"/>
  <c r="AG92" i="1"/>
  <c r="AG97" i="1"/>
  <c r="AG156" i="1"/>
  <c r="AL4" i="12"/>
  <c r="AG164" i="1"/>
  <c r="AG50" i="1"/>
  <c r="AG65" i="1"/>
  <c r="AG56" i="1"/>
  <c r="AG143" i="1"/>
  <c r="AG19" i="1"/>
  <c r="AG82" i="1"/>
  <c r="AG91" i="1"/>
  <c r="AG331" i="1"/>
  <c r="AG311" i="1"/>
  <c r="M343" i="1"/>
  <c r="E81" i="1"/>
  <c r="G15" i="1"/>
  <c r="M57" i="1"/>
  <c r="D85" i="1"/>
  <c r="E73" i="1"/>
  <c r="G63" i="1"/>
  <c r="AG328" i="1"/>
  <c r="E96" i="1"/>
  <c r="G92" i="1"/>
  <c r="E88" i="1"/>
  <c r="AG41" i="1"/>
  <c r="E92" i="1"/>
  <c r="E54" i="1"/>
  <c r="M105" i="1"/>
  <c r="D106" i="1"/>
  <c r="G101" i="1"/>
  <c r="AG152" i="1"/>
  <c r="M166" i="1"/>
  <c r="G103" i="1"/>
  <c r="E135" i="1"/>
  <c r="M18" i="1"/>
  <c r="D133" i="1"/>
  <c r="E333" i="1"/>
  <c r="D57" i="1"/>
  <c r="D159" i="1"/>
  <c r="E87" i="1"/>
  <c r="D144" i="1"/>
  <c r="G34" i="1"/>
  <c r="G182" i="1"/>
  <c r="E69" i="1"/>
  <c r="D16" i="1"/>
  <c r="D36" i="1"/>
  <c r="G341" i="1"/>
  <c r="G137" i="1"/>
  <c r="E95" i="1"/>
  <c r="G140" i="1"/>
  <c r="D169" i="1"/>
  <c r="G128" i="1"/>
  <c r="G326" i="1"/>
  <c r="G325" i="1"/>
  <c r="E171" i="1"/>
  <c r="D338" i="1"/>
  <c r="G309" i="1"/>
  <c r="E176" i="1"/>
  <c r="AG104" i="1"/>
  <c r="G102" i="1"/>
  <c r="E137" i="1"/>
  <c r="D309" i="1"/>
  <c r="AG116" i="1"/>
  <c r="G28" i="1"/>
  <c r="G146" i="1"/>
  <c r="D47" i="1"/>
  <c r="E182" i="1"/>
  <c r="E173" i="1"/>
  <c r="E75" i="1"/>
  <c r="D311" i="1"/>
  <c r="D33" i="1"/>
  <c r="D154" i="1"/>
  <c r="G48" i="1"/>
  <c r="D353" i="1"/>
  <c r="E174" i="1"/>
  <c r="E163" i="1"/>
  <c r="G320" i="1"/>
  <c r="D40" i="1"/>
  <c r="D328" i="1"/>
  <c r="D170" i="1"/>
  <c r="AG60" i="1"/>
  <c r="AG181" i="1"/>
  <c r="AG323" i="1"/>
  <c r="AG95" i="1"/>
  <c r="AG334" i="1"/>
  <c r="AG315" i="1"/>
  <c r="AG96" i="1"/>
  <c r="AG103" i="1"/>
  <c r="AG12" i="1"/>
  <c r="AG17" i="1"/>
  <c r="AG114" i="1"/>
  <c r="AG320" i="1"/>
  <c r="AG327" i="1"/>
  <c r="AG10" i="1"/>
  <c r="AG351" i="1"/>
  <c r="AG74" i="1"/>
  <c r="AG30" i="1"/>
  <c r="AG79" i="1"/>
  <c r="AG135" i="1"/>
  <c r="AG36" i="1"/>
  <c r="AG71" i="1"/>
  <c r="AG75" i="1"/>
  <c r="AG39" i="1"/>
  <c r="AG61" i="1"/>
  <c r="AG148" i="1"/>
  <c r="AG174" i="1"/>
  <c r="AG84" i="1"/>
  <c r="AG32" i="1"/>
  <c r="AG47" i="1"/>
  <c r="AG102" i="1"/>
  <c r="AG179" i="1"/>
  <c r="AG183" i="1"/>
  <c r="AG150" i="1"/>
  <c r="M114" i="1"/>
  <c r="AG333" i="1"/>
  <c r="AG153" i="1"/>
  <c r="AG86" i="1"/>
  <c r="AG172" i="1"/>
  <c r="AG326" i="1"/>
  <c r="AG155" i="1"/>
  <c r="AG307" i="1"/>
  <c r="AG319" i="1"/>
  <c r="AG77" i="1"/>
  <c r="AG336" i="1"/>
  <c r="AG126" i="1"/>
  <c r="G80" i="1"/>
  <c r="G60" i="1"/>
  <c r="D88" i="1"/>
  <c r="D15" i="1"/>
  <c r="E82" i="1"/>
  <c r="G86" i="1"/>
  <c r="AG45" i="1"/>
  <c r="E91" i="1"/>
  <c r="D63" i="1"/>
  <c r="M118" i="1"/>
  <c r="E98" i="1"/>
  <c r="G122" i="1"/>
  <c r="D38" i="1"/>
  <c r="M71" i="1"/>
  <c r="M22" i="1"/>
  <c r="D102" i="1"/>
  <c r="D66" i="1"/>
  <c r="E99" i="1"/>
  <c r="G116" i="1"/>
  <c r="G76" i="1"/>
  <c r="D24" i="1"/>
  <c r="E28" i="1"/>
  <c r="E321" i="1"/>
  <c r="D80" i="1"/>
  <c r="G306" i="1"/>
  <c r="D127" i="1"/>
  <c r="E24" i="1"/>
  <c r="E330" i="1"/>
  <c r="G160" i="1"/>
  <c r="E136" i="1"/>
  <c r="D342" i="1"/>
  <c r="AG158" i="1"/>
  <c r="D23" i="1"/>
  <c r="E39" i="1"/>
  <c r="G342" i="1"/>
  <c r="D164" i="1"/>
  <c r="G144" i="1"/>
  <c r="D313" i="1"/>
  <c r="G166" i="1"/>
  <c r="G157" i="1"/>
  <c r="G33" i="1"/>
  <c r="G317" i="1"/>
  <c r="G180" i="1"/>
  <c r="E326" i="1"/>
  <c r="E35" i="1"/>
  <c r="G311" i="1"/>
  <c r="G307" i="1"/>
  <c r="AG28" i="1"/>
  <c r="AG119" i="1"/>
  <c r="AG87" i="1"/>
  <c r="AG59" i="1"/>
  <c r="AG58" i="1"/>
  <c r="AG14" i="1"/>
  <c r="AG149" i="1"/>
  <c r="AG340" i="1"/>
  <c r="AG122" i="1"/>
  <c r="AG113" i="1"/>
  <c r="AG101" i="1"/>
  <c r="AG177" i="1"/>
  <c r="AG46" i="1"/>
  <c r="AG171" i="1"/>
  <c r="AG145" i="1"/>
  <c r="AG178" i="1"/>
  <c r="AG330" i="1"/>
  <c r="AG80" i="1"/>
  <c r="AG99" i="1"/>
  <c r="AG168" i="1"/>
  <c r="AG325" i="1"/>
  <c r="AG53" i="1"/>
  <c r="AG141" i="1"/>
  <c r="AG120" i="1"/>
  <c r="AG83" i="1"/>
  <c r="AG21" i="1"/>
  <c r="AG23" i="1"/>
  <c r="AG154" i="1"/>
  <c r="AG160" i="1"/>
  <c r="AG136" i="1"/>
  <c r="AG144" i="1"/>
  <c r="AG112" i="1"/>
  <c r="AG146" i="1"/>
  <c r="AG85" i="1"/>
  <c r="AG44" i="1"/>
  <c r="AG100" i="1"/>
  <c r="AG317" i="1"/>
  <c r="AG124" i="1"/>
  <c r="AG312" i="1"/>
  <c r="AG11" i="1"/>
  <c r="AG140" i="1"/>
  <c r="AG81" i="1"/>
  <c r="AG62" i="1"/>
  <c r="AG24" i="1"/>
  <c r="AG342" i="1"/>
  <c r="AG142" i="1"/>
  <c r="AM609" i="12"/>
  <c r="AL606" i="12"/>
  <c r="AN599" i="12"/>
  <c r="AN586" i="12"/>
  <c r="AL609" i="12"/>
  <c r="AN602" i="12"/>
  <c r="AM599" i="12"/>
  <c r="AN595" i="12"/>
  <c r="AM586" i="12"/>
  <c r="AG232" i="1"/>
  <c r="AG396" i="1"/>
  <c r="D420" i="1"/>
  <c r="E275" i="1"/>
  <c r="AN605" i="12"/>
  <c r="AM602" i="12"/>
  <c r="AL599" i="12"/>
  <c r="AM595" i="12"/>
  <c r="AN590" i="12"/>
  <c r="AG397" i="1"/>
  <c r="AG287" i="1"/>
  <c r="AG652" i="1"/>
  <c r="AG110" i="1"/>
  <c r="AG49" i="1"/>
  <c r="AG235" i="1"/>
  <c r="E420" i="1"/>
  <c r="E273" i="1"/>
  <c r="AN608" i="12"/>
  <c r="AM605" i="12"/>
  <c r="AL602" i="12"/>
  <c r="AL590" i="12"/>
  <c r="D310" i="1"/>
  <c r="AM608" i="12"/>
  <c r="AL605" i="12"/>
  <c r="AN598" i="12"/>
  <c r="AL594" i="12"/>
  <c r="AL584" i="12"/>
  <c r="AG128" i="1"/>
  <c r="AG73" i="1"/>
  <c r="AG452" i="1"/>
  <c r="AG653" i="1"/>
  <c r="AM4" i="12"/>
  <c r="G275" i="1"/>
  <c r="G318" i="1"/>
  <c r="AL608" i="12"/>
  <c r="AN601" i="12"/>
  <c r="AM598" i="12"/>
  <c r="AN589" i="12"/>
  <c r="AG207" i="1"/>
  <c r="AT4" i="12"/>
  <c r="M275" i="1"/>
  <c r="AH13" i="12"/>
  <c r="AN604" i="12"/>
  <c r="AM601" i="12"/>
  <c r="AN593" i="12"/>
  <c r="F10" i="1"/>
  <c r="F16" i="1"/>
  <c r="F22" i="1"/>
  <c r="F28" i="1"/>
  <c r="F34" i="1"/>
  <c r="F40" i="1"/>
  <c r="F46" i="1"/>
  <c r="F52" i="1"/>
  <c r="F58" i="1"/>
  <c r="F64" i="1"/>
  <c r="F70" i="1"/>
  <c r="F76" i="1"/>
  <c r="F82" i="1"/>
  <c r="F88" i="1"/>
  <c r="F94" i="1"/>
  <c r="F100" i="1"/>
  <c r="F106" i="1"/>
  <c r="F112" i="1"/>
  <c r="F118" i="1"/>
  <c r="F124" i="1"/>
  <c r="F130" i="1"/>
  <c r="F136" i="1"/>
  <c r="F142" i="1"/>
  <c r="F148" i="1"/>
  <c r="F154" i="1"/>
  <c r="F160" i="1"/>
  <c r="F166" i="1"/>
  <c r="F172" i="1"/>
  <c r="F178" i="1"/>
  <c r="F184" i="1"/>
  <c r="F190" i="1"/>
  <c r="F196" i="1"/>
  <c r="F202" i="1"/>
  <c r="F208" i="1"/>
  <c r="F214" i="1"/>
  <c r="F220" i="1"/>
  <c r="F226" i="1"/>
  <c r="F232" i="1"/>
  <c r="F238" i="1"/>
  <c r="F244" i="1"/>
  <c r="F250" i="1"/>
  <c r="F256" i="1"/>
  <c r="F262" i="1"/>
  <c r="F268" i="1"/>
  <c r="F274" i="1"/>
  <c r="F280" i="1"/>
  <c r="F286" i="1"/>
  <c r="C292" i="1"/>
  <c r="C298" i="1"/>
  <c r="C469" i="1"/>
  <c r="P469" i="1" s="1"/>
  <c r="R469" i="1" s="1"/>
  <c r="S469" i="1" s="1"/>
  <c r="T469" i="1" s="1"/>
  <c r="C12" i="1"/>
  <c r="F18" i="1"/>
  <c r="C25" i="1"/>
  <c r="F31" i="1"/>
  <c r="C38" i="1"/>
  <c r="F44" i="1"/>
  <c r="C51" i="1"/>
  <c r="F57" i="1"/>
  <c r="C64" i="1"/>
  <c r="C71" i="1"/>
  <c r="F77" i="1"/>
  <c r="C84" i="1"/>
  <c r="F90" i="1"/>
  <c r="C97" i="1"/>
  <c r="F103" i="1"/>
  <c r="C110" i="1"/>
  <c r="F116" i="1"/>
  <c r="C123" i="1"/>
  <c r="F129" i="1"/>
  <c r="C136" i="1"/>
  <c r="AC136" i="1" s="1"/>
  <c r="C143" i="1"/>
  <c r="F149" i="1"/>
  <c r="AB149" i="1" s="1"/>
  <c r="C156" i="1"/>
  <c r="F162" i="1"/>
  <c r="C169" i="1"/>
  <c r="F175" i="1"/>
  <c r="C182" i="1"/>
  <c r="F188" i="1"/>
  <c r="C195" i="1"/>
  <c r="F201" i="1"/>
  <c r="C208" i="1"/>
  <c r="Q208" i="1" s="1"/>
  <c r="Y208" i="1" s="1"/>
  <c r="C215" i="1"/>
  <c r="F221" i="1"/>
  <c r="C228" i="1"/>
  <c r="F234" i="1"/>
  <c r="C241" i="1"/>
  <c r="F247" i="1"/>
  <c r="C254" i="1"/>
  <c r="F260" i="1"/>
  <c r="C267" i="1"/>
  <c r="F273" i="1"/>
  <c r="C280" i="1"/>
  <c r="C287" i="1"/>
  <c r="Q287" i="1" s="1"/>
  <c r="Y287" i="1" s="1"/>
  <c r="C293" i="1"/>
  <c r="AD293" i="1" s="1"/>
  <c r="F299" i="1"/>
  <c r="F468" i="1"/>
  <c r="F13" i="1"/>
  <c r="C20" i="1"/>
  <c r="F26" i="1"/>
  <c r="C33" i="1"/>
  <c r="F39" i="1"/>
  <c r="C46" i="1"/>
  <c r="C53" i="1"/>
  <c r="F59" i="1"/>
  <c r="C66" i="1"/>
  <c r="F72" i="1"/>
  <c r="C79" i="1"/>
  <c r="F85" i="1"/>
  <c r="C92" i="1"/>
  <c r="F98" i="1"/>
  <c r="C105" i="1"/>
  <c r="F111" i="1"/>
  <c r="C118" i="1"/>
  <c r="C125" i="1"/>
  <c r="F131" i="1"/>
  <c r="C138" i="1"/>
  <c r="F144" i="1"/>
  <c r="C151" i="1"/>
  <c r="F157" i="1"/>
  <c r="C164" i="1"/>
  <c r="P164" i="1" s="1"/>
  <c r="R164" i="1" s="1"/>
  <c r="F170" i="1"/>
  <c r="C177" i="1"/>
  <c r="AD177" i="1" s="1"/>
  <c r="F183" i="1"/>
  <c r="C190" i="1"/>
  <c r="C197" i="1"/>
  <c r="F203" i="1"/>
  <c r="C210" i="1"/>
  <c r="F216" i="1"/>
  <c r="C223" i="1"/>
  <c r="F229" i="1"/>
  <c r="C236" i="1"/>
  <c r="AD236" i="1" s="1"/>
  <c r="F242" i="1"/>
  <c r="C249" i="1"/>
  <c r="F255" i="1"/>
  <c r="C262" i="1"/>
  <c r="Q262" i="1" s="1"/>
  <c r="Y262" i="1" s="1"/>
  <c r="C269" i="1"/>
  <c r="F275" i="1"/>
  <c r="C282" i="1"/>
  <c r="F288" i="1"/>
  <c r="F294" i="1"/>
  <c r="C15" i="1"/>
  <c r="F21" i="1"/>
  <c r="C28" i="1"/>
  <c r="C35" i="1"/>
  <c r="F41" i="1"/>
  <c r="C48" i="1"/>
  <c r="AD48" i="1" s="1"/>
  <c r="F54" i="1"/>
  <c r="C61" i="1"/>
  <c r="AD61" i="1" s="1"/>
  <c r="F67" i="1"/>
  <c r="C74" i="1"/>
  <c r="F80" i="1"/>
  <c r="C87" i="1"/>
  <c r="F93" i="1"/>
  <c r="C100" i="1"/>
  <c r="C107" i="1"/>
  <c r="F113" i="1"/>
  <c r="C120" i="1"/>
  <c r="F126" i="1"/>
  <c r="C133" i="1"/>
  <c r="F139" i="1"/>
  <c r="C146" i="1"/>
  <c r="P146" i="1" s="1"/>
  <c r="R146" i="1" s="1"/>
  <c r="S146" i="1" s="1"/>
  <c r="T146" i="1" s="1"/>
  <c r="F152" i="1"/>
  <c r="C159" i="1"/>
  <c r="F165" i="1"/>
  <c r="C172" i="1"/>
  <c r="C179" i="1"/>
  <c r="F185" i="1"/>
  <c r="C192" i="1"/>
  <c r="F198" i="1"/>
  <c r="C205" i="1"/>
  <c r="F211" i="1"/>
  <c r="C218" i="1"/>
  <c r="F224" i="1"/>
  <c r="C231" i="1"/>
  <c r="F237" i="1"/>
  <c r="C244" i="1"/>
  <c r="AD244" i="1" s="1"/>
  <c r="C251" i="1"/>
  <c r="F257" i="1"/>
  <c r="C264" i="1"/>
  <c r="AD264" i="1" s="1"/>
  <c r="F270" i="1"/>
  <c r="C277" i="1"/>
  <c r="F283" i="1"/>
  <c r="C296" i="1"/>
  <c r="C9" i="1"/>
  <c r="F15" i="1"/>
  <c r="C22" i="1"/>
  <c r="C29" i="1"/>
  <c r="F35" i="1"/>
  <c r="C42" i="1"/>
  <c r="F48" i="1"/>
  <c r="C55" i="1"/>
  <c r="F61" i="1"/>
  <c r="C68" i="1"/>
  <c r="F74" i="1"/>
  <c r="C81" i="1"/>
  <c r="F87" i="1"/>
  <c r="C94" i="1"/>
  <c r="AD94" i="1" s="1"/>
  <c r="C101" i="1"/>
  <c r="AD101" i="1" s="1"/>
  <c r="F107" i="1"/>
  <c r="C114" i="1"/>
  <c r="F120" i="1"/>
  <c r="C127" i="1"/>
  <c r="F133" i="1"/>
  <c r="C140" i="1"/>
  <c r="F146" i="1"/>
  <c r="C153" i="1"/>
  <c r="F159" i="1"/>
  <c r="C166" i="1"/>
  <c r="C173" i="1"/>
  <c r="F179" i="1"/>
  <c r="C186" i="1"/>
  <c r="F192" i="1"/>
  <c r="C199" i="1"/>
  <c r="F205" i="1"/>
  <c r="C212" i="1"/>
  <c r="AD212" i="1" s="1"/>
  <c r="F218" i="1"/>
  <c r="C225" i="1"/>
  <c r="F231" i="1"/>
  <c r="C238" i="1"/>
  <c r="C245" i="1"/>
  <c r="F251" i="1"/>
  <c r="C258" i="1"/>
  <c r="F264" i="1"/>
  <c r="C271" i="1"/>
  <c r="F277" i="1"/>
  <c r="C284" i="1"/>
  <c r="C290" i="1"/>
  <c r="F296" i="1"/>
  <c r="C303" i="1"/>
  <c r="C10" i="1"/>
  <c r="C17" i="1"/>
  <c r="F23" i="1"/>
  <c r="C30" i="1"/>
  <c r="F36" i="1"/>
  <c r="C43" i="1"/>
  <c r="F49" i="1"/>
  <c r="C56" i="1"/>
  <c r="F62" i="1"/>
  <c r="C69" i="1"/>
  <c r="F75" i="1"/>
  <c r="C82" i="1"/>
  <c r="C89" i="1"/>
  <c r="F95" i="1"/>
  <c r="C102" i="1"/>
  <c r="F108" i="1"/>
  <c r="C115" i="1"/>
  <c r="F121" i="1"/>
  <c r="C128" i="1"/>
  <c r="F134" i="1"/>
  <c r="C141" i="1"/>
  <c r="F147" i="1"/>
  <c r="C154" i="1"/>
  <c r="C161" i="1"/>
  <c r="F167" i="1"/>
  <c r="C174" i="1"/>
  <c r="F180" i="1"/>
  <c r="C187" i="1"/>
  <c r="F193" i="1"/>
  <c r="C200" i="1"/>
  <c r="F206" i="1"/>
  <c r="C213" i="1"/>
  <c r="F219" i="1"/>
  <c r="C226" i="1"/>
  <c r="Q226" i="1" s="1"/>
  <c r="Y226" i="1" s="1"/>
  <c r="C233" i="1"/>
  <c r="F239" i="1"/>
  <c r="C246" i="1"/>
  <c r="AD246" i="1" s="1"/>
  <c r="F252" i="1"/>
  <c r="C259" i="1"/>
  <c r="F265" i="1"/>
  <c r="C272" i="1"/>
  <c r="F278" i="1"/>
  <c r="C285" i="1"/>
  <c r="C291" i="1"/>
  <c r="F297" i="1"/>
  <c r="C11" i="1"/>
  <c r="C21" i="1"/>
  <c r="F32" i="1"/>
  <c r="C44" i="1"/>
  <c r="F55" i="1"/>
  <c r="F66" i="1"/>
  <c r="C78" i="1"/>
  <c r="F89" i="1"/>
  <c r="F99" i="1"/>
  <c r="C111" i="1"/>
  <c r="AD111" i="1" s="1"/>
  <c r="F122" i="1"/>
  <c r="C134" i="1"/>
  <c r="C145" i="1"/>
  <c r="F156" i="1"/>
  <c r="C168" i="1"/>
  <c r="C178" i="1"/>
  <c r="F189" i="1"/>
  <c r="C201" i="1"/>
  <c r="F212" i="1"/>
  <c r="F223" i="1"/>
  <c r="C235" i="1"/>
  <c r="F246" i="1"/>
  <c r="C257" i="1"/>
  <c r="C268" i="1"/>
  <c r="Q268" i="1" s="1"/>
  <c r="Y268" i="1" s="1"/>
  <c r="F279" i="1"/>
  <c r="F290" i="1"/>
  <c r="C301" i="1"/>
  <c r="F307" i="1"/>
  <c r="F313" i="1"/>
  <c r="F319" i="1"/>
  <c r="F325" i="1"/>
  <c r="F331" i="1"/>
  <c r="F337" i="1"/>
  <c r="F343" i="1"/>
  <c r="F349" i="1"/>
  <c r="F355" i="1"/>
  <c r="F361" i="1"/>
  <c r="F367" i="1"/>
  <c r="F373" i="1"/>
  <c r="F379" i="1"/>
  <c r="F385" i="1"/>
  <c r="F391" i="1"/>
  <c r="F397" i="1"/>
  <c r="F403" i="1"/>
  <c r="F409" i="1"/>
  <c r="F415" i="1"/>
  <c r="F421" i="1"/>
  <c r="F427" i="1"/>
  <c r="F433" i="1"/>
  <c r="F439" i="1"/>
  <c r="F445" i="1"/>
  <c r="F451" i="1"/>
  <c r="F457" i="1"/>
  <c r="F463" i="1"/>
  <c r="C471" i="1"/>
  <c r="P471" i="1" s="1"/>
  <c r="R471" i="1" s="1"/>
  <c r="S471" i="1" s="1"/>
  <c r="T471" i="1" s="1"/>
  <c r="C477" i="1"/>
  <c r="P477" i="1" s="1"/>
  <c r="R477" i="1" s="1"/>
  <c r="C483" i="1"/>
  <c r="Q483" i="1" s="1"/>
  <c r="Y483" i="1" s="1"/>
  <c r="C489" i="1"/>
  <c r="P489" i="1" s="1"/>
  <c r="R489" i="1" s="1"/>
  <c r="F11" i="1"/>
  <c r="C23" i="1"/>
  <c r="F33" i="1"/>
  <c r="C45" i="1"/>
  <c r="AD45" i="1" s="1"/>
  <c r="F56" i="1"/>
  <c r="C67" i="1"/>
  <c r="F78" i="1"/>
  <c r="C90" i="1"/>
  <c r="F101" i="1"/>
  <c r="C112" i="1"/>
  <c r="F123" i="1"/>
  <c r="C135" i="1"/>
  <c r="F145" i="1"/>
  <c r="C157" i="1"/>
  <c r="F168" i="1"/>
  <c r="C180" i="1"/>
  <c r="C191" i="1"/>
  <c r="C202" i="1"/>
  <c r="Q202" i="1" s="1"/>
  <c r="Y202" i="1" s="1"/>
  <c r="F213" i="1"/>
  <c r="C224" i="1"/>
  <c r="F235" i="1"/>
  <c r="C247" i="1"/>
  <c r="F258" i="1"/>
  <c r="F269" i="1"/>
  <c r="AB269" i="1" s="1"/>
  <c r="C281" i="1"/>
  <c r="F291" i="1"/>
  <c r="F301" i="1"/>
  <c r="C308" i="1"/>
  <c r="C314" i="1"/>
  <c r="C320" i="1"/>
  <c r="C326" i="1"/>
  <c r="C332" i="1"/>
  <c r="C338" i="1"/>
  <c r="C344" i="1"/>
  <c r="C350" i="1"/>
  <c r="C356" i="1"/>
  <c r="P356" i="1" s="1"/>
  <c r="R356" i="1" s="1"/>
  <c r="C362" i="1"/>
  <c r="AD362" i="1" s="1"/>
  <c r="C368" i="1"/>
  <c r="Q368" i="1" s="1"/>
  <c r="Y368" i="1" s="1"/>
  <c r="C374" i="1"/>
  <c r="Q374" i="1" s="1"/>
  <c r="Y374" i="1" s="1"/>
  <c r="C380" i="1"/>
  <c r="C386" i="1"/>
  <c r="C392" i="1"/>
  <c r="C398" i="1"/>
  <c r="C404" i="1"/>
  <c r="C410" i="1"/>
  <c r="C416" i="1"/>
  <c r="C422" i="1"/>
  <c r="C428" i="1"/>
  <c r="P428" i="1" s="1"/>
  <c r="R428" i="1" s="1"/>
  <c r="C434" i="1"/>
  <c r="Q434" i="1" s="1"/>
  <c r="Y434" i="1" s="1"/>
  <c r="C440" i="1"/>
  <c r="C446" i="1"/>
  <c r="C452" i="1"/>
  <c r="C458" i="1"/>
  <c r="C464" i="1"/>
  <c r="F471" i="1"/>
  <c r="F477" i="1"/>
  <c r="F483" i="1"/>
  <c r="F489" i="1"/>
  <c r="F495" i="1"/>
  <c r="F501" i="1"/>
  <c r="F507" i="1"/>
  <c r="C513" i="1"/>
  <c r="C519" i="1"/>
  <c r="C525" i="1"/>
  <c r="C531" i="1"/>
  <c r="P531" i="1" s="1"/>
  <c r="R531" i="1" s="1"/>
  <c r="S531" i="1" s="1"/>
  <c r="T531" i="1" s="1"/>
  <c r="C537" i="1"/>
  <c r="AE537" i="1" s="1"/>
  <c r="C543" i="1"/>
  <c r="P543" i="1" s="1"/>
  <c r="R543" i="1" s="1"/>
  <c r="S543" i="1" s="1"/>
  <c r="T543" i="1" s="1"/>
  <c r="C549" i="1"/>
  <c r="Q549" i="1" s="1"/>
  <c r="Y549" i="1" s="1"/>
  <c r="C555" i="1"/>
  <c r="P555" i="1" s="1"/>
  <c r="R555" i="1" s="1"/>
  <c r="S555" i="1" s="1"/>
  <c r="T555" i="1" s="1"/>
  <c r="C561" i="1"/>
  <c r="C567" i="1"/>
  <c r="C573" i="1"/>
  <c r="P573" i="1" s="1"/>
  <c r="R573" i="1" s="1"/>
  <c r="F12" i="1"/>
  <c r="AB12" i="1" s="1"/>
  <c r="C24" i="1"/>
  <c r="C34" i="1"/>
  <c r="F45" i="1"/>
  <c r="C57" i="1"/>
  <c r="F68" i="1"/>
  <c r="F79" i="1"/>
  <c r="AB79" i="1" s="1"/>
  <c r="C91" i="1"/>
  <c r="F102" i="1"/>
  <c r="AB102" i="1" s="1"/>
  <c r="C113" i="1"/>
  <c r="C124" i="1"/>
  <c r="F135" i="1"/>
  <c r="C147" i="1"/>
  <c r="C158" i="1"/>
  <c r="P158" i="1" s="1"/>
  <c r="R158" i="1" s="1"/>
  <c r="S158" i="1" s="1"/>
  <c r="F169" i="1"/>
  <c r="C181" i="1"/>
  <c r="F191" i="1"/>
  <c r="C203" i="1"/>
  <c r="C214" i="1"/>
  <c r="Q214" i="1" s="1"/>
  <c r="Y214" i="1" s="1"/>
  <c r="F225" i="1"/>
  <c r="F236" i="1"/>
  <c r="AB236" i="1" s="1"/>
  <c r="C248" i="1"/>
  <c r="F259" i="1"/>
  <c r="AB259" i="1" s="1"/>
  <c r="C270" i="1"/>
  <c r="P270" i="1" s="1"/>
  <c r="R270" i="1" s="1"/>
  <c r="S270" i="1" s="1"/>
  <c r="T270" i="1" s="1"/>
  <c r="F281" i="1"/>
  <c r="F292" i="1"/>
  <c r="AB292" i="1" s="1"/>
  <c r="C302" i="1"/>
  <c r="P302" i="1" s="1"/>
  <c r="R302" i="1" s="1"/>
  <c r="S302" i="1" s="1"/>
  <c r="F308" i="1"/>
  <c r="F314" i="1"/>
  <c r="F320" i="1"/>
  <c r="F326" i="1"/>
  <c r="F332" i="1"/>
  <c r="F338" i="1"/>
  <c r="F344" i="1"/>
  <c r="F350" i="1"/>
  <c r="F356" i="1"/>
  <c r="F362" i="1"/>
  <c r="F368" i="1"/>
  <c r="F374" i="1"/>
  <c r="F380" i="1"/>
  <c r="C14" i="1"/>
  <c r="F25" i="1"/>
  <c r="C37" i="1"/>
  <c r="F47" i="1"/>
  <c r="C59" i="1"/>
  <c r="C70" i="1"/>
  <c r="F81" i="1"/>
  <c r="F92" i="1"/>
  <c r="C104" i="1"/>
  <c r="F115" i="1"/>
  <c r="C126" i="1"/>
  <c r="F137" i="1"/>
  <c r="C149" i="1"/>
  <c r="C160" i="1"/>
  <c r="AC160" i="1" s="1"/>
  <c r="C171" i="1"/>
  <c r="F182" i="1"/>
  <c r="C194" i="1"/>
  <c r="AD194" i="1" s="1"/>
  <c r="F204" i="1"/>
  <c r="AB204" i="1" s="1"/>
  <c r="C216" i="1"/>
  <c r="F227" i="1"/>
  <c r="C239" i="1"/>
  <c r="F249" i="1"/>
  <c r="C261" i="1"/>
  <c r="AD261" i="1" s="1"/>
  <c r="F272" i="1"/>
  <c r="C283" i="1"/>
  <c r="C294" i="1"/>
  <c r="F303" i="1"/>
  <c r="F309" i="1"/>
  <c r="F315" i="1"/>
  <c r="F321" i="1"/>
  <c r="F327" i="1"/>
  <c r="F333" i="1"/>
  <c r="F339" i="1"/>
  <c r="F345" i="1"/>
  <c r="F351" i="1"/>
  <c r="F357" i="1"/>
  <c r="F363" i="1"/>
  <c r="F369" i="1"/>
  <c r="F375" i="1"/>
  <c r="F381" i="1"/>
  <c r="F387" i="1"/>
  <c r="F393" i="1"/>
  <c r="F399" i="1"/>
  <c r="F405" i="1"/>
  <c r="F411" i="1"/>
  <c r="F417" i="1"/>
  <c r="F423" i="1"/>
  <c r="F429" i="1"/>
  <c r="F435" i="1"/>
  <c r="F441" i="1"/>
  <c r="F447" i="1"/>
  <c r="F453" i="1"/>
  <c r="F459" i="1"/>
  <c r="F465" i="1"/>
  <c r="C473" i="1"/>
  <c r="P473" i="1" s="1"/>
  <c r="R473" i="1" s="1"/>
  <c r="C479" i="1"/>
  <c r="P479" i="1" s="1"/>
  <c r="R479" i="1" s="1"/>
  <c r="S479" i="1" s="1"/>
  <c r="C485" i="1"/>
  <c r="C491" i="1"/>
  <c r="C497" i="1"/>
  <c r="P497" i="1" s="1"/>
  <c r="R497" i="1" s="1"/>
  <c r="C503" i="1"/>
  <c r="Q503" i="1" s="1"/>
  <c r="Y503" i="1" s="1"/>
  <c r="AG469" i="1"/>
  <c r="F14" i="1"/>
  <c r="C26" i="1"/>
  <c r="AC26" i="1" s="1"/>
  <c r="F37" i="1"/>
  <c r="C49" i="1"/>
  <c r="C60" i="1"/>
  <c r="F71" i="1"/>
  <c r="C83" i="1"/>
  <c r="C93" i="1"/>
  <c r="AC93" i="1" s="1"/>
  <c r="F104" i="1"/>
  <c r="C116" i="1"/>
  <c r="F127" i="1"/>
  <c r="F138" i="1"/>
  <c r="C150" i="1"/>
  <c r="F161" i="1"/>
  <c r="F171" i="1"/>
  <c r="C183" i="1"/>
  <c r="F194" i="1"/>
  <c r="AB194" i="1" s="1"/>
  <c r="C206" i="1"/>
  <c r="C217" i="1"/>
  <c r="F228" i="1"/>
  <c r="C240" i="1"/>
  <c r="C250" i="1"/>
  <c r="Q250" i="1" s="1"/>
  <c r="Y250" i="1" s="1"/>
  <c r="F261" i="1"/>
  <c r="C273" i="1"/>
  <c r="F284" i="1"/>
  <c r="C295" i="1"/>
  <c r="C304" i="1"/>
  <c r="C310" i="1"/>
  <c r="AE310" i="1" s="1"/>
  <c r="C316" i="1"/>
  <c r="P316" i="1" s="1"/>
  <c r="R316" i="1" s="1"/>
  <c r="S316" i="1" s="1"/>
  <c r="T316" i="1" s="1"/>
  <c r="C322" i="1"/>
  <c r="C328" i="1"/>
  <c r="C334" i="1"/>
  <c r="C340" i="1"/>
  <c r="C346" i="1"/>
  <c r="C352" i="1"/>
  <c r="C358" i="1"/>
  <c r="C364" i="1"/>
  <c r="C370" i="1"/>
  <c r="C376" i="1"/>
  <c r="C382" i="1"/>
  <c r="P382" i="1" s="1"/>
  <c r="R382" i="1" s="1"/>
  <c r="C388" i="1"/>
  <c r="Q388" i="1" s="1"/>
  <c r="Y388" i="1" s="1"/>
  <c r="C394" i="1"/>
  <c r="C400" i="1"/>
  <c r="C406" i="1"/>
  <c r="AD406" i="1" s="1"/>
  <c r="C412" i="1"/>
  <c r="C418" i="1"/>
  <c r="AD418" i="1" s="1"/>
  <c r="C424" i="1"/>
  <c r="C430" i="1"/>
  <c r="C436" i="1"/>
  <c r="C442" i="1"/>
  <c r="C448" i="1"/>
  <c r="C454" i="1"/>
  <c r="P454" i="1" s="1"/>
  <c r="R454" i="1" s="1"/>
  <c r="S454" i="1" s="1"/>
  <c r="T454" i="1" s="1"/>
  <c r="C460" i="1"/>
  <c r="C466" i="1"/>
  <c r="F473" i="1"/>
  <c r="F479" i="1"/>
  <c r="F485" i="1"/>
  <c r="F491" i="1"/>
  <c r="F497" i="1"/>
  <c r="F503" i="1"/>
  <c r="F509" i="1"/>
  <c r="C515" i="1"/>
  <c r="C521" i="1"/>
  <c r="P521" i="1" s="1"/>
  <c r="R521" i="1" s="1"/>
  <c r="C527" i="1"/>
  <c r="P527" i="1" s="1"/>
  <c r="R527" i="1" s="1"/>
  <c r="C533" i="1"/>
  <c r="P533" i="1" s="1"/>
  <c r="R533" i="1" s="1"/>
  <c r="C539" i="1"/>
  <c r="C545" i="1"/>
  <c r="C551" i="1"/>
  <c r="P551" i="1" s="1"/>
  <c r="R551" i="1" s="1"/>
  <c r="C557" i="1"/>
  <c r="C16" i="1"/>
  <c r="C27" i="1"/>
  <c r="F38" i="1"/>
  <c r="C50" i="1"/>
  <c r="F60" i="1"/>
  <c r="C72" i="1"/>
  <c r="F83" i="1"/>
  <c r="C95" i="1"/>
  <c r="F105" i="1"/>
  <c r="C117" i="1"/>
  <c r="F128" i="1"/>
  <c r="C139" i="1"/>
  <c r="F150" i="1"/>
  <c r="C162" i="1"/>
  <c r="F173" i="1"/>
  <c r="C184" i="1"/>
  <c r="F195" i="1"/>
  <c r="C207" i="1"/>
  <c r="F217" i="1"/>
  <c r="C229" i="1"/>
  <c r="F240" i="1"/>
  <c r="C252" i="1"/>
  <c r="C263" i="1"/>
  <c r="Q263" i="1" s="1"/>
  <c r="C274" i="1"/>
  <c r="F285" i="1"/>
  <c r="F295" i="1"/>
  <c r="F304" i="1"/>
  <c r="F310" i="1"/>
  <c r="F316" i="1"/>
  <c r="F322" i="1"/>
  <c r="F328" i="1"/>
  <c r="F334" i="1"/>
  <c r="F340" i="1"/>
  <c r="F346" i="1"/>
  <c r="F352" i="1"/>
  <c r="F358" i="1"/>
  <c r="F364" i="1"/>
  <c r="F370" i="1"/>
  <c r="F376" i="1"/>
  <c r="F382" i="1"/>
  <c r="F388" i="1"/>
  <c r="F394" i="1"/>
  <c r="F400" i="1"/>
  <c r="F406" i="1"/>
  <c r="F412" i="1"/>
  <c r="F418" i="1"/>
  <c r="F424" i="1"/>
  <c r="F430" i="1"/>
  <c r="F436" i="1"/>
  <c r="F442" i="1"/>
  <c r="F448" i="1"/>
  <c r="F454" i="1"/>
  <c r="F460" i="1"/>
  <c r="F466" i="1"/>
  <c r="C474" i="1"/>
  <c r="C480" i="1"/>
  <c r="C486" i="1"/>
  <c r="C492" i="1"/>
  <c r="C498" i="1"/>
  <c r="C504" i="1"/>
  <c r="C510" i="1"/>
  <c r="F515" i="1"/>
  <c r="F521" i="1"/>
  <c r="F527" i="1"/>
  <c r="F533" i="1"/>
  <c r="F539" i="1"/>
  <c r="F545" i="1"/>
  <c r="F551" i="1"/>
  <c r="F469" i="1"/>
  <c r="F17" i="1"/>
  <c r="F27" i="1"/>
  <c r="C39" i="1"/>
  <c r="F50" i="1"/>
  <c r="C62" i="1"/>
  <c r="C73" i="1"/>
  <c r="F84" i="1"/>
  <c r="C96" i="1"/>
  <c r="C106" i="1"/>
  <c r="F117" i="1"/>
  <c r="C129" i="1"/>
  <c r="F140" i="1"/>
  <c r="F151" i="1"/>
  <c r="C163" i="1"/>
  <c r="F174" i="1"/>
  <c r="C185" i="1"/>
  <c r="C196" i="1"/>
  <c r="F207" i="1"/>
  <c r="C219" i="1"/>
  <c r="C230" i="1"/>
  <c r="F241" i="1"/>
  <c r="C253" i="1"/>
  <c r="F263" i="1"/>
  <c r="C275" i="1"/>
  <c r="AD275" i="1" s="1"/>
  <c r="C286" i="1"/>
  <c r="C297" i="1"/>
  <c r="P297" i="1" s="1"/>
  <c r="R297" i="1" s="1"/>
  <c r="C305" i="1"/>
  <c r="C311" i="1"/>
  <c r="C317" i="1"/>
  <c r="C323" i="1"/>
  <c r="C329" i="1"/>
  <c r="C335" i="1"/>
  <c r="C341" i="1"/>
  <c r="C347" i="1"/>
  <c r="C353" i="1"/>
  <c r="C359" i="1"/>
  <c r="C365" i="1"/>
  <c r="C371" i="1"/>
  <c r="C377" i="1"/>
  <c r="C383" i="1"/>
  <c r="P383" i="1" s="1"/>
  <c r="R383" i="1" s="1"/>
  <c r="S383" i="1" s="1"/>
  <c r="T383" i="1" s="1"/>
  <c r="C389" i="1"/>
  <c r="C395" i="1"/>
  <c r="C401" i="1"/>
  <c r="Q401" i="1" s="1"/>
  <c r="Y401" i="1" s="1"/>
  <c r="C407" i="1"/>
  <c r="C413" i="1"/>
  <c r="Q413" i="1" s="1"/>
  <c r="Y413" i="1" s="1"/>
  <c r="C419" i="1"/>
  <c r="C425" i="1"/>
  <c r="P425" i="1" s="1"/>
  <c r="R425" i="1" s="1"/>
  <c r="S425" i="1" s="1"/>
  <c r="C468" i="1"/>
  <c r="AD468" i="1" s="1"/>
  <c r="C18" i="1"/>
  <c r="F29" i="1"/>
  <c r="C40" i="1"/>
  <c r="F51" i="1"/>
  <c r="AB51" i="1" s="1"/>
  <c r="C63" i="1"/>
  <c r="F73" i="1"/>
  <c r="C85" i="1"/>
  <c r="F96" i="1"/>
  <c r="AB96" i="1" s="1"/>
  <c r="C108" i="1"/>
  <c r="C119" i="1"/>
  <c r="C130" i="1"/>
  <c r="F141" i="1"/>
  <c r="AB141" i="1" s="1"/>
  <c r="C152" i="1"/>
  <c r="Q152" i="1" s="1"/>
  <c r="Y152" i="1" s="1"/>
  <c r="F163" i="1"/>
  <c r="C175" i="1"/>
  <c r="F186" i="1"/>
  <c r="F197" i="1"/>
  <c r="C209" i="1"/>
  <c r="C220" i="1"/>
  <c r="Q220" i="1" s="1"/>
  <c r="Y220" i="1" s="1"/>
  <c r="F230" i="1"/>
  <c r="C242" i="1"/>
  <c r="F253" i="1"/>
  <c r="C265" i="1"/>
  <c r="C276" i="1"/>
  <c r="AD276" i="1" s="1"/>
  <c r="F287" i="1"/>
  <c r="F298" i="1"/>
  <c r="F305" i="1"/>
  <c r="F311" i="1"/>
  <c r="F317" i="1"/>
  <c r="F323" i="1"/>
  <c r="F329" i="1"/>
  <c r="F335" i="1"/>
  <c r="F341" i="1"/>
  <c r="F347" i="1"/>
  <c r="F353" i="1"/>
  <c r="F359" i="1"/>
  <c r="F365" i="1"/>
  <c r="F371" i="1"/>
  <c r="F377" i="1"/>
  <c r="F383" i="1"/>
  <c r="F389" i="1"/>
  <c r="F395" i="1"/>
  <c r="F401" i="1"/>
  <c r="F407" i="1"/>
  <c r="F413" i="1"/>
  <c r="F419" i="1"/>
  <c r="F425" i="1"/>
  <c r="F431" i="1"/>
  <c r="F437" i="1"/>
  <c r="F443" i="1"/>
  <c r="F449" i="1"/>
  <c r="F455" i="1"/>
  <c r="F461" i="1"/>
  <c r="F467" i="1"/>
  <c r="C475" i="1"/>
  <c r="C481" i="1"/>
  <c r="C487" i="1"/>
  <c r="C493" i="1"/>
  <c r="C499" i="1"/>
  <c r="C505" i="1"/>
  <c r="F516" i="1"/>
  <c r="F522" i="1"/>
  <c r="F528" i="1"/>
  <c r="F534" i="1"/>
  <c r="F540" i="1"/>
  <c r="F546" i="1"/>
  <c r="F552" i="1"/>
  <c r="F558" i="1"/>
  <c r="F564" i="1"/>
  <c r="F570" i="1"/>
  <c r="F576" i="1"/>
  <c r="C19" i="1"/>
  <c r="F30" i="1"/>
  <c r="C41" i="1"/>
  <c r="C52" i="1"/>
  <c r="F63" i="1"/>
  <c r="C75" i="1"/>
  <c r="C86" i="1"/>
  <c r="F97" i="1"/>
  <c r="C109" i="1"/>
  <c r="F119" i="1"/>
  <c r="C131" i="1"/>
  <c r="C142" i="1"/>
  <c r="F153" i="1"/>
  <c r="F164" i="1"/>
  <c r="C176" i="1"/>
  <c r="Q176" i="1" s="1"/>
  <c r="Y176" i="1" s="1"/>
  <c r="F187" i="1"/>
  <c r="C198" i="1"/>
  <c r="F209" i="1"/>
  <c r="C221" i="1"/>
  <c r="C232" i="1"/>
  <c r="Q232" i="1" s="1"/>
  <c r="Y232" i="1" s="1"/>
  <c r="C243" i="1"/>
  <c r="F254" i="1"/>
  <c r="C266" i="1"/>
  <c r="F276" i="1"/>
  <c r="C288" i="1"/>
  <c r="C299" i="1"/>
  <c r="C306" i="1"/>
  <c r="C312" i="1"/>
  <c r="Q312" i="1" s="1"/>
  <c r="Y312" i="1" s="1"/>
  <c r="C318" i="1"/>
  <c r="C324" i="1"/>
  <c r="C330" i="1"/>
  <c r="C336" i="1"/>
  <c r="P336" i="1" s="1"/>
  <c r="R336" i="1" s="1"/>
  <c r="C342" i="1"/>
  <c r="Q342" i="1" s="1"/>
  <c r="Y342" i="1" s="1"/>
  <c r="C348" i="1"/>
  <c r="C354" i="1"/>
  <c r="C360" i="1"/>
  <c r="C366" i="1"/>
  <c r="C372" i="1"/>
  <c r="C378" i="1"/>
  <c r="C384" i="1"/>
  <c r="C390" i="1"/>
  <c r="C396" i="1"/>
  <c r="F19" i="1"/>
  <c r="C31" i="1"/>
  <c r="F42" i="1"/>
  <c r="F53" i="1"/>
  <c r="C65" i="1"/>
  <c r="C76" i="1"/>
  <c r="F86" i="1"/>
  <c r="C98" i="1"/>
  <c r="F109" i="1"/>
  <c r="C121" i="1"/>
  <c r="F24" i="1"/>
  <c r="F91" i="1"/>
  <c r="C148" i="1"/>
  <c r="C193" i="1"/>
  <c r="C237" i="1"/>
  <c r="F282" i="1"/>
  <c r="C315" i="1"/>
  <c r="Q315" i="1" s="1"/>
  <c r="Y315" i="1" s="1"/>
  <c r="C339" i="1"/>
  <c r="C363" i="1"/>
  <c r="F386" i="1"/>
  <c r="C403" i="1"/>
  <c r="C417" i="1"/>
  <c r="AC417" i="1" s="1"/>
  <c r="C432" i="1"/>
  <c r="C444" i="1"/>
  <c r="C456" i="1"/>
  <c r="F481" i="1"/>
  <c r="F493" i="1"/>
  <c r="F502" i="1"/>
  <c r="C512" i="1"/>
  <c r="Q512" i="1" s="1"/>
  <c r="Y512" i="1" s="1"/>
  <c r="F520" i="1"/>
  <c r="C530" i="1"/>
  <c r="F538" i="1"/>
  <c r="C548" i="1"/>
  <c r="F556" i="1"/>
  <c r="C564" i="1"/>
  <c r="F571" i="1"/>
  <c r="F578" i="1"/>
  <c r="F584" i="1"/>
  <c r="C590" i="1"/>
  <c r="C596" i="1"/>
  <c r="C602" i="1"/>
  <c r="P602" i="1" s="1"/>
  <c r="R602" i="1" s="1"/>
  <c r="C608" i="1"/>
  <c r="P608" i="1" s="1"/>
  <c r="R608" i="1" s="1"/>
  <c r="S608" i="1" s="1"/>
  <c r="C614" i="1"/>
  <c r="P614" i="1" s="1"/>
  <c r="R614" i="1" s="1"/>
  <c r="S614" i="1" s="1"/>
  <c r="C620" i="1"/>
  <c r="C626" i="1"/>
  <c r="Q626" i="1" s="1"/>
  <c r="Y626" i="1" s="1"/>
  <c r="C632" i="1"/>
  <c r="F637" i="1"/>
  <c r="F643" i="1"/>
  <c r="F649" i="1"/>
  <c r="F655" i="1"/>
  <c r="F661" i="1"/>
  <c r="F667" i="1"/>
  <c r="F673" i="1"/>
  <c r="F679" i="1"/>
  <c r="M537" i="1"/>
  <c r="E536" i="1"/>
  <c r="D535" i="1"/>
  <c r="AS7" i="12"/>
  <c r="AS10" i="12"/>
  <c r="AS13" i="12"/>
  <c r="AS16" i="12"/>
  <c r="AS19" i="12"/>
  <c r="AS22" i="12"/>
  <c r="AS25" i="12"/>
  <c r="AS28" i="12"/>
  <c r="AS31" i="12"/>
  <c r="AS34" i="12"/>
  <c r="AS37" i="12"/>
  <c r="AS40" i="12"/>
  <c r="AS43" i="12"/>
  <c r="AS46" i="12"/>
  <c r="AS49" i="12"/>
  <c r="AS52" i="12"/>
  <c r="AS55" i="12"/>
  <c r="AS58" i="12"/>
  <c r="AS61" i="12"/>
  <c r="AS64" i="12"/>
  <c r="AS67" i="12"/>
  <c r="AS70" i="12"/>
  <c r="AS73" i="12"/>
  <c r="AS76" i="12"/>
  <c r="AS79" i="12"/>
  <c r="AS82" i="12"/>
  <c r="AS85" i="12"/>
  <c r="AS88" i="12"/>
  <c r="AS91" i="12"/>
  <c r="C32" i="1"/>
  <c r="C99" i="1"/>
  <c r="C155" i="1"/>
  <c r="F199" i="1"/>
  <c r="F243" i="1"/>
  <c r="C289" i="1"/>
  <c r="F318" i="1"/>
  <c r="F342" i="1"/>
  <c r="F366" i="1"/>
  <c r="C387" i="1"/>
  <c r="F404" i="1"/>
  <c r="C420" i="1"/>
  <c r="Q420" i="1" s="1"/>
  <c r="Y420" i="1" s="1"/>
  <c r="F432" i="1"/>
  <c r="F444" i="1"/>
  <c r="F456" i="1"/>
  <c r="C470" i="1"/>
  <c r="C482" i="1"/>
  <c r="C494" i="1"/>
  <c r="F504" i="1"/>
  <c r="F512" i="1"/>
  <c r="C522" i="1"/>
  <c r="AD522" i="1" s="1"/>
  <c r="F530" i="1"/>
  <c r="C540" i="1"/>
  <c r="AD540" i="1" s="1"/>
  <c r="F548" i="1"/>
  <c r="F557" i="1"/>
  <c r="C565" i="1"/>
  <c r="AD565" i="1" s="1"/>
  <c r="C572" i="1"/>
  <c r="C579" i="1"/>
  <c r="Q579" i="1" s="1"/>
  <c r="Y579" i="1" s="1"/>
  <c r="C585" i="1"/>
  <c r="AD585" i="1" s="1"/>
  <c r="F590" i="1"/>
  <c r="F596" i="1"/>
  <c r="F602" i="1"/>
  <c r="F608" i="1"/>
  <c r="F614" i="1"/>
  <c r="F620" i="1"/>
  <c r="F626" i="1"/>
  <c r="F632" i="1"/>
  <c r="C638" i="1"/>
  <c r="C644" i="1"/>
  <c r="C650" i="1"/>
  <c r="C656" i="1"/>
  <c r="C662" i="1"/>
  <c r="C668" i="1"/>
  <c r="C674" i="1"/>
  <c r="P674" i="1" s="1"/>
  <c r="R674" i="1" s="1"/>
  <c r="S674" i="1" s="1"/>
  <c r="T674" i="1" s="1"/>
  <c r="C680" i="1"/>
  <c r="P680" i="1" s="1"/>
  <c r="R680" i="1" s="1"/>
  <c r="G537" i="1"/>
  <c r="D536" i="1"/>
  <c r="AG534" i="1"/>
  <c r="AT7" i="12"/>
  <c r="AT10" i="12"/>
  <c r="AT13" i="12"/>
  <c r="AT16" i="12"/>
  <c r="AT19" i="12"/>
  <c r="AT22" i="12"/>
  <c r="AT25" i="12"/>
  <c r="AT28" i="12"/>
  <c r="AT31" i="12"/>
  <c r="AT34" i="12"/>
  <c r="AT37" i="12"/>
  <c r="AT40" i="12"/>
  <c r="AT43" i="12"/>
  <c r="AT46" i="12"/>
  <c r="AT49" i="12"/>
  <c r="AT52" i="12"/>
  <c r="AT55" i="12"/>
  <c r="AT58" i="12"/>
  <c r="AT61" i="12"/>
  <c r="AT64" i="12"/>
  <c r="AT67" i="12"/>
  <c r="AT70" i="12"/>
  <c r="AT73" i="12"/>
  <c r="AT76" i="12"/>
  <c r="C36" i="1"/>
  <c r="C103" i="1"/>
  <c r="F155" i="1"/>
  <c r="F200" i="1"/>
  <c r="AB200" i="1" s="1"/>
  <c r="F245" i="1"/>
  <c r="F289" i="1"/>
  <c r="C319" i="1"/>
  <c r="Q319" i="1" s="1"/>
  <c r="Y319" i="1" s="1"/>
  <c r="C343" i="1"/>
  <c r="Q343" i="1" s="1"/>
  <c r="Y343" i="1" s="1"/>
  <c r="C367" i="1"/>
  <c r="F390" i="1"/>
  <c r="AB390" i="1" s="1"/>
  <c r="C405" i="1"/>
  <c r="F420" i="1"/>
  <c r="C433" i="1"/>
  <c r="C445" i="1"/>
  <c r="C457" i="1"/>
  <c r="F470" i="1"/>
  <c r="F482" i="1"/>
  <c r="F494" i="1"/>
  <c r="F505" i="1"/>
  <c r="AB505" i="1" s="1"/>
  <c r="F513" i="1"/>
  <c r="C523" i="1"/>
  <c r="F531" i="1"/>
  <c r="C541" i="1"/>
  <c r="P541" i="1" s="1"/>
  <c r="R541" i="1" s="1"/>
  <c r="F549" i="1"/>
  <c r="AB549" i="1" s="1"/>
  <c r="C558" i="1"/>
  <c r="F565" i="1"/>
  <c r="F572" i="1"/>
  <c r="F579" i="1"/>
  <c r="F585" i="1"/>
  <c r="C591" i="1"/>
  <c r="Q591" i="1" s="1"/>
  <c r="Y591" i="1" s="1"/>
  <c r="C597" i="1"/>
  <c r="Q597" i="1" s="1"/>
  <c r="Y597" i="1" s="1"/>
  <c r="C603" i="1"/>
  <c r="P603" i="1" s="1"/>
  <c r="R603" i="1" s="1"/>
  <c r="S603" i="1" s="1"/>
  <c r="T603" i="1" s="1"/>
  <c r="C609" i="1"/>
  <c r="P609" i="1" s="1"/>
  <c r="R609" i="1" s="1"/>
  <c r="C615" i="1"/>
  <c r="P615" i="1" s="1"/>
  <c r="R615" i="1" s="1"/>
  <c r="S615" i="1" s="1"/>
  <c r="T615" i="1" s="1"/>
  <c r="C621" i="1"/>
  <c r="P621" i="1" s="1"/>
  <c r="R621" i="1" s="1"/>
  <c r="C627" i="1"/>
  <c r="Q627" i="1" s="1"/>
  <c r="Y627" i="1" s="1"/>
  <c r="C633" i="1"/>
  <c r="P633" i="1" s="1"/>
  <c r="R633" i="1" s="1"/>
  <c r="F638" i="1"/>
  <c r="F644" i="1"/>
  <c r="F650" i="1"/>
  <c r="F656" i="1"/>
  <c r="F662" i="1"/>
  <c r="F668" i="1"/>
  <c r="F674" i="1"/>
  <c r="F680" i="1"/>
  <c r="M467" i="1"/>
  <c r="E537" i="1"/>
  <c r="AG535" i="1"/>
  <c r="AU7" i="12"/>
  <c r="AU10" i="12"/>
  <c r="AU13" i="12"/>
  <c r="AU16" i="12"/>
  <c r="AU19" i="12"/>
  <c r="AU22" i="12"/>
  <c r="AU25" i="12"/>
  <c r="AU28" i="12"/>
  <c r="AU31" i="12"/>
  <c r="AU34" i="12"/>
  <c r="AU37" i="12"/>
  <c r="AU40" i="12"/>
  <c r="AU43" i="12"/>
  <c r="AU46" i="12"/>
  <c r="AU49" i="12"/>
  <c r="AU52" i="12"/>
  <c r="AU55" i="12"/>
  <c r="AU58" i="12"/>
  <c r="AU61" i="12"/>
  <c r="AU64" i="12"/>
  <c r="AU67" i="12"/>
  <c r="AU70" i="12"/>
  <c r="AU73" i="12"/>
  <c r="AU76" i="12"/>
  <c r="AU79" i="12"/>
  <c r="AU82" i="12"/>
  <c r="AU85" i="12"/>
  <c r="AU88" i="12"/>
  <c r="AU91" i="12"/>
  <c r="AU94" i="12"/>
  <c r="AU97" i="12"/>
  <c r="AU100" i="12"/>
  <c r="AU103" i="12"/>
  <c r="F43" i="1"/>
  <c r="F110" i="1"/>
  <c r="F158" i="1"/>
  <c r="C204" i="1"/>
  <c r="F248" i="1"/>
  <c r="F293" i="1"/>
  <c r="C321" i="1"/>
  <c r="AC321" i="1" s="1"/>
  <c r="C345" i="1"/>
  <c r="C369" i="1"/>
  <c r="P369" i="1" s="1"/>
  <c r="R369" i="1" s="1"/>
  <c r="S369" i="1" s="1"/>
  <c r="T369" i="1" s="1"/>
  <c r="C391" i="1"/>
  <c r="C408" i="1"/>
  <c r="C421" i="1"/>
  <c r="F434" i="1"/>
  <c r="F446" i="1"/>
  <c r="F458" i="1"/>
  <c r="C472" i="1"/>
  <c r="C484" i="1"/>
  <c r="C495" i="1"/>
  <c r="C506" i="1"/>
  <c r="P506" i="1" s="1"/>
  <c r="R506" i="1" s="1"/>
  <c r="S506" i="1" s="1"/>
  <c r="T506" i="1" s="1"/>
  <c r="C514" i="1"/>
  <c r="F523" i="1"/>
  <c r="C532" i="1"/>
  <c r="P532" i="1" s="1"/>
  <c r="R532" i="1" s="1"/>
  <c r="S532" i="1" s="1"/>
  <c r="T532" i="1" s="1"/>
  <c r="F541" i="1"/>
  <c r="C550" i="1"/>
  <c r="C559" i="1"/>
  <c r="C566" i="1"/>
  <c r="F573" i="1"/>
  <c r="C580" i="1"/>
  <c r="C586" i="1"/>
  <c r="F591" i="1"/>
  <c r="F597" i="1"/>
  <c r="F603" i="1"/>
  <c r="F609" i="1"/>
  <c r="F615" i="1"/>
  <c r="F621" i="1"/>
  <c r="F627" i="1"/>
  <c r="F633" i="1"/>
  <c r="C639" i="1"/>
  <c r="C645" i="1"/>
  <c r="P645" i="1" s="1"/>
  <c r="R645" i="1" s="1"/>
  <c r="C651" i="1"/>
  <c r="Q651" i="1" s="1"/>
  <c r="Y651" i="1" s="1"/>
  <c r="C657" i="1"/>
  <c r="C663" i="1"/>
  <c r="C669" i="1"/>
  <c r="P669" i="1" s="1"/>
  <c r="R669" i="1" s="1"/>
  <c r="C675" i="1"/>
  <c r="P675" i="1" s="1"/>
  <c r="R675" i="1" s="1"/>
  <c r="S675" i="1" s="1"/>
  <c r="T675" i="1" s="1"/>
  <c r="C681" i="1"/>
  <c r="P681" i="1" s="1"/>
  <c r="R681" i="1" s="1"/>
  <c r="G467" i="1"/>
  <c r="M466" i="1"/>
  <c r="D537" i="1"/>
  <c r="AR5" i="12"/>
  <c r="AR8" i="12"/>
  <c r="AR11" i="12"/>
  <c r="AR14" i="12"/>
  <c r="AR17" i="12"/>
  <c r="AR20" i="12"/>
  <c r="AR23" i="12"/>
  <c r="AR26" i="12"/>
  <c r="AR29" i="12"/>
  <c r="AR32" i="12"/>
  <c r="AR35" i="12"/>
  <c r="AR38" i="12"/>
  <c r="AR41" i="12"/>
  <c r="AR44" i="12"/>
  <c r="C47" i="1"/>
  <c r="F114" i="1"/>
  <c r="C165" i="1"/>
  <c r="F210" i="1"/>
  <c r="C255" i="1"/>
  <c r="C300" i="1"/>
  <c r="F324" i="1"/>
  <c r="F348" i="1"/>
  <c r="F372" i="1"/>
  <c r="F392" i="1"/>
  <c r="F408" i="1"/>
  <c r="F422" i="1"/>
  <c r="C435" i="1"/>
  <c r="C447" i="1"/>
  <c r="C459" i="1"/>
  <c r="F472" i="1"/>
  <c r="F484" i="1"/>
  <c r="C496" i="1"/>
  <c r="F506" i="1"/>
  <c r="F514" i="1"/>
  <c r="C524" i="1"/>
  <c r="F532" i="1"/>
  <c r="C542" i="1"/>
  <c r="F550" i="1"/>
  <c r="F559" i="1"/>
  <c r="F566" i="1"/>
  <c r="C574" i="1"/>
  <c r="P574" i="1" s="1"/>
  <c r="R574" i="1" s="1"/>
  <c r="S574" i="1" s="1"/>
  <c r="T574" i="1" s="1"/>
  <c r="F580" i="1"/>
  <c r="F586" i="1"/>
  <c r="C592" i="1"/>
  <c r="AD592" i="1" s="1"/>
  <c r="C598" i="1"/>
  <c r="C604" i="1"/>
  <c r="C610" i="1"/>
  <c r="C616" i="1"/>
  <c r="C622" i="1"/>
  <c r="Q622" i="1" s="1"/>
  <c r="Y622" i="1" s="1"/>
  <c r="C628" i="1"/>
  <c r="P628" i="1" s="1"/>
  <c r="R628" i="1" s="1"/>
  <c r="S628" i="1" s="1"/>
  <c r="T628" i="1" s="1"/>
  <c r="C634" i="1"/>
  <c r="F639" i="1"/>
  <c r="F645" i="1"/>
  <c r="F651" i="1"/>
  <c r="F657" i="1"/>
  <c r="F663" i="1"/>
  <c r="F669" i="1"/>
  <c r="F675" i="1"/>
  <c r="F681" i="1"/>
  <c r="G469" i="1"/>
  <c r="M468" i="1"/>
  <c r="E467" i="1"/>
  <c r="G466" i="1"/>
  <c r="AG536" i="1"/>
  <c r="AS5" i="12"/>
  <c r="AS8" i="12"/>
  <c r="AS11" i="12"/>
  <c r="AS14" i="12"/>
  <c r="AS17" i="12"/>
  <c r="AS20" i="12"/>
  <c r="AS23" i="12"/>
  <c r="AS26" i="12"/>
  <c r="AS29" i="12"/>
  <c r="AS32" i="12"/>
  <c r="AS35" i="12"/>
  <c r="AS38" i="12"/>
  <c r="AS41" i="12"/>
  <c r="AS44" i="12"/>
  <c r="AS47" i="12"/>
  <c r="AS50" i="12"/>
  <c r="AS53" i="12"/>
  <c r="AS56" i="12"/>
  <c r="AS59" i="12"/>
  <c r="AS62" i="12"/>
  <c r="AS65" i="12"/>
  <c r="AS68" i="12"/>
  <c r="C54" i="1"/>
  <c r="C122" i="1"/>
  <c r="C167" i="1"/>
  <c r="C211" i="1"/>
  <c r="C256" i="1"/>
  <c r="P256" i="1" s="1"/>
  <c r="R256" i="1" s="1"/>
  <c r="F300" i="1"/>
  <c r="C325" i="1"/>
  <c r="Q325" i="1" s="1"/>
  <c r="Y325" i="1" s="1"/>
  <c r="C349" i="1"/>
  <c r="C373" i="1"/>
  <c r="C393" i="1"/>
  <c r="C409" i="1"/>
  <c r="C423" i="1"/>
  <c r="C437" i="1"/>
  <c r="C449" i="1"/>
  <c r="C461" i="1"/>
  <c r="Q461" i="1" s="1"/>
  <c r="Y461" i="1" s="1"/>
  <c r="F474" i="1"/>
  <c r="F486" i="1"/>
  <c r="F496" i="1"/>
  <c r="C507" i="1"/>
  <c r="C516" i="1"/>
  <c r="F524" i="1"/>
  <c r="C534" i="1"/>
  <c r="Q534" i="1" s="1"/>
  <c r="Y534" i="1" s="1"/>
  <c r="F542" i="1"/>
  <c r="C552" i="1"/>
  <c r="C560" i="1"/>
  <c r="F567" i="1"/>
  <c r="AB567" i="1" s="1"/>
  <c r="F574" i="1"/>
  <c r="C581" i="1"/>
  <c r="AD581" i="1" s="1"/>
  <c r="C587" i="1"/>
  <c r="AD587" i="1" s="1"/>
  <c r="F592" i="1"/>
  <c r="F598" i="1"/>
  <c r="F604" i="1"/>
  <c r="F610" i="1"/>
  <c r="F616" i="1"/>
  <c r="F622" i="1"/>
  <c r="F628" i="1"/>
  <c r="F634" i="1"/>
  <c r="C640" i="1"/>
  <c r="C646" i="1"/>
  <c r="C652" i="1"/>
  <c r="C658" i="1"/>
  <c r="Q658" i="1" s="1"/>
  <c r="Y658" i="1" s="1"/>
  <c r="C664" i="1"/>
  <c r="C670" i="1"/>
  <c r="C676" i="1"/>
  <c r="C682" i="1"/>
  <c r="E469" i="1"/>
  <c r="D467" i="1"/>
  <c r="E466" i="1"/>
  <c r="C58" i="1"/>
  <c r="F125" i="1"/>
  <c r="C170" i="1"/>
  <c r="P170" i="1" s="1"/>
  <c r="R170" i="1" s="1"/>
  <c r="F215" i="1"/>
  <c r="C260" i="1"/>
  <c r="F302" i="1"/>
  <c r="C327" i="1"/>
  <c r="Q327" i="1" s="1"/>
  <c r="Y327" i="1" s="1"/>
  <c r="C351" i="1"/>
  <c r="C375" i="1"/>
  <c r="F396" i="1"/>
  <c r="F410" i="1"/>
  <c r="C426" i="1"/>
  <c r="Q426" i="1" s="1"/>
  <c r="Y426" i="1" s="1"/>
  <c r="C438" i="1"/>
  <c r="C450" i="1"/>
  <c r="C462" i="1"/>
  <c r="F475" i="1"/>
  <c r="AB475" i="1" s="1"/>
  <c r="F487" i="1"/>
  <c r="AB487" i="1" s="1"/>
  <c r="F498" i="1"/>
  <c r="C508" i="1"/>
  <c r="C517" i="1"/>
  <c r="F525" i="1"/>
  <c r="AB525" i="1" s="1"/>
  <c r="C535" i="1"/>
  <c r="AE535" i="1" s="1"/>
  <c r="F543" i="1"/>
  <c r="AB543" i="1" s="1"/>
  <c r="C553" i="1"/>
  <c r="AD553" i="1" s="1"/>
  <c r="F560" i="1"/>
  <c r="AB560" i="1" s="1"/>
  <c r="C568" i="1"/>
  <c r="C575" i="1"/>
  <c r="Q575" i="1" s="1"/>
  <c r="Y575" i="1" s="1"/>
  <c r="F581" i="1"/>
  <c r="AB581" i="1" s="1"/>
  <c r="F587" i="1"/>
  <c r="C593" i="1"/>
  <c r="C599" i="1"/>
  <c r="C605" i="1"/>
  <c r="C611" i="1"/>
  <c r="C617" i="1"/>
  <c r="C623" i="1"/>
  <c r="C629" i="1"/>
  <c r="C635" i="1"/>
  <c r="Q635" i="1" s="1"/>
  <c r="Y635" i="1" s="1"/>
  <c r="F640" i="1"/>
  <c r="AB640" i="1" s="1"/>
  <c r="F646" i="1"/>
  <c r="AB646" i="1" s="1"/>
  <c r="F652" i="1"/>
  <c r="AB652" i="1" s="1"/>
  <c r="F658" i="1"/>
  <c r="AB658" i="1" s="1"/>
  <c r="F664" i="1"/>
  <c r="AB664" i="1" s="1"/>
  <c r="F670" i="1"/>
  <c r="AB670" i="1" s="1"/>
  <c r="F676" i="1"/>
  <c r="AB676" i="1" s="1"/>
  <c r="F682" i="1"/>
  <c r="AB682" i="1" s="1"/>
  <c r="D469" i="1"/>
  <c r="G468" i="1"/>
  <c r="AG466" i="1"/>
  <c r="D466" i="1"/>
  <c r="AU5" i="12"/>
  <c r="AU8" i="12"/>
  <c r="AU11" i="12"/>
  <c r="AU14" i="12"/>
  <c r="AU17" i="12"/>
  <c r="AU20" i="12"/>
  <c r="AU23" i="12"/>
  <c r="AU26" i="12"/>
  <c r="AU29" i="12"/>
  <c r="AU32" i="12"/>
  <c r="AU35" i="12"/>
  <c r="AU38" i="12"/>
  <c r="AU41" i="12"/>
  <c r="AU44" i="12"/>
  <c r="AU47" i="12"/>
  <c r="AU50" i="12"/>
  <c r="AU53" i="12"/>
  <c r="AU56" i="12"/>
  <c r="AU59" i="12"/>
  <c r="AU62" i="12"/>
  <c r="AU65" i="12"/>
  <c r="AU68" i="12"/>
  <c r="AU71" i="12"/>
  <c r="AU74" i="12"/>
  <c r="AU77" i="12"/>
  <c r="F65" i="1"/>
  <c r="C132" i="1"/>
  <c r="F176" i="1"/>
  <c r="C222" i="1"/>
  <c r="F266" i="1"/>
  <c r="F306" i="1"/>
  <c r="F330" i="1"/>
  <c r="F354" i="1"/>
  <c r="F378" i="1"/>
  <c r="C397" i="1"/>
  <c r="AD397" i="1" s="1"/>
  <c r="C411" i="1"/>
  <c r="AD411" i="1" s="1"/>
  <c r="F426" i="1"/>
  <c r="F438" i="1"/>
  <c r="F450" i="1"/>
  <c r="F462" i="1"/>
  <c r="C476" i="1"/>
  <c r="C488" i="1"/>
  <c r="F499" i="1"/>
  <c r="F508" i="1"/>
  <c r="F517" i="1"/>
  <c r="C526" i="1"/>
  <c r="P526" i="1" s="1"/>
  <c r="R526" i="1" s="1"/>
  <c r="S526" i="1" s="1"/>
  <c r="F535" i="1"/>
  <c r="C544" i="1"/>
  <c r="F553" i="1"/>
  <c r="F561" i="1"/>
  <c r="F568" i="1"/>
  <c r="F575" i="1"/>
  <c r="C582" i="1"/>
  <c r="C588" i="1"/>
  <c r="F593" i="1"/>
  <c r="F599" i="1"/>
  <c r="F605" i="1"/>
  <c r="F611" i="1"/>
  <c r="F617" i="1"/>
  <c r="F623" i="1"/>
  <c r="F629" i="1"/>
  <c r="F635" i="1"/>
  <c r="C641" i="1"/>
  <c r="C647" i="1"/>
  <c r="P647" i="1" s="1"/>
  <c r="R647" i="1" s="1"/>
  <c r="C653" i="1"/>
  <c r="C659" i="1"/>
  <c r="C665" i="1"/>
  <c r="C671" i="1"/>
  <c r="C677" i="1"/>
  <c r="C683" i="1"/>
  <c r="AG468" i="1"/>
  <c r="E468" i="1"/>
  <c r="AG537" i="1"/>
  <c r="G534" i="1"/>
  <c r="AR6" i="12"/>
  <c r="AR9" i="12"/>
  <c r="AR12" i="12"/>
  <c r="AR15" i="12"/>
  <c r="AR18" i="12"/>
  <c r="AR21" i="12"/>
  <c r="AR24" i="12"/>
  <c r="AR27" i="12"/>
  <c r="AR30" i="12"/>
  <c r="AR33" i="12"/>
  <c r="AR36" i="12"/>
  <c r="AR39" i="12"/>
  <c r="AR42" i="12"/>
  <c r="AR45" i="12"/>
  <c r="AR48" i="12"/>
  <c r="AR51" i="12"/>
  <c r="AR54" i="12"/>
  <c r="AR57" i="12"/>
  <c r="AR60" i="12"/>
  <c r="AR63" i="12"/>
  <c r="AR66" i="12"/>
  <c r="AR69" i="12"/>
  <c r="AR72" i="12"/>
  <c r="AR75" i="12"/>
  <c r="AR78" i="12"/>
  <c r="AR81" i="12"/>
  <c r="AR84" i="12"/>
  <c r="AR87" i="12"/>
  <c r="AR90" i="12"/>
  <c r="AR93" i="12"/>
  <c r="AR96" i="12"/>
  <c r="AR99" i="12"/>
  <c r="AR102" i="12"/>
  <c r="F69" i="1"/>
  <c r="F132" i="1"/>
  <c r="F177" i="1"/>
  <c r="F222" i="1"/>
  <c r="F267" i="1"/>
  <c r="C307" i="1"/>
  <c r="C331" i="1"/>
  <c r="C355" i="1"/>
  <c r="P355" i="1" s="1"/>
  <c r="R355" i="1" s="1"/>
  <c r="C379" i="1"/>
  <c r="F398" i="1"/>
  <c r="C414" i="1"/>
  <c r="Q414" i="1" s="1"/>
  <c r="Y414" i="1" s="1"/>
  <c r="C427" i="1"/>
  <c r="C439" i="1"/>
  <c r="C451" i="1"/>
  <c r="C463" i="1"/>
  <c r="F476" i="1"/>
  <c r="F488" i="1"/>
  <c r="C500" i="1"/>
  <c r="C509" i="1"/>
  <c r="P509" i="1" s="1"/>
  <c r="R509" i="1" s="1"/>
  <c r="C518" i="1"/>
  <c r="F526" i="1"/>
  <c r="C536" i="1"/>
  <c r="AE536" i="1" s="1"/>
  <c r="F544" i="1"/>
  <c r="C554" i="1"/>
  <c r="C562" i="1"/>
  <c r="C569" i="1"/>
  <c r="C576" i="1"/>
  <c r="F582" i="1"/>
  <c r="F588" i="1"/>
  <c r="C594" i="1"/>
  <c r="C600" i="1"/>
  <c r="Q600" i="1" s="1"/>
  <c r="Y600" i="1" s="1"/>
  <c r="C606" i="1"/>
  <c r="C612" i="1"/>
  <c r="P612" i="1" s="1"/>
  <c r="R612" i="1" s="1"/>
  <c r="S612" i="1" s="1"/>
  <c r="T612" i="1" s="1"/>
  <c r="C618" i="1"/>
  <c r="AD618" i="1" s="1"/>
  <c r="C624" i="1"/>
  <c r="C630" i="1"/>
  <c r="C636" i="1"/>
  <c r="F641" i="1"/>
  <c r="F647" i="1"/>
  <c r="F653" i="1"/>
  <c r="F659" i="1"/>
  <c r="F665" i="1"/>
  <c r="F671" i="1"/>
  <c r="F677" i="1"/>
  <c r="F683" i="1"/>
  <c r="D468" i="1"/>
  <c r="E534" i="1"/>
  <c r="AS6" i="12"/>
  <c r="AS9" i="12"/>
  <c r="AS12" i="12"/>
  <c r="AS15" i="12"/>
  <c r="AS18" i="12"/>
  <c r="AS21" i="12"/>
  <c r="AS24" i="12"/>
  <c r="AS27" i="12"/>
  <c r="AS30" i="12"/>
  <c r="AS33" i="12"/>
  <c r="AS36" i="12"/>
  <c r="AS39" i="12"/>
  <c r="AS42" i="12"/>
  <c r="AS45" i="12"/>
  <c r="AS48" i="12"/>
  <c r="AS51" i="12"/>
  <c r="AS54" i="12"/>
  <c r="AS57" i="12"/>
  <c r="AS60" i="12"/>
  <c r="F9" i="1"/>
  <c r="AB9" i="1" s="1"/>
  <c r="C77" i="1"/>
  <c r="C137" i="1"/>
  <c r="F181" i="1"/>
  <c r="C227" i="1"/>
  <c r="F271" i="1"/>
  <c r="C309" i="1"/>
  <c r="Q309" i="1" s="1"/>
  <c r="Y309" i="1" s="1"/>
  <c r="C333" i="1"/>
  <c r="C357" i="1"/>
  <c r="C381" i="1"/>
  <c r="Q381" i="1" s="1"/>
  <c r="Y381" i="1" s="1"/>
  <c r="C399" i="1"/>
  <c r="F414" i="1"/>
  <c r="F428" i="1"/>
  <c r="F440" i="1"/>
  <c r="F452" i="1"/>
  <c r="F464" i="1"/>
  <c r="C478" i="1"/>
  <c r="P478" i="1" s="1"/>
  <c r="R478" i="1" s="1"/>
  <c r="S478" i="1" s="1"/>
  <c r="T478" i="1" s="1"/>
  <c r="C490" i="1"/>
  <c r="F500" i="1"/>
  <c r="F510" i="1"/>
  <c r="F518" i="1"/>
  <c r="C528" i="1"/>
  <c r="F536" i="1"/>
  <c r="C546" i="1"/>
  <c r="F554" i="1"/>
  <c r="F562" i="1"/>
  <c r="F569" i="1"/>
  <c r="C577" i="1"/>
  <c r="C583" i="1"/>
  <c r="F594" i="1"/>
  <c r="F600" i="1"/>
  <c r="F606" i="1"/>
  <c r="F612" i="1"/>
  <c r="F618" i="1"/>
  <c r="F624" i="1"/>
  <c r="F630" i="1"/>
  <c r="F636" i="1"/>
  <c r="C642" i="1"/>
  <c r="C648" i="1"/>
  <c r="Q648" i="1" s="1"/>
  <c r="Y648" i="1" s="1"/>
  <c r="C654" i="1"/>
  <c r="C660" i="1"/>
  <c r="C666" i="1"/>
  <c r="P666" i="1" s="1"/>
  <c r="R666" i="1" s="1"/>
  <c r="S666" i="1" s="1"/>
  <c r="T666" i="1" s="1"/>
  <c r="C672" i="1"/>
  <c r="Q672" i="1" s="1"/>
  <c r="Y672" i="1" s="1"/>
  <c r="C678" i="1"/>
  <c r="C684" i="1"/>
  <c r="AG467" i="1"/>
  <c r="M536" i="1"/>
  <c r="M535" i="1"/>
  <c r="D534" i="1"/>
  <c r="C13" i="1"/>
  <c r="C80" i="1"/>
  <c r="F143" i="1"/>
  <c r="C188" i="1"/>
  <c r="F233" i="1"/>
  <c r="C278" i="1"/>
  <c r="F312" i="1"/>
  <c r="F336" i="1"/>
  <c r="F360" i="1"/>
  <c r="F384" i="1"/>
  <c r="C402" i="1"/>
  <c r="AD402" i="1" s="1"/>
  <c r="C415" i="1"/>
  <c r="C429" i="1"/>
  <c r="C441" i="1"/>
  <c r="C453" i="1"/>
  <c r="C465" i="1"/>
  <c r="F478" i="1"/>
  <c r="F490" i="1"/>
  <c r="C501" i="1"/>
  <c r="P501" i="1" s="1"/>
  <c r="R501" i="1" s="1"/>
  <c r="C511" i="1"/>
  <c r="F519" i="1"/>
  <c r="C529" i="1"/>
  <c r="F537" i="1"/>
  <c r="C547" i="1"/>
  <c r="F555" i="1"/>
  <c r="C563" i="1"/>
  <c r="C570" i="1"/>
  <c r="F577" i="1"/>
  <c r="F583" i="1"/>
  <c r="C589" i="1"/>
  <c r="P589" i="1" s="1"/>
  <c r="R589" i="1" s="1"/>
  <c r="C595" i="1"/>
  <c r="P595" i="1" s="1"/>
  <c r="R595" i="1" s="1"/>
  <c r="C601" i="1"/>
  <c r="P601" i="1" s="1"/>
  <c r="R601" i="1" s="1"/>
  <c r="C607" i="1"/>
  <c r="C613" i="1"/>
  <c r="C619" i="1"/>
  <c r="C625" i="1"/>
  <c r="P625" i="1" s="1"/>
  <c r="R625" i="1" s="1"/>
  <c r="C631" i="1"/>
  <c r="F642" i="1"/>
  <c r="F648" i="1"/>
  <c r="F654" i="1"/>
  <c r="F660" i="1"/>
  <c r="F666" i="1"/>
  <c r="F672" i="1"/>
  <c r="F678" i="1"/>
  <c r="F684" i="1"/>
  <c r="G535" i="1"/>
  <c r="F20" i="1"/>
  <c r="C88" i="1"/>
  <c r="C144" i="1"/>
  <c r="AD144" i="1" s="1"/>
  <c r="C189" i="1"/>
  <c r="C234" i="1"/>
  <c r="C279" i="1"/>
  <c r="C313" i="1"/>
  <c r="C337" i="1"/>
  <c r="P337" i="1" s="1"/>
  <c r="R337" i="1" s="1"/>
  <c r="C361" i="1"/>
  <c r="P361" i="1" s="1"/>
  <c r="R361" i="1" s="1"/>
  <c r="C385" i="1"/>
  <c r="F402" i="1"/>
  <c r="F416" i="1"/>
  <c r="C431" i="1"/>
  <c r="C443" i="1"/>
  <c r="AD443" i="1" s="1"/>
  <c r="C455" i="1"/>
  <c r="C467" i="1"/>
  <c r="P467" i="1" s="1"/>
  <c r="R467" i="1" s="1"/>
  <c r="S467" i="1" s="1"/>
  <c r="T467" i="1" s="1"/>
  <c r="F480" i="1"/>
  <c r="F492" i="1"/>
  <c r="C502" i="1"/>
  <c r="F511" i="1"/>
  <c r="C520" i="1"/>
  <c r="F529" i="1"/>
  <c r="C538" i="1"/>
  <c r="F547" i="1"/>
  <c r="C556" i="1"/>
  <c r="P556" i="1" s="1"/>
  <c r="R556" i="1" s="1"/>
  <c r="S556" i="1" s="1"/>
  <c r="F563" i="1"/>
  <c r="C571" i="1"/>
  <c r="C578" i="1"/>
  <c r="C584" i="1"/>
  <c r="F589" i="1"/>
  <c r="F595" i="1"/>
  <c r="AB595" i="1" s="1"/>
  <c r="F601" i="1"/>
  <c r="AB601" i="1" s="1"/>
  <c r="F607" i="1"/>
  <c r="AB607" i="1" s="1"/>
  <c r="F613" i="1"/>
  <c r="AB613" i="1" s="1"/>
  <c r="F619" i="1"/>
  <c r="AB619" i="1" s="1"/>
  <c r="F625" i="1"/>
  <c r="AB625" i="1" s="1"/>
  <c r="F631" i="1"/>
  <c r="C637" i="1"/>
  <c r="P637" i="1" s="1"/>
  <c r="R637" i="1" s="1"/>
  <c r="C643" i="1"/>
  <c r="P643" i="1" s="1"/>
  <c r="R643" i="1" s="1"/>
  <c r="C649" i="1"/>
  <c r="P649" i="1" s="1"/>
  <c r="R649" i="1" s="1"/>
  <c r="C655" i="1"/>
  <c r="C661" i="1"/>
  <c r="AD661" i="1" s="1"/>
  <c r="C667" i="1"/>
  <c r="P667" i="1" s="1"/>
  <c r="R667" i="1" s="1"/>
  <c r="S667" i="1" s="1"/>
  <c r="C673" i="1"/>
  <c r="P673" i="1" s="1"/>
  <c r="R673" i="1" s="1"/>
  <c r="C679" i="1"/>
  <c r="G536" i="1"/>
  <c r="E535" i="1"/>
  <c r="AR7" i="12"/>
  <c r="AR10" i="12"/>
  <c r="AR13" i="12"/>
  <c r="AR16" i="12"/>
  <c r="AR19" i="12"/>
  <c r="AT5" i="12"/>
  <c r="AT17" i="12"/>
  <c r="AT27" i="12"/>
  <c r="AT36" i="12"/>
  <c r="AT45" i="12"/>
  <c r="AR52" i="12"/>
  <c r="AT59" i="12"/>
  <c r="AS66" i="12"/>
  <c r="AT71" i="12"/>
  <c r="AR77" i="12"/>
  <c r="AS81" i="12"/>
  <c r="AR85" i="12"/>
  <c r="AS89" i="12"/>
  <c r="AS93" i="12"/>
  <c r="AU96" i="12"/>
  <c r="AS100" i="12"/>
  <c r="AR104" i="12"/>
  <c r="AR107" i="12"/>
  <c r="AR110" i="12"/>
  <c r="AR113" i="12"/>
  <c r="AR116" i="12"/>
  <c r="AR119" i="12"/>
  <c r="AR122" i="12"/>
  <c r="AR125" i="12"/>
  <c r="AR128" i="12"/>
  <c r="AR131" i="12"/>
  <c r="AR134" i="12"/>
  <c r="AR137" i="12"/>
  <c r="AR140" i="12"/>
  <c r="AR143" i="12"/>
  <c r="AR146" i="12"/>
  <c r="AR149" i="12"/>
  <c r="AR152" i="12"/>
  <c r="AR155" i="12"/>
  <c r="AR158" i="12"/>
  <c r="AR161" i="12"/>
  <c r="AR164" i="12"/>
  <c r="AR167" i="12"/>
  <c r="AR170" i="12"/>
  <c r="AR173" i="12"/>
  <c r="AR176" i="12"/>
  <c r="AR179" i="12"/>
  <c r="AR182" i="12"/>
  <c r="AR185" i="12"/>
  <c r="AR188" i="12"/>
  <c r="AR191" i="12"/>
  <c r="AR194" i="12"/>
  <c r="AR197" i="12"/>
  <c r="AR200" i="12"/>
  <c r="AR203" i="12"/>
  <c r="AR206" i="12"/>
  <c r="AR209" i="12"/>
  <c r="AR212" i="12"/>
  <c r="AR215" i="12"/>
  <c r="AR218" i="12"/>
  <c r="AR221" i="12"/>
  <c r="AR224" i="12"/>
  <c r="AR227" i="12"/>
  <c r="AR230" i="12"/>
  <c r="AR233" i="12"/>
  <c r="AR236" i="12"/>
  <c r="AR239" i="12"/>
  <c r="AR242" i="12"/>
  <c r="AR245" i="12"/>
  <c r="AR248" i="12"/>
  <c r="AR251" i="12"/>
  <c r="AR254" i="12"/>
  <c r="AR257" i="12"/>
  <c r="AR260" i="12"/>
  <c r="AR263" i="12"/>
  <c r="AT6" i="12"/>
  <c r="AT18" i="12"/>
  <c r="AU27" i="12"/>
  <c r="AU36" i="12"/>
  <c r="AU45" i="12"/>
  <c r="AR53" i="12"/>
  <c r="AT60" i="12"/>
  <c r="AT66" i="12"/>
  <c r="AS72" i="12"/>
  <c r="AS77" i="12"/>
  <c r="AT81" i="12"/>
  <c r="AT85" i="12"/>
  <c r="AT89" i="12"/>
  <c r="AT93" i="12"/>
  <c r="AR97" i="12"/>
  <c r="AT100" i="12"/>
  <c r="AS104" i="12"/>
  <c r="AS107" i="12"/>
  <c r="AS110" i="12"/>
  <c r="AS113" i="12"/>
  <c r="AS116" i="12"/>
  <c r="AS119" i="12"/>
  <c r="AS122" i="12"/>
  <c r="AS125" i="12"/>
  <c r="AS128" i="12"/>
  <c r="AS131" i="12"/>
  <c r="AS134" i="12"/>
  <c r="AS137" i="12"/>
  <c r="AS140" i="12"/>
  <c r="AS143" i="12"/>
  <c r="AS146" i="12"/>
  <c r="AS149" i="12"/>
  <c r="AS152" i="12"/>
  <c r="AS155" i="12"/>
  <c r="AS158" i="12"/>
  <c r="AS161" i="12"/>
  <c r="AS164" i="12"/>
  <c r="AS167" i="12"/>
  <c r="AS170" i="12"/>
  <c r="AS173" i="12"/>
  <c r="AS176" i="12"/>
  <c r="AS179" i="12"/>
  <c r="AS182" i="12"/>
  <c r="AS185" i="12"/>
  <c r="AS188" i="12"/>
  <c r="AS191" i="12"/>
  <c r="AS194" i="12"/>
  <c r="AS197" i="12"/>
  <c r="AS200" i="12"/>
  <c r="AS203" i="12"/>
  <c r="AS206" i="12"/>
  <c r="AS209" i="12"/>
  <c r="AS212" i="12"/>
  <c r="AS215" i="12"/>
  <c r="AS218" i="12"/>
  <c r="AS221" i="12"/>
  <c r="AS224" i="12"/>
  <c r="AS227" i="12"/>
  <c r="AS230" i="12"/>
  <c r="AS233" i="12"/>
  <c r="AS236" i="12"/>
  <c r="AS239" i="12"/>
  <c r="AS242" i="12"/>
  <c r="AS245" i="12"/>
  <c r="AS248" i="12"/>
  <c r="AS251" i="12"/>
  <c r="AS254" i="12"/>
  <c r="AS257" i="12"/>
  <c r="AS260" i="12"/>
  <c r="AS263" i="12"/>
  <c r="AS266" i="12"/>
  <c r="AS269" i="12"/>
  <c r="AS272" i="12"/>
  <c r="AS275" i="12"/>
  <c r="AS278" i="12"/>
  <c r="AS281" i="12"/>
  <c r="AS284" i="12"/>
  <c r="AS287" i="12"/>
  <c r="AS290" i="12"/>
  <c r="AS293" i="12"/>
  <c r="AS296" i="12"/>
  <c r="AS299" i="12"/>
  <c r="AS302" i="12"/>
  <c r="AS305" i="12"/>
  <c r="AS308" i="12"/>
  <c r="AS311" i="12"/>
  <c r="AU6" i="12"/>
  <c r="AU18" i="12"/>
  <c r="AR28" i="12"/>
  <c r="AR37" i="12"/>
  <c r="AR46" i="12"/>
  <c r="AT53" i="12"/>
  <c r="AU60" i="12"/>
  <c r="AU66" i="12"/>
  <c r="AT72" i="12"/>
  <c r="AT77" i="12"/>
  <c r="AU81" i="12"/>
  <c r="AR86" i="12"/>
  <c r="AU89" i="12"/>
  <c r="AU93" i="12"/>
  <c r="AS97" i="12"/>
  <c r="AR101" i="12"/>
  <c r="AT104" i="12"/>
  <c r="AT107" i="12"/>
  <c r="AT110" i="12"/>
  <c r="AT113" i="12"/>
  <c r="AT116" i="12"/>
  <c r="AT119" i="12"/>
  <c r="AT122" i="12"/>
  <c r="AT125" i="12"/>
  <c r="AT128" i="12"/>
  <c r="AT131" i="12"/>
  <c r="AT134" i="12"/>
  <c r="AT137" i="12"/>
  <c r="AT140" i="12"/>
  <c r="AT143" i="12"/>
  <c r="AT146" i="12"/>
  <c r="AT149" i="12"/>
  <c r="AT152" i="12"/>
  <c r="AT155" i="12"/>
  <c r="AT158" i="12"/>
  <c r="AT161" i="12"/>
  <c r="AT164" i="12"/>
  <c r="AT167" i="12"/>
  <c r="AT170" i="12"/>
  <c r="AT173" i="12"/>
  <c r="AT176" i="12"/>
  <c r="AT179" i="12"/>
  <c r="AT182" i="12"/>
  <c r="AT185" i="12"/>
  <c r="AT188" i="12"/>
  <c r="AT191" i="12"/>
  <c r="AT194" i="12"/>
  <c r="AT197" i="12"/>
  <c r="AT200" i="12"/>
  <c r="AT203" i="12"/>
  <c r="AT206" i="12"/>
  <c r="AT209" i="12"/>
  <c r="AT212" i="12"/>
  <c r="AT215" i="12"/>
  <c r="AT218" i="12"/>
  <c r="AT221" i="12"/>
  <c r="AT224" i="12"/>
  <c r="AT227" i="12"/>
  <c r="AT230" i="12"/>
  <c r="AT233" i="12"/>
  <c r="AT236" i="12"/>
  <c r="AT239" i="12"/>
  <c r="AT242" i="12"/>
  <c r="AT245" i="12"/>
  <c r="AT248" i="12"/>
  <c r="AT251" i="12"/>
  <c r="AT254" i="12"/>
  <c r="AT257" i="12"/>
  <c r="AT260" i="12"/>
  <c r="AT263" i="12"/>
  <c r="AT266" i="12"/>
  <c r="AT269" i="12"/>
  <c r="AT272" i="12"/>
  <c r="AT275" i="12"/>
  <c r="AT278" i="12"/>
  <c r="AT281" i="12"/>
  <c r="AT284" i="12"/>
  <c r="AT287" i="12"/>
  <c r="AT290" i="12"/>
  <c r="AT293" i="12"/>
  <c r="AT296" i="12"/>
  <c r="AT299" i="12"/>
  <c r="AT302" i="12"/>
  <c r="AT305" i="12"/>
  <c r="AT308" i="12"/>
  <c r="AT8" i="12"/>
  <c r="AT20" i="12"/>
  <c r="AT29" i="12"/>
  <c r="AT38" i="12"/>
  <c r="AR47" i="12"/>
  <c r="AT54" i="12"/>
  <c r="AR61" i="12"/>
  <c r="AR67" i="12"/>
  <c r="AU72" i="12"/>
  <c r="AS78" i="12"/>
  <c r="AR82" i="12"/>
  <c r="AS86" i="12"/>
  <c r="AS90" i="12"/>
  <c r="AR94" i="12"/>
  <c r="AT97" i="12"/>
  <c r="AS101" i="12"/>
  <c r="AU104" i="12"/>
  <c r="AU107" i="12"/>
  <c r="AU110" i="12"/>
  <c r="AU113" i="12"/>
  <c r="AU116" i="12"/>
  <c r="AU119" i="12"/>
  <c r="AU122" i="12"/>
  <c r="AU125" i="12"/>
  <c r="AU128" i="12"/>
  <c r="AU131" i="12"/>
  <c r="AU134" i="12"/>
  <c r="AU137" i="12"/>
  <c r="AU140" i="12"/>
  <c r="AU143" i="12"/>
  <c r="AU146" i="12"/>
  <c r="AU149" i="12"/>
  <c r="AU152" i="12"/>
  <c r="AU155" i="12"/>
  <c r="AU158" i="12"/>
  <c r="AU161" i="12"/>
  <c r="AU164" i="12"/>
  <c r="AU167" i="12"/>
  <c r="AU170" i="12"/>
  <c r="AU173" i="12"/>
  <c r="AU176" i="12"/>
  <c r="AU179" i="12"/>
  <c r="AU182" i="12"/>
  <c r="AU185" i="12"/>
  <c r="AU188" i="12"/>
  <c r="AU191" i="12"/>
  <c r="AU194" i="12"/>
  <c r="AU197" i="12"/>
  <c r="AU200" i="12"/>
  <c r="AU203" i="12"/>
  <c r="AU206" i="12"/>
  <c r="AU209" i="12"/>
  <c r="AU212" i="12"/>
  <c r="AU215" i="12"/>
  <c r="AU218" i="12"/>
  <c r="AU221" i="12"/>
  <c r="AU224" i="12"/>
  <c r="AU227" i="12"/>
  <c r="AU230" i="12"/>
  <c r="AU233" i="12"/>
  <c r="AU236" i="12"/>
  <c r="AU239" i="12"/>
  <c r="AU242" i="12"/>
  <c r="AU245" i="12"/>
  <c r="AU248" i="12"/>
  <c r="AU251" i="12"/>
  <c r="AU254" i="12"/>
  <c r="AU257" i="12"/>
  <c r="AU260" i="12"/>
  <c r="AU263" i="12"/>
  <c r="AT9" i="12"/>
  <c r="AT21" i="12"/>
  <c r="AT30" i="12"/>
  <c r="AT39" i="12"/>
  <c r="AT47" i="12"/>
  <c r="AU54" i="12"/>
  <c r="AR62" i="12"/>
  <c r="AR68" i="12"/>
  <c r="AR73" i="12"/>
  <c r="AT78" i="12"/>
  <c r="AT82" i="12"/>
  <c r="AT86" i="12"/>
  <c r="AT90" i="12"/>
  <c r="AS94" i="12"/>
  <c r="AR98" i="12"/>
  <c r="AT101" i="12"/>
  <c r="AR105" i="12"/>
  <c r="AR108" i="12"/>
  <c r="AR111" i="12"/>
  <c r="AR114" i="12"/>
  <c r="AR117" i="12"/>
  <c r="AR120" i="12"/>
  <c r="AR123" i="12"/>
  <c r="AR126" i="12"/>
  <c r="AR129" i="12"/>
  <c r="AR132" i="12"/>
  <c r="AR135" i="12"/>
  <c r="AR138" i="12"/>
  <c r="AR141" i="12"/>
  <c r="AR144" i="12"/>
  <c r="AR147" i="12"/>
  <c r="AR150" i="12"/>
  <c r="AR153" i="12"/>
  <c r="AR156" i="12"/>
  <c r="AR159" i="12"/>
  <c r="AR162" i="12"/>
  <c r="AR165" i="12"/>
  <c r="AR168" i="12"/>
  <c r="AR171" i="12"/>
  <c r="AR174" i="12"/>
  <c r="AR177" i="12"/>
  <c r="AR180" i="12"/>
  <c r="AR183" i="12"/>
  <c r="AR186" i="12"/>
  <c r="AR189" i="12"/>
  <c r="AR192" i="12"/>
  <c r="AR195" i="12"/>
  <c r="AR198" i="12"/>
  <c r="AR201" i="12"/>
  <c r="AR204" i="12"/>
  <c r="AR207" i="12"/>
  <c r="AR210" i="12"/>
  <c r="AR213" i="12"/>
  <c r="AR216" i="12"/>
  <c r="AR219" i="12"/>
  <c r="AR222" i="12"/>
  <c r="AR225" i="12"/>
  <c r="AR228" i="12"/>
  <c r="AR231" i="12"/>
  <c r="AR234" i="12"/>
  <c r="AR237" i="12"/>
  <c r="AR240" i="12"/>
  <c r="AR243" i="12"/>
  <c r="AR246" i="12"/>
  <c r="AR249" i="12"/>
  <c r="AR252" i="12"/>
  <c r="AR255" i="12"/>
  <c r="AR258" i="12"/>
  <c r="AR261" i="12"/>
  <c r="AR264" i="12"/>
  <c r="AU9" i="12"/>
  <c r="AU21" i="12"/>
  <c r="AU30" i="12"/>
  <c r="AU39" i="12"/>
  <c r="AT48" i="12"/>
  <c r="AR55" i="12"/>
  <c r="AT62" i="12"/>
  <c r="AT68" i="12"/>
  <c r="AR74" i="12"/>
  <c r="AU78" i="12"/>
  <c r="AR83" i="12"/>
  <c r="AU86" i="12"/>
  <c r="AU90" i="12"/>
  <c r="AT94" i="12"/>
  <c r="AS98" i="12"/>
  <c r="AU101" i="12"/>
  <c r="AS105" i="12"/>
  <c r="AS108" i="12"/>
  <c r="AS111" i="12"/>
  <c r="AS114" i="12"/>
  <c r="AS117" i="12"/>
  <c r="AS120" i="12"/>
  <c r="AS123" i="12"/>
  <c r="AS126" i="12"/>
  <c r="AS129" i="12"/>
  <c r="AS132" i="12"/>
  <c r="AS135" i="12"/>
  <c r="AS138" i="12"/>
  <c r="AS141" i="12"/>
  <c r="AS144" i="12"/>
  <c r="AS147" i="12"/>
  <c r="AS150" i="12"/>
  <c r="AS153" i="12"/>
  <c r="AS156" i="12"/>
  <c r="AS159" i="12"/>
  <c r="AS162" i="12"/>
  <c r="AS165" i="12"/>
  <c r="AS168" i="12"/>
  <c r="AS171" i="12"/>
  <c r="AS174" i="12"/>
  <c r="AS177" i="12"/>
  <c r="AS180" i="12"/>
  <c r="AS183" i="12"/>
  <c r="AS186" i="12"/>
  <c r="AS189" i="12"/>
  <c r="AS192" i="12"/>
  <c r="AS195" i="12"/>
  <c r="AS198" i="12"/>
  <c r="AS201" i="12"/>
  <c r="AS204" i="12"/>
  <c r="AS207" i="12"/>
  <c r="AS210" i="12"/>
  <c r="AS213" i="12"/>
  <c r="AS216" i="12"/>
  <c r="AS219" i="12"/>
  <c r="AS222" i="12"/>
  <c r="AS225" i="12"/>
  <c r="AS228" i="12"/>
  <c r="AS231" i="12"/>
  <c r="AS234" i="12"/>
  <c r="AS237" i="12"/>
  <c r="AS240" i="12"/>
  <c r="AS243" i="12"/>
  <c r="AS246" i="12"/>
  <c r="AS249" i="12"/>
  <c r="AS252" i="12"/>
  <c r="AS255" i="12"/>
  <c r="AS258" i="12"/>
  <c r="AS261" i="12"/>
  <c r="AS264" i="12"/>
  <c r="AT11" i="12"/>
  <c r="AR22" i="12"/>
  <c r="AR31" i="12"/>
  <c r="AR40" i="12"/>
  <c r="AU48" i="12"/>
  <c r="AR56" i="12"/>
  <c r="AS63" i="12"/>
  <c r="AS69" i="12"/>
  <c r="AS74" i="12"/>
  <c r="AR79" i="12"/>
  <c r="AS83" i="12"/>
  <c r="AS87" i="12"/>
  <c r="AR91" i="12"/>
  <c r="AR95" i="12"/>
  <c r="AT98" i="12"/>
  <c r="AS102" i="12"/>
  <c r="AT105" i="12"/>
  <c r="AT108" i="12"/>
  <c r="AT111" i="12"/>
  <c r="AT114" i="12"/>
  <c r="AT117" i="12"/>
  <c r="AT120" i="12"/>
  <c r="AT123" i="12"/>
  <c r="AT126" i="12"/>
  <c r="AT129" i="12"/>
  <c r="AT132" i="12"/>
  <c r="AT135" i="12"/>
  <c r="AT138" i="12"/>
  <c r="AT141" i="12"/>
  <c r="AT144" i="12"/>
  <c r="AT147" i="12"/>
  <c r="AT150" i="12"/>
  <c r="AT153" i="12"/>
  <c r="AT156" i="12"/>
  <c r="AT159" i="12"/>
  <c r="AT162" i="12"/>
  <c r="AT165" i="12"/>
  <c r="AT168" i="12"/>
  <c r="AT171" i="12"/>
  <c r="AT174" i="12"/>
  <c r="AT177" i="12"/>
  <c r="AT180" i="12"/>
  <c r="AT183" i="12"/>
  <c r="AT186" i="12"/>
  <c r="AT189" i="12"/>
  <c r="AT12" i="12"/>
  <c r="AT23" i="12"/>
  <c r="AT32" i="12"/>
  <c r="AT41" i="12"/>
  <c r="AR49" i="12"/>
  <c r="AT56" i="12"/>
  <c r="AT63" i="12"/>
  <c r="AT69" i="12"/>
  <c r="AT74" i="12"/>
  <c r="AT79" i="12"/>
  <c r="AT83" i="12"/>
  <c r="AT87" i="12"/>
  <c r="AT91" i="12"/>
  <c r="AS95" i="12"/>
  <c r="AU98" i="12"/>
  <c r="AT102" i="12"/>
  <c r="AU105" i="12"/>
  <c r="AU108" i="12"/>
  <c r="AU111" i="12"/>
  <c r="AU114" i="12"/>
  <c r="AU117" i="12"/>
  <c r="AU120" i="12"/>
  <c r="AU123" i="12"/>
  <c r="AU126" i="12"/>
  <c r="AU129" i="12"/>
  <c r="AU132" i="12"/>
  <c r="AU135" i="12"/>
  <c r="AU138" i="12"/>
  <c r="AU141" i="12"/>
  <c r="AU144" i="12"/>
  <c r="AU147" i="12"/>
  <c r="AU150" i="12"/>
  <c r="AU153" i="12"/>
  <c r="AU156" i="12"/>
  <c r="AU159" i="12"/>
  <c r="AU162" i="12"/>
  <c r="AU165" i="12"/>
  <c r="AU168" i="12"/>
  <c r="AU171" i="12"/>
  <c r="AU174" i="12"/>
  <c r="AU177" i="12"/>
  <c r="AU180" i="12"/>
  <c r="AU183" i="12"/>
  <c r="AU186" i="12"/>
  <c r="AU189" i="12"/>
  <c r="AU192" i="12"/>
  <c r="AU195" i="12"/>
  <c r="AU198" i="12"/>
  <c r="AU201" i="12"/>
  <c r="AU204" i="12"/>
  <c r="AU207" i="12"/>
  <c r="AU210" i="12"/>
  <c r="AU213" i="12"/>
  <c r="AU216" i="12"/>
  <c r="AU219" i="12"/>
  <c r="AU222" i="12"/>
  <c r="AU225" i="12"/>
  <c r="AU228" i="12"/>
  <c r="AU231" i="12"/>
  <c r="AU234" i="12"/>
  <c r="AU237" i="12"/>
  <c r="AU240" i="12"/>
  <c r="AU243" i="12"/>
  <c r="AU246" i="12"/>
  <c r="AU249" i="12"/>
  <c r="AU252" i="12"/>
  <c r="AU255" i="12"/>
  <c r="AU258" i="12"/>
  <c r="AU261" i="12"/>
  <c r="AU264" i="12"/>
  <c r="AU12" i="12"/>
  <c r="AT24" i="12"/>
  <c r="AT33" i="12"/>
  <c r="AT42" i="12"/>
  <c r="AR50" i="12"/>
  <c r="AT57" i="12"/>
  <c r="AU63" i="12"/>
  <c r="AU69" i="12"/>
  <c r="AS75" i="12"/>
  <c r="AR80" i="12"/>
  <c r="AU83" i="12"/>
  <c r="AU87" i="12"/>
  <c r="AR92" i="12"/>
  <c r="AT95" i="12"/>
  <c r="AS99" i="12"/>
  <c r="AU102" i="12"/>
  <c r="AR106" i="12"/>
  <c r="AR109" i="12"/>
  <c r="AR112" i="12"/>
  <c r="AR115" i="12"/>
  <c r="AR118" i="12"/>
  <c r="AR121" i="12"/>
  <c r="AR124" i="12"/>
  <c r="AR127" i="12"/>
  <c r="AR130" i="12"/>
  <c r="AR133" i="12"/>
  <c r="AR136" i="12"/>
  <c r="AR139" i="12"/>
  <c r="AR142" i="12"/>
  <c r="AR145" i="12"/>
  <c r="AR148" i="12"/>
  <c r="AR151" i="12"/>
  <c r="AR154" i="12"/>
  <c r="AR157" i="12"/>
  <c r="AR160" i="12"/>
  <c r="AR163" i="12"/>
  <c r="AR166" i="12"/>
  <c r="AR169" i="12"/>
  <c r="AR172" i="12"/>
  <c r="AR175" i="12"/>
  <c r="AR178" i="12"/>
  <c r="AR181" i="12"/>
  <c r="AR184" i="12"/>
  <c r="AR187" i="12"/>
  <c r="AR190" i="12"/>
  <c r="AR193" i="12"/>
  <c r="AR196" i="12"/>
  <c r="AR199" i="12"/>
  <c r="AR202" i="12"/>
  <c r="AR205" i="12"/>
  <c r="AR208" i="12"/>
  <c r="AR211" i="12"/>
  <c r="AR214" i="12"/>
  <c r="AR217" i="12"/>
  <c r="AR220" i="12"/>
  <c r="AR223" i="12"/>
  <c r="AR226" i="12"/>
  <c r="AR229" i="12"/>
  <c r="AR232" i="12"/>
  <c r="AR235" i="12"/>
  <c r="AR238" i="12"/>
  <c r="AR241" i="12"/>
  <c r="AR244" i="12"/>
  <c r="AR247" i="12"/>
  <c r="AT14" i="12"/>
  <c r="AU24" i="12"/>
  <c r="AU33" i="12"/>
  <c r="AU42" i="12"/>
  <c r="AT50" i="12"/>
  <c r="AU57" i="12"/>
  <c r="AR64" i="12"/>
  <c r="AR70" i="12"/>
  <c r="AT75" i="12"/>
  <c r="AS80" i="12"/>
  <c r="AS84" i="12"/>
  <c r="AR88" i="12"/>
  <c r="AS92" i="12"/>
  <c r="AU95" i="12"/>
  <c r="AT99" i="12"/>
  <c r="AR103" i="12"/>
  <c r="AS106" i="12"/>
  <c r="AS109" i="12"/>
  <c r="AS112" i="12"/>
  <c r="AS115" i="12"/>
  <c r="AS118" i="12"/>
  <c r="AS121" i="12"/>
  <c r="AS124" i="12"/>
  <c r="AS127" i="12"/>
  <c r="AS130" i="12"/>
  <c r="AS133" i="12"/>
  <c r="AS136" i="12"/>
  <c r="AS139" i="12"/>
  <c r="AS142" i="12"/>
  <c r="AS145" i="12"/>
  <c r="AS148" i="12"/>
  <c r="AS151" i="12"/>
  <c r="AS154" i="12"/>
  <c r="AS157" i="12"/>
  <c r="AS160" i="12"/>
  <c r="AS163" i="12"/>
  <c r="AS166" i="12"/>
  <c r="AS169" i="12"/>
  <c r="AS172" i="12"/>
  <c r="AS175" i="12"/>
  <c r="AS178" i="12"/>
  <c r="AS181" i="12"/>
  <c r="AS184" i="12"/>
  <c r="AS187" i="12"/>
  <c r="AS190" i="12"/>
  <c r="AS193" i="12"/>
  <c r="AS196" i="12"/>
  <c r="AS199" i="12"/>
  <c r="AS202" i="12"/>
  <c r="AS205" i="12"/>
  <c r="AS208" i="12"/>
  <c r="AS211" i="12"/>
  <c r="AS214" i="12"/>
  <c r="AS217" i="12"/>
  <c r="AS220" i="12"/>
  <c r="AS223" i="12"/>
  <c r="AS226" i="12"/>
  <c r="AS229" i="12"/>
  <c r="AS232" i="12"/>
  <c r="AS235" i="12"/>
  <c r="AS238" i="12"/>
  <c r="AS241" i="12"/>
  <c r="AS244" i="12"/>
  <c r="AS247" i="12"/>
  <c r="AS250" i="12"/>
  <c r="AS253" i="12"/>
  <c r="AS256" i="12"/>
  <c r="AS259" i="12"/>
  <c r="AS262" i="12"/>
  <c r="AT15" i="12"/>
  <c r="AR25" i="12"/>
  <c r="AR34" i="12"/>
  <c r="AR43" i="12"/>
  <c r="AT51" i="12"/>
  <c r="AR58" i="12"/>
  <c r="AR65" i="12"/>
  <c r="AR71" i="12"/>
  <c r="AU75" i="12"/>
  <c r="AT80" i="12"/>
  <c r="AT84" i="12"/>
  <c r="AT88" i="12"/>
  <c r="AT92" i="12"/>
  <c r="AS96" i="12"/>
  <c r="AU99" i="12"/>
  <c r="AS103" i="12"/>
  <c r="AT106" i="12"/>
  <c r="AT109" i="12"/>
  <c r="AT112" i="12"/>
  <c r="AT115" i="12"/>
  <c r="AT118" i="12"/>
  <c r="AT121" i="12"/>
  <c r="AT124" i="12"/>
  <c r="AT127" i="12"/>
  <c r="AT130" i="12"/>
  <c r="AT133" i="12"/>
  <c r="AT136" i="12"/>
  <c r="AT139" i="12"/>
  <c r="AT142" i="12"/>
  <c r="AT145" i="12"/>
  <c r="AT148" i="12"/>
  <c r="AT151" i="12"/>
  <c r="AT154" i="12"/>
  <c r="AT157" i="12"/>
  <c r="AT160" i="12"/>
  <c r="AT163" i="12"/>
  <c r="AT166" i="12"/>
  <c r="AT169" i="12"/>
  <c r="AT172" i="12"/>
  <c r="AT175" i="12"/>
  <c r="AT178" i="12"/>
  <c r="AT181" i="12"/>
  <c r="AT184" i="12"/>
  <c r="AT187" i="12"/>
  <c r="AT190" i="12"/>
  <c r="AT193" i="12"/>
  <c r="AT196" i="12"/>
  <c r="AT199" i="12"/>
  <c r="AT202" i="12"/>
  <c r="AT205" i="12"/>
  <c r="AT208" i="12"/>
  <c r="AT211" i="12"/>
  <c r="AT214" i="12"/>
  <c r="AT217" i="12"/>
  <c r="AT220" i="12"/>
  <c r="AT223" i="12"/>
  <c r="AT226" i="12"/>
  <c r="AT229" i="12"/>
  <c r="AT232" i="12"/>
  <c r="AT235" i="12"/>
  <c r="AT238" i="12"/>
  <c r="AT241" i="12"/>
  <c r="AT244" i="12"/>
  <c r="AT247" i="12"/>
  <c r="AT250" i="12"/>
  <c r="AT253" i="12"/>
  <c r="AT256" i="12"/>
  <c r="AT259" i="12"/>
  <c r="AU15" i="12"/>
  <c r="AT26" i="12"/>
  <c r="AT35" i="12"/>
  <c r="AT44" i="12"/>
  <c r="AU51" i="12"/>
  <c r="AR59" i="12"/>
  <c r="AT65" i="12"/>
  <c r="AS71" i="12"/>
  <c r="AR76" i="12"/>
  <c r="AU80" i="12"/>
  <c r="AU84" i="12"/>
  <c r="AR89" i="12"/>
  <c r="AU92" i="12"/>
  <c r="AT96" i="12"/>
  <c r="AR100" i="12"/>
  <c r="AT103" i="12"/>
  <c r="AU106" i="12"/>
  <c r="AU109" i="12"/>
  <c r="AU112" i="12"/>
  <c r="AU115" i="12"/>
  <c r="AU118" i="12"/>
  <c r="AU121" i="12"/>
  <c r="AU124" i="12"/>
  <c r="AU127" i="12"/>
  <c r="AU130" i="12"/>
  <c r="AU133" i="12"/>
  <c r="AU136" i="12"/>
  <c r="AU139" i="12"/>
  <c r="AU142" i="12"/>
  <c r="AU145" i="12"/>
  <c r="AU148" i="12"/>
  <c r="AU151" i="12"/>
  <c r="AU154" i="12"/>
  <c r="AU157" i="12"/>
  <c r="AU160" i="12"/>
  <c r="AU163" i="12"/>
  <c r="AU166" i="12"/>
  <c r="AU169" i="12"/>
  <c r="AU172" i="12"/>
  <c r="AU175" i="12"/>
  <c r="AU178" i="12"/>
  <c r="AU181" i="12"/>
  <c r="AU184" i="12"/>
  <c r="AU187" i="12"/>
  <c r="AU190" i="12"/>
  <c r="AU193" i="12"/>
  <c r="AU196" i="12"/>
  <c r="AU199" i="12"/>
  <c r="AU202" i="12"/>
  <c r="AU205" i="12"/>
  <c r="AU208" i="12"/>
  <c r="AU211" i="12"/>
  <c r="AU214" i="12"/>
  <c r="AU217" i="12"/>
  <c r="AU220" i="12"/>
  <c r="AU223" i="12"/>
  <c r="AU226" i="12"/>
  <c r="AU229" i="12"/>
  <c r="AU232" i="12"/>
  <c r="AU235" i="12"/>
  <c r="AU238" i="12"/>
  <c r="AU241" i="12"/>
  <c r="AT192" i="12"/>
  <c r="AT228" i="12"/>
  <c r="AT252" i="12"/>
  <c r="AU262" i="12"/>
  <c r="AR268" i="12"/>
  <c r="AT271" i="12"/>
  <c r="AR275" i="12"/>
  <c r="AR279" i="12"/>
  <c r="AT282" i="12"/>
  <c r="AR286" i="12"/>
  <c r="AT289" i="12"/>
  <c r="AR293" i="12"/>
  <c r="AR297" i="12"/>
  <c r="AT300" i="12"/>
  <c r="AR304" i="12"/>
  <c r="AT307" i="12"/>
  <c r="AR311" i="12"/>
  <c r="AS314" i="12"/>
  <c r="AS317" i="12"/>
  <c r="AS320" i="12"/>
  <c r="AS323" i="12"/>
  <c r="AS326" i="12"/>
  <c r="AS329" i="12"/>
  <c r="AS332" i="12"/>
  <c r="AS335" i="12"/>
  <c r="AR338" i="12"/>
  <c r="AR341" i="12"/>
  <c r="AR344" i="12"/>
  <c r="AR347" i="12"/>
  <c r="AR350" i="12"/>
  <c r="AR353" i="12"/>
  <c r="AR356" i="12"/>
  <c r="AR359" i="12"/>
  <c r="AR362" i="12"/>
  <c r="AR365" i="12"/>
  <c r="AR368" i="12"/>
  <c r="AR371" i="12"/>
  <c r="AR374" i="12"/>
  <c r="AR377" i="12"/>
  <c r="AR380" i="12"/>
  <c r="AR383" i="12"/>
  <c r="AR386" i="12"/>
  <c r="AR389" i="12"/>
  <c r="AR392" i="12"/>
  <c r="AR395" i="12"/>
  <c r="AR398" i="12"/>
  <c r="AR401" i="12"/>
  <c r="AR404" i="12"/>
  <c r="AR407" i="12"/>
  <c r="AR410" i="12"/>
  <c r="AR413" i="12"/>
  <c r="AR416" i="12"/>
  <c r="AR419" i="12"/>
  <c r="AR422" i="12"/>
  <c r="AR425" i="12"/>
  <c r="AR428" i="12"/>
  <c r="AR431" i="12"/>
  <c r="AR434" i="12"/>
  <c r="AR437" i="12"/>
  <c r="AR440" i="12"/>
  <c r="AR443" i="12"/>
  <c r="AR446" i="12"/>
  <c r="AR449" i="12"/>
  <c r="AR452" i="12"/>
  <c r="AR455" i="12"/>
  <c r="AR458" i="12"/>
  <c r="AR461" i="12"/>
  <c r="AR464" i="12"/>
  <c r="AR467" i="12"/>
  <c r="AR470" i="12"/>
  <c r="AR473" i="12"/>
  <c r="AR476" i="12"/>
  <c r="AR479" i="12"/>
  <c r="AR482" i="12"/>
  <c r="AR485" i="12"/>
  <c r="AR488" i="12"/>
  <c r="AR491" i="12"/>
  <c r="AR494" i="12"/>
  <c r="AR497" i="12"/>
  <c r="AR500" i="12"/>
  <c r="AR503" i="12"/>
  <c r="AR506" i="12"/>
  <c r="AR509" i="12"/>
  <c r="AR512" i="12"/>
  <c r="AR515" i="12"/>
  <c r="AT195" i="12"/>
  <c r="AT231" i="12"/>
  <c r="AR253" i="12"/>
  <c r="AT264" i="12"/>
  <c r="AS268" i="12"/>
  <c r="AU271" i="12"/>
  <c r="AU275" i="12"/>
  <c r="AS279" i="12"/>
  <c r="AU282" i="12"/>
  <c r="AS286" i="12"/>
  <c r="AU289" i="12"/>
  <c r="AU293" i="12"/>
  <c r="AS297" i="12"/>
  <c r="AU300" i="12"/>
  <c r="AS304" i="12"/>
  <c r="AU307" i="12"/>
  <c r="AT311" i="12"/>
  <c r="AT314" i="12"/>
  <c r="AT317" i="12"/>
  <c r="AT320" i="12"/>
  <c r="AT323" i="12"/>
  <c r="AT326" i="12"/>
  <c r="AT329" i="12"/>
  <c r="AT332" i="12"/>
  <c r="AT335" i="12"/>
  <c r="AS338" i="12"/>
  <c r="AS341" i="12"/>
  <c r="AS344" i="12"/>
  <c r="AS347" i="12"/>
  <c r="AS350" i="12"/>
  <c r="AS353" i="12"/>
  <c r="AS356" i="12"/>
  <c r="AS359" i="12"/>
  <c r="AS362" i="12"/>
  <c r="AS365" i="12"/>
  <c r="AS368" i="12"/>
  <c r="AS371" i="12"/>
  <c r="AS374" i="12"/>
  <c r="AS377" i="12"/>
  <c r="AS380" i="12"/>
  <c r="AS383" i="12"/>
  <c r="AS386" i="12"/>
  <c r="AS389" i="12"/>
  <c r="AS392" i="12"/>
  <c r="AS395" i="12"/>
  <c r="AS398" i="12"/>
  <c r="AS401" i="12"/>
  <c r="AS404" i="12"/>
  <c r="AS407" i="12"/>
  <c r="AS410" i="12"/>
  <c r="AS413" i="12"/>
  <c r="AS416" i="12"/>
  <c r="AS419" i="12"/>
  <c r="AS422" i="12"/>
  <c r="AS425" i="12"/>
  <c r="AS428" i="12"/>
  <c r="AS431" i="12"/>
  <c r="AS434" i="12"/>
  <c r="AS437" i="12"/>
  <c r="AS440" i="12"/>
  <c r="AS443" i="12"/>
  <c r="AS446" i="12"/>
  <c r="AS449" i="12"/>
  <c r="AS452" i="12"/>
  <c r="AS455" i="12"/>
  <c r="AS458" i="12"/>
  <c r="AS461" i="12"/>
  <c r="AS464" i="12"/>
  <c r="AS467" i="12"/>
  <c r="AS470" i="12"/>
  <c r="AS473" i="12"/>
  <c r="AS476" i="12"/>
  <c r="AS479" i="12"/>
  <c r="AS482" i="12"/>
  <c r="AS485" i="12"/>
  <c r="AS488" i="12"/>
  <c r="AS491" i="12"/>
  <c r="AS494" i="12"/>
  <c r="AS497" i="12"/>
  <c r="AS500" i="12"/>
  <c r="AS503" i="12"/>
  <c r="AS506" i="12"/>
  <c r="AS509" i="12"/>
  <c r="AS512" i="12"/>
  <c r="AS515" i="12"/>
  <c r="AS518" i="12"/>
  <c r="AS521" i="12"/>
  <c r="AS524" i="12"/>
  <c r="AS527" i="12"/>
  <c r="AS530" i="12"/>
  <c r="AS533" i="12"/>
  <c r="AS536" i="12"/>
  <c r="AS539" i="12"/>
  <c r="AS542" i="12"/>
  <c r="AS545" i="12"/>
  <c r="AS548" i="12"/>
  <c r="AS551" i="12"/>
  <c r="AT198" i="12"/>
  <c r="AT234" i="12"/>
  <c r="AU253" i="12"/>
  <c r="AR265" i="12"/>
  <c r="AT268" i="12"/>
  <c r="AR272" i="12"/>
  <c r="AR276" i="12"/>
  <c r="AT279" i="12"/>
  <c r="AR283" i="12"/>
  <c r="AT286" i="12"/>
  <c r="AR290" i="12"/>
  <c r="AR294" i="12"/>
  <c r="AT297" i="12"/>
  <c r="AR301" i="12"/>
  <c r="AT304" i="12"/>
  <c r="AR308" i="12"/>
  <c r="AU311" i="12"/>
  <c r="AU314" i="12"/>
  <c r="AU317" i="12"/>
  <c r="AU320" i="12"/>
  <c r="AU323" i="12"/>
  <c r="AU326" i="12"/>
  <c r="AU329" i="12"/>
  <c r="AU332" i="12"/>
  <c r="AU335" i="12"/>
  <c r="AT338" i="12"/>
  <c r="AT341" i="12"/>
  <c r="AT344" i="12"/>
  <c r="AT347" i="12"/>
  <c r="AT350" i="12"/>
  <c r="AT353" i="12"/>
  <c r="AT356" i="12"/>
  <c r="AT359" i="12"/>
  <c r="AT362" i="12"/>
  <c r="AT365" i="12"/>
  <c r="AT368" i="12"/>
  <c r="AT371" i="12"/>
  <c r="AT374" i="12"/>
  <c r="AT377" i="12"/>
  <c r="AT380" i="12"/>
  <c r="AT383" i="12"/>
  <c r="AT386" i="12"/>
  <c r="AT389" i="12"/>
  <c r="AT392" i="12"/>
  <c r="AT395" i="12"/>
  <c r="AT398" i="12"/>
  <c r="AT401" i="12"/>
  <c r="AT404" i="12"/>
  <c r="AT407" i="12"/>
  <c r="AT410" i="12"/>
  <c r="AT413" i="12"/>
  <c r="AT416" i="12"/>
  <c r="AT419" i="12"/>
  <c r="AT422" i="12"/>
  <c r="AT425" i="12"/>
  <c r="AT428" i="12"/>
  <c r="AT431" i="12"/>
  <c r="AT434" i="12"/>
  <c r="AT437" i="12"/>
  <c r="AT440" i="12"/>
  <c r="AT443" i="12"/>
  <c r="AT446" i="12"/>
  <c r="AT449" i="12"/>
  <c r="AT452" i="12"/>
  <c r="AT455" i="12"/>
  <c r="AT458" i="12"/>
  <c r="AT461" i="12"/>
  <c r="AT464" i="12"/>
  <c r="AT467" i="12"/>
  <c r="AT470" i="12"/>
  <c r="AT473" i="12"/>
  <c r="AT476" i="12"/>
  <c r="AT479" i="12"/>
  <c r="AT482" i="12"/>
  <c r="AT485" i="12"/>
  <c r="AT488" i="12"/>
  <c r="AT491" i="12"/>
  <c r="AT494" i="12"/>
  <c r="AT497" i="12"/>
  <c r="AT500" i="12"/>
  <c r="AT503" i="12"/>
  <c r="AT506" i="12"/>
  <c r="AT509" i="12"/>
  <c r="AT512" i="12"/>
  <c r="AT515" i="12"/>
  <c r="AT518" i="12"/>
  <c r="AT521" i="12"/>
  <c r="AT524" i="12"/>
  <c r="AT527" i="12"/>
  <c r="AT530" i="12"/>
  <c r="AT533" i="12"/>
  <c r="AT536" i="12"/>
  <c r="AT539" i="12"/>
  <c r="AT542" i="12"/>
  <c r="AT545" i="12"/>
  <c r="AT548" i="12"/>
  <c r="AT551" i="12"/>
  <c r="AT201" i="12"/>
  <c r="AT237" i="12"/>
  <c r="AT255" i="12"/>
  <c r="AS265" i="12"/>
  <c r="AU268" i="12"/>
  <c r="AU272" i="12"/>
  <c r="AS276" i="12"/>
  <c r="AU279" i="12"/>
  <c r="AS283" i="12"/>
  <c r="AU286" i="12"/>
  <c r="AU290" i="12"/>
  <c r="AS294" i="12"/>
  <c r="AU297" i="12"/>
  <c r="AS301" i="12"/>
  <c r="AU304" i="12"/>
  <c r="AU308" i="12"/>
  <c r="AR312" i="12"/>
  <c r="AR315" i="12"/>
  <c r="AR318" i="12"/>
  <c r="AR321" i="12"/>
  <c r="AR324" i="12"/>
  <c r="AR327" i="12"/>
  <c r="AR330" i="12"/>
  <c r="AR333" i="12"/>
  <c r="AU338" i="12"/>
  <c r="AU341" i="12"/>
  <c r="AU344" i="12"/>
  <c r="AU347" i="12"/>
  <c r="AU350" i="12"/>
  <c r="AU353" i="12"/>
  <c r="AU356" i="12"/>
  <c r="AU359" i="12"/>
  <c r="AU362" i="12"/>
  <c r="AU365" i="12"/>
  <c r="AU368" i="12"/>
  <c r="AU371" i="12"/>
  <c r="AU374" i="12"/>
  <c r="AU377" i="12"/>
  <c r="AU380" i="12"/>
  <c r="AU383" i="12"/>
  <c r="AU386" i="12"/>
  <c r="AU389" i="12"/>
  <c r="AU392" i="12"/>
  <c r="AU395" i="12"/>
  <c r="AU398" i="12"/>
  <c r="AU401" i="12"/>
  <c r="AU404" i="12"/>
  <c r="AU407" i="12"/>
  <c r="AU410" i="12"/>
  <c r="AU413" i="12"/>
  <c r="AU416" i="12"/>
  <c r="AU419" i="12"/>
  <c r="AU422" i="12"/>
  <c r="AU425" i="12"/>
  <c r="AU428" i="12"/>
  <c r="AU431" i="12"/>
  <c r="AU434" i="12"/>
  <c r="AU437" i="12"/>
  <c r="AU440" i="12"/>
  <c r="AU443" i="12"/>
  <c r="AU446" i="12"/>
  <c r="AU449" i="12"/>
  <c r="AU452" i="12"/>
  <c r="AU455" i="12"/>
  <c r="AU458" i="12"/>
  <c r="AU461" i="12"/>
  <c r="AU464" i="12"/>
  <c r="AU467" i="12"/>
  <c r="AU470" i="12"/>
  <c r="AU473" i="12"/>
  <c r="AU476" i="12"/>
  <c r="AU479" i="12"/>
  <c r="AU482" i="12"/>
  <c r="AU485" i="12"/>
  <c r="AU488" i="12"/>
  <c r="AU491" i="12"/>
  <c r="AU494" i="12"/>
  <c r="AU497" i="12"/>
  <c r="AU500" i="12"/>
  <c r="AU503" i="12"/>
  <c r="AU506" i="12"/>
  <c r="AU509" i="12"/>
  <c r="AU512" i="12"/>
  <c r="AU515" i="12"/>
  <c r="AT204" i="12"/>
  <c r="AT240" i="12"/>
  <c r="AR256" i="12"/>
  <c r="AT265" i="12"/>
  <c r="AR269" i="12"/>
  <c r="AR273" i="12"/>
  <c r="AT276" i="12"/>
  <c r="AR280" i="12"/>
  <c r="AT283" i="12"/>
  <c r="AR287" i="12"/>
  <c r="AR291" i="12"/>
  <c r="AT294" i="12"/>
  <c r="AR298" i="12"/>
  <c r="AT301" i="12"/>
  <c r="AR305" i="12"/>
  <c r="AR309" i="12"/>
  <c r="AS312" i="12"/>
  <c r="AS315" i="12"/>
  <c r="AS318" i="12"/>
  <c r="AS321" i="12"/>
  <c r="AS324" i="12"/>
  <c r="AS327" i="12"/>
  <c r="AS330" i="12"/>
  <c r="AS333" i="12"/>
  <c r="AR336" i="12"/>
  <c r="AR339" i="12"/>
  <c r="AR342" i="12"/>
  <c r="AR345" i="12"/>
  <c r="AR348" i="12"/>
  <c r="AR351" i="12"/>
  <c r="AR354" i="12"/>
  <c r="AR357" i="12"/>
  <c r="AR360" i="12"/>
  <c r="AR363" i="12"/>
  <c r="AR366" i="12"/>
  <c r="AR369" i="12"/>
  <c r="AR372" i="12"/>
  <c r="AR375" i="12"/>
  <c r="AR378" i="12"/>
  <c r="AR381" i="12"/>
  <c r="AR384" i="12"/>
  <c r="AR387" i="12"/>
  <c r="AR390" i="12"/>
  <c r="AR393" i="12"/>
  <c r="AR396" i="12"/>
  <c r="AR399" i="12"/>
  <c r="AR402" i="12"/>
  <c r="AR405" i="12"/>
  <c r="AR408" i="12"/>
  <c r="AR411" i="12"/>
  <c r="AR414" i="12"/>
  <c r="AR417" i="12"/>
  <c r="AR420" i="12"/>
  <c r="AR423" i="12"/>
  <c r="AR426" i="12"/>
  <c r="AR429" i="12"/>
  <c r="AR432" i="12"/>
  <c r="AR435" i="12"/>
  <c r="AR438" i="12"/>
  <c r="AR441" i="12"/>
  <c r="AR444" i="12"/>
  <c r="AR447" i="12"/>
  <c r="AR450" i="12"/>
  <c r="AR453" i="12"/>
  <c r="AR456" i="12"/>
  <c r="AR459" i="12"/>
  <c r="AR462" i="12"/>
  <c r="AR465" i="12"/>
  <c r="AR468" i="12"/>
  <c r="AR471" i="12"/>
  <c r="AR474" i="12"/>
  <c r="AR477" i="12"/>
  <c r="AR480" i="12"/>
  <c r="AR483" i="12"/>
  <c r="AR486" i="12"/>
  <c r="AR489" i="12"/>
  <c r="AR492" i="12"/>
  <c r="AR495" i="12"/>
  <c r="AR498" i="12"/>
  <c r="AR501" i="12"/>
  <c r="AR504" i="12"/>
  <c r="AR507" i="12"/>
  <c r="AR510" i="12"/>
  <c r="AR513" i="12"/>
  <c r="AR516" i="12"/>
  <c r="AT207" i="12"/>
  <c r="AT243" i="12"/>
  <c r="AU256" i="12"/>
  <c r="AU265" i="12"/>
  <c r="AU269" i="12"/>
  <c r="AS273" i="12"/>
  <c r="AU276" i="12"/>
  <c r="AS280" i="12"/>
  <c r="AU283" i="12"/>
  <c r="AU287" i="12"/>
  <c r="AS291" i="12"/>
  <c r="AU294" i="12"/>
  <c r="AS298" i="12"/>
  <c r="AU301" i="12"/>
  <c r="AU305" i="12"/>
  <c r="AS309" i="12"/>
  <c r="AT312" i="12"/>
  <c r="AT315" i="12"/>
  <c r="AT318" i="12"/>
  <c r="AT321" i="12"/>
  <c r="AT324" i="12"/>
  <c r="AT327" i="12"/>
  <c r="AT330" i="12"/>
  <c r="AT333" i="12"/>
  <c r="AS336" i="12"/>
  <c r="AS339" i="12"/>
  <c r="AS342" i="12"/>
  <c r="AS345" i="12"/>
  <c r="AS348" i="12"/>
  <c r="AS351" i="12"/>
  <c r="AS354" i="12"/>
  <c r="AS357" i="12"/>
  <c r="AS360" i="12"/>
  <c r="AS363" i="12"/>
  <c r="AS366" i="12"/>
  <c r="AS369" i="12"/>
  <c r="AS372" i="12"/>
  <c r="AS375" i="12"/>
  <c r="AS378" i="12"/>
  <c r="AS381" i="12"/>
  <c r="AS384" i="12"/>
  <c r="AS387" i="12"/>
  <c r="AS390" i="12"/>
  <c r="AS393" i="12"/>
  <c r="AS396" i="12"/>
  <c r="AS399" i="12"/>
  <c r="AS402" i="12"/>
  <c r="AS405" i="12"/>
  <c r="AS408" i="12"/>
  <c r="AS411" i="12"/>
  <c r="AS414" i="12"/>
  <c r="AS417" i="12"/>
  <c r="AS420" i="12"/>
  <c r="AS423" i="12"/>
  <c r="AS426" i="12"/>
  <c r="AS429" i="12"/>
  <c r="AS432" i="12"/>
  <c r="AS435" i="12"/>
  <c r="AS438" i="12"/>
  <c r="AS441" i="12"/>
  <c r="AS444" i="12"/>
  <c r="AS447" i="12"/>
  <c r="AS450" i="12"/>
  <c r="AS453" i="12"/>
  <c r="AS456" i="12"/>
  <c r="AS459" i="12"/>
  <c r="AS462" i="12"/>
  <c r="AS465" i="12"/>
  <c r="AS468" i="12"/>
  <c r="AS471" i="12"/>
  <c r="AS474" i="12"/>
  <c r="AS477" i="12"/>
  <c r="AS480" i="12"/>
  <c r="AS483" i="12"/>
  <c r="AS486" i="12"/>
  <c r="AS489" i="12"/>
  <c r="AS492" i="12"/>
  <c r="AS495" i="12"/>
  <c r="AS498" i="12"/>
  <c r="AS501" i="12"/>
  <c r="AS504" i="12"/>
  <c r="AS507" i="12"/>
  <c r="AS510" i="12"/>
  <c r="AS513" i="12"/>
  <c r="AS516" i="12"/>
  <c r="AT210" i="12"/>
  <c r="AU244" i="12"/>
  <c r="AT258" i="12"/>
  <c r="AR266" i="12"/>
  <c r="AR270" i="12"/>
  <c r="AT273" i="12"/>
  <c r="AR277" i="12"/>
  <c r="AT280" i="12"/>
  <c r="AR284" i="12"/>
  <c r="AR288" i="12"/>
  <c r="AT291" i="12"/>
  <c r="AR295" i="12"/>
  <c r="AT298" i="12"/>
  <c r="AR302" i="12"/>
  <c r="AR306" i="12"/>
  <c r="AT309" i="12"/>
  <c r="AU312" i="12"/>
  <c r="AU315" i="12"/>
  <c r="AU318" i="12"/>
  <c r="AU321" i="12"/>
  <c r="AU324" i="12"/>
  <c r="AU327" i="12"/>
  <c r="AU330" i="12"/>
  <c r="AU333" i="12"/>
  <c r="AT336" i="12"/>
  <c r="AT339" i="12"/>
  <c r="AT342" i="12"/>
  <c r="AT345" i="12"/>
  <c r="AT348" i="12"/>
  <c r="AT351" i="12"/>
  <c r="AT354" i="12"/>
  <c r="AT357" i="12"/>
  <c r="AT360" i="12"/>
  <c r="AT363" i="12"/>
  <c r="AT366" i="12"/>
  <c r="AT369" i="12"/>
  <c r="AT372" i="12"/>
  <c r="AT375" i="12"/>
  <c r="AT378" i="12"/>
  <c r="AT381" i="12"/>
  <c r="AT384" i="12"/>
  <c r="AT387" i="12"/>
  <c r="AT390" i="12"/>
  <c r="AT393" i="12"/>
  <c r="AT396" i="12"/>
  <c r="AT399" i="12"/>
  <c r="AT402" i="12"/>
  <c r="AT405" i="12"/>
  <c r="AT408" i="12"/>
  <c r="AT411" i="12"/>
  <c r="AT414" i="12"/>
  <c r="AT417" i="12"/>
  <c r="AT420" i="12"/>
  <c r="AT423" i="12"/>
  <c r="AT426" i="12"/>
  <c r="AT429" i="12"/>
  <c r="AT432" i="12"/>
  <c r="AT435" i="12"/>
  <c r="AT438" i="12"/>
  <c r="AT441" i="12"/>
  <c r="AT444" i="12"/>
  <c r="AT447" i="12"/>
  <c r="AT450" i="12"/>
  <c r="AT453" i="12"/>
  <c r="AT456" i="12"/>
  <c r="AT459" i="12"/>
  <c r="AT462" i="12"/>
  <c r="AT465" i="12"/>
  <c r="AT468" i="12"/>
  <c r="AT471" i="12"/>
  <c r="AT474" i="12"/>
  <c r="AT477" i="12"/>
  <c r="AT480" i="12"/>
  <c r="AT483" i="12"/>
  <c r="AT486" i="12"/>
  <c r="AT489" i="12"/>
  <c r="AT492" i="12"/>
  <c r="AT495" i="12"/>
  <c r="AT498" i="12"/>
  <c r="AT501" i="12"/>
  <c r="AT504" i="12"/>
  <c r="AT507" i="12"/>
  <c r="AT510" i="12"/>
  <c r="AT513" i="12"/>
  <c r="AT516" i="12"/>
  <c r="AT213" i="12"/>
  <c r="AT246" i="12"/>
  <c r="AR259" i="12"/>
  <c r="AU266" i="12"/>
  <c r="AS270" i="12"/>
  <c r="AU273" i="12"/>
  <c r="AS277" i="12"/>
  <c r="AU280" i="12"/>
  <c r="AU284" i="12"/>
  <c r="AS288" i="12"/>
  <c r="AU291" i="12"/>
  <c r="AS295" i="12"/>
  <c r="AU298" i="12"/>
  <c r="AU302" i="12"/>
  <c r="AS306" i="12"/>
  <c r="AU309" i="12"/>
  <c r="AR313" i="12"/>
  <c r="AR316" i="12"/>
  <c r="AR319" i="12"/>
  <c r="AR322" i="12"/>
  <c r="AR325" i="12"/>
  <c r="AR328" i="12"/>
  <c r="AR331" i="12"/>
  <c r="AR334" i="12"/>
  <c r="AU336" i="12"/>
  <c r="AU339" i="12"/>
  <c r="AU342" i="12"/>
  <c r="AU345" i="12"/>
  <c r="AU348" i="12"/>
  <c r="AU351" i="12"/>
  <c r="AU354" i="12"/>
  <c r="AU357" i="12"/>
  <c r="AU360" i="12"/>
  <c r="AU363" i="12"/>
  <c r="AU366" i="12"/>
  <c r="AU369" i="12"/>
  <c r="AU372" i="12"/>
  <c r="AU375" i="12"/>
  <c r="AU378" i="12"/>
  <c r="AU381" i="12"/>
  <c r="AU384" i="12"/>
  <c r="AU387" i="12"/>
  <c r="AU390" i="12"/>
  <c r="AU393" i="12"/>
  <c r="AU396" i="12"/>
  <c r="AU399" i="12"/>
  <c r="AU402" i="12"/>
  <c r="AU405" i="12"/>
  <c r="AU408" i="12"/>
  <c r="AU411" i="12"/>
  <c r="AU414" i="12"/>
  <c r="AU417" i="12"/>
  <c r="AU420" i="12"/>
  <c r="AU423" i="12"/>
  <c r="AU426" i="12"/>
  <c r="AU429" i="12"/>
  <c r="AU432" i="12"/>
  <c r="AU435" i="12"/>
  <c r="AU438" i="12"/>
  <c r="AU441" i="12"/>
  <c r="AU444" i="12"/>
  <c r="AU447" i="12"/>
  <c r="AU450" i="12"/>
  <c r="AU453" i="12"/>
  <c r="AU456" i="12"/>
  <c r="AU459" i="12"/>
  <c r="AU462" i="12"/>
  <c r="AU465" i="12"/>
  <c r="AU468" i="12"/>
  <c r="AU471" i="12"/>
  <c r="AU474" i="12"/>
  <c r="AU477" i="12"/>
  <c r="AU480" i="12"/>
  <c r="AU483" i="12"/>
  <c r="AU486" i="12"/>
  <c r="AU489" i="12"/>
  <c r="AU492" i="12"/>
  <c r="AU495" i="12"/>
  <c r="AU498" i="12"/>
  <c r="AU501" i="12"/>
  <c r="AU504" i="12"/>
  <c r="AU507" i="12"/>
  <c r="AU510" i="12"/>
  <c r="AU513" i="12"/>
  <c r="AU516" i="12"/>
  <c r="AT216" i="12"/>
  <c r="AU247" i="12"/>
  <c r="AU259" i="12"/>
  <c r="AR267" i="12"/>
  <c r="AT270" i="12"/>
  <c r="AR274" i="12"/>
  <c r="AT277" i="12"/>
  <c r="AR281" i="12"/>
  <c r="AR285" i="12"/>
  <c r="AT288" i="12"/>
  <c r="AR292" i="12"/>
  <c r="AT295" i="12"/>
  <c r="AR299" i="12"/>
  <c r="AR303" i="12"/>
  <c r="AT306" i="12"/>
  <c r="AR310" i="12"/>
  <c r="AS313" i="12"/>
  <c r="AS316" i="12"/>
  <c r="AS319" i="12"/>
  <c r="AS322" i="12"/>
  <c r="AS325" i="12"/>
  <c r="AS328" i="12"/>
  <c r="AS331" i="12"/>
  <c r="AS334" i="12"/>
  <c r="AR337" i="12"/>
  <c r="AR340" i="12"/>
  <c r="AR343" i="12"/>
  <c r="AR346" i="12"/>
  <c r="AR349" i="12"/>
  <c r="AR352" i="12"/>
  <c r="AR355" i="12"/>
  <c r="AR358" i="12"/>
  <c r="AR361" i="12"/>
  <c r="AR364" i="12"/>
  <c r="AR367" i="12"/>
  <c r="AR370" i="12"/>
  <c r="AR373" i="12"/>
  <c r="AR376" i="12"/>
  <c r="AR379" i="12"/>
  <c r="AR382" i="12"/>
  <c r="AR385" i="12"/>
  <c r="AR388" i="12"/>
  <c r="AR391" i="12"/>
  <c r="AR394" i="12"/>
  <c r="AR397" i="12"/>
  <c r="AR400" i="12"/>
  <c r="AR403" i="12"/>
  <c r="AR406" i="12"/>
  <c r="AR409" i="12"/>
  <c r="AR412" i="12"/>
  <c r="AR415" i="12"/>
  <c r="AR418" i="12"/>
  <c r="AR421" i="12"/>
  <c r="AR424" i="12"/>
  <c r="AR427" i="12"/>
  <c r="AR430" i="12"/>
  <c r="AR433" i="12"/>
  <c r="AR436" i="12"/>
  <c r="AR439" i="12"/>
  <c r="AR442" i="12"/>
  <c r="AR445" i="12"/>
  <c r="AR448" i="12"/>
  <c r="AR451" i="12"/>
  <c r="AR454" i="12"/>
  <c r="AR457" i="12"/>
  <c r="AR460" i="12"/>
  <c r="AR463" i="12"/>
  <c r="AR466" i="12"/>
  <c r="AR469" i="12"/>
  <c r="AR472" i="12"/>
  <c r="AR475" i="12"/>
  <c r="AR478" i="12"/>
  <c r="AR481" i="12"/>
  <c r="AR484" i="12"/>
  <c r="AR487" i="12"/>
  <c r="AR490" i="12"/>
  <c r="AR493" i="12"/>
  <c r="AR496" i="12"/>
  <c r="AR499" i="12"/>
  <c r="AR502" i="12"/>
  <c r="AR505" i="12"/>
  <c r="AR508" i="12"/>
  <c r="AR511" i="12"/>
  <c r="AR514" i="12"/>
  <c r="AR517" i="12"/>
  <c r="AT219" i="12"/>
  <c r="AT249" i="12"/>
  <c r="AT261" i="12"/>
  <c r="AS267" i="12"/>
  <c r="AU270" i="12"/>
  <c r="AS274" i="12"/>
  <c r="AU277" i="12"/>
  <c r="AU281" i="12"/>
  <c r="AS285" i="12"/>
  <c r="AU288" i="12"/>
  <c r="AS292" i="12"/>
  <c r="AU295" i="12"/>
  <c r="AU299" i="12"/>
  <c r="AS303" i="12"/>
  <c r="AU306" i="12"/>
  <c r="AS310" i="12"/>
  <c r="AT313" i="12"/>
  <c r="AT316" i="12"/>
  <c r="AT319" i="12"/>
  <c r="AT322" i="12"/>
  <c r="AT325" i="12"/>
  <c r="AT328" i="12"/>
  <c r="AT331" i="12"/>
  <c r="AT334" i="12"/>
  <c r="AS337" i="12"/>
  <c r="AS340" i="12"/>
  <c r="AS343" i="12"/>
  <c r="AS346" i="12"/>
  <c r="AS349" i="12"/>
  <c r="AS352" i="12"/>
  <c r="AS355" i="12"/>
  <c r="AS358" i="12"/>
  <c r="AS361" i="12"/>
  <c r="AS364" i="12"/>
  <c r="AS367" i="12"/>
  <c r="AS370" i="12"/>
  <c r="AS373" i="12"/>
  <c r="AS376" i="12"/>
  <c r="AS379" i="12"/>
  <c r="AS382" i="12"/>
  <c r="AS385" i="12"/>
  <c r="AS388" i="12"/>
  <c r="AS391" i="12"/>
  <c r="AS394" i="12"/>
  <c r="AS397" i="12"/>
  <c r="AS400" i="12"/>
  <c r="AS403" i="12"/>
  <c r="AS406" i="12"/>
  <c r="AS409" i="12"/>
  <c r="AS412" i="12"/>
  <c r="AS415" i="12"/>
  <c r="AS418" i="12"/>
  <c r="AS421" i="12"/>
  <c r="AS424" i="12"/>
  <c r="AS427" i="12"/>
  <c r="AS430" i="12"/>
  <c r="AS433" i="12"/>
  <c r="AS436" i="12"/>
  <c r="AS439" i="12"/>
  <c r="AS442" i="12"/>
  <c r="AS445" i="12"/>
  <c r="AS448" i="12"/>
  <c r="AS451" i="12"/>
  <c r="AS454" i="12"/>
  <c r="AS457" i="12"/>
  <c r="AS460" i="12"/>
  <c r="AS463" i="12"/>
  <c r="AS466" i="12"/>
  <c r="AS469" i="12"/>
  <c r="AS472" i="12"/>
  <c r="AS475" i="12"/>
  <c r="AS478" i="12"/>
  <c r="AS481" i="12"/>
  <c r="AS484" i="12"/>
  <c r="AS487" i="12"/>
  <c r="AS490" i="12"/>
  <c r="AS493" i="12"/>
  <c r="AS496" i="12"/>
  <c r="AS499" i="12"/>
  <c r="AS502" i="12"/>
  <c r="AS505" i="12"/>
  <c r="AS508" i="12"/>
  <c r="AS511" i="12"/>
  <c r="AS514" i="12"/>
  <c r="AS517" i="12"/>
  <c r="AT222" i="12"/>
  <c r="AR250" i="12"/>
  <c r="AR262" i="12"/>
  <c r="AT267" i="12"/>
  <c r="AR271" i="12"/>
  <c r="AT274" i="12"/>
  <c r="AR278" i="12"/>
  <c r="AR282" i="12"/>
  <c r="AT285" i="12"/>
  <c r="AR289" i="12"/>
  <c r="AT292" i="12"/>
  <c r="AR296" i="12"/>
  <c r="AR300" i="12"/>
  <c r="AT303" i="12"/>
  <c r="AR307" i="12"/>
  <c r="AT310" i="12"/>
  <c r="AU313" i="12"/>
  <c r="AU316" i="12"/>
  <c r="AU319" i="12"/>
  <c r="AU322" i="12"/>
  <c r="AU325" i="12"/>
  <c r="AU328" i="12"/>
  <c r="AU331" i="12"/>
  <c r="AU334" i="12"/>
  <c r="AT337" i="12"/>
  <c r="AT340" i="12"/>
  <c r="AT343" i="12"/>
  <c r="AT346" i="12"/>
  <c r="AT349" i="12"/>
  <c r="AT352" i="12"/>
  <c r="AT355" i="12"/>
  <c r="AT358" i="12"/>
  <c r="AT361" i="12"/>
  <c r="AT364" i="12"/>
  <c r="AT367" i="12"/>
  <c r="AT370" i="12"/>
  <c r="AT373" i="12"/>
  <c r="AT376" i="12"/>
  <c r="AT379" i="12"/>
  <c r="AT382" i="12"/>
  <c r="AT385" i="12"/>
  <c r="AT388" i="12"/>
  <c r="AT391" i="12"/>
  <c r="AT394" i="12"/>
  <c r="AT397" i="12"/>
  <c r="AT400" i="12"/>
  <c r="AT403" i="12"/>
  <c r="AT406" i="12"/>
  <c r="AT409" i="12"/>
  <c r="AT412" i="12"/>
  <c r="AT415" i="12"/>
  <c r="AT418" i="12"/>
  <c r="AT421" i="12"/>
  <c r="AT424" i="12"/>
  <c r="AT427" i="12"/>
  <c r="AT430" i="12"/>
  <c r="AT433" i="12"/>
  <c r="AT436" i="12"/>
  <c r="AT439" i="12"/>
  <c r="AT442" i="12"/>
  <c r="AT445" i="12"/>
  <c r="AT448" i="12"/>
  <c r="AT451" i="12"/>
  <c r="AT454" i="12"/>
  <c r="AT457" i="12"/>
  <c r="AT460" i="12"/>
  <c r="AT463" i="12"/>
  <c r="AT466" i="12"/>
  <c r="AT469" i="12"/>
  <c r="AT472" i="12"/>
  <c r="AT475" i="12"/>
  <c r="AT478" i="12"/>
  <c r="AT481" i="12"/>
  <c r="AT484" i="12"/>
  <c r="AT487" i="12"/>
  <c r="AT490" i="12"/>
  <c r="AT493" i="12"/>
  <c r="AT496" i="12"/>
  <c r="AT499" i="12"/>
  <c r="AT502" i="12"/>
  <c r="AT505" i="12"/>
  <c r="AT508" i="12"/>
  <c r="AT511" i="12"/>
  <c r="AT514" i="12"/>
  <c r="AT517" i="12"/>
  <c r="AT225" i="12"/>
  <c r="AU250" i="12"/>
  <c r="AT262" i="12"/>
  <c r="AU267" i="12"/>
  <c r="AS271" i="12"/>
  <c r="AU274" i="12"/>
  <c r="AU278" i="12"/>
  <c r="AS282" i="12"/>
  <c r="AU285" i="12"/>
  <c r="AS289" i="12"/>
  <c r="AU292" i="12"/>
  <c r="AU296" i="12"/>
  <c r="AS300" i="12"/>
  <c r="AU303" i="12"/>
  <c r="AS307" i="12"/>
  <c r="AU310" i="12"/>
  <c r="AR314" i="12"/>
  <c r="AR317" i="12"/>
  <c r="AR320" i="12"/>
  <c r="AR323" i="12"/>
  <c r="AR326" i="12"/>
  <c r="AR329" i="12"/>
  <c r="AR332" i="12"/>
  <c r="AR335" i="12"/>
  <c r="AU337" i="12"/>
  <c r="AU340" i="12"/>
  <c r="AU343" i="12"/>
  <c r="AU346" i="12"/>
  <c r="AU349" i="12"/>
  <c r="AU352" i="12"/>
  <c r="AU355" i="12"/>
  <c r="AU358" i="12"/>
  <c r="AU361" i="12"/>
  <c r="AU364" i="12"/>
  <c r="AU367" i="12"/>
  <c r="AU370" i="12"/>
  <c r="AU373" i="12"/>
  <c r="AU376" i="12"/>
  <c r="AU379" i="12"/>
  <c r="AU382" i="12"/>
  <c r="AU385" i="12"/>
  <c r="AU388" i="12"/>
  <c r="AU391" i="12"/>
  <c r="AU394" i="12"/>
  <c r="AU397" i="12"/>
  <c r="AU400" i="12"/>
  <c r="AU403" i="12"/>
  <c r="AU406" i="12"/>
  <c r="AU409" i="12"/>
  <c r="AU412" i="12"/>
  <c r="AU415" i="12"/>
  <c r="AU418" i="12"/>
  <c r="AU421" i="12"/>
  <c r="AU424" i="12"/>
  <c r="AU427" i="12"/>
  <c r="AU430" i="12"/>
  <c r="AU433" i="12"/>
  <c r="AU436" i="12"/>
  <c r="AU439" i="12"/>
  <c r="AU442" i="12"/>
  <c r="AU445" i="12"/>
  <c r="AU448" i="12"/>
  <c r="AU451" i="12"/>
  <c r="AU454" i="12"/>
  <c r="AU457" i="12"/>
  <c r="AU460" i="12"/>
  <c r="AU463" i="12"/>
  <c r="AU466" i="12"/>
  <c r="AU469" i="12"/>
  <c r="AU472" i="12"/>
  <c r="AU475" i="12"/>
  <c r="AU478" i="12"/>
  <c r="AU481" i="12"/>
  <c r="AU484" i="12"/>
  <c r="AU487" i="12"/>
  <c r="AU490" i="12"/>
  <c r="AU493" i="12"/>
  <c r="AU496" i="12"/>
  <c r="AU499" i="12"/>
  <c r="AU502" i="12"/>
  <c r="AU505" i="12"/>
  <c r="AU508" i="12"/>
  <c r="AU511" i="12"/>
  <c r="AU514" i="12"/>
  <c r="AU517" i="12"/>
  <c r="AR518" i="12"/>
  <c r="AR522" i="12"/>
  <c r="AT525" i="12"/>
  <c r="AR529" i="12"/>
  <c r="AT532" i="12"/>
  <c r="AR536" i="12"/>
  <c r="AR540" i="12"/>
  <c r="AT543" i="12"/>
  <c r="AR547" i="12"/>
  <c r="AT550" i="12"/>
  <c r="AR554" i="12"/>
  <c r="AR557" i="12"/>
  <c r="AR560" i="12"/>
  <c r="AR563" i="12"/>
  <c r="AR566" i="12"/>
  <c r="AR569" i="12"/>
  <c r="AR572" i="12"/>
  <c r="AR575" i="12"/>
  <c r="AR578" i="12"/>
  <c r="AR581" i="12"/>
  <c r="AR584" i="12"/>
  <c r="AR587" i="12"/>
  <c r="AR590" i="12"/>
  <c r="AR593" i="12"/>
  <c r="AR596" i="12"/>
  <c r="AR599" i="12"/>
  <c r="AR602" i="12"/>
  <c r="AR605" i="12"/>
  <c r="AR608" i="12"/>
  <c r="AR611" i="12"/>
  <c r="AR614" i="12"/>
  <c r="AR617" i="12"/>
  <c r="AR620" i="12"/>
  <c r="AR623" i="12"/>
  <c r="AR626" i="12"/>
  <c r="AR629" i="12"/>
  <c r="AR632" i="12"/>
  <c r="AR635" i="12"/>
  <c r="AR638" i="12"/>
  <c r="AR641" i="12"/>
  <c r="AR644" i="12"/>
  <c r="AR647" i="12"/>
  <c r="AR650" i="12"/>
  <c r="AR653" i="12"/>
  <c r="AR656" i="12"/>
  <c r="AR659" i="12"/>
  <c r="AR662" i="12"/>
  <c r="AR665" i="12"/>
  <c r="AR668" i="12"/>
  <c r="AR671" i="12"/>
  <c r="AR674" i="12"/>
  <c r="AR677" i="12"/>
  <c r="AN6" i="12"/>
  <c r="AN9" i="12"/>
  <c r="AN12" i="12"/>
  <c r="AN15" i="12"/>
  <c r="AN18" i="12"/>
  <c r="AN21" i="12"/>
  <c r="AN24" i="12"/>
  <c r="AN27" i="12"/>
  <c r="AN30" i="12"/>
  <c r="AN33" i="12"/>
  <c r="AN36" i="12"/>
  <c r="AN39" i="12"/>
  <c r="AN42" i="12"/>
  <c r="AN45" i="12"/>
  <c r="AN48" i="12"/>
  <c r="AN51" i="12"/>
  <c r="AN54" i="12"/>
  <c r="AN57" i="12"/>
  <c r="AN60" i="12"/>
  <c r="AN63" i="12"/>
  <c r="AN66" i="12"/>
  <c r="AN69" i="12"/>
  <c r="AN72" i="12"/>
  <c r="AN75" i="12"/>
  <c r="AN78" i="12"/>
  <c r="AN81" i="12"/>
  <c r="AN84" i="12"/>
  <c r="AN87" i="12"/>
  <c r="AN90" i="12"/>
  <c r="AN93" i="12"/>
  <c r="AN96" i="12"/>
  <c r="AU518" i="12"/>
  <c r="AS522" i="12"/>
  <c r="AU525" i="12"/>
  <c r="AS529" i="12"/>
  <c r="AU532" i="12"/>
  <c r="AU536" i="12"/>
  <c r="AS540" i="12"/>
  <c r="AU543" i="12"/>
  <c r="AS547" i="12"/>
  <c r="AU550" i="12"/>
  <c r="AS554" i="12"/>
  <c r="AS557" i="12"/>
  <c r="AS560" i="12"/>
  <c r="AS563" i="12"/>
  <c r="AS566" i="12"/>
  <c r="AS569" i="12"/>
  <c r="AS572" i="12"/>
  <c r="AS575" i="12"/>
  <c r="AS578" i="12"/>
  <c r="AS581" i="12"/>
  <c r="AS584" i="12"/>
  <c r="AS587" i="12"/>
  <c r="AS590" i="12"/>
  <c r="AS593" i="12"/>
  <c r="AS596" i="12"/>
  <c r="AS599" i="12"/>
  <c r="AS602" i="12"/>
  <c r="AS605" i="12"/>
  <c r="AS608" i="12"/>
  <c r="AS611" i="12"/>
  <c r="AS614" i="12"/>
  <c r="AS617" i="12"/>
  <c r="AS620" i="12"/>
  <c r="AS623" i="12"/>
  <c r="AS626" i="12"/>
  <c r="AS629" i="12"/>
  <c r="AS632" i="12"/>
  <c r="AS635" i="12"/>
  <c r="AS638" i="12"/>
  <c r="AS641" i="12"/>
  <c r="AS644" i="12"/>
  <c r="AS647" i="12"/>
  <c r="AS650" i="12"/>
  <c r="AS653" i="12"/>
  <c r="AS656" i="12"/>
  <c r="AS659" i="12"/>
  <c r="AS662" i="12"/>
  <c r="AS665" i="12"/>
  <c r="AS668" i="12"/>
  <c r="AS671" i="12"/>
  <c r="AS674" i="12"/>
  <c r="AS677" i="12"/>
  <c r="AR519" i="12"/>
  <c r="AT522" i="12"/>
  <c r="AR526" i="12"/>
  <c r="AT529" i="12"/>
  <c r="AR533" i="12"/>
  <c r="AR537" i="12"/>
  <c r="AT540" i="12"/>
  <c r="AR544" i="12"/>
  <c r="AT547" i="12"/>
  <c r="AR551" i="12"/>
  <c r="AT554" i="12"/>
  <c r="AT557" i="12"/>
  <c r="AT560" i="12"/>
  <c r="AT563" i="12"/>
  <c r="AT566" i="12"/>
  <c r="AT569" i="12"/>
  <c r="AT572" i="12"/>
  <c r="AT575" i="12"/>
  <c r="AT578" i="12"/>
  <c r="AT581" i="12"/>
  <c r="AT584" i="12"/>
  <c r="AT587" i="12"/>
  <c r="AT590" i="12"/>
  <c r="AT593" i="12"/>
  <c r="AT596" i="12"/>
  <c r="AT599" i="12"/>
  <c r="AT602" i="12"/>
  <c r="AT605" i="12"/>
  <c r="AT608" i="12"/>
  <c r="AT611" i="12"/>
  <c r="AT614" i="12"/>
  <c r="AT617" i="12"/>
  <c r="AT620" i="12"/>
  <c r="AT623" i="12"/>
  <c r="AT626" i="12"/>
  <c r="AT629" i="12"/>
  <c r="AT632" i="12"/>
  <c r="AT635" i="12"/>
  <c r="AT638" i="12"/>
  <c r="AT641" i="12"/>
  <c r="AT644" i="12"/>
  <c r="AT647" i="12"/>
  <c r="AT650" i="12"/>
  <c r="AT653" i="12"/>
  <c r="AT656" i="12"/>
  <c r="AT659" i="12"/>
  <c r="AT662" i="12"/>
  <c r="AT665" i="12"/>
  <c r="AT668" i="12"/>
  <c r="AT671" i="12"/>
  <c r="AT674" i="12"/>
  <c r="AT677" i="12"/>
  <c r="AL7" i="12"/>
  <c r="AL10" i="12"/>
  <c r="AL13" i="12"/>
  <c r="AL16" i="12"/>
  <c r="AL19" i="12"/>
  <c r="AL22" i="12"/>
  <c r="AL25" i="12"/>
  <c r="AL28" i="12"/>
  <c r="AL31" i="12"/>
  <c r="AL34" i="12"/>
  <c r="AL37" i="12"/>
  <c r="AL40" i="12"/>
  <c r="AL43" i="12"/>
  <c r="AL46" i="12"/>
  <c r="AL49" i="12"/>
  <c r="AL52" i="12"/>
  <c r="AL55" i="12"/>
  <c r="AL58" i="12"/>
  <c r="AL61" i="12"/>
  <c r="AL64" i="12"/>
  <c r="AL67" i="12"/>
  <c r="AL70" i="12"/>
  <c r="AL73" i="12"/>
  <c r="AL76" i="12"/>
  <c r="AL79" i="12"/>
  <c r="AL82" i="12"/>
  <c r="AL85" i="12"/>
  <c r="AL88" i="12"/>
  <c r="AL91" i="12"/>
  <c r="AL94" i="12"/>
  <c r="AL97" i="12"/>
  <c r="AL100" i="12"/>
  <c r="AL103" i="12"/>
  <c r="AL106" i="12"/>
  <c r="AL109" i="12"/>
  <c r="AL112" i="12"/>
  <c r="AL115" i="12"/>
  <c r="AL118" i="12"/>
  <c r="AL121" i="12"/>
  <c r="AL124" i="12"/>
  <c r="AL127" i="12"/>
  <c r="AL130" i="12"/>
  <c r="AL133" i="12"/>
  <c r="AL136" i="12"/>
  <c r="AL139" i="12"/>
  <c r="AL142" i="12"/>
  <c r="AL145" i="12"/>
  <c r="AL148" i="12"/>
  <c r="AL151" i="12"/>
  <c r="AL154" i="12"/>
  <c r="AS519" i="12"/>
  <c r="AU522" i="12"/>
  <c r="AS526" i="12"/>
  <c r="AU529" i="12"/>
  <c r="AU533" i="12"/>
  <c r="AS537" i="12"/>
  <c r="AU540" i="12"/>
  <c r="AS544" i="12"/>
  <c r="AU547" i="12"/>
  <c r="AU551" i="12"/>
  <c r="AU554" i="12"/>
  <c r="AU557" i="12"/>
  <c r="AU560" i="12"/>
  <c r="AU563" i="12"/>
  <c r="AU566" i="12"/>
  <c r="AU569" i="12"/>
  <c r="AU572" i="12"/>
  <c r="AU575" i="12"/>
  <c r="AU578" i="12"/>
  <c r="AU581" i="12"/>
  <c r="AU584" i="12"/>
  <c r="AU587" i="12"/>
  <c r="AU590" i="12"/>
  <c r="AU593" i="12"/>
  <c r="AU596" i="12"/>
  <c r="AU599" i="12"/>
  <c r="AU602" i="12"/>
  <c r="AU605" i="12"/>
  <c r="AU608" i="12"/>
  <c r="AU611" i="12"/>
  <c r="AU614" i="12"/>
  <c r="AU617" i="12"/>
  <c r="AU620" i="12"/>
  <c r="AU623" i="12"/>
  <c r="AU626" i="12"/>
  <c r="AU629" i="12"/>
  <c r="AU632" i="12"/>
  <c r="AU635" i="12"/>
  <c r="AU638" i="12"/>
  <c r="AU641" i="12"/>
  <c r="AU644" i="12"/>
  <c r="AU647" i="12"/>
  <c r="AU650" i="12"/>
  <c r="AU653" i="12"/>
  <c r="AU656" i="12"/>
  <c r="AU659" i="12"/>
  <c r="AU662" i="12"/>
  <c r="AU665" i="12"/>
  <c r="AU668" i="12"/>
  <c r="AU671" i="12"/>
  <c r="AU674" i="12"/>
  <c r="AU677" i="12"/>
  <c r="AS4" i="12"/>
  <c r="AM7" i="12"/>
  <c r="AM10" i="12"/>
  <c r="AM13" i="12"/>
  <c r="AM16" i="12"/>
  <c r="AM19" i="12"/>
  <c r="AM22" i="12"/>
  <c r="AM25" i="12"/>
  <c r="AM28" i="12"/>
  <c r="AM31" i="12"/>
  <c r="AM34" i="12"/>
  <c r="AM37" i="12"/>
  <c r="AM40" i="12"/>
  <c r="AM43" i="12"/>
  <c r="AM46" i="12"/>
  <c r="AM49" i="12"/>
  <c r="AM52" i="12"/>
  <c r="AM55" i="12"/>
  <c r="AM58" i="12"/>
  <c r="AM61" i="12"/>
  <c r="AM64" i="12"/>
  <c r="AM67" i="12"/>
  <c r="AM70" i="12"/>
  <c r="AM73" i="12"/>
  <c r="AM76" i="12"/>
  <c r="AM79" i="12"/>
  <c r="AM82" i="12"/>
  <c r="AM85" i="12"/>
  <c r="AM88" i="12"/>
  <c r="AM91" i="12"/>
  <c r="AM94" i="12"/>
  <c r="AM97" i="12"/>
  <c r="AT519" i="12"/>
  <c r="AR523" i="12"/>
  <c r="AT526" i="12"/>
  <c r="AR530" i="12"/>
  <c r="AR534" i="12"/>
  <c r="AT537" i="12"/>
  <c r="AR541" i="12"/>
  <c r="AT544" i="12"/>
  <c r="AR548" i="12"/>
  <c r="AR552" i="12"/>
  <c r="AR555" i="12"/>
  <c r="AR558" i="12"/>
  <c r="AR561" i="12"/>
  <c r="AR564" i="12"/>
  <c r="AR567" i="12"/>
  <c r="AR570" i="12"/>
  <c r="AR573" i="12"/>
  <c r="AR576" i="12"/>
  <c r="AR579" i="12"/>
  <c r="AR582" i="12"/>
  <c r="AR585" i="12"/>
  <c r="AR588" i="12"/>
  <c r="AR591" i="12"/>
  <c r="AR594" i="12"/>
  <c r="AR597" i="12"/>
  <c r="AR600" i="12"/>
  <c r="AR603" i="12"/>
  <c r="AR606" i="12"/>
  <c r="AR609" i="12"/>
  <c r="AR612" i="12"/>
  <c r="AR615" i="12"/>
  <c r="AR618" i="12"/>
  <c r="AR621" i="12"/>
  <c r="AR624" i="12"/>
  <c r="AR627" i="12"/>
  <c r="AR630" i="12"/>
  <c r="AR633" i="12"/>
  <c r="AR636" i="12"/>
  <c r="AR639" i="12"/>
  <c r="AR642" i="12"/>
  <c r="AR645" i="12"/>
  <c r="AR648" i="12"/>
  <c r="AR651" i="12"/>
  <c r="AR654" i="12"/>
  <c r="AR657" i="12"/>
  <c r="AR660" i="12"/>
  <c r="AR663" i="12"/>
  <c r="AR666" i="12"/>
  <c r="AR669" i="12"/>
  <c r="AR672" i="12"/>
  <c r="AR675" i="12"/>
  <c r="AR678" i="12"/>
  <c r="AR4" i="12"/>
  <c r="AN7" i="12"/>
  <c r="AN10" i="12"/>
  <c r="AN13" i="12"/>
  <c r="AN16" i="12"/>
  <c r="AN19" i="12"/>
  <c r="AN22" i="12"/>
  <c r="AN25" i="12"/>
  <c r="AN28" i="12"/>
  <c r="AN31" i="12"/>
  <c r="AN34" i="12"/>
  <c r="AN37" i="12"/>
  <c r="AN40" i="12"/>
  <c r="AN43" i="12"/>
  <c r="AN46" i="12"/>
  <c r="AN49" i="12"/>
  <c r="AN52" i="12"/>
  <c r="AN55" i="12"/>
  <c r="AN58" i="12"/>
  <c r="AN61" i="12"/>
  <c r="AN64" i="12"/>
  <c r="AN67" i="12"/>
  <c r="AN70" i="12"/>
  <c r="AN73" i="12"/>
  <c r="AN76" i="12"/>
  <c r="AN79" i="12"/>
  <c r="AN82" i="12"/>
  <c r="AN85" i="12"/>
  <c r="AN88" i="12"/>
  <c r="AN91" i="12"/>
  <c r="AN94" i="12"/>
  <c r="AN97" i="12"/>
  <c r="AN100" i="12"/>
  <c r="AU519" i="12"/>
  <c r="AS523" i="12"/>
  <c r="AU526" i="12"/>
  <c r="AU530" i="12"/>
  <c r="AS534" i="12"/>
  <c r="AU537" i="12"/>
  <c r="AS541" i="12"/>
  <c r="AU544" i="12"/>
  <c r="AU548" i="12"/>
  <c r="AS552" i="12"/>
  <c r="AS555" i="12"/>
  <c r="AS558" i="12"/>
  <c r="AS561" i="12"/>
  <c r="AS564" i="12"/>
  <c r="AS567" i="12"/>
  <c r="AS570" i="12"/>
  <c r="AS573" i="12"/>
  <c r="AS576" i="12"/>
  <c r="AS579" i="12"/>
  <c r="AS582" i="12"/>
  <c r="AS585" i="12"/>
  <c r="AS588" i="12"/>
  <c r="AS591" i="12"/>
  <c r="AS594" i="12"/>
  <c r="AS597" i="12"/>
  <c r="AS600" i="12"/>
  <c r="AS603" i="12"/>
  <c r="AS606" i="12"/>
  <c r="AS609" i="12"/>
  <c r="AS612" i="12"/>
  <c r="AS615" i="12"/>
  <c r="AS618" i="12"/>
  <c r="AS621" i="12"/>
  <c r="AS624" i="12"/>
  <c r="AS627" i="12"/>
  <c r="AS630" i="12"/>
  <c r="AS633" i="12"/>
  <c r="AS636" i="12"/>
  <c r="AS639" i="12"/>
  <c r="AS642" i="12"/>
  <c r="AS645" i="12"/>
  <c r="AS648" i="12"/>
  <c r="AS651" i="12"/>
  <c r="AS654" i="12"/>
  <c r="AS657" i="12"/>
  <c r="AS660" i="12"/>
  <c r="AS663" i="12"/>
  <c r="AS666" i="12"/>
  <c r="AS669" i="12"/>
  <c r="AS672" i="12"/>
  <c r="AS675" i="12"/>
  <c r="AS678" i="12"/>
  <c r="D318" i="1"/>
  <c r="M310" i="1"/>
  <c r="AR520" i="12"/>
  <c r="AT523" i="12"/>
  <c r="AR527" i="12"/>
  <c r="AR531" i="12"/>
  <c r="AT534" i="12"/>
  <c r="AR538" i="12"/>
  <c r="AT541" i="12"/>
  <c r="AR545" i="12"/>
  <c r="AR549" i="12"/>
  <c r="AT552" i="12"/>
  <c r="AT555" i="12"/>
  <c r="AT558" i="12"/>
  <c r="AT561" i="12"/>
  <c r="AT564" i="12"/>
  <c r="AT567" i="12"/>
  <c r="AT570" i="12"/>
  <c r="AT573" i="12"/>
  <c r="AT576" i="12"/>
  <c r="AT579" i="12"/>
  <c r="AT582" i="12"/>
  <c r="AT585" i="12"/>
  <c r="AT588" i="12"/>
  <c r="AT591" i="12"/>
  <c r="AT594" i="12"/>
  <c r="AT597" i="12"/>
  <c r="AT600" i="12"/>
  <c r="AT603" i="12"/>
  <c r="AT606" i="12"/>
  <c r="AT609" i="12"/>
  <c r="AT612" i="12"/>
  <c r="AT615" i="12"/>
  <c r="AT618" i="12"/>
  <c r="AT621" i="12"/>
  <c r="AT624" i="12"/>
  <c r="AT627" i="12"/>
  <c r="AT630" i="12"/>
  <c r="AT633" i="12"/>
  <c r="AT636" i="12"/>
  <c r="AT639" i="12"/>
  <c r="AT642" i="12"/>
  <c r="AT645" i="12"/>
  <c r="AT648" i="12"/>
  <c r="AT651" i="12"/>
  <c r="AT654" i="12"/>
  <c r="AT657" i="12"/>
  <c r="AT660" i="12"/>
  <c r="AT663" i="12"/>
  <c r="AT666" i="12"/>
  <c r="AT669" i="12"/>
  <c r="AT672" i="12"/>
  <c r="AT675" i="12"/>
  <c r="AT678" i="12"/>
  <c r="AL5" i="12"/>
  <c r="AL8" i="12"/>
  <c r="AL11" i="12"/>
  <c r="AL14" i="12"/>
  <c r="AL17" i="12"/>
  <c r="AL20" i="12"/>
  <c r="AL23" i="12"/>
  <c r="AL26" i="12"/>
  <c r="AL29" i="12"/>
  <c r="AL32" i="12"/>
  <c r="AL35" i="12"/>
  <c r="AL38" i="12"/>
  <c r="AL41" i="12"/>
  <c r="AL44" i="12"/>
  <c r="AL47" i="12"/>
  <c r="AL50" i="12"/>
  <c r="AL53" i="12"/>
  <c r="AL56" i="12"/>
  <c r="AL59" i="12"/>
  <c r="AL62" i="12"/>
  <c r="AL65" i="12"/>
  <c r="AL68" i="12"/>
  <c r="AL71" i="12"/>
  <c r="AL74" i="12"/>
  <c r="AL77" i="12"/>
  <c r="AL80" i="12"/>
  <c r="AL83" i="12"/>
  <c r="AL86" i="12"/>
  <c r="AL89" i="12"/>
  <c r="AL92" i="12"/>
  <c r="AL95" i="12"/>
  <c r="AL98" i="12"/>
  <c r="AL101" i="12"/>
  <c r="AS520" i="12"/>
  <c r="AU523" i="12"/>
  <c r="AU527" i="12"/>
  <c r="AS531" i="12"/>
  <c r="AU534" i="12"/>
  <c r="AS538" i="12"/>
  <c r="AU541" i="12"/>
  <c r="AU545" i="12"/>
  <c r="AS549" i="12"/>
  <c r="AU552" i="12"/>
  <c r="AU555" i="12"/>
  <c r="AU558" i="12"/>
  <c r="AU561" i="12"/>
  <c r="AU564" i="12"/>
  <c r="AU567" i="12"/>
  <c r="AU570" i="12"/>
  <c r="AU573" i="12"/>
  <c r="AU576" i="12"/>
  <c r="AU579" i="12"/>
  <c r="AU582" i="12"/>
  <c r="AU585" i="12"/>
  <c r="AU588" i="12"/>
  <c r="AU591" i="12"/>
  <c r="AU594" i="12"/>
  <c r="AU597" i="12"/>
  <c r="AU600" i="12"/>
  <c r="AU603" i="12"/>
  <c r="AU606" i="12"/>
  <c r="AU609" i="12"/>
  <c r="AU612" i="12"/>
  <c r="AU615" i="12"/>
  <c r="AU618" i="12"/>
  <c r="AU621" i="12"/>
  <c r="AU624" i="12"/>
  <c r="AU627" i="12"/>
  <c r="AU630" i="12"/>
  <c r="AU633" i="12"/>
  <c r="AU636" i="12"/>
  <c r="AU639" i="12"/>
  <c r="AU642" i="12"/>
  <c r="AU645" i="12"/>
  <c r="AU648" i="12"/>
  <c r="AU651" i="12"/>
  <c r="AU654" i="12"/>
  <c r="AU657" i="12"/>
  <c r="AU660" i="12"/>
  <c r="AU663" i="12"/>
  <c r="AU666" i="12"/>
  <c r="AU669" i="12"/>
  <c r="AU672" i="12"/>
  <c r="AU675" i="12"/>
  <c r="AU678" i="12"/>
  <c r="AM5" i="12"/>
  <c r="AM8" i="12"/>
  <c r="AM11" i="12"/>
  <c r="AM14" i="12"/>
  <c r="AM17" i="12"/>
  <c r="AM20" i="12"/>
  <c r="AM23" i="12"/>
  <c r="AM26" i="12"/>
  <c r="AM29" i="12"/>
  <c r="AM32" i="12"/>
  <c r="AM35" i="12"/>
  <c r="AM38" i="12"/>
  <c r="AM41" i="12"/>
  <c r="AM44" i="12"/>
  <c r="AM47" i="12"/>
  <c r="AM50" i="12"/>
  <c r="AM53" i="12"/>
  <c r="AM56" i="12"/>
  <c r="AM59" i="12"/>
  <c r="AM62" i="12"/>
  <c r="AM65" i="12"/>
  <c r="AM68" i="12"/>
  <c r="AM71" i="12"/>
  <c r="AM74" i="12"/>
  <c r="AM77" i="12"/>
  <c r="AM80" i="12"/>
  <c r="AM83" i="12"/>
  <c r="AM86" i="12"/>
  <c r="AM89" i="12"/>
  <c r="AM92" i="12"/>
  <c r="AM95" i="12"/>
  <c r="AM98" i="12"/>
  <c r="AM101" i="12"/>
  <c r="AT520" i="12"/>
  <c r="AR524" i="12"/>
  <c r="AR528" i="12"/>
  <c r="AT531" i="12"/>
  <c r="AR535" i="12"/>
  <c r="AT538" i="12"/>
  <c r="AR542" i="12"/>
  <c r="AR546" i="12"/>
  <c r="AT549" i="12"/>
  <c r="AR553" i="12"/>
  <c r="AR556" i="12"/>
  <c r="AR559" i="12"/>
  <c r="AR562" i="12"/>
  <c r="AR565" i="12"/>
  <c r="AR568" i="12"/>
  <c r="AR571" i="12"/>
  <c r="AR574" i="12"/>
  <c r="AR577" i="12"/>
  <c r="AR580" i="12"/>
  <c r="AR583" i="12"/>
  <c r="AR586" i="12"/>
  <c r="AR589" i="12"/>
  <c r="AR592" i="12"/>
  <c r="AR595" i="12"/>
  <c r="AR598" i="12"/>
  <c r="AR601" i="12"/>
  <c r="AR604" i="12"/>
  <c r="AR607" i="12"/>
  <c r="AR610" i="12"/>
  <c r="AR613" i="12"/>
  <c r="AR616" i="12"/>
  <c r="AR619" i="12"/>
  <c r="AR622" i="12"/>
  <c r="AR625" i="12"/>
  <c r="AR628" i="12"/>
  <c r="AR631" i="12"/>
  <c r="AR634" i="12"/>
  <c r="AR637" i="12"/>
  <c r="AR640" i="12"/>
  <c r="AR643" i="12"/>
  <c r="AR646" i="12"/>
  <c r="AR649" i="12"/>
  <c r="AR652" i="12"/>
  <c r="AR655" i="12"/>
  <c r="AR658" i="12"/>
  <c r="AR661" i="12"/>
  <c r="AR664" i="12"/>
  <c r="AR667" i="12"/>
  <c r="AR670" i="12"/>
  <c r="AR673" i="12"/>
  <c r="AR676" i="12"/>
  <c r="AR679" i="12"/>
  <c r="AN5" i="12"/>
  <c r="AN8" i="12"/>
  <c r="AN11" i="12"/>
  <c r="AN14" i="12"/>
  <c r="AN17" i="12"/>
  <c r="AN20" i="12"/>
  <c r="AN23" i="12"/>
  <c r="AN26" i="12"/>
  <c r="AN29" i="12"/>
  <c r="AN32" i="12"/>
  <c r="AN35" i="12"/>
  <c r="AN38" i="12"/>
  <c r="AN41" i="12"/>
  <c r="AN44" i="12"/>
  <c r="AN47" i="12"/>
  <c r="AN50" i="12"/>
  <c r="AN53" i="12"/>
  <c r="AN56" i="12"/>
  <c r="AN59" i="12"/>
  <c r="AN62" i="12"/>
  <c r="AN65" i="12"/>
  <c r="AN68" i="12"/>
  <c r="AN71" i="12"/>
  <c r="AN74" i="12"/>
  <c r="AN77" i="12"/>
  <c r="AN80" i="12"/>
  <c r="AN83" i="12"/>
  <c r="AN86" i="12"/>
  <c r="AN89" i="12"/>
  <c r="AN92" i="12"/>
  <c r="AN95" i="12"/>
  <c r="AN98" i="12"/>
  <c r="AU520" i="12"/>
  <c r="AU524" i="12"/>
  <c r="AS528" i="12"/>
  <c r="AU531" i="12"/>
  <c r="AS535" i="12"/>
  <c r="AU538" i="12"/>
  <c r="AU542" i="12"/>
  <c r="AS546" i="12"/>
  <c r="AU549" i="12"/>
  <c r="AS553" i="12"/>
  <c r="AS556" i="12"/>
  <c r="AS559" i="12"/>
  <c r="AS562" i="12"/>
  <c r="AS565" i="12"/>
  <c r="AS568" i="12"/>
  <c r="AS571" i="12"/>
  <c r="AS574" i="12"/>
  <c r="AS577" i="12"/>
  <c r="AS580" i="12"/>
  <c r="AS583" i="12"/>
  <c r="AS586" i="12"/>
  <c r="AS589" i="12"/>
  <c r="AS592" i="12"/>
  <c r="AS595" i="12"/>
  <c r="AS598" i="12"/>
  <c r="AS601" i="12"/>
  <c r="AS604" i="12"/>
  <c r="AS607" i="12"/>
  <c r="AS610" i="12"/>
  <c r="AS613" i="12"/>
  <c r="AS616" i="12"/>
  <c r="AS619" i="12"/>
  <c r="AS622" i="12"/>
  <c r="AS625" i="12"/>
  <c r="AS628" i="12"/>
  <c r="AS631" i="12"/>
  <c r="AS634" i="12"/>
  <c r="AS637" i="12"/>
  <c r="AS640" i="12"/>
  <c r="AS643" i="12"/>
  <c r="AS646" i="12"/>
  <c r="AS649" i="12"/>
  <c r="AS652" i="12"/>
  <c r="AS655" i="12"/>
  <c r="AS658" i="12"/>
  <c r="AS661" i="12"/>
  <c r="AS664" i="12"/>
  <c r="AS667" i="12"/>
  <c r="AS670" i="12"/>
  <c r="AS673" i="12"/>
  <c r="AS676" i="12"/>
  <c r="AS679" i="12"/>
  <c r="G310" i="1"/>
  <c r="AR521" i="12"/>
  <c r="AR525" i="12"/>
  <c r="AT528" i="12"/>
  <c r="AR532" i="12"/>
  <c r="AT535" i="12"/>
  <c r="AR539" i="12"/>
  <c r="AR543" i="12"/>
  <c r="AT546" i="12"/>
  <c r="AR550" i="12"/>
  <c r="AT553" i="12"/>
  <c r="AT556" i="12"/>
  <c r="AT559" i="12"/>
  <c r="AT562" i="12"/>
  <c r="AT565" i="12"/>
  <c r="AT568" i="12"/>
  <c r="AT571" i="12"/>
  <c r="AT574" i="12"/>
  <c r="AT577" i="12"/>
  <c r="AT580" i="12"/>
  <c r="AT583" i="12"/>
  <c r="AT586" i="12"/>
  <c r="AT589" i="12"/>
  <c r="AT592" i="12"/>
  <c r="AT595" i="12"/>
  <c r="AT598" i="12"/>
  <c r="AT601" i="12"/>
  <c r="AT604" i="12"/>
  <c r="AT607" i="12"/>
  <c r="AT610" i="12"/>
  <c r="AT613" i="12"/>
  <c r="AT616" i="12"/>
  <c r="AT619" i="12"/>
  <c r="AT622" i="12"/>
  <c r="AT625" i="12"/>
  <c r="AT628" i="12"/>
  <c r="AT631" i="12"/>
  <c r="AT634" i="12"/>
  <c r="AT637" i="12"/>
  <c r="AT640" i="12"/>
  <c r="AT643" i="12"/>
  <c r="AT646" i="12"/>
  <c r="AT649" i="12"/>
  <c r="AT652" i="12"/>
  <c r="AT655" i="12"/>
  <c r="AT658" i="12"/>
  <c r="AT661" i="12"/>
  <c r="AT664" i="12"/>
  <c r="AT667" i="12"/>
  <c r="AT670" i="12"/>
  <c r="AT673" i="12"/>
  <c r="AT676" i="12"/>
  <c r="AT679" i="12"/>
  <c r="AL6" i="12"/>
  <c r="AL9" i="12"/>
  <c r="AL12" i="12"/>
  <c r="AL15" i="12"/>
  <c r="AL18" i="12"/>
  <c r="AL21" i="12"/>
  <c r="AL24" i="12"/>
  <c r="AL27" i="12"/>
  <c r="AL30" i="12"/>
  <c r="AL33" i="12"/>
  <c r="AL36" i="12"/>
  <c r="AL39" i="12"/>
  <c r="AL42" i="12"/>
  <c r="AL45" i="12"/>
  <c r="AL48" i="12"/>
  <c r="AL51" i="12"/>
  <c r="AL54" i="12"/>
  <c r="AL57" i="12"/>
  <c r="AL60" i="12"/>
  <c r="AL63" i="12"/>
  <c r="AL66" i="12"/>
  <c r="AL69" i="12"/>
  <c r="AL72" i="12"/>
  <c r="AL75" i="12"/>
  <c r="AL78" i="12"/>
  <c r="AL81" i="12"/>
  <c r="AL84" i="12"/>
  <c r="AL87" i="12"/>
  <c r="AL90" i="12"/>
  <c r="AL93" i="12"/>
  <c r="AL96" i="12"/>
  <c r="AL99" i="12"/>
  <c r="AU521" i="12"/>
  <c r="AS525" i="12"/>
  <c r="AU528" i="12"/>
  <c r="AS532" i="12"/>
  <c r="AU535" i="12"/>
  <c r="AU539" i="12"/>
  <c r="AS543" i="12"/>
  <c r="AU546" i="12"/>
  <c r="AS550" i="12"/>
  <c r="AU553" i="12"/>
  <c r="AU556" i="12"/>
  <c r="AU559" i="12"/>
  <c r="AU562" i="12"/>
  <c r="AU565" i="12"/>
  <c r="AU568" i="12"/>
  <c r="AU571" i="12"/>
  <c r="AU574" i="12"/>
  <c r="AU577" i="12"/>
  <c r="AU580" i="12"/>
  <c r="AU583" i="12"/>
  <c r="AU586" i="12"/>
  <c r="AU589" i="12"/>
  <c r="AU592" i="12"/>
  <c r="AU595" i="12"/>
  <c r="AU598" i="12"/>
  <c r="AU601" i="12"/>
  <c r="AU604" i="12"/>
  <c r="AU607" i="12"/>
  <c r="AU610" i="12"/>
  <c r="AU613" i="12"/>
  <c r="AU616" i="12"/>
  <c r="AU619" i="12"/>
  <c r="AU622" i="12"/>
  <c r="AU625" i="12"/>
  <c r="AU628" i="12"/>
  <c r="AU631" i="12"/>
  <c r="AU634" i="12"/>
  <c r="AU637" i="12"/>
  <c r="AU640" i="12"/>
  <c r="AU643" i="12"/>
  <c r="AU646" i="12"/>
  <c r="AU649" i="12"/>
  <c r="AU652" i="12"/>
  <c r="AU655" i="12"/>
  <c r="AU658" i="12"/>
  <c r="AU661" i="12"/>
  <c r="AU664" i="12"/>
  <c r="AU667" i="12"/>
  <c r="AU670" i="12"/>
  <c r="AU673" i="12"/>
  <c r="AU676" i="12"/>
  <c r="AU679" i="12"/>
  <c r="AM6" i="12"/>
  <c r="AM9" i="12"/>
  <c r="AM12" i="12"/>
  <c r="AM15" i="12"/>
  <c r="AM18" i="12"/>
  <c r="AM21" i="12"/>
  <c r="AM24" i="12"/>
  <c r="AM27" i="12"/>
  <c r="AM30" i="12"/>
  <c r="AM33" i="12"/>
  <c r="AM36" i="12"/>
  <c r="AM39" i="12"/>
  <c r="AM42" i="12"/>
  <c r="AM45" i="12"/>
  <c r="AM48" i="12"/>
  <c r="AM51" i="12"/>
  <c r="AM54" i="12"/>
  <c r="AM57" i="12"/>
  <c r="AM60" i="12"/>
  <c r="AM63" i="12"/>
  <c r="AM66" i="12"/>
  <c r="AM69" i="12"/>
  <c r="AM72" i="12"/>
  <c r="AM75" i="12"/>
  <c r="AM78" i="12"/>
  <c r="AM81" i="12"/>
  <c r="AM84" i="12"/>
  <c r="AM87" i="12"/>
  <c r="AM90" i="12"/>
  <c r="AM93" i="12"/>
  <c r="AM96" i="12"/>
  <c r="AM99" i="12"/>
  <c r="AM103" i="12"/>
  <c r="AN106" i="12"/>
  <c r="AL113" i="12"/>
  <c r="AM116" i="12"/>
  <c r="AN119" i="12"/>
  <c r="AL126" i="12"/>
  <c r="AM129" i="12"/>
  <c r="AN132" i="12"/>
  <c r="AM139" i="12"/>
  <c r="AN142" i="12"/>
  <c r="AL149" i="12"/>
  <c r="AM152" i="12"/>
  <c r="AN155" i="12"/>
  <c r="AN158" i="12"/>
  <c r="AN161" i="12"/>
  <c r="AN164" i="12"/>
  <c r="AN167" i="12"/>
  <c r="AN170" i="12"/>
  <c r="AN173" i="12"/>
  <c r="AN176" i="12"/>
  <c r="AN179" i="12"/>
  <c r="AN182" i="12"/>
  <c r="AN185" i="12"/>
  <c r="AN188" i="12"/>
  <c r="AN191" i="12"/>
  <c r="AN194" i="12"/>
  <c r="AN197" i="12"/>
  <c r="AN200" i="12"/>
  <c r="AN203" i="12"/>
  <c r="AN206" i="12"/>
  <c r="AN209" i="12"/>
  <c r="AN212" i="12"/>
  <c r="AN215" i="12"/>
  <c r="AN218" i="12"/>
  <c r="AN221" i="12"/>
  <c r="AN224" i="12"/>
  <c r="AN227" i="12"/>
  <c r="AN230" i="12"/>
  <c r="AN233" i="12"/>
  <c r="AN236" i="12"/>
  <c r="AN239" i="12"/>
  <c r="AN242" i="12"/>
  <c r="AN245" i="12"/>
  <c r="AN248" i="12"/>
  <c r="AN251" i="12"/>
  <c r="AN254" i="12"/>
  <c r="AN257" i="12"/>
  <c r="AN260" i="12"/>
  <c r="AN263" i="12"/>
  <c r="AN266" i="12"/>
  <c r="AN269" i="12"/>
  <c r="AN272" i="12"/>
  <c r="AN275" i="12"/>
  <c r="AN278" i="12"/>
  <c r="AN281" i="12"/>
  <c r="AN284" i="12"/>
  <c r="AN287" i="12"/>
  <c r="AN290" i="12"/>
  <c r="AN293" i="12"/>
  <c r="AN296" i="12"/>
  <c r="AN299" i="12"/>
  <c r="AN302" i="12"/>
  <c r="AN305" i="12"/>
  <c r="AN308" i="12"/>
  <c r="AN311" i="12"/>
  <c r="AN314" i="12"/>
  <c r="AN317" i="12"/>
  <c r="AN320" i="12"/>
  <c r="AN323" i="12"/>
  <c r="AN326" i="12"/>
  <c r="AN329" i="12"/>
  <c r="AN332" i="12"/>
  <c r="AN335" i="12"/>
  <c r="AN338" i="12"/>
  <c r="AN341" i="12"/>
  <c r="AN344" i="12"/>
  <c r="AN347" i="12"/>
  <c r="AN350" i="12"/>
  <c r="AN103" i="12"/>
  <c r="AL110" i="12"/>
  <c r="AM113" i="12"/>
  <c r="AN116" i="12"/>
  <c r="AL123" i="12"/>
  <c r="AM126" i="12"/>
  <c r="AN129" i="12"/>
  <c r="AM136" i="12"/>
  <c r="AN139" i="12"/>
  <c r="AL146" i="12"/>
  <c r="AM149" i="12"/>
  <c r="AN152" i="12"/>
  <c r="AN99" i="12"/>
  <c r="AL107" i="12"/>
  <c r="AM110" i="12"/>
  <c r="AN113" i="12"/>
  <c r="AL120" i="12"/>
  <c r="AM123" i="12"/>
  <c r="AN126" i="12"/>
  <c r="AM133" i="12"/>
  <c r="AN136" i="12"/>
  <c r="AL143" i="12"/>
  <c r="AM146" i="12"/>
  <c r="AN149" i="12"/>
  <c r="AL156" i="12"/>
  <c r="AL159" i="12"/>
  <c r="AL162" i="12"/>
  <c r="AL165" i="12"/>
  <c r="AL168" i="12"/>
  <c r="AL171" i="12"/>
  <c r="AL174" i="12"/>
  <c r="AL177" i="12"/>
  <c r="AL180" i="12"/>
  <c r="AL183" i="12"/>
  <c r="AL186" i="12"/>
  <c r="AL189" i="12"/>
  <c r="AL192" i="12"/>
  <c r="AL195" i="12"/>
  <c r="AL198" i="12"/>
  <c r="AL201" i="12"/>
  <c r="AL204" i="12"/>
  <c r="AL207" i="12"/>
  <c r="AL210" i="12"/>
  <c r="AL213" i="12"/>
  <c r="AL216" i="12"/>
  <c r="AL219" i="12"/>
  <c r="AL222" i="12"/>
  <c r="AL225" i="12"/>
  <c r="AL228" i="12"/>
  <c r="AL231" i="12"/>
  <c r="AL234" i="12"/>
  <c r="AL237" i="12"/>
  <c r="AL240" i="12"/>
  <c r="AL243" i="12"/>
  <c r="AL246" i="12"/>
  <c r="AL249" i="12"/>
  <c r="AL252" i="12"/>
  <c r="AL255" i="12"/>
  <c r="AL258" i="12"/>
  <c r="AL261" i="12"/>
  <c r="AL264" i="12"/>
  <c r="AL267" i="12"/>
  <c r="AL270" i="12"/>
  <c r="AL273" i="12"/>
  <c r="AL276" i="12"/>
  <c r="AL279" i="12"/>
  <c r="AL282" i="12"/>
  <c r="AL285" i="12"/>
  <c r="AL288" i="12"/>
  <c r="AL291" i="12"/>
  <c r="AL294" i="12"/>
  <c r="AL297" i="12"/>
  <c r="AL300" i="12"/>
  <c r="AL303" i="12"/>
  <c r="AL306" i="12"/>
  <c r="AL309" i="12"/>
  <c r="AL312" i="12"/>
  <c r="AL315" i="12"/>
  <c r="AL318" i="12"/>
  <c r="AL321" i="12"/>
  <c r="AL324" i="12"/>
  <c r="AL327" i="12"/>
  <c r="AL330" i="12"/>
  <c r="AL333" i="12"/>
  <c r="AL336" i="12"/>
  <c r="AL339" i="12"/>
  <c r="AL342" i="12"/>
  <c r="AL345" i="12"/>
  <c r="AL348" i="12"/>
  <c r="AL351" i="12"/>
  <c r="AL354" i="12"/>
  <c r="AL357" i="12"/>
  <c r="AL360" i="12"/>
  <c r="AL363" i="12"/>
  <c r="AL366" i="12"/>
  <c r="AL369" i="12"/>
  <c r="AL372" i="12"/>
  <c r="AL375" i="12"/>
  <c r="AL104" i="12"/>
  <c r="AM107" i="12"/>
  <c r="AN110" i="12"/>
  <c r="AL117" i="12"/>
  <c r="AM120" i="12"/>
  <c r="AN123" i="12"/>
  <c r="AM130" i="12"/>
  <c r="AN133" i="12"/>
  <c r="AL140" i="12"/>
  <c r="AM143" i="12"/>
  <c r="AN146" i="12"/>
  <c r="AL153" i="12"/>
  <c r="AM156" i="12"/>
  <c r="AM159" i="12"/>
  <c r="AM162" i="12"/>
  <c r="AM165" i="12"/>
  <c r="AM168" i="12"/>
  <c r="AM171" i="12"/>
  <c r="AM174" i="12"/>
  <c r="AM177" i="12"/>
  <c r="AM180" i="12"/>
  <c r="AM183" i="12"/>
  <c r="AM186" i="12"/>
  <c r="AM189" i="12"/>
  <c r="AM192" i="12"/>
  <c r="AM195" i="12"/>
  <c r="AM198" i="12"/>
  <c r="AM201" i="12"/>
  <c r="AM204" i="12"/>
  <c r="AM207" i="12"/>
  <c r="AM210" i="12"/>
  <c r="AM213" i="12"/>
  <c r="AM216" i="12"/>
  <c r="AM219" i="12"/>
  <c r="AM222" i="12"/>
  <c r="AM225" i="12"/>
  <c r="AM228" i="12"/>
  <c r="AM231" i="12"/>
  <c r="AM234" i="12"/>
  <c r="AM237" i="12"/>
  <c r="AM240" i="12"/>
  <c r="AM243" i="12"/>
  <c r="AM246" i="12"/>
  <c r="AM249" i="12"/>
  <c r="AM252" i="12"/>
  <c r="AM255" i="12"/>
  <c r="AM258" i="12"/>
  <c r="AM261" i="12"/>
  <c r="AM264" i="12"/>
  <c r="AM267" i="12"/>
  <c r="AM270" i="12"/>
  <c r="AM273" i="12"/>
  <c r="AM276" i="12"/>
  <c r="AM279" i="12"/>
  <c r="AM282" i="12"/>
  <c r="AM285" i="12"/>
  <c r="AM288" i="12"/>
  <c r="AM291" i="12"/>
  <c r="AM294" i="12"/>
  <c r="AM297" i="12"/>
  <c r="AM300" i="12"/>
  <c r="AM303" i="12"/>
  <c r="AM306" i="12"/>
  <c r="AM309" i="12"/>
  <c r="AM312" i="12"/>
  <c r="AM315" i="12"/>
  <c r="AM318" i="12"/>
  <c r="AM321" i="12"/>
  <c r="AM324" i="12"/>
  <c r="AM327" i="12"/>
  <c r="AM330" i="12"/>
  <c r="AM333" i="12"/>
  <c r="AM336" i="12"/>
  <c r="AM339" i="12"/>
  <c r="AM342" i="12"/>
  <c r="AM345" i="12"/>
  <c r="AM348" i="12"/>
  <c r="AM351" i="12"/>
  <c r="AM100" i="12"/>
  <c r="AM104" i="12"/>
  <c r="AN107" i="12"/>
  <c r="AL114" i="12"/>
  <c r="AM117" i="12"/>
  <c r="AN120" i="12"/>
  <c r="AM127" i="12"/>
  <c r="AN130" i="12"/>
  <c r="AL137" i="12"/>
  <c r="AM140" i="12"/>
  <c r="AN143" i="12"/>
  <c r="AL150" i="12"/>
  <c r="AM153" i="12"/>
  <c r="AN156" i="12"/>
  <c r="AN159" i="12"/>
  <c r="AN162" i="12"/>
  <c r="AN165" i="12"/>
  <c r="AN168" i="12"/>
  <c r="AN171" i="12"/>
  <c r="AN174" i="12"/>
  <c r="AN177" i="12"/>
  <c r="AN180" i="12"/>
  <c r="AN183" i="12"/>
  <c r="AN186" i="12"/>
  <c r="AN189" i="12"/>
  <c r="AN192" i="12"/>
  <c r="AN195" i="12"/>
  <c r="AN198" i="12"/>
  <c r="AN201" i="12"/>
  <c r="AN204" i="12"/>
  <c r="AN207" i="12"/>
  <c r="AN210" i="12"/>
  <c r="AN213" i="12"/>
  <c r="AN216" i="12"/>
  <c r="AN219" i="12"/>
  <c r="AN222" i="12"/>
  <c r="AN225" i="12"/>
  <c r="AN228" i="12"/>
  <c r="AN231" i="12"/>
  <c r="AN234" i="12"/>
  <c r="AN237" i="12"/>
  <c r="AN240" i="12"/>
  <c r="AN243" i="12"/>
  <c r="AN246" i="12"/>
  <c r="AN249" i="12"/>
  <c r="AN252" i="12"/>
  <c r="AN255" i="12"/>
  <c r="AN258" i="12"/>
  <c r="AN261" i="12"/>
  <c r="AN264" i="12"/>
  <c r="AN267" i="12"/>
  <c r="AN270" i="12"/>
  <c r="AN273" i="12"/>
  <c r="AN276" i="12"/>
  <c r="AN279" i="12"/>
  <c r="AN282" i="12"/>
  <c r="AN285" i="12"/>
  <c r="AN288" i="12"/>
  <c r="AN291" i="12"/>
  <c r="AN294" i="12"/>
  <c r="AN297" i="12"/>
  <c r="AN300" i="12"/>
  <c r="AN303" i="12"/>
  <c r="AN306" i="12"/>
  <c r="AN309" i="12"/>
  <c r="AN312" i="12"/>
  <c r="AN315" i="12"/>
  <c r="AN318" i="12"/>
  <c r="AN321" i="12"/>
  <c r="AN324" i="12"/>
  <c r="AN327" i="12"/>
  <c r="AN330" i="12"/>
  <c r="AN333" i="12"/>
  <c r="AN336" i="12"/>
  <c r="AN339" i="12"/>
  <c r="AN342" i="12"/>
  <c r="AN345" i="12"/>
  <c r="AN348" i="12"/>
  <c r="AN351" i="12"/>
  <c r="AN354" i="12"/>
  <c r="AN357" i="12"/>
  <c r="AN360" i="12"/>
  <c r="AN363" i="12"/>
  <c r="AN366" i="12"/>
  <c r="AN369" i="12"/>
  <c r="AN372" i="12"/>
  <c r="AN375" i="12"/>
  <c r="AN104" i="12"/>
  <c r="AL111" i="12"/>
  <c r="AM114" i="12"/>
  <c r="AN117" i="12"/>
  <c r="AM124" i="12"/>
  <c r="AN127" i="12"/>
  <c r="AL134" i="12"/>
  <c r="AM137" i="12"/>
  <c r="AN140" i="12"/>
  <c r="AL147" i="12"/>
  <c r="AM150" i="12"/>
  <c r="AN153" i="12"/>
  <c r="E310" i="1"/>
  <c r="AN101" i="12"/>
  <c r="AL108" i="12"/>
  <c r="AM111" i="12"/>
  <c r="AN114" i="12"/>
  <c r="AM121" i="12"/>
  <c r="AN124" i="12"/>
  <c r="AL131" i="12"/>
  <c r="AM134" i="12"/>
  <c r="AN137" i="12"/>
  <c r="AL144" i="12"/>
  <c r="AM147" i="12"/>
  <c r="AN150" i="12"/>
  <c r="AL157" i="12"/>
  <c r="AL160" i="12"/>
  <c r="AL163" i="12"/>
  <c r="AL166" i="12"/>
  <c r="AL169" i="12"/>
  <c r="AL172" i="12"/>
  <c r="AL175" i="12"/>
  <c r="AL178" i="12"/>
  <c r="AL181" i="12"/>
  <c r="AL184" i="12"/>
  <c r="AL187" i="12"/>
  <c r="AL190" i="12"/>
  <c r="AL193" i="12"/>
  <c r="AL196" i="12"/>
  <c r="AL199" i="12"/>
  <c r="AL202" i="12"/>
  <c r="AL205" i="12"/>
  <c r="AL208" i="12"/>
  <c r="AL211" i="12"/>
  <c r="AL214" i="12"/>
  <c r="AL217" i="12"/>
  <c r="AL220" i="12"/>
  <c r="AL223" i="12"/>
  <c r="AL226" i="12"/>
  <c r="AL229" i="12"/>
  <c r="AL232" i="12"/>
  <c r="AL235" i="12"/>
  <c r="AL238" i="12"/>
  <c r="AL241" i="12"/>
  <c r="AL244" i="12"/>
  <c r="AL247" i="12"/>
  <c r="AL250" i="12"/>
  <c r="AL253" i="12"/>
  <c r="AL256" i="12"/>
  <c r="AL259" i="12"/>
  <c r="AL262" i="12"/>
  <c r="AL265" i="12"/>
  <c r="AL268" i="12"/>
  <c r="AL271" i="12"/>
  <c r="AL274" i="12"/>
  <c r="AL277" i="12"/>
  <c r="AL280" i="12"/>
  <c r="AL283" i="12"/>
  <c r="AL286" i="12"/>
  <c r="AL289" i="12"/>
  <c r="AL292" i="12"/>
  <c r="AL295" i="12"/>
  <c r="AL298" i="12"/>
  <c r="AL301" i="12"/>
  <c r="AL304" i="12"/>
  <c r="AL307" i="12"/>
  <c r="AL310" i="12"/>
  <c r="AL105" i="12"/>
  <c r="AM108" i="12"/>
  <c r="AN111" i="12"/>
  <c r="AM118" i="12"/>
  <c r="AN121" i="12"/>
  <c r="AL128" i="12"/>
  <c r="AM131" i="12"/>
  <c r="AN134" i="12"/>
  <c r="AL141" i="12"/>
  <c r="AM144" i="12"/>
  <c r="AN147" i="12"/>
  <c r="AM154" i="12"/>
  <c r="AM157" i="12"/>
  <c r="AM160" i="12"/>
  <c r="AM163" i="12"/>
  <c r="AM166" i="12"/>
  <c r="AM169" i="12"/>
  <c r="AM172" i="12"/>
  <c r="AM175" i="12"/>
  <c r="AM178" i="12"/>
  <c r="AM181" i="12"/>
  <c r="AM184" i="12"/>
  <c r="AM187" i="12"/>
  <c r="AM190" i="12"/>
  <c r="AM193" i="12"/>
  <c r="AM196" i="12"/>
  <c r="AM199" i="12"/>
  <c r="AM202" i="12"/>
  <c r="AM205" i="12"/>
  <c r="AM208" i="12"/>
  <c r="AM211" i="12"/>
  <c r="AM214" i="12"/>
  <c r="AM217" i="12"/>
  <c r="AM220" i="12"/>
  <c r="AM223" i="12"/>
  <c r="AM226" i="12"/>
  <c r="AM229" i="12"/>
  <c r="AM232" i="12"/>
  <c r="AM235" i="12"/>
  <c r="AM238" i="12"/>
  <c r="AM241" i="12"/>
  <c r="AM244" i="12"/>
  <c r="AM247" i="12"/>
  <c r="AM250" i="12"/>
  <c r="AM253" i="12"/>
  <c r="AM256" i="12"/>
  <c r="AM259" i="12"/>
  <c r="AM262" i="12"/>
  <c r="AM265" i="12"/>
  <c r="AM268" i="12"/>
  <c r="AM271" i="12"/>
  <c r="AM274" i="12"/>
  <c r="AM277" i="12"/>
  <c r="AM280" i="12"/>
  <c r="AM283" i="12"/>
  <c r="AM286" i="12"/>
  <c r="AM289" i="12"/>
  <c r="AM292" i="12"/>
  <c r="AM295" i="12"/>
  <c r="AM298" i="12"/>
  <c r="AM301" i="12"/>
  <c r="AM304" i="12"/>
  <c r="AM307" i="12"/>
  <c r="AM310" i="12"/>
  <c r="AM313" i="12"/>
  <c r="AM316" i="12"/>
  <c r="AM319" i="12"/>
  <c r="AL102" i="12"/>
  <c r="AM105" i="12"/>
  <c r="AN108" i="12"/>
  <c r="AM115" i="12"/>
  <c r="AN118" i="12"/>
  <c r="AL125" i="12"/>
  <c r="AM128" i="12"/>
  <c r="AN131" i="12"/>
  <c r="AL138" i="12"/>
  <c r="AM141" i="12"/>
  <c r="AN144" i="12"/>
  <c r="AM151" i="12"/>
  <c r="AN154" i="12"/>
  <c r="AN157" i="12"/>
  <c r="AN160" i="12"/>
  <c r="AN163" i="12"/>
  <c r="AN166" i="12"/>
  <c r="AN169" i="12"/>
  <c r="AN172" i="12"/>
  <c r="AN175" i="12"/>
  <c r="AN178" i="12"/>
  <c r="AN181" i="12"/>
  <c r="AN184" i="12"/>
  <c r="AN187" i="12"/>
  <c r="AN190" i="12"/>
  <c r="AN193" i="12"/>
  <c r="AN196" i="12"/>
  <c r="AN199" i="12"/>
  <c r="AN202" i="12"/>
  <c r="AN205" i="12"/>
  <c r="AN208" i="12"/>
  <c r="AN211" i="12"/>
  <c r="AN214" i="12"/>
  <c r="AN217" i="12"/>
  <c r="AN220" i="12"/>
  <c r="AN223" i="12"/>
  <c r="AN226" i="12"/>
  <c r="AN229" i="12"/>
  <c r="AN232" i="12"/>
  <c r="AN235" i="12"/>
  <c r="AN238" i="12"/>
  <c r="AN241" i="12"/>
  <c r="AN244" i="12"/>
  <c r="AN247" i="12"/>
  <c r="AN250" i="12"/>
  <c r="AN253" i="12"/>
  <c r="AN256" i="12"/>
  <c r="AN259" i="12"/>
  <c r="AN262" i="12"/>
  <c r="AN265" i="12"/>
  <c r="AN268" i="12"/>
  <c r="AN271" i="12"/>
  <c r="AN274" i="12"/>
  <c r="AN277" i="12"/>
  <c r="AN280" i="12"/>
  <c r="AN283" i="12"/>
  <c r="AN286" i="12"/>
  <c r="AN289" i="12"/>
  <c r="AN292" i="12"/>
  <c r="AN295" i="12"/>
  <c r="AN298" i="12"/>
  <c r="AN301" i="12"/>
  <c r="AN304" i="12"/>
  <c r="AN307" i="12"/>
  <c r="AM102" i="12"/>
  <c r="AN105" i="12"/>
  <c r="AM112" i="12"/>
  <c r="AN115" i="12"/>
  <c r="AL122" i="12"/>
  <c r="AM125" i="12"/>
  <c r="AN128" i="12"/>
  <c r="AL135" i="12"/>
  <c r="AM138" i="12"/>
  <c r="AN141" i="12"/>
  <c r="AM148" i="12"/>
  <c r="AN151" i="12"/>
  <c r="AN102" i="12"/>
  <c r="AM109" i="12"/>
  <c r="AN112" i="12"/>
  <c r="AL119" i="12"/>
  <c r="AM122" i="12"/>
  <c r="AN125" i="12"/>
  <c r="AL132" i="12"/>
  <c r="AM135" i="12"/>
  <c r="AN138" i="12"/>
  <c r="AM145" i="12"/>
  <c r="AN148" i="12"/>
  <c r="AL155" i="12"/>
  <c r="AL158" i="12"/>
  <c r="AL161" i="12"/>
  <c r="AL164" i="12"/>
  <c r="AL167" i="12"/>
  <c r="AL170" i="12"/>
  <c r="AL173" i="12"/>
  <c r="AL176" i="12"/>
  <c r="AL179" i="12"/>
  <c r="AL182" i="12"/>
  <c r="AL185" i="12"/>
  <c r="AL188" i="12"/>
  <c r="AL191" i="12"/>
  <c r="AL194" i="12"/>
  <c r="AL197" i="12"/>
  <c r="AL200" i="12"/>
  <c r="AL203" i="12"/>
  <c r="AL206" i="12"/>
  <c r="AL209" i="12"/>
  <c r="AL212" i="12"/>
  <c r="AL215" i="12"/>
  <c r="AL218" i="12"/>
  <c r="AL221" i="12"/>
  <c r="AL224" i="12"/>
  <c r="AL227" i="12"/>
  <c r="AL230" i="12"/>
  <c r="AL233" i="12"/>
  <c r="AL236" i="12"/>
  <c r="AL239" i="12"/>
  <c r="AL242" i="12"/>
  <c r="AL245" i="12"/>
  <c r="AL248" i="12"/>
  <c r="AL251" i="12"/>
  <c r="AL254" i="12"/>
  <c r="AL257" i="12"/>
  <c r="AL260" i="12"/>
  <c r="AL263" i="12"/>
  <c r="AL266" i="12"/>
  <c r="AL269" i="12"/>
  <c r="AL272" i="12"/>
  <c r="AM106" i="12"/>
  <c r="AN109" i="12"/>
  <c r="AL116" i="12"/>
  <c r="AM119" i="12"/>
  <c r="AN122" i="12"/>
  <c r="AL129" i="12"/>
  <c r="AM132" i="12"/>
  <c r="AN135" i="12"/>
  <c r="AM142" i="12"/>
  <c r="AN145" i="12"/>
  <c r="AL152" i="12"/>
  <c r="AM155" i="12"/>
  <c r="AM158" i="12"/>
  <c r="AM161" i="12"/>
  <c r="AM164" i="12"/>
  <c r="AM167" i="12"/>
  <c r="AM170" i="12"/>
  <c r="AM173" i="12"/>
  <c r="AM176" i="12"/>
  <c r="AM179" i="12"/>
  <c r="AM182" i="12"/>
  <c r="AM185" i="12"/>
  <c r="AM188" i="12"/>
  <c r="AM191" i="12"/>
  <c r="AM194" i="12"/>
  <c r="AM197" i="12"/>
  <c r="AM200" i="12"/>
  <c r="AM203" i="12"/>
  <c r="AM206" i="12"/>
  <c r="AM209" i="12"/>
  <c r="AM212" i="12"/>
  <c r="AM215" i="12"/>
  <c r="AM218" i="12"/>
  <c r="AM221" i="12"/>
  <c r="AM224" i="12"/>
  <c r="AM227" i="12"/>
  <c r="AM230" i="12"/>
  <c r="AM233" i="12"/>
  <c r="AM236" i="12"/>
  <c r="AM239" i="12"/>
  <c r="AM242" i="12"/>
  <c r="AM245" i="12"/>
  <c r="AM248" i="12"/>
  <c r="AM251" i="12"/>
  <c r="AM254" i="12"/>
  <c r="AM257" i="12"/>
  <c r="AM260" i="12"/>
  <c r="AM263" i="12"/>
  <c r="AM266" i="12"/>
  <c r="AM269" i="12"/>
  <c r="AM272" i="12"/>
  <c r="AM290" i="12"/>
  <c r="AL305" i="12"/>
  <c r="AM311" i="12"/>
  <c r="AL322" i="12"/>
  <c r="AL326" i="12"/>
  <c r="AL331" i="12"/>
  <c r="AL335" i="12"/>
  <c r="AL340" i="12"/>
  <c r="AL344" i="12"/>
  <c r="AL349" i="12"/>
  <c r="AL353" i="12"/>
  <c r="AN356" i="12"/>
  <c r="AM360" i="12"/>
  <c r="AL364" i="12"/>
  <c r="AN367" i="12"/>
  <c r="AL371" i="12"/>
  <c r="AN374" i="12"/>
  <c r="AL378" i="12"/>
  <c r="AL381" i="12"/>
  <c r="AL384" i="12"/>
  <c r="AL387" i="12"/>
  <c r="AL390" i="12"/>
  <c r="AL393" i="12"/>
  <c r="AL396" i="12"/>
  <c r="AL399" i="12"/>
  <c r="AL402" i="12"/>
  <c r="AL405" i="12"/>
  <c r="AL408" i="12"/>
  <c r="AL411" i="12"/>
  <c r="AL414" i="12"/>
  <c r="AL417" i="12"/>
  <c r="AL420" i="12"/>
  <c r="AL423" i="12"/>
  <c r="AL426" i="12"/>
  <c r="AL429" i="12"/>
  <c r="AL432" i="12"/>
  <c r="AL435" i="12"/>
  <c r="AL438" i="12"/>
  <c r="AL441" i="12"/>
  <c r="AL444" i="12"/>
  <c r="AL447" i="12"/>
  <c r="AL450" i="12"/>
  <c r="AL453" i="12"/>
  <c r="AL456" i="12"/>
  <c r="AL459" i="12"/>
  <c r="AL462" i="12"/>
  <c r="AL465" i="12"/>
  <c r="AL468" i="12"/>
  <c r="AL471" i="12"/>
  <c r="AL474" i="12"/>
  <c r="AL477" i="12"/>
  <c r="AL480" i="12"/>
  <c r="AL483" i="12"/>
  <c r="AL486" i="12"/>
  <c r="AL489" i="12"/>
  <c r="AL492" i="12"/>
  <c r="AL495" i="12"/>
  <c r="AL498" i="12"/>
  <c r="AL501" i="12"/>
  <c r="AL504" i="12"/>
  <c r="AL507" i="12"/>
  <c r="AL510" i="12"/>
  <c r="AL513" i="12"/>
  <c r="AL516" i="12"/>
  <c r="AL519" i="12"/>
  <c r="AL522" i="12"/>
  <c r="AL525" i="12"/>
  <c r="AL528" i="12"/>
  <c r="AL531" i="12"/>
  <c r="AL534" i="12"/>
  <c r="AL537" i="12"/>
  <c r="AL540" i="12"/>
  <c r="AL543" i="12"/>
  <c r="AL546" i="12"/>
  <c r="AL549" i="12"/>
  <c r="AL552" i="12"/>
  <c r="AL555" i="12"/>
  <c r="AL558" i="12"/>
  <c r="AL561" i="12"/>
  <c r="AL564" i="12"/>
  <c r="AL567" i="12"/>
  <c r="AL570" i="12"/>
  <c r="AL573" i="12"/>
  <c r="AL576" i="12"/>
  <c r="AL579" i="12"/>
  <c r="AL582" i="12"/>
  <c r="AL585" i="12"/>
  <c r="AL588" i="12"/>
  <c r="AL591" i="12"/>
  <c r="AL284" i="12"/>
  <c r="AM305" i="12"/>
  <c r="AL317" i="12"/>
  <c r="AM322" i="12"/>
  <c r="AM326" i="12"/>
  <c r="AM331" i="12"/>
  <c r="AM335" i="12"/>
  <c r="AM340" i="12"/>
  <c r="AM344" i="12"/>
  <c r="AM349" i="12"/>
  <c r="AM353" i="12"/>
  <c r="AM364" i="12"/>
  <c r="AM371" i="12"/>
  <c r="AM378" i="12"/>
  <c r="AM381" i="12"/>
  <c r="AM384" i="12"/>
  <c r="AM387" i="12"/>
  <c r="AM390" i="12"/>
  <c r="AM393" i="12"/>
  <c r="AM396" i="12"/>
  <c r="AM399" i="12"/>
  <c r="AM402" i="12"/>
  <c r="AM405" i="12"/>
  <c r="AM408" i="12"/>
  <c r="AM411" i="12"/>
  <c r="AM414" i="12"/>
  <c r="AM417" i="12"/>
  <c r="AM420" i="12"/>
  <c r="AM423" i="12"/>
  <c r="AM426" i="12"/>
  <c r="AM429" i="12"/>
  <c r="AM432" i="12"/>
  <c r="AM435" i="12"/>
  <c r="AM438" i="12"/>
  <c r="AM441" i="12"/>
  <c r="AM444" i="12"/>
  <c r="AM447" i="12"/>
  <c r="AM450" i="12"/>
  <c r="AM453" i="12"/>
  <c r="AM456" i="12"/>
  <c r="AM459" i="12"/>
  <c r="AM462" i="12"/>
  <c r="AM465" i="12"/>
  <c r="AM468" i="12"/>
  <c r="AM471" i="12"/>
  <c r="AM474" i="12"/>
  <c r="AM477" i="12"/>
  <c r="AM480" i="12"/>
  <c r="AM483" i="12"/>
  <c r="AM486" i="12"/>
  <c r="AM489" i="12"/>
  <c r="AM492" i="12"/>
  <c r="AM495" i="12"/>
  <c r="AM498" i="12"/>
  <c r="AM501" i="12"/>
  <c r="AM504" i="12"/>
  <c r="AM507" i="12"/>
  <c r="AM510" i="12"/>
  <c r="AM513" i="12"/>
  <c r="AM516" i="12"/>
  <c r="AM519" i="12"/>
  <c r="AM522" i="12"/>
  <c r="AM525" i="12"/>
  <c r="AM528" i="12"/>
  <c r="AM531" i="12"/>
  <c r="AM534" i="12"/>
  <c r="AM537" i="12"/>
  <c r="AM540" i="12"/>
  <c r="AM543" i="12"/>
  <c r="AM546" i="12"/>
  <c r="AM549" i="12"/>
  <c r="AM552" i="12"/>
  <c r="AM555" i="12"/>
  <c r="AM558" i="12"/>
  <c r="AM561" i="12"/>
  <c r="AM564" i="12"/>
  <c r="AM567" i="12"/>
  <c r="AM570" i="12"/>
  <c r="AM573" i="12"/>
  <c r="AM576" i="12"/>
  <c r="AM579" i="12"/>
  <c r="AM582" i="12"/>
  <c r="AM585" i="12"/>
  <c r="AM588" i="12"/>
  <c r="AM591" i="12"/>
  <c r="AM594" i="12"/>
  <c r="AM597" i="12"/>
  <c r="AM284" i="12"/>
  <c r="AL299" i="12"/>
  <c r="AM317" i="12"/>
  <c r="AN322" i="12"/>
  <c r="AN331" i="12"/>
  <c r="AN340" i="12"/>
  <c r="AN349" i="12"/>
  <c r="AN353" i="12"/>
  <c r="AM357" i="12"/>
  <c r="AL361" i="12"/>
  <c r="AN364" i="12"/>
  <c r="AL368" i="12"/>
  <c r="AN371" i="12"/>
  <c r="AM375" i="12"/>
  <c r="AN378" i="12"/>
  <c r="AN381" i="12"/>
  <c r="AN384" i="12"/>
  <c r="AN387" i="12"/>
  <c r="AN390" i="12"/>
  <c r="AN393" i="12"/>
  <c r="AN396" i="12"/>
  <c r="AN399" i="12"/>
  <c r="AN402" i="12"/>
  <c r="AN405" i="12"/>
  <c r="AN408" i="12"/>
  <c r="AN411" i="12"/>
  <c r="AN414" i="12"/>
  <c r="AN417" i="12"/>
  <c r="AN420" i="12"/>
  <c r="AN423" i="12"/>
  <c r="AN426" i="12"/>
  <c r="AN429" i="12"/>
  <c r="AN432" i="12"/>
  <c r="AN435" i="12"/>
  <c r="AN438" i="12"/>
  <c r="AN441" i="12"/>
  <c r="AN444" i="12"/>
  <c r="AN447" i="12"/>
  <c r="AN450" i="12"/>
  <c r="AN453" i="12"/>
  <c r="AN456" i="12"/>
  <c r="AN459" i="12"/>
  <c r="AN462" i="12"/>
  <c r="AN465" i="12"/>
  <c r="AN468" i="12"/>
  <c r="AN471" i="12"/>
  <c r="AN474" i="12"/>
  <c r="AN477" i="12"/>
  <c r="AN480" i="12"/>
  <c r="AN483" i="12"/>
  <c r="AN486" i="12"/>
  <c r="AN489" i="12"/>
  <c r="AN492" i="12"/>
  <c r="AN495" i="12"/>
  <c r="AN498" i="12"/>
  <c r="AN501" i="12"/>
  <c r="AN504" i="12"/>
  <c r="AN507" i="12"/>
  <c r="AN510" i="12"/>
  <c r="AN513" i="12"/>
  <c r="AN516" i="12"/>
  <c r="AN519" i="12"/>
  <c r="AN522" i="12"/>
  <c r="AN525" i="12"/>
  <c r="AN528" i="12"/>
  <c r="AN531" i="12"/>
  <c r="AN534" i="12"/>
  <c r="AN537" i="12"/>
  <c r="AN540" i="12"/>
  <c r="AN543" i="12"/>
  <c r="AN546" i="12"/>
  <c r="AN549" i="12"/>
  <c r="AN552" i="12"/>
  <c r="AN555" i="12"/>
  <c r="AN558" i="12"/>
  <c r="AN561" i="12"/>
  <c r="AN564" i="12"/>
  <c r="AN567" i="12"/>
  <c r="AN570" i="12"/>
  <c r="AN573" i="12"/>
  <c r="AN576" i="12"/>
  <c r="AN579" i="12"/>
  <c r="AN582" i="12"/>
  <c r="AN585" i="12"/>
  <c r="AN588" i="12"/>
  <c r="AN591" i="12"/>
  <c r="AN594" i="12"/>
  <c r="AN597" i="12"/>
  <c r="AL278" i="12"/>
  <c r="AM299" i="12"/>
  <c r="AL313" i="12"/>
  <c r="AM361" i="12"/>
  <c r="AM368" i="12"/>
  <c r="AM278" i="12"/>
  <c r="AL293" i="12"/>
  <c r="AN313" i="12"/>
  <c r="AL323" i="12"/>
  <c r="AL328" i="12"/>
  <c r="AL332" i="12"/>
  <c r="AL337" i="12"/>
  <c r="AL341" i="12"/>
  <c r="AL346" i="12"/>
  <c r="AL350" i="12"/>
  <c r="AM354" i="12"/>
  <c r="AL358" i="12"/>
  <c r="AN361" i="12"/>
  <c r="AL365" i="12"/>
  <c r="AN368" i="12"/>
  <c r="AM372" i="12"/>
  <c r="AL376" i="12"/>
  <c r="AL379" i="12"/>
  <c r="AL382" i="12"/>
  <c r="AL385" i="12"/>
  <c r="AL388" i="12"/>
  <c r="AL391" i="12"/>
  <c r="AL394" i="12"/>
  <c r="AL397" i="12"/>
  <c r="AL400" i="12"/>
  <c r="AL403" i="12"/>
  <c r="AL406" i="12"/>
  <c r="AL409" i="12"/>
  <c r="AL412" i="12"/>
  <c r="AL415" i="12"/>
  <c r="AL418" i="12"/>
  <c r="AL421" i="12"/>
  <c r="AL424" i="12"/>
  <c r="AL427" i="12"/>
  <c r="AL430" i="12"/>
  <c r="AL433" i="12"/>
  <c r="AL436" i="12"/>
  <c r="AL439" i="12"/>
  <c r="AL442" i="12"/>
  <c r="AL445" i="12"/>
  <c r="AL448" i="12"/>
  <c r="AL451" i="12"/>
  <c r="AL454" i="12"/>
  <c r="AL457" i="12"/>
  <c r="AL460" i="12"/>
  <c r="AL463" i="12"/>
  <c r="AL466" i="12"/>
  <c r="AL469" i="12"/>
  <c r="AL472" i="12"/>
  <c r="AL475" i="12"/>
  <c r="AL478" i="12"/>
  <c r="AL481" i="12"/>
  <c r="AL484" i="12"/>
  <c r="AL487" i="12"/>
  <c r="AL490" i="12"/>
  <c r="AL493" i="12"/>
  <c r="AL496" i="12"/>
  <c r="AL499" i="12"/>
  <c r="AL502" i="12"/>
  <c r="AL505" i="12"/>
  <c r="AL508" i="12"/>
  <c r="AL511" i="12"/>
  <c r="AL514" i="12"/>
  <c r="AL517" i="12"/>
  <c r="AL520" i="12"/>
  <c r="AL523" i="12"/>
  <c r="AL526" i="12"/>
  <c r="AL529" i="12"/>
  <c r="AL532" i="12"/>
  <c r="AL535" i="12"/>
  <c r="AL538" i="12"/>
  <c r="AL541" i="12"/>
  <c r="AL544" i="12"/>
  <c r="AL547" i="12"/>
  <c r="AL550" i="12"/>
  <c r="AL553" i="12"/>
  <c r="AL556" i="12"/>
  <c r="AL559" i="12"/>
  <c r="AL562" i="12"/>
  <c r="AL565" i="12"/>
  <c r="AL568" i="12"/>
  <c r="AL571" i="12"/>
  <c r="AL574" i="12"/>
  <c r="AL577" i="12"/>
  <c r="AL580" i="12"/>
  <c r="AL583" i="12"/>
  <c r="AL586" i="12"/>
  <c r="AL589" i="12"/>
  <c r="AL592" i="12"/>
  <c r="AL595" i="12"/>
  <c r="AL598" i="12"/>
  <c r="AL601" i="12"/>
  <c r="AL604" i="12"/>
  <c r="AL607" i="12"/>
  <c r="E318" i="1"/>
  <c r="AM293" i="12"/>
  <c r="AL308" i="12"/>
  <c r="AL319" i="12"/>
  <c r="AM323" i="12"/>
  <c r="AM328" i="12"/>
  <c r="AM332" i="12"/>
  <c r="AM337" i="12"/>
  <c r="AM341" i="12"/>
  <c r="AM346" i="12"/>
  <c r="AM350" i="12"/>
  <c r="AM358" i="12"/>
  <c r="AM365" i="12"/>
  <c r="AM376" i="12"/>
  <c r="AM379" i="12"/>
  <c r="AM382" i="12"/>
  <c r="AM385" i="12"/>
  <c r="AM388" i="12"/>
  <c r="AM391" i="12"/>
  <c r="AM394" i="12"/>
  <c r="AM397" i="12"/>
  <c r="AM400" i="12"/>
  <c r="AM403" i="12"/>
  <c r="AM406" i="12"/>
  <c r="AM409" i="12"/>
  <c r="AM412" i="12"/>
  <c r="AM415" i="12"/>
  <c r="AM418" i="12"/>
  <c r="AM421" i="12"/>
  <c r="AM424" i="12"/>
  <c r="AM427" i="12"/>
  <c r="AM430" i="12"/>
  <c r="AM433" i="12"/>
  <c r="AM436" i="12"/>
  <c r="AM439" i="12"/>
  <c r="AM442" i="12"/>
  <c r="AM445" i="12"/>
  <c r="AM448" i="12"/>
  <c r="AM451" i="12"/>
  <c r="AM454" i="12"/>
  <c r="AM457" i="12"/>
  <c r="AM460" i="12"/>
  <c r="AM463" i="12"/>
  <c r="AM466" i="12"/>
  <c r="AM469" i="12"/>
  <c r="AM472" i="12"/>
  <c r="AM475" i="12"/>
  <c r="AM478" i="12"/>
  <c r="AM481" i="12"/>
  <c r="AM484" i="12"/>
  <c r="AM487" i="12"/>
  <c r="AM490" i="12"/>
  <c r="AM493" i="12"/>
  <c r="AM496" i="12"/>
  <c r="AM499" i="12"/>
  <c r="AM502" i="12"/>
  <c r="AM505" i="12"/>
  <c r="AM508" i="12"/>
  <c r="AM511" i="12"/>
  <c r="AM514" i="12"/>
  <c r="AM517" i="12"/>
  <c r="AM520" i="12"/>
  <c r="AM523" i="12"/>
  <c r="AM526" i="12"/>
  <c r="AM529" i="12"/>
  <c r="AM532" i="12"/>
  <c r="AM535" i="12"/>
  <c r="AM538" i="12"/>
  <c r="AM541" i="12"/>
  <c r="AM544" i="12"/>
  <c r="AM547" i="12"/>
  <c r="AM550" i="12"/>
  <c r="AM553" i="12"/>
  <c r="AM556" i="12"/>
  <c r="AM559" i="12"/>
  <c r="AM562" i="12"/>
  <c r="AM565" i="12"/>
  <c r="AM568" i="12"/>
  <c r="AM571" i="12"/>
  <c r="AM574" i="12"/>
  <c r="AM577" i="12"/>
  <c r="AM580" i="12"/>
  <c r="AM583" i="12"/>
  <c r="AL287" i="12"/>
  <c r="AM308" i="12"/>
  <c r="AL314" i="12"/>
  <c r="AN319" i="12"/>
  <c r="AN328" i="12"/>
  <c r="AN337" i="12"/>
  <c r="AN346" i="12"/>
  <c r="AL355" i="12"/>
  <c r="AN358" i="12"/>
  <c r="AL362" i="12"/>
  <c r="AN365" i="12"/>
  <c r="AM369" i="12"/>
  <c r="AL373" i="12"/>
  <c r="AN376" i="12"/>
  <c r="AN379" i="12"/>
  <c r="AN382" i="12"/>
  <c r="AN385" i="12"/>
  <c r="AN388" i="12"/>
  <c r="AN391" i="12"/>
  <c r="AN394" i="12"/>
  <c r="AN397" i="12"/>
  <c r="AN400" i="12"/>
  <c r="AN403" i="12"/>
  <c r="AN406" i="12"/>
  <c r="AN409" i="12"/>
  <c r="AN412" i="12"/>
  <c r="AN415" i="12"/>
  <c r="AN418" i="12"/>
  <c r="AN421" i="12"/>
  <c r="AN424" i="12"/>
  <c r="AN427" i="12"/>
  <c r="AN430" i="12"/>
  <c r="AN433" i="12"/>
  <c r="AN436" i="12"/>
  <c r="AN439" i="12"/>
  <c r="AN442" i="12"/>
  <c r="AN445" i="12"/>
  <c r="AN448" i="12"/>
  <c r="AN451" i="12"/>
  <c r="AN454" i="12"/>
  <c r="AN457" i="12"/>
  <c r="AN460" i="12"/>
  <c r="AN463" i="12"/>
  <c r="AN466" i="12"/>
  <c r="AN469" i="12"/>
  <c r="AN472" i="12"/>
  <c r="AN475" i="12"/>
  <c r="AN478" i="12"/>
  <c r="AN481" i="12"/>
  <c r="AN484" i="12"/>
  <c r="AN487" i="12"/>
  <c r="AN490" i="12"/>
  <c r="AN493" i="12"/>
  <c r="AN496" i="12"/>
  <c r="AN499" i="12"/>
  <c r="AN502" i="12"/>
  <c r="AN505" i="12"/>
  <c r="AN508" i="12"/>
  <c r="AN511" i="12"/>
  <c r="AN514" i="12"/>
  <c r="AN517" i="12"/>
  <c r="AN520" i="12"/>
  <c r="AN523" i="12"/>
  <c r="AN526" i="12"/>
  <c r="AN529" i="12"/>
  <c r="AN532" i="12"/>
  <c r="AN535" i="12"/>
  <c r="AN538" i="12"/>
  <c r="AN541" i="12"/>
  <c r="AN544" i="12"/>
  <c r="AN547" i="12"/>
  <c r="AN550" i="12"/>
  <c r="AN553" i="12"/>
  <c r="AN556" i="12"/>
  <c r="AN559" i="12"/>
  <c r="AN562" i="12"/>
  <c r="AN565" i="12"/>
  <c r="AN568" i="12"/>
  <c r="AN571" i="12"/>
  <c r="AN574" i="12"/>
  <c r="AN577" i="12"/>
  <c r="AN580" i="12"/>
  <c r="AN583" i="12"/>
  <c r="AM287" i="12"/>
  <c r="AL302" i="12"/>
  <c r="AM314" i="12"/>
  <c r="AM355" i="12"/>
  <c r="AM362" i="12"/>
  <c r="AM373" i="12"/>
  <c r="AL281" i="12"/>
  <c r="AM302" i="12"/>
  <c r="AL320" i="12"/>
  <c r="AL325" i="12"/>
  <c r="AL329" i="12"/>
  <c r="AL334" i="12"/>
  <c r="AL338" i="12"/>
  <c r="AL343" i="12"/>
  <c r="AL347" i="12"/>
  <c r="AL352" i="12"/>
  <c r="AN355" i="12"/>
  <c r="AL359" i="12"/>
  <c r="AN362" i="12"/>
  <c r="AM366" i="12"/>
  <c r="AL370" i="12"/>
  <c r="AN373" i="12"/>
  <c r="AL377" i="12"/>
  <c r="AL380" i="12"/>
  <c r="AL383" i="12"/>
  <c r="AL386" i="12"/>
  <c r="AL389" i="12"/>
  <c r="AL392" i="12"/>
  <c r="AL395" i="12"/>
  <c r="AL398" i="12"/>
  <c r="AL401" i="12"/>
  <c r="AL404" i="12"/>
  <c r="AL407" i="12"/>
  <c r="AL410" i="12"/>
  <c r="AL413" i="12"/>
  <c r="AL416" i="12"/>
  <c r="AL419" i="12"/>
  <c r="AL422" i="12"/>
  <c r="AL425" i="12"/>
  <c r="AL428" i="12"/>
  <c r="AL431" i="12"/>
  <c r="AL434" i="12"/>
  <c r="AL437" i="12"/>
  <c r="AL440" i="12"/>
  <c r="AL443" i="12"/>
  <c r="AL446" i="12"/>
  <c r="AL449" i="12"/>
  <c r="AL452" i="12"/>
  <c r="AL455" i="12"/>
  <c r="AL458" i="12"/>
  <c r="AL461" i="12"/>
  <c r="AL464" i="12"/>
  <c r="AL467" i="12"/>
  <c r="AL470" i="12"/>
  <c r="AL473" i="12"/>
  <c r="AL476" i="12"/>
  <c r="AL479" i="12"/>
  <c r="AL482" i="12"/>
  <c r="AL485" i="12"/>
  <c r="AL488" i="12"/>
  <c r="AL491" i="12"/>
  <c r="AL494" i="12"/>
  <c r="AL497" i="12"/>
  <c r="AL500" i="12"/>
  <c r="AL503" i="12"/>
  <c r="AL506" i="12"/>
  <c r="AL509" i="12"/>
  <c r="AL512" i="12"/>
  <c r="AL515" i="12"/>
  <c r="AL518" i="12"/>
  <c r="AL521" i="12"/>
  <c r="AL524" i="12"/>
  <c r="AL527" i="12"/>
  <c r="AL530" i="12"/>
  <c r="AL533" i="12"/>
  <c r="AL536" i="12"/>
  <c r="AL539" i="12"/>
  <c r="AL542" i="12"/>
  <c r="AL545" i="12"/>
  <c r="AL548" i="12"/>
  <c r="AL551" i="12"/>
  <c r="AL554" i="12"/>
  <c r="AL557" i="12"/>
  <c r="AL560" i="12"/>
  <c r="AL563" i="12"/>
  <c r="AL566" i="12"/>
  <c r="AL569" i="12"/>
  <c r="AL572" i="12"/>
  <c r="AL575" i="12"/>
  <c r="AL578" i="12"/>
  <c r="AL581" i="12"/>
  <c r="AM281" i="12"/>
  <c r="AL296" i="12"/>
  <c r="AN310" i="12"/>
  <c r="AM320" i="12"/>
  <c r="AM325" i="12"/>
  <c r="AM329" i="12"/>
  <c r="AM334" i="12"/>
  <c r="AM338" i="12"/>
  <c r="AM343" i="12"/>
  <c r="AM347" i="12"/>
  <c r="AM352" i="12"/>
  <c r="AM359" i="12"/>
  <c r="AM370" i="12"/>
  <c r="AM377" i="12"/>
  <c r="AM380" i="12"/>
  <c r="AM383" i="12"/>
  <c r="AM386" i="12"/>
  <c r="AM389" i="12"/>
  <c r="AM392" i="12"/>
  <c r="AM395" i="12"/>
  <c r="AM398" i="12"/>
  <c r="AM401" i="12"/>
  <c r="AM404" i="12"/>
  <c r="AM407" i="12"/>
  <c r="AM410" i="12"/>
  <c r="AM413" i="12"/>
  <c r="AM416" i="12"/>
  <c r="AM419" i="12"/>
  <c r="AM422" i="12"/>
  <c r="AM425" i="12"/>
  <c r="AM428" i="12"/>
  <c r="AM431" i="12"/>
  <c r="AM434" i="12"/>
  <c r="AM437" i="12"/>
  <c r="AM440" i="12"/>
  <c r="AM443" i="12"/>
  <c r="AM446" i="12"/>
  <c r="AM449" i="12"/>
  <c r="AM452" i="12"/>
  <c r="AM455" i="12"/>
  <c r="AM458" i="12"/>
  <c r="AM461" i="12"/>
  <c r="AM464" i="12"/>
  <c r="AM467" i="12"/>
  <c r="AM470" i="12"/>
  <c r="AM473" i="12"/>
  <c r="AM476" i="12"/>
  <c r="AM479" i="12"/>
  <c r="AM482" i="12"/>
  <c r="AM485" i="12"/>
  <c r="AM488" i="12"/>
  <c r="AM491" i="12"/>
  <c r="AM494" i="12"/>
  <c r="AM497" i="12"/>
  <c r="AM500" i="12"/>
  <c r="AM503" i="12"/>
  <c r="AM506" i="12"/>
  <c r="AM509" i="12"/>
  <c r="AM512" i="12"/>
  <c r="AM515" i="12"/>
  <c r="AM518" i="12"/>
  <c r="AM521" i="12"/>
  <c r="AM524" i="12"/>
  <c r="AM527" i="12"/>
  <c r="AM530" i="12"/>
  <c r="AM533" i="12"/>
  <c r="AM536" i="12"/>
  <c r="AM539" i="12"/>
  <c r="AM542" i="12"/>
  <c r="AM545" i="12"/>
  <c r="AM548" i="12"/>
  <c r="AM551" i="12"/>
  <c r="AM554" i="12"/>
  <c r="AM557" i="12"/>
  <c r="AM560" i="12"/>
  <c r="AM563" i="12"/>
  <c r="AM566" i="12"/>
  <c r="AM569" i="12"/>
  <c r="AM572" i="12"/>
  <c r="AM575" i="12"/>
  <c r="AM578" i="12"/>
  <c r="AM581" i="12"/>
  <c r="AM584" i="12"/>
  <c r="AM587" i="12"/>
  <c r="AM590" i="12"/>
  <c r="AL275" i="12"/>
  <c r="AM296" i="12"/>
  <c r="AL316" i="12"/>
  <c r="AN325" i="12"/>
  <c r="AN334" i="12"/>
  <c r="AN343" i="12"/>
  <c r="AN352" i="12"/>
  <c r="AL356" i="12"/>
  <c r="AN359" i="12"/>
  <c r="AM363" i="12"/>
  <c r="AL367" i="12"/>
  <c r="AN370" i="12"/>
  <c r="AL374" i="12"/>
  <c r="AN377" i="12"/>
  <c r="AN380" i="12"/>
  <c r="AN383" i="12"/>
  <c r="AN386" i="12"/>
  <c r="AN389" i="12"/>
  <c r="AN392" i="12"/>
  <c r="AN395" i="12"/>
  <c r="AN398" i="12"/>
  <c r="AN401" i="12"/>
  <c r="AN404" i="12"/>
  <c r="AN407" i="12"/>
  <c r="AN410" i="12"/>
  <c r="AN413" i="12"/>
  <c r="AN416" i="12"/>
  <c r="AN419" i="12"/>
  <c r="AN422" i="12"/>
  <c r="AN425" i="12"/>
  <c r="AN428" i="12"/>
  <c r="AN431" i="12"/>
  <c r="AN434" i="12"/>
  <c r="AN437" i="12"/>
  <c r="AN440" i="12"/>
  <c r="AN443" i="12"/>
  <c r="AN446" i="12"/>
  <c r="AN449" i="12"/>
  <c r="AN452" i="12"/>
  <c r="AN455" i="12"/>
  <c r="AN458" i="12"/>
  <c r="AN461" i="12"/>
  <c r="AN464" i="12"/>
  <c r="AN467" i="12"/>
  <c r="AN470" i="12"/>
  <c r="AN473" i="12"/>
  <c r="AN476" i="12"/>
  <c r="AN479" i="12"/>
  <c r="AN482" i="12"/>
  <c r="AN485" i="12"/>
  <c r="AN488" i="12"/>
  <c r="AN491" i="12"/>
  <c r="AN494" i="12"/>
  <c r="AN497" i="12"/>
  <c r="AN500" i="12"/>
  <c r="AN503" i="12"/>
  <c r="AN506" i="12"/>
  <c r="AN509" i="12"/>
  <c r="AN512" i="12"/>
  <c r="AN515" i="12"/>
  <c r="AN518" i="12"/>
  <c r="AN521" i="12"/>
  <c r="AN524" i="12"/>
  <c r="AN527" i="12"/>
  <c r="AN530" i="12"/>
  <c r="AN533" i="12"/>
  <c r="AN536" i="12"/>
  <c r="AN539" i="12"/>
  <c r="AN542" i="12"/>
  <c r="AN545" i="12"/>
  <c r="AN548" i="12"/>
  <c r="AN551" i="12"/>
  <c r="AN554" i="12"/>
  <c r="AN557" i="12"/>
  <c r="AN560" i="12"/>
  <c r="AN563" i="12"/>
  <c r="AN566" i="12"/>
  <c r="AN569" i="12"/>
  <c r="AN572" i="12"/>
  <c r="AN575" i="12"/>
  <c r="AN578" i="12"/>
  <c r="AN581" i="12"/>
  <c r="AN584" i="12"/>
  <c r="AM275" i="12"/>
  <c r="AL290" i="12"/>
  <c r="AL311" i="12"/>
  <c r="AN316" i="12"/>
  <c r="AM356" i="12"/>
  <c r="AM367" i="12"/>
  <c r="AM374" i="12"/>
  <c r="AN607" i="12"/>
  <c r="AM604" i="12"/>
  <c r="AL597" i="12"/>
  <c r="AM593" i="12"/>
  <c r="AG318" i="1"/>
  <c r="AM607" i="12"/>
  <c r="AN600" i="12"/>
  <c r="AL593" i="12"/>
  <c r="AN603" i="12"/>
  <c r="AM600" i="12"/>
  <c r="AN596" i="12"/>
  <c r="AN587" i="12"/>
  <c r="AG123" i="1"/>
  <c r="AG108" i="1"/>
  <c r="AG454" i="1"/>
  <c r="AG66" i="1"/>
  <c r="AG54" i="1"/>
  <c r="AG540" i="1"/>
  <c r="G273" i="1"/>
  <c r="AG310" i="1"/>
  <c r="AN606" i="12"/>
  <c r="AM603" i="12"/>
  <c r="AL600" i="12"/>
  <c r="AM596" i="12"/>
  <c r="AN592" i="12"/>
  <c r="AL587" i="12"/>
  <c r="AN609" i="12"/>
  <c r="AM606" i="12"/>
  <c r="AL603" i="12"/>
  <c r="AL596" i="12"/>
  <c r="AM592" i="12"/>
  <c r="E30" i="8"/>
  <c r="E28" i="8"/>
  <c r="E29" i="8"/>
  <c r="E26" i="8"/>
  <c r="E27" i="8"/>
  <c r="AC512" i="1" l="1"/>
  <c r="AB580" i="1"/>
  <c r="AB514" i="1"/>
  <c r="AC253" i="1"/>
  <c r="AB251" i="1"/>
  <c r="AC507" i="1"/>
  <c r="AB416" i="1"/>
  <c r="P512" i="1"/>
  <c r="R512" i="1" s="1"/>
  <c r="S512" i="1" s="1"/>
  <c r="AC452" i="1"/>
  <c r="AB532" i="1"/>
  <c r="AB669" i="1"/>
  <c r="AB506" i="1"/>
  <c r="AB587" i="1"/>
  <c r="AC313" i="1"/>
  <c r="AB657" i="1"/>
  <c r="AB284" i="1"/>
  <c r="AD310" i="1"/>
  <c r="AC315" i="1"/>
  <c r="AC552" i="1"/>
  <c r="AB651" i="1"/>
  <c r="AB550" i="1"/>
  <c r="AB631" i="1"/>
  <c r="AB663" i="1"/>
  <c r="AB566" i="1"/>
  <c r="AB645" i="1"/>
  <c r="AC459" i="1"/>
  <c r="AC455" i="1"/>
  <c r="AB681" i="1"/>
  <c r="AC117" i="1"/>
  <c r="AC15" i="1"/>
  <c r="AD347" i="1"/>
  <c r="AC300" i="1"/>
  <c r="P507" i="1"/>
  <c r="R507" i="1" s="1"/>
  <c r="S507" i="1" s="1"/>
  <c r="T507" i="1" s="1"/>
  <c r="AB675" i="1"/>
  <c r="AB306" i="1"/>
  <c r="AC668" i="1"/>
  <c r="AC287" i="1"/>
  <c r="AC155" i="1"/>
  <c r="AC58" i="1"/>
  <c r="AC599" i="1"/>
  <c r="AB508" i="1"/>
  <c r="AB372" i="1"/>
  <c r="AC421" i="1"/>
  <c r="AC415" i="1"/>
  <c r="AC266" i="1"/>
  <c r="AC676" i="1"/>
  <c r="AC557" i="1"/>
  <c r="AC576" i="1"/>
  <c r="AD434" i="1"/>
  <c r="AC602" i="1"/>
  <c r="AC325" i="1"/>
  <c r="Q647" i="1"/>
  <c r="Y647" i="1" s="1"/>
  <c r="AC479" i="1"/>
  <c r="AC606" i="1"/>
  <c r="AC665" i="1"/>
  <c r="AC318" i="1"/>
  <c r="AC145" i="1"/>
  <c r="AB55" i="1"/>
  <c r="AB428" i="1"/>
  <c r="AC197" i="1"/>
  <c r="AC352" i="1"/>
  <c r="AC109" i="1"/>
  <c r="AC11" i="1"/>
  <c r="AC147" i="1"/>
  <c r="AC183" i="1"/>
  <c r="AC12" i="1"/>
  <c r="AB446" i="1"/>
  <c r="AC324" i="1"/>
  <c r="AC27" i="1"/>
  <c r="AC424" i="1"/>
  <c r="AC224" i="1"/>
  <c r="AC319" i="1"/>
  <c r="AC100" i="1"/>
  <c r="AC631" i="1"/>
  <c r="AC594" i="1"/>
  <c r="AC554" i="1"/>
  <c r="AC632" i="1"/>
  <c r="AC34" i="1"/>
  <c r="AC213" i="1"/>
  <c r="AC361" i="1"/>
  <c r="AC174" i="1"/>
  <c r="AC94" i="1"/>
  <c r="AC563" i="1"/>
  <c r="AC137" i="1"/>
  <c r="AB565" i="1"/>
  <c r="AC387" i="1"/>
  <c r="AC119" i="1"/>
  <c r="AC182" i="1"/>
  <c r="AC391" i="1"/>
  <c r="AC228" i="1"/>
  <c r="AC175" i="1"/>
  <c r="AC172" i="1"/>
  <c r="AB360" i="1"/>
  <c r="AB559" i="1"/>
  <c r="AC558" i="1"/>
  <c r="AB81" i="1"/>
  <c r="AB95" i="1"/>
  <c r="AC238" i="1"/>
  <c r="AC545" i="1"/>
  <c r="AC59" i="1"/>
  <c r="AB145" i="1"/>
  <c r="AC82" i="1"/>
  <c r="AC112" i="1"/>
  <c r="AC488" i="1"/>
  <c r="Q170" i="1"/>
  <c r="Y170" i="1" s="1"/>
  <c r="P597" i="1"/>
  <c r="R597" i="1" s="1"/>
  <c r="AC349" i="1"/>
  <c r="AC151" i="1"/>
  <c r="Q551" i="1"/>
  <c r="Y551" i="1" s="1"/>
  <c r="AB169" i="1"/>
  <c r="AC274" i="1"/>
  <c r="AC339" i="1"/>
  <c r="AC485" i="1"/>
  <c r="AC104" i="1"/>
  <c r="AC291" i="1"/>
  <c r="AC134" i="1"/>
  <c r="AC257" i="1"/>
  <c r="AC234" i="1"/>
  <c r="AC646" i="1"/>
  <c r="AC208" i="1"/>
  <c r="P420" i="1"/>
  <c r="R420" i="1" s="1"/>
  <c r="P627" i="1"/>
  <c r="R627" i="1" s="1"/>
  <c r="P401" i="1"/>
  <c r="R401" i="1" s="1"/>
  <c r="S401" i="1" s="1"/>
  <c r="T401" i="1" s="1"/>
  <c r="AC628" i="1"/>
  <c r="P553" i="1"/>
  <c r="R553" i="1" s="1"/>
  <c r="AD537" i="1"/>
  <c r="AC469" i="1"/>
  <c r="AD146" i="1"/>
  <c r="AB597" i="1"/>
  <c r="AC199" i="1"/>
  <c r="AB425" i="1"/>
  <c r="AB353" i="1"/>
  <c r="AC130" i="1"/>
  <c r="AC129" i="1"/>
  <c r="AC406" i="1"/>
  <c r="AC334" i="1"/>
  <c r="AC223" i="1"/>
  <c r="AF469" i="1"/>
  <c r="AC246" i="1"/>
  <c r="AD469" i="1"/>
  <c r="AC481" i="1"/>
  <c r="AC187" i="1"/>
  <c r="AC39" i="1"/>
  <c r="AC132" i="1"/>
  <c r="AC587" i="1"/>
  <c r="AC345" i="1"/>
  <c r="AC327" i="1"/>
  <c r="AC131" i="1"/>
  <c r="AC116" i="1"/>
  <c r="AC519" i="1"/>
  <c r="AC107" i="1"/>
  <c r="AC674" i="1"/>
  <c r="AB513" i="1"/>
  <c r="AC121" i="1"/>
  <c r="AC278" i="1"/>
  <c r="AC484" i="1"/>
  <c r="AC53" i="1"/>
  <c r="AC487" i="1"/>
  <c r="AC465" i="1"/>
  <c r="AC158" i="1"/>
  <c r="AC67" i="1"/>
  <c r="AC189" i="1"/>
  <c r="AC379" i="1"/>
  <c r="AC392" i="1"/>
  <c r="AC162" i="1"/>
  <c r="AC220" i="1"/>
  <c r="P414" i="1"/>
  <c r="R414" i="1" s="1"/>
  <c r="AC126" i="1"/>
  <c r="AC219" i="1"/>
  <c r="AC205" i="1"/>
  <c r="AC550" i="1"/>
  <c r="AC436" i="1"/>
  <c r="AC670" i="1"/>
  <c r="AC378" i="1"/>
  <c r="AC16" i="1"/>
  <c r="AC423" i="1"/>
  <c r="AF537" i="1"/>
  <c r="Q537" i="1"/>
  <c r="Y537" i="1" s="1"/>
  <c r="AC611" i="1"/>
  <c r="AC50" i="1"/>
  <c r="AC553" i="1"/>
  <c r="AC336" i="1"/>
  <c r="AC544" i="1"/>
  <c r="AB480" i="1"/>
  <c r="AC405" i="1"/>
  <c r="AC283" i="1"/>
  <c r="AC68" i="1"/>
  <c r="AC170" i="1"/>
  <c r="AC185" i="1"/>
  <c r="AB186" i="1"/>
  <c r="AC556" i="1"/>
  <c r="AD344" i="1"/>
  <c r="AC604" i="1"/>
  <c r="AC40" i="1"/>
  <c r="Q477" i="1"/>
  <c r="Y477" i="1" s="1"/>
  <c r="AC598" i="1"/>
  <c r="AC626" i="1"/>
  <c r="AC548" i="1"/>
  <c r="AC371" i="1"/>
  <c r="AC163" i="1"/>
  <c r="AC495" i="1"/>
  <c r="AC118" i="1"/>
  <c r="AC562" i="1"/>
  <c r="AC477" i="1"/>
  <c r="AC166" i="1"/>
  <c r="AC433" i="1"/>
  <c r="AC316" i="1"/>
  <c r="AC422" i="1"/>
  <c r="AC320" i="1"/>
  <c r="AC435" i="1"/>
  <c r="AC47" i="1"/>
  <c r="AC341" i="1"/>
  <c r="Q612" i="1"/>
  <c r="Y612" i="1" s="1"/>
  <c r="AC443" i="1"/>
  <c r="AC212" i="1"/>
  <c r="AC583" i="1"/>
  <c r="AC374" i="1"/>
  <c r="AC281" i="1"/>
  <c r="AB467" i="1"/>
  <c r="AC564" i="1"/>
  <c r="AC232" i="1"/>
  <c r="AF318" i="1"/>
  <c r="AC401" i="1"/>
  <c r="P537" i="1"/>
  <c r="R537" i="1" s="1"/>
  <c r="AC255" i="1"/>
  <c r="AC643" i="1"/>
  <c r="AC312" i="1"/>
  <c r="AC211" i="1"/>
  <c r="AC669" i="1"/>
  <c r="AC470" i="1"/>
  <c r="AC551" i="1"/>
  <c r="AB203" i="1"/>
  <c r="AC254" i="1"/>
  <c r="AC293" i="1"/>
  <c r="P349" i="1"/>
  <c r="R349" i="1" s="1"/>
  <c r="S349" i="1" s="1"/>
  <c r="T349" i="1" s="1"/>
  <c r="AC527" i="1"/>
  <c r="AC454" i="1"/>
  <c r="AC310" i="1"/>
  <c r="AC335" i="1"/>
  <c r="AC326" i="1"/>
  <c r="AC549" i="1"/>
  <c r="AC314" i="1"/>
  <c r="P534" i="1"/>
  <c r="R534" i="1" s="1"/>
  <c r="S534" i="1" s="1"/>
  <c r="T534" i="1" s="1"/>
  <c r="Q481" i="1"/>
  <c r="Y481" i="1" s="1"/>
  <c r="AC491" i="1"/>
  <c r="AC513" i="1"/>
  <c r="AC23" i="1"/>
  <c r="AC297" i="1"/>
  <c r="AC28" i="1"/>
  <c r="P519" i="1"/>
  <c r="R519" i="1" s="1"/>
  <c r="P513" i="1"/>
  <c r="R513" i="1" s="1"/>
  <c r="S513" i="1" s="1"/>
  <c r="T513" i="1" s="1"/>
  <c r="AC362" i="1"/>
  <c r="AC498" i="1"/>
  <c r="AC492" i="1"/>
  <c r="AC128" i="1"/>
  <c r="AC123" i="1"/>
  <c r="AC44" i="1"/>
  <c r="AC635" i="1"/>
  <c r="AC571" i="1"/>
  <c r="AC13" i="1"/>
  <c r="AC509" i="1"/>
  <c r="AC431" i="1"/>
  <c r="AC667" i="1"/>
  <c r="AC367" i="1"/>
  <c r="AC497" i="1"/>
  <c r="Q238" i="1"/>
  <c r="Y238" i="1" s="1"/>
  <c r="AD309" i="1"/>
  <c r="AC403" i="1"/>
  <c r="AB531" i="1"/>
  <c r="AB534" i="1"/>
  <c r="Q536" i="1"/>
  <c r="Y536" i="1" s="1"/>
  <c r="AC25" i="1"/>
  <c r="AC178" i="1"/>
  <c r="AC559" i="1"/>
  <c r="AC165" i="1"/>
  <c r="AB293" i="1"/>
  <c r="AC419" i="1"/>
  <c r="AC555" i="1"/>
  <c r="AC338" i="1"/>
  <c r="AC101" i="1"/>
  <c r="AC471" i="1"/>
  <c r="AB125" i="1"/>
  <c r="AC640" i="1"/>
  <c r="AC447" i="1"/>
  <c r="AB53" i="1"/>
  <c r="AC348" i="1"/>
  <c r="AC225" i="1"/>
  <c r="AC201" i="1"/>
  <c r="AC9" i="1"/>
  <c r="AC139" i="1"/>
  <c r="AC111" i="1"/>
  <c r="AB60" i="1"/>
  <c r="AC590" i="1"/>
  <c r="AC230" i="1"/>
  <c r="AC252" i="1"/>
  <c r="AC17" i="1"/>
  <c r="AD326" i="1"/>
  <c r="P421" i="1"/>
  <c r="R421" i="1" s="1"/>
  <c r="S421" i="1" s="1"/>
  <c r="AB517" i="1"/>
  <c r="AB207" i="1"/>
  <c r="AC386" i="1"/>
  <c r="AC92" i="1"/>
  <c r="AC671" i="1"/>
  <c r="AB209" i="1"/>
  <c r="AC389" i="1"/>
  <c r="AC196" i="1"/>
  <c r="AC62" i="1"/>
  <c r="AC515" i="1"/>
  <c r="AC442" i="1"/>
  <c r="AC295" i="1"/>
  <c r="AC296" i="1"/>
  <c r="AC35" i="1"/>
  <c r="AB677" i="1"/>
  <c r="AC375" i="1"/>
  <c r="AC682" i="1"/>
  <c r="AC610" i="1"/>
  <c r="AC524" i="1"/>
  <c r="AC637" i="1"/>
  <c r="AC390" i="1"/>
  <c r="AB63" i="1"/>
  <c r="AB535" i="1"/>
  <c r="AC351" i="1"/>
  <c r="AC168" i="1"/>
  <c r="AC133" i="1"/>
  <c r="AC55" i="1"/>
  <c r="AC157" i="1"/>
  <c r="AC299" i="1"/>
  <c r="AC221" i="1"/>
  <c r="AC64" i="1"/>
  <c r="AC214" i="1"/>
  <c r="AC52" i="1"/>
  <c r="AC305" i="1"/>
  <c r="AC368" i="1"/>
  <c r="AC280" i="1"/>
  <c r="Q293" i="1"/>
  <c r="Y293" i="1" s="1"/>
  <c r="AC397" i="1"/>
  <c r="AC565" i="1"/>
  <c r="P348" i="1"/>
  <c r="R348" i="1" s="1"/>
  <c r="AC633" i="1"/>
  <c r="Q244" i="1"/>
  <c r="Y244" i="1" s="1"/>
  <c r="AC567" i="1"/>
  <c r="AB450" i="1"/>
  <c r="AB486" i="1"/>
  <c r="AC486" i="1"/>
  <c r="AC340" i="1"/>
  <c r="AC240" i="1"/>
  <c r="AC105" i="1"/>
  <c r="AC394" i="1"/>
  <c r="AC322" i="1"/>
  <c r="AC124" i="1"/>
  <c r="AC350" i="1"/>
  <c r="AC409" i="1"/>
  <c r="AC237" i="1"/>
  <c r="AC195" i="1"/>
  <c r="AC38" i="1"/>
  <c r="AC262" i="1"/>
  <c r="AB438" i="1"/>
  <c r="AC581" i="1"/>
  <c r="AB474" i="1"/>
  <c r="AC568" i="1"/>
  <c r="AB639" i="1"/>
  <c r="AC657" i="1"/>
  <c r="AC99" i="1"/>
  <c r="AB119" i="1"/>
  <c r="AB47" i="1"/>
  <c r="AC245" i="1"/>
  <c r="AC190" i="1"/>
  <c r="P522" i="1"/>
  <c r="R522" i="1" s="1"/>
  <c r="S522" i="1" s="1"/>
  <c r="T522" i="1" s="1"/>
  <c r="AA469" i="1"/>
  <c r="P585" i="1"/>
  <c r="R585" i="1" s="1"/>
  <c r="Q550" i="1"/>
  <c r="Y550" i="1" s="1"/>
  <c r="AC427" i="1"/>
  <c r="AB230" i="1"/>
  <c r="AC159" i="1"/>
  <c r="AC342" i="1"/>
  <c r="AC250" i="1"/>
  <c r="AC337" i="1"/>
  <c r="Q555" i="1"/>
  <c r="Y555" i="1" s="1"/>
  <c r="Q576" i="1"/>
  <c r="Y576" i="1" s="1"/>
  <c r="AC661" i="1"/>
  <c r="AC589" i="1"/>
  <c r="AC660" i="1"/>
  <c r="AC478" i="1"/>
  <c r="AB378" i="1"/>
  <c r="AC629" i="1"/>
  <c r="AB422" i="1"/>
  <c r="AB573" i="1"/>
  <c r="AB420" i="1"/>
  <c r="AD336" i="1"/>
  <c r="AB401" i="1"/>
  <c r="AB329" i="1"/>
  <c r="AB84" i="1"/>
  <c r="AB454" i="1"/>
  <c r="AB382" i="1"/>
  <c r="AB310" i="1"/>
  <c r="AB320" i="1"/>
  <c r="AB68" i="1"/>
  <c r="AC202" i="1"/>
  <c r="AC153" i="1"/>
  <c r="AC241" i="1"/>
  <c r="AC88" i="1"/>
  <c r="AC355" i="1"/>
  <c r="Q522" i="1"/>
  <c r="Y522" i="1" s="1"/>
  <c r="P672" i="1"/>
  <c r="R672" i="1" s="1"/>
  <c r="S672" i="1" s="1"/>
  <c r="T672" i="1" s="1"/>
  <c r="P565" i="1"/>
  <c r="R565" i="1" s="1"/>
  <c r="P657" i="1"/>
  <c r="R657" i="1" s="1"/>
  <c r="AC585" i="1"/>
  <c r="AA468" i="1"/>
  <c r="P575" i="1"/>
  <c r="R575" i="1" s="1"/>
  <c r="S575" i="1" s="1"/>
  <c r="AC645" i="1"/>
  <c r="AC309" i="1"/>
  <c r="AC570" i="1"/>
  <c r="AC453" i="1"/>
  <c r="AB464" i="1"/>
  <c r="AB181" i="1"/>
  <c r="AB398" i="1"/>
  <c r="AB605" i="1"/>
  <c r="AC623" i="1"/>
  <c r="AB410" i="1"/>
  <c r="AB622" i="1"/>
  <c r="AB542" i="1"/>
  <c r="AC639" i="1"/>
  <c r="AB19" i="1"/>
  <c r="AC86" i="1"/>
  <c r="AB395" i="1"/>
  <c r="AB323" i="1"/>
  <c r="AB73" i="1"/>
  <c r="AC521" i="1"/>
  <c r="AB173" i="1"/>
  <c r="AB38" i="1"/>
  <c r="AC430" i="1"/>
  <c r="AC358" i="1"/>
  <c r="AC273" i="1"/>
  <c r="AB191" i="1"/>
  <c r="AC161" i="1"/>
  <c r="AC249" i="1"/>
  <c r="AC642" i="1"/>
  <c r="AC80" i="1"/>
  <c r="AC569" i="1"/>
  <c r="AB434" i="1"/>
  <c r="AC43" i="1"/>
  <c r="AC530" i="1"/>
  <c r="AC396" i="1"/>
  <c r="AC317" i="1"/>
  <c r="AB261" i="1"/>
  <c r="AC127" i="1"/>
  <c r="AC429" i="1"/>
  <c r="AB137" i="1"/>
  <c r="AC525" i="1"/>
  <c r="AC380" i="1"/>
  <c r="AC308" i="1"/>
  <c r="AC180" i="1"/>
  <c r="AC290" i="1"/>
  <c r="AC21" i="1"/>
  <c r="AC61" i="1"/>
  <c r="AB469" i="1"/>
  <c r="AC292" i="1"/>
  <c r="AC680" i="1"/>
  <c r="AC141" i="1"/>
  <c r="AC259" i="1"/>
  <c r="AB630" i="1"/>
  <c r="AB109" i="1"/>
  <c r="AB298" i="1"/>
  <c r="AB281" i="1"/>
  <c r="AC383" i="1"/>
  <c r="Q348" i="1"/>
  <c r="Y348" i="1" s="1"/>
  <c r="Q196" i="1"/>
  <c r="Y196" i="1" s="1"/>
  <c r="AC251" i="1"/>
  <c r="AC535" i="1"/>
  <c r="P368" i="1"/>
  <c r="R368" i="1" s="1"/>
  <c r="AC306" i="1"/>
  <c r="AC236" i="1"/>
  <c r="AC399" i="1"/>
  <c r="AB289" i="1"/>
  <c r="AC144" i="1"/>
  <c r="AC673" i="1"/>
  <c r="AB529" i="1"/>
  <c r="AB647" i="1"/>
  <c r="AB65" i="1"/>
  <c r="AB215" i="1"/>
  <c r="AC679" i="1"/>
  <c r="AC520" i="1"/>
  <c r="AB276" i="1"/>
  <c r="AC499" i="1"/>
  <c r="AC265" i="1"/>
  <c r="AC229" i="1"/>
  <c r="AC331" i="1"/>
  <c r="AC115" i="1"/>
  <c r="AB179" i="1"/>
  <c r="AB492" i="1"/>
  <c r="AC683" i="1"/>
  <c r="AB611" i="1"/>
  <c r="AB628" i="1"/>
  <c r="AB158" i="1"/>
  <c r="AC85" i="1"/>
  <c r="AC184" i="1"/>
  <c r="AC150" i="1"/>
  <c r="AC441" i="1"/>
  <c r="AC451" i="1"/>
  <c r="AC307" i="1"/>
  <c r="AC89" i="1"/>
  <c r="AC20" i="1"/>
  <c r="AD137" i="1"/>
  <c r="AC655" i="1"/>
  <c r="AC584" i="1"/>
  <c r="AB648" i="1"/>
  <c r="AB143" i="1"/>
  <c r="AC677" i="1"/>
  <c r="AB354" i="1"/>
  <c r="AB110" i="1"/>
  <c r="AB404" i="1"/>
  <c r="AC649" i="1"/>
  <c r="AC148" i="1"/>
  <c r="AC330" i="1"/>
  <c r="AB546" i="1"/>
  <c r="AB468" i="1"/>
  <c r="AC209" i="1"/>
  <c r="AB138" i="1"/>
  <c r="AB363" i="1"/>
  <c r="AC14" i="1"/>
  <c r="AC191" i="1"/>
  <c r="AC445" i="1"/>
  <c r="AC373" i="1"/>
  <c r="AC301" i="1"/>
  <c r="AB32" i="1"/>
  <c r="AC146" i="1"/>
  <c r="AC277" i="1"/>
  <c r="AC198" i="1"/>
  <c r="AC120" i="1"/>
  <c r="AB41" i="1"/>
  <c r="AC156" i="1"/>
  <c r="AB77" i="1"/>
  <c r="AC298" i="1"/>
  <c r="AC226" i="1"/>
  <c r="AC154" i="1"/>
  <c r="AC10" i="1"/>
  <c r="AD318" i="1"/>
  <c r="AD317" i="1"/>
  <c r="AD319" i="1"/>
  <c r="AD467" i="1"/>
  <c r="AB150" i="1"/>
  <c r="AB221" i="1"/>
  <c r="Q525" i="1"/>
  <c r="Y525" i="1" s="1"/>
  <c r="AB440" i="1"/>
  <c r="AC149" i="1"/>
  <c r="AC169" i="1"/>
  <c r="AB563" i="1"/>
  <c r="AB554" i="1"/>
  <c r="AB671" i="1"/>
  <c r="AB266" i="1"/>
  <c r="AB348" i="1"/>
  <c r="AB541" i="1"/>
  <c r="AB674" i="1"/>
  <c r="AB187" i="1"/>
  <c r="AB430" i="1"/>
  <c r="AB358" i="1"/>
  <c r="AB104" i="1"/>
  <c r="AB368" i="1"/>
  <c r="AB291" i="1"/>
  <c r="AB297" i="1"/>
  <c r="AB219" i="1"/>
  <c r="AB62" i="1"/>
  <c r="AF467" i="1"/>
  <c r="Q467" i="1"/>
  <c r="Y467" i="1" s="1"/>
  <c r="AB615" i="1"/>
  <c r="AB318" i="1"/>
  <c r="AB443" i="1"/>
  <c r="AB371" i="1"/>
  <c r="AB424" i="1"/>
  <c r="AB352" i="1"/>
  <c r="AB128" i="1"/>
  <c r="AB362" i="1"/>
  <c r="AC612" i="1"/>
  <c r="AE467" i="1"/>
  <c r="Q308" i="1"/>
  <c r="Y308" i="1" s="1"/>
  <c r="Q499" i="1"/>
  <c r="Y499" i="1" s="1"/>
  <c r="AC434" i="1"/>
  <c r="AC522" i="1"/>
  <c r="AC630" i="1"/>
  <c r="AC547" i="1"/>
  <c r="AC613" i="1"/>
  <c r="AC529" i="1"/>
  <c r="AB384" i="1"/>
  <c r="AC659" i="1"/>
  <c r="AB267" i="1"/>
  <c r="AB575" i="1"/>
  <c r="AB462" i="1"/>
  <c r="AB176" i="1"/>
  <c r="AC593" i="1"/>
  <c r="AB498" i="1"/>
  <c r="AB302" i="1"/>
  <c r="AB592" i="1"/>
  <c r="AB300" i="1"/>
  <c r="AC592" i="1"/>
  <c r="AB609" i="1"/>
  <c r="AB523" i="1"/>
  <c r="AC662" i="1"/>
  <c r="AC372" i="1"/>
  <c r="AB164" i="1"/>
  <c r="AB30" i="1"/>
  <c r="AB437" i="1"/>
  <c r="AB365" i="1"/>
  <c r="AB287" i="1"/>
  <c r="AC152" i="1"/>
  <c r="AC286" i="1"/>
  <c r="AB151" i="1"/>
  <c r="AB418" i="1"/>
  <c r="AB346" i="1"/>
  <c r="AC328" i="1"/>
  <c r="AC217" i="1"/>
  <c r="AC83" i="1"/>
  <c r="AB356" i="1"/>
  <c r="AB135" i="1"/>
  <c r="AC501" i="1"/>
  <c r="AC428" i="1"/>
  <c r="AC356" i="1"/>
  <c r="AC343" i="1"/>
  <c r="AB206" i="1"/>
  <c r="AB49" i="1"/>
  <c r="AC192" i="1"/>
  <c r="AB35" i="1"/>
  <c r="AB59" i="1"/>
  <c r="AA534" i="1"/>
  <c r="AC261" i="1"/>
  <c r="P525" i="1"/>
  <c r="R525" i="1" s="1"/>
  <c r="AE534" i="1"/>
  <c r="AC440" i="1"/>
  <c r="AC579" i="1"/>
  <c r="AD535" i="1"/>
  <c r="AB402" i="1"/>
  <c r="AB684" i="1"/>
  <c r="AB222" i="1"/>
  <c r="AC641" i="1"/>
  <c r="AB568" i="1"/>
  <c r="AC260" i="1"/>
  <c r="AC658" i="1"/>
  <c r="AB484" i="1"/>
  <c r="AB603" i="1"/>
  <c r="AB245" i="1"/>
  <c r="AC482" i="1"/>
  <c r="AB243" i="1"/>
  <c r="AC614" i="1"/>
  <c r="AB86" i="1"/>
  <c r="AC366" i="1"/>
  <c r="AC359" i="1"/>
  <c r="AC275" i="1"/>
  <c r="AB140" i="1"/>
  <c r="AB412" i="1"/>
  <c r="AB340" i="1"/>
  <c r="AC539" i="1"/>
  <c r="AC466" i="1"/>
  <c r="AB71" i="1"/>
  <c r="AB350" i="1"/>
  <c r="AB258" i="1"/>
  <c r="AB123" i="1"/>
  <c r="AC235" i="1"/>
  <c r="AB278" i="1"/>
  <c r="AB121" i="1"/>
  <c r="AC186" i="1"/>
  <c r="AB107" i="1"/>
  <c r="AC29" i="1"/>
  <c r="AC210" i="1"/>
  <c r="AB131" i="1"/>
  <c r="AC534" i="1"/>
  <c r="AB678" i="1"/>
  <c r="AC357" i="1"/>
  <c r="AB210" i="1"/>
  <c r="AC608" i="1"/>
  <c r="AC76" i="1"/>
  <c r="AC142" i="1"/>
  <c r="AC393" i="1"/>
  <c r="AC70" i="1"/>
  <c r="AC113" i="1"/>
  <c r="AC272" i="1"/>
  <c r="AB312" i="1"/>
  <c r="AB644" i="1"/>
  <c r="AB572" i="1"/>
  <c r="AD534" i="1"/>
  <c r="AC508" i="1"/>
  <c r="AA535" i="1"/>
  <c r="AB511" i="1"/>
  <c r="AB666" i="1"/>
  <c r="AB600" i="1"/>
  <c r="AB500" i="1"/>
  <c r="AC439" i="1"/>
  <c r="AB69" i="1"/>
  <c r="AC122" i="1"/>
  <c r="AB114" i="1"/>
  <c r="AB638" i="1"/>
  <c r="AC103" i="1"/>
  <c r="AB444" i="1"/>
  <c r="AC596" i="1"/>
  <c r="AB282" i="1"/>
  <c r="AC242" i="1"/>
  <c r="AC108" i="1"/>
  <c r="AC106" i="1"/>
  <c r="AB381" i="1"/>
  <c r="AB309" i="1"/>
  <c r="AB225" i="1"/>
  <c r="AC91" i="1"/>
  <c r="AC404" i="1"/>
  <c r="AC332" i="1"/>
  <c r="AC102" i="1"/>
  <c r="AC218" i="1"/>
  <c r="AC33" i="1"/>
  <c r="AC97" i="1"/>
  <c r="Q164" i="1"/>
  <c r="Y164" i="1" s="1"/>
  <c r="AF534" i="1"/>
  <c r="AC502" i="1"/>
  <c r="AB478" i="1"/>
  <c r="AB233" i="1"/>
  <c r="AC490" i="1"/>
  <c r="AB271" i="1"/>
  <c r="AB617" i="1"/>
  <c r="AC651" i="1"/>
  <c r="AC493" i="1"/>
  <c r="AC243" i="1"/>
  <c r="AC96" i="1"/>
  <c r="AC533" i="1"/>
  <c r="AB161" i="1"/>
  <c r="AC171" i="1"/>
  <c r="AC37" i="1"/>
  <c r="AC457" i="1"/>
  <c r="AC247" i="1"/>
  <c r="AD351" i="1"/>
  <c r="T614" i="1"/>
  <c r="AB458" i="1"/>
  <c r="AB97" i="1"/>
  <c r="AB167" i="1"/>
  <c r="AC542" i="1"/>
  <c r="AC395" i="1"/>
  <c r="AC73" i="1"/>
  <c r="AB376" i="1"/>
  <c r="AC458" i="1"/>
  <c r="AB239" i="1"/>
  <c r="Q469" i="1"/>
  <c r="Y469" i="1" s="1"/>
  <c r="AC473" i="1"/>
  <c r="Q478" i="1"/>
  <c r="Y478" i="1" s="1"/>
  <c r="AC65" i="1"/>
  <c r="AC600" i="1"/>
  <c r="AC79" i="1"/>
  <c r="AD328" i="1"/>
  <c r="AB452" i="1"/>
  <c r="AB330" i="1"/>
  <c r="AB392" i="1"/>
  <c r="AB633" i="1"/>
  <c r="AB43" i="1"/>
  <c r="AB91" i="1"/>
  <c r="AB461" i="1"/>
  <c r="AB389" i="1"/>
  <c r="AB317" i="1"/>
  <c r="AB197" i="1"/>
  <c r="AD352" i="1"/>
  <c r="AB127" i="1"/>
  <c r="AB45" i="1"/>
  <c r="AC577" i="1"/>
  <c r="AB408" i="1"/>
  <c r="AB304" i="1"/>
  <c r="AE469" i="1"/>
  <c r="AC167" i="1"/>
  <c r="AD466" i="1"/>
  <c r="AB555" i="1"/>
  <c r="AB627" i="1"/>
  <c r="AB24" i="1"/>
  <c r="AB168" i="1"/>
  <c r="AC622" i="1"/>
  <c r="AC323" i="1"/>
  <c r="AB448" i="1"/>
  <c r="AB314" i="1"/>
  <c r="AB56" i="1"/>
  <c r="AC303" i="1"/>
  <c r="AA467" i="1"/>
  <c r="AC483" i="1"/>
  <c r="Q275" i="1"/>
  <c r="Y275" i="1" s="1"/>
  <c r="P549" i="1"/>
  <c r="R549" i="1" s="1"/>
  <c r="AC617" i="1"/>
  <c r="Q256" i="1"/>
  <c r="Y256" i="1" s="1"/>
  <c r="AC500" i="1"/>
  <c r="AC77" i="1"/>
  <c r="AC675" i="1"/>
  <c r="AB342" i="1"/>
  <c r="P661" i="1"/>
  <c r="R661" i="1" s="1"/>
  <c r="AE466" i="1"/>
  <c r="AC681" i="1"/>
  <c r="AC412" i="1"/>
  <c r="AC71" i="1"/>
  <c r="AC271" i="1"/>
  <c r="AA310" i="1"/>
  <c r="AC537" i="1"/>
  <c r="AC541" i="1"/>
  <c r="Q276" i="1"/>
  <c r="Y276" i="1" s="1"/>
  <c r="AC140" i="1"/>
  <c r="AB414" i="1"/>
  <c r="AB668" i="1"/>
  <c r="AB163" i="1"/>
  <c r="AB29" i="1"/>
  <c r="AB27" i="1"/>
  <c r="AB134" i="1"/>
  <c r="AB624" i="1"/>
  <c r="AB536" i="1"/>
  <c r="AB659" i="1"/>
  <c r="AB588" i="1"/>
  <c r="AB488" i="1"/>
  <c r="AC664" i="1"/>
  <c r="AB662" i="1"/>
  <c r="AB494" i="1"/>
  <c r="AC494" i="1"/>
  <c r="AC620" i="1"/>
  <c r="AB386" i="1"/>
  <c r="AC98" i="1"/>
  <c r="AC365" i="1"/>
  <c r="AB17" i="1"/>
  <c r="AB333" i="1"/>
  <c r="AC573" i="1"/>
  <c r="AC135" i="1"/>
  <c r="AC114" i="1"/>
  <c r="AC294" i="1"/>
  <c r="AC216" i="1"/>
  <c r="AC138" i="1"/>
  <c r="AB618" i="1"/>
  <c r="AB656" i="1"/>
  <c r="AB585" i="1"/>
  <c r="AB482" i="1"/>
  <c r="AB327" i="1"/>
  <c r="AB99" i="1"/>
  <c r="AC511" i="1"/>
  <c r="AB336" i="1"/>
  <c r="AB612" i="1"/>
  <c r="AC463" i="1"/>
  <c r="AB177" i="1"/>
  <c r="AB635" i="1"/>
  <c r="AB561" i="1"/>
  <c r="AC652" i="1"/>
  <c r="AB472" i="1"/>
  <c r="AB470" i="1"/>
  <c r="AB263" i="1"/>
  <c r="AC480" i="1"/>
  <c r="AB406" i="1"/>
  <c r="AB334" i="1"/>
  <c r="AC95" i="1"/>
  <c r="AC460" i="1"/>
  <c r="AB466" i="1"/>
  <c r="AB321" i="1"/>
  <c r="AB344" i="1"/>
  <c r="AC248" i="1"/>
  <c r="AC561" i="1"/>
  <c r="AC416" i="1"/>
  <c r="AC344" i="1"/>
  <c r="AB89" i="1"/>
  <c r="AC193" i="1"/>
  <c r="AC22" i="1"/>
  <c r="AC231" i="1"/>
  <c r="AC74" i="1"/>
  <c r="AC282" i="1"/>
  <c r="AC46" i="1"/>
  <c r="AC267" i="1"/>
  <c r="AC188" i="1"/>
  <c r="AC31" i="1"/>
  <c r="AC233" i="1"/>
  <c r="AC125" i="1"/>
  <c r="AC284" i="1"/>
  <c r="P577" i="1"/>
  <c r="R577" i="1" s="1"/>
  <c r="AA536" i="1"/>
  <c r="AB672" i="1"/>
  <c r="AB510" i="1"/>
  <c r="AB641" i="1"/>
  <c r="AB132" i="1"/>
  <c r="AB629" i="1"/>
  <c r="AB553" i="1"/>
  <c r="AB574" i="1"/>
  <c r="AB456" i="1"/>
  <c r="AB253" i="1"/>
  <c r="AB117" i="1"/>
  <c r="AB400" i="1"/>
  <c r="AB328" i="1"/>
  <c r="AB338" i="1"/>
  <c r="AB101" i="1"/>
  <c r="AB212" i="1"/>
  <c r="AB275" i="1"/>
  <c r="AB248" i="1"/>
  <c r="AB23" i="1"/>
  <c r="AC536" i="1"/>
  <c r="AC19" i="1"/>
  <c r="AC203" i="1"/>
  <c r="AC467" i="1"/>
  <c r="AC181" i="1"/>
  <c r="AC464" i="1"/>
  <c r="AC663" i="1"/>
  <c r="AC333" i="1"/>
  <c r="AC543" i="1"/>
  <c r="AC523" i="1"/>
  <c r="AB562" i="1"/>
  <c r="AB680" i="1"/>
  <c r="AB50" i="1"/>
  <c r="AB436" i="1"/>
  <c r="AB364" i="1"/>
  <c r="AB374" i="1"/>
  <c r="AB33" i="1"/>
  <c r="AB185" i="1"/>
  <c r="AC41" i="1"/>
  <c r="AC263" i="1"/>
  <c r="Q621" i="1"/>
  <c r="Y621" i="1" s="1"/>
  <c r="AC418" i="1"/>
  <c r="Q620" i="1"/>
  <c r="Y620" i="1" s="1"/>
  <c r="AC384" i="1"/>
  <c r="AC531" i="1"/>
  <c r="AC354" i="1"/>
  <c r="AC575" i="1"/>
  <c r="AC56" i="1"/>
  <c r="AD231" i="1"/>
  <c r="AD152" i="1"/>
  <c r="AB636" i="1"/>
  <c r="AB621" i="1"/>
  <c r="AB449" i="1"/>
  <c r="AB305" i="1"/>
  <c r="AB174" i="1"/>
  <c r="AB257" i="1"/>
  <c r="AC244" i="1"/>
  <c r="AC143" i="1"/>
  <c r="AC215" i="1"/>
  <c r="AC207" i="1"/>
  <c r="P561" i="1"/>
  <c r="R561" i="1" s="1"/>
  <c r="T158" i="1"/>
  <c r="AC517" i="1"/>
  <c r="AC398" i="1"/>
  <c r="AC625" i="1"/>
  <c r="AB20" i="1"/>
  <c r="AB598" i="1"/>
  <c r="AB324" i="1"/>
  <c r="AB522" i="1"/>
  <c r="AB11" i="1"/>
  <c r="AB547" i="1"/>
  <c r="AB227" i="1"/>
  <c r="AC227" i="1"/>
  <c r="AC204" i="1"/>
  <c r="AA537" i="1"/>
  <c r="AC609" i="1"/>
  <c r="AC269" i="1"/>
  <c r="P536" i="1"/>
  <c r="R536" i="1" s="1"/>
  <c r="S536" i="1" s="1"/>
  <c r="AC49" i="1"/>
  <c r="AC648" i="1"/>
  <c r="AC164" i="1"/>
  <c r="AC624" i="1"/>
  <c r="AB519" i="1"/>
  <c r="AB653" i="1"/>
  <c r="AB476" i="1"/>
  <c r="AB153" i="1"/>
  <c r="AB431" i="1"/>
  <c r="AB359" i="1"/>
  <c r="AB240" i="1"/>
  <c r="AB105" i="1"/>
  <c r="AB518" i="1"/>
  <c r="AB650" i="1"/>
  <c r="AB579" i="1"/>
  <c r="AB199" i="1"/>
  <c r="AC239" i="1"/>
  <c r="P613" i="1"/>
  <c r="R613" i="1" s="1"/>
  <c r="AC605" i="1"/>
  <c r="Q531" i="1"/>
  <c r="Y531" i="1" s="1"/>
  <c r="AC448" i="1"/>
  <c r="AF536" i="1"/>
  <c r="AC304" i="1"/>
  <c r="AC30" i="1"/>
  <c r="Q399" i="1"/>
  <c r="Y399" i="1" s="1"/>
  <c r="AC489" i="1"/>
  <c r="AC475" i="1"/>
  <c r="AC176" i="1"/>
  <c r="AB606" i="1"/>
  <c r="AB426" i="1"/>
  <c r="AB591" i="1"/>
  <c r="AB155" i="1"/>
  <c r="AB419" i="1"/>
  <c r="AB347" i="1"/>
  <c r="AB217" i="1"/>
  <c r="AB83" i="1"/>
  <c r="AB315" i="1"/>
  <c r="AB235" i="1"/>
  <c r="AB490" i="1"/>
  <c r="AB623" i="1"/>
  <c r="AB502" i="1"/>
  <c r="AB394" i="1"/>
  <c r="AB322" i="1"/>
  <c r="AB171" i="1"/>
  <c r="AB37" i="1"/>
  <c r="AB332" i="1"/>
  <c r="AC173" i="1"/>
  <c r="AD536" i="1"/>
  <c r="AC179" i="1"/>
  <c r="Q460" i="1"/>
  <c r="Y460" i="1" s="1"/>
  <c r="AC200" i="1"/>
  <c r="AC518" i="1"/>
  <c r="AC346" i="1"/>
  <c r="AB537" i="1"/>
  <c r="AB594" i="1"/>
  <c r="AB557" i="1"/>
  <c r="AB432" i="1"/>
  <c r="AB42" i="1"/>
  <c r="AB335" i="1"/>
  <c r="AB460" i="1"/>
  <c r="AB388" i="1"/>
  <c r="AB316" i="1"/>
  <c r="AB195" i="1"/>
  <c r="AB375" i="1"/>
  <c r="AB326" i="1"/>
  <c r="AB78" i="1"/>
  <c r="AB189" i="1"/>
  <c r="AC408" i="1"/>
  <c r="AC110" i="1"/>
  <c r="P303" i="1"/>
  <c r="R303" i="1" s="1"/>
  <c r="S303" i="1" s="1"/>
  <c r="T303" i="1" s="1"/>
  <c r="AC177" i="1"/>
  <c r="AC410" i="1"/>
  <c r="AC206" i="1"/>
  <c r="AC302" i="1"/>
  <c r="AC446" i="1"/>
  <c r="AC472" i="1"/>
  <c r="AC474" i="1"/>
  <c r="AC546" i="1"/>
  <c r="AC32" i="1"/>
  <c r="AC194" i="1"/>
  <c r="AB589" i="1"/>
  <c r="AB577" i="1"/>
  <c r="AB544" i="1"/>
  <c r="AB552" i="1"/>
  <c r="AB14" i="1"/>
  <c r="AB369" i="1"/>
  <c r="AB642" i="1"/>
  <c r="AB569" i="1"/>
  <c r="AB683" i="1"/>
  <c r="AB526" i="1"/>
  <c r="AB599" i="1"/>
  <c r="AB396" i="1"/>
  <c r="AB442" i="1"/>
  <c r="AB370" i="1"/>
  <c r="AB295" i="1"/>
  <c r="AB380" i="1"/>
  <c r="AB308" i="1"/>
  <c r="AB113" i="1"/>
  <c r="S595" i="1"/>
  <c r="T595" i="1" s="1"/>
  <c r="AC618" i="1"/>
  <c r="Q613" i="1"/>
  <c r="Y613" i="1" s="1"/>
  <c r="AE613" i="1"/>
  <c r="AA613" i="1"/>
  <c r="AF613" i="1"/>
  <c r="AD613" i="1"/>
  <c r="Q529" i="1"/>
  <c r="Y529" i="1" s="1"/>
  <c r="P529" i="1"/>
  <c r="R529" i="1" s="1"/>
  <c r="AA529" i="1"/>
  <c r="AE529" i="1"/>
  <c r="AF529" i="1"/>
  <c r="P399" i="1"/>
  <c r="R399" i="1" s="1"/>
  <c r="S399" i="1" s="1"/>
  <c r="T399" i="1" s="1"/>
  <c r="AD399" i="1"/>
  <c r="AF399" i="1"/>
  <c r="AE399" i="1"/>
  <c r="AA399" i="1"/>
  <c r="AC647" i="1"/>
  <c r="AA647" i="1"/>
  <c r="AE647" i="1"/>
  <c r="AF647" i="1"/>
  <c r="P593" i="1"/>
  <c r="R593" i="1" s="1"/>
  <c r="S593" i="1" s="1"/>
  <c r="T593" i="1" s="1"/>
  <c r="Q593" i="1"/>
  <c r="Y593" i="1" s="1"/>
  <c r="AA593" i="1"/>
  <c r="AF593" i="1"/>
  <c r="AE593" i="1"/>
  <c r="AD593" i="1"/>
  <c r="Q664" i="1"/>
  <c r="Y664" i="1" s="1"/>
  <c r="P664" i="1"/>
  <c r="R664" i="1" s="1"/>
  <c r="S664" i="1" s="1"/>
  <c r="T664" i="1" s="1"/>
  <c r="AD664" i="1"/>
  <c r="AA664" i="1"/>
  <c r="AF664" i="1"/>
  <c r="AE664" i="1"/>
  <c r="AC496" i="1"/>
  <c r="AB496" i="1"/>
  <c r="P592" i="1"/>
  <c r="R592" i="1" s="1"/>
  <c r="S592" i="1" s="1"/>
  <c r="T592" i="1" s="1"/>
  <c r="Q592" i="1"/>
  <c r="Y592" i="1" s="1"/>
  <c r="AF592" i="1"/>
  <c r="AE592" i="1"/>
  <c r="AA592" i="1"/>
  <c r="P496" i="1"/>
  <c r="R496" i="1" s="1"/>
  <c r="S496" i="1" s="1"/>
  <c r="T496" i="1" s="1"/>
  <c r="Q496" i="1"/>
  <c r="Y496" i="1" s="1"/>
  <c r="AA496" i="1"/>
  <c r="AD496" i="1"/>
  <c r="AE496" i="1"/>
  <c r="AF496" i="1"/>
  <c r="Q300" i="1"/>
  <c r="Y300" i="1" s="1"/>
  <c r="P300" i="1"/>
  <c r="R300" i="1" s="1"/>
  <c r="S300" i="1" s="1"/>
  <c r="T300" i="1" s="1"/>
  <c r="AF300" i="1"/>
  <c r="AA300" i="1"/>
  <c r="AE300" i="1"/>
  <c r="AD300" i="1"/>
  <c r="Q681" i="1"/>
  <c r="Y681" i="1" s="1"/>
  <c r="AF681" i="1"/>
  <c r="AE681" i="1"/>
  <c r="AA681" i="1"/>
  <c r="AC369" i="1"/>
  <c r="Q369" i="1"/>
  <c r="Y369" i="1" s="1"/>
  <c r="AD369" i="1"/>
  <c r="AA369" i="1"/>
  <c r="AF369" i="1"/>
  <c r="AE369" i="1"/>
  <c r="AC591" i="1"/>
  <c r="P591" i="1"/>
  <c r="R591" i="1" s="1"/>
  <c r="S591" i="1" s="1"/>
  <c r="T591" i="1" s="1"/>
  <c r="AA591" i="1"/>
  <c r="AD591" i="1"/>
  <c r="AF591" i="1"/>
  <c r="AE591" i="1"/>
  <c r="Q662" i="1"/>
  <c r="Y662" i="1" s="1"/>
  <c r="P662" i="1"/>
  <c r="R662" i="1" s="1"/>
  <c r="S662" i="1" s="1"/>
  <c r="T662" i="1" s="1"/>
  <c r="AA662" i="1"/>
  <c r="AF662" i="1"/>
  <c r="AE662" i="1"/>
  <c r="AD662" i="1"/>
  <c r="AB590" i="1"/>
  <c r="P494" i="1"/>
  <c r="R494" i="1" s="1"/>
  <c r="Q494" i="1"/>
  <c r="Y494" i="1" s="1"/>
  <c r="AE494" i="1"/>
  <c r="AD494" i="1"/>
  <c r="AA494" i="1"/>
  <c r="AF494" i="1"/>
  <c r="Q289" i="1"/>
  <c r="Y289" i="1" s="1"/>
  <c r="AC289" i="1"/>
  <c r="P289" i="1"/>
  <c r="R289" i="1" s="1"/>
  <c r="AE289" i="1"/>
  <c r="AF289" i="1"/>
  <c r="AD289" i="1"/>
  <c r="AA289" i="1"/>
  <c r="P620" i="1"/>
  <c r="R620" i="1" s="1"/>
  <c r="AA620" i="1"/>
  <c r="AF620" i="1"/>
  <c r="AE620" i="1"/>
  <c r="AD620" i="1"/>
  <c r="AB538" i="1"/>
  <c r="Q98" i="1"/>
  <c r="Y98" i="1" s="1"/>
  <c r="P98" i="1"/>
  <c r="R98" i="1" s="1"/>
  <c r="AD98" i="1"/>
  <c r="AE98" i="1"/>
  <c r="AF98" i="1"/>
  <c r="AA98" i="1"/>
  <c r="P372" i="1"/>
  <c r="R372" i="1" s="1"/>
  <c r="Q372" i="1"/>
  <c r="Y372" i="1" s="1"/>
  <c r="AE372" i="1"/>
  <c r="AD372" i="1"/>
  <c r="AF372" i="1"/>
  <c r="AA372" i="1"/>
  <c r="Q299" i="1"/>
  <c r="Y299" i="1" s="1"/>
  <c r="P299" i="1"/>
  <c r="R299" i="1" s="1"/>
  <c r="AF299" i="1"/>
  <c r="AE299" i="1"/>
  <c r="AA299" i="1"/>
  <c r="AD299" i="1"/>
  <c r="AC516" i="1"/>
  <c r="AB516" i="1"/>
  <c r="P152" i="1"/>
  <c r="R152" i="1" s="1"/>
  <c r="AA152" i="1"/>
  <c r="AF152" i="1"/>
  <c r="AE152" i="1"/>
  <c r="AC18" i="1"/>
  <c r="Q18" i="1"/>
  <c r="Y18" i="1" s="1"/>
  <c r="P18" i="1"/>
  <c r="R18" i="1" s="1"/>
  <c r="S18" i="1" s="1"/>
  <c r="T18" i="1" s="1"/>
  <c r="AE18" i="1"/>
  <c r="AA18" i="1"/>
  <c r="AD18" i="1"/>
  <c r="AF18" i="1"/>
  <c r="P365" i="1"/>
  <c r="R365" i="1" s="1"/>
  <c r="S365" i="1" s="1"/>
  <c r="T365" i="1" s="1"/>
  <c r="Q365" i="1"/>
  <c r="Y365" i="1" s="1"/>
  <c r="AE365" i="1"/>
  <c r="AD365" i="1"/>
  <c r="AF365" i="1"/>
  <c r="AA365" i="1"/>
  <c r="P286" i="1"/>
  <c r="R286" i="1" s="1"/>
  <c r="S286" i="1" s="1"/>
  <c r="T286" i="1" s="1"/>
  <c r="Q286" i="1"/>
  <c r="Y286" i="1" s="1"/>
  <c r="AF286" i="1"/>
  <c r="AA286" i="1"/>
  <c r="AE286" i="1"/>
  <c r="AD286" i="1"/>
  <c r="Q492" i="1"/>
  <c r="Y492" i="1" s="1"/>
  <c r="P492" i="1"/>
  <c r="R492" i="1" s="1"/>
  <c r="AD492" i="1"/>
  <c r="AA492" i="1"/>
  <c r="AF492" i="1"/>
  <c r="AE492" i="1"/>
  <c r="P252" i="1"/>
  <c r="R252" i="1" s="1"/>
  <c r="S252" i="1" s="1"/>
  <c r="T252" i="1" s="1"/>
  <c r="Q252" i="1"/>
  <c r="Y252" i="1" s="1"/>
  <c r="AE252" i="1"/>
  <c r="AA252" i="1"/>
  <c r="AF252" i="1"/>
  <c r="AD252" i="1"/>
  <c r="P117" i="1"/>
  <c r="R117" i="1" s="1"/>
  <c r="S117" i="1" s="1"/>
  <c r="T117" i="1" s="1"/>
  <c r="Q117" i="1"/>
  <c r="Y117" i="1" s="1"/>
  <c r="AE117" i="1"/>
  <c r="AA117" i="1"/>
  <c r="AF117" i="1"/>
  <c r="AD117" i="1"/>
  <c r="P545" i="1"/>
  <c r="R545" i="1" s="1"/>
  <c r="Q545" i="1"/>
  <c r="Y545" i="1" s="1"/>
  <c r="AF545" i="1"/>
  <c r="AA545" i="1"/>
  <c r="AD545" i="1"/>
  <c r="AE545" i="1"/>
  <c r="AB473" i="1"/>
  <c r="AC400" i="1"/>
  <c r="P400" i="1"/>
  <c r="R400" i="1" s="1"/>
  <c r="S400" i="1" s="1"/>
  <c r="T400" i="1" s="1"/>
  <c r="Q400" i="1"/>
  <c r="Y400" i="1" s="1"/>
  <c r="AF400" i="1"/>
  <c r="AD400" i="1"/>
  <c r="AA400" i="1"/>
  <c r="AE400" i="1"/>
  <c r="P328" i="1"/>
  <c r="R328" i="1" s="1"/>
  <c r="S328" i="1" s="1"/>
  <c r="T328" i="1" s="1"/>
  <c r="Q328" i="1"/>
  <c r="Y328" i="1" s="1"/>
  <c r="AE328" i="1"/>
  <c r="AA328" i="1"/>
  <c r="AF328" i="1"/>
  <c r="P217" i="1"/>
  <c r="R217" i="1" s="1"/>
  <c r="S217" i="1" s="1"/>
  <c r="T217" i="1" s="1"/>
  <c r="Q217" i="1"/>
  <c r="Y217" i="1" s="1"/>
  <c r="AF217" i="1"/>
  <c r="AA217" i="1"/>
  <c r="AD217" i="1"/>
  <c r="AE217" i="1"/>
  <c r="Q83" i="1"/>
  <c r="Y83" i="1" s="1"/>
  <c r="P83" i="1"/>
  <c r="R83" i="1" s="1"/>
  <c r="S83" i="1" s="1"/>
  <c r="T83" i="1" s="1"/>
  <c r="AD83" i="1"/>
  <c r="AE83" i="1"/>
  <c r="AF83" i="1"/>
  <c r="AA83" i="1"/>
  <c r="Q479" i="1"/>
  <c r="Y479" i="1" s="1"/>
  <c r="AA479" i="1"/>
  <c r="AF479" i="1"/>
  <c r="AD479" i="1"/>
  <c r="AE479" i="1"/>
  <c r="AB405" i="1"/>
  <c r="AB92" i="1"/>
  <c r="AC270" i="1"/>
  <c r="Q270" i="1"/>
  <c r="Y270" i="1" s="1"/>
  <c r="AE270" i="1"/>
  <c r="AD270" i="1"/>
  <c r="AA270" i="1"/>
  <c r="AF270" i="1"/>
  <c r="Q573" i="1"/>
  <c r="Y573" i="1" s="1"/>
  <c r="AE573" i="1"/>
  <c r="AD573" i="1"/>
  <c r="AA573" i="1"/>
  <c r="AF573" i="1"/>
  <c r="AB501" i="1"/>
  <c r="Q428" i="1"/>
  <c r="Y428" i="1" s="1"/>
  <c r="AF428" i="1"/>
  <c r="AA428" i="1"/>
  <c r="AD428" i="1"/>
  <c r="AE428" i="1"/>
  <c r="Q356" i="1"/>
  <c r="Y356" i="1" s="1"/>
  <c r="AF356" i="1"/>
  <c r="AE356" i="1"/>
  <c r="AA356" i="1"/>
  <c r="P135" i="1"/>
  <c r="R135" i="1" s="1"/>
  <c r="Q135" i="1"/>
  <c r="Y135" i="1" s="1"/>
  <c r="AF135" i="1"/>
  <c r="AE135" i="1"/>
  <c r="AD135" i="1"/>
  <c r="AA135" i="1"/>
  <c r="Q489" i="1"/>
  <c r="Y489" i="1" s="1"/>
  <c r="AF489" i="1"/>
  <c r="AE489" i="1"/>
  <c r="AD489" i="1"/>
  <c r="AA489" i="1"/>
  <c r="AB415" i="1"/>
  <c r="AB343" i="1"/>
  <c r="AB246" i="1"/>
  <c r="Q111" i="1"/>
  <c r="Y111" i="1" s="1"/>
  <c r="P111" i="1"/>
  <c r="R111" i="1" s="1"/>
  <c r="S111" i="1" s="1"/>
  <c r="T111" i="1" s="1"/>
  <c r="AE111" i="1"/>
  <c r="AA111" i="1"/>
  <c r="AF111" i="1"/>
  <c r="AC285" i="1"/>
  <c r="Q285" i="1"/>
  <c r="Y285" i="1" s="1"/>
  <c r="P285" i="1"/>
  <c r="R285" i="1" s="1"/>
  <c r="S285" i="1" s="1"/>
  <c r="T285" i="1" s="1"/>
  <c r="AA285" i="1"/>
  <c r="AE285" i="1"/>
  <c r="AD285" i="1"/>
  <c r="AF285" i="1"/>
  <c r="Q128" i="1"/>
  <c r="Y128" i="1" s="1"/>
  <c r="P128" i="1"/>
  <c r="R128" i="1" s="1"/>
  <c r="S128" i="1" s="1"/>
  <c r="T128" i="1" s="1"/>
  <c r="AF128" i="1"/>
  <c r="AE128" i="1"/>
  <c r="AA128" i="1"/>
  <c r="AD128" i="1"/>
  <c r="Q271" i="1"/>
  <c r="Y271" i="1" s="1"/>
  <c r="P271" i="1"/>
  <c r="R271" i="1" s="1"/>
  <c r="AD271" i="1"/>
  <c r="AE271" i="1"/>
  <c r="AF271" i="1"/>
  <c r="AA271" i="1"/>
  <c r="AB192" i="1"/>
  <c r="Q114" i="1"/>
  <c r="Y114" i="1" s="1"/>
  <c r="P114" i="1"/>
  <c r="R114" i="1" s="1"/>
  <c r="AD114" i="1"/>
  <c r="AE114" i="1"/>
  <c r="AF114" i="1"/>
  <c r="AA114" i="1"/>
  <c r="P244" i="1"/>
  <c r="R244" i="1" s="1"/>
  <c r="S244" i="1" s="1"/>
  <c r="T244" i="1" s="1"/>
  <c r="AA244" i="1"/>
  <c r="AF244" i="1"/>
  <c r="AE244" i="1"/>
  <c r="AB165" i="1"/>
  <c r="AC87" i="1"/>
  <c r="P87" i="1"/>
  <c r="R87" i="1" s="1"/>
  <c r="Q87" i="1"/>
  <c r="Y87" i="1" s="1"/>
  <c r="AA87" i="1"/>
  <c r="AF87" i="1"/>
  <c r="AE87" i="1"/>
  <c r="AB294" i="1"/>
  <c r="AB216" i="1"/>
  <c r="Q138" i="1"/>
  <c r="Y138" i="1" s="1"/>
  <c r="P138" i="1"/>
  <c r="R138" i="1" s="1"/>
  <c r="AF138" i="1"/>
  <c r="AE138" i="1"/>
  <c r="AA138" i="1"/>
  <c r="AD138" i="1"/>
  <c r="P280" i="1"/>
  <c r="R280" i="1" s="1"/>
  <c r="Q280" i="1"/>
  <c r="Y280" i="1" s="1"/>
  <c r="AA280" i="1"/>
  <c r="AE280" i="1"/>
  <c r="AD280" i="1"/>
  <c r="AF280" i="1"/>
  <c r="AB201" i="1"/>
  <c r="Q123" i="1"/>
  <c r="Y123" i="1" s="1"/>
  <c r="P123" i="1"/>
  <c r="R123" i="1" s="1"/>
  <c r="S123" i="1" s="1"/>
  <c r="T123" i="1" s="1"/>
  <c r="AA123" i="1"/>
  <c r="AD123" i="1"/>
  <c r="AF123" i="1"/>
  <c r="AE123" i="1"/>
  <c r="AB44" i="1"/>
  <c r="AB268" i="1"/>
  <c r="AB196" i="1"/>
  <c r="AB124" i="1"/>
  <c r="AB52" i="1"/>
  <c r="AD307" i="1"/>
  <c r="P641" i="1"/>
  <c r="R641" i="1" s="1"/>
  <c r="S641" i="1" s="1"/>
  <c r="T641" i="1" s="1"/>
  <c r="Q641" i="1"/>
  <c r="Y641" i="1" s="1"/>
  <c r="AA641" i="1"/>
  <c r="AF641" i="1"/>
  <c r="AE641" i="1"/>
  <c r="AD641" i="1"/>
  <c r="Q132" i="1"/>
  <c r="Y132" i="1" s="1"/>
  <c r="P132" i="1"/>
  <c r="R132" i="1" s="1"/>
  <c r="S132" i="1" s="1"/>
  <c r="T132" i="1" s="1"/>
  <c r="AF132" i="1"/>
  <c r="AA132" i="1"/>
  <c r="AE132" i="1"/>
  <c r="P260" i="1"/>
  <c r="R260" i="1" s="1"/>
  <c r="S260" i="1" s="1"/>
  <c r="T260" i="1" s="1"/>
  <c r="Q260" i="1"/>
  <c r="Y260" i="1" s="1"/>
  <c r="AD260" i="1"/>
  <c r="AF260" i="1"/>
  <c r="AA260" i="1"/>
  <c r="AE260" i="1"/>
  <c r="P658" i="1"/>
  <c r="R658" i="1" s="1"/>
  <c r="AF658" i="1"/>
  <c r="AD658" i="1"/>
  <c r="AE658" i="1"/>
  <c r="AA658" i="1"/>
  <c r="Q587" i="1"/>
  <c r="Y587" i="1" s="1"/>
  <c r="P587" i="1"/>
  <c r="R587" i="1" s="1"/>
  <c r="AE587" i="1"/>
  <c r="AA587" i="1"/>
  <c r="AF587" i="1"/>
  <c r="AC256" i="1"/>
  <c r="AE256" i="1"/>
  <c r="AF256" i="1"/>
  <c r="AA256" i="1"/>
  <c r="AD256" i="1"/>
  <c r="AC586" i="1"/>
  <c r="AB586" i="1"/>
  <c r="Q255" i="1"/>
  <c r="Y255" i="1" s="1"/>
  <c r="P255" i="1"/>
  <c r="R255" i="1" s="1"/>
  <c r="S255" i="1" s="1"/>
  <c r="T255" i="1" s="1"/>
  <c r="AE255" i="1"/>
  <c r="AF255" i="1"/>
  <c r="AA255" i="1"/>
  <c r="AD255" i="1"/>
  <c r="Q675" i="1"/>
  <c r="Y675" i="1" s="1"/>
  <c r="AA675" i="1"/>
  <c r="AD675" i="1"/>
  <c r="AE675" i="1"/>
  <c r="AF675" i="1"/>
  <c r="AC514" i="1"/>
  <c r="P514" i="1"/>
  <c r="R514" i="1" s="1"/>
  <c r="Q514" i="1"/>
  <c r="Y514" i="1" s="1"/>
  <c r="AD514" i="1"/>
  <c r="AE514" i="1"/>
  <c r="AA514" i="1"/>
  <c r="AF514" i="1"/>
  <c r="P345" i="1"/>
  <c r="R345" i="1" s="1"/>
  <c r="Q345" i="1"/>
  <c r="Y345" i="1" s="1"/>
  <c r="AE345" i="1"/>
  <c r="AF345" i="1"/>
  <c r="AA345" i="1"/>
  <c r="AC656" i="1"/>
  <c r="P656" i="1"/>
  <c r="R656" i="1" s="1"/>
  <c r="Q656" i="1"/>
  <c r="Y656" i="1" s="1"/>
  <c r="AE656" i="1"/>
  <c r="AF656" i="1"/>
  <c r="AA656" i="1"/>
  <c r="Q585" i="1"/>
  <c r="Y585" i="1" s="1"/>
  <c r="AA585" i="1"/>
  <c r="AF585" i="1"/>
  <c r="AE585" i="1"/>
  <c r="Q482" i="1"/>
  <c r="Y482" i="1" s="1"/>
  <c r="P482" i="1"/>
  <c r="R482" i="1" s="1"/>
  <c r="S482" i="1" s="1"/>
  <c r="T482" i="1" s="1"/>
  <c r="AF482" i="1"/>
  <c r="AE482" i="1"/>
  <c r="AA482" i="1"/>
  <c r="Q614" i="1"/>
  <c r="Y614" i="1" s="1"/>
  <c r="AE614" i="1"/>
  <c r="AF614" i="1"/>
  <c r="AD614" i="1"/>
  <c r="AA614" i="1"/>
  <c r="P530" i="1"/>
  <c r="R530" i="1" s="1"/>
  <c r="S530" i="1" s="1"/>
  <c r="T530" i="1" s="1"/>
  <c r="Q530" i="1"/>
  <c r="Y530" i="1" s="1"/>
  <c r="AE530" i="1"/>
  <c r="AF530" i="1"/>
  <c r="AA530" i="1"/>
  <c r="AD530" i="1"/>
  <c r="AC363" i="1"/>
  <c r="P363" i="1"/>
  <c r="R363" i="1" s="1"/>
  <c r="Q363" i="1"/>
  <c r="Y363" i="1" s="1"/>
  <c r="AD363" i="1"/>
  <c r="AA363" i="1"/>
  <c r="AF363" i="1"/>
  <c r="AE363" i="1"/>
  <c r="P366" i="1"/>
  <c r="R366" i="1" s="1"/>
  <c r="Q366" i="1"/>
  <c r="Y366" i="1" s="1"/>
  <c r="AE366" i="1"/>
  <c r="AA366" i="1"/>
  <c r="AD366" i="1"/>
  <c r="AF366" i="1"/>
  <c r="AC288" i="1"/>
  <c r="P288" i="1"/>
  <c r="R288" i="1" s="1"/>
  <c r="S288" i="1" s="1"/>
  <c r="T288" i="1" s="1"/>
  <c r="Q288" i="1"/>
  <c r="Y288" i="1" s="1"/>
  <c r="AD288" i="1"/>
  <c r="AF288" i="1"/>
  <c r="AA288" i="1"/>
  <c r="AE288" i="1"/>
  <c r="Q19" i="1"/>
  <c r="Y19" i="1" s="1"/>
  <c r="P19" i="1"/>
  <c r="R19" i="1" s="1"/>
  <c r="S19" i="1" s="1"/>
  <c r="T19" i="1" s="1"/>
  <c r="AE19" i="1"/>
  <c r="AD19" i="1"/>
  <c r="AF19" i="1"/>
  <c r="AA19" i="1"/>
  <c r="AC505" i="1"/>
  <c r="P505" i="1"/>
  <c r="R505" i="1" s="1"/>
  <c r="Q505" i="1"/>
  <c r="Y505" i="1" s="1"/>
  <c r="AD505" i="1"/>
  <c r="AF505" i="1"/>
  <c r="AE505" i="1"/>
  <c r="AA505" i="1"/>
  <c r="AC276" i="1"/>
  <c r="P276" i="1"/>
  <c r="R276" i="1" s="1"/>
  <c r="S276" i="1" s="1"/>
  <c r="T276" i="1" s="1"/>
  <c r="AF276" i="1"/>
  <c r="AA276" i="1"/>
  <c r="AE276" i="1"/>
  <c r="AC468" i="1"/>
  <c r="Q468" i="1"/>
  <c r="Y468" i="1" s="1"/>
  <c r="P468" i="1"/>
  <c r="R468" i="1" s="1"/>
  <c r="AF468" i="1"/>
  <c r="AE468" i="1"/>
  <c r="Q359" i="1"/>
  <c r="Y359" i="1" s="1"/>
  <c r="P359" i="1"/>
  <c r="R359" i="1" s="1"/>
  <c r="S359" i="1" s="1"/>
  <c r="T359" i="1" s="1"/>
  <c r="AD359" i="1"/>
  <c r="AE359" i="1"/>
  <c r="AA359" i="1"/>
  <c r="AF359" i="1"/>
  <c r="P275" i="1"/>
  <c r="R275" i="1" s="1"/>
  <c r="AF275" i="1"/>
  <c r="AA275" i="1"/>
  <c r="AE275" i="1"/>
  <c r="Q486" i="1"/>
  <c r="Y486" i="1" s="1"/>
  <c r="P486" i="1"/>
  <c r="R486" i="1" s="1"/>
  <c r="S486" i="1" s="1"/>
  <c r="T486" i="1" s="1"/>
  <c r="AA486" i="1"/>
  <c r="AF486" i="1"/>
  <c r="AD486" i="1"/>
  <c r="AE486" i="1"/>
  <c r="Q539" i="1"/>
  <c r="Y539" i="1" s="1"/>
  <c r="P539" i="1"/>
  <c r="R539" i="1" s="1"/>
  <c r="AE539" i="1"/>
  <c r="AA539" i="1"/>
  <c r="AF539" i="1"/>
  <c r="AD539" i="1"/>
  <c r="P466" i="1"/>
  <c r="R466" i="1" s="1"/>
  <c r="AF466" i="1"/>
  <c r="AA466" i="1"/>
  <c r="Q466" i="1"/>
  <c r="Y466" i="1" s="1"/>
  <c r="Q394" i="1"/>
  <c r="Y394" i="1" s="1"/>
  <c r="P394" i="1"/>
  <c r="R394" i="1" s="1"/>
  <c r="S394" i="1" s="1"/>
  <c r="T394" i="1" s="1"/>
  <c r="AD394" i="1"/>
  <c r="AA394" i="1"/>
  <c r="AF394" i="1"/>
  <c r="AE394" i="1"/>
  <c r="Q322" i="1"/>
  <c r="Y322" i="1" s="1"/>
  <c r="P322" i="1"/>
  <c r="R322" i="1" s="1"/>
  <c r="S322" i="1" s="1"/>
  <c r="T322" i="1" s="1"/>
  <c r="AF322" i="1"/>
  <c r="AE322" i="1"/>
  <c r="AA322" i="1"/>
  <c r="AD322" i="1"/>
  <c r="P206" i="1"/>
  <c r="R206" i="1" s="1"/>
  <c r="Q206" i="1"/>
  <c r="Y206" i="1" s="1"/>
  <c r="AE206" i="1"/>
  <c r="AA206" i="1"/>
  <c r="AD206" i="1"/>
  <c r="AF206" i="1"/>
  <c r="Q473" i="1"/>
  <c r="Y473" i="1" s="1"/>
  <c r="AE473" i="1"/>
  <c r="AD473" i="1"/>
  <c r="AA473" i="1"/>
  <c r="AF473" i="1"/>
  <c r="AB399" i="1"/>
  <c r="P216" i="1"/>
  <c r="R216" i="1" s="1"/>
  <c r="S216" i="1" s="1"/>
  <c r="T216" i="1" s="1"/>
  <c r="Q216" i="1"/>
  <c r="Y216" i="1" s="1"/>
  <c r="AA216" i="1"/>
  <c r="AF216" i="1"/>
  <c r="AE216" i="1"/>
  <c r="AD216" i="1"/>
  <c r="Q124" i="1"/>
  <c r="Y124" i="1" s="1"/>
  <c r="P124" i="1"/>
  <c r="R124" i="1" s="1"/>
  <c r="AE124" i="1"/>
  <c r="AF124" i="1"/>
  <c r="AA124" i="1"/>
  <c r="Q567" i="1"/>
  <c r="Y567" i="1" s="1"/>
  <c r="P567" i="1"/>
  <c r="R567" i="1" s="1"/>
  <c r="AD567" i="1"/>
  <c r="AF567" i="1"/>
  <c r="AA567" i="1"/>
  <c r="AE567" i="1"/>
  <c r="AB495" i="1"/>
  <c r="Q422" i="1"/>
  <c r="Y422" i="1" s="1"/>
  <c r="P422" i="1"/>
  <c r="R422" i="1" s="1"/>
  <c r="AE422" i="1"/>
  <c r="AF422" i="1"/>
  <c r="AD422" i="1"/>
  <c r="AA422" i="1"/>
  <c r="P350" i="1"/>
  <c r="R350" i="1" s="1"/>
  <c r="S350" i="1" s="1"/>
  <c r="T350" i="1" s="1"/>
  <c r="Q350" i="1"/>
  <c r="Y350" i="1" s="1"/>
  <c r="AF350" i="1"/>
  <c r="AA350" i="1"/>
  <c r="AE350" i="1"/>
  <c r="P483" i="1"/>
  <c r="R483" i="1" s="1"/>
  <c r="S483" i="1" s="1"/>
  <c r="T483" i="1" s="1"/>
  <c r="AF483" i="1"/>
  <c r="AE483" i="1"/>
  <c r="AA483" i="1"/>
  <c r="AD483" i="1"/>
  <c r="AB409" i="1"/>
  <c r="AB337" i="1"/>
  <c r="P235" i="1"/>
  <c r="R235" i="1" s="1"/>
  <c r="Q235" i="1"/>
  <c r="Y235" i="1" s="1"/>
  <c r="AE235" i="1"/>
  <c r="AF235" i="1"/>
  <c r="AA235" i="1"/>
  <c r="Q200" i="1"/>
  <c r="Y200" i="1" s="1"/>
  <c r="P200" i="1"/>
  <c r="R200" i="1" s="1"/>
  <c r="AF200" i="1"/>
  <c r="AE200" i="1"/>
  <c r="AD200" i="1"/>
  <c r="AA200" i="1"/>
  <c r="Q43" i="1"/>
  <c r="Y43" i="1" s="1"/>
  <c r="P43" i="1"/>
  <c r="R43" i="1" s="1"/>
  <c r="S43" i="1" s="1"/>
  <c r="T43" i="1" s="1"/>
  <c r="AF43" i="1"/>
  <c r="AA43" i="1"/>
  <c r="AD43" i="1"/>
  <c r="AE43" i="1"/>
  <c r="AB264" i="1"/>
  <c r="Q186" i="1"/>
  <c r="Y186" i="1" s="1"/>
  <c r="P186" i="1"/>
  <c r="R186" i="1" s="1"/>
  <c r="S186" i="1" s="1"/>
  <c r="T186" i="1" s="1"/>
  <c r="AA186" i="1"/>
  <c r="AE186" i="1"/>
  <c r="AD186" i="1"/>
  <c r="AF186" i="1"/>
  <c r="Q29" i="1"/>
  <c r="Y29" i="1" s="1"/>
  <c r="P29" i="1"/>
  <c r="R29" i="1" s="1"/>
  <c r="S29" i="1" s="1"/>
  <c r="T29" i="1" s="1"/>
  <c r="AF29" i="1"/>
  <c r="AE29" i="1"/>
  <c r="AA29" i="1"/>
  <c r="AB237" i="1"/>
  <c r="Q159" i="1"/>
  <c r="Y159" i="1" s="1"/>
  <c r="P159" i="1"/>
  <c r="R159" i="1" s="1"/>
  <c r="S159" i="1" s="1"/>
  <c r="T159" i="1" s="1"/>
  <c r="AD159" i="1"/>
  <c r="AA159" i="1"/>
  <c r="AE159" i="1"/>
  <c r="AF159" i="1"/>
  <c r="AB80" i="1"/>
  <c r="AB288" i="1"/>
  <c r="Q210" i="1"/>
  <c r="Y210" i="1" s="1"/>
  <c r="P210" i="1"/>
  <c r="R210" i="1" s="1"/>
  <c r="AD210" i="1"/>
  <c r="AF210" i="1"/>
  <c r="AA210" i="1"/>
  <c r="AE210" i="1"/>
  <c r="P53" i="1"/>
  <c r="R53" i="1" s="1"/>
  <c r="S53" i="1" s="1"/>
  <c r="T53" i="1" s="1"/>
  <c r="Q53" i="1"/>
  <c r="Y53" i="1" s="1"/>
  <c r="AD53" i="1"/>
  <c r="AE53" i="1"/>
  <c r="AF53" i="1"/>
  <c r="AA53" i="1"/>
  <c r="AB273" i="1"/>
  <c r="Q195" i="1"/>
  <c r="Y195" i="1" s="1"/>
  <c r="P195" i="1"/>
  <c r="R195" i="1" s="1"/>
  <c r="S195" i="1" s="1"/>
  <c r="T195" i="1" s="1"/>
  <c r="AF195" i="1"/>
  <c r="AA195" i="1"/>
  <c r="AD195" i="1"/>
  <c r="AE195" i="1"/>
  <c r="AB116" i="1"/>
  <c r="Q38" i="1"/>
  <c r="Y38" i="1" s="1"/>
  <c r="P38" i="1"/>
  <c r="R38" i="1" s="1"/>
  <c r="S38" i="1" s="1"/>
  <c r="T38" i="1" s="1"/>
  <c r="AA38" i="1"/>
  <c r="AD38" i="1"/>
  <c r="AF38" i="1"/>
  <c r="AE38" i="1"/>
  <c r="AB262" i="1"/>
  <c r="AB190" i="1"/>
  <c r="AB118" i="1"/>
  <c r="AB46" i="1"/>
  <c r="AD647" i="1"/>
  <c r="AD482" i="1"/>
  <c r="AD311" i="1"/>
  <c r="AC476" i="1"/>
  <c r="AC619" i="1"/>
  <c r="Q385" i="1"/>
  <c r="Y385" i="1" s="1"/>
  <c r="P385" i="1"/>
  <c r="R385" i="1" s="1"/>
  <c r="S385" i="1" s="1"/>
  <c r="T385" i="1" s="1"/>
  <c r="AD385" i="1"/>
  <c r="AF385" i="1"/>
  <c r="AE385" i="1"/>
  <c r="AA385" i="1"/>
  <c r="AC601" i="1"/>
  <c r="Q601" i="1"/>
  <c r="Y601" i="1" s="1"/>
  <c r="AA601" i="1"/>
  <c r="AF601" i="1"/>
  <c r="AE601" i="1"/>
  <c r="AD601" i="1"/>
  <c r="P511" i="1"/>
  <c r="R511" i="1" s="1"/>
  <c r="S511" i="1" s="1"/>
  <c r="T511" i="1" s="1"/>
  <c r="Q511" i="1"/>
  <c r="Y511" i="1" s="1"/>
  <c r="AA511" i="1"/>
  <c r="AF511" i="1"/>
  <c r="AD511" i="1"/>
  <c r="AE511" i="1"/>
  <c r="P684" i="1"/>
  <c r="R684" i="1" s="1"/>
  <c r="Q684" i="1"/>
  <c r="Y684" i="1" s="1"/>
  <c r="AD684" i="1"/>
  <c r="AE684" i="1"/>
  <c r="AF684" i="1"/>
  <c r="AA684" i="1"/>
  <c r="Q357" i="1"/>
  <c r="Y357" i="1" s="1"/>
  <c r="P357" i="1"/>
  <c r="R357" i="1" s="1"/>
  <c r="S357" i="1" s="1"/>
  <c r="T357" i="1" s="1"/>
  <c r="AE357" i="1"/>
  <c r="AF357" i="1"/>
  <c r="AA357" i="1"/>
  <c r="AD357" i="1"/>
  <c r="P576" i="1"/>
  <c r="R576" i="1" s="1"/>
  <c r="AD576" i="1"/>
  <c r="AA576" i="1"/>
  <c r="AF576" i="1"/>
  <c r="AE576" i="1"/>
  <c r="Q463" i="1"/>
  <c r="Y463" i="1" s="1"/>
  <c r="P463" i="1"/>
  <c r="R463" i="1" s="1"/>
  <c r="S463" i="1" s="1"/>
  <c r="T463" i="1" s="1"/>
  <c r="AA463" i="1"/>
  <c r="AF463" i="1"/>
  <c r="AD463" i="1"/>
  <c r="AE463" i="1"/>
  <c r="P652" i="1"/>
  <c r="R652" i="1" s="1"/>
  <c r="S652" i="1" s="1"/>
  <c r="T652" i="1" s="1"/>
  <c r="Q652" i="1"/>
  <c r="Y652" i="1" s="1"/>
  <c r="AD652" i="1"/>
  <c r="AE652" i="1"/>
  <c r="AA652" i="1"/>
  <c r="AF652" i="1"/>
  <c r="P581" i="1"/>
  <c r="R581" i="1" s="1"/>
  <c r="S581" i="1" s="1"/>
  <c r="T581" i="1" s="1"/>
  <c r="Q581" i="1"/>
  <c r="Y581" i="1" s="1"/>
  <c r="AE581" i="1"/>
  <c r="AA581" i="1"/>
  <c r="AF581" i="1"/>
  <c r="P211" i="1"/>
  <c r="R211" i="1" s="1"/>
  <c r="S211" i="1" s="1"/>
  <c r="T211" i="1" s="1"/>
  <c r="Q211" i="1"/>
  <c r="Y211" i="1" s="1"/>
  <c r="AF211" i="1"/>
  <c r="AE211" i="1"/>
  <c r="AA211" i="1"/>
  <c r="AD211" i="1"/>
  <c r="Q669" i="1"/>
  <c r="Y669" i="1" s="1"/>
  <c r="AA669" i="1"/>
  <c r="AF669" i="1"/>
  <c r="AD669" i="1"/>
  <c r="AE669" i="1"/>
  <c r="AC506" i="1"/>
  <c r="Q506" i="1"/>
  <c r="Y506" i="1" s="1"/>
  <c r="AF506" i="1"/>
  <c r="AE506" i="1"/>
  <c r="AA506" i="1"/>
  <c r="P321" i="1"/>
  <c r="R321" i="1" s="1"/>
  <c r="Q321" i="1"/>
  <c r="Y321" i="1" s="1"/>
  <c r="AA321" i="1"/>
  <c r="AD321" i="1"/>
  <c r="AF321" i="1"/>
  <c r="AE321" i="1"/>
  <c r="AC650" i="1"/>
  <c r="P650" i="1"/>
  <c r="R650" i="1" s="1"/>
  <c r="Q650" i="1"/>
  <c r="Y650" i="1" s="1"/>
  <c r="AA650" i="1"/>
  <c r="AD650" i="1"/>
  <c r="AE650" i="1"/>
  <c r="AF650" i="1"/>
  <c r="P579" i="1"/>
  <c r="R579" i="1" s="1"/>
  <c r="AE579" i="1"/>
  <c r="AF579" i="1"/>
  <c r="AA579" i="1"/>
  <c r="AD579" i="1"/>
  <c r="Q470" i="1"/>
  <c r="Y470" i="1" s="1"/>
  <c r="P470" i="1"/>
  <c r="R470" i="1" s="1"/>
  <c r="AE470" i="1"/>
  <c r="AF470" i="1"/>
  <c r="AA470" i="1"/>
  <c r="AD470" i="1"/>
  <c r="AB679" i="1"/>
  <c r="Q608" i="1"/>
  <c r="Y608" i="1" s="1"/>
  <c r="AA608" i="1"/>
  <c r="AF608" i="1"/>
  <c r="AE608" i="1"/>
  <c r="AD608" i="1"/>
  <c r="AB520" i="1"/>
  <c r="Q339" i="1"/>
  <c r="Y339" i="1" s="1"/>
  <c r="P339" i="1"/>
  <c r="R339" i="1" s="1"/>
  <c r="AF339" i="1"/>
  <c r="AE339" i="1"/>
  <c r="AA339" i="1"/>
  <c r="Q76" i="1"/>
  <c r="Y76" i="1" s="1"/>
  <c r="P76" i="1"/>
  <c r="R76" i="1" s="1"/>
  <c r="AD76" i="1"/>
  <c r="AE76" i="1"/>
  <c r="AF76" i="1"/>
  <c r="AA76" i="1"/>
  <c r="P360" i="1"/>
  <c r="R360" i="1" s="1"/>
  <c r="Q360" i="1"/>
  <c r="Y360" i="1" s="1"/>
  <c r="AE360" i="1"/>
  <c r="AD360" i="1"/>
  <c r="AA360" i="1"/>
  <c r="AF360" i="1"/>
  <c r="Q142" i="1"/>
  <c r="Y142" i="1" s="1"/>
  <c r="P142" i="1"/>
  <c r="R142" i="1" s="1"/>
  <c r="AA142" i="1"/>
  <c r="AF142" i="1"/>
  <c r="AE142" i="1"/>
  <c r="AB576" i="1"/>
  <c r="P499" i="1"/>
  <c r="R499" i="1" s="1"/>
  <c r="S499" i="1" s="1"/>
  <c r="T499" i="1" s="1"/>
  <c r="AE499" i="1"/>
  <c r="AA499" i="1"/>
  <c r="AD499" i="1"/>
  <c r="AF499" i="1"/>
  <c r="Q265" i="1"/>
  <c r="Y265" i="1" s="1"/>
  <c r="P265" i="1"/>
  <c r="R265" i="1" s="1"/>
  <c r="S265" i="1" s="1"/>
  <c r="T265" i="1" s="1"/>
  <c r="AE265" i="1"/>
  <c r="AA265" i="1"/>
  <c r="AF265" i="1"/>
  <c r="AD265" i="1"/>
  <c r="Q130" i="1"/>
  <c r="Y130" i="1" s="1"/>
  <c r="P130" i="1"/>
  <c r="R130" i="1" s="1"/>
  <c r="S130" i="1" s="1"/>
  <c r="T130" i="1" s="1"/>
  <c r="AD130" i="1"/>
  <c r="AE130" i="1"/>
  <c r="AF130" i="1"/>
  <c r="AA130" i="1"/>
  <c r="AC425" i="1"/>
  <c r="Q425" i="1"/>
  <c r="Y425" i="1" s="1"/>
  <c r="AA425" i="1"/>
  <c r="AE425" i="1"/>
  <c r="AF425" i="1"/>
  <c r="AD425" i="1"/>
  <c r="AC353" i="1"/>
  <c r="Q353" i="1"/>
  <c r="Y353" i="1" s="1"/>
  <c r="P353" i="1"/>
  <c r="R353" i="1" s="1"/>
  <c r="AE353" i="1"/>
  <c r="AD353" i="1"/>
  <c r="AA353" i="1"/>
  <c r="AF353" i="1"/>
  <c r="P129" i="1"/>
  <c r="R129" i="1" s="1"/>
  <c r="S129" i="1" s="1"/>
  <c r="T129" i="1" s="1"/>
  <c r="Q129" i="1"/>
  <c r="Y129" i="1" s="1"/>
  <c r="AE129" i="1"/>
  <c r="AD129" i="1"/>
  <c r="AF129" i="1"/>
  <c r="AA129" i="1"/>
  <c r="AB551" i="1"/>
  <c r="P480" i="1"/>
  <c r="R480" i="1" s="1"/>
  <c r="S480" i="1" s="1"/>
  <c r="T480" i="1" s="1"/>
  <c r="Q480" i="1"/>
  <c r="Y480" i="1" s="1"/>
  <c r="AA480" i="1"/>
  <c r="AF480" i="1"/>
  <c r="AE480" i="1"/>
  <c r="AD480" i="1"/>
  <c r="P229" i="1"/>
  <c r="R229" i="1" s="1"/>
  <c r="S229" i="1" s="1"/>
  <c r="T229" i="1" s="1"/>
  <c r="Q229" i="1"/>
  <c r="Y229" i="1" s="1"/>
  <c r="AA229" i="1"/>
  <c r="AD229" i="1"/>
  <c r="AF229" i="1"/>
  <c r="AE229" i="1"/>
  <c r="Q95" i="1"/>
  <c r="Y95" i="1" s="1"/>
  <c r="P95" i="1"/>
  <c r="R95" i="1" s="1"/>
  <c r="AE95" i="1"/>
  <c r="AA95" i="1"/>
  <c r="AF95" i="1"/>
  <c r="AD95" i="1"/>
  <c r="Q533" i="1"/>
  <c r="Y533" i="1" s="1"/>
  <c r="AA533" i="1"/>
  <c r="AE533" i="1"/>
  <c r="AF533" i="1"/>
  <c r="P460" i="1"/>
  <c r="R460" i="1" s="1"/>
  <c r="S460" i="1" s="1"/>
  <c r="T460" i="1" s="1"/>
  <c r="AA460" i="1"/>
  <c r="AE460" i="1"/>
  <c r="AD460" i="1"/>
  <c r="AF460" i="1"/>
  <c r="AC388" i="1"/>
  <c r="P388" i="1"/>
  <c r="R388" i="1" s="1"/>
  <c r="S388" i="1" s="1"/>
  <c r="T388" i="1" s="1"/>
  <c r="AF388" i="1"/>
  <c r="AE388" i="1"/>
  <c r="AA388" i="1"/>
  <c r="AD388" i="1"/>
  <c r="Q316" i="1"/>
  <c r="Y316" i="1" s="1"/>
  <c r="AE316" i="1"/>
  <c r="AD316" i="1"/>
  <c r="AA316" i="1"/>
  <c r="AF316" i="1"/>
  <c r="AC60" i="1"/>
  <c r="Q60" i="1"/>
  <c r="Y60" i="1" s="1"/>
  <c r="P60" i="1"/>
  <c r="R60" i="1" s="1"/>
  <c r="S60" i="1" s="1"/>
  <c r="T60" i="1" s="1"/>
  <c r="AA60" i="1"/>
  <c r="AE60" i="1"/>
  <c r="AD60" i="1"/>
  <c r="AF60" i="1"/>
  <c r="AB465" i="1"/>
  <c r="AB393" i="1"/>
  <c r="Q70" i="1"/>
  <c r="Y70" i="1" s="1"/>
  <c r="P70" i="1"/>
  <c r="R70" i="1" s="1"/>
  <c r="AD70" i="1"/>
  <c r="AA70" i="1"/>
  <c r="AE70" i="1"/>
  <c r="AF70" i="1"/>
  <c r="P248" i="1"/>
  <c r="R248" i="1" s="1"/>
  <c r="Q248" i="1"/>
  <c r="Y248" i="1" s="1"/>
  <c r="AE248" i="1"/>
  <c r="AA248" i="1"/>
  <c r="AF248" i="1"/>
  <c r="AD248" i="1"/>
  <c r="P113" i="1"/>
  <c r="R113" i="1" s="1"/>
  <c r="Q113" i="1"/>
  <c r="Y113" i="1" s="1"/>
  <c r="AD113" i="1"/>
  <c r="AF113" i="1"/>
  <c r="AA113" i="1"/>
  <c r="AE113" i="1"/>
  <c r="Q561" i="1"/>
  <c r="Y561" i="1" s="1"/>
  <c r="AA561" i="1"/>
  <c r="AD561" i="1"/>
  <c r="AE561" i="1"/>
  <c r="AF561" i="1"/>
  <c r="AB489" i="1"/>
  <c r="P416" i="1"/>
  <c r="R416" i="1" s="1"/>
  <c r="S416" i="1" s="1"/>
  <c r="T416" i="1" s="1"/>
  <c r="Q416" i="1"/>
  <c r="Y416" i="1" s="1"/>
  <c r="AA416" i="1"/>
  <c r="AF416" i="1"/>
  <c r="AD416" i="1"/>
  <c r="AE416" i="1"/>
  <c r="P344" i="1"/>
  <c r="R344" i="1" s="1"/>
  <c r="Q344" i="1"/>
  <c r="Y344" i="1" s="1"/>
  <c r="AA344" i="1"/>
  <c r="AE344" i="1"/>
  <c r="AF344" i="1"/>
  <c r="Q247" i="1"/>
  <c r="Y247" i="1" s="1"/>
  <c r="P247" i="1"/>
  <c r="R247" i="1" s="1"/>
  <c r="S247" i="1" s="1"/>
  <c r="T247" i="1" s="1"/>
  <c r="AF247" i="1"/>
  <c r="AE247" i="1"/>
  <c r="AA247" i="1"/>
  <c r="AD247" i="1"/>
  <c r="Q112" i="1"/>
  <c r="Y112" i="1" s="1"/>
  <c r="P112" i="1"/>
  <c r="R112" i="1" s="1"/>
  <c r="S112" i="1" s="1"/>
  <c r="T112" i="1" s="1"/>
  <c r="AA112" i="1"/>
  <c r="AD112" i="1"/>
  <c r="AE112" i="1"/>
  <c r="AF112" i="1"/>
  <c r="AE477" i="1"/>
  <c r="AA477" i="1"/>
  <c r="AD477" i="1"/>
  <c r="AF477" i="1"/>
  <c r="AB403" i="1"/>
  <c r="AB331" i="1"/>
  <c r="AB223" i="1"/>
  <c r="P272" i="1"/>
  <c r="R272" i="1" s="1"/>
  <c r="S272" i="1" s="1"/>
  <c r="T272" i="1" s="1"/>
  <c r="Q272" i="1"/>
  <c r="Y272" i="1" s="1"/>
  <c r="AE272" i="1"/>
  <c r="AA272" i="1"/>
  <c r="AD272" i="1"/>
  <c r="AF272" i="1"/>
  <c r="AB193" i="1"/>
  <c r="Q115" i="1"/>
  <c r="Y115" i="1" s="1"/>
  <c r="P115" i="1"/>
  <c r="R115" i="1" s="1"/>
  <c r="S115" i="1" s="1"/>
  <c r="T115" i="1" s="1"/>
  <c r="AD115" i="1"/>
  <c r="AF115" i="1"/>
  <c r="AA115" i="1"/>
  <c r="AE115" i="1"/>
  <c r="AB36" i="1"/>
  <c r="AC258" i="1"/>
  <c r="P258" i="1"/>
  <c r="R258" i="1" s="1"/>
  <c r="Q258" i="1"/>
  <c r="Y258" i="1" s="1"/>
  <c r="AF258" i="1"/>
  <c r="AE258" i="1"/>
  <c r="AA258" i="1"/>
  <c r="AD258" i="1"/>
  <c r="P101" i="1"/>
  <c r="R101" i="1" s="1"/>
  <c r="S101" i="1" s="1"/>
  <c r="T101" i="1" s="1"/>
  <c r="Q101" i="1"/>
  <c r="Y101" i="1" s="1"/>
  <c r="AE101" i="1"/>
  <c r="AA101" i="1"/>
  <c r="AF101" i="1"/>
  <c r="Q22" i="1"/>
  <c r="Y22" i="1" s="1"/>
  <c r="P22" i="1"/>
  <c r="R22" i="1" s="1"/>
  <c r="S22" i="1" s="1"/>
  <c r="T22" i="1" s="1"/>
  <c r="AA22" i="1"/>
  <c r="AD22" i="1"/>
  <c r="AE22" i="1"/>
  <c r="AF22" i="1"/>
  <c r="Q231" i="1"/>
  <c r="Y231" i="1" s="1"/>
  <c r="P231" i="1"/>
  <c r="R231" i="1" s="1"/>
  <c r="S231" i="1" s="1"/>
  <c r="T231" i="1" s="1"/>
  <c r="AA231" i="1"/>
  <c r="AE231" i="1"/>
  <c r="AF231" i="1"/>
  <c r="AB152" i="1"/>
  <c r="Q74" i="1"/>
  <c r="Y74" i="1" s="1"/>
  <c r="P74" i="1"/>
  <c r="R74" i="1" s="1"/>
  <c r="S74" i="1" s="1"/>
  <c r="T74" i="1" s="1"/>
  <c r="AA74" i="1"/>
  <c r="AE74" i="1"/>
  <c r="AF74" i="1"/>
  <c r="P282" i="1"/>
  <c r="R282" i="1" s="1"/>
  <c r="S282" i="1" s="1"/>
  <c r="T282" i="1" s="1"/>
  <c r="Q282" i="1"/>
  <c r="Y282" i="1" s="1"/>
  <c r="AF282" i="1"/>
  <c r="AE282" i="1"/>
  <c r="AA282" i="1"/>
  <c r="AD282" i="1"/>
  <c r="Q125" i="1"/>
  <c r="Y125" i="1" s="1"/>
  <c r="P125" i="1"/>
  <c r="R125" i="1" s="1"/>
  <c r="S125" i="1" s="1"/>
  <c r="T125" i="1" s="1"/>
  <c r="AE125" i="1"/>
  <c r="AF125" i="1"/>
  <c r="AA125" i="1"/>
  <c r="AD125" i="1"/>
  <c r="Q46" i="1"/>
  <c r="Y46" i="1" s="1"/>
  <c r="P46" i="1"/>
  <c r="R46" i="1" s="1"/>
  <c r="S46" i="1" s="1"/>
  <c r="T46" i="1" s="1"/>
  <c r="AE46" i="1"/>
  <c r="AA46" i="1"/>
  <c r="AD46" i="1"/>
  <c r="AF46" i="1"/>
  <c r="P267" i="1"/>
  <c r="R267" i="1" s="1"/>
  <c r="Q267" i="1"/>
  <c r="Y267" i="1" s="1"/>
  <c r="AF267" i="1"/>
  <c r="AE267" i="1"/>
  <c r="AA267" i="1"/>
  <c r="AD267" i="1"/>
  <c r="AB188" i="1"/>
  <c r="Q110" i="1"/>
  <c r="Y110" i="1" s="1"/>
  <c r="P110" i="1"/>
  <c r="R110" i="1" s="1"/>
  <c r="S110" i="1" s="1"/>
  <c r="T110" i="1" s="1"/>
  <c r="AF110" i="1"/>
  <c r="AD110" i="1"/>
  <c r="AE110" i="1"/>
  <c r="AA110" i="1"/>
  <c r="AB31" i="1"/>
  <c r="AB256" i="1"/>
  <c r="AB184" i="1"/>
  <c r="AB112" i="1"/>
  <c r="AB40" i="1"/>
  <c r="AD506" i="1"/>
  <c r="AD132" i="1"/>
  <c r="P528" i="1"/>
  <c r="R528" i="1" s="1"/>
  <c r="Q528" i="1"/>
  <c r="Y528" i="1" s="1"/>
  <c r="AE528" i="1"/>
  <c r="AF528" i="1"/>
  <c r="AA528" i="1"/>
  <c r="AD528" i="1"/>
  <c r="Q679" i="1"/>
  <c r="Y679" i="1" s="1"/>
  <c r="P679" i="1"/>
  <c r="R679" i="1" s="1"/>
  <c r="S679" i="1" s="1"/>
  <c r="T679" i="1" s="1"/>
  <c r="AF679" i="1"/>
  <c r="AE679" i="1"/>
  <c r="AD679" i="1"/>
  <c r="AA679" i="1"/>
  <c r="Q520" i="1"/>
  <c r="Y520" i="1" s="1"/>
  <c r="P520" i="1"/>
  <c r="R520" i="1" s="1"/>
  <c r="S520" i="1" s="1"/>
  <c r="T520" i="1" s="1"/>
  <c r="AF520" i="1"/>
  <c r="AA520" i="1"/>
  <c r="AE520" i="1"/>
  <c r="Q361" i="1"/>
  <c r="Y361" i="1" s="1"/>
  <c r="AF361" i="1"/>
  <c r="AE361" i="1"/>
  <c r="AD361" i="1"/>
  <c r="AA361" i="1"/>
  <c r="AC595" i="1"/>
  <c r="Q595" i="1"/>
  <c r="Y595" i="1" s="1"/>
  <c r="AF595" i="1"/>
  <c r="AD595" i="1"/>
  <c r="AE595" i="1"/>
  <c r="AA595" i="1"/>
  <c r="Q501" i="1"/>
  <c r="Y501" i="1" s="1"/>
  <c r="AD501" i="1"/>
  <c r="AE501" i="1"/>
  <c r="AF501" i="1"/>
  <c r="AA501" i="1"/>
  <c r="AC678" i="1"/>
  <c r="Q678" i="1"/>
  <c r="Y678" i="1" s="1"/>
  <c r="P678" i="1"/>
  <c r="R678" i="1" s="1"/>
  <c r="S678" i="1" s="1"/>
  <c r="T678" i="1" s="1"/>
  <c r="AF678" i="1"/>
  <c r="AE678" i="1"/>
  <c r="AD678" i="1"/>
  <c r="AA678" i="1"/>
  <c r="P333" i="1"/>
  <c r="R333" i="1" s="1"/>
  <c r="S333" i="1" s="1"/>
  <c r="T333" i="1" s="1"/>
  <c r="Q333" i="1"/>
  <c r="Y333" i="1" s="1"/>
  <c r="AD333" i="1"/>
  <c r="AE333" i="1"/>
  <c r="AA333" i="1"/>
  <c r="AF333" i="1"/>
  <c r="P569" i="1"/>
  <c r="R569" i="1" s="1"/>
  <c r="S569" i="1" s="1"/>
  <c r="T569" i="1" s="1"/>
  <c r="Q569" i="1"/>
  <c r="Y569" i="1" s="1"/>
  <c r="AD569" i="1"/>
  <c r="AE569" i="1"/>
  <c r="AA569" i="1"/>
  <c r="AF569" i="1"/>
  <c r="Q451" i="1"/>
  <c r="Y451" i="1" s="1"/>
  <c r="P451" i="1"/>
  <c r="R451" i="1" s="1"/>
  <c r="S451" i="1" s="1"/>
  <c r="T451" i="1" s="1"/>
  <c r="AE451" i="1"/>
  <c r="AA451" i="1"/>
  <c r="AF451" i="1"/>
  <c r="AD451" i="1"/>
  <c r="AA575" i="1"/>
  <c r="AF575" i="1"/>
  <c r="AE575" i="1"/>
  <c r="AC462" i="1"/>
  <c r="P462" i="1"/>
  <c r="R462" i="1" s="1"/>
  <c r="S462" i="1" s="1"/>
  <c r="T462" i="1" s="1"/>
  <c r="Q462" i="1"/>
  <c r="Y462" i="1" s="1"/>
  <c r="AD462" i="1"/>
  <c r="AF462" i="1"/>
  <c r="AE462" i="1"/>
  <c r="AA462" i="1"/>
  <c r="AD170" i="1"/>
  <c r="AE170" i="1"/>
  <c r="AA170" i="1"/>
  <c r="AF170" i="1"/>
  <c r="P646" i="1"/>
  <c r="R646" i="1" s="1"/>
  <c r="S646" i="1" s="1"/>
  <c r="T646" i="1" s="1"/>
  <c r="Q646" i="1"/>
  <c r="Y646" i="1" s="1"/>
  <c r="AF646" i="1"/>
  <c r="AE646" i="1"/>
  <c r="AA646" i="1"/>
  <c r="AD646" i="1"/>
  <c r="AC461" i="1"/>
  <c r="P461" i="1"/>
  <c r="R461" i="1" s="1"/>
  <c r="AD461" i="1"/>
  <c r="AE461" i="1"/>
  <c r="AF461" i="1"/>
  <c r="AA461" i="1"/>
  <c r="Q167" i="1"/>
  <c r="Y167" i="1" s="1"/>
  <c r="P167" i="1"/>
  <c r="R167" i="1" s="1"/>
  <c r="AA167" i="1"/>
  <c r="AE167" i="1"/>
  <c r="AF167" i="1"/>
  <c r="AD167" i="1"/>
  <c r="AC574" i="1"/>
  <c r="Q574" i="1"/>
  <c r="Y574" i="1" s="1"/>
  <c r="AE574" i="1"/>
  <c r="AA574" i="1"/>
  <c r="AF574" i="1"/>
  <c r="P459" i="1"/>
  <c r="R459" i="1" s="1"/>
  <c r="S459" i="1" s="1"/>
  <c r="T459" i="1" s="1"/>
  <c r="Q459" i="1"/>
  <c r="Y459" i="1" s="1"/>
  <c r="AA459" i="1"/>
  <c r="AE459" i="1"/>
  <c r="AF459" i="1"/>
  <c r="AD459" i="1"/>
  <c r="P165" i="1"/>
  <c r="R165" i="1" s="1"/>
  <c r="S165" i="1" s="1"/>
  <c r="T165" i="1" s="1"/>
  <c r="Q165" i="1"/>
  <c r="Y165" i="1" s="1"/>
  <c r="AE165" i="1"/>
  <c r="AD165" i="1"/>
  <c r="AA165" i="1"/>
  <c r="AF165" i="1"/>
  <c r="P663" i="1"/>
  <c r="R663" i="1" s="1"/>
  <c r="S663" i="1" s="1"/>
  <c r="T663" i="1" s="1"/>
  <c r="Q663" i="1"/>
  <c r="Y663" i="1" s="1"/>
  <c r="AD663" i="1"/>
  <c r="AA663" i="1"/>
  <c r="AF663" i="1"/>
  <c r="AE663" i="1"/>
  <c r="P495" i="1"/>
  <c r="R495" i="1" s="1"/>
  <c r="Q495" i="1"/>
  <c r="Y495" i="1" s="1"/>
  <c r="AF495" i="1"/>
  <c r="AE495" i="1"/>
  <c r="AD495" i="1"/>
  <c r="AA495" i="1"/>
  <c r="Q457" i="1"/>
  <c r="Y457" i="1" s="1"/>
  <c r="P457" i="1"/>
  <c r="R457" i="1" s="1"/>
  <c r="AA457" i="1"/>
  <c r="AF457" i="1"/>
  <c r="AD457" i="1"/>
  <c r="AE457" i="1"/>
  <c r="AC644" i="1"/>
  <c r="Q644" i="1"/>
  <c r="Y644" i="1" s="1"/>
  <c r="P644" i="1"/>
  <c r="R644" i="1" s="1"/>
  <c r="S644" i="1" s="1"/>
  <c r="T644" i="1" s="1"/>
  <c r="AF644" i="1"/>
  <c r="AA644" i="1"/>
  <c r="AE644" i="1"/>
  <c r="AD644" i="1"/>
  <c r="AC572" i="1"/>
  <c r="Q572" i="1"/>
  <c r="Y572" i="1" s="1"/>
  <c r="P572" i="1"/>
  <c r="R572" i="1" s="1"/>
  <c r="S572" i="1" s="1"/>
  <c r="T572" i="1" s="1"/>
  <c r="AD572" i="1"/>
  <c r="AA572" i="1"/>
  <c r="AF572" i="1"/>
  <c r="AE572" i="1"/>
  <c r="P155" i="1"/>
  <c r="R155" i="1" s="1"/>
  <c r="Q155" i="1"/>
  <c r="Y155" i="1" s="1"/>
  <c r="AD155" i="1"/>
  <c r="AF155" i="1"/>
  <c r="AE155" i="1"/>
  <c r="AA155" i="1"/>
  <c r="AB673" i="1"/>
  <c r="Q602" i="1"/>
  <c r="Y602" i="1" s="1"/>
  <c r="AE602" i="1"/>
  <c r="AF602" i="1"/>
  <c r="AA602" i="1"/>
  <c r="AD602" i="1"/>
  <c r="AD512" i="1"/>
  <c r="AF512" i="1"/>
  <c r="AA512" i="1"/>
  <c r="AE512" i="1"/>
  <c r="P315" i="1"/>
  <c r="R315" i="1" s="1"/>
  <c r="S315" i="1" s="1"/>
  <c r="T315" i="1" s="1"/>
  <c r="AE315" i="1"/>
  <c r="AA315" i="1"/>
  <c r="AD315" i="1"/>
  <c r="AF315" i="1"/>
  <c r="P65" i="1"/>
  <c r="R65" i="1" s="1"/>
  <c r="S65" i="1" s="1"/>
  <c r="T65" i="1" s="1"/>
  <c r="Q65" i="1"/>
  <c r="Y65" i="1" s="1"/>
  <c r="AA65" i="1"/>
  <c r="AE65" i="1"/>
  <c r="AF65" i="1"/>
  <c r="AD65" i="1"/>
  <c r="P354" i="1"/>
  <c r="R354" i="1" s="1"/>
  <c r="S354" i="1" s="1"/>
  <c r="T354" i="1" s="1"/>
  <c r="Q354" i="1"/>
  <c r="Y354" i="1" s="1"/>
  <c r="AD354" i="1"/>
  <c r="AF354" i="1"/>
  <c r="AE354" i="1"/>
  <c r="AA354" i="1"/>
  <c r="P266" i="1"/>
  <c r="R266" i="1" s="1"/>
  <c r="S266" i="1" s="1"/>
  <c r="T266" i="1" s="1"/>
  <c r="Q266" i="1"/>
  <c r="Y266" i="1" s="1"/>
  <c r="AD266" i="1"/>
  <c r="AA266" i="1"/>
  <c r="AF266" i="1"/>
  <c r="AE266" i="1"/>
  <c r="Q131" i="1"/>
  <c r="Y131" i="1" s="1"/>
  <c r="P131" i="1"/>
  <c r="R131" i="1" s="1"/>
  <c r="S131" i="1" s="1"/>
  <c r="T131" i="1" s="1"/>
  <c r="AF131" i="1"/>
  <c r="AD131" i="1"/>
  <c r="AE131" i="1"/>
  <c r="AA131" i="1"/>
  <c r="AB570" i="1"/>
  <c r="P493" i="1"/>
  <c r="R493" i="1" s="1"/>
  <c r="S493" i="1" s="1"/>
  <c r="T493" i="1" s="1"/>
  <c r="Q493" i="1"/>
  <c r="Y493" i="1" s="1"/>
  <c r="AF493" i="1"/>
  <c r="AA493" i="1"/>
  <c r="AD493" i="1"/>
  <c r="AE493" i="1"/>
  <c r="P119" i="1"/>
  <c r="R119" i="1" s="1"/>
  <c r="S119" i="1" s="1"/>
  <c r="T119" i="1" s="1"/>
  <c r="Q119" i="1"/>
  <c r="Y119" i="1" s="1"/>
  <c r="AD119" i="1"/>
  <c r="AA119" i="1"/>
  <c r="AE119" i="1"/>
  <c r="AF119" i="1"/>
  <c r="Q419" i="1"/>
  <c r="Y419" i="1" s="1"/>
  <c r="P419" i="1"/>
  <c r="R419" i="1" s="1"/>
  <c r="AA419" i="1"/>
  <c r="AD419" i="1"/>
  <c r="AF419" i="1"/>
  <c r="AE419" i="1"/>
  <c r="AC347" i="1"/>
  <c r="Q347" i="1"/>
  <c r="Y347" i="1" s="1"/>
  <c r="P347" i="1"/>
  <c r="R347" i="1" s="1"/>
  <c r="S347" i="1" s="1"/>
  <c r="T347" i="1" s="1"/>
  <c r="AE347" i="1"/>
  <c r="AF347" i="1"/>
  <c r="AA347" i="1"/>
  <c r="Q253" i="1"/>
  <c r="Y253" i="1" s="1"/>
  <c r="P253" i="1"/>
  <c r="R253" i="1" s="1"/>
  <c r="AD253" i="1"/>
  <c r="AE253" i="1"/>
  <c r="AA253" i="1"/>
  <c r="AF253" i="1"/>
  <c r="AB545" i="1"/>
  <c r="P474" i="1"/>
  <c r="R474" i="1" s="1"/>
  <c r="S474" i="1" s="1"/>
  <c r="T474" i="1" s="1"/>
  <c r="Q474" i="1"/>
  <c r="Y474" i="1" s="1"/>
  <c r="AD474" i="1"/>
  <c r="AE474" i="1"/>
  <c r="AF474" i="1"/>
  <c r="AA474" i="1"/>
  <c r="Q527" i="1"/>
  <c r="Y527" i="1" s="1"/>
  <c r="AE527" i="1"/>
  <c r="AF527" i="1"/>
  <c r="AA527" i="1"/>
  <c r="AD527" i="1"/>
  <c r="Q454" i="1"/>
  <c r="Y454" i="1" s="1"/>
  <c r="AE454" i="1"/>
  <c r="AA454" i="1"/>
  <c r="AD454" i="1"/>
  <c r="AF454" i="1"/>
  <c r="AC382" i="1"/>
  <c r="Q382" i="1"/>
  <c r="Y382" i="1" s="1"/>
  <c r="AA382" i="1"/>
  <c r="AF382" i="1"/>
  <c r="AD382" i="1"/>
  <c r="AE382" i="1"/>
  <c r="P310" i="1"/>
  <c r="R310" i="1" s="1"/>
  <c r="S310" i="1" s="1"/>
  <c r="Q310" i="1"/>
  <c r="Y310" i="1" s="1"/>
  <c r="AF310" i="1"/>
  <c r="P183" i="1"/>
  <c r="R183" i="1" s="1"/>
  <c r="S183" i="1" s="1"/>
  <c r="T183" i="1" s="1"/>
  <c r="Q183" i="1"/>
  <c r="Y183" i="1" s="1"/>
  <c r="AE183" i="1"/>
  <c r="AA183" i="1"/>
  <c r="AF183" i="1"/>
  <c r="AD183" i="1"/>
  <c r="P49" i="1"/>
  <c r="R49" i="1" s="1"/>
  <c r="S49" i="1" s="1"/>
  <c r="T49" i="1" s="1"/>
  <c r="Q49" i="1"/>
  <c r="Y49" i="1" s="1"/>
  <c r="AE49" i="1"/>
  <c r="AF49" i="1"/>
  <c r="AD49" i="1"/>
  <c r="AA49" i="1"/>
  <c r="AB459" i="1"/>
  <c r="AB387" i="1"/>
  <c r="Q194" i="1"/>
  <c r="Y194" i="1" s="1"/>
  <c r="P194" i="1"/>
  <c r="R194" i="1" s="1"/>
  <c r="AE194" i="1"/>
  <c r="AF194" i="1"/>
  <c r="AA194" i="1"/>
  <c r="Q59" i="1"/>
  <c r="Y59" i="1" s="1"/>
  <c r="P59" i="1"/>
  <c r="R59" i="1" s="1"/>
  <c r="S59" i="1" s="1"/>
  <c r="T59" i="1" s="1"/>
  <c r="AD59" i="1"/>
  <c r="AE59" i="1"/>
  <c r="AF59" i="1"/>
  <c r="AA59" i="1"/>
  <c r="AE555" i="1"/>
  <c r="AF555" i="1"/>
  <c r="AD555" i="1"/>
  <c r="AA555" i="1"/>
  <c r="AB483" i="1"/>
  <c r="Q410" i="1"/>
  <c r="Y410" i="1" s="1"/>
  <c r="P410" i="1"/>
  <c r="R410" i="1" s="1"/>
  <c r="AF410" i="1"/>
  <c r="AA410" i="1"/>
  <c r="AE410" i="1"/>
  <c r="AD410" i="1"/>
  <c r="Q338" i="1"/>
  <c r="Y338" i="1" s="1"/>
  <c r="P338" i="1"/>
  <c r="R338" i="1" s="1"/>
  <c r="AE338" i="1"/>
  <c r="AF338" i="1"/>
  <c r="AA338" i="1"/>
  <c r="Q471" i="1"/>
  <c r="Y471" i="1" s="1"/>
  <c r="AE471" i="1"/>
  <c r="AA471" i="1"/>
  <c r="AF471" i="1"/>
  <c r="AD471" i="1"/>
  <c r="AB397" i="1"/>
  <c r="AB325" i="1"/>
  <c r="AC78" i="1"/>
  <c r="Q78" i="1"/>
  <c r="Y78" i="1" s="1"/>
  <c r="P78" i="1"/>
  <c r="R78" i="1" s="1"/>
  <c r="AE78" i="1"/>
  <c r="AA78" i="1"/>
  <c r="AF78" i="1"/>
  <c r="AD78" i="1"/>
  <c r="AB265" i="1"/>
  <c r="Q187" i="1"/>
  <c r="Y187" i="1" s="1"/>
  <c r="P187" i="1"/>
  <c r="R187" i="1" s="1"/>
  <c r="S187" i="1" s="1"/>
  <c r="T187" i="1" s="1"/>
  <c r="AA187" i="1"/>
  <c r="AE187" i="1"/>
  <c r="AF187" i="1"/>
  <c r="AB108" i="1"/>
  <c r="Q30" i="1"/>
  <c r="Y30" i="1" s="1"/>
  <c r="P30" i="1"/>
  <c r="R30" i="1" s="1"/>
  <c r="S30" i="1" s="1"/>
  <c r="T30" i="1" s="1"/>
  <c r="AE30" i="1"/>
  <c r="AF30" i="1"/>
  <c r="AD30" i="1"/>
  <c r="AA30" i="1"/>
  <c r="P173" i="1"/>
  <c r="R173" i="1" s="1"/>
  <c r="S173" i="1" s="1"/>
  <c r="T173" i="1" s="1"/>
  <c r="Q173" i="1"/>
  <c r="Y173" i="1" s="1"/>
  <c r="AD173" i="1"/>
  <c r="AF173" i="1"/>
  <c r="AE173" i="1"/>
  <c r="AA173" i="1"/>
  <c r="Q94" i="1"/>
  <c r="Y94" i="1" s="1"/>
  <c r="P94" i="1"/>
  <c r="R94" i="1" s="1"/>
  <c r="S94" i="1" s="1"/>
  <c r="T94" i="1" s="1"/>
  <c r="AF94" i="1"/>
  <c r="AE94" i="1"/>
  <c r="AA94" i="1"/>
  <c r="AB15" i="1"/>
  <c r="AB224" i="1"/>
  <c r="Q146" i="1"/>
  <c r="Y146" i="1" s="1"/>
  <c r="AF146" i="1"/>
  <c r="AE146" i="1"/>
  <c r="AA146" i="1"/>
  <c r="AB67" i="1"/>
  <c r="Q197" i="1"/>
  <c r="Y197" i="1" s="1"/>
  <c r="P197" i="1"/>
  <c r="R197" i="1" s="1"/>
  <c r="AF197" i="1"/>
  <c r="AD197" i="1"/>
  <c r="AA197" i="1"/>
  <c r="AE197" i="1"/>
  <c r="Q118" i="1"/>
  <c r="Y118" i="1" s="1"/>
  <c r="P118" i="1"/>
  <c r="R118" i="1" s="1"/>
  <c r="AE118" i="1"/>
  <c r="AD118" i="1"/>
  <c r="AF118" i="1"/>
  <c r="AA118" i="1"/>
  <c r="AB39" i="1"/>
  <c r="AB260" i="1"/>
  <c r="P182" i="1"/>
  <c r="R182" i="1" s="1"/>
  <c r="S182" i="1" s="1"/>
  <c r="T182" i="1" s="1"/>
  <c r="Q182" i="1"/>
  <c r="Y182" i="1" s="1"/>
  <c r="AE182" i="1"/>
  <c r="AA182" i="1"/>
  <c r="AF182" i="1"/>
  <c r="AD182" i="1"/>
  <c r="AB103" i="1"/>
  <c r="P25" i="1"/>
  <c r="R25" i="1" s="1"/>
  <c r="Q25" i="1"/>
  <c r="Y25" i="1" s="1"/>
  <c r="AA25" i="1"/>
  <c r="AF25" i="1"/>
  <c r="AE25" i="1"/>
  <c r="AD25" i="1"/>
  <c r="AB250" i="1"/>
  <c r="AB178" i="1"/>
  <c r="AB106" i="1"/>
  <c r="AB34" i="1"/>
  <c r="AD142" i="1"/>
  <c r="AD681" i="1"/>
  <c r="AD342" i="1"/>
  <c r="P538" i="1"/>
  <c r="R538" i="1" s="1"/>
  <c r="S538" i="1" s="1"/>
  <c r="T538" i="1" s="1"/>
  <c r="Q538" i="1"/>
  <c r="Y538" i="1" s="1"/>
  <c r="AE538" i="1"/>
  <c r="AF538" i="1"/>
  <c r="AA538" i="1"/>
  <c r="AD538" i="1"/>
  <c r="Q607" i="1"/>
  <c r="Y607" i="1" s="1"/>
  <c r="P607" i="1"/>
  <c r="R607" i="1" s="1"/>
  <c r="S607" i="1" s="1"/>
  <c r="T607" i="1" s="1"/>
  <c r="AA607" i="1"/>
  <c r="AD607" i="1"/>
  <c r="AF607" i="1"/>
  <c r="AE607" i="1"/>
  <c r="AE381" i="1"/>
  <c r="AD381" i="1"/>
  <c r="AF381" i="1"/>
  <c r="AA381" i="1"/>
  <c r="AC582" i="1"/>
  <c r="AB582" i="1"/>
  <c r="T556" i="1"/>
  <c r="AC684" i="1"/>
  <c r="Q673" i="1"/>
  <c r="Y673" i="1" s="1"/>
  <c r="AA673" i="1"/>
  <c r="AF673" i="1"/>
  <c r="AE673" i="1"/>
  <c r="AD673" i="1"/>
  <c r="Q337" i="1"/>
  <c r="Y337" i="1" s="1"/>
  <c r="AD337" i="1"/>
  <c r="AE337" i="1"/>
  <c r="AA337" i="1"/>
  <c r="AF337" i="1"/>
  <c r="Q589" i="1"/>
  <c r="Y589" i="1" s="1"/>
  <c r="AD589" i="1"/>
  <c r="AE589" i="1"/>
  <c r="AA589" i="1"/>
  <c r="AF589" i="1"/>
  <c r="Q278" i="1"/>
  <c r="Y278" i="1" s="1"/>
  <c r="P278" i="1"/>
  <c r="R278" i="1" s="1"/>
  <c r="AD278" i="1"/>
  <c r="AA278" i="1"/>
  <c r="AE278" i="1"/>
  <c r="AF278" i="1"/>
  <c r="AC672" i="1"/>
  <c r="AA672" i="1"/>
  <c r="AE672" i="1"/>
  <c r="AF672" i="1"/>
  <c r="AD672" i="1"/>
  <c r="P309" i="1"/>
  <c r="R309" i="1" s="1"/>
  <c r="S309" i="1" s="1"/>
  <c r="T309" i="1" s="1"/>
  <c r="AF309" i="1"/>
  <c r="AE309" i="1"/>
  <c r="AA309" i="1"/>
  <c r="AC636" i="1"/>
  <c r="Q636" i="1"/>
  <c r="Y636" i="1" s="1"/>
  <c r="P636" i="1"/>
  <c r="R636" i="1" s="1"/>
  <c r="S636" i="1" s="1"/>
  <c r="T636" i="1" s="1"/>
  <c r="AF636" i="1"/>
  <c r="AE636" i="1"/>
  <c r="AA636" i="1"/>
  <c r="AD636" i="1"/>
  <c r="Q562" i="1"/>
  <c r="Y562" i="1" s="1"/>
  <c r="P562" i="1"/>
  <c r="R562" i="1" s="1"/>
  <c r="S562" i="1" s="1"/>
  <c r="T562" i="1" s="1"/>
  <c r="AE562" i="1"/>
  <c r="AA562" i="1"/>
  <c r="AD562" i="1"/>
  <c r="AF562" i="1"/>
  <c r="Q439" i="1"/>
  <c r="Y439" i="1" s="1"/>
  <c r="P439" i="1"/>
  <c r="R439" i="1" s="1"/>
  <c r="AD439" i="1"/>
  <c r="AE439" i="1"/>
  <c r="AA439" i="1"/>
  <c r="AF439" i="1"/>
  <c r="P544" i="1"/>
  <c r="R544" i="1" s="1"/>
  <c r="Q544" i="1"/>
  <c r="Y544" i="1" s="1"/>
  <c r="AE544" i="1"/>
  <c r="AA544" i="1"/>
  <c r="AF544" i="1"/>
  <c r="AD544" i="1"/>
  <c r="AC411" i="1"/>
  <c r="Q411" i="1"/>
  <c r="Y411" i="1" s="1"/>
  <c r="P411" i="1"/>
  <c r="R411" i="1" s="1"/>
  <c r="S411" i="1" s="1"/>
  <c r="T411" i="1" s="1"/>
  <c r="AF411" i="1"/>
  <c r="AA411" i="1"/>
  <c r="AE411" i="1"/>
  <c r="P568" i="1"/>
  <c r="R568" i="1" s="1"/>
  <c r="S568" i="1" s="1"/>
  <c r="T568" i="1" s="1"/>
  <c r="Q568" i="1"/>
  <c r="Y568" i="1" s="1"/>
  <c r="AA568" i="1"/>
  <c r="AF568" i="1"/>
  <c r="AE568" i="1"/>
  <c r="AD568" i="1"/>
  <c r="AC450" i="1"/>
  <c r="P450" i="1"/>
  <c r="R450" i="1" s="1"/>
  <c r="Q450" i="1"/>
  <c r="Y450" i="1" s="1"/>
  <c r="AE450" i="1"/>
  <c r="AA450" i="1"/>
  <c r="AD450" i="1"/>
  <c r="AF450" i="1"/>
  <c r="P640" i="1"/>
  <c r="R640" i="1" s="1"/>
  <c r="Q640" i="1"/>
  <c r="Y640" i="1" s="1"/>
  <c r="AA640" i="1"/>
  <c r="AF640" i="1"/>
  <c r="AE640" i="1"/>
  <c r="AD640" i="1"/>
  <c r="AC449" i="1"/>
  <c r="P449" i="1"/>
  <c r="R449" i="1" s="1"/>
  <c r="S449" i="1" s="1"/>
  <c r="T449" i="1" s="1"/>
  <c r="Q449" i="1"/>
  <c r="Y449" i="1" s="1"/>
  <c r="AD449" i="1"/>
  <c r="AE449" i="1"/>
  <c r="AF449" i="1"/>
  <c r="AA449" i="1"/>
  <c r="Q122" i="1"/>
  <c r="Y122" i="1" s="1"/>
  <c r="P122" i="1"/>
  <c r="R122" i="1" s="1"/>
  <c r="S122" i="1" s="1"/>
  <c r="T122" i="1" s="1"/>
  <c r="AA122" i="1"/>
  <c r="AE122" i="1"/>
  <c r="AF122" i="1"/>
  <c r="P447" i="1"/>
  <c r="R447" i="1" s="1"/>
  <c r="Q447" i="1"/>
  <c r="Y447" i="1" s="1"/>
  <c r="AD447" i="1"/>
  <c r="AF447" i="1"/>
  <c r="AE447" i="1"/>
  <c r="AA447" i="1"/>
  <c r="Q657" i="1"/>
  <c r="Y657" i="1" s="1"/>
  <c r="AD657" i="1"/>
  <c r="AF657" i="1"/>
  <c r="AA657" i="1"/>
  <c r="AE657" i="1"/>
  <c r="P586" i="1"/>
  <c r="R586" i="1" s="1"/>
  <c r="Q586" i="1"/>
  <c r="Y586" i="1" s="1"/>
  <c r="AA586" i="1"/>
  <c r="AF586" i="1"/>
  <c r="AE586" i="1"/>
  <c r="AD586" i="1"/>
  <c r="P484" i="1"/>
  <c r="R484" i="1" s="1"/>
  <c r="Q484" i="1"/>
  <c r="Y484" i="1" s="1"/>
  <c r="AE484" i="1"/>
  <c r="AA484" i="1"/>
  <c r="AD484" i="1"/>
  <c r="AF484" i="1"/>
  <c r="Q445" i="1"/>
  <c r="Y445" i="1" s="1"/>
  <c r="P445" i="1"/>
  <c r="R445" i="1" s="1"/>
  <c r="S445" i="1" s="1"/>
  <c r="T445" i="1" s="1"/>
  <c r="AE445" i="1"/>
  <c r="AA445" i="1"/>
  <c r="AF445" i="1"/>
  <c r="P103" i="1"/>
  <c r="R103" i="1" s="1"/>
  <c r="S103" i="1" s="1"/>
  <c r="T103" i="1" s="1"/>
  <c r="Q103" i="1"/>
  <c r="Y103" i="1" s="1"/>
  <c r="AF103" i="1"/>
  <c r="AE103" i="1"/>
  <c r="AA103" i="1"/>
  <c r="AD103" i="1"/>
  <c r="AC638" i="1"/>
  <c r="P638" i="1"/>
  <c r="R638" i="1" s="1"/>
  <c r="Q638" i="1"/>
  <c r="Y638" i="1" s="1"/>
  <c r="AD638" i="1"/>
  <c r="AF638" i="1"/>
  <c r="AA638" i="1"/>
  <c r="AE638" i="1"/>
  <c r="Q565" i="1"/>
  <c r="Y565" i="1" s="1"/>
  <c r="AE565" i="1"/>
  <c r="AF565" i="1"/>
  <c r="AA565" i="1"/>
  <c r="Q99" i="1"/>
  <c r="Y99" i="1" s="1"/>
  <c r="P99" i="1"/>
  <c r="R99" i="1" s="1"/>
  <c r="AD99" i="1"/>
  <c r="AA99" i="1"/>
  <c r="AF99" i="1"/>
  <c r="AE99" i="1"/>
  <c r="AB667" i="1"/>
  <c r="P596" i="1"/>
  <c r="R596" i="1" s="1"/>
  <c r="Q596" i="1"/>
  <c r="Y596" i="1" s="1"/>
  <c r="AA596" i="1"/>
  <c r="AE596" i="1"/>
  <c r="AD596" i="1"/>
  <c r="AF596" i="1"/>
  <c r="AE348" i="1"/>
  <c r="AF348" i="1"/>
  <c r="AA348" i="1"/>
  <c r="AB254" i="1"/>
  <c r="AB564" i="1"/>
  <c r="Q487" i="1"/>
  <c r="Y487" i="1" s="1"/>
  <c r="P487" i="1"/>
  <c r="R487" i="1" s="1"/>
  <c r="AE487" i="1"/>
  <c r="AF487" i="1"/>
  <c r="AD487" i="1"/>
  <c r="AA487" i="1"/>
  <c r="AB413" i="1"/>
  <c r="AB341" i="1"/>
  <c r="Q242" i="1"/>
  <c r="Y242" i="1" s="1"/>
  <c r="P242" i="1"/>
  <c r="R242" i="1" s="1"/>
  <c r="AE242" i="1"/>
  <c r="AD242" i="1"/>
  <c r="AF242" i="1"/>
  <c r="AA242" i="1"/>
  <c r="Q108" i="1"/>
  <c r="Y108" i="1" s="1"/>
  <c r="P108" i="1"/>
  <c r="R108" i="1" s="1"/>
  <c r="AE108" i="1"/>
  <c r="AA108" i="1"/>
  <c r="AF108" i="1"/>
  <c r="AD108" i="1"/>
  <c r="AC413" i="1"/>
  <c r="P413" i="1"/>
  <c r="R413" i="1" s="1"/>
  <c r="S413" i="1" s="1"/>
  <c r="T413" i="1" s="1"/>
  <c r="AD413" i="1"/>
  <c r="AA413" i="1"/>
  <c r="AE413" i="1"/>
  <c r="AF413" i="1"/>
  <c r="P341" i="1"/>
  <c r="R341" i="1" s="1"/>
  <c r="S341" i="1" s="1"/>
  <c r="T341" i="1" s="1"/>
  <c r="Q341" i="1"/>
  <c r="Y341" i="1" s="1"/>
  <c r="AE341" i="1"/>
  <c r="AA341" i="1"/>
  <c r="AF341" i="1"/>
  <c r="AD341" i="1"/>
  <c r="AB241" i="1"/>
  <c r="Q106" i="1"/>
  <c r="Y106" i="1" s="1"/>
  <c r="P106" i="1"/>
  <c r="R106" i="1" s="1"/>
  <c r="S106" i="1" s="1"/>
  <c r="T106" i="1" s="1"/>
  <c r="AD106" i="1"/>
  <c r="AA106" i="1"/>
  <c r="AE106" i="1"/>
  <c r="AF106" i="1"/>
  <c r="AB539" i="1"/>
  <c r="Q207" i="1"/>
  <c r="Y207" i="1" s="1"/>
  <c r="P207" i="1"/>
  <c r="R207" i="1" s="1"/>
  <c r="S207" i="1" s="1"/>
  <c r="T207" i="1" s="1"/>
  <c r="AA207" i="1"/>
  <c r="AD207" i="1"/>
  <c r="AF207" i="1"/>
  <c r="AE207" i="1"/>
  <c r="AC72" i="1"/>
  <c r="Q72" i="1"/>
  <c r="Y72" i="1" s="1"/>
  <c r="P72" i="1"/>
  <c r="R72" i="1" s="1"/>
  <c r="AE72" i="1"/>
  <c r="AA72" i="1"/>
  <c r="AF72" i="1"/>
  <c r="AD72" i="1"/>
  <c r="Q521" i="1"/>
  <c r="Y521" i="1" s="1"/>
  <c r="AA521" i="1"/>
  <c r="AE521" i="1"/>
  <c r="AD521" i="1"/>
  <c r="AF521" i="1"/>
  <c r="P448" i="1"/>
  <c r="R448" i="1" s="1"/>
  <c r="S448" i="1" s="1"/>
  <c r="T448" i="1" s="1"/>
  <c r="Q448" i="1"/>
  <c r="Y448" i="1" s="1"/>
  <c r="AA448" i="1"/>
  <c r="AF448" i="1"/>
  <c r="AE448" i="1"/>
  <c r="AC376" i="1"/>
  <c r="Q376" i="1"/>
  <c r="Y376" i="1" s="1"/>
  <c r="P376" i="1"/>
  <c r="R376" i="1" s="1"/>
  <c r="S376" i="1" s="1"/>
  <c r="T376" i="1" s="1"/>
  <c r="AF376" i="1"/>
  <c r="AE376" i="1"/>
  <c r="AD376" i="1"/>
  <c r="AA376" i="1"/>
  <c r="P304" i="1"/>
  <c r="R304" i="1" s="1"/>
  <c r="S304" i="1" s="1"/>
  <c r="T304" i="1" s="1"/>
  <c r="Q304" i="1"/>
  <c r="Y304" i="1" s="1"/>
  <c r="AE304" i="1"/>
  <c r="AF304" i="1"/>
  <c r="AA304" i="1"/>
  <c r="AB453" i="1"/>
  <c r="AB182" i="1"/>
  <c r="Q91" i="1"/>
  <c r="Y91" i="1" s="1"/>
  <c r="P91" i="1"/>
  <c r="R91" i="1" s="1"/>
  <c r="S91" i="1" s="1"/>
  <c r="T91" i="1" s="1"/>
  <c r="AF91" i="1"/>
  <c r="AE91" i="1"/>
  <c r="AA91" i="1"/>
  <c r="AE549" i="1"/>
  <c r="AA549" i="1"/>
  <c r="AF549" i="1"/>
  <c r="AD549" i="1"/>
  <c r="AB477" i="1"/>
  <c r="P404" i="1"/>
  <c r="R404" i="1" s="1"/>
  <c r="S404" i="1" s="1"/>
  <c r="T404" i="1" s="1"/>
  <c r="Q404" i="1"/>
  <c r="Y404" i="1" s="1"/>
  <c r="AA404" i="1"/>
  <c r="AD404" i="1"/>
  <c r="AF404" i="1"/>
  <c r="AE404" i="1"/>
  <c r="P332" i="1"/>
  <c r="R332" i="1" s="1"/>
  <c r="Q332" i="1"/>
  <c r="Y332" i="1" s="1"/>
  <c r="AF332" i="1"/>
  <c r="AA332" i="1"/>
  <c r="AE332" i="1"/>
  <c r="AD332" i="1"/>
  <c r="Q224" i="1"/>
  <c r="Y224" i="1" s="1"/>
  <c r="P224" i="1"/>
  <c r="R224" i="1" s="1"/>
  <c r="S224" i="1" s="1"/>
  <c r="T224" i="1" s="1"/>
  <c r="AF224" i="1"/>
  <c r="AE224" i="1"/>
  <c r="AA224" i="1"/>
  <c r="AD224" i="1"/>
  <c r="AC90" i="1"/>
  <c r="Q90" i="1"/>
  <c r="Y90" i="1" s="1"/>
  <c r="P90" i="1"/>
  <c r="R90" i="1" s="1"/>
  <c r="S90" i="1" s="1"/>
  <c r="T90" i="1" s="1"/>
  <c r="AF90" i="1"/>
  <c r="AA90" i="1"/>
  <c r="AD90" i="1"/>
  <c r="AE90" i="1"/>
  <c r="AB463" i="1"/>
  <c r="AB391" i="1"/>
  <c r="AB319" i="1"/>
  <c r="Q201" i="1"/>
  <c r="Y201" i="1" s="1"/>
  <c r="P201" i="1"/>
  <c r="R201" i="1" s="1"/>
  <c r="S201" i="1" s="1"/>
  <c r="T201" i="1" s="1"/>
  <c r="AA201" i="1"/>
  <c r="AD201" i="1"/>
  <c r="AE201" i="1"/>
  <c r="AF201" i="1"/>
  <c r="AB66" i="1"/>
  <c r="Q259" i="1"/>
  <c r="Y259" i="1" s="1"/>
  <c r="P259" i="1"/>
  <c r="R259" i="1" s="1"/>
  <c r="AF259" i="1"/>
  <c r="AA259" i="1"/>
  <c r="AD259" i="1"/>
  <c r="AE259" i="1"/>
  <c r="AB180" i="1"/>
  <c r="Q102" i="1"/>
  <c r="Y102" i="1" s="1"/>
  <c r="P102" i="1"/>
  <c r="R102" i="1" s="1"/>
  <c r="S102" i="1" s="1"/>
  <c r="T102" i="1" s="1"/>
  <c r="AE102" i="1"/>
  <c r="AD102" i="1"/>
  <c r="AA102" i="1"/>
  <c r="AF102" i="1"/>
  <c r="P245" i="1"/>
  <c r="R245" i="1" s="1"/>
  <c r="S245" i="1" s="1"/>
  <c r="T245" i="1" s="1"/>
  <c r="Q245" i="1"/>
  <c r="Y245" i="1" s="1"/>
  <c r="AF245" i="1"/>
  <c r="AD245" i="1"/>
  <c r="AA245" i="1"/>
  <c r="AE245" i="1"/>
  <c r="Q166" i="1"/>
  <c r="Y166" i="1" s="1"/>
  <c r="P166" i="1"/>
  <c r="R166" i="1" s="1"/>
  <c r="S166" i="1" s="1"/>
  <c r="T166" i="1" s="1"/>
  <c r="AA166" i="1"/>
  <c r="AF166" i="1"/>
  <c r="AE166" i="1"/>
  <c r="AD166" i="1"/>
  <c r="AB87" i="1"/>
  <c r="Q9" i="1"/>
  <c r="Y9" i="1" s="1"/>
  <c r="P9" i="1"/>
  <c r="R9" i="1" s="1"/>
  <c r="S9" i="1" s="1"/>
  <c r="T9" i="1" s="1"/>
  <c r="AF9" i="1"/>
  <c r="AA9" i="1"/>
  <c r="AE9" i="1"/>
  <c r="AD9" i="1"/>
  <c r="Q218" i="1"/>
  <c r="Y218" i="1" s="1"/>
  <c r="P218" i="1"/>
  <c r="R218" i="1" s="1"/>
  <c r="AD218" i="1"/>
  <c r="AE218" i="1"/>
  <c r="AF218" i="1"/>
  <c r="AA218" i="1"/>
  <c r="AB139" i="1"/>
  <c r="Q61" i="1"/>
  <c r="Y61" i="1" s="1"/>
  <c r="P61" i="1"/>
  <c r="R61" i="1" s="1"/>
  <c r="AF61" i="1"/>
  <c r="AE61" i="1"/>
  <c r="AA61" i="1"/>
  <c r="Q269" i="1"/>
  <c r="Y269" i="1" s="1"/>
  <c r="P269" i="1"/>
  <c r="R269" i="1" s="1"/>
  <c r="S269" i="1" s="1"/>
  <c r="T269" i="1" s="1"/>
  <c r="AF269" i="1"/>
  <c r="AE269" i="1"/>
  <c r="AA269" i="1"/>
  <c r="Q190" i="1"/>
  <c r="Y190" i="1" s="1"/>
  <c r="P190" i="1"/>
  <c r="R190" i="1" s="1"/>
  <c r="AF190" i="1"/>
  <c r="AD190" i="1"/>
  <c r="AE190" i="1"/>
  <c r="AA190" i="1"/>
  <c r="AB111" i="1"/>
  <c r="P33" i="1"/>
  <c r="R33" i="1" s="1"/>
  <c r="S33" i="1" s="1"/>
  <c r="T33" i="1" s="1"/>
  <c r="Q33" i="1"/>
  <c r="Y33" i="1" s="1"/>
  <c r="AF33" i="1"/>
  <c r="AD33" i="1"/>
  <c r="AE33" i="1"/>
  <c r="AA33" i="1"/>
  <c r="P254" i="1"/>
  <c r="R254" i="1" s="1"/>
  <c r="Q254" i="1"/>
  <c r="Y254" i="1" s="1"/>
  <c r="AF254" i="1"/>
  <c r="AA254" i="1"/>
  <c r="AD254" i="1"/>
  <c r="AE254" i="1"/>
  <c r="AB175" i="1"/>
  <c r="P97" i="1"/>
  <c r="R97" i="1" s="1"/>
  <c r="Q97" i="1"/>
  <c r="Y97" i="1" s="1"/>
  <c r="AE97" i="1"/>
  <c r="AD97" i="1"/>
  <c r="AF97" i="1"/>
  <c r="AA97" i="1"/>
  <c r="AB18" i="1"/>
  <c r="AB244" i="1"/>
  <c r="AB172" i="1"/>
  <c r="AB100" i="1"/>
  <c r="AB28" i="1"/>
  <c r="AD122" i="1"/>
  <c r="AD74" i="1"/>
  <c r="T575" i="1"/>
  <c r="AC402" i="1"/>
  <c r="AC538" i="1"/>
  <c r="Q667" i="1"/>
  <c r="Y667" i="1" s="1"/>
  <c r="AA667" i="1"/>
  <c r="AF667" i="1"/>
  <c r="AE667" i="1"/>
  <c r="AD667" i="1"/>
  <c r="Q502" i="1"/>
  <c r="Y502" i="1" s="1"/>
  <c r="P502" i="1"/>
  <c r="R502" i="1" s="1"/>
  <c r="S502" i="1" s="1"/>
  <c r="T502" i="1" s="1"/>
  <c r="AD502" i="1"/>
  <c r="AA502" i="1"/>
  <c r="AE502" i="1"/>
  <c r="AF502" i="1"/>
  <c r="P313" i="1"/>
  <c r="R313" i="1" s="1"/>
  <c r="S313" i="1" s="1"/>
  <c r="T313" i="1" s="1"/>
  <c r="Q313" i="1"/>
  <c r="Y313" i="1" s="1"/>
  <c r="AD313" i="1"/>
  <c r="AE313" i="1"/>
  <c r="AF313" i="1"/>
  <c r="AA313" i="1"/>
  <c r="AB660" i="1"/>
  <c r="AB583" i="1"/>
  <c r="AC666" i="1"/>
  <c r="Q666" i="1"/>
  <c r="Y666" i="1" s="1"/>
  <c r="AA666" i="1"/>
  <c r="AF666" i="1"/>
  <c r="AE666" i="1"/>
  <c r="AD666" i="1"/>
  <c r="Q490" i="1"/>
  <c r="Y490" i="1" s="1"/>
  <c r="P490" i="1"/>
  <c r="R490" i="1" s="1"/>
  <c r="S490" i="1" s="1"/>
  <c r="T490" i="1" s="1"/>
  <c r="AA490" i="1"/>
  <c r="AE490" i="1"/>
  <c r="AD490" i="1"/>
  <c r="AF490" i="1"/>
  <c r="Q630" i="1"/>
  <c r="Y630" i="1" s="1"/>
  <c r="P630" i="1"/>
  <c r="R630" i="1" s="1"/>
  <c r="S630" i="1" s="1"/>
  <c r="T630" i="1" s="1"/>
  <c r="AF630" i="1"/>
  <c r="AA630" i="1"/>
  <c r="AE630" i="1"/>
  <c r="AD630" i="1"/>
  <c r="Q554" i="1"/>
  <c r="Y554" i="1" s="1"/>
  <c r="P554" i="1"/>
  <c r="R554" i="1" s="1"/>
  <c r="S554" i="1" s="1"/>
  <c r="T554" i="1" s="1"/>
  <c r="AF554" i="1"/>
  <c r="AE554" i="1"/>
  <c r="AD554" i="1"/>
  <c r="AA554" i="1"/>
  <c r="Q427" i="1"/>
  <c r="Y427" i="1" s="1"/>
  <c r="P427" i="1"/>
  <c r="R427" i="1" s="1"/>
  <c r="S427" i="1" s="1"/>
  <c r="T427" i="1" s="1"/>
  <c r="AF427" i="1"/>
  <c r="AA427" i="1"/>
  <c r="AD427" i="1"/>
  <c r="AE427" i="1"/>
  <c r="Q397" i="1"/>
  <c r="Y397" i="1" s="1"/>
  <c r="P397" i="1"/>
  <c r="R397" i="1" s="1"/>
  <c r="AA397" i="1"/>
  <c r="AE397" i="1"/>
  <c r="AF397" i="1"/>
  <c r="P635" i="1"/>
  <c r="R635" i="1" s="1"/>
  <c r="AA635" i="1"/>
  <c r="AE635" i="1"/>
  <c r="AF635" i="1"/>
  <c r="AD635" i="1"/>
  <c r="AC438" i="1"/>
  <c r="P438" i="1"/>
  <c r="R438" i="1" s="1"/>
  <c r="Q438" i="1"/>
  <c r="Y438" i="1" s="1"/>
  <c r="AE438" i="1"/>
  <c r="AA438" i="1"/>
  <c r="AF438" i="1"/>
  <c r="AD438" i="1"/>
  <c r="Q58" i="1"/>
  <c r="Y58" i="1" s="1"/>
  <c r="P58" i="1"/>
  <c r="R58" i="1" s="1"/>
  <c r="S58" i="1" s="1"/>
  <c r="T58" i="1" s="1"/>
  <c r="AE58" i="1"/>
  <c r="AD58" i="1"/>
  <c r="AA58" i="1"/>
  <c r="AF58" i="1"/>
  <c r="AC634" i="1"/>
  <c r="AB634" i="1"/>
  <c r="AC560" i="1"/>
  <c r="P560" i="1"/>
  <c r="R560" i="1" s="1"/>
  <c r="Q560" i="1"/>
  <c r="Y560" i="1" s="1"/>
  <c r="AF560" i="1"/>
  <c r="AE560" i="1"/>
  <c r="AD560" i="1"/>
  <c r="AA560" i="1"/>
  <c r="AC437" i="1"/>
  <c r="P437" i="1"/>
  <c r="R437" i="1" s="1"/>
  <c r="Q437" i="1"/>
  <c r="Y437" i="1" s="1"/>
  <c r="AF437" i="1"/>
  <c r="AD437" i="1"/>
  <c r="AA437" i="1"/>
  <c r="AE437" i="1"/>
  <c r="AC54" i="1"/>
  <c r="Q54" i="1"/>
  <c r="Y54" i="1" s="1"/>
  <c r="P54" i="1"/>
  <c r="R54" i="1" s="1"/>
  <c r="S54" i="1" s="1"/>
  <c r="T54" i="1" s="1"/>
  <c r="AD54" i="1"/>
  <c r="AE54" i="1"/>
  <c r="AF54" i="1"/>
  <c r="AA54" i="1"/>
  <c r="Q634" i="1"/>
  <c r="Y634" i="1" s="1"/>
  <c r="P634" i="1"/>
  <c r="R634" i="1" s="1"/>
  <c r="AA634" i="1"/>
  <c r="AF634" i="1"/>
  <c r="AE634" i="1"/>
  <c r="AD634" i="1"/>
  <c r="P435" i="1"/>
  <c r="R435" i="1" s="1"/>
  <c r="Q435" i="1"/>
  <c r="Y435" i="1" s="1"/>
  <c r="AA435" i="1"/>
  <c r="AF435" i="1"/>
  <c r="AE435" i="1"/>
  <c r="AD435" i="1"/>
  <c r="Q47" i="1"/>
  <c r="Y47" i="1" s="1"/>
  <c r="P47" i="1"/>
  <c r="R47" i="1" s="1"/>
  <c r="AF47" i="1"/>
  <c r="AA47" i="1"/>
  <c r="AD47" i="1"/>
  <c r="AE47" i="1"/>
  <c r="P651" i="1"/>
  <c r="R651" i="1" s="1"/>
  <c r="AD651" i="1"/>
  <c r="AE651" i="1"/>
  <c r="AA651" i="1"/>
  <c r="AF651" i="1"/>
  <c r="AC580" i="1"/>
  <c r="P580" i="1"/>
  <c r="R580" i="1" s="1"/>
  <c r="Q580" i="1"/>
  <c r="Y580" i="1" s="1"/>
  <c r="AD580" i="1"/>
  <c r="AF580" i="1"/>
  <c r="AE580" i="1"/>
  <c r="AA580" i="1"/>
  <c r="P472" i="1"/>
  <c r="R472" i="1" s="1"/>
  <c r="S472" i="1" s="1"/>
  <c r="T472" i="1" s="1"/>
  <c r="Q472" i="1"/>
  <c r="Y472" i="1" s="1"/>
  <c r="AA472" i="1"/>
  <c r="AF472" i="1"/>
  <c r="AE472" i="1"/>
  <c r="AD472" i="1"/>
  <c r="P204" i="1"/>
  <c r="R204" i="1" s="1"/>
  <c r="Q204" i="1"/>
  <c r="Y204" i="1" s="1"/>
  <c r="AE204" i="1"/>
  <c r="AA204" i="1"/>
  <c r="AF204" i="1"/>
  <c r="AD204" i="1"/>
  <c r="Q633" i="1"/>
  <c r="Y633" i="1" s="1"/>
  <c r="AE633" i="1"/>
  <c r="AA633" i="1"/>
  <c r="AF633" i="1"/>
  <c r="AD633" i="1"/>
  <c r="P558" i="1"/>
  <c r="R558" i="1" s="1"/>
  <c r="Q558" i="1"/>
  <c r="Y558" i="1" s="1"/>
  <c r="AF558" i="1"/>
  <c r="AA558" i="1"/>
  <c r="AD558" i="1"/>
  <c r="AE558" i="1"/>
  <c r="Q433" i="1"/>
  <c r="Y433" i="1" s="1"/>
  <c r="P433" i="1"/>
  <c r="R433" i="1" s="1"/>
  <c r="S433" i="1" s="1"/>
  <c r="T433" i="1" s="1"/>
  <c r="AD433" i="1"/>
  <c r="AF433" i="1"/>
  <c r="AE433" i="1"/>
  <c r="AA433" i="1"/>
  <c r="AC36" i="1"/>
  <c r="Q36" i="1"/>
  <c r="Y36" i="1" s="1"/>
  <c r="P36" i="1"/>
  <c r="R36" i="1" s="1"/>
  <c r="S36" i="1" s="1"/>
  <c r="T36" i="1" s="1"/>
  <c r="AD36" i="1"/>
  <c r="AE36" i="1"/>
  <c r="AA36" i="1"/>
  <c r="AF36" i="1"/>
  <c r="AB632" i="1"/>
  <c r="Q32" i="1"/>
  <c r="Y32" i="1" s="1"/>
  <c r="P32" i="1"/>
  <c r="R32" i="1" s="1"/>
  <c r="AD32" i="1"/>
  <c r="AA32" i="1"/>
  <c r="AE32" i="1"/>
  <c r="AF32" i="1"/>
  <c r="AB661" i="1"/>
  <c r="Q590" i="1"/>
  <c r="Y590" i="1" s="1"/>
  <c r="P590" i="1"/>
  <c r="R590" i="1" s="1"/>
  <c r="S590" i="1" s="1"/>
  <c r="T590" i="1" s="1"/>
  <c r="AD590" i="1"/>
  <c r="AA590" i="1"/>
  <c r="AF590" i="1"/>
  <c r="AE590" i="1"/>
  <c r="AB493" i="1"/>
  <c r="Q237" i="1"/>
  <c r="Y237" i="1" s="1"/>
  <c r="P237" i="1"/>
  <c r="R237" i="1" s="1"/>
  <c r="S237" i="1" s="1"/>
  <c r="T237" i="1" s="1"/>
  <c r="AE237" i="1"/>
  <c r="AF237" i="1"/>
  <c r="AA237" i="1"/>
  <c r="P342" i="1"/>
  <c r="R342" i="1" s="1"/>
  <c r="S342" i="1" s="1"/>
  <c r="T342" i="1" s="1"/>
  <c r="AE342" i="1"/>
  <c r="AA342" i="1"/>
  <c r="AF342" i="1"/>
  <c r="Q243" i="1"/>
  <c r="Y243" i="1" s="1"/>
  <c r="P243" i="1"/>
  <c r="R243" i="1" s="1"/>
  <c r="AE243" i="1"/>
  <c r="AF243" i="1"/>
  <c r="AA243" i="1"/>
  <c r="AD243" i="1"/>
  <c r="P109" i="1"/>
  <c r="R109" i="1" s="1"/>
  <c r="Q109" i="1"/>
  <c r="Y109" i="1" s="1"/>
  <c r="AA109" i="1"/>
  <c r="AF109" i="1"/>
  <c r="AE109" i="1"/>
  <c r="AB558" i="1"/>
  <c r="P481" i="1"/>
  <c r="R481" i="1" s="1"/>
  <c r="S481" i="1" s="1"/>
  <c r="T481" i="1" s="1"/>
  <c r="AE481" i="1"/>
  <c r="AA481" i="1"/>
  <c r="AD481" i="1"/>
  <c r="AF481" i="1"/>
  <c r="AC407" i="1"/>
  <c r="AB407" i="1"/>
  <c r="P407" i="1"/>
  <c r="R407" i="1" s="1"/>
  <c r="S407" i="1" s="1"/>
  <c r="T407" i="1" s="1"/>
  <c r="Q407" i="1"/>
  <c r="Y407" i="1" s="1"/>
  <c r="AA407" i="1"/>
  <c r="AE407" i="1"/>
  <c r="AF407" i="1"/>
  <c r="AD407" i="1"/>
  <c r="P335" i="1"/>
  <c r="R335" i="1" s="1"/>
  <c r="Q335" i="1"/>
  <c r="Y335" i="1" s="1"/>
  <c r="AD335" i="1"/>
  <c r="AF335" i="1"/>
  <c r="AE335" i="1"/>
  <c r="AA335" i="1"/>
  <c r="P230" i="1"/>
  <c r="R230" i="1" s="1"/>
  <c r="Q230" i="1"/>
  <c r="Y230" i="1" s="1"/>
  <c r="AF230" i="1"/>
  <c r="AE230" i="1"/>
  <c r="AA230" i="1"/>
  <c r="AD230" i="1"/>
  <c r="Q96" i="1"/>
  <c r="Y96" i="1" s="1"/>
  <c r="P96" i="1"/>
  <c r="R96" i="1" s="1"/>
  <c r="S96" i="1" s="1"/>
  <c r="T96" i="1" s="1"/>
  <c r="AE96" i="1"/>
  <c r="AF96" i="1"/>
  <c r="AA96" i="1"/>
  <c r="AD96" i="1"/>
  <c r="AB533" i="1"/>
  <c r="P515" i="1"/>
  <c r="R515" i="1" s="1"/>
  <c r="S515" i="1" s="1"/>
  <c r="T515" i="1" s="1"/>
  <c r="Q515" i="1"/>
  <c r="Y515" i="1" s="1"/>
  <c r="AE515" i="1"/>
  <c r="AA515" i="1"/>
  <c r="AF515" i="1"/>
  <c r="AD515" i="1"/>
  <c r="Q442" i="1"/>
  <c r="Y442" i="1" s="1"/>
  <c r="P442" i="1"/>
  <c r="R442" i="1" s="1"/>
  <c r="AF442" i="1"/>
  <c r="AE442" i="1"/>
  <c r="AA442" i="1"/>
  <c r="AD442" i="1"/>
  <c r="AC370" i="1"/>
  <c r="Q370" i="1"/>
  <c r="Y370" i="1" s="1"/>
  <c r="P370" i="1"/>
  <c r="R370" i="1" s="1"/>
  <c r="S370" i="1" s="1"/>
  <c r="T370" i="1" s="1"/>
  <c r="AE370" i="1"/>
  <c r="AD370" i="1"/>
  <c r="AF370" i="1"/>
  <c r="AA370" i="1"/>
  <c r="Q295" i="1"/>
  <c r="Y295" i="1" s="1"/>
  <c r="P295" i="1"/>
  <c r="R295" i="1" s="1"/>
  <c r="S295" i="1" s="1"/>
  <c r="T295" i="1" s="1"/>
  <c r="AE295" i="1"/>
  <c r="AA295" i="1"/>
  <c r="AF295" i="1"/>
  <c r="AD295" i="1"/>
  <c r="Q26" i="1"/>
  <c r="Y26" i="1" s="1"/>
  <c r="P26" i="1"/>
  <c r="R26" i="1" s="1"/>
  <c r="AE26" i="1"/>
  <c r="AF26" i="1"/>
  <c r="AA26" i="1"/>
  <c r="AB447" i="1"/>
  <c r="AB303" i="1"/>
  <c r="P171" i="1"/>
  <c r="R171" i="1" s="1"/>
  <c r="S171" i="1" s="1"/>
  <c r="T171" i="1" s="1"/>
  <c r="Q171" i="1"/>
  <c r="Y171" i="1" s="1"/>
  <c r="AF171" i="1"/>
  <c r="AE171" i="1"/>
  <c r="AD171" i="1"/>
  <c r="AA171" i="1"/>
  <c r="P37" i="1"/>
  <c r="R37" i="1" s="1"/>
  <c r="Q37" i="1"/>
  <c r="Y37" i="1" s="1"/>
  <c r="AE37" i="1"/>
  <c r="AF37" i="1"/>
  <c r="AA37" i="1"/>
  <c r="P214" i="1"/>
  <c r="R214" i="1" s="1"/>
  <c r="S214" i="1" s="1"/>
  <c r="T214" i="1" s="1"/>
  <c r="AE214" i="1"/>
  <c r="AD214" i="1"/>
  <c r="AF214" i="1"/>
  <c r="AA214" i="1"/>
  <c r="Q543" i="1"/>
  <c r="Y543" i="1" s="1"/>
  <c r="AF543" i="1"/>
  <c r="AE543" i="1"/>
  <c r="AA543" i="1"/>
  <c r="AD543" i="1"/>
  <c r="AB471" i="1"/>
  <c r="Q398" i="1"/>
  <c r="Y398" i="1" s="1"/>
  <c r="P398" i="1"/>
  <c r="R398" i="1" s="1"/>
  <c r="AF398" i="1"/>
  <c r="AD398" i="1"/>
  <c r="AA398" i="1"/>
  <c r="AE398" i="1"/>
  <c r="P326" i="1"/>
  <c r="R326" i="1" s="1"/>
  <c r="Q326" i="1"/>
  <c r="Y326" i="1" s="1"/>
  <c r="AA326" i="1"/>
  <c r="AF326" i="1"/>
  <c r="AE326" i="1"/>
  <c r="AB213" i="1"/>
  <c r="AB457" i="1"/>
  <c r="AC385" i="1"/>
  <c r="AB385" i="1"/>
  <c r="AB313" i="1"/>
  <c r="AB252" i="1"/>
  <c r="Q174" i="1"/>
  <c r="Y174" i="1" s="1"/>
  <c r="P174" i="1"/>
  <c r="R174" i="1" s="1"/>
  <c r="S174" i="1" s="1"/>
  <c r="T174" i="1" s="1"/>
  <c r="AF174" i="1"/>
  <c r="AA174" i="1"/>
  <c r="AD174" i="1"/>
  <c r="AE174" i="1"/>
  <c r="P17" i="1"/>
  <c r="R17" i="1" s="1"/>
  <c r="S17" i="1" s="1"/>
  <c r="T17" i="1" s="1"/>
  <c r="Q17" i="1"/>
  <c r="Y17" i="1" s="1"/>
  <c r="AE17" i="1"/>
  <c r="AD17" i="1"/>
  <c r="AF17" i="1"/>
  <c r="AA17" i="1"/>
  <c r="P238" i="1"/>
  <c r="R238" i="1" s="1"/>
  <c r="S238" i="1" s="1"/>
  <c r="T238" i="1" s="1"/>
  <c r="AF238" i="1"/>
  <c r="AE238" i="1"/>
  <c r="AD238" i="1"/>
  <c r="AA238" i="1"/>
  <c r="AB159" i="1"/>
  <c r="AC81" i="1"/>
  <c r="P81" i="1"/>
  <c r="R81" i="1" s="1"/>
  <c r="S81" i="1" s="1"/>
  <c r="T81" i="1" s="1"/>
  <c r="Q81" i="1"/>
  <c r="Y81" i="1" s="1"/>
  <c r="AF81" i="1"/>
  <c r="AA81" i="1"/>
  <c r="AD81" i="1"/>
  <c r="AE81" i="1"/>
  <c r="P296" i="1"/>
  <c r="R296" i="1" s="1"/>
  <c r="S296" i="1" s="1"/>
  <c r="T296" i="1" s="1"/>
  <c r="Q296" i="1"/>
  <c r="Y296" i="1" s="1"/>
  <c r="AD296" i="1"/>
  <c r="AA296" i="1"/>
  <c r="AF296" i="1"/>
  <c r="AE296" i="1"/>
  <c r="AB211" i="1"/>
  <c r="P133" i="1"/>
  <c r="R133" i="1" s="1"/>
  <c r="S133" i="1" s="1"/>
  <c r="T133" i="1" s="1"/>
  <c r="Q133" i="1"/>
  <c r="Y133" i="1" s="1"/>
  <c r="AF133" i="1"/>
  <c r="AA133" i="1"/>
  <c r="AD133" i="1"/>
  <c r="AE133" i="1"/>
  <c r="AB54" i="1"/>
  <c r="P262" i="1"/>
  <c r="R262" i="1" s="1"/>
  <c r="AF262" i="1"/>
  <c r="AE262" i="1"/>
  <c r="AD262" i="1"/>
  <c r="AA262" i="1"/>
  <c r="AB183" i="1"/>
  <c r="P105" i="1"/>
  <c r="R105" i="1" s="1"/>
  <c r="S105" i="1" s="1"/>
  <c r="T105" i="1" s="1"/>
  <c r="Q105" i="1"/>
  <c r="Y105" i="1" s="1"/>
  <c r="AE105" i="1"/>
  <c r="AA105" i="1"/>
  <c r="AF105" i="1"/>
  <c r="AD105" i="1"/>
  <c r="AB26" i="1"/>
  <c r="AB247" i="1"/>
  <c r="Q169" i="1"/>
  <c r="Y169" i="1" s="1"/>
  <c r="P169" i="1"/>
  <c r="R169" i="1" s="1"/>
  <c r="AF169" i="1"/>
  <c r="AD169" i="1"/>
  <c r="AA169" i="1"/>
  <c r="AE169" i="1"/>
  <c r="AB90" i="1"/>
  <c r="Q12" i="1"/>
  <c r="Y12" i="1" s="1"/>
  <c r="P12" i="1"/>
  <c r="R12" i="1" s="1"/>
  <c r="S12" i="1" s="1"/>
  <c r="T12" i="1" s="1"/>
  <c r="AE12" i="1"/>
  <c r="AD12" i="1"/>
  <c r="AF12" i="1"/>
  <c r="AA12" i="1"/>
  <c r="AB238" i="1"/>
  <c r="AB166" i="1"/>
  <c r="AB94" i="1"/>
  <c r="AB22" i="1"/>
  <c r="AD109" i="1"/>
  <c r="AD124" i="1"/>
  <c r="AD29" i="1"/>
  <c r="AD91" i="1"/>
  <c r="AD348" i="1"/>
  <c r="T526" i="1"/>
  <c r="P381" i="1"/>
  <c r="R381" i="1" s="1"/>
  <c r="S381" i="1" s="1"/>
  <c r="T381" i="1" s="1"/>
  <c r="AC607" i="1"/>
  <c r="AC360" i="1"/>
  <c r="Q661" i="1"/>
  <c r="Y661" i="1" s="1"/>
  <c r="AF661" i="1"/>
  <c r="AA661" i="1"/>
  <c r="AE661" i="1"/>
  <c r="AC279" i="1"/>
  <c r="Q279" i="1"/>
  <c r="Y279" i="1" s="1"/>
  <c r="P279" i="1"/>
  <c r="R279" i="1" s="1"/>
  <c r="AE279" i="1"/>
  <c r="AA279" i="1"/>
  <c r="AF279" i="1"/>
  <c r="AD279" i="1"/>
  <c r="AC654" i="1"/>
  <c r="AB654" i="1"/>
  <c r="Q465" i="1"/>
  <c r="Y465" i="1" s="1"/>
  <c r="P465" i="1"/>
  <c r="R465" i="1" s="1"/>
  <c r="S465" i="1" s="1"/>
  <c r="T465" i="1" s="1"/>
  <c r="AA465" i="1"/>
  <c r="AD465" i="1"/>
  <c r="AE465" i="1"/>
  <c r="AF465" i="1"/>
  <c r="Q188" i="1"/>
  <c r="Y188" i="1" s="1"/>
  <c r="P188" i="1"/>
  <c r="R188" i="1" s="1"/>
  <c r="AD188" i="1"/>
  <c r="AF188" i="1"/>
  <c r="AA188" i="1"/>
  <c r="AE188" i="1"/>
  <c r="Q660" i="1"/>
  <c r="Y660" i="1" s="1"/>
  <c r="P660" i="1"/>
  <c r="R660" i="1" s="1"/>
  <c r="S660" i="1" s="1"/>
  <c r="T660" i="1" s="1"/>
  <c r="AF660" i="1"/>
  <c r="AD660" i="1"/>
  <c r="AE660" i="1"/>
  <c r="AA660" i="1"/>
  <c r="P583" i="1"/>
  <c r="R583" i="1" s="1"/>
  <c r="S583" i="1" s="1"/>
  <c r="T583" i="1" s="1"/>
  <c r="Q583" i="1"/>
  <c r="Y583" i="1" s="1"/>
  <c r="AE583" i="1"/>
  <c r="AF583" i="1"/>
  <c r="AD583" i="1"/>
  <c r="AA583" i="1"/>
  <c r="AA478" i="1"/>
  <c r="AD478" i="1"/>
  <c r="AE478" i="1"/>
  <c r="AF478" i="1"/>
  <c r="P227" i="1"/>
  <c r="R227" i="1" s="1"/>
  <c r="S227" i="1" s="1"/>
  <c r="T227" i="1" s="1"/>
  <c r="Q227" i="1"/>
  <c r="Y227" i="1" s="1"/>
  <c r="AD227" i="1"/>
  <c r="AE227" i="1"/>
  <c r="AF227" i="1"/>
  <c r="AA227" i="1"/>
  <c r="P624" i="1"/>
  <c r="R624" i="1" s="1"/>
  <c r="Q624" i="1"/>
  <c r="Y624" i="1" s="1"/>
  <c r="AD624" i="1"/>
  <c r="AA624" i="1"/>
  <c r="AF624" i="1"/>
  <c r="AE624" i="1"/>
  <c r="AC414" i="1"/>
  <c r="AF414" i="1"/>
  <c r="AE414" i="1"/>
  <c r="AA414" i="1"/>
  <c r="AD414" i="1"/>
  <c r="P683" i="1"/>
  <c r="R683" i="1" s="1"/>
  <c r="Q683" i="1"/>
  <c r="Y683" i="1" s="1"/>
  <c r="AE683" i="1"/>
  <c r="AF683" i="1"/>
  <c r="AA683" i="1"/>
  <c r="AD683" i="1"/>
  <c r="AC526" i="1"/>
  <c r="Q526" i="1"/>
  <c r="Y526" i="1" s="1"/>
  <c r="AF526" i="1"/>
  <c r="AD526" i="1"/>
  <c r="AE526" i="1"/>
  <c r="AA526" i="1"/>
  <c r="P629" i="1"/>
  <c r="R629" i="1" s="1"/>
  <c r="S629" i="1" s="1"/>
  <c r="T629" i="1" s="1"/>
  <c r="Q629" i="1"/>
  <c r="Y629" i="1" s="1"/>
  <c r="AF629" i="1"/>
  <c r="AD629" i="1"/>
  <c r="AA629" i="1"/>
  <c r="AE629" i="1"/>
  <c r="Q553" i="1"/>
  <c r="Y553" i="1" s="1"/>
  <c r="AE553" i="1"/>
  <c r="AF553" i="1"/>
  <c r="AA553" i="1"/>
  <c r="AC426" i="1"/>
  <c r="P426" i="1"/>
  <c r="R426" i="1" s="1"/>
  <c r="AD426" i="1"/>
  <c r="AF426" i="1"/>
  <c r="AA426" i="1"/>
  <c r="AE426" i="1"/>
  <c r="P552" i="1"/>
  <c r="R552" i="1" s="1"/>
  <c r="Q552" i="1"/>
  <c r="Y552" i="1" s="1"/>
  <c r="AA552" i="1"/>
  <c r="AE552" i="1"/>
  <c r="AD552" i="1"/>
  <c r="AF552" i="1"/>
  <c r="Q423" i="1"/>
  <c r="Y423" i="1" s="1"/>
  <c r="P423" i="1"/>
  <c r="R423" i="1" s="1"/>
  <c r="S423" i="1" s="1"/>
  <c r="T423" i="1" s="1"/>
  <c r="AE423" i="1"/>
  <c r="AF423" i="1"/>
  <c r="AD423" i="1"/>
  <c r="AA423" i="1"/>
  <c r="Q628" i="1"/>
  <c r="Y628" i="1" s="1"/>
  <c r="AE628" i="1"/>
  <c r="AD628" i="1"/>
  <c r="AF628" i="1"/>
  <c r="AA628" i="1"/>
  <c r="Q645" i="1"/>
  <c r="Y645" i="1" s="1"/>
  <c r="AA645" i="1"/>
  <c r="AD645" i="1"/>
  <c r="AE645" i="1"/>
  <c r="AF645" i="1"/>
  <c r="AC627" i="1"/>
  <c r="AA627" i="1"/>
  <c r="AF627" i="1"/>
  <c r="AE627" i="1"/>
  <c r="AB626" i="1"/>
  <c r="AB548" i="1"/>
  <c r="AC420" i="1"/>
  <c r="AE420" i="1"/>
  <c r="AA420" i="1"/>
  <c r="AD420" i="1"/>
  <c r="AF420" i="1"/>
  <c r="AB655" i="1"/>
  <c r="AB584" i="1"/>
  <c r="AB481" i="1"/>
  <c r="P193" i="1"/>
  <c r="R193" i="1" s="1"/>
  <c r="S193" i="1" s="1"/>
  <c r="T193" i="1" s="1"/>
  <c r="Q193" i="1"/>
  <c r="Y193" i="1" s="1"/>
  <c r="AE193" i="1"/>
  <c r="AF193" i="1"/>
  <c r="AA193" i="1"/>
  <c r="AD193" i="1"/>
  <c r="Q31" i="1"/>
  <c r="Y31" i="1" s="1"/>
  <c r="P31" i="1"/>
  <c r="R31" i="1" s="1"/>
  <c r="AE31" i="1"/>
  <c r="AD31" i="1"/>
  <c r="AF31" i="1"/>
  <c r="AA31" i="1"/>
  <c r="Q336" i="1"/>
  <c r="Y336" i="1" s="1"/>
  <c r="AF336" i="1"/>
  <c r="AA336" i="1"/>
  <c r="AE336" i="1"/>
  <c r="P232" i="1"/>
  <c r="R232" i="1" s="1"/>
  <c r="S232" i="1" s="1"/>
  <c r="T232" i="1" s="1"/>
  <c r="AD232" i="1"/>
  <c r="AF232" i="1"/>
  <c r="AE232" i="1"/>
  <c r="AA232" i="1"/>
  <c r="P475" i="1"/>
  <c r="R475" i="1" s="1"/>
  <c r="S475" i="1" s="1"/>
  <c r="T475" i="1" s="1"/>
  <c r="Q475" i="1"/>
  <c r="Y475" i="1" s="1"/>
  <c r="AD475" i="1"/>
  <c r="AF475" i="1"/>
  <c r="AE475" i="1"/>
  <c r="AA475" i="1"/>
  <c r="P220" i="1"/>
  <c r="R220" i="1" s="1"/>
  <c r="S220" i="1" s="1"/>
  <c r="T220" i="1" s="1"/>
  <c r="AD220" i="1"/>
  <c r="AE220" i="1"/>
  <c r="AF220" i="1"/>
  <c r="AA220" i="1"/>
  <c r="P85" i="1"/>
  <c r="R85" i="1" s="1"/>
  <c r="Q85" i="1"/>
  <c r="Y85" i="1" s="1"/>
  <c r="AA85" i="1"/>
  <c r="AD85" i="1"/>
  <c r="AE85" i="1"/>
  <c r="AF85" i="1"/>
  <c r="AD401" i="1"/>
  <c r="AF401" i="1"/>
  <c r="AE401" i="1"/>
  <c r="AA401" i="1"/>
  <c r="AC329" i="1"/>
  <c r="P329" i="1"/>
  <c r="R329" i="1" s="1"/>
  <c r="S329" i="1" s="1"/>
  <c r="T329" i="1" s="1"/>
  <c r="Q329" i="1"/>
  <c r="Y329" i="1" s="1"/>
  <c r="AA329" i="1"/>
  <c r="AE329" i="1"/>
  <c r="AF329" i="1"/>
  <c r="Q219" i="1"/>
  <c r="Y219" i="1" s="1"/>
  <c r="P219" i="1"/>
  <c r="R219" i="1" s="1"/>
  <c r="S219" i="1" s="1"/>
  <c r="T219" i="1" s="1"/>
  <c r="AF219" i="1"/>
  <c r="AE219" i="1"/>
  <c r="AA219" i="1"/>
  <c r="AD219" i="1"/>
  <c r="AB527" i="1"/>
  <c r="Q184" i="1"/>
  <c r="Y184" i="1" s="1"/>
  <c r="P184" i="1"/>
  <c r="R184" i="1" s="1"/>
  <c r="S184" i="1" s="1"/>
  <c r="T184" i="1" s="1"/>
  <c r="AE184" i="1"/>
  <c r="AD184" i="1"/>
  <c r="AA184" i="1"/>
  <c r="AF184" i="1"/>
  <c r="Q50" i="1"/>
  <c r="Y50" i="1" s="1"/>
  <c r="P50" i="1"/>
  <c r="R50" i="1" s="1"/>
  <c r="AD50" i="1"/>
  <c r="AF50" i="1"/>
  <c r="AE50" i="1"/>
  <c r="AA50" i="1"/>
  <c r="AB509" i="1"/>
  <c r="Q436" i="1"/>
  <c r="Y436" i="1" s="1"/>
  <c r="P436" i="1"/>
  <c r="R436" i="1" s="1"/>
  <c r="S436" i="1" s="1"/>
  <c r="T436" i="1" s="1"/>
  <c r="AA436" i="1"/>
  <c r="AF436" i="1"/>
  <c r="AD436" i="1"/>
  <c r="AE436" i="1"/>
  <c r="AC364" i="1"/>
  <c r="P364" i="1"/>
  <c r="R364" i="1" s="1"/>
  <c r="S364" i="1" s="1"/>
  <c r="T364" i="1" s="1"/>
  <c r="Q364" i="1"/>
  <c r="Y364" i="1" s="1"/>
  <c r="AD364" i="1"/>
  <c r="AF364" i="1"/>
  <c r="AE364" i="1"/>
  <c r="AA364" i="1"/>
  <c r="P150" i="1"/>
  <c r="R150" i="1" s="1"/>
  <c r="Q150" i="1"/>
  <c r="Y150" i="1" s="1"/>
  <c r="AF150" i="1"/>
  <c r="AE150" i="1"/>
  <c r="AA150" i="1"/>
  <c r="AD150" i="1"/>
  <c r="AB441" i="1"/>
  <c r="Q294" i="1"/>
  <c r="Y294" i="1" s="1"/>
  <c r="P294" i="1"/>
  <c r="R294" i="1" s="1"/>
  <c r="S294" i="1" s="1"/>
  <c r="T294" i="1" s="1"/>
  <c r="AF294" i="1"/>
  <c r="AE294" i="1"/>
  <c r="AA294" i="1"/>
  <c r="AD294" i="1"/>
  <c r="Q160" i="1"/>
  <c r="Y160" i="1" s="1"/>
  <c r="P160" i="1"/>
  <c r="R160" i="1" s="1"/>
  <c r="S160" i="1" s="1"/>
  <c r="T160" i="1" s="1"/>
  <c r="AD160" i="1"/>
  <c r="AE160" i="1"/>
  <c r="AF160" i="1"/>
  <c r="AA160" i="1"/>
  <c r="AB25" i="1"/>
  <c r="P203" i="1"/>
  <c r="R203" i="1" s="1"/>
  <c r="Q203" i="1"/>
  <c r="Y203" i="1" s="1"/>
  <c r="AF203" i="1"/>
  <c r="AE203" i="1"/>
  <c r="AA203" i="1"/>
  <c r="AD203" i="1"/>
  <c r="P464" i="1"/>
  <c r="R464" i="1" s="1"/>
  <c r="S464" i="1" s="1"/>
  <c r="T464" i="1" s="1"/>
  <c r="Q464" i="1"/>
  <c r="Y464" i="1" s="1"/>
  <c r="AE464" i="1"/>
  <c r="AD464" i="1"/>
  <c r="AF464" i="1"/>
  <c r="AA464" i="1"/>
  <c r="Q392" i="1"/>
  <c r="Y392" i="1" s="1"/>
  <c r="P392" i="1"/>
  <c r="R392" i="1" s="1"/>
  <c r="S392" i="1" s="1"/>
  <c r="T392" i="1" s="1"/>
  <c r="AA392" i="1"/>
  <c r="AE392" i="1"/>
  <c r="AD392" i="1"/>
  <c r="AF392" i="1"/>
  <c r="P320" i="1"/>
  <c r="R320" i="1" s="1"/>
  <c r="Q320" i="1"/>
  <c r="Y320" i="1" s="1"/>
  <c r="AF320" i="1"/>
  <c r="AE320" i="1"/>
  <c r="AA320" i="1"/>
  <c r="AD320" i="1"/>
  <c r="P202" i="1"/>
  <c r="R202" i="1" s="1"/>
  <c r="AA202" i="1"/>
  <c r="AF202" i="1"/>
  <c r="AE202" i="1"/>
  <c r="AD202" i="1"/>
  <c r="Q67" i="1"/>
  <c r="Y67" i="1" s="1"/>
  <c r="P67" i="1"/>
  <c r="R67" i="1" s="1"/>
  <c r="AA67" i="1"/>
  <c r="AE67" i="1"/>
  <c r="AD67" i="1"/>
  <c r="AF67" i="1"/>
  <c r="AB451" i="1"/>
  <c r="AB379" i="1"/>
  <c r="AB307" i="1"/>
  <c r="Q178" i="1"/>
  <c r="Y178" i="1" s="1"/>
  <c r="P178" i="1"/>
  <c r="R178" i="1" s="1"/>
  <c r="AE178" i="1"/>
  <c r="AF178" i="1"/>
  <c r="AA178" i="1"/>
  <c r="AD178" i="1"/>
  <c r="Q44" i="1"/>
  <c r="Y44" i="1" s="1"/>
  <c r="P44" i="1"/>
  <c r="R44" i="1" s="1"/>
  <c r="S44" i="1" s="1"/>
  <c r="T44" i="1" s="1"/>
  <c r="AF44" i="1"/>
  <c r="AA44" i="1"/>
  <c r="AD44" i="1"/>
  <c r="AE44" i="1"/>
  <c r="P246" i="1"/>
  <c r="R246" i="1" s="1"/>
  <c r="S246" i="1" s="1"/>
  <c r="T246" i="1" s="1"/>
  <c r="Q246" i="1"/>
  <c r="Y246" i="1" s="1"/>
  <c r="AE246" i="1"/>
  <c r="AF246" i="1"/>
  <c r="AA246" i="1"/>
  <c r="P89" i="1"/>
  <c r="R89" i="1" s="1"/>
  <c r="S89" i="1" s="1"/>
  <c r="T89" i="1" s="1"/>
  <c r="Q89" i="1"/>
  <c r="Y89" i="1" s="1"/>
  <c r="AA89" i="1"/>
  <c r="AD89" i="1"/>
  <c r="AF89" i="1"/>
  <c r="AE89" i="1"/>
  <c r="Q10" i="1"/>
  <c r="Y10" i="1" s="1"/>
  <c r="P10" i="1"/>
  <c r="R10" i="1" s="1"/>
  <c r="AD10" i="1"/>
  <c r="AE10" i="1"/>
  <c r="AF10" i="1"/>
  <c r="AA10" i="1"/>
  <c r="AB231" i="1"/>
  <c r="P153" i="1"/>
  <c r="R153" i="1" s="1"/>
  <c r="Q153" i="1"/>
  <c r="Y153" i="1" s="1"/>
  <c r="AE153" i="1"/>
  <c r="AA153" i="1"/>
  <c r="AD153" i="1"/>
  <c r="AF153" i="1"/>
  <c r="AB74" i="1"/>
  <c r="AB283" i="1"/>
  <c r="P205" i="1"/>
  <c r="R205" i="1" s="1"/>
  <c r="Q205" i="1"/>
  <c r="Y205" i="1" s="1"/>
  <c r="AD205" i="1"/>
  <c r="AA205" i="1"/>
  <c r="AE205" i="1"/>
  <c r="AF205" i="1"/>
  <c r="AB126" i="1"/>
  <c r="AC48" i="1"/>
  <c r="Q48" i="1"/>
  <c r="Y48" i="1" s="1"/>
  <c r="P48" i="1"/>
  <c r="R48" i="1" s="1"/>
  <c r="S48" i="1" s="1"/>
  <c r="T48" i="1" s="1"/>
  <c r="AE48" i="1"/>
  <c r="AF48" i="1"/>
  <c r="AA48" i="1"/>
  <c r="AB255" i="1"/>
  <c r="Q177" i="1"/>
  <c r="Y177" i="1" s="1"/>
  <c r="P177" i="1"/>
  <c r="R177" i="1" s="1"/>
  <c r="S177" i="1" s="1"/>
  <c r="T177" i="1" s="1"/>
  <c r="AE177" i="1"/>
  <c r="AF177" i="1"/>
  <c r="AA177" i="1"/>
  <c r="AB98" i="1"/>
  <c r="Q20" i="1"/>
  <c r="Y20" i="1" s="1"/>
  <c r="P20" i="1"/>
  <c r="R20" i="1" s="1"/>
  <c r="S20" i="1" s="1"/>
  <c r="T20" i="1" s="1"/>
  <c r="AA20" i="1"/>
  <c r="AE20" i="1"/>
  <c r="AD20" i="1"/>
  <c r="AF20" i="1"/>
  <c r="P241" i="1"/>
  <c r="R241" i="1" s="1"/>
  <c r="S241" i="1" s="1"/>
  <c r="T241" i="1" s="1"/>
  <c r="Q241" i="1"/>
  <c r="Y241" i="1" s="1"/>
  <c r="AE241" i="1"/>
  <c r="AA241" i="1"/>
  <c r="AF241" i="1"/>
  <c r="AD241" i="1"/>
  <c r="AB162" i="1"/>
  <c r="AC84" i="1"/>
  <c r="Q84" i="1"/>
  <c r="Y84" i="1" s="1"/>
  <c r="P84" i="1"/>
  <c r="R84" i="1" s="1"/>
  <c r="S84" i="1" s="1"/>
  <c r="T84" i="1" s="1"/>
  <c r="AE84" i="1"/>
  <c r="AF84" i="1"/>
  <c r="AA84" i="1"/>
  <c r="AD84" i="1"/>
  <c r="AB232" i="1"/>
  <c r="AB160" i="1"/>
  <c r="AB88" i="1"/>
  <c r="AB16" i="1"/>
  <c r="AD356" i="1"/>
  <c r="AD187" i="1"/>
  <c r="AD329" i="1"/>
  <c r="P655" i="1"/>
  <c r="R655" i="1" s="1"/>
  <c r="S655" i="1" s="1"/>
  <c r="T655" i="1" s="1"/>
  <c r="Q655" i="1"/>
  <c r="Y655" i="1" s="1"/>
  <c r="AA655" i="1"/>
  <c r="AF655" i="1"/>
  <c r="AD655" i="1"/>
  <c r="AE655" i="1"/>
  <c r="Q584" i="1"/>
  <c r="Y584" i="1" s="1"/>
  <c r="P584" i="1"/>
  <c r="R584" i="1" s="1"/>
  <c r="S584" i="1" s="1"/>
  <c r="T584" i="1" s="1"/>
  <c r="AF584" i="1"/>
  <c r="AE584" i="1"/>
  <c r="AD584" i="1"/>
  <c r="AA584" i="1"/>
  <c r="Q234" i="1"/>
  <c r="Y234" i="1" s="1"/>
  <c r="P234" i="1"/>
  <c r="R234" i="1" s="1"/>
  <c r="AE234" i="1"/>
  <c r="AD234" i="1"/>
  <c r="AF234" i="1"/>
  <c r="AA234" i="1"/>
  <c r="Q570" i="1"/>
  <c r="Y570" i="1" s="1"/>
  <c r="P570" i="1"/>
  <c r="R570" i="1" s="1"/>
  <c r="S570" i="1" s="1"/>
  <c r="T570" i="1" s="1"/>
  <c r="AA570" i="1"/>
  <c r="AF570" i="1"/>
  <c r="AE570" i="1"/>
  <c r="AD570" i="1"/>
  <c r="P453" i="1"/>
  <c r="R453" i="1" s="1"/>
  <c r="S453" i="1" s="1"/>
  <c r="T453" i="1" s="1"/>
  <c r="Q453" i="1"/>
  <c r="Y453" i="1" s="1"/>
  <c r="AE453" i="1"/>
  <c r="AF453" i="1"/>
  <c r="AA453" i="1"/>
  <c r="P654" i="1"/>
  <c r="R654" i="1" s="1"/>
  <c r="Q654" i="1"/>
  <c r="Y654" i="1" s="1"/>
  <c r="AD654" i="1"/>
  <c r="AA654" i="1"/>
  <c r="AE654" i="1"/>
  <c r="AF654" i="1"/>
  <c r="Q577" i="1"/>
  <c r="Y577" i="1" s="1"/>
  <c r="AA577" i="1"/>
  <c r="AF577" i="1"/>
  <c r="AE577" i="1"/>
  <c r="AD577" i="1"/>
  <c r="P618" i="1"/>
  <c r="R618" i="1" s="1"/>
  <c r="S618" i="1" s="1"/>
  <c r="T618" i="1" s="1"/>
  <c r="Q618" i="1"/>
  <c r="Y618" i="1" s="1"/>
  <c r="AF618" i="1"/>
  <c r="AA618" i="1"/>
  <c r="AE618" i="1"/>
  <c r="P677" i="1"/>
  <c r="R677" i="1" s="1"/>
  <c r="S677" i="1" s="1"/>
  <c r="T677" i="1" s="1"/>
  <c r="Q677" i="1"/>
  <c r="Y677" i="1" s="1"/>
  <c r="AD677" i="1"/>
  <c r="AF677" i="1"/>
  <c r="AE677" i="1"/>
  <c r="AA677" i="1"/>
  <c r="P623" i="1"/>
  <c r="R623" i="1" s="1"/>
  <c r="S623" i="1" s="1"/>
  <c r="T623" i="1" s="1"/>
  <c r="Q623" i="1"/>
  <c r="Y623" i="1" s="1"/>
  <c r="AE623" i="1"/>
  <c r="AF623" i="1"/>
  <c r="AD623" i="1"/>
  <c r="AA623" i="1"/>
  <c r="Q409" i="1"/>
  <c r="Y409" i="1" s="1"/>
  <c r="P409" i="1"/>
  <c r="R409" i="1" s="1"/>
  <c r="S409" i="1" s="1"/>
  <c r="T409" i="1" s="1"/>
  <c r="AD409" i="1"/>
  <c r="AE409" i="1"/>
  <c r="AA409" i="1"/>
  <c r="AF409" i="1"/>
  <c r="P622" i="1"/>
  <c r="R622" i="1" s="1"/>
  <c r="S622" i="1" s="1"/>
  <c r="T622" i="1" s="1"/>
  <c r="AD622" i="1"/>
  <c r="AE622" i="1"/>
  <c r="AF622" i="1"/>
  <c r="AA622" i="1"/>
  <c r="Q542" i="1"/>
  <c r="Y542" i="1" s="1"/>
  <c r="P542" i="1"/>
  <c r="R542" i="1" s="1"/>
  <c r="S542" i="1" s="1"/>
  <c r="T542" i="1" s="1"/>
  <c r="AE542" i="1"/>
  <c r="AA542" i="1"/>
  <c r="AF542" i="1"/>
  <c r="AD542" i="1"/>
  <c r="Q639" i="1"/>
  <c r="Y639" i="1" s="1"/>
  <c r="P639" i="1"/>
  <c r="R639" i="1" s="1"/>
  <c r="AA639" i="1"/>
  <c r="AD639" i="1"/>
  <c r="AE639" i="1"/>
  <c r="AF639" i="1"/>
  <c r="AC566" i="1"/>
  <c r="P566" i="1"/>
  <c r="R566" i="1" s="1"/>
  <c r="Q566" i="1"/>
  <c r="Y566" i="1" s="1"/>
  <c r="AE566" i="1"/>
  <c r="AA566" i="1"/>
  <c r="AD566" i="1"/>
  <c r="AF566" i="1"/>
  <c r="AC621" i="1"/>
  <c r="AA621" i="1"/>
  <c r="AF621" i="1"/>
  <c r="AE621" i="1"/>
  <c r="AD621" i="1"/>
  <c r="Q541" i="1"/>
  <c r="Y541" i="1" s="1"/>
  <c r="AD541" i="1"/>
  <c r="AE541" i="1"/>
  <c r="AF541" i="1"/>
  <c r="AA541" i="1"/>
  <c r="P405" i="1"/>
  <c r="R405" i="1" s="1"/>
  <c r="Q405" i="1"/>
  <c r="Y405" i="1" s="1"/>
  <c r="AE405" i="1"/>
  <c r="AF405" i="1"/>
  <c r="AA405" i="1"/>
  <c r="AD405" i="1"/>
  <c r="AB620" i="1"/>
  <c r="P540" i="1"/>
  <c r="R540" i="1" s="1"/>
  <c r="S540" i="1" s="1"/>
  <c r="T540" i="1" s="1"/>
  <c r="Q540" i="1"/>
  <c r="Y540" i="1" s="1"/>
  <c r="AE540" i="1"/>
  <c r="AF540" i="1"/>
  <c r="AA540" i="1"/>
  <c r="AB649" i="1"/>
  <c r="AB578" i="1"/>
  <c r="AC456" i="1"/>
  <c r="P456" i="1"/>
  <c r="R456" i="1" s="1"/>
  <c r="S456" i="1" s="1"/>
  <c r="T456" i="1" s="1"/>
  <c r="Q456" i="1"/>
  <c r="Y456" i="1" s="1"/>
  <c r="AE456" i="1"/>
  <c r="AF456" i="1"/>
  <c r="AA456" i="1"/>
  <c r="AD456" i="1"/>
  <c r="Q148" i="1"/>
  <c r="Y148" i="1" s="1"/>
  <c r="P148" i="1"/>
  <c r="R148" i="1" s="1"/>
  <c r="S148" i="1" s="1"/>
  <c r="T148" i="1" s="1"/>
  <c r="AE148" i="1"/>
  <c r="AD148" i="1"/>
  <c r="AF148" i="1"/>
  <c r="AA148" i="1"/>
  <c r="P330" i="1"/>
  <c r="R330" i="1" s="1"/>
  <c r="Q330" i="1"/>
  <c r="Y330" i="1" s="1"/>
  <c r="AD330" i="1"/>
  <c r="AE330" i="1"/>
  <c r="AF330" i="1"/>
  <c r="AA330" i="1"/>
  <c r="Q221" i="1"/>
  <c r="Y221" i="1" s="1"/>
  <c r="P221" i="1"/>
  <c r="R221" i="1" s="1"/>
  <c r="S221" i="1" s="1"/>
  <c r="T221" i="1" s="1"/>
  <c r="AD221" i="1"/>
  <c r="AF221" i="1"/>
  <c r="AE221" i="1"/>
  <c r="AA221" i="1"/>
  <c r="Q86" i="1"/>
  <c r="Y86" i="1" s="1"/>
  <c r="P86" i="1"/>
  <c r="R86" i="1" s="1"/>
  <c r="S86" i="1" s="1"/>
  <c r="T86" i="1" s="1"/>
  <c r="AD86" i="1"/>
  <c r="AA86" i="1"/>
  <c r="AF86" i="1"/>
  <c r="AE86" i="1"/>
  <c r="Q209" i="1"/>
  <c r="Y209" i="1" s="1"/>
  <c r="P209" i="1"/>
  <c r="R209" i="1" s="1"/>
  <c r="S209" i="1" s="1"/>
  <c r="T209" i="1" s="1"/>
  <c r="AE209" i="1"/>
  <c r="AF209" i="1"/>
  <c r="AA209" i="1"/>
  <c r="AD209" i="1"/>
  <c r="P395" i="1"/>
  <c r="R395" i="1" s="1"/>
  <c r="S395" i="1" s="1"/>
  <c r="T395" i="1" s="1"/>
  <c r="Q395" i="1"/>
  <c r="Y395" i="1" s="1"/>
  <c r="AF395" i="1"/>
  <c r="AD395" i="1"/>
  <c r="AE395" i="1"/>
  <c r="AA395" i="1"/>
  <c r="Q323" i="1"/>
  <c r="Y323" i="1" s="1"/>
  <c r="P323" i="1"/>
  <c r="R323" i="1" s="1"/>
  <c r="S323" i="1" s="1"/>
  <c r="T323" i="1" s="1"/>
  <c r="AA323" i="1"/>
  <c r="AE323" i="1"/>
  <c r="AF323" i="1"/>
  <c r="AD323" i="1"/>
  <c r="P73" i="1"/>
  <c r="R73" i="1" s="1"/>
  <c r="Q73" i="1"/>
  <c r="Y73" i="1" s="1"/>
  <c r="AF73" i="1"/>
  <c r="AE73" i="1"/>
  <c r="AA73" i="1"/>
  <c r="AD73" i="1"/>
  <c r="AB521" i="1"/>
  <c r="AB503" i="1"/>
  <c r="P430" i="1"/>
  <c r="R430" i="1" s="1"/>
  <c r="S430" i="1" s="1"/>
  <c r="T430" i="1" s="1"/>
  <c r="Q430" i="1"/>
  <c r="Y430" i="1" s="1"/>
  <c r="AA430" i="1"/>
  <c r="AD430" i="1"/>
  <c r="AE430" i="1"/>
  <c r="AF430" i="1"/>
  <c r="P358" i="1"/>
  <c r="R358" i="1" s="1"/>
  <c r="Q358" i="1"/>
  <c r="Y358" i="1" s="1"/>
  <c r="AE358" i="1"/>
  <c r="AD358" i="1"/>
  <c r="AA358" i="1"/>
  <c r="AF358" i="1"/>
  <c r="Q273" i="1"/>
  <c r="Y273" i="1" s="1"/>
  <c r="P273" i="1"/>
  <c r="R273" i="1" s="1"/>
  <c r="AA273" i="1"/>
  <c r="AF273" i="1"/>
  <c r="AD273" i="1"/>
  <c r="AE273" i="1"/>
  <c r="AB435" i="1"/>
  <c r="Q283" i="1"/>
  <c r="Y283" i="1" s="1"/>
  <c r="P283" i="1"/>
  <c r="R283" i="1" s="1"/>
  <c r="AF283" i="1"/>
  <c r="AE283" i="1"/>
  <c r="AA283" i="1"/>
  <c r="AD283" i="1"/>
  <c r="P149" i="1"/>
  <c r="R149" i="1" s="1"/>
  <c r="Q149" i="1"/>
  <c r="Y149" i="1" s="1"/>
  <c r="AE149" i="1"/>
  <c r="AA149" i="1"/>
  <c r="AD149" i="1"/>
  <c r="AF149" i="1"/>
  <c r="Q14" i="1"/>
  <c r="Y14" i="1" s="1"/>
  <c r="P14" i="1"/>
  <c r="R14" i="1" s="1"/>
  <c r="AD14" i="1"/>
  <c r="AE14" i="1"/>
  <c r="AF14" i="1"/>
  <c r="AA14" i="1"/>
  <c r="AC57" i="1"/>
  <c r="P57" i="1"/>
  <c r="R57" i="1" s="1"/>
  <c r="S57" i="1" s="1"/>
  <c r="T57" i="1" s="1"/>
  <c r="Q57" i="1"/>
  <c r="Y57" i="1" s="1"/>
  <c r="AE57" i="1"/>
  <c r="AA57" i="1"/>
  <c r="AF57" i="1"/>
  <c r="AD57" i="1"/>
  <c r="AF531" i="1"/>
  <c r="AA531" i="1"/>
  <c r="AE531" i="1"/>
  <c r="AD531" i="1"/>
  <c r="P458" i="1"/>
  <c r="R458" i="1" s="1"/>
  <c r="Q458" i="1"/>
  <c r="Y458" i="1" s="1"/>
  <c r="AD458" i="1"/>
  <c r="AF458" i="1"/>
  <c r="AA458" i="1"/>
  <c r="AE458" i="1"/>
  <c r="P386" i="1"/>
  <c r="R386" i="1" s="1"/>
  <c r="S386" i="1" s="1"/>
  <c r="T386" i="1" s="1"/>
  <c r="Q386" i="1"/>
  <c r="Y386" i="1" s="1"/>
  <c r="AF386" i="1"/>
  <c r="AE386" i="1"/>
  <c r="AD386" i="1"/>
  <c r="AA386" i="1"/>
  <c r="Q314" i="1"/>
  <c r="Y314" i="1" s="1"/>
  <c r="P314" i="1"/>
  <c r="R314" i="1" s="1"/>
  <c r="S314" i="1" s="1"/>
  <c r="T314" i="1" s="1"/>
  <c r="AE314" i="1"/>
  <c r="AA314" i="1"/>
  <c r="AD314" i="1"/>
  <c r="AF314" i="1"/>
  <c r="P191" i="1"/>
  <c r="R191" i="1" s="1"/>
  <c r="S191" i="1" s="1"/>
  <c r="T191" i="1" s="1"/>
  <c r="Q191" i="1"/>
  <c r="Y191" i="1" s="1"/>
  <c r="AE191" i="1"/>
  <c r="AA191" i="1"/>
  <c r="AF191" i="1"/>
  <c r="AB445" i="1"/>
  <c r="AB373" i="1"/>
  <c r="P301" i="1"/>
  <c r="R301" i="1" s="1"/>
  <c r="S301" i="1" s="1"/>
  <c r="T301" i="1" s="1"/>
  <c r="Q301" i="1"/>
  <c r="Y301" i="1" s="1"/>
  <c r="AE301" i="1"/>
  <c r="AF301" i="1"/>
  <c r="AA301" i="1"/>
  <c r="AD301" i="1"/>
  <c r="Q168" i="1"/>
  <c r="Y168" i="1" s="1"/>
  <c r="P168" i="1"/>
  <c r="R168" i="1" s="1"/>
  <c r="AE168" i="1"/>
  <c r="AF168" i="1"/>
  <c r="AA168" i="1"/>
  <c r="AD168" i="1"/>
  <c r="Q161" i="1"/>
  <c r="Y161" i="1" s="1"/>
  <c r="P161" i="1"/>
  <c r="R161" i="1" s="1"/>
  <c r="AD161" i="1"/>
  <c r="AE161" i="1"/>
  <c r="AF161" i="1"/>
  <c r="AA161" i="1"/>
  <c r="Q82" i="1"/>
  <c r="Y82" i="1" s="1"/>
  <c r="P82" i="1"/>
  <c r="R82" i="1" s="1"/>
  <c r="AF82" i="1"/>
  <c r="AA82" i="1"/>
  <c r="AD82" i="1"/>
  <c r="AE82" i="1"/>
  <c r="Q303" i="1"/>
  <c r="Y303" i="1" s="1"/>
  <c r="AA303" i="1"/>
  <c r="AE303" i="1"/>
  <c r="AD303" i="1"/>
  <c r="AF303" i="1"/>
  <c r="Q225" i="1"/>
  <c r="Y225" i="1" s="1"/>
  <c r="P225" i="1"/>
  <c r="R225" i="1" s="1"/>
  <c r="S225" i="1" s="1"/>
  <c r="T225" i="1" s="1"/>
  <c r="AF225" i="1"/>
  <c r="AE225" i="1"/>
  <c r="AA225" i="1"/>
  <c r="AD225" i="1"/>
  <c r="AB146" i="1"/>
  <c r="Q68" i="1"/>
  <c r="Y68" i="1" s="1"/>
  <c r="P68" i="1"/>
  <c r="R68" i="1" s="1"/>
  <c r="S68" i="1" s="1"/>
  <c r="T68" i="1" s="1"/>
  <c r="AA68" i="1"/>
  <c r="AD68" i="1"/>
  <c r="AF68" i="1"/>
  <c r="AE68" i="1"/>
  <c r="P277" i="1"/>
  <c r="R277" i="1" s="1"/>
  <c r="S277" i="1" s="1"/>
  <c r="T277" i="1" s="1"/>
  <c r="Q277" i="1"/>
  <c r="Y277" i="1" s="1"/>
  <c r="AD277" i="1"/>
  <c r="AE277" i="1"/>
  <c r="AF277" i="1"/>
  <c r="AA277" i="1"/>
  <c r="AB198" i="1"/>
  <c r="Q120" i="1"/>
  <c r="Y120" i="1" s="1"/>
  <c r="P120" i="1"/>
  <c r="R120" i="1" s="1"/>
  <c r="S120" i="1" s="1"/>
  <c r="T120" i="1" s="1"/>
  <c r="AA120" i="1"/>
  <c r="AD120" i="1"/>
  <c r="AF120" i="1"/>
  <c r="AE120" i="1"/>
  <c r="Q249" i="1"/>
  <c r="Y249" i="1" s="1"/>
  <c r="P249" i="1"/>
  <c r="R249" i="1" s="1"/>
  <c r="S249" i="1" s="1"/>
  <c r="T249" i="1" s="1"/>
  <c r="AD249" i="1"/>
  <c r="AF249" i="1"/>
  <c r="AA249" i="1"/>
  <c r="AE249" i="1"/>
  <c r="AB170" i="1"/>
  <c r="Q92" i="1"/>
  <c r="Y92" i="1" s="1"/>
  <c r="P92" i="1"/>
  <c r="R92" i="1" s="1"/>
  <c r="S92" i="1" s="1"/>
  <c r="T92" i="1" s="1"/>
  <c r="AE92" i="1"/>
  <c r="AF92" i="1"/>
  <c r="AD92" i="1"/>
  <c r="AA92" i="1"/>
  <c r="AB13" i="1"/>
  <c r="AB234" i="1"/>
  <c r="Q156" i="1"/>
  <c r="Y156" i="1" s="1"/>
  <c r="P156" i="1"/>
  <c r="R156" i="1" s="1"/>
  <c r="AF156" i="1"/>
  <c r="AD156" i="1"/>
  <c r="AE156" i="1"/>
  <c r="AA156" i="1"/>
  <c r="Q298" i="1"/>
  <c r="Y298" i="1" s="1"/>
  <c r="P298" i="1"/>
  <c r="R298" i="1" s="1"/>
  <c r="AF298" i="1"/>
  <c r="AE298" i="1"/>
  <c r="AA298" i="1"/>
  <c r="AB226" i="1"/>
  <c r="AB154" i="1"/>
  <c r="AB82" i="1"/>
  <c r="AB10" i="1"/>
  <c r="AD574" i="1"/>
  <c r="AD656" i="1"/>
  <c r="AD37" i="1"/>
  <c r="AD304" i="1"/>
  <c r="AC222" i="1"/>
  <c r="Q649" i="1"/>
  <c r="Y649" i="1" s="1"/>
  <c r="AE649" i="1"/>
  <c r="AD649" i="1"/>
  <c r="AA649" i="1"/>
  <c r="AF649" i="1"/>
  <c r="AC578" i="1"/>
  <c r="P578" i="1"/>
  <c r="R578" i="1" s="1"/>
  <c r="S578" i="1" s="1"/>
  <c r="T578" i="1" s="1"/>
  <c r="Q578" i="1"/>
  <c r="Y578" i="1" s="1"/>
  <c r="AD578" i="1"/>
  <c r="AF578" i="1"/>
  <c r="AE578" i="1"/>
  <c r="AA578" i="1"/>
  <c r="P189" i="1"/>
  <c r="R189" i="1" s="1"/>
  <c r="S189" i="1" s="1"/>
  <c r="T189" i="1" s="1"/>
  <c r="Q189" i="1"/>
  <c r="Y189" i="1" s="1"/>
  <c r="AA189" i="1"/>
  <c r="AF189" i="1"/>
  <c r="AD189" i="1"/>
  <c r="AE189" i="1"/>
  <c r="P563" i="1"/>
  <c r="R563" i="1" s="1"/>
  <c r="S563" i="1" s="1"/>
  <c r="T563" i="1" s="1"/>
  <c r="Q563" i="1"/>
  <c r="Y563" i="1" s="1"/>
  <c r="AF563" i="1"/>
  <c r="AA563" i="1"/>
  <c r="AE563" i="1"/>
  <c r="AD563" i="1"/>
  <c r="Q441" i="1"/>
  <c r="Y441" i="1" s="1"/>
  <c r="P441" i="1"/>
  <c r="R441" i="1" s="1"/>
  <c r="S441" i="1" s="1"/>
  <c r="T441" i="1" s="1"/>
  <c r="AD441" i="1"/>
  <c r="AA441" i="1"/>
  <c r="AF441" i="1"/>
  <c r="AE441" i="1"/>
  <c r="Q80" i="1"/>
  <c r="Y80" i="1" s="1"/>
  <c r="P80" i="1"/>
  <c r="R80" i="1" s="1"/>
  <c r="S80" i="1" s="1"/>
  <c r="T80" i="1" s="1"/>
  <c r="AF80" i="1"/>
  <c r="AA80" i="1"/>
  <c r="AE80" i="1"/>
  <c r="AD80" i="1"/>
  <c r="P648" i="1"/>
  <c r="R648" i="1" s="1"/>
  <c r="S648" i="1" s="1"/>
  <c r="T648" i="1" s="1"/>
  <c r="AA648" i="1"/>
  <c r="AD648" i="1"/>
  <c r="AE648" i="1"/>
  <c r="AF648" i="1"/>
  <c r="P137" i="1"/>
  <c r="R137" i="1" s="1"/>
  <c r="Q137" i="1"/>
  <c r="Y137" i="1" s="1"/>
  <c r="AA137" i="1"/>
  <c r="AE137" i="1"/>
  <c r="AF137" i="1"/>
  <c r="AE612" i="1"/>
  <c r="AA612" i="1"/>
  <c r="AF612" i="1"/>
  <c r="AD612" i="1"/>
  <c r="Q379" i="1"/>
  <c r="Y379" i="1" s="1"/>
  <c r="P379" i="1"/>
  <c r="R379" i="1" s="1"/>
  <c r="AA379" i="1"/>
  <c r="AD379" i="1"/>
  <c r="AF379" i="1"/>
  <c r="AE379" i="1"/>
  <c r="P671" i="1"/>
  <c r="R671" i="1" s="1"/>
  <c r="S671" i="1" s="1"/>
  <c r="T671" i="1" s="1"/>
  <c r="Q671" i="1"/>
  <c r="Y671" i="1" s="1"/>
  <c r="AF671" i="1"/>
  <c r="AA671" i="1"/>
  <c r="AD671" i="1"/>
  <c r="AE671" i="1"/>
  <c r="Q617" i="1"/>
  <c r="Y617" i="1" s="1"/>
  <c r="P617" i="1"/>
  <c r="R617" i="1" s="1"/>
  <c r="S617" i="1" s="1"/>
  <c r="T617" i="1" s="1"/>
  <c r="AA617" i="1"/>
  <c r="AE617" i="1"/>
  <c r="AF617" i="1"/>
  <c r="AD617" i="1"/>
  <c r="Q535" i="1"/>
  <c r="Y535" i="1" s="1"/>
  <c r="AF535" i="1"/>
  <c r="P535" i="1"/>
  <c r="R535" i="1" s="1"/>
  <c r="S535" i="1" s="1"/>
  <c r="T535" i="1" s="1"/>
  <c r="AC616" i="1"/>
  <c r="AB616" i="1"/>
  <c r="P393" i="1"/>
  <c r="R393" i="1" s="1"/>
  <c r="S393" i="1" s="1"/>
  <c r="T393" i="1" s="1"/>
  <c r="Q393" i="1"/>
  <c r="Y393" i="1" s="1"/>
  <c r="AF393" i="1"/>
  <c r="AE393" i="1"/>
  <c r="AA393" i="1"/>
  <c r="AD393" i="1"/>
  <c r="P616" i="1"/>
  <c r="R616" i="1" s="1"/>
  <c r="S616" i="1" s="1"/>
  <c r="T616" i="1" s="1"/>
  <c r="Q616" i="1"/>
  <c r="Y616" i="1" s="1"/>
  <c r="AA616" i="1"/>
  <c r="AF616" i="1"/>
  <c r="AE616" i="1"/>
  <c r="AD616" i="1"/>
  <c r="P559" i="1"/>
  <c r="R559" i="1" s="1"/>
  <c r="Q559" i="1"/>
  <c r="Y559" i="1" s="1"/>
  <c r="AE559" i="1"/>
  <c r="AF559" i="1"/>
  <c r="AA559" i="1"/>
  <c r="AD559" i="1"/>
  <c r="AC615" i="1"/>
  <c r="Q615" i="1"/>
  <c r="Y615" i="1" s="1"/>
  <c r="AD615" i="1"/>
  <c r="AE615" i="1"/>
  <c r="AF615" i="1"/>
  <c r="AA615" i="1"/>
  <c r="AB614" i="1"/>
  <c r="AB530" i="1"/>
  <c r="Q387" i="1"/>
  <c r="Y387" i="1" s="1"/>
  <c r="P387" i="1"/>
  <c r="R387" i="1" s="1"/>
  <c r="S387" i="1" s="1"/>
  <c r="T387" i="1" s="1"/>
  <c r="AA387" i="1"/>
  <c r="AE387" i="1"/>
  <c r="AF387" i="1"/>
  <c r="AD387" i="1"/>
  <c r="AB643" i="1"/>
  <c r="AB571" i="1"/>
  <c r="AC444" i="1"/>
  <c r="P444" i="1"/>
  <c r="R444" i="1" s="1"/>
  <c r="Q444" i="1"/>
  <c r="Y444" i="1" s="1"/>
  <c r="AA444" i="1"/>
  <c r="AE444" i="1"/>
  <c r="AD444" i="1"/>
  <c r="AF444" i="1"/>
  <c r="Q396" i="1"/>
  <c r="Y396" i="1" s="1"/>
  <c r="P396" i="1"/>
  <c r="R396" i="1" s="1"/>
  <c r="AF396" i="1"/>
  <c r="AE396" i="1"/>
  <c r="AD396" i="1"/>
  <c r="AA396" i="1"/>
  <c r="P324" i="1"/>
  <c r="R324" i="1" s="1"/>
  <c r="S324" i="1" s="1"/>
  <c r="T324" i="1" s="1"/>
  <c r="Q324" i="1"/>
  <c r="Y324" i="1" s="1"/>
  <c r="AE324" i="1"/>
  <c r="AD324" i="1"/>
  <c r="AF324" i="1"/>
  <c r="AA324" i="1"/>
  <c r="AC75" i="1"/>
  <c r="Q75" i="1"/>
  <c r="Y75" i="1" s="1"/>
  <c r="P75" i="1"/>
  <c r="R75" i="1" s="1"/>
  <c r="AE75" i="1"/>
  <c r="AF75" i="1"/>
  <c r="AA75" i="1"/>
  <c r="AD75" i="1"/>
  <c r="AC540" i="1"/>
  <c r="AB540" i="1"/>
  <c r="AC63" i="1"/>
  <c r="Q63" i="1"/>
  <c r="Y63" i="1" s="1"/>
  <c r="P63" i="1"/>
  <c r="R63" i="1" s="1"/>
  <c r="S63" i="1" s="1"/>
  <c r="T63" i="1" s="1"/>
  <c r="AF63" i="1"/>
  <c r="AE63" i="1"/>
  <c r="AA63" i="1"/>
  <c r="P389" i="1"/>
  <c r="R389" i="1" s="1"/>
  <c r="S389" i="1" s="1"/>
  <c r="T389" i="1" s="1"/>
  <c r="Q389" i="1"/>
  <c r="Y389" i="1" s="1"/>
  <c r="AA389" i="1"/>
  <c r="AD389" i="1"/>
  <c r="AF389" i="1"/>
  <c r="AE389" i="1"/>
  <c r="AA318" i="1"/>
  <c r="P317" i="1"/>
  <c r="R317" i="1" s="1"/>
  <c r="Q317" i="1"/>
  <c r="Y317" i="1" s="1"/>
  <c r="AA317" i="1"/>
  <c r="AF317" i="1"/>
  <c r="AE317" i="1"/>
  <c r="P196" i="1"/>
  <c r="R196" i="1" s="1"/>
  <c r="S196" i="1" s="1"/>
  <c r="T196" i="1" s="1"/>
  <c r="AF196" i="1"/>
  <c r="AD196" i="1"/>
  <c r="AE196" i="1"/>
  <c r="AA196" i="1"/>
  <c r="Q62" i="1"/>
  <c r="Y62" i="1" s="1"/>
  <c r="P62" i="1"/>
  <c r="R62" i="1" s="1"/>
  <c r="AD62" i="1"/>
  <c r="AA62" i="1"/>
  <c r="AE62" i="1"/>
  <c r="AF62" i="1"/>
  <c r="AB515" i="1"/>
  <c r="P162" i="1"/>
  <c r="R162" i="1" s="1"/>
  <c r="Q162" i="1"/>
  <c r="Y162" i="1" s="1"/>
  <c r="AF162" i="1"/>
  <c r="AD162" i="1"/>
  <c r="AE162" i="1"/>
  <c r="AA162" i="1"/>
  <c r="Q27" i="1"/>
  <c r="Y27" i="1" s="1"/>
  <c r="P27" i="1"/>
  <c r="R27" i="1" s="1"/>
  <c r="S27" i="1" s="1"/>
  <c r="T27" i="1" s="1"/>
  <c r="AD27" i="1"/>
  <c r="AE27" i="1"/>
  <c r="AF27" i="1"/>
  <c r="AA27" i="1"/>
  <c r="AB497" i="1"/>
  <c r="P424" i="1"/>
  <c r="R424" i="1" s="1"/>
  <c r="S424" i="1" s="1"/>
  <c r="T424" i="1" s="1"/>
  <c r="Q424" i="1"/>
  <c r="Y424" i="1" s="1"/>
  <c r="AA424" i="1"/>
  <c r="AF424" i="1"/>
  <c r="AD424" i="1"/>
  <c r="AE424" i="1"/>
  <c r="P352" i="1"/>
  <c r="R352" i="1" s="1"/>
  <c r="S352" i="1" s="1"/>
  <c r="T352" i="1" s="1"/>
  <c r="Q352" i="1"/>
  <c r="Y352" i="1" s="1"/>
  <c r="AF352" i="1"/>
  <c r="AE352" i="1"/>
  <c r="AA352" i="1"/>
  <c r="AC503" i="1"/>
  <c r="P503" i="1"/>
  <c r="R503" i="1" s="1"/>
  <c r="AA503" i="1"/>
  <c r="AD503" i="1"/>
  <c r="AF503" i="1"/>
  <c r="AE503" i="1"/>
  <c r="AB429" i="1"/>
  <c r="AB357" i="1"/>
  <c r="AB272" i="1"/>
  <c r="Q181" i="1"/>
  <c r="Y181" i="1" s="1"/>
  <c r="P181" i="1"/>
  <c r="R181" i="1" s="1"/>
  <c r="AA181" i="1"/>
  <c r="AD181" i="1"/>
  <c r="AF181" i="1"/>
  <c r="AE181" i="1"/>
  <c r="AA525" i="1"/>
  <c r="AE525" i="1"/>
  <c r="AF525" i="1"/>
  <c r="AD525" i="1"/>
  <c r="Q452" i="1"/>
  <c r="Y452" i="1" s="1"/>
  <c r="P452" i="1"/>
  <c r="R452" i="1" s="1"/>
  <c r="S452" i="1" s="1"/>
  <c r="T452" i="1" s="1"/>
  <c r="AF452" i="1"/>
  <c r="AA452" i="1"/>
  <c r="AD452" i="1"/>
  <c r="AE452" i="1"/>
  <c r="Q380" i="1"/>
  <c r="Y380" i="1" s="1"/>
  <c r="P380" i="1"/>
  <c r="R380" i="1" s="1"/>
  <c r="S380" i="1" s="1"/>
  <c r="T380" i="1" s="1"/>
  <c r="AD380" i="1"/>
  <c r="AA380" i="1"/>
  <c r="AE380" i="1"/>
  <c r="AF380" i="1"/>
  <c r="P308" i="1"/>
  <c r="R308" i="1" s="1"/>
  <c r="AE308" i="1"/>
  <c r="AA308" i="1"/>
  <c r="AD308" i="1"/>
  <c r="AF308" i="1"/>
  <c r="P180" i="1"/>
  <c r="R180" i="1" s="1"/>
  <c r="Q180" i="1"/>
  <c r="Y180" i="1" s="1"/>
  <c r="AA180" i="1"/>
  <c r="AE180" i="1"/>
  <c r="AD180" i="1"/>
  <c r="AF180" i="1"/>
  <c r="AC45" i="1"/>
  <c r="P45" i="1"/>
  <c r="R45" i="1" s="1"/>
  <c r="S45" i="1" s="1"/>
  <c r="T45" i="1" s="1"/>
  <c r="Q45" i="1"/>
  <c r="Y45" i="1" s="1"/>
  <c r="AE45" i="1"/>
  <c r="AA45" i="1"/>
  <c r="AF45" i="1"/>
  <c r="AB439" i="1"/>
  <c r="AB367" i="1"/>
  <c r="AB290" i="1"/>
  <c r="AB156" i="1"/>
  <c r="P21" i="1"/>
  <c r="R21" i="1" s="1"/>
  <c r="Q21" i="1"/>
  <c r="Y21" i="1" s="1"/>
  <c r="AD21" i="1"/>
  <c r="AE21" i="1"/>
  <c r="AF21" i="1"/>
  <c r="AA21" i="1"/>
  <c r="Q233" i="1"/>
  <c r="Y233" i="1" s="1"/>
  <c r="P233" i="1"/>
  <c r="R233" i="1" s="1"/>
  <c r="S233" i="1" s="1"/>
  <c r="T233" i="1" s="1"/>
  <c r="AF233" i="1"/>
  <c r="AE233" i="1"/>
  <c r="AA233" i="1"/>
  <c r="Q154" i="1"/>
  <c r="Y154" i="1" s="1"/>
  <c r="P154" i="1"/>
  <c r="R154" i="1" s="1"/>
  <c r="S154" i="1" s="1"/>
  <c r="T154" i="1" s="1"/>
  <c r="AA154" i="1"/>
  <c r="AD154" i="1"/>
  <c r="AF154" i="1"/>
  <c r="AE154" i="1"/>
  <c r="AB75" i="1"/>
  <c r="AB296" i="1"/>
  <c r="AB218" i="1"/>
  <c r="Q140" i="1"/>
  <c r="Y140" i="1" s="1"/>
  <c r="P140" i="1"/>
  <c r="R140" i="1" s="1"/>
  <c r="S140" i="1" s="1"/>
  <c r="T140" i="1" s="1"/>
  <c r="AE140" i="1"/>
  <c r="AA140" i="1"/>
  <c r="AF140" i="1"/>
  <c r="AD140" i="1"/>
  <c r="AB61" i="1"/>
  <c r="AB270" i="1"/>
  <c r="P192" i="1"/>
  <c r="R192" i="1" s="1"/>
  <c r="S192" i="1" s="1"/>
  <c r="T192" i="1" s="1"/>
  <c r="Q192" i="1"/>
  <c r="Y192" i="1" s="1"/>
  <c r="AE192" i="1"/>
  <c r="AA192" i="1"/>
  <c r="AD192" i="1"/>
  <c r="AF192" i="1"/>
  <c r="Q35" i="1"/>
  <c r="Y35" i="1" s="1"/>
  <c r="P35" i="1"/>
  <c r="R35" i="1" s="1"/>
  <c r="S35" i="1" s="1"/>
  <c r="T35" i="1" s="1"/>
  <c r="AD35" i="1"/>
  <c r="AE35" i="1"/>
  <c r="AF35" i="1"/>
  <c r="AA35" i="1"/>
  <c r="AB242" i="1"/>
  <c r="AE164" i="1"/>
  <c r="AD164" i="1"/>
  <c r="AF164" i="1"/>
  <c r="AA164" i="1"/>
  <c r="AB85" i="1"/>
  <c r="Q228" i="1"/>
  <c r="Y228" i="1" s="1"/>
  <c r="P228" i="1"/>
  <c r="R228" i="1" s="1"/>
  <c r="S228" i="1" s="1"/>
  <c r="T228" i="1" s="1"/>
  <c r="AF228" i="1"/>
  <c r="AE228" i="1"/>
  <c r="AA228" i="1"/>
  <c r="AD228" i="1"/>
  <c r="P71" i="1"/>
  <c r="R71" i="1" s="1"/>
  <c r="S71" i="1" s="1"/>
  <c r="T71" i="1" s="1"/>
  <c r="Q71" i="1"/>
  <c r="Y71" i="1" s="1"/>
  <c r="AE71" i="1"/>
  <c r="AA71" i="1"/>
  <c r="AF71" i="1"/>
  <c r="AD71" i="1"/>
  <c r="Q292" i="1"/>
  <c r="Y292" i="1" s="1"/>
  <c r="P292" i="1"/>
  <c r="R292" i="1" s="1"/>
  <c r="AD292" i="1"/>
  <c r="AA292" i="1"/>
  <c r="AF292" i="1"/>
  <c r="AE292" i="1"/>
  <c r="AB220" i="1"/>
  <c r="AB148" i="1"/>
  <c r="AB76" i="1"/>
  <c r="AD575" i="1"/>
  <c r="AD453" i="1"/>
  <c r="AD233" i="1"/>
  <c r="AD237" i="1"/>
  <c r="AD448" i="1"/>
  <c r="AD298" i="1"/>
  <c r="AD191" i="1"/>
  <c r="AD339" i="1"/>
  <c r="AC653" i="1"/>
  <c r="Q643" i="1"/>
  <c r="Y643" i="1" s="1"/>
  <c r="AE643" i="1"/>
  <c r="AF643" i="1"/>
  <c r="AD643" i="1"/>
  <c r="AA643" i="1"/>
  <c r="P571" i="1"/>
  <c r="R571" i="1" s="1"/>
  <c r="Q571" i="1"/>
  <c r="Y571" i="1" s="1"/>
  <c r="AD571" i="1"/>
  <c r="AF571" i="1"/>
  <c r="AE571" i="1"/>
  <c r="AA571" i="1"/>
  <c r="P455" i="1"/>
  <c r="R455" i="1" s="1"/>
  <c r="Q455" i="1"/>
  <c r="Y455" i="1" s="1"/>
  <c r="AF455" i="1"/>
  <c r="AA455" i="1"/>
  <c r="AD455" i="1"/>
  <c r="AE455" i="1"/>
  <c r="P144" i="1"/>
  <c r="R144" i="1" s="1"/>
  <c r="Q144" i="1"/>
  <c r="Y144" i="1" s="1"/>
  <c r="AE144" i="1"/>
  <c r="AF144" i="1"/>
  <c r="AA144" i="1"/>
  <c r="P631" i="1"/>
  <c r="R631" i="1" s="1"/>
  <c r="Q631" i="1"/>
  <c r="Y631" i="1" s="1"/>
  <c r="AA631" i="1"/>
  <c r="AE631" i="1"/>
  <c r="AD631" i="1"/>
  <c r="AF631" i="1"/>
  <c r="Q429" i="1"/>
  <c r="Y429" i="1" s="1"/>
  <c r="P429" i="1"/>
  <c r="R429" i="1" s="1"/>
  <c r="S429" i="1" s="1"/>
  <c r="T429" i="1" s="1"/>
  <c r="AE429" i="1"/>
  <c r="AD429" i="1"/>
  <c r="AF429" i="1"/>
  <c r="AA429" i="1"/>
  <c r="P13" i="1"/>
  <c r="R13" i="1" s="1"/>
  <c r="S13" i="1" s="1"/>
  <c r="T13" i="1" s="1"/>
  <c r="Q13" i="1"/>
  <c r="Y13" i="1" s="1"/>
  <c r="AD13" i="1"/>
  <c r="AE13" i="1"/>
  <c r="AA13" i="1"/>
  <c r="AF13" i="1"/>
  <c r="P642" i="1"/>
  <c r="R642" i="1" s="1"/>
  <c r="S642" i="1" s="1"/>
  <c r="T642" i="1" s="1"/>
  <c r="Q642" i="1"/>
  <c r="Y642" i="1" s="1"/>
  <c r="AF642" i="1"/>
  <c r="AA642" i="1"/>
  <c r="AE642" i="1"/>
  <c r="AD642" i="1"/>
  <c r="P77" i="1"/>
  <c r="R77" i="1" s="1"/>
  <c r="S77" i="1" s="1"/>
  <c r="T77" i="1" s="1"/>
  <c r="Q77" i="1"/>
  <c r="Y77" i="1" s="1"/>
  <c r="AD77" i="1"/>
  <c r="AF77" i="1"/>
  <c r="AA77" i="1"/>
  <c r="AE77" i="1"/>
  <c r="Q606" i="1"/>
  <c r="Y606" i="1" s="1"/>
  <c r="P606" i="1"/>
  <c r="R606" i="1" s="1"/>
  <c r="AF606" i="1"/>
  <c r="AE606" i="1"/>
  <c r="AA606" i="1"/>
  <c r="AD606" i="1"/>
  <c r="P518" i="1"/>
  <c r="R518" i="1" s="1"/>
  <c r="S518" i="1" s="1"/>
  <c r="T518" i="1" s="1"/>
  <c r="Q518" i="1"/>
  <c r="Y518" i="1" s="1"/>
  <c r="AA518" i="1"/>
  <c r="AE518" i="1"/>
  <c r="AF518" i="1"/>
  <c r="AD518" i="1"/>
  <c r="Q355" i="1"/>
  <c r="Y355" i="1" s="1"/>
  <c r="AD355" i="1"/>
  <c r="AF355" i="1"/>
  <c r="AE355" i="1"/>
  <c r="AA355" i="1"/>
  <c r="P665" i="1"/>
  <c r="R665" i="1" s="1"/>
  <c r="S665" i="1" s="1"/>
  <c r="T665" i="1" s="1"/>
  <c r="Q665" i="1"/>
  <c r="Y665" i="1" s="1"/>
  <c r="AE665" i="1"/>
  <c r="AA665" i="1"/>
  <c r="AF665" i="1"/>
  <c r="AD665" i="1"/>
  <c r="AB593" i="1"/>
  <c r="AB499" i="1"/>
  <c r="Q611" i="1"/>
  <c r="Y611" i="1" s="1"/>
  <c r="P611" i="1"/>
  <c r="R611" i="1" s="1"/>
  <c r="AD611" i="1"/>
  <c r="AF611" i="1"/>
  <c r="AA611" i="1"/>
  <c r="AE611" i="1"/>
  <c r="Q375" i="1"/>
  <c r="Y375" i="1" s="1"/>
  <c r="P375" i="1"/>
  <c r="R375" i="1" s="1"/>
  <c r="S375" i="1" s="1"/>
  <c r="T375" i="1" s="1"/>
  <c r="AA375" i="1"/>
  <c r="AE375" i="1"/>
  <c r="AD375" i="1"/>
  <c r="AF375" i="1"/>
  <c r="P682" i="1"/>
  <c r="R682" i="1" s="1"/>
  <c r="Q682" i="1"/>
  <c r="Y682" i="1" s="1"/>
  <c r="AE682" i="1"/>
  <c r="AF682" i="1"/>
  <c r="AD682" i="1"/>
  <c r="AA682" i="1"/>
  <c r="AB610" i="1"/>
  <c r="AB524" i="1"/>
  <c r="Q373" i="1"/>
  <c r="Y373" i="1" s="1"/>
  <c r="P373" i="1"/>
  <c r="R373" i="1" s="1"/>
  <c r="S373" i="1" s="1"/>
  <c r="T373" i="1" s="1"/>
  <c r="AF373" i="1"/>
  <c r="AE373" i="1"/>
  <c r="AA373" i="1"/>
  <c r="AD373" i="1"/>
  <c r="P610" i="1"/>
  <c r="R610" i="1" s="1"/>
  <c r="Q610" i="1"/>
  <c r="Y610" i="1" s="1"/>
  <c r="AD610" i="1"/>
  <c r="AF610" i="1"/>
  <c r="AE610" i="1"/>
  <c r="AA610" i="1"/>
  <c r="P524" i="1"/>
  <c r="R524" i="1" s="1"/>
  <c r="S524" i="1" s="1"/>
  <c r="T524" i="1" s="1"/>
  <c r="Q524" i="1"/>
  <c r="Y524" i="1" s="1"/>
  <c r="AF524" i="1"/>
  <c r="AE524" i="1"/>
  <c r="AA524" i="1"/>
  <c r="AD524" i="1"/>
  <c r="P550" i="1"/>
  <c r="R550" i="1" s="1"/>
  <c r="S550" i="1" s="1"/>
  <c r="T550" i="1" s="1"/>
  <c r="AA550" i="1"/>
  <c r="AF550" i="1"/>
  <c r="AD550" i="1"/>
  <c r="AE550" i="1"/>
  <c r="Q421" i="1"/>
  <c r="Y421" i="1" s="1"/>
  <c r="AF421" i="1"/>
  <c r="AA421" i="1"/>
  <c r="AD421" i="1"/>
  <c r="AE421" i="1"/>
  <c r="Q609" i="1"/>
  <c r="Y609" i="1" s="1"/>
  <c r="AF609" i="1"/>
  <c r="AA609" i="1"/>
  <c r="AE609" i="1"/>
  <c r="AD609" i="1"/>
  <c r="Q523" i="1"/>
  <c r="Y523" i="1" s="1"/>
  <c r="P523" i="1"/>
  <c r="R523" i="1" s="1"/>
  <c r="S523" i="1" s="1"/>
  <c r="T523" i="1" s="1"/>
  <c r="AF523" i="1"/>
  <c r="AA523" i="1"/>
  <c r="AE523" i="1"/>
  <c r="Q367" i="1"/>
  <c r="Y367" i="1" s="1"/>
  <c r="P367" i="1"/>
  <c r="R367" i="1" s="1"/>
  <c r="S367" i="1" s="1"/>
  <c r="T367" i="1" s="1"/>
  <c r="AE367" i="1"/>
  <c r="AF367" i="1"/>
  <c r="AA367" i="1"/>
  <c r="AD367" i="1"/>
  <c r="Q680" i="1"/>
  <c r="Y680" i="1" s="1"/>
  <c r="AD680" i="1"/>
  <c r="AA680" i="1"/>
  <c r="AF680" i="1"/>
  <c r="AE680" i="1"/>
  <c r="AB608" i="1"/>
  <c r="AA522" i="1"/>
  <c r="AF522" i="1"/>
  <c r="AE522" i="1"/>
  <c r="AB366" i="1"/>
  <c r="AB637" i="1"/>
  <c r="P564" i="1"/>
  <c r="R564" i="1" s="1"/>
  <c r="S564" i="1" s="1"/>
  <c r="T564" i="1" s="1"/>
  <c r="Q564" i="1"/>
  <c r="Y564" i="1" s="1"/>
  <c r="AA564" i="1"/>
  <c r="AE564" i="1"/>
  <c r="AD564" i="1"/>
  <c r="AF564" i="1"/>
  <c r="AC432" i="1"/>
  <c r="P432" i="1"/>
  <c r="R432" i="1" s="1"/>
  <c r="S432" i="1" s="1"/>
  <c r="T432" i="1" s="1"/>
  <c r="Q432" i="1"/>
  <c r="Y432" i="1" s="1"/>
  <c r="AD432" i="1"/>
  <c r="AF432" i="1"/>
  <c r="AA432" i="1"/>
  <c r="AE432" i="1"/>
  <c r="P390" i="1"/>
  <c r="R390" i="1" s="1"/>
  <c r="Q390" i="1"/>
  <c r="Y390" i="1" s="1"/>
  <c r="AE390" i="1"/>
  <c r="AA390" i="1"/>
  <c r="AD390" i="1"/>
  <c r="AF390" i="1"/>
  <c r="Q318" i="1"/>
  <c r="Y318" i="1" s="1"/>
  <c r="P318" i="1"/>
  <c r="R318" i="1" s="1"/>
  <c r="AE318" i="1"/>
  <c r="Q198" i="1"/>
  <c r="Y198" i="1" s="1"/>
  <c r="P198" i="1"/>
  <c r="R198" i="1" s="1"/>
  <c r="S198" i="1" s="1"/>
  <c r="T198" i="1" s="1"/>
  <c r="AA198" i="1"/>
  <c r="AD198" i="1"/>
  <c r="AE198" i="1"/>
  <c r="AF198" i="1"/>
  <c r="AB455" i="1"/>
  <c r="AB383" i="1"/>
  <c r="AB311" i="1"/>
  <c r="Q383" i="1"/>
  <c r="Y383" i="1" s="1"/>
  <c r="AA383" i="1"/>
  <c r="AF383" i="1"/>
  <c r="AE383" i="1"/>
  <c r="AD383" i="1"/>
  <c r="AC311" i="1"/>
  <c r="Q311" i="1"/>
  <c r="Y311" i="1" s="1"/>
  <c r="P311" i="1"/>
  <c r="R311" i="1" s="1"/>
  <c r="S311" i="1" s="1"/>
  <c r="T311" i="1" s="1"/>
  <c r="AE311" i="1"/>
  <c r="AA311" i="1"/>
  <c r="AF311" i="1"/>
  <c r="P185" i="1"/>
  <c r="R185" i="1" s="1"/>
  <c r="S185" i="1" s="1"/>
  <c r="T185" i="1" s="1"/>
  <c r="Q185" i="1"/>
  <c r="Y185" i="1" s="1"/>
  <c r="AE185" i="1"/>
  <c r="AA185" i="1"/>
  <c r="AD185" i="1"/>
  <c r="AF185" i="1"/>
  <c r="AC510" i="1"/>
  <c r="Q510" i="1"/>
  <c r="Y510" i="1" s="1"/>
  <c r="P510" i="1"/>
  <c r="R510" i="1" s="1"/>
  <c r="S510" i="1" s="1"/>
  <c r="T510" i="1" s="1"/>
  <c r="AF510" i="1"/>
  <c r="AD510" i="1"/>
  <c r="AE510" i="1"/>
  <c r="AA510" i="1"/>
  <c r="AB285" i="1"/>
  <c r="Q16" i="1"/>
  <c r="Y16" i="1" s="1"/>
  <c r="P16" i="1"/>
  <c r="R16" i="1" s="1"/>
  <c r="S16" i="1" s="1"/>
  <c r="T16" i="1" s="1"/>
  <c r="AE16" i="1"/>
  <c r="AF16" i="1"/>
  <c r="AD16" i="1"/>
  <c r="AA16" i="1"/>
  <c r="AB491" i="1"/>
  <c r="P418" i="1"/>
  <c r="R418" i="1" s="1"/>
  <c r="S418" i="1" s="1"/>
  <c r="T418" i="1" s="1"/>
  <c r="Q418" i="1"/>
  <c r="Y418" i="1" s="1"/>
  <c r="AA418" i="1"/>
  <c r="AE418" i="1"/>
  <c r="AF418" i="1"/>
  <c r="P346" i="1"/>
  <c r="R346" i="1" s="1"/>
  <c r="Q346" i="1"/>
  <c r="Y346" i="1" s="1"/>
  <c r="AE346" i="1"/>
  <c r="AF346" i="1"/>
  <c r="AA346" i="1"/>
  <c r="AD346" i="1"/>
  <c r="P250" i="1"/>
  <c r="R250" i="1" s="1"/>
  <c r="S250" i="1" s="1"/>
  <c r="T250" i="1" s="1"/>
  <c r="AD250" i="1"/>
  <c r="AA250" i="1"/>
  <c r="AF250" i="1"/>
  <c r="AE250" i="1"/>
  <c r="Q116" i="1"/>
  <c r="Y116" i="1" s="1"/>
  <c r="P116" i="1"/>
  <c r="R116" i="1" s="1"/>
  <c r="AF116" i="1"/>
  <c r="AE116" i="1"/>
  <c r="AA116" i="1"/>
  <c r="AD116" i="1"/>
  <c r="Q497" i="1"/>
  <c r="Y497" i="1" s="1"/>
  <c r="AD497" i="1"/>
  <c r="AE497" i="1"/>
  <c r="AF497" i="1"/>
  <c r="AA497" i="1"/>
  <c r="AB423" i="1"/>
  <c r="AB351" i="1"/>
  <c r="P261" i="1"/>
  <c r="R261" i="1" s="1"/>
  <c r="S261" i="1" s="1"/>
  <c r="T261" i="1" s="1"/>
  <c r="Q261" i="1"/>
  <c r="Y261" i="1" s="1"/>
  <c r="AA261" i="1"/>
  <c r="AE261" i="1"/>
  <c r="AF261" i="1"/>
  <c r="Q126" i="1"/>
  <c r="Y126" i="1" s="1"/>
  <c r="P126" i="1"/>
  <c r="R126" i="1" s="1"/>
  <c r="AF126" i="1"/>
  <c r="AA126" i="1"/>
  <c r="AD126" i="1"/>
  <c r="AE126" i="1"/>
  <c r="Q302" i="1"/>
  <c r="Y302" i="1" s="1"/>
  <c r="AF302" i="1"/>
  <c r="AE302" i="1"/>
  <c r="AA302" i="1"/>
  <c r="AD302" i="1"/>
  <c r="Q34" i="1"/>
  <c r="Y34" i="1" s="1"/>
  <c r="P34" i="1"/>
  <c r="R34" i="1" s="1"/>
  <c r="AD34" i="1"/>
  <c r="AF34" i="1"/>
  <c r="AE34" i="1"/>
  <c r="AA34" i="1"/>
  <c r="Q519" i="1"/>
  <c r="Y519" i="1" s="1"/>
  <c r="AE519" i="1"/>
  <c r="AF519" i="1"/>
  <c r="AA519" i="1"/>
  <c r="P446" i="1"/>
  <c r="R446" i="1" s="1"/>
  <c r="Q446" i="1"/>
  <c r="Y446" i="1" s="1"/>
  <c r="AE446" i="1"/>
  <c r="AF446" i="1"/>
  <c r="AA446" i="1"/>
  <c r="AD446" i="1"/>
  <c r="P374" i="1"/>
  <c r="R374" i="1" s="1"/>
  <c r="AD374" i="1"/>
  <c r="AF374" i="1"/>
  <c r="AA374" i="1"/>
  <c r="AE374" i="1"/>
  <c r="AB301" i="1"/>
  <c r="AB433" i="1"/>
  <c r="AB361" i="1"/>
  <c r="AB279" i="1"/>
  <c r="P145" i="1"/>
  <c r="R145" i="1" s="1"/>
  <c r="S145" i="1" s="1"/>
  <c r="T145" i="1" s="1"/>
  <c r="Q145" i="1"/>
  <c r="Y145" i="1" s="1"/>
  <c r="AA145" i="1"/>
  <c r="AE145" i="1"/>
  <c r="AD145" i="1"/>
  <c r="AF145" i="1"/>
  <c r="Q11" i="1"/>
  <c r="Y11" i="1" s="1"/>
  <c r="P11" i="1"/>
  <c r="R11" i="1" s="1"/>
  <c r="AF11" i="1"/>
  <c r="AA11" i="1"/>
  <c r="AE11" i="1"/>
  <c r="AD11" i="1"/>
  <c r="P226" i="1"/>
  <c r="R226" i="1" s="1"/>
  <c r="S226" i="1" s="1"/>
  <c r="T226" i="1" s="1"/>
  <c r="AA226" i="1"/>
  <c r="AF226" i="1"/>
  <c r="AE226" i="1"/>
  <c r="AD226" i="1"/>
  <c r="AB147" i="1"/>
  <c r="AC69" i="1"/>
  <c r="P69" i="1"/>
  <c r="R69" i="1" s="1"/>
  <c r="Q69" i="1"/>
  <c r="Y69" i="1" s="1"/>
  <c r="AA69" i="1"/>
  <c r="AD69" i="1"/>
  <c r="AE69" i="1"/>
  <c r="AF69" i="1"/>
  <c r="Q290" i="1"/>
  <c r="Y290" i="1" s="1"/>
  <c r="P290" i="1"/>
  <c r="R290" i="1" s="1"/>
  <c r="S290" i="1" s="1"/>
  <c r="T290" i="1" s="1"/>
  <c r="AA290" i="1"/>
  <c r="AD290" i="1"/>
  <c r="AE290" i="1"/>
  <c r="AF290" i="1"/>
  <c r="Q212" i="1"/>
  <c r="Y212" i="1" s="1"/>
  <c r="P212" i="1"/>
  <c r="R212" i="1" s="1"/>
  <c r="S212" i="1" s="1"/>
  <c r="T212" i="1" s="1"/>
  <c r="AF212" i="1"/>
  <c r="AE212" i="1"/>
  <c r="AA212" i="1"/>
  <c r="AB133" i="1"/>
  <c r="P55" i="1"/>
  <c r="R55" i="1" s="1"/>
  <c r="S55" i="1" s="1"/>
  <c r="T55" i="1" s="1"/>
  <c r="Q55" i="1"/>
  <c r="Y55" i="1" s="1"/>
  <c r="AA55" i="1"/>
  <c r="AE55" i="1"/>
  <c r="AD55" i="1"/>
  <c r="AF55" i="1"/>
  <c r="AC264" i="1"/>
  <c r="P264" i="1"/>
  <c r="R264" i="1" s="1"/>
  <c r="S264" i="1" s="1"/>
  <c r="T264" i="1" s="1"/>
  <c r="Q264" i="1"/>
  <c r="Y264" i="1" s="1"/>
  <c r="AF264" i="1"/>
  <c r="AA264" i="1"/>
  <c r="AE264" i="1"/>
  <c r="Q107" i="1"/>
  <c r="Y107" i="1" s="1"/>
  <c r="P107" i="1"/>
  <c r="R107" i="1" s="1"/>
  <c r="AF107" i="1"/>
  <c r="AE107" i="1"/>
  <c r="AD107" i="1"/>
  <c r="AA107" i="1"/>
  <c r="Q28" i="1"/>
  <c r="Y28" i="1" s="1"/>
  <c r="P28" i="1"/>
  <c r="R28" i="1" s="1"/>
  <c r="S28" i="1" s="1"/>
  <c r="T28" i="1" s="1"/>
  <c r="AA28" i="1"/>
  <c r="AD28" i="1"/>
  <c r="AE28" i="1"/>
  <c r="AF28" i="1"/>
  <c r="Q236" i="1"/>
  <c r="Y236" i="1" s="1"/>
  <c r="P236" i="1"/>
  <c r="R236" i="1" s="1"/>
  <c r="AF236" i="1"/>
  <c r="AA236" i="1"/>
  <c r="AE236" i="1"/>
  <c r="AB157" i="1"/>
  <c r="Q79" i="1"/>
  <c r="Y79" i="1" s="1"/>
  <c r="P79" i="1"/>
  <c r="R79" i="1" s="1"/>
  <c r="AF79" i="1"/>
  <c r="AE79" i="1"/>
  <c r="AA79" i="1"/>
  <c r="AD79" i="1"/>
  <c r="AB299" i="1"/>
  <c r="P143" i="1"/>
  <c r="R143" i="1" s="1"/>
  <c r="Q143" i="1"/>
  <c r="Y143" i="1" s="1"/>
  <c r="AD143" i="1"/>
  <c r="AA143" i="1"/>
  <c r="AF143" i="1"/>
  <c r="AE143" i="1"/>
  <c r="Q64" i="1"/>
  <c r="Y64" i="1" s="1"/>
  <c r="P64" i="1"/>
  <c r="R64" i="1" s="1"/>
  <c r="S64" i="1" s="1"/>
  <c r="T64" i="1" s="1"/>
  <c r="AF64" i="1"/>
  <c r="AA64" i="1"/>
  <c r="AE64" i="1"/>
  <c r="AD64" i="1"/>
  <c r="AB286" i="1"/>
  <c r="AB214" i="1"/>
  <c r="AB142" i="1"/>
  <c r="AB70" i="1"/>
  <c r="AD26" i="1"/>
  <c r="AD523" i="1"/>
  <c r="AD269" i="1"/>
  <c r="AD235" i="1"/>
  <c r="AD520" i="1"/>
  <c r="AD350" i="1"/>
  <c r="AC381" i="1"/>
  <c r="AC528" i="1"/>
  <c r="Q637" i="1"/>
  <c r="Y637" i="1" s="1"/>
  <c r="AD637" i="1"/>
  <c r="AA637" i="1"/>
  <c r="AF637" i="1"/>
  <c r="AE637" i="1"/>
  <c r="Q443" i="1"/>
  <c r="Y443" i="1" s="1"/>
  <c r="P443" i="1"/>
  <c r="R443" i="1" s="1"/>
  <c r="S443" i="1" s="1"/>
  <c r="T443" i="1" s="1"/>
  <c r="AE443" i="1"/>
  <c r="AA443" i="1"/>
  <c r="AF443" i="1"/>
  <c r="Q88" i="1"/>
  <c r="Y88" i="1" s="1"/>
  <c r="P88" i="1"/>
  <c r="R88" i="1" s="1"/>
  <c r="S88" i="1" s="1"/>
  <c r="T88" i="1" s="1"/>
  <c r="AF88" i="1"/>
  <c r="AA88" i="1"/>
  <c r="AE88" i="1"/>
  <c r="Q625" i="1"/>
  <c r="Y625" i="1" s="1"/>
  <c r="AA625" i="1"/>
  <c r="AF625" i="1"/>
  <c r="AE625" i="1"/>
  <c r="AD625" i="1"/>
  <c r="Q547" i="1"/>
  <c r="Y547" i="1" s="1"/>
  <c r="P547" i="1"/>
  <c r="R547" i="1" s="1"/>
  <c r="S547" i="1" s="1"/>
  <c r="T547" i="1" s="1"/>
  <c r="AD547" i="1"/>
  <c r="AF547" i="1"/>
  <c r="AE547" i="1"/>
  <c r="AA547" i="1"/>
  <c r="Q415" i="1"/>
  <c r="Y415" i="1" s="1"/>
  <c r="P415" i="1"/>
  <c r="R415" i="1" s="1"/>
  <c r="S415" i="1" s="1"/>
  <c r="T415" i="1" s="1"/>
  <c r="AA415" i="1"/>
  <c r="AF415" i="1"/>
  <c r="AE415" i="1"/>
  <c r="AD415" i="1"/>
  <c r="P600" i="1"/>
  <c r="R600" i="1" s="1"/>
  <c r="S600" i="1" s="1"/>
  <c r="T600" i="1" s="1"/>
  <c r="AD600" i="1"/>
  <c r="AE600" i="1"/>
  <c r="AA600" i="1"/>
  <c r="AF600" i="1"/>
  <c r="Q509" i="1"/>
  <c r="Y509" i="1" s="1"/>
  <c r="AD509" i="1"/>
  <c r="AE509" i="1"/>
  <c r="AA509" i="1"/>
  <c r="AF509" i="1"/>
  <c r="P331" i="1"/>
  <c r="R331" i="1" s="1"/>
  <c r="S331" i="1" s="1"/>
  <c r="T331" i="1" s="1"/>
  <c r="Q331" i="1"/>
  <c r="Y331" i="1" s="1"/>
  <c r="AE331" i="1"/>
  <c r="AF331" i="1"/>
  <c r="AA331" i="1"/>
  <c r="AD331" i="1"/>
  <c r="Q659" i="1"/>
  <c r="Y659" i="1" s="1"/>
  <c r="P659" i="1"/>
  <c r="R659" i="1" s="1"/>
  <c r="S659" i="1" s="1"/>
  <c r="T659" i="1" s="1"/>
  <c r="AD659" i="1"/>
  <c r="AE659" i="1"/>
  <c r="AA659" i="1"/>
  <c r="AF659" i="1"/>
  <c r="Q588" i="1"/>
  <c r="Y588" i="1" s="1"/>
  <c r="AC588" i="1"/>
  <c r="P588" i="1"/>
  <c r="R588" i="1" s="1"/>
  <c r="AA588" i="1"/>
  <c r="AD588" i="1"/>
  <c r="AF588" i="1"/>
  <c r="AE588" i="1"/>
  <c r="P488" i="1"/>
  <c r="R488" i="1" s="1"/>
  <c r="S488" i="1" s="1"/>
  <c r="T488" i="1" s="1"/>
  <c r="Q488" i="1"/>
  <c r="Y488" i="1" s="1"/>
  <c r="AF488" i="1"/>
  <c r="AE488" i="1"/>
  <c r="AD488" i="1"/>
  <c r="AA488" i="1"/>
  <c r="P605" i="1"/>
  <c r="R605" i="1" s="1"/>
  <c r="Q605" i="1"/>
  <c r="Y605" i="1" s="1"/>
  <c r="AA605" i="1"/>
  <c r="AE605" i="1"/>
  <c r="AF605" i="1"/>
  <c r="AD605" i="1"/>
  <c r="P517" i="1"/>
  <c r="R517" i="1" s="1"/>
  <c r="S517" i="1" s="1"/>
  <c r="T517" i="1" s="1"/>
  <c r="Q517" i="1"/>
  <c r="Y517" i="1" s="1"/>
  <c r="AD517" i="1"/>
  <c r="AF517" i="1"/>
  <c r="AE517" i="1"/>
  <c r="AA517" i="1"/>
  <c r="P351" i="1"/>
  <c r="R351" i="1" s="1"/>
  <c r="Q351" i="1"/>
  <c r="Y351" i="1" s="1"/>
  <c r="AF351" i="1"/>
  <c r="AE351" i="1"/>
  <c r="AA351" i="1"/>
  <c r="Q676" i="1"/>
  <c r="Y676" i="1" s="1"/>
  <c r="P676" i="1"/>
  <c r="R676" i="1" s="1"/>
  <c r="S676" i="1" s="1"/>
  <c r="T676" i="1" s="1"/>
  <c r="AF676" i="1"/>
  <c r="AD676" i="1"/>
  <c r="AA676" i="1"/>
  <c r="AE676" i="1"/>
  <c r="AB604" i="1"/>
  <c r="P516" i="1"/>
  <c r="R516" i="1" s="1"/>
  <c r="Q516" i="1"/>
  <c r="Y516" i="1" s="1"/>
  <c r="AE516" i="1"/>
  <c r="AD516" i="1"/>
  <c r="AF516" i="1"/>
  <c r="AA516" i="1"/>
  <c r="Q349" i="1"/>
  <c r="Y349" i="1" s="1"/>
  <c r="AD349" i="1"/>
  <c r="AF349" i="1"/>
  <c r="AA349" i="1"/>
  <c r="AE349" i="1"/>
  <c r="Q604" i="1"/>
  <c r="Y604" i="1" s="1"/>
  <c r="P604" i="1"/>
  <c r="R604" i="1" s="1"/>
  <c r="S604" i="1" s="1"/>
  <c r="T604" i="1" s="1"/>
  <c r="AE604" i="1"/>
  <c r="AF604" i="1"/>
  <c r="AA604" i="1"/>
  <c r="AD604" i="1"/>
  <c r="P408" i="1"/>
  <c r="R408" i="1" s="1"/>
  <c r="Q408" i="1"/>
  <c r="Y408" i="1" s="1"/>
  <c r="AE408" i="1"/>
  <c r="AF408" i="1"/>
  <c r="AA408" i="1"/>
  <c r="AD408" i="1"/>
  <c r="AC603" i="1"/>
  <c r="Q603" i="1"/>
  <c r="Y603" i="1" s="1"/>
  <c r="AF603" i="1"/>
  <c r="AD603" i="1"/>
  <c r="AA603" i="1"/>
  <c r="AE603" i="1"/>
  <c r="P343" i="1"/>
  <c r="R343" i="1" s="1"/>
  <c r="S343" i="1" s="1"/>
  <c r="T343" i="1" s="1"/>
  <c r="AF343" i="1"/>
  <c r="AE343" i="1"/>
  <c r="AA343" i="1"/>
  <c r="AD343" i="1"/>
  <c r="Q674" i="1"/>
  <c r="Y674" i="1" s="1"/>
  <c r="AD674" i="1"/>
  <c r="AF674" i="1"/>
  <c r="AE674" i="1"/>
  <c r="AA674" i="1"/>
  <c r="AB602" i="1"/>
  <c r="AB512" i="1"/>
  <c r="Q632" i="1"/>
  <c r="Y632" i="1" s="1"/>
  <c r="P632" i="1"/>
  <c r="R632" i="1" s="1"/>
  <c r="S632" i="1" s="1"/>
  <c r="T632" i="1" s="1"/>
  <c r="AE632" i="1"/>
  <c r="AF632" i="1"/>
  <c r="AA632" i="1"/>
  <c r="AD632" i="1"/>
  <c r="AB556" i="1"/>
  <c r="Q417" i="1"/>
  <c r="Y417" i="1" s="1"/>
  <c r="P417" i="1"/>
  <c r="R417" i="1" s="1"/>
  <c r="S417" i="1" s="1"/>
  <c r="T417" i="1" s="1"/>
  <c r="AD417" i="1"/>
  <c r="AE417" i="1"/>
  <c r="AF417" i="1"/>
  <c r="AA417" i="1"/>
  <c r="P121" i="1"/>
  <c r="R121" i="1" s="1"/>
  <c r="S121" i="1" s="1"/>
  <c r="T121" i="1" s="1"/>
  <c r="Q121" i="1"/>
  <c r="Y121" i="1" s="1"/>
  <c r="AE121" i="1"/>
  <c r="AA121" i="1"/>
  <c r="AF121" i="1"/>
  <c r="AD121" i="1"/>
  <c r="P384" i="1"/>
  <c r="R384" i="1" s="1"/>
  <c r="S384" i="1" s="1"/>
  <c r="T384" i="1" s="1"/>
  <c r="Q384" i="1"/>
  <c r="Y384" i="1" s="1"/>
  <c r="AA384" i="1"/>
  <c r="AF384" i="1"/>
  <c r="AE384" i="1"/>
  <c r="AD384" i="1"/>
  <c r="P312" i="1"/>
  <c r="R312" i="1" s="1"/>
  <c r="AE312" i="1"/>
  <c r="AF312" i="1"/>
  <c r="AD312" i="1"/>
  <c r="AA312" i="1"/>
  <c r="Q52" i="1"/>
  <c r="Y52" i="1" s="1"/>
  <c r="P52" i="1"/>
  <c r="R52" i="1" s="1"/>
  <c r="S52" i="1" s="1"/>
  <c r="T52" i="1" s="1"/>
  <c r="AD52" i="1"/>
  <c r="AE52" i="1"/>
  <c r="AF52" i="1"/>
  <c r="AA52" i="1"/>
  <c r="AB528" i="1"/>
  <c r="AC377" i="1"/>
  <c r="AB377" i="1"/>
  <c r="P175" i="1"/>
  <c r="R175" i="1" s="1"/>
  <c r="S175" i="1" s="1"/>
  <c r="T175" i="1" s="1"/>
  <c r="Q175" i="1"/>
  <c r="Y175" i="1" s="1"/>
  <c r="AF175" i="1"/>
  <c r="AD175" i="1"/>
  <c r="AE175" i="1"/>
  <c r="AA175" i="1"/>
  <c r="Q40" i="1"/>
  <c r="Y40" i="1" s="1"/>
  <c r="P40" i="1"/>
  <c r="R40" i="1" s="1"/>
  <c r="S40" i="1" s="1"/>
  <c r="T40" i="1" s="1"/>
  <c r="AA40" i="1"/>
  <c r="AE40" i="1"/>
  <c r="AD40" i="1"/>
  <c r="AF40" i="1"/>
  <c r="Q377" i="1"/>
  <c r="Y377" i="1" s="1"/>
  <c r="P377" i="1"/>
  <c r="R377" i="1" s="1"/>
  <c r="S377" i="1" s="1"/>
  <c r="T377" i="1" s="1"/>
  <c r="AF377" i="1"/>
  <c r="AD377" i="1"/>
  <c r="AE377" i="1"/>
  <c r="AA377" i="1"/>
  <c r="Q305" i="1"/>
  <c r="Y305" i="1" s="1"/>
  <c r="P305" i="1"/>
  <c r="R305" i="1" s="1"/>
  <c r="AE305" i="1"/>
  <c r="AD305" i="1"/>
  <c r="AF305" i="1"/>
  <c r="AA305" i="1"/>
  <c r="P39" i="1"/>
  <c r="R39" i="1" s="1"/>
  <c r="S39" i="1" s="1"/>
  <c r="T39" i="1" s="1"/>
  <c r="Q39" i="1"/>
  <c r="Y39" i="1" s="1"/>
  <c r="AE39" i="1"/>
  <c r="AF39" i="1"/>
  <c r="AA39" i="1"/>
  <c r="P504" i="1"/>
  <c r="R504" i="1" s="1"/>
  <c r="S504" i="1" s="1"/>
  <c r="T504" i="1" s="1"/>
  <c r="Q504" i="1"/>
  <c r="Y504" i="1" s="1"/>
  <c r="AA504" i="1"/>
  <c r="AE504" i="1"/>
  <c r="AD504" i="1"/>
  <c r="AF504" i="1"/>
  <c r="AD274" i="1"/>
  <c r="P274" i="1"/>
  <c r="R274" i="1" s="1"/>
  <c r="Q274" i="1"/>
  <c r="Y274" i="1" s="1"/>
  <c r="AA274" i="1"/>
  <c r="AF274" i="1"/>
  <c r="AE274" i="1"/>
  <c r="Q139" i="1"/>
  <c r="Y139" i="1" s="1"/>
  <c r="P139" i="1"/>
  <c r="R139" i="1" s="1"/>
  <c r="AE139" i="1"/>
  <c r="AF139" i="1"/>
  <c r="AD139" i="1"/>
  <c r="AA139" i="1"/>
  <c r="P557" i="1"/>
  <c r="R557" i="1" s="1"/>
  <c r="S557" i="1" s="1"/>
  <c r="T557" i="1" s="1"/>
  <c r="Q557" i="1"/>
  <c r="Y557" i="1" s="1"/>
  <c r="AD557" i="1"/>
  <c r="AA557" i="1"/>
  <c r="AF557" i="1"/>
  <c r="AE557" i="1"/>
  <c r="AB485" i="1"/>
  <c r="P412" i="1"/>
  <c r="R412" i="1" s="1"/>
  <c r="S412" i="1" s="1"/>
  <c r="T412" i="1" s="1"/>
  <c r="Q412" i="1"/>
  <c r="Y412" i="1" s="1"/>
  <c r="AE412" i="1"/>
  <c r="AF412" i="1"/>
  <c r="AD412" i="1"/>
  <c r="AA412" i="1"/>
  <c r="Q340" i="1"/>
  <c r="Y340" i="1" s="1"/>
  <c r="P340" i="1"/>
  <c r="R340" i="1" s="1"/>
  <c r="S340" i="1" s="1"/>
  <c r="T340" i="1" s="1"/>
  <c r="AE340" i="1"/>
  <c r="AA340" i="1"/>
  <c r="AF340" i="1"/>
  <c r="AD340" i="1"/>
  <c r="Q240" i="1"/>
  <c r="Y240" i="1" s="1"/>
  <c r="P240" i="1"/>
  <c r="R240" i="1" s="1"/>
  <c r="AF240" i="1"/>
  <c r="AE240" i="1"/>
  <c r="AA240" i="1"/>
  <c r="AD240" i="1"/>
  <c r="P491" i="1"/>
  <c r="R491" i="1" s="1"/>
  <c r="Q491" i="1"/>
  <c r="Y491" i="1" s="1"/>
  <c r="AD491" i="1"/>
  <c r="AF491" i="1"/>
  <c r="AA491" i="1"/>
  <c r="AE491" i="1"/>
  <c r="AB417" i="1"/>
  <c r="AB345" i="1"/>
  <c r="AB249" i="1"/>
  <c r="AB115" i="1"/>
  <c r="Q158" i="1"/>
  <c r="Y158" i="1" s="1"/>
  <c r="AE158" i="1"/>
  <c r="AA158" i="1"/>
  <c r="AF158" i="1"/>
  <c r="AD158" i="1"/>
  <c r="AC24" i="1"/>
  <c r="Q24" i="1"/>
  <c r="Y24" i="1" s="1"/>
  <c r="P24" i="1"/>
  <c r="R24" i="1" s="1"/>
  <c r="AD24" i="1"/>
  <c r="AE24" i="1"/>
  <c r="AF24" i="1"/>
  <c r="AA24" i="1"/>
  <c r="Q513" i="1"/>
  <c r="Y513" i="1" s="1"/>
  <c r="AE513" i="1"/>
  <c r="AA513" i="1"/>
  <c r="AD513" i="1"/>
  <c r="AF513" i="1"/>
  <c r="P440" i="1"/>
  <c r="R440" i="1" s="1"/>
  <c r="S440" i="1" s="1"/>
  <c r="T440" i="1" s="1"/>
  <c r="Q440" i="1"/>
  <c r="Y440" i="1" s="1"/>
  <c r="AF440" i="1"/>
  <c r="AA440" i="1"/>
  <c r="AE440" i="1"/>
  <c r="AE368" i="1"/>
  <c r="AA368" i="1"/>
  <c r="AF368" i="1"/>
  <c r="AD368" i="1"/>
  <c r="P157" i="1"/>
  <c r="R157" i="1" s="1"/>
  <c r="S157" i="1" s="1"/>
  <c r="T157" i="1" s="1"/>
  <c r="Q157" i="1"/>
  <c r="Y157" i="1" s="1"/>
  <c r="AE157" i="1"/>
  <c r="AD157" i="1"/>
  <c r="AF157" i="1"/>
  <c r="AA157" i="1"/>
  <c r="P23" i="1"/>
  <c r="R23" i="1" s="1"/>
  <c r="S23" i="1" s="1"/>
  <c r="T23" i="1" s="1"/>
  <c r="Q23" i="1"/>
  <c r="Y23" i="1" s="1"/>
  <c r="AD23" i="1"/>
  <c r="AF23" i="1"/>
  <c r="AA23" i="1"/>
  <c r="AE23" i="1"/>
  <c r="AB427" i="1"/>
  <c r="AB355" i="1"/>
  <c r="AC268" i="1"/>
  <c r="P268" i="1"/>
  <c r="R268" i="1" s="1"/>
  <c r="S268" i="1" s="1"/>
  <c r="T268" i="1" s="1"/>
  <c r="AA268" i="1"/>
  <c r="AE268" i="1"/>
  <c r="AF268" i="1"/>
  <c r="AD268" i="1"/>
  <c r="Q134" i="1"/>
  <c r="Y134" i="1" s="1"/>
  <c r="P134" i="1"/>
  <c r="R134" i="1" s="1"/>
  <c r="S134" i="1" s="1"/>
  <c r="T134" i="1" s="1"/>
  <c r="AA134" i="1"/>
  <c r="AD134" i="1"/>
  <c r="AF134" i="1"/>
  <c r="AE134" i="1"/>
  <c r="P141" i="1"/>
  <c r="R141" i="1" s="1"/>
  <c r="S141" i="1" s="1"/>
  <c r="T141" i="1" s="1"/>
  <c r="Q141" i="1"/>
  <c r="Y141" i="1" s="1"/>
  <c r="AA141" i="1"/>
  <c r="AE141" i="1"/>
  <c r="AD141" i="1"/>
  <c r="AF141" i="1"/>
  <c r="P284" i="1"/>
  <c r="R284" i="1" s="1"/>
  <c r="S284" i="1" s="1"/>
  <c r="T284" i="1" s="1"/>
  <c r="Q284" i="1"/>
  <c r="Y284" i="1" s="1"/>
  <c r="AA284" i="1"/>
  <c r="AF284" i="1"/>
  <c r="AE284" i="1"/>
  <c r="AD284" i="1"/>
  <c r="AB205" i="1"/>
  <c r="Q127" i="1"/>
  <c r="Y127" i="1" s="1"/>
  <c r="P127" i="1"/>
  <c r="R127" i="1" s="1"/>
  <c r="S127" i="1" s="1"/>
  <c r="T127" i="1" s="1"/>
  <c r="AE127" i="1"/>
  <c r="AF127" i="1"/>
  <c r="AA127" i="1"/>
  <c r="AD127" i="1"/>
  <c r="AB48" i="1"/>
  <c r="P179" i="1"/>
  <c r="R179" i="1" s="1"/>
  <c r="Q179" i="1"/>
  <c r="Y179" i="1" s="1"/>
  <c r="AD179" i="1"/>
  <c r="AF179" i="1"/>
  <c r="AE179" i="1"/>
  <c r="AA179" i="1"/>
  <c r="Q100" i="1"/>
  <c r="Y100" i="1" s="1"/>
  <c r="P100" i="1"/>
  <c r="R100" i="1" s="1"/>
  <c r="AD100" i="1"/>
  <c r="AA100" i="1"/>
  <c r="AF100" i="1"/>
  <c r="AE100" i="1"/>
  <c r="AB21" i="1"/>
  <c r="AB229" i="1"/>
  <c r="Q151" i="1"/>
  <c r="Y151" i="1" s="1"/>
  <c r="P151" i="1"/>
  <c r="R151" i="1" s="1"/>
  <c r="AF151" i="1"/>
  <c r="AD151" i="1"/>
  <c r="AE151" i="1"/>
  <c r="AA151" i="1"/>
  <c r="AB72" i="1"/>
  <c r="P293" i="1"/>
  <c r="R293" i="1" s="1"/>
  <c r="AA293" i="1"/>
  <c r="AE293" i="1"/>
  <c r="AF293" i="1"/>
  <c r="P215" i="1"/>
  <c r="R215" i="1" s="1"/>
  <c r="S215" i="1" s="1"/>
  <c r="T215" i="1" s="1"/>
  <c r="Q215" i="1"/>
  <c r="Y215" i="1" s="1"/>
  <c r="AE215" i="1"/>
  <c r="AD215" i="1"/>
  <c r="AA215" i="1"/>
  <c r="AF215" i="1"/>
  <c r="Q136" i="1"/>
  <c r="Y136" i="1" s="1"/>
  <c r="P136" i="1"/>
  <c r="R136" i="1" s="1"/>
  <c r="AE136" i="1"/>
  <c r="AA136" i="1"/>
  <c r="AF136" i="1"/>
  <c r="AD136" i="1"/>
  <c r="AB57" i="1"/>
  <c r="AB280" i="1"/>
  <c r="AB208" i="1"/>
  <c r="AB136" i="1"/>
  <c r="AB64" i="1"/>
  <c r="AD63" i="1"/>
  <c r="AD87" i="1"/>
  <c r="AD445" i="1"/>
  <c r="AD529" i="1"/>
  <c r="AD39" i="1"/>
  <c r="AD88" i="1"/>
  <c r="AD345" i="1"/>
  <c r="Q556" i="1"/>
  <c r="Y556" i="1" s="1"/>
  <c r="AE556" i="1"/>
  <c r="AD556" i="1"/>
  <c r="AA556" i="1"/>
  <c r="AF556" i="1"/>
  <c r="Q431" i="1"/>
  <c r="Y431" i="1" s="1"/>
  <c r="P431" i="1"/>
  <c r="R431" i="1" s="1"/>
  <c r="AE431" i="1"/>
  <c r="AA431" i="1"/>
  <c r="AD431" i="1"/>
  <c r="AF431" i="1"/>
  <c r="P619" i="1"/>
  <c r="R619" i="1" s="1"/>
  <c r="Q619" i="1"/>
  <c r="Y619" i="1" s="1"/>
  <c r="AF619" i="1"/>
  <c r="AD619" i="1"/>
  <c r="AE619" i="1"/>
  <c r="AA619" i="1"/>
  <c r="Q402" i="1"/>
  <c r="Y402" i="1" s="1"/>
  <c r="P402" i="1"/>
  <c r="R402" i="1" s="1"/>
  <c r="S402" i="1" s="1"/>
  <c r="T402" i="1" s="1"/>
  <c r="AF402" i="1"/>
  <c r="AE402" i="1"/>
  <c r="AA402" i="1"/>
  <c r="Q546" i="1"/>
  <c r="Y546" i="1" s="1"/>
  <c r="P546" i="1"/>
  <c r="R546" i="1" s="1"/>
  <c r="S546" i="1" s="1"/>
  <c r="T546" i="1" s="1"/>
  <c r="AA546" i="1"/>
  <c r="AE546" i="1"/>
  <c r="AD546" i="1"/>
  <c r="AF546" i="1"/>
  <c r="AB665" i="1"/>
  <c r="Q594" i="1"/>
  <c r="Y594" i="1" s="1"/>
  <c r="P594" i="1"/>
  <c r="R594" i="1" s="1"/>
  <c r="AA594" i="1"/>
  <c r="AD594" i="1"/>
  <c r="AF594" i="1"/>
  <c r="AE594" i="1"/>
  <c r="P500" i="1"/>
  <c r="R500" i="1" s="1"/>
  <c r="S500" i="1" s="1"/>
  <c r="T500" i="1" s="1"/>
  <c r="Q500" i="1"/>
  <c r="Y500" i="1" s="1"/>
  <c r="AD500" i="1"/>
  <c r="AF500" i="1"/>
  <c r="AA500" i="1"/>
  <c r="AE500" i="1"/>
  <c r="Q307" i="1"/>
  <c r="Y307" i="1" s="1"/>
  <c r="P307" i="1"/>
  <c r="R307" i="1" s="1"/>
  <c r="AA307" i="1"/>
  <c r="AE307" i="1"/>
  <c r="AF307" i="1"/>
  <c r="Q653" i="1"/>
  <c r="Y653" i="1" s="1"/>
  <c r="P653" i="1"/>
  <c r="R653" i="1" s="1"/>
  <c r="S653" i="1" s="1"/>
  <c r="T653" i="1" s="1"/>
  <c r="AF653" i="1"/>
  <c r="AA653" i="1"/>
  <c r="AE653" i="1"/>
  <c r="AD653" i="1"/>
  <c r="P582" i="1"/>
  <c r="R582" i="1" s="1"/>
  <c r="S582" i="1" s="1"/>
  <c r="T582" i="1" s="1"/>
  <c r="Q582" i="1"/>
  <c r="Y582" i="1" s="1"/>
  <c r="AA582" i="1"/>
  <c r="AE582" i="1"/>
  <c r="AD582" i="1"/>
  <c r="AF582" i="1"/>
  <c r="P476" i="1"/>
  <c r="R476" i="1" s="1"/>
  <c r="Q476" i="1"/>
  <c r="Y476" i="1" s="1"/>
  <c r="AE476" i="1"/>
  <c r="AF476" i="1"/>
  <c r="AA476" i="1"/>
  <c r="AD476" i="1"/>
  <c r="P222" i="1"/>
  <c r="R222" i="1" s="1"/>
  <c r="Q222" i="1"/>
  <c r="Y222" i="1" s="1"/>
  <c r="AE222" i="1"/>
  <c r="AD222" i="1"/>
  <c r="AF222" i="1"/>
  <c r="AA222" i="1"/>
  <c r="P599" i="1"/>
  <c r="R599" i="1" s="1"/>
  <c r="S599" i="1" s="1"/>
  <c r="T599" i="1" s="1"/>
  <c r="Q599" i="1"/>
  <c r="Y599" i="1" s="1"/>
  <c r="AE599" i="1"/>
  <c r="AF599" i="1"/>
  <c r="AD599" i="1"/>
  <c r="AA599" i="1"/>
  <c r="P508" i="1"/>
  <c r="R508" i="1" s="1"/>
  <c r="S508" i="1" s="1"/>
  <c r="T508" i="1" s="1"/>
  <c r="Q508" i="1"/>
  <c r="Y508" i="1" s="1"/>
  <c r="AD508" i="1"/>
  <c r="AF508" i="1"/>
  <c r="AA508" i="1"/>
  <c r="AE508" i="1"/>
  <c r="P327" i="1"/>
  <c r="R327" i="1" s="1"/>
  <c r="AA327" i="1"/>
  <c r="AF327" i="1"/>
  <c r="AE327" i="1"/>
  <c r="AD327" i="1"/>
  <c r="P670" i="1"/>
  <c r="R670" i="1" s="1"/>
  <c r="Q670" i="1"/>
  <c r="Y670" i="1" s="1"/>
  <c r="AF670" i="1"/>
  <c r="AA670" i="1"/>
  <c r="AE670" i="1"/>
  <c r="AD670" i="1"/>
  <c r="Q507" i="1"/>
  <c r="Y507" i="1" s="1"/>
  <c r="AA507" i="1"/>
  <c r="AD507" i="1"/>
  <c r="AE507" i="1"/>
  <c r="AF507" i="1"/>
  <c r="P325" i="1"/>
  <c r="R325" i="1" s="1"/>
  <c r="S325" i="1" s="1"/>
  <c r="T325" i="1" s="1"/>
  <c r="AE325" i="1"/>
  <c r="AF325" i="1"/>
  <c r="AD325" i="1"/>
  <c r="AA325" i="1"/>
  <c r="Q598" i="1"/>
  <c r="Y598" i="1" s="1"/>
  <c r="P598" i="1"/>
  <c r="R598" i="1" s="1"/>
  <c r="S598" i="1" s="1"/>
  <c r="T598" i="1" s="1"/>
  <c r="AF598" i="1"/>
  <c r="AA598" i="1"/>
  <c r="AE598" i="1"/>
  <c r="AD598" i="1"/>
  <c r="AC532" i="1"/>
  <c r="Q532" i="1"/>
  <c r="Y532" i="1" s="1"/>
  <c r="AE532" i="1"/>
  <c r="AF532" i="1"/>
  <c r="AD532" i="1"/>
  <c r="AA532" i="1"/>
  <c r="Q391" i="1"/>
  <c r="Y391" i="1" s="1"/>
  <c r="P391" i="1"/>
  <c r="R391" i="1" s="1"/>
  <c r="AF391" i="1"/>
  <c r="AE391" i="1"/>
  <c r="AD391" i="1"/>
  <c r="AA391" i="1"/>
  <c r="AC597" i="1"/>
  <c r="AE597" i="1"/>
  <c r="AA597" i="1"/>
  <c r="AD597" i="1"/>
  <c r="AF597" i="1"/>
  <c r="P319" i="1"/>
  <c r="R319" i="1" s="1"/>
  <c r="AF319" i="1"/>
  <c r="AE319" i="1"/>
  <c r="AA319" i="1"/>
  <c r="Q668" i="1"/>
  <c r="Y668" i="1" s="1"/>
  <c r="P668" i="1"/>
  <c r="R668" i="1" s="1"/>
  <c r="AF668" i="1"/>
  <c r="AD668" i="1"/>
  <c r="AE668" i="1"/>
  <c r="AA668" i="1"/>
  <c r="AB596" i="1"/>
  <c r="AC504" i="1"/>
  <c r="AB504" i="1"/>
  <c r="P626" i="1"/>
  <c r="R626" i="1" s="1"/>
  <c r="S626" i="1" s="1"/>
  <c r="T626" i="1" s="1"/>
  <c r="AF626" i="1"/>
  <c r="AE626" i="1"/>
  <c r="AA626" i="1"/>
  <c r="AD626" i="1"/>
  <c r="P548" i="1"/>
  <c r="R548" i="1" s="1"/>
  <c r="Q548" i="1"/>
  <c r="Y548" i="1" s="1"/>
  <c r="AF548" i="1"/>
  <c r="AE548" i="1"/>
  <c r="AA548" i="1"/>
  <c r="AD548" i="1"/>
  <c r="Q403" i="1"/>
  <c r="Y403" i="1" s="1"/>
  <c r="P403" i="1"/>
  <c r="R403" i="1" s="1"/>
  <c r="S403" i="1" s="1"/>
  <c r="T403" i="1" s="1"/>
  <c r="AA403" i="1"/>
  <c r="AF403" i="1"/>
  <c r="AD403" i="1"/>
  <c r="AE403" i="1"/>
  <c r="Q378" i="1"/>
  <c r="Y378" i="1" s="1"/>
  <c r="P378" i="1"/>
  <c r="R378" i="1" s="1"/>
  <c r="S378" i="1" s="1"/>
  <c r="T378" i="1" s="1"/>
  <c r="AD378" i="1"/>
  <c r="AF378" i="1"/>
  <c r="AA378" i="1"/>
  <c r="AE378" i="1"/>
  <c r="P306" i="1"/>
  <c r="R306" i="1" s="1"/>
  <c r="S306" i="1" s="1"/>
  <c r="T306" i="1" s="1"/>
  <c r="Q306" i="1"/>
  <c r="Y306" i="1" s="1"/>
  <c r="AF306" i="1"/>
  <c r="AE306" i="1"/>
  <c r="AA306" i="1"/>
  <c r="AD306" i="1"/>
  <c r="P176" i="1"/>
  <c r="R176" i="1" s="1"/>
  <c r="S176" i="1" s="1"/>
  <c r="T176" i="1" s="1"/>
  <c r="AE176" i="1"/>
  <c r="AF176" i="1"/>
  <c r="AD176" i="1"/>
  <c r="AA176" i="1"/>
  <c r="P41" i="1"/>
  <c r="R41" i="1" s="1"/>
  <c r="S41" i="1" s="1"/>
  <c r="T41" i="1" s="1"/>
  <c r="Q41" i="1"/>
  <c r="Y41" i="1" s="1"/>
  <c r="AE41" i="1"/>
  <c r="AF41" i="1"/>
  <c r="AD41" i="1"/>
  <c r="AA41" i="1"/>
  <c r="P371" i="1"/>
  <c r="R371" i="1" s="1"/>
  <c r="S371" i="1" s="1"/>
  <c r="T371" i="1" s="1"/>
  <c r="Q371" i="1"/>
  <c r="Y371" i="1" s="1"/>
  <c r="AF371" i="1"/>
  <c r="AE371" i="1"/>
  <c r="AA371" i="1"/>
  <c r="AD371" i="1"/>
  <c r="Q297" i="1"/>
  <c r="Y297" i="1" s="1"/>
  <c r="AE297" i="1"/>
  <c r="AD297" i="1"/>
  <c r="AF297" i="1"/>
  <c r="AA297" i="1"/>
  <c r="P163" i="1"/>
  <c r="R163" i="1" s="1"/>
  <c r="S163" i="1" s="1"/>
  <c r="T163" i="1" s="1"/>
  <c r="Q163" i="1"/>
  <c r="Y163" i="1" s="1"/>
  <c r="AD163" i="1"/>
  <c r="AA163" i="1"/>
  <c r="AF163" i="1"/>
  <c r="AE163" i="1"/>
  <c r="Q498" i="1"/>
  <c r="Y498" i="1" s="1"/>
  <c r="P498" i="1"/>
  <c r="R498" i="1" s="1"/>
  <c r="S498" i="1" s="1"/>
  <c r="T498" i="1" s="1"/>
  <c r="AA498" i="1"/>
  <c r="AD498" i="1"/>
  <c r="AF498" i="1"/>
  <c r="AE498" i="1"/>
  <c r="P263" i="1"/>
  <c r="R263" i="1" s="1"/>
  <c r="AE263" i="1"/>
  <c r="AF263" i="1"/>
  <c r="AA263" i="1"/>
  <c r="AD263" i="1"/>
  <c r="AD551" i="1"/>
  <c r="AE551" i="1"/>
  <c r="AF551" i="1"/>
  <c r="AA551" i="1"/>
  <c r="AB479" i="1"/>
  <c r="P406" i="1"/>
  <c r="R406" i="1" s="1"/>
  <c r="Q406" i="1"/>
  <c r="Y406" i="1" s="1"/>
  <c r="AF406" i="1"/>
  <c r="AE406" i="1"/>
  <c r="AA406" i="1"/>
  <c r="P334" i="1"/>
  <c r="R334" i="1" s="1"/>
  <c r="Q334" i="1"/>
  <c r="Y334" i="1" s="1"/>
  <c r="AD334" i="1"/>
  <c r="AF334" i="1"/>
  <c r="AE334" i="1"/>
  <c r="AA334" i="1"/>
  <c r="AB228" i="1"/>
  <c r="Q93" i="1"/>
  <c r="Y93" i="1" s="1"/>
  <c r="P93" i="1"/>
  <c r="R93" i="1" s="1"/>
  <c r="S93" i="1" s="1"/>
  <c r="T93" i="1" s="1"/>
  <c r="AE93" i="1"/>
  <c r="AD93" i="1"/>
  <c r="AF93" i="1"/>
  <c r="AA93" i="1"/>
  <c r="Q485" i="1"/>
  <c r="Y485" i="1" s="1"/>
  <c r="P485" i="1"/>
  <c r="R485" i="1" s="1"/>
  <c r="S485" i="1" s="1"/>
  <c r="T485" i="1" s="1"/>
  <c r="AD485" i="1"/>
  <c r="AE485" i="1"/>
  <c r="AF485" i="1"/>
  <c r="AA485" i="1"/>
  <c r="AB411" i="1"/>
  <c r="AB339" i="1"/>
  <c r="P239" i="1"/>
  <c r="R239" i="1" s="1"/>
  <c r="Q239" i="1"/>
  <c r="Y239" i="1" s="1"/>
  <c r="AF239" i="1"/>
  <c r="AE239" i="1"/>
  <c r="AD239" i="1"/>
  <c r="AA239" i="1"/>
  <c r="Q104" i="1"/>
  <c r="Y104" i="1" s="1"/>
  <c r="P104" i="1"/>
  <c r="R104" i="1" s="1"/>
  <c r="S104" i="1" s="1"/>
  <c r="T104" i="1" s="1"/>
  <c r="AE104" i="1"/>
  <c r="AF104" i="1"/>
  <c r="AA104" i="1"/>
  <c r="AD104" i="1"/>
  <c r="Q147" i="1"/>
  <c r="Y147" i="1" s="1"/>
  <c r="P147" i="1"/>
  <c r="R147" i="1" s="1"/>
  <c r="AA147" i="1"/>
  <c r="AD147" i="1"/>
  <c r="AE147" i="1"/>
  <c r="AF147" i="1"/>
  <c r="AB507" i="1"/>
  <c r="P434" i="1"/>
  <c r="R434" i="1" s="1"/>
  <c r="AE434" i="1"/>
  <c r="AF434" i="1"/>
  <c r="AA434" i="1"/>
  <c r="Q362" i="1"/>
  <c r="Y362" i="1" s="1"/>
  <c r="P362" i="1"/>
  <c r="R362" i="1" s="1"/>
  <c r="S362" i="1" s="1"/>
  <c r="T362" i="1" s="1"/>
  <c r="AF362" i="1"/>
  <c r="AE362" i="1"/>
  <c r="AA362" i="1"/>
  <c r="Q281" i="1"/>
  <c r="Y281" i="1" s="1"/>
  <c r="P281" i="1"/>
  <c r="R281" i="1" s="1"/>
  <c r="S281" i="1" s="1"/>
  <c r="T281" i="1" s="1"/>
  <c r="AE281" i="1"/>
  <c r="AA281" i="1"/>
  <c r="AF281" i="1"/>
  <c r="AD281" i="1"/>
  <c r="AB421" i="1"/>
  <c r="AB349" i="1"/>
  <c r="Q257" i="1"/>
  <c r="Y257" i="1" s="1"/>
  <c r="P257" i="1"/>
  <c r="R257" i="1" s="1"/>
  <c r="S257" i="1" s="1"/>
  <c r="T257" i="1" s="1"/>
  <c r="AF257" i="1"/>
  <c r="AE257" i="1"/>
  <c r="AA257" i="1"/>
  <c r="AD257" i="1"/>
  <c r="AB122" i="1"/>
  <c r="P291" i="1"/>
  <c r="R291" i="1" s="1"/>
  <c r="S291" i="1" s="1"/>
  <c r="T291" i="1" s="1"/>
  <c r="Q291" i="1"/>
  <c r="Y291" i="1" s="1"/>
  <c r="AD291" i="1"/>
  <c r="AE291" i="1"/>
  <c r="AA291" i="1"/>
  <c r="AF291" i="1"/>
  <c r="Q213" i="1"/>
  <c r="Y213" i="1" s="1"/>
  <c r="P213" i="1"/>
  <c r="R213" i="1" s="1"/>
  <c r="S213" i="1" s="1"/>
  <c r="T213" i="1" s="1"/>
  <c r="AF213" i="1"/>
  <c r="AE213" i="1"/>
  <c r="AD213" i="1"/>
  <c r="AA213" i="1"/>
  <c r="Q56" i="1"/>
  <c r="Y56" i="1" s="1"/>
  <c r="P56" i="1"/>
  <c r="R56" i="1" s="1"/>
  <c r="S56" i="1" s="1"/>
  <c r="T56" i="1" s="1"/>
  <c r="AE56" i="1"/>
  <c r="AF56" i="1"/>
  <c r="AA56" i="1"/>
  <c r="AD56" i="1"/>
  <c r="AB277" i="1"/>
  <c r="Q199" i="1"/>
  <c r="Y199" i="1" s="1"/>
  <c r="P199" i="1"/>
  <c r="R199" i="1" s="1"/>
  <c r="S199" i="1" s="1"/>
  <c r="T199" i="1" s="1"/>
  <c r="AF199" i="1"/>
  <c r="AA199" i="1"/>
  <c r="AE199" i="1"/>
  <c r="AD199" i="1"/>
  <c r="AB120" i="1"/>
  <c r="AC42" i="1"/>
  <c r="Q42" i="1"/>
  <c r="Y42" i="1" s="1"/>
  <c r="P42" i="1"/>
  <c r="R42" i="1" s="1"/>
  <c r="S42" i="1" s="1"/>
  <c r="T42" i="1" s="1"/>
  <c r="AD42" i="1"/>
  <c r="AE42" i="1"/>
  <c r="AF42" i="1"/>
  <c r="AA42" i="1"/>
  <c r="Q251" i="1"/>
  <c r="Y251" i="1" s="1"/>
  <c r="P251" i="1"/>
  <c r="R251" i="1" s="1"/>
  <c r="S251" i="1" s="1"/>
  <c r="T251" i="1" s="1"/>
  <c r="AD251" i="1"/>
  <c r="AF251" i="1"/>
  <c r="AE251" i="1"/>
  <c r="AA251" i="1"/>
  <c r="Q172" i="1"/>
  <c r="Y172" i="1" s="1"/>
  <c r="P172" i="1"/>
  <c r="R172" i="1" s="1"/>
  <c r="S172" i="1" s="1"/>
  <c r="T172" i="1" s="1"/>
  <c r="AD172" i="1"/>
  <c r="AE172" i="1"/>
  <c r="AF172" i="1"/>
  <c r="AA172" i="1"/>
  <c r="AB93" i="1"/>
  <c r="Q15" i="1"/>
  <c r="Y15" i="1" s="1"/>
  <c r="P15" i="1"/>
  <c r="R15" i="1" s="1"/>
  <c r="S15" i="1" s="1"/>
  <c r="T15" i="1" s="1"/>
  <c r="AE15" i="1"/>
  <c r="AA15" i="1"/>
  <c r="AF15" i="1"/>
  <c r="P223" i="1"/>
  <c r="R223" i="1" s="1"/>
  <c r="Q223" i="1"/>
  <c r="Y223" i="1" s="1"/>
  <c r="AF223" i="1"/>
  <c r="AE223" i="1"/>
  <c r="AD223" i="1"/>
  <c r="AA223" i="1"/>
  <c r="AB144" i="1"/>
  <c r="AC66" i="1"/>
  <c r="Q66" i="1"/>
  <c r="Y66" i="1" s="1"/>
  <c r="P66" i="1"/>
  <c r="R66" i="1" s="1"/>
  <c r="AA66" i="1"/>
  <c r="AD66" i="1"/>
  <c r="AE66" i="1"/>
  <c r="AF66" i="1"/>
  <c r="P287" i="1"/>
  <c r="R287" i="1" s="1"/>
  <c r="S287" i="1" s="1"/>
  <c r="T287" i="1" s="1"/>
  <c r="AA287" i="1"/>
  <c r="AF287" i="1"/>
  <c r="AE287" i="1"/>
  <c r="AD287" i="1"/>
  <c r="P208" i="1"/>
  <c r="R208" i="1" s="1"/>
  <c r="S208" i="1" s="1"/>
  <c r="T208" i="1" s="1"/>
  <c r="AD208" i="1"/>
  <c r="AF208" i="1"/>
  <c r="AA208" i="1"/>
  <c r="AE208" i="1"/>
  <c r="AB129" i="1"/>
  <c r="AC51" i="1"/>
  <c r="Q51" i="1"/>
  <c r="Y51" i="1" s="1"/>
  <c r="P51" i="1"/>
  <c r="R51" i="1" s="1"/>
  <c r="S51" i="1" s="1"/>
  <c r="T51" i="1" s="1"/>
  <c r="AA51" i="1"/>
  <c r="AD51" i="1"/>
  <c r="AE51" i="1"/>
  <c r="AF51" i="1"/>
  <c r="AB274" i="1"/>
  <c r="AB202" i="1"/>
  <c r="AB130" i="1"/>
  <c r="AB58" i="1"/>
  <c r="AD519" i="1"/>
  <c r="AD15" i="1"/>
  <c r="AD627" i="1"/>
  <c r="AD440" i="1"/>
  <c r="AD533" i="1"/>
  <c r="AD338" i="1"/>
  <c r="T608" i="1"/>
  <c r="S551" i="1"/>
  <c r="T551" i="1" s="1"/>
  <c r="T479" i="1"/>
  <c r="S164" i="1"/>
  <c r="T164" i="1" s="1"/>
  <c r="S170" i="1"/>
  <c r="T170" i="1" s="1"/>
  <c r="S643" i="1"/>
  <c r="T643" i="1" s="1"/>
  <c r="S361" i="1"/>
  <c r="T361" i="1" s="1"/>
  <c r="T421" i="1"/>
  <c r="T302" i="1"/>
  <c r="S368" i="1"/>
  <c r="T368" i="1" s="1"/>
  <c r="S382" i="1"/>
  <c r="T382" i="1" s="1"/>
  <c r="S414" i="1"/>
  <c r="T414" i="1" s="1"/>
  <c r="S519" i="1"/>
  <c r="T519" i="1" s="1"/>
  <c r="S527" i="1"/>
  <c r="T527" i="1" s="1"/>
  <c r="S420" i="1"/>
  <c r="T420" i="1" s="1"/>
  <c r="T512" i="1"/>
  <c r="S256" i="1"/>
  <c r="T256" i="1" s="1"/>
  <c r="S428" i="1"/>
  <c r="T428" i="1" s="1"/>
  <c r="S680" i="1"/>
  <c r="T680" i="1" s="1"/>
  <c r="S336" i="1"/>
  <c r="T336" i="1" s="1"/>
  <c r="S297" i="1"/>
  <c r="T297" i="1" s="1"/>
  <c r="T536" i="1"/>
  <c r="T667" i="1"/>
  <c r="T425" i="1"/>
  <c r="S355" i="1"/>
  <c r="T355" i="1" s="1"/>
  <c r="S348" i="1"/>
  <c r="T348" i="1" s="1"/>
  <c r="S627" i="1"/>
  <c r="T627" i="1" s="1"/>
  <c r="S647" i="1"/>
  <c r="T647" i="1" s="1"/>
  <c r="S356" i="1"/>
  <c r="T356" i="1" s="1"/>
  <c r="S602" i="1"/>
  <c r="T602" i="1" s="1"/>
  <c r="S337" i="1"/>
  <c r="S565" i="1"/>
  <c r="T565" i="1" s="1"/>
  <c r="S549" i="1"/>
  <c r="T549" i="1" s="1"/>
  <c r="S577" i="1"/>
  <c r="T577" i="1" s="1"/>
  <c r="S561" i="1"/>
  <c r="T561" i="1" s="1"/>
  <c r="E32" i="8"/>
  <c r="S473" i="1"/>
  <c r="T473" i="1" s="1"/>
  <c r="S589" i="1"/>
  <c r="T589" i="1" s="1"/>
  <c r="S477" i="1"/>
  <c r="T477" i="1" s="1"/>
  <c r="S573" i="1"/>
  <c r="T573" i="1" s="1"/>
  <c r="S601" i="1"/>
  <c r="T601" i="1" s="1"/>
  <c r="S585" i="1"/>
  <c r="T585" i="1" s="1"/>
  <c r="S613" i="1"/>
  <c r="T613" i="1" s="1"/>
  <c r="S597" i="1"/>
  <c r="T597" i="1" s="1"/>
  <c r="S625" i="1"/>
  <c r="T625" i="1" s="1"/>
  <c r="S609" i="1"/>
  <c r="T609" i="1" s="1"/>
  <c r="S621" i="1"/>
  <c r="T621" i="1" s="1"/>
  <c r="S537" i="1"/>
  <c r="T537" i="1" s="1"/>
  <c r="S489" i="1"/>
  <c r="T489" i="1" s="1"/>
  <c r="S637" i="1"/>
  <c r="S501" i="1"/>
  <c r="T501" i="1" s="1"/>
  <c r="S649" i="1"/>
  <c r="T649" i="1" s="1"/>
  <c r="S633" i="1"/>
  <c r="T633" i="1" s="1"/>
  <c r="S661" i="1"/>
  <c r="T661" i="1" s="1"/>
  <c r="S497" i="1"/>
  <c r="S645" i="1"/>
  <c r="T645" i="1" s="1"/>
  <c r="S525" i="1"/>
  <c r="T525" i="1" s="1"/>
  <c r="S673" i="1"/>
  <c r="T673" i="1" s="1"/>
  <c r="S509" i="1"/>
  <c r="T509" i="1" s="1"/>
  <c r="S657" i="1"/>
  <c r="T657" i="1" s="1"/>
  <c r="S521" i="1"/>
  <c r="T521" i="1" s="1"/>
  <c r="S669" i="1"/>
  <c r="T669" i="1" s="1"/>
  <c r="S541" i="1"/>
  <c r="T541" i="1" s="1"/>
  <c r="S553" i="1"/>
  <c r="T553" i="1" s="1"/>
  <c r="Y263" i="1"/>
  <c r="S533" i="1"/>
  <c r="T533" i="1" s="1"/>
  <c r="S681" i="1"/>
  <c r="T681" i="1" s="1"/>
  <c r="U613" i="1" l="1"/>
  <c r="K613" i="1" s="1"/>
  <c r="U340" i="1"/>
  <c r="K340" i="1" s="1"/>
  <c r="U374" i="1"/>
  <c r="K374" i="1" s="1"/>
  <c r="U260" i="1"/>
  <c r="K260" i="1" s="1"/>
  <c r="U560" i="1"/>
  <c r="K560" i="1" s="1"/>
  <c r="U413" i="1"/>
  <c r="K413" i="1" s="1"/>
  <c r="U195" i="1"/>
  <c r="K195" i="1" s="1"/>
  <c r="U527" i="1"/>
  <c r="K527" i="1" s="1"/>
  <c r="U63" i="1"/>
  <c r="K63" i="1" s="1"/>
  <c r="U417" i="1"/>
  <c r="K417" i="1" s="1"/>
  <c r="U510" i="1"/>
  <c r="K510" i="1" s="1"/>
  <c r="U420" i="1"/>
  <c r="K420" i="1" s="1"/>
  <c r="U16" i="1"/>
  <c r="K16" i="1" s="1"/>
  <c r="U376" i="1"/>
  <c r="K376" i="1" s="1"/>
  <c r="U364" i="1"/>
  <c r="K364" i="1" s="1"/>
  <c r="T310" i="1"/>
  <c r="U156" i="1"/>
  <c r="K156" i="1" s="1"/>
  <c r="U298" i="1"/>
  <c r="K298" i="1" s="1"/>
  <c r="U72" i="1"/>
  <c r="K72" i="1" s="1"/>
  <c r="U188" i="1"/>
  <c r="K188" i="1" s="1"/>
  <c r="U172" i="1"/>
  <c r="K172" i="1" s="1"/>
  <c r="U185" i="1"/>
  <c r="K185" i="1" s="1"/>
  <c r="U124" i="1"/>
  <c r="K124" i="1" s="1"/>
  <c r="U64" i="1"/>
  <c r="K64" i="1" s="1"/>
  <c r="U676" i="1"/>
  <c r="K676" i="1" s="1"/>
  <c r="U525" i="1"/>
  <c r="K525" i="1" s="1"/>
  <c r="U291" i="1"/>
  <c r="K291" i="1" s="1"/>
  <c r="U231" i="1"/>
  <c r="K231" i="1" s="1"/>
  <c r="U603" i="1"/>
  <c r="K603" i="1" s="1"/>
  <c r="U36" i="1"/>
  <c r="K36" i="1" s="1"/>
  <c r="U580" i="1"/>
  <c r="K580" i="1" s="1"/>
  <c r="U678" i="1"/>
  <c r="K678" i="1" s="1"/>
  <c r="U281" i="1"/>
  <c r="K281" i="1" s="1"/>
  <c r="U630" i="1"/>
  <c r="K630" i="1" s="1"/>
  <c r="U288" i="1"/>
  <c r="K288" i="1" s="1"/>
  <c r="U654" i="1"/>
  <c r="K654" i="1" s="1"/>
  <c r="U193" i="1"/>
  <c r="K193" i="1" s="1"/>
  <c r="U69" i="1"/>
  <c r="K69" i="1" s="1"/>
  <c r="U456" i="1"/>
  <c r="K456" i="1" s="1"/>
  <c r="U607" i="1"/>
  <c r="K607" i="1" s="1"/>
  <c r="U450" i="1"/>
  <c r="K450" i="1" s="1"/>
  <c r="U135" i="1"/>
  <c r="K135" i="1" s="1"/>
  <c r="U198" i="1"/>
  <c r="K198" i="1" s="1"/>
  <c r="U100" i="1"/>
  <c r="K100" i="1" s="1"/>
  <c r="U674" i="1"/>
  <c r="K674" i="1" s="1"/>
  <c r="U108" i="1"/>
  <c r="K108" i="1" s="1"/>
  <c r="U184" i="1"/>
  <c r="K184" i="1" s="1"/>
  <c r="U34" i="1"/>
  <c r="K34" i="1" s="1"/>
  <c r="U626" i="1"/>
  <c r="K626" i="1" s="1"/>
  <c r="U264" i="1"/>
  <c r="K264" i="1" s="1"/>
  <c r="U216" i="1"/>
  <c r="K216" i="1" s="1"/>
  <c r="U304" i="1"/>
  <c r="K304" i="1" s="1"/>
  <c r="U660" i="1"/>
  <c r="K660" i="1" s="1"/>
  <c r="U597" i="1"/>
  <c r="K597" i="1" s="1"/>
  <c r="U672" i="1"/>
  <c r="K672" i="1" s="1"/>
  <c r="U578" i="1"/>
  <c r="K578" i="1" s="1"/>
  <c r="U238" i="1"/>
  <c r="K238" i="1" s="1"/>
  <c r="U617" i="1"/>
  <c r="K617" i="1" s="1"/>
  <c r="U433" i="1"/>
  <c r="K433" i="1" s="1"/>
  <c r="U431" i="1"/>
  <c r="K431" i="1" s="1"/>
  <c r="U12" i="1"/>
  <c r="K12" i="1" s="1"/>
  <c r="U66" i="1"/>
  <c r="K66" i="1" s="1"/>
  <c r="U502" i="1"/>
  <c r="K502" i="1" s="1"/>
  <c r="U396" i="1"/>
  <c r="K396" i="1" s="1"/>
  <c r="U354" i="1"/>
  <c r="K354" i="1" s="1"/>
  <c r="U81" i="1"/>
  <c r="K81" i="1" s="1"/>
  <c r="U57" i="1"/>
  <c r="K57" i="1" s="1"/>
  <c r="U360" i="1"/>
  <c r="K360" i="1" s="1"/>
  <c r="U215" i="1"/>
  <c r="K215" i="1" s="1"/>
  <c r="U123" i="1"/>
  <c r="K123" i="1" s="1"/>
  <c r="U210" i="1"/>
  <c r="K210" i="1" s="1"/>
  <c r="U554" i="1"/>
  <c r="K554" i="1" s="1"/>
  <c r="U89" i="1"/>
  <c r="K89" i="1" s="1"/>
  <c r="U401" i="1"/>
  <c r="K401" i="1" s="1"/>
  <c r="U15" i="1"/>
  <c r="K15" i="1" s="1"/>
  <c r="U561" i="1"/>
  <c r="K561" i="1" s="1"/>
  <c r="U189" i="1"/>
  <c r="K189" i="1" s="1"/>
  <c r="S151" i="1"/>
  <c r="T151" i="1" s="1"/>
  <c r="U262" i="1"/>
  <c r="K262" i="1" s="1"/>
  <c r="U532" i="1"/>
  <c r="K532" i="1" s="1"/>
  <c r="U559" i="1"/>
  <c r="K559" i="1" s="1"/>
  <c r="U509" i="1"/>
  <c r="K509" i="1" s="1"/>
  <c r="U449" i="1"/>
  <c r="K449" i="1" s="1"/>
  <c r="U161" i="1"/>
  <c r="K161" i="1" s="1"/>
  <c r="U463" i="1"/>
  <c r="K463" i="1" s="1"/>
  <c r="U478" i="1"/>
  <c r="K478" i="1" s="1"/>
  <c r="U402" i="1"/>
  <c r="K402" i="1" s="1"/>
  <c r="U173" i="1"/>
  <c r="K173" i="1" s="1"/>
  <c r="U591" i="1"/>
  <c r="K591" i="1" s="1"/>
  <c r="U619" i="1"/>
  <c r="K619" i="1" s="1"/>
  <c r="U373" i="1"/>
  <c r="K373" i="1" s="1"/>
  <c r="S374" i="1"/>
  <c r="T374" i="1" s="1"/>
  <c r="S85" i="1"/>
  <c r="T85" i="1" s="1"/>
  <c r="U114" i="1"/>
  <c r="K114" i="1" s="1"/>
  <c r="U307" i="1"/>
  <c r="K307" i="1" s="1"/>
  <c r="U280" i="1"/>
  <c r="K280" i="1" s="1"/>
  <c r="U226" i="1"/>
  <c r="K226" i="1" s="1"/>
  <c r="U107" i="1"/>
  <c r="K107" i="1" s="1"/>
  <c r="U243" i="1"/>
  <c r="K243" i="1" s="1"/>
  <c r="U319" i="1"/>
  <c r="K319" i="1" s="1"/>
  <c r="U566" i="1"/>
  <c r="K566" i="1" s="1"/>
  <c r="U32" i="1"/>
  <c r="K32" i="1" s="1"/>
  <c r="U661" i="1"/>
  <c r="K661" i="1" s="1"/>
  <c r="U229" i="1"/>
  <c r="K229" i="1" s="1"/>
  <c r="U440" i="1"/>
  <c r="K440" i="1" s="1"/>
  <c r="U163" i="1"/>
  <c r="K163" i="1" s="1"/>
  <c r="U549" i="1"/>
  <c r="K549" i="1" s="1"/>
  <c r="U483" i="1"/>
  <c r="K483" i="1" s="1"/>
  <c r="U600" i="1"/>
  <c r="K600" i="1" s="1"/>
  <c r="U592" i="1"/>
  <c r="K592" i="1" s="1"/>
  <c r="U541" i="1"/>
  <c r="K541" i="1" s="1"/>
  <c r="U542" i="1"/>
  <c r="K542" i="1" s="1"/>
  <c r="U608" i="1"/>
  <c r="K608" i="1" s="1"/>
  <c r="U528" i="1"/>
  <c r="K528" i="1" s="1"/>
  <c r="U415" i="1"/>
  <c r="K415" i="1" s="1"/>
  <c r="U133" i="1"/>
  <c r="K133" i="1" s="1"/>
  <c r="U110" i="1"/>
  <c r="K110" i="1" s="1"/>
  <c r="U79" i="1"/>
  <c r="K79" i="1" s="1"/>
  <c r="U380" i="1"/>
  <c r="K380" i="1" s="1"/>
  <c r="U31" i="1"/>
  <c r="K31" i="1" s="1"/>
  <c r="U624" i="1"/>
  <c r="K624" i="1" s="1"/>
  <c r="U221" i="1"/>
  <c r="K221" i="1" s="1"/>
  <c r="U99" i="1"/>
  <c r="K99" i="1" s="1"/>
  <c r="U569" i="1"/>
  <c r="K569" i="1" s="1"/>
  <c r="U232" i="1"/>
  <c r="K232" i="1" s="1"/>
  <c r="U500" i="1"/>
  <c r="K500" i="1" s="1"/>
  <c r="U356" i="1"/>
  <c r="K356" i="1" s="1"/>
  <c r="U438" i="1"/>
  <c r="K438" i="1" s="1"/>
  <c r="U297" i="1"/>
  <c r="K297" i="1" s="1"/>
  <c r="S274" i="1"/>
  <c r="T274" i="1" s="1"/>
  <c r="U208" i="1"/>
  <c r="K208" i="1" s="1"/>
  <c r="U663" i="1"/>
  <c r="K663" i="1" s="1"/>
  <c r="U412" i="1"/>
  <c r="K412" i="1" s="1"/>
  <c r="U74" i="1"/>
  <c r="K74" i="1" s="1"/>
  <c r="U136" i="1"/>
  <c r="K136" i="1" s="1"/>
  <c r="U571" i="1"/>
  <c r="K571" i="1" s="1"/>
  <c r="U489" i="1"/>
  <c r="K489" i="1" s="1"/>
  <c r="U585" i="1"/>
  <c r="K585" i="1" s="1"/>
  <c r="S147" i="1"/>
  <c r="T147" i="1" s="1"/>
  <c r="U252" i="1"/>
  <c r="K252" i="1" s="1"/>
  <c r="U154" i="1"/>
  <c r="K154" i="1" s="1"/>
  <c r="U397" i="1"/>
  <c r="K397" i="1" s="1"/>
  <c r="U286" i="1"/>
  <c r="K286" i="1" s="1"/>
  <c r="U424" i="1"/>
  <c r="K424" i="1" s="1"/>
  <c r="U29" i="1"/>
  <c r="K29" i="1" s="1"/>
  <c r="U625" i="1"/>
  <c r="K625" i="1" s="1"/>
  <c r="U217" i="1"/>
  <c r="K217" i="1" s="1"/>
  <c r="U200" i="1"/>
  <c r="K200" i="1" s="1"/>
  <c r="U62" i="1"/>
  <c r="K62" i="1" s="1"/>
  <c r="U253" i="1"/>
  <c r="K253" i="1" s="1"/>
  <c r="U9" i="1"/>
  <c r="U599" i="1"/>
  <c r="K599" i="1" s="1"/>
  <c r="U248" i="1"/>
  <c r="K248" i="1" s="1"/>
  <c r="U88" i="1"/>
  <c r="K88" i="1" s="1"/>
  <c r="U462" i="1"/>
  <c r="K462" i="1" s="1"/>
  <c r="U121" i="1"/>
  <c r="K121" i="1" s="1"/>
  <c r="U350" i="1"/>
  <c r="K350" i="1" s="1"/>
  <c r="U540" i="1"/>
  <c r="K540" i="1" s="1"/>
  <c r="U582" i="1"/>
  <c r="K582" i="1" s="1"/>
  <c r="U636" i="1"/>
  <c r="K636" i="1" s="1"/>
  <c r="U158" i="1"/>
  <c r="K158" i="1" s="1"/>
  <c r="U149" i="1"/>
  <c r="K149" i="1" s="1"/>
  <c r="F28" i="8"/>
  <c r="U143" i="1"/>
  <c r="K143" i="1" s="1"/>
  <c r="U335" i="1"/>
  <c r="K335" i="1" s="1"/>
  <c r="U562" i="1"/>
  <c r="K562" i="1" s="1"/>
  <c r="U677" i="1"/>
  <c r="K677" i="1" s="1"/>
  <c r="U486" i="1"/>
  <c r="K486" i="1" s="1"/>
  <c r="U650" i="1"/>
  <c r="K650" i="1" s="1"/>
  <c r="U58" i="1"/>
  <c r="K58" i="1" s="1"/>
  <c r="U634" i="1"/>
  <c r="K634" i="1" s="1"/>
  <c r="U418" i="1"/>
  <c r="K418" i="1" s="1"/>
  <c r="U386" i="1"/>
  <c r="K386" i="1" s="1"/>
  <c r="S179" i="1"/>
  <c r="T179" i="1" s="1"/>
  <c r="U240" i="1"/>
  <c r="K240" i="1" s="1"/>
  <c r="U171" i="1"/>
  <c r="K171" i="1" s="1"/>
  <c r="U473" i="1"/>
  <c r="K473" i="1" s="1"/>
  <c r="U648" i="1"/>
  <c r="K648" i="1" s="1"/>
  <c r="U353" i="1"/>
  <c r="K353" i="1" s="1"/>
  <c r="U300" i="1"/>
  <c r="K300" i="1" s="1"/>
  <c r="U305" i="1"/>
  <c r="K305" i="1" s="1"/>
  <c r="U180" i="1"/>
  <c r="K180" i="1" s="1"/>
  <c r="U168" i="1"/>
  <c r="K168" i="1" s="1"/>
  <c r="U310" i="1"/>
  <c r="K310" i="1" s="1"/>
  <c r="U479" i="1"/>
  <c r="K479" i="1" s="1"/>
  <c r="U323" i="1"/>
  <c r="K323" i="1" s="1"/>
  <c r="U196" i="1"/>
  <c r="K196" i="1" s="1"/>
  <c r="U308" i="1"/>
  <c r="K308" i="1" s="1"/>
  <c r="U318" i="1"/>
  <c r="K318" i="1" s="1"/>
  <c r="U76" i="1"/>
  <c r="K76" i="1" s="1"/>
  <c r="U655" i="1"/>
  <c r="K655" i="1" s="1"/>
  <c r="U520" i="1"/>
  <c r="K520" i="1" s="1"/>
  <c r="U59" i="1"/>
  <c r="K59" i="1" s="1"/>
  <c r="U455" i="1"/>
  <c r="K455" i="1" s="1"/>
  <c r="U17" i="1"/>
  <c r="K17" i="1" s="1"/>
  <c r="U610" i="1"/>
  <c r="K610" i="1" s="1"/>
  <c r="U507" i="1"/>
  <c r="K507" i="1" s="1"/>
  <c r="U134" i="1"/>
  <c r="K134" i="1" s="1"/>
  <c r="U481" i="1"/>
  <c r="K481" i="1" s="1"/>
  <c r="U642" i="1"/>
  <c r="K642" i="1" s="1"/>
  <c r="U316" i="1"/>
  <c r="K316" i="1" s="1"/>
  <c r="U157" i="1"/>
  <c r="K157" i="1" s="1"/>
  <c r="U65" i="1"/>
  <c r="K65" i="1" s="1"/>
  <c r="U614" i="1"/>
  <c r="K614" i="1" s="1"/>
  <c r="U539" i="1"/>
  <c r="K539" i="1" s="1"/>
  <c r="U680" i="1"/>
  <c r="K680" i="1" s="1"/>
  <c r="U506" i="1"/>
  <c r="K506" i="1" s="1"/>
  <c r="U139" i="1"/>
  <c r="K139" i="1" s="1"/>
  <c r="U439" i="1"/>
  <c r="K439" i="1" s="1"/>
  <c r="U658" i="1"/>
  <c r="K658" i="1" s="1"/>
  <c r="U616" i="1"/>
  <c r="K616" i="1" s="1"/>
  <c r="U259" i="1"/>
  <c r="K259" i="1" s="1"/>
  <c r="U137" i="1"/>
  <c r="K137" i="1" s="1"/>
  <c r="S222" i="1"/>
  <c r="T222" i="1" s="1"/>
  <c r="U534" i="1"/>
  <c r="K534" i="1" s="1"/>
  <c r="U52" i="1"/>
  <c r="K52" i="1" s="1"/>
  <c r="U511" i="1"/>
  <c r="K511" i="1" s="1"/>
  <c r="U91" i="1"/>
  <c r="K91" i="1" s="1"/>
  <c r="U515" i="1"/>
  <c r="K515" i="1" s="1"/>
  <c r="U361" i="1"/>
  <c r="K361" i="1" s="1"/>
  <c r="U92" i="1"/>
  <c r="K92" i="1" s="1"/>
  <c r="U38" i="1"/>
  <c r="K38" i="1" s="1"/>
  <c r="U631" i="1"/>
  <c r="K631" i="1" s="1"/>
  <c r="U675" i="1"/>
  <c r="K675" i="1" s="1"/>
  <c r="U577" i="1"/>
  <c r="K577" i="1" s="1"/>
  <c r="U556" i="1"/>
  <c r="K556" i="1" s="1"/>
  <c r="U41" i="1"/>
  <c r="K41" i="1" s="1"/>
  <c r="U349" i="1"/>
  <c r="K349" i="1" s="1"/>
  <c r="U317" i="1"/>
  <c r="K317" i="1" s="1"/>
  <c r="U73" i="1"/>
  <c r="K73" i="1" s="1"/>
  <c r="U395" i="1"/>
  <c r="K395" i="1" s="1"/>
  <c r="U670" i="1"/>
  <c r="K670" i="1" s="1"/>
  <c r="U56" i="1"/>
  <c r="K56" i="1" s="1"/>
  <c r="U276" i="1"/>
  <c r="K276" i="1" s="1"/>
  <c r="U587" i="1"/>
  <c r="K587" i="1" s="1"/>
  <c r="U21" i="1"/>
  <c r="K21" i="1" s="1"/>
  <c r="U405" i="1"/>
  <c r="K405" i="1" s="1"/>
  <c r="U70" i="1"/>
  <c r="K70" i="1" s="1"/>
  <c r="U553" i="1"/>
  <c r="K553" i="1" s="1"/>
  <c r="U557" i="1"/>
  <c r="K557" i="1" s="1"/>
  <c r="U519" i="1"/>
  <c r="K519" i="1" s="1"/>
  <c r="U47" i="1"/>
  <c r="K47" i="1" s="1"/>
  <c r="U140" i="1"/>
  <c r="K140" i="1" s="1"/>
  <c r="U87" i="1"/>
  <c r="K87" i="1" s="1"/>
  <c r="U383" i="1"/>
  <c r="K383" i="1" s="1"/>
  <c r="U665" i="1"/>
  <c r="K665" i="1" s="1"/>
  <c r="U46" i="1"/>
  <c r="K46" i="1" s="1"/>
  <c r="U430" i="1"/>
  <c r="K430" i="1" s="1"/>
  <c r="U504" i="1"/>
  <c r="K504" i="1" s="1"/>
  <c r="U523" i="1"/>
  <c r="K523" i="1" s="1"/>
  <c r="U451" i="1"/>
  <c r="K451" i="1" s="1"/>
  <c r="U547" i="1"/>
  <c r="K547" i="1" s="1"/>
  <c r="U120" i="1"/>
  <c r="K120" i="1" s="1"/>
  <c r="U118" i="1"/>
  <c r="K118" i="1" s="1"/>
  <c r="U125" i="1"/>
  <c r="K125" i="1" s="1"/>
  <c r="U536" i="1"/>
  <c r="K536" i="1" s="1"/>
  <c r="U287" i="1"/>
  <c r="K287" i="1" s="1"/>
  <c r="U330" i="1"/>
  <c r="K330" i="1" s="1"/>
  <c r="U222" i="1"/>
  <c r="K222" i="1" s="1"/>
  <c r="U249" i="1"/>
  <c r="K249" i="1" s="1"/>
  <c r="U283" i="1"/>
  <c r="K283" i="1" s="1"/>
  <c r="U445" i="1"/>
  <c r="K445" i="1" s="1"/>
  <c r="U209" i="1"/>
  <c r="K209" i="1" s="1"/>
  <c r="U332" i="1"/>
  <c r="K332" i="1" s="1"/>
  <c r="U106" i="1"/>
  <c r="K106" i="1" s="1"/>
  <c r="U159" i="1"/>
  <c r="K159" i="1" s="1"/>
  <c r="U348" i="1"/>
  <c r="K348" i="1" s="1"/>
  <c r="U169" i="1"/>
  <c r="K169" i="1" s="1"/>
  <c r="U67" i="1"/>
  <c r="K67" i="1" s="1"/>
  <c r="U176" i="1"/>
  <c r="K176" i="1" s="1"/>
  <c r="U524" i="1"/>
  <c r="K524" i="1" s="1"/>
  <c r="U20" i="1"/>
  <c r="K20" i="1" s="1"/>
  <c r="U470" i="1"/>
  <c r="K470" i="1" s="1"/>
  <c r="U403" i="1"/>
  <c r="K403" i="1" s="1"/>
  <c r="U365" i="1"/>
  <c r="K365" i="1" s="1"/>
  <c r="U640" i="1"/>
  <c r="K640" i="1" s="1"/>
  <c r="U39" i="1"/>
  <c r="K39" i="1" s="1"/>
  <c r="U564" i="1"/>
  <c r="K564" i="1" s="1"/>
  <c r="U400" i="1"/>
  <c r="K400" i="1" s="1"/>
  <c r="U212" i="1"/>
  <c r="K212" i="1" s="1"/>
  <c r="U389" i="1"/>
  <c r="K389" i="1" s="1"/>
  <c r="U573" i="1"/>
  <c r="K573" i="1" s="1"/>
  <c r="U309" i="1"/>
  <c r="K309" i="1" s="1"/>
  <c r="U508" i="1"/>
  <c r="K508" i="1" s="1"/>
  <c r="U236" i="1"/>
  <c r="K236" i="1" s="1"/>
  <c r="U441" i="1"/>
  <c r="K441" i="1" s="1"/>
  <c r="U390" i="1"/>
  <c r="K390" i="1" s="1"/>
  <c r="U241" i="1"/>
  <c r="K241" i="1" s="1"/>
  <c r="U406" i="1"/>
  <c r="K406" i="1" s="1"/>
  <c r="U301" i="1"/>
  <c r="K301" i="1" s="1"/>
  <c r="U419" i="1"/>
  <c r="K419" i="1" s="1"/>
  <c r="U651" i="1"/>
  <c r="K651" i="1" s="1"/>
  <c r="U612" i="1"/>
  <c r="K612" i="1" s="1"/>
  <c r="U570" i="1"/>
  <c r="K570" i="1" s="1"/>
  <c r="U667" i="1"/>
  <c r="K667" i="1" s="1"/>
  <c r="U94" i="1"/>
  <c r="K94" i="1" s="1"/>
  <c r="U495" i="1"/>
  <c r="K495" i="1" s="1"/>
  <c r="U529" i="1"/>
  <c r="K529" i="1" s="1"/>
  <c r="U387" i="1"/>
  <c r="K387" i="1" s="1"/>
  <c r="U104" i="1"/>
  <c r="K104" i="1" s="1"/>
  <c r="U116" i="1"/>
  <c r="K116" i="1" s="1"/>
  <c r="U199" i="1"/>
  <c r="K199" i="1" s="1"/>
  <c r="U339" i="1"/>
  <c r="K339" i="1" s="1"/>
  <c r="U303" i="1"/>
  <c r="K303" i="1" s="1"/>
  <c r="U192" i="1"/>
  <c r="K192" i="1" s="1"/>
  <c r="U294" i="1"/>
  <c r="K294" i="1" s="1"/>
  <c r="U160" i="1"/>
  <c r="K160" i="1" s="1"/>
  <c r="U130" i="1"/>
  <c r="K130" i="1" s="1"/>
  <c r="U165" i="1"/>
  <c r="K165" i="1" s="1"/>
  <c r="U421" i="1"/>
  <c r="K421" i="1" s="1"/>
  <c r="U148" i="1"/>
  <c r="K148" i="1" s="1"/>
  <c r="U111" i="1"/>
  <c r="K111" i="1" s="1"/>
  <c r="U535" i="1"/>
  <c r="K535" i="1" s="1"/>
  <c r="U174" i="1"/>
  <c r="K174" i="1" s="1"/>
  <c r="U331" i="1"/>
  <c r="K331" i="1" s="1"/>
  <c r="U315" i="1"/>
  <c r="K315" i="1" s="1"/>
  <c r="U178" i="1"/>
  <c r="K178" i="1" s="1"/>
  <c r="U77" i="1"/>
  <c r="K77" i="1" s="1"/>
  <c r="U109" i="1"/>
  <c r="K109" i="1" s="1"/>
  <c r="U494" i="1"/>
  <c r="K494" i="1" s="1"/>
  <c r="U444" i="1"/>
  <c r="K444" i="1" s="1"/>
  <c r="U175" i="1"/>
  <c r="K175" i="1" s="1"/>
  <c r="U61" i="1"/>
  <c r="K61" i="1" s="1"/>
  <c r="U86" i="1"/>
  <c r="K86" i="1" s="1"/>
  <c r="U368" i="1"/>
  <c r="K368" i="1" s="1"/>
  <c r="U501" i="1"/>
  <c r="K501" i="1" s="1"/>
  <c r="U516" i="1"/>
  <c r="K516" i="1" s="1"/>
  <c r="U363" i="1"/>
  <c r="K363" i="1" s="1"/>
  <c r="U152" i="1"/>
  <c r="K152" i="1" s="1"/>
  <c r="U499" i="1"/>
  <c r="K499" i="1" s="1"/>
  <c r="U23" i="1"/>
  <c r="K23" i="1" s="1"/>
  <c r="U84" i="1"/>
  <c r="K84" i="1" s="1"/>
  <c r="U652" i="1"/>
  <c r="K652" i="1" s="1"/>
  <c r="U605" i="1"/>
  <c r="K605" i="1" s="1"/>
  <c r="U25" i="1"/>
  <c r="K25" i="1" s="1"/>
  <c r="U375" i="1"/>
  <c r="K375" i="1" s="1"/>
  <c r="U381" i="1"/>
  <c r="K381" i="1" s="1"/>
  <c r="U26" i="1"/>
  <c r="K26" i="1" s="1"/>
  <c r="U328" i="1"/>
  <c r="K328" i="1" s="1"/>
  <c r="U202" i="1"/>
  <c r="K202" i="1" s="1"/>
  <c r="U342" i="1"/>
  <c r="K342" i="1" s="1"/>
  <c r="U220" i="1"/>
  <c r="K220" i="1" s="1"/>
  <c r="U246" i="1"/>
  <c r="K246" i="1" s="1"/>
  <c r="U129" i="1"/>
  <c r="K129" i="1" s="1"/>
  <c r="U245" i="1"/>
  <c r="K245" i="1" s="1"/>
  <c r="U673" i="1"/>
  <c r="K673" i="1" s="1"/>
  <c r="U45" i="1"/>
  <c r="K45" i="1" s="1"/>
  <c r="U247" i="1"/>
  <c r="K247" i="1" s="1"/>
  <c r="U635" i="1"/>
  <c r="K635" i="1" s="1"/>
  <c r="U265" i="1"/>
  <c r="K265" i="1" s="1"/>
  <c r="U427" i="1"/>
  <c r="K427" i="1" s="1"/>
  <c r="U230" i="1"/>
  <c r="K230" i="1" s="1"/>
  <c r="U442" i="1"/>
  <c r="K442" i="1" s="1"/>
  <c r="U167" i="1"/>
  <c r="K167" i="1" s="1"/>
  <c r="U239" i="1"/>
  <c r="K239" i="1" s="1"/>
  <c r="U468" i="1"/>
  <c r="K468" i="1" s="1"/>
  <c r="U546" i="1"/>
  <c r="K546" i="1" s="1"/>
  <c r="U378" i="1"/>
  <c r="K378" i="1" s="1"/>
  <c r="U538" i="1"/>
  <c r="K538" i="1" s="1"/>
  <c r="U443" i="1"/>
  <c r="K443" i="1" s="1"/>
  <c r="U278" i="1"/>
  <c r="K278" i="1" s="1"/>
  <c r="U632" i="1"/>
  <c r="K632" i="1" s="1"/>
  <c r="U366" i="1"/>
  <c r="K366" i="1" s="1"/>
  <c r="U628" i="1"/>
  <c r="K628" i="1" s="1"/>
  <c r="U256" i="1"/>
  <c r="K256" i="1" s="1"/>
  <c r="U302" i="1"/>
  <c r="K302" i="1" s="1"/>
  <c r="U475" i="1"/>
  <c r="K475" i="1" s="1"/>
  <c r="U452" i="1"/>
  <c r="K452" i="1" s="1"/>
  <c r="U447" i="1"/>
  <c r="K447" i="1" s="1"/>
  <c r="U482" i="1"/>
  <c r="K482" i="1" s="1"/>
  <c r="U85" i="1"/>
  <c r="K85" i="1" s="1"/>
  <c r="U254" i="1"/>
  <c r="K254" i="1" s="1"/>
  <c r="U551" i="1"/>
  <c r="K551" i="1" s="1"/>
  <c r="U601" i="1"/>
  <c r="K601" i="1" s="1"/>
  <c r="U437" i="1"/>
  <c r="K437" i="1" s="1"/>
  <c r="U530" i="1"/>
  <c r="K530" i="1" s="1"/>
  <c r="U369" i="1"/>
  <c r="K369" i="1" s="1"/>
  <c r="U272" i="1"/>
  <c r="K272" i="1" s="1"/>
  <c r="U362" i="1"/>
  <c r="K362" i="1" s="1"/>
  <c r="U97" i="1"/>
  <c r="K97" i="1" s="1"/>
  <c r="U491" i="1"/>
  <c r="K491" i="1" s="1"/>
  <c r="U477" i="1"/>
  <c r="K477" i="1" s="1"/>
  <c r="U206" i="1"/>
  <c r="K206" i="1" s="1"/>
  <c r="U521" i="1"/>
  <c r="K521" i="1" s="1"/>
  <c r="U572" i="1"/>
  <c r="K572" i="1" s="1"/>
  <c r="U346" i="1"/>
  <c r="K346" i="1" s="1"/>
  <c r="U50" i="1"/>
  <c r="K50" i="1" s="1"/>
  <c r="U681" i="1"/>
  <c r="K681" i="1" s="1"/>
  <c r="U531" i="1"/>
  <c r="K531" i="1" s="1"/>
  <c r="U242" i="1"/>
  <c r="K242" i="1" s="1"/>
  <c r="U170" i="1"/>
  <c r="K170" i="1" s="1"/>
  <c r="U416" i="1"/>
  <c r="K416" i="1" s="1"/>
  <c r="U145" i="1"/>
  <c r="K145" i="1" s="1"/>
  <c r="U285" i="1"/>
  <c r="K285" i="1" s="1"/>
  <c r="U235" i="1"/>
  <c r="K235" i="1" s="1"/>
  <c r="U604" i="1"/>
  <c r="K604" i="1" s="1"/>
  <c r="U127" i="1"/>
  <c r="K127" i="1" s="1"/>
  <c r="U322" i="1"/>
  <c r="K322" i="1" s="1"/>
  <c r="U227" i="1"/>
  <c r="K227" i="1" s="1"/>
  <c r="U325" i="1"/>
  <c r="K325" i="1" s="1"/>
  <c r="U153" i="1"/>
  <c r="K153" i="1" s="1"/>
  <c r="U334" i="1"/>
  <c r="K334" i="1" s="1"/>
  <c r="U105" i="1"/>
  <c r="K105" i="1" s="1"/>
  <c r="U119" i="1"/>
  <c r="K119" i="1" s="1"/>
  <c r="U234" i="1"/>
  <c r="K234" i="1" s="1"/>
  <c r="U274" i="1"/>
  <c r="K274" i="1" s="1"/>
  <c r="U284" i="1"/>
  <c r="K284" i="1" s="1"/>
  <c r="U203" i="1"/>
  <c r="K203" i="1" s="1"/>
  <c r="U207" i="1"/>
  <c r="K207" i="1" s="1"/>
  <c r="U469" i="1"/>
  <c r="K469" i="1" s="1"/>
  <c r="U333" i="1"/>
  <c r="K333" i="1" s="1"/>
  <c r="U664" i="1"/>
  <c r="K664" i="1" s="1"/>
  <c r="U194" i="1"/>
  <c r="K194" i="1" s="1"/>
  <c r="U505" i="1"/>
  <c r="K505" i="1" s="1"/>
  <c r="U367" i="1"/>
  <c r="K367" i="1" s="1"/>
  <c r="U321" i="1"/>
  <c r="K321" i="1" s="1"/>
  <c r="U358" i="1"/>
  <c r="K358" i="1" s="1"/>
  <c r="U594" i="1"/>
  <c r="K594" i="1" s="1"/>
  <c r="U122" i="1"/>
  <c r="K122" i="1" s="1"/>
  <c r="U622" i="1"/>
  <c r="K622" i="1" s="1"/>
  <c r="U487" i="1"/>
  <c r="K487" i="1" s="1"/>
  <c r="U526" i="1"/>
  <c r="K526" i="1" s="1"/>
  <c r="U391" i="1"/>
  <c r="K391" i="1" s="1"/>
  <c r="U428" i="1"/>
  <c r="K428" i="1" s="1"/>
  <c r="U659" i="1"/>
  <c r="K659" i="1" s="1"/>
  <c r="U80" i="1"/>
  <c r="K80" i="1" s="1"/>
  <c r="U643" i="1"/>
  <c r="K643" i="1" s="1"/>
  <c r="U359" i="1"/>
  <c r="K359" i="1" s="1"/>
  <c r="U683" i="1"/>
  <c r="K683" i="1" s="1"/>
  <c r="U448" i="1"/>
  <c r="K448" i="1" s="1"/>
  <c r="U602" i="1"/>
  <c r="K602" i="1" s="1"/>
  <c r="U618" i="1"/>
  <c r="K618" i="1" s="1"/>
  <c r="U347" i="1"/>
  <c r="K347" i="1" s="1"/>
  <c r="U49" i="1"/>
  <c r="K49" i="1" s="1"/>
  <c r="U337" i="1"/>
  <c r="K337" i="1" s="1"/>
  <c r="U623" i="1"/>
  <c r="K623" i="1" s="1"/>
  <c r="U115" i="1"/>
  <c r="K115" i="1" s="1"/>
  <c r="U679" i="1"/>
  <c r="K679" i="1" s="1"/>
  <c r="U28" i="1"/>
  <c r="K28" i="1" s="1"/>
  <c r="U27" i="1"/>
  <c r="K27" i="1" s="1"/>
  <c r="U33" i="1"/>
  <c r="K33" i="1" s="1"/>
  <c r="U646" i="1"/>
  <c r="K646" i="1" s="1"/>
  <c r="U311" i="1"/>
  <c r="K311" i="1" s="1"/>
  <c r="U422" i="1"/>
  <c r="K422" i="1" s="1"/>
  <c r="U436" i="1"/>
  <c r="K436" i="1" s="1"/>
  <c r="U460" i="1"/>
  <c r="K460" i="1" s="1"/>
  <c r="U649" i="1"/>
  <c r="K649" i="1" s="1"/>
  <c r="U147" i="1"/>
  <c r="K147" i="1" s="1"/>
  <c r="U225" i="1"/>
  <c r="K225" i="1" s="1"/>
  <c r="U409" i="1"/>
  <c r="K409" i="1" s="1"/>
  <c r="U150" i="1"/>
  <c r="K150" i="1" s="1"/>
  <c r="U177" i="1"/>
  <c r="K177" i="1" s="1"/>
  <c r="U191" i="1"/>
  <c r="K191" i="1" s="1"/>
  <c r="U257" i="1"/>
  <c r="K257" i="1" s="1"/>
  <c r="U457" i="1"/>
  <c r="K457" i="1" s="1"/>
  <c r="U282" i="1"/>
  <c r="K282" i="1" s="1"/>
  <c r="U467" i="1"/>
  <c r="K467" i="1" s="1"/>
  <c r="U293" i="1"/>
  <c r="K293" i="1" s="1"/>
  <c r="U543" i="1"/>
  <c r="K543" i="1" s="1"/>
  <c r="U496" i="1"/>
  <c r="K496" i="1" s="1"/>
  <c r="U182" i="1"/>
  <c r="K182" i="1" s="1"/>
  <c r="U590" i="1"/>
  <c r="K590" i="1" s="1"/>
  <c r="U558" i="1"/>
  <c r="K558" i="1" s="1"/>
  <c r="U60" i="1"/>
  <c r="K60" i="1" s="1"/>
  <c r="U657" i="1"/>
  <c r="K657" i="1" s="1"/>
  <c r="U633" i="1"/>
  <c r="K633" i="1" s="1"/>
  <c r="U476" i="1"/>
  <c r="K476" i="1" s="1"/>
  <c r="U593" i="1"/>
  <c r="K593" i="1" s="1"/>
  <c r="U408" i="1"/>
  <c r="K408" i="1" s="1"/>
  <c r="U446" i="1"/>
  <c r="K446" i="1" s="1"/>
  <c r="U414" i="1"/>
  <c r="K414" i="1" s="1"/>
  <c r="U474" i="1"/>
  <c r="K474" i="1" s="1"/>
  <c r="U399" i="1"/>
  <c r="K399" i="1" s="1"/>
  <c r="U314" i="1"/>
  <c r="K314" i="1" s="1"/>
  <c r="U682" i="1"/>
  <c r="K682" i="1" s="1"/>
  <c r="U279" i="1"/>
  <c r="K279" i="1" s="1"/>
  <c r="U453" i="1"/>
  <c r="K453" i="1" s="1"/>
  <c r="U40" i="1"/>
  <c r="K40" i="1" s="1"/>
  <c r="U263" i="1"/>
  <c r="K263" i="1" s="1"/>
  <c r="U155" i="1"/>
  <c r="K155" i="1" s="1"/>
  <c r="U237" i="1"/>
  <c r="K237" i="1" s="1"/>
  <c r="U341" i="1"/>
  <c r="K341" i="1" s="1"/>
  <c r="U183" i="1"/>
  <c r="K183" i="1" s="1"/>
  <c r="U201" i="1"/>
  <c r="K201" i="1" s="1"/>
  <c r="U250" i="1"/>
  <c r="K250" i="1" s="1"/>
  <c r="U255" i="1"/>
  <c r="K255" i="1" s="1"/>
  <c r="U113" i="1"/>
  <c r="K113" i="1" s="1"/>
  <c r="U638" i="1"/>
  <c r="K638" i="1" s="1"/>
  <c r="U583" i="1"/>
  <c r="K583" i="1" s="1"/>
  <c r="U24" i="1"/>
  <c r="K24" i="1" s="1"/>
  <c r="U270" i="1"/>
  <c r="K270" i="1" s="1"/>
  <c r="U205" i="1"/>
  <c r="K205" i="1" s="1"/>
  <c r="U568" i="1"/>
  <c r="K568" i="1" s="1"/>
  <c r="U329" i="1"/>
  <c r="K329" i="1" s="1"/>
  <c r="U78" i="1"/>
  <c r="K78" i="1" s="1"/>
  <c r="U352" i="1"/>
  <c r="K352" i="1" s="1"/>
  <c r="S79" i="1"/>
  <c r="T79" i="1" s="1"/>
  <c r="S571" i="1"/>
  <c r="T571" i="1" s="1"/>
  <c r="S503" i="1"/>
  <c r="T503" i="1" s="1"/>
  <c r="S654" i="1"/>
  <c r="T654" i="1" s="1"/>
  <c r="S153" i="1"/>
  <c r="T153" i="1" s="1"/>
  <c r="U407" i="1"/>
  <c r="K407" i="1" s="1"/>
  <c r="S558" i="1"/>
  <c r="T558" i="1" s="1"/>
  <c r="S437" i="1"/>
  <c r="T437" i="1" s="1"/>
  <c r="S487" i="1"/>
  <c r="T487" i="1" s="1"/>
  <c r="S596" i="1"/>
  <c r="T596" i="1" s="1"/>
  <c r="S113" i="1"/>
  <c r="T113" i="1" s="1"/>
  <c r="S360" i="1"/>
  <c r="T360" i="1" s="1"/>
  <c r="F29" i="8"/>
  <c r="S682" i="1"/>
  <c r="T682" i="1" s="1"/>
  <c r="S606" i="1"/>
  <c r="T606" i="1" s="1"/>
  <c r="S144" i="1"/>
  <c r="T144" i="1" s="1"/>
  <c r="U102" i="1"/>
  <c r="K102" i="1" s="1"/>
  <c r="U295" i="1"/>
  <c r="K295" i="1" s="1"/>
  <c r="U166" i="1"/>
  <c r="K166" i="1" s="1"/>
  <c r="U271" i="1"/>
  <c r="K271" i="1" s="1"/>
  <c r="U228" i="1"/>
  <c r="K228" i="1" s="1"/>
  <c r="U466" i="1"/>
  <c r="K466" i="1" s="1"/>
  <c r="U144" i="1"/>
  <c r="K144" i="1" s="1"/>
  <c r="U138" i="1"/>
  <c r="K138" i="1" s="1"/>
  <c r="U290" i="1"/>
  <c r="K290" i="1" s="1"/>
  <c r="U261" i="1"/>
  <c r="K261" i="1" s="1"/>
  <c r="U512" i="1"/>
  <c r="K512" i="1" s="1"/>
  <c r="U550" i="1"/>
  <c r="K550" i="1" s="1"/>
  <c r="U611" i="1"/>
  <c r="K611" i="1" s="1"/>
  <c r="U584" i="1"/>
  <c r="K584" i="1" s="1"/>
  <c r="U355" i="1"/>
  <c r="K355" i="1" s="1"/>
  <c r="U54" i="1"/>
  <c r="K54" i="1" s="1"/>
  <c r="U128" i="1"/>
  <c r="K128" i="1" s="1"/>
  <c r="U522" i="1"/>
  <c r="K522" i="1" s="1"/>
  <c r="U371" i="1"/>
  <c r="K371" i="1" s="1"/>
  <c r="U637" i="1"/>
  <c r="K637" i="1" s="1"/>
  <c r="U55" i="1"/>
  <c r="K55" i="1" s="1"/>
  <c r="U324" i="1"/>
  <c r="K324" i="1" s="1"/>
  <c r="U671" i="1"/>
  <c r="K671" i="1" s="1"/>
  <c r="U410" i="1"/>
  <c r="K410" i="1" s="1"/>
  <c r="U563" i="1"/>
  <c r="K563" i="1" s="1"/>
  <c r="U565" i="1"/>
  <c r="K565" i="1" s="1"/>
  <c r="U345" i="1"/>
  <c r="K345" i="1" s="1"/>
  <c r="U372" i="1"/>
  <c r="K372" i="1" s="1"/>
  <c r="U645" i="1"/>
  <c r="K645" i="1" s="1"/>
  <c r="U429" i="1"/>
  <c r="K429" i="1" s="1"/>
  <c r="U589" i="1"/>
  <c r="K589" i="1" s="1"/>
  <c r="U662" i="1"/>
  <c r="K662" i="1" s="1"/>
  <c r="U131" i="1"/>
  <c r="K131" i="1" s="1"/>
  <c r="S670" i="1"/>
  <c r="T670" i="1" s="1"/>
  <c r="U268" i="1"/>
  <c r="K268" i="1" s="1"/>
  <c r="S69" i="1"/>
  <c r="T69" i="1" s="1"/>
  <c r="S11" i="1"/>
  <c r="T11" i="1" s="1"/>
  <c r="S116" i="1"/>
  <c r="T116" i="1" s="1"/>
  <c r="S346" i="1"/>
  <c r="T346" i="1" s="1"/>
  <c r="S318" i="1"/>
  <c r="T318" i="1" s="1"/>
  <c r="S180" i="1"/>
  <c r="T180" i="1" s="1"/>
  <c r="U503" i="1"/>
  <c r="K503" i="1" s="1"/>
  <c r="S162" i="1"/>
  <c r="T162" i="1" s="1"/>
  <c r="U313" i="1"/>
  <c r="K313" i="1" s="1"/>
  <c r="S75" i="1"/>
  <c r="T75" i="1" s="1"/>
  <c r="U621" i="1"/>
  <c r="K621" i="1" s="1"/>
  <c r="S639" i="1"/>
  <c r="T639" i="1" s="1"/>
  <c r="S67" i="1"/>
  <c r="T67" i="1" s="1"/>
  <c r="S320" i="1"/>
  <c r="T320" i="1" s="1"/>
  <c r="U385" i="1"/>
  <c r="K385" i="1" s="1"/>
  <c r="S398" i="1"/>
  <c r="T398" i="1" s="1"/>
  <c r="S442" i="1"/>
  <c r="T442" i="1" s="1"/>
  <c r="S97" i="1"/>
  <c r="T97" i="1" s="1"/>
  <c r="S218" i="1"/>
  <c r="T218" i="1" s="1"/>
  <c r="S155" i="1"/>
  <c r="T155" i="1" s="1"/>
  <c r="S461" i="1"/>
  <c r="T461" i="1" s="1"/>
  <c r="U338" i="1"/>
  <c r="K338" i="1" s="1"/>
  <c r="U533" i="1"/>
  <c r="K533" i="1" s="1"/>
  <c r="U82" i="1"/>
  <c r="K82" i="1" s="1"/>
  <c r="U629" i="1"/>
  <c r="K629" i="1" s="1"/>
  <c r="U43" i="1"/>
  <c r="K43" i="1" s="1"/>
  <c r="S396" i="1"/>
  <c r="T396" i="1" s="1"/>
  <c r="U615" i="1"/>
  <c r="K615" i="1" s="1"/>
  <c r="S161" i="1"/>
  <c r="T161" i="1" s="1"/>
  <c r="U627" i="1"/>
  <c r="K627" i="1" s="1"/>
  <c r="S32" i="1"/>
  <c r="T32" i="1" s="1"/>
  <c r="U666" i="1"/>
  <c r="K666" i="1" s="1"/>
  <c r="S253" i="1"/>
  <c r="T253" i="1" s="1"/>
  <c r="S419" i="1"/>
  <c r="T419" i="1" s="1"/>
  <c r="U461" i="1"/>
  <c r="K461" i="1" s="1"/>
  <c r="S258" i="1"/>
  <c r="T258" i="1" s="1"/>
  <c r="U464" i="1"/>
  <c r="K464" i="1" s="1"/>
  <c r="U233" i="1"/>
  <c r="K233" i="1" s="1"/>
  <c r="U544" i="1"/>
  <c r="K544" i="1" s="1"/>
  <c r="U394" i="1"/>
  <c r="K394" i="1" s="1"/>
  <c r="U273" i="1"/>
  <c r="K273" i="1" s="1"/>
  <c r="U432" i="1"/>
  <c r="K432" i="1" s="1"/>
  <c r="U392" i="1"/>
  <c r="K392" i="1" s="1"/>
  <c r="U404" i="1"/>
  <c r="K404" i="1" s="1"/>
  <c r="S149" i="1"/>
  <c r="T149" i="1" s="1"/>
  <c r="S405" i="1"/>
  <c r="T405" i="1" s="1"/>
  <c r="S234" i="1"/>
  <c r="T234" i="1" s="1"/>
  <c r="S150" i="1"/>
  <c r="T150" i="1" s="1"/>
  <c r="S624" i="1"/>
  <c r="T624" i="1" s="1"/>
  <c r="S169" i="1"/>
  <c r="T169" i="1" s="1"/>
  <c r="S335" i="1"/>
  <c r="T335" i="1" s="1"/>
  <c r="S243" i="1"/>
  <c r="T243" i="1" s="1"/>
  <c r="S635" i="1"/>
  <c r="T635" i="1" s="1"/>
  <c r="U90" i="1"/>
  <c r="K90" i="1" s="1"/>
  <c r="S332" i="1"/>
  <c r="T332" i="1" s="1"/>
  <c r="S242" i="1"/>
  <c r="T242" i="1" s="1"/>
  <c r="S447" i="1"/>
  <c r="T447" i="1" s="1"/>
  <c r="S450" i="1"/>
  <c r="T450" i="1" s="1"/>
  <c r="S439" i="1"/>
  <c r="T439" i="1" s="1"/>
  <c r="S495" i="1"/>
  <c r="T495" i="1" s="1"/>
  <c r="U258" i="1"/>
  <c r="K258" i="1" s="1"/>
  <c r="U101" i="1"/>
  <c r="K101" i="1" s="1"/>
  <c r="U112" i="1"/>
  <c r="K112" i="1" s="1"/>
  <c r="U320" i="1"/>
  <c r="K320" i="1" s="1"/>
  <c r="U555" i="1"/>
  <c r="K555" i="1" s="1"/>
  <c r="U336" i="1"/>
  <c r="K336" i="1" s="1"/>
  <c r="U312" i="1"/>
  <c r="K312" i="1" s="1"/>
  <c r="U181" i="1"/>
  <c r="K181" i="1" s="1"/>
  <c r="U42" i="1"/>
  <c r="K42" i="1" s="1"/>
  <c r="U669" i="1"/>
  <c r="K669" i="1" s="1"/>
  <c r="U75" i="1"/>
  <c r="K75" i="1" s="1"/>
  <c r="S273" i="1"/>
  <c r="F27" i="8"/>
  <c r="U537" i="1"/>
  <c r="K537" i="1" s="1"/>
  <c r="U223" i="1"/>
  <c r="K223" i="1" s="1"/>
  <c r="U588" i="1"/>
  <c r="K588" i="1" s="1"/>
  <c r="U641" i="1"/>
  <c r="K641" i="1" s="1"/>
  <c r="S668" i="1"/>
  <c r="T668" i="1" s="1"/>
  <c r="S312" i="1"/>
  <c r="T312" i="1" s="1"/>
  <c r="S156" i="1"/>
  <c r="T156" i="1" s="1"/>
  <c r="S435" i="1"/>
  <c r="T435" i="1" s="1"/>
  <c r="S586" i="1"/>
  <c r="T586" i="1" s="1"/>
  <c r="U411" i="1"/>
  <c r="K411" i="1" s="1"/>
  <c r="S197" i="1"/>
  <c r="T197" i="1" s="1"/>
  <c r="S194" i="1"/>
  <c r="T194" i="1" s="1"/>
  <c r="U382" i="1"/>
  <c r="K382" i="1" s="1"/>
  <c r="S267" i="1"/>
  <c r="T267" i="1" s="1"/>
  <c r="U299" i="1"/>
  <c r="K299" i="1" s="1"/>
  <c r="U377" i="1"/>
  <c r="K377" i="1" s="1"/>
  <c r="U218" i="1"/>
  <c r="K218" i="1" s="1"/>
  <c r="S548" i="1"/>
  <c r="T548" i="1" s="1"/>
  <c r="U598" i="1"/>
  <c r="K598" i="1" s="1"/>
  <c r="U95" i="1"/>
  <c r="K95" i="1" s="1"/>
  <c r="U269" i="1"/>
  <c r="K269" i="1" s="1"/>
  <c r="U19" i="1"/>
  <c r="K19" i="1" s="1"/>
  <c r="S619" i="1"/>
  <c r="T619" i="1" s="1"/>
  <c r="U162" i="1"/>
  <c r="K162" i="1" s="1"/>
  <c r="U214" i="1"/>
  <c r="K214" i="1" s="1"/>
  <c r="U266" i="1"/>
  <c r="K266" i="1" s="1"/>
  <c r="U296" i="1"/>
  <c r="K296" i="1" s="1"/>
  <c r="U190" i="1"/>
  <c r="K190" i="1" s="1"/>
  <c r="U117" i="1"/>
  <c r="K117" i="1" s="1"/>
  <c r="U141" i="1"/>
  <c r="K141" i="1" s="1"/>
  <c r="U370" i="1"/>
  <c r="K370" i="1" s="1"/>
  <c r="U30" i="1"/>
  <c r="K30" i="1" s="1"/>
  <c r="U393" i="1"/>
  <c r="K393" i="1" s="1"/>
  <c r="U35" i="1"/>
  <c r="K35" i="1" s="1"/>
  <c r="U498" i="1"/>
  <c r="K498" i="1" s="1"/>
  <c r="U574" i="1"/>
  <c r="K574" i="1" s="1"/>
  <c r="U306" i="1"/>
  <c r="K306" i="1" s="1"/>
  <c r="U151" i="1"/>
  <c r="K151" i="1" s="1"/>
  <c r="U211" i="1"/>
  <c r="K211" i="1" s="1"/>
  <c r="U10" i="1"/>
  <c r="K10" i="1" s="1"/>
  <c r="U164" i="1"/>
  <c r="K164" i="1" s="1"/>
  <c r="U454" i="1"/>
  <c r="K454" i="1" s="1"/>
  <c r="U656" i="1"/>
  <c r="K656" i="1" s="1"/>
  <c r="U51" i="1"/>
  <c r="K51" i="1" s="1"/>
  <c r="U545" i="1"/>
  <c r="K545" i="1" s="1"/>
  <c r="U458" i="1"/>
  <c r="K458" i="1" s="1"/>
  <c r="U513" i="1"/>
  <c r="K513" i="1" s="1"/>
  <c r="U492" i="1"/>
  <c r="K492" i="1" s="1"/>
  <c r="U653" i="1"/>
  <c r="K653" i="1" s="1"/>
  <c r="U126" i="1"/>
  <c r="K126" i="1" s="1"/>
  <c r="F30" i="8"/>
  <c r="U187" i="1"/>
  <c r="K187" i="1" s="1"/>
  <c r="U11" i="1"/>
  <c r="K11" i="1" s="1"/>
  <c r="U146" i="1"/>
  <c r="K146" i="1" s="1"/>
  <c r="S205" i="1"/>
  <c r="T205" i="1" s="1"/>
  <c r="U179" i="1"/>
  <c r="K179" i="1" s="1"/>
  <c r="U213" i="1"/>
  <c r="K213" i="1" s="1"/>
  <c r="U596" i="1"/>
  <c r="K596" i="1" s="1"/>
  <c r="U579" i="1"/>
  <c r="K579" i="1" s="1"/>
  <c r="U609" i="1"/>
  <c r="K609" i="1" s="1"/>
  <c r="S137" i="1"/>
  <c r="T137" i="1" s="1"/>
  <c r="S178" i="1"/>
  <c r="T178" i="1" s="1"/>
  <c r="S651" i="1"/>
  <c r="T651" i="1" s="1"/>
  <c r="U275" i="1"/>
  <c r="K275" i="1" s="1"/>
  <c r="U142" i="1"/>
  <c r="K142" i="1" s="1"/>
  <c r="U219" i="1"/>
  <c r="K219" i="1" s="1"/>
  <c r="U251" i="1"/>
  <c r="K251" i="1" s="1"/>
  <c r="U351" i="1"/>
  <c r="K351" i="1" s="1"/>
  <c r="U575" i="1"/>
  <c r="K575" i="1" s="1"/>
  <c r="U423" i="1"/>
  <c r="K423" i="1" s="1"/>
  <c r="U22" i="1"/>
  <c r="K22" i="1" s="1"/>
  <c r="U96" i="1"/>
  <c r="K96" i="1" s="1"/>
  <c r="U379" i="1"/>
  <c r="K379" i="1" s="1"/>
  <c r="U103" i="1"/>
  <c r="K103" i="1" s="1"/>
  <c r="U68" i="1"/>
  <c r="K68" i="1" s="1"/>
  <c r="U488" i="1"/>
  <c r="K488" i="1" s="1"/>
  <c r="U384" i="1"/>
  <c r="K384" i="1" s="1"/>
  <c r="U548" i="1"/>
  <c r="K548" i="1" s="1"/>
  <c r="U434" i="1"/>
  <c r="K434" i="1" s="1"/>
  <c r="U668" i="1"/>
  <c r="K668" i="1" s="1"/>
  <c r="U490" i="1"/>
  <c r="K490" i="1" s="1"/>
  <c r="U517" i="1"/>
  <c r="K517" i="1" s="1"/>
  <c r="U684" i="1"/>
  <c r="K684" i="1" s="1"/>
  <c r="U514" i="1"/>
  <c r="K514" i="1" s="1"/>
  <c r="U493" i="1"/>
  <c r="K493" i="1" s="1"/>
  <c r="U586" i="1"/>
  <c r="K586" i="1" s="1"/>
  <c r="U484" i="1"/>
  <c r="K484" i="1" s="1"/>
  <c r="U567" i="1"/>
  <c r="K567" i="1" s="1"/>
  <c r="U289" i="1"/>
  <c r="K289" i="1" s="1"/>
  <c r="U576" i="1"/>
  <c r="K576" i="1" s="1"/>
  <c r="U426" i="1"/>
  <c r="K426" i="1" s="1"/>
  <c r="U425" i="1"/>
  <c r="K425" i="1" s="1"/>
  <c r="U37" i="1"/>
  <c r="K37" i="1" s="1"/>
  <c r="U485" i="1"/>
  <c r="K485" i="1" s="1"/>
  <c r="U398" i="1"/>
  <c r="K398" i="1" s="1"/>
  <c r="U357" i="1"/>
  <c r="K357" i="1" s="1"/>
  <c r="U435" i="1"/>
  <c r="K435" i="1" s="1"/>
  <c r="S334" i="1"/>
  <c r="T334" i="1" s="1"/>
  <c r="S491" i="1"/>
  <c r="T491" i="1" s="1"/>
  <c r="S181" i="1"/>
  <c r="T181" i="1" s="1"/>
  <c r="U197" i="1"/>
  <c r="K197" i="1" s="1"/>
  <c r="U326" i="1"/>
  <c r="K326" i="1" s="1"/>
  <c r="U344" i="1"/>
  <c r="K344" i="1" s="1"/>
  <c r="U497" i="1"/>
  <c r="K497" i="1" s="1"/>
  <c r="U244" i="1"/>
  <c r="K244" i="1" s="1"/>
  <c r="U93" i="1"/>
  <c r="K93" i="1" s="1"/>
  <c r="U48" i="1"/>
  <c r="K48" i="1" s="1"/>
  <c r="U224" i="1"/>
  <c r="K224" i="1" s="1"/>
  <c r="U18" i="1"/>
  <c r="K18" i="1" s="1"/>
  <c r="S458" i="1"/>
  <c r="T458" i="1" s="1"/>
  <c r="S683" i="1"/>
  <c r="T683" i="1" s="1"/>
  <c r="S638" i="1"/>
  <c r="T638" i="1" s="1"/>
  <c r="U343" i="1"/>
  <c r="K343" i="1" s="1"/>
  <c r="U204" i="1"/>
  <c r="K204" i="1" s="1"/>
  <c r="U186" i="1"/>
  <c r="K186" i="1" s="1"/>
  <c r="U267" i="1"/>
  <c r="K267" i="1" s="1"/>
  <c r="U277" i="1"/>
  <c r="K277" i="1" s="1"/>
  <c r="U132" i="1"/>
  <c r="K132" i="1" s="1"/>
  <c r="U98" i="1"/>
  <c r="K98" i="1" s="1"/>
  <c r="U581" i="1"/>
  <c r="K581" i="1" s="1"/>
  <c r="U644" i="1"/>
  <c r="K644" i="1" s="1"/>
  <c r="U53" i="1"/>
  <c r="K53" i="1" s="1"/>
  <c r="U620" i="1"/>
  <c r="K620" i="1" s="1"/>
  <c r="U472" i="1"/>
  <c r="K472" i="1" s="1"/>
  <c r="U44" i="1"/>
  <c r="K44" i="1" s="1"/>
  <c r="U606" i="1"/>
  <c r="K606" i="1" s="1"/>
  <c r="U552" i="1"/>
  <c r="K552" i="1" s="1"/>
  <c r="U14" i="1"/>
  <c r="K14" i="1" s="1"/>
  <c r="U595" i="1"/>
  <c r="K595" i="1" s="1"/>
  <c r="U480" i="1"/>
  <c r="K480" i="1" s="1"/>
  <c r="U327" i="1"/>
  <c r="K327" i="1" s="1"/>
  <c r="U465" i="1"/>
  <c r="K465" i="1" s="1"/>
  <c r="U83" i="1"/>
  <c r="K83" i="1" s="1"/>
  <c r="U13" i="1"/>
  <c r="K13" i="1" s="1"/>
  <c r="U71" i="1"/>
  <c r="K71" i="1" s="1"/>
  <c r="U388" i="1"/>
  <c r="K388" i="1" s="1"/>
  <c r="U292" i="1"/>
  <c r="K292" i="1" s="1"/>
  <c r="U639" i="1"/>
  <c r="K639" i="1" s="1"/>
  <c r="U459" i="1"/>
  <c r="K459" i="1" s="1"/>
  <c r="U471" i="1"/>
  <c r="K471" i="1" s="1"/>
  <c r="U518" i="1"/>
  <c r="K518" i="1" s="1"/>
  <c r="U647" i="1"/>
  <c r="K647" i="1" s="1"/>
  <c r="S135" i="1"/>
  <c r="T135" i="1" s="1"/>
  <c r="S239" i="1"/>
  <c r="T239" i="1" s="1"/>
  <c r="S263" i="1"/>
  <c r="T263" i="1" s="1"/>
  <c r="S408" i="1"/>
  <c r="T408" i="1" s="1"/>
  <c r="S143" i="1"/>
  <c r="T143" i="1" s="1"/>
  <c r="S308" i="1"/>
  <c r="T308" i="1" s="1"/>
  <c r="S31" i="1"/>
  <c r="T31" i="1" s="1"/>
  <c r="S426" i="1"/>
  <c r="T426" i="1" s="1"/>
  <c r="S126" i="1"/>
  <c r="T126" i="1" s="1"/>
  <c r="S631" i="1"/>
  <c r="T631" i="1" s="1"/>
  <c r="S62" i="1"/>
  <c r="T62" i="1" s="1"/>
  <c r="S379" i="1"/>
  <c r="T379" i="1" s="1"/>
  <c r="S188" i="1"/>
  <c r="T188" i="1" s="1"/>
  <c r="S26" i="1"/>
  <c r="T26" i="1" s="1"/>
  <c r="S560" i="1"/>
  <c r="T560" i="1" s="1"/>
  <c r="S338" i="1"/>
  <c r="T338" i="1" s="1"/>
  <c r="S319" i="1"/>
  <c r="T319" i="1" s="1"/>
  <c r="S307" i="1"/>
  <c r="T307" i="1" s="1"/>
  <c r="S594" i="1"/>
  <c r="T594" i="1" s="1"/>
  <c r="S431" i="1"/>
  <c r="T431" i="1" s="1"/>
  <c r="S100" i="1"/>
  <c r="T100" i="1" s="1"/>
  <c r="S24" i="1"/>
  <c r="T24" i="1" s="1"/>
  <c r="S588" i="1"/>
  <c r="T588" i="1" s="1"/>
  <c r="S610" i="1"/>
  <c r="T610" i="1" s="1"/>
  <c r="S292" i="1"/>
  <c r="T292" i="1" s="1"/>
  <c r="S444" i="1"/>
  <c r="T444" i="1" s="1"/>
  <c r="S230" i="1"/>
  <c r="T230" i="1" s="1"/>
  <c r="S47" i="1"/>
  <c r="T47" i="1" s="1"/>
  <c r="S634" i="1"/>
  <c r="T634" i="1" s="1"/>
  <c r="S438" i="1"/>
  <c r="T438" i="1" s="1"/>
  <c r="S259" i="1"/>
  <c r="T259" i="1" s="1"/>
  <c r="S108" i="1"/>
  <c r="T108" i="1" s="1"/>
  <c r="S640" i="1"/>
  <c r="T640" i="1" s="1"/>
  <c r="S95" i="1"/>
  <c r="T95" i="1" s="1"/>
  <c r="S339" i="1"/>
  <c r="T339" i="1" s="1"/>
  <c r="F26" i="8"/>
  <c r="S66" i="1"/>
  <c r="T66" i="1" s="1"/>
  <c r="S434" i="1"/>
  <c r="T434" i="1" s="1"/>
  <c r="S516" i="1"/>
  <c r="T516" i="1" s="1"/>
  <c r="S351" i="1"/>
  <c r="T351" i="1" s="1"/>
  <c r="S605" i="1"/>
  <c r="T605" i="1" s="1"/>
  <c r="S446" i="1"/>
  <c r="T446" i="1" s="1"/>
  <c r="S611" i="1"/>
  <c r="T611" i="1" s="1"/>
  <c r="S298" i="1"/>
  <c r="T298" i="1" s="1"/>
  <c r="S358" i="1"/>
  <c r="T358" i="1" s="1"/>
  <c r="S50" i="1"/>
  <c r="T50" i="1" s="1"/>
  <c r="S109" i="1"/>
  <c r="T109" i="1" s="1"/>
  <c r="S204" i="1"/>
  <c r="T204" i="1" s="1"/>
  <c r="S580" i="1"/>
  <c r="T580" i="1" s="1"/>
  <c r="S484" i="1"/>
  <c r="T484" i="1" s="1"/>
  <c r="S544" i="1"/>
  <c r="T544" i="1" s="1"/>
  <c r="S118" i="1"/>
  <c r="T118" i="1" s="1"/>
  <c r="S70" i="1"/>
  <c r="T70" i="1" s="1"/>
  <c r="S353" i="1"/>
  <c r="T353" i="1" s="1"/>
  <c r="S470" i="1"/>
  <c r="T470" i="1" s="1"/>
  <c r="S650" i="1"/>
  <c r="T650" i="1" s="1"/>
  <c r="S275" i="1"/>
  <c r="T275" i="1" s="1"/>
  <c r="S363" i="1"/>
  <c r="T363" i="1" s="1"/>
  <c r="S138" i="1"/>
  <c r="T138" i="1" s="1"/>
  <c r="S210" i="1"/>
  <c r="T210" i="1" s="1"/>
  <c r="S539" i="1"/>
  <c r="T539" i="1" s="1"/>
  <c r="S587" i="1"/>
  <c r="T587" i="1" s="1"/>
  <c r="S529" i="1"/>
  <c r="T529" i="1" s="1"/>
  <c r="S73" i="1"/>
  <c r="T73" i="1" s="1"/>
  <c r="S330" i="1"/>
  <c r="T330" i="1" s="1"/>
  <c r="S552" i="1"/>
  <c r="T552" i="1" s="1"/>
  <c r="S72" i="1"/>
  <c r="T72" i="1" s="1"/>
  <c r="S410" i="1"/>
  <c r="T410" i="1" s="1"/>
  <c r="S656" i="1"/>
  <c r="S514" i="1"/>
  <c r="T514" i="1" s="1"/>
  <c r="S271" i="1"/>
  <c r="T271" i="1" s="1"/>
  <c r="S492" i="1"/>
  <c r="T492" i="1" s="1"/>
  <c r="S152" i="1"/>
  <c r="T152" i="1" s="1"/>
  <c r="S235" i="1"/>
  <c r="T235" i="1" s="1"/>
  <c r="S567" i="1"/>
  <c r="T567" i="1" s="1"/>
  <c r="S206" i="1"/>
  <c r="T206" i="1" s="1"/>
  <c r="S372" i="1"/>
  <c r="T372" i="1" s="1"/>
  <c r="S620" i="1"/>
  <c r="T620" i="1" s="1"/>
  <c r="S142" i="1"/>
  <c r="T142" i="1" s="1"/>
  <c r="S76" i="1"/>
  <c r="T76" i="1" s="1"/>
  <c r="S579" i="1"/>
  <c r="T579" i="1" s="1"/>
  <c r="S366" i="1"/>
  <c r="T366" i="1" s="1"/>
  <c r="S494" i="1"/>
  <c r="T494" i="1" s="1"/>
  <c r="S344" i="1"/>
  <c r="T344" i="1" s="1"/>
  <c r="S248" i="1"/>
  <c r="T248" i="1" s="1"/>
  <c r="S321" i="1"/>
  <c r="T321" i="1" s="1"/>
  <c r="S658" i="1"/>
  <c r="T658" i="1" s="1"/>
  <c r="S280" i="1"/>
  <c r="T280" i="1" s="1"/>
  <c r="S114" i="1"/>
  <c r="T114" i="1" s="1"/>
  <c r="S466" i="1"/>
  <c r="T466" i="1" s="1"/>
  <c r="S345" i="1"/>
  <c r="T345" i="1" s="1"/>
  <c r="S87" i="1"/>
  <c r="T87" i="1" s="1"/>
  <c r="S576" i="1"/>
  <c r="T576" i="1" s="1"/>
  <c r="S684" i="1"/>
  <c r="T684" i="1" s="1"/>
  <c r="S422" i="1"/>
  <c r="T422" i="1" s="1"/>
  <c r="S124" i="1"/>
  <c r="T124" i="1" s="1"/>
  <c r="S468" i="1"/>
  <c r="T468" i="1" s="1"/>
  <c r="S327" i="1"/>
  <c r="T327" i="1" s="1"/>
  <c r="S476" i="1"/>
  <c r="T476" i="1" s="1"/>
  <c r="S236" i="1"/>
  <c r="T236" i="1" s="1"/>
  <c r="S107" i="1"/>
  <c r="T107" i="1" s="1"/>
  <c r="S455" i="1"/>
  <c r="T455" i="1" s="1"/>
  <c r="S317" i="1"/>
  <c r="T317" i="1" s="1"/>
  <c r="S10" i="1"/>
  <c r="T10" i="1" s="1"/>
  <c r="S99" i="1"/>
  <c r="T99" i="1" s="1"/>
  <c r="S78" i="1"/>
  <c r="T78" i="1" s="1"/>
  <c r="S262" i="1"/>
  <c r="T262" i="1" s="1"/>
  <c r="S37" i="1"/>
  <c r="T37" i="1" s="1"/>
  <c r="S61" i="1"/>
  <c r="T61" i="1" s="1"/>
  <c r="S223" i="1"/>
  <c r="T223" i="1" s="1"/>
  <c r="S406" i="1"/>
  <c r="T406" i="1" s="1"/>
  <c r="S391" i="1"/>
  <c r="T391" i="1" s="1"/>
  <c r="S293" i="1"/>
  <c r="T293" i="1" s="1"/>
  <c r="S240" i="1"/>
  <c r="T240" i="1" s="1"/>
  <c r="S305" i="1"/>
  <c r="T305" i="1" s="1"/>
  <c r="S34" i="1"/>
  <c r="T34" i="1" s="1"/>
  <c r="S390" i="1"/>
  <c r="T390" i="1" s="1"/>
  <c r="S566" i="1"/>
  <c r="T566" i="1" s="1"/>
  <c r="S202" i="1"/>
  <c r="T202" i="1" s="1"/>
  <c r="S203" i="1"/>
  <c r="T203" i="1" s="1"/>
  <c r="S397" i="1"/>
  <c r="T397" i="1" s="1"/>
  <c r="S278" i="1"/>
  <c r="T278" i="1" s="1"/>
  <c r="S167" i="1"/>
  <c r="T167" i="1" s="1"/>
  <c r="S4" i="1"/>
  <c r="S136" i="1"/>
  <c r="T136" i="1" s="1"/>
  <c r="S139" i="1"/>
  <c r="T139" i="1" s="1"/>
  <c r="S21" i="1"/>
  <c r="T21" i="1" s="1"/>
  <c r="S559" i="1"/>
  <c r="T559" i="1" s="1"/>
  <c r="S82" i="1"/>
  <c r="T82" i="1" s="1"/>
  <c r="S168" i="1"/>
  <c r="T168" i="1" s="1"/>
  <c r="S14" i="1"/>
  <c r="T14" i="1" s="1"/>
  <c r="S283" i="1"/>
  <c r="T283" i="1" s="1"/>
  <c r="S279" i="1"/>
  <c r="T279" i="1" s="1"/>
  <c r="S326" i="1"/>
  <c r="T326" i="1" s="1"/>
  <c r="S254" i="1"/>
  <c r="T254" i="1" s="1"/>
  <c r="S190" i="1"/>
  <c r="T190" i="1" s="1"/>
  <c r="S25" i="1"/>
  <c r="T25" i="1" s="1"/>
  <c r="S457" i="1"/>
  <c r="T457" i="1" s="1"/>
  <c r="S528" i="1"/>
  <c r="T528" i="1" s="1"/>
  <c r="S200" i="1"/>
  <c r="T200" i="1" s="1"/>
  <c r="S505" i="1"/>
  <c r="T505" i="1" s="1"/>
  <c r="S545" i="1"/>
  <c r="T545" i="1" s="1"/>
  <c r="S299" i="1"/>
  <c r="T299" i="1" s="1"/>
  <c r="S98" i="1"/>
  <c r="T98" i="1" s="1"/>
  <c r="S289" i="1"/>
  <c r="T289" i="1" s="1"/>
  <c r="T337" i="1"/>
  <c r="T497" i="1"/>
  <c r="T637" i="1"/>
  <c r="G30" i="8" l="1"/>
  <c r="H30" i="8" s="1"/>
  <c r="T656" i="1"/>
  <c r="G28" i="8"/>
  <c r="H28" i="8" s="1"/>
  <c r="G29" i="8"/>
  <c r="H29" i="8" s="1"/>
  <c r="F32" i="8"/>
  <c r="G26" i="8"/>
  <c r="H26" i="8" s="1"/>
  <c r="S5" i="1"/>
  <c r="U5" i="1" s="1"/>
  <c r="S3" i="1"/>
  <c r="T273" i="1"/>
  <c r="G27" i="8"/>
  <c r="I30" i="8" l="1"/>
  <c r="N30" i="8" s="1"/>
  <c r="O30" i="8" s="1"/>
  <c r="S6" i="1"/>
  <c r="D36" i="8" s="1"/>
  <c r="D38" i="8" s="1"/>
  <c r="I28" i="8"/>
  <c r="N28" i="8" s="1"/>
  <c r="O28" i="8" s="1"/>
  <c r="I29" i="8"/>
  <c r="N29" i="8" s="1"/>
  <c r="O29" i="8" s="1"/>
  <c r="I26" i="8"/>
  <c r="H27" i="8"/>
  <c r="I27" i="8"/>
  <c r="G32" i="8"/>
  <c r="H32" i="8" s="1"/>
  <c r="J30" i="8" l="1"/>
  <c r="J29" i="8"/>
  <c r="J28" i="8"/>
  <c r="I32" i="8"/>
  <c r="N26" i="8"/>
  <c r="O26" i="8" s="1"/>
  <c r="J26" i="8"/>
  <c r="N27" i="8"/>
  <c r="O27" i="8" s="1"/>
  <c r="J27" i="8"/>
  <c r="N32" i="8" l="1"/>
  <c r="O32" i="8" s="1"/>
  <c r="J32" i="8"/>
  <c r="D37" i="8" s="1"/>
</calcChain>
</file>

<file path=xl/sharedStrings.xml><?xml version="1.0" encoding="utf-8"?>
<sst xmlns="http://schemas.openxmlformats.org/spreadsheetml/2006/main" count="25985" uniqueCount="4557">
  <si>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</si>
  <si>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</si>
  <si>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</si>
  <si>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</si>
  <si>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</si>
  <si>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</si>
  <si>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</si>
  <si>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</si>
  <si>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</si>
  <si>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</si>
  <si>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</si>
  <si>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</si>
  <si>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</si>
  <si>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</si>
  <si>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</si>
  <si>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</si>
  <si>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</si>
  <si>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</si>
  <si>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</si>
  <si>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</si>
  <si>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</si>
  <si>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</si>
  <si>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</si>
  <si>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</si>
  <si>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</si>
  <si>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</si>
  <si>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</si>
  <si>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</si>
  <si>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</si>
  <si>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</si>
  <si>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</si>
  <si>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</si>
  <si>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</si>
  <si>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</si>
  <si>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CATEGORIES</t>
  </si>
  <si>
    <t>Column1</t>
  </si>
  <si>
    <t>Category</t>
  </si>
  <si>
    <t>Color</t>
  </si>
  <si>
    <t>TABLE 1</t>
  </si>
  <si>
    <t>TABLE 2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</si>
  <si>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</si>
  <si>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</si>
  <si>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</si>
  <si>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</si>
  <si>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</si>
  <si>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</si>
  <si>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</si>
  <si>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</si>
  <si>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</si>
  <si>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</si>
  <si>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Nordic</t>
  </si>
  <si>
    <t>Skiwear</t>
  </si>
  <si>
    <t>Outerwear</t>
  </si>
  <si>
    <t>Midlayer</t>
  </si>
  <si>
    <t>Activewear</t>
  </si>
  <si>
    <t>Training</t>
  </si>
  <si>
    <t>Accessories</t>
  </si>
  <si>
    <t>Skipoles</t>
  </si>
  <si>
    <t>Helmets</t>
  </si>
  <si>
    <t>Bags</t>
  </si>
  <si>
    <t>Other</t>
  </si>
  <si>
    <t>CAT.NR</t>
  </si>
  <si>
    <t>*mandatory information</t>
  </si>
  <si>
    <t>Customer margin %</t>
  </si>
  <si>
    <t>Size split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</si>
  <si>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</si>
  <si>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</si>
  <si>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</si>
  <si>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</si>
  <si>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</si>
  <si>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</si>
  <si>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</si>
  <si>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</si>
  <si>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</si>
  <si>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</si>
  <si>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Underwear</t>
  </si>
  <si>
    <t>DELIVERY WEEK *</t>
  </si>
  <si>
    <t>PAYMENT TERM *</t>
  </si>
  <si>
    <t>CUSTOMER #</t>
  </si>
  <si>
    <t>Chaser Sweater M</t>
  </si>
  <si>
    <t>Chaser Sweater W</t>
  </si>
  <si>
    <t>Chaser Logo T-shirt M</t>
  </si>
  <si>
    <t>Chaser Logo T-shirt W</t>
  </si>
  <si>
    <t>Camper 5-Panel Cap</t>
  </si>
  <si>
    <t>OS</t>
  </si>
  <si>
    <t>SM</t>
  </si>
  <si>
    <t>ML</t>
  </si>
  <si>
    <t>LXL</t>
  </si>
  <si>
    <t>XSS</t>
  </si>
  <si>
    <t>Matte Black</t>
  </si>
  <si>
    <t>Matte Navy</t>
  </si>
  <si>
    <t>Matte White</t>
  </si>
  <si>
    <t>Race Blue</t>
  </si>
  <si>
    <t>Stone Gray</t>
  </si>
  <si>
    <t>Black</t>
  </si>
  <si>
    <t>Navy</t>
  </si>
  <si>
    <t>Olive Drab</t>
  </si>
  <si>
    <t>Matte Opal Purple</t>
  </si>
  <si>
    <t>Leveringsuke</t>
  </si>
  <si>
    <t>ORDER
QTY</t>
  </si>
  <si>
    <t>Rosewood</t>
  </si>
  <si>
    <t>Marvel</t>
  </si>
  <si>
    <t>Teal</t>
  </si>
  <si>
    <t>Slate Gray Metallic</t>
  </si>
  <si>
    <t>Helmet</t>
  </si>
  <si>
    <t>Helmet Acccessories</t>
  </si>
  <si>
    <t>Technical Clothing</t>
  </si>
  <si>
    <t>Base layer</t>
  </si>
  <si>
    <t>Apparel</t>
  </si>
  <si>
    <t>Headwear</t>
  </si>
  <si>
    <t>Kategorier</t>
  </si>
  <si>
    <t>Goggles</t>
  </si>
  <si>
    <t>Item Category Code</t>
  </si>
  <si>
    <t>Item Category name</t>
  </si>
  <si>
    <t>Kategori</t>
  </si>
  <si>
    <t>Rekkefølge</t>
  </si>
  <si>
    <t>Kategorinavn</t>
  </si>
  <si>
    <t>Lens Cleaning Set</t>
  </si>
  <si>
    <t>Heat</t>
  </si>
  <si>
    <t>Eyewear</t>
  </si>
  <si>
    <t>Technical Apparel</t>
  </si>
  <si>
    <t>Comment</t>
  </si>
  <si>
    <t>Helmets &amp; Helmet Acc.</t>
  </si>
  <si>
    <t>Apparel &amp; Headwear</t>
  </si>
  <si>
    <t>RIG Topaz</t>
  </si>
  <si>
    <t>Clear</t>
  </si>
  <si>
    <t>Discount Specific</t>
  </si>
  <si>
    <t>PCS per Pack</t>
  </si>
  <si>
    <t>Active</t>
  </si>
  <si>
    <t>CCTN2</t>
  </si>
  <si>
    <t>CCTN1</t>
  </si>
  <si>
    <t>STATUS</t>
  </si>
  <si>
    <t>Hydro</t>
  </si>
  <si>
    <t>Ocean Blue</t>
  </si>
  <si>
    <t>Bright White</t>
  </si>
  <si>
    <t>Glacier Blue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</si>
  <si>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</si>
  <si>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</si>
  <si>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</si>
  <si>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</si>
  <si>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</si>
  <si>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</si>
  <si>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</si>
  <si>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</si>
  <si>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</si>
  <si>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</si>
  <si>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BLACK-XS</t>
  </si>
  <si>
    <t>RSWOD-XS</t>
  </si>
  <si>
    <t>RSWOD-S</t>
  </si>
  <si>
    <t>RSWOD-M</t>
  </si>
  <si>
    <t>RSWOD-L</t>
  </si>
  <si>
    <t>TEAL-XS</t>
  </si>
  <si>
    <t>TEAL-S</t>
  </si>
  <si>
    <t>TEAL-M</t>
  </si>
  <si>
    <t>TEAL-L</t>
  </si>
  <si>
    <t>SEGRY-OS</t>
  </si>
  <si>
    <t>MARVL-S</t>
  </si>
  <si>
    <t>MARVL-M</t>
  </si>
  <si>
    <t>MARVL-L</t>
  </si>
  <si>
    <t>HYDRO-S</t>
  </si>
  <si>
    <t>HYDRO-M</t>
  </si>
  <si>
    <t>HYDRO-L</t>
  </si>
  <si>
    <t>ONBLU-S</t>
  </si>
  <si>
    <t>ONBLU-M</t>
  </si>
  <si>
    <t>ONBLU-L</t>
  </si>
  <si>
    <t>ONBLU-XL</t>
  </si>
  <si>
    <t>SEGRY-S</t>
  </si>
  <si>
    <t>SEGRY-M</t>
  </si>
  <si>
    <t>SEGRY-L</t>
  </si>
  <si>
    <t>SEGRY-XL</t>
  </si>
  <si>
    <t>BTWHT-M</t>
  </si>
  <si>
    <t>BTWHT-L</t>
  </si>
  <si>
    <t>GRBLU-XS</t>
  </si>
  <si>
    <t>GRBLU-S</t>
  </si>
  <si>
    <t>GRBLU-M</t>
  </si>
  <si>
    <t>GRBLU-L</t>
  </si>
  <si>
    <t>MWHTE-SM</t>
  </si>
  <si>
    <t>MWHTE-ML</t>
  </si>
  <si>
    <t>MWHTE-LXL</t>
  </si>
  <si>
    <t>SGRME-SM</t>
  </si>
  <si>
    <t>SGRME-ML</t>
  </si>
  <si>
    <t>MOPRE-SM</t>
  </si>
  <si>
    <t>MBLCK-SM</t>
  </si>
  <si>
    <t>MBLCK-ML</t>
  </si>
  <si>
    <t>MBLCK-LXL</t>
  </si>
  <si>
    <t>SKU</t>
  </si>
  <si>
    <t>826060-BLACK-S</t>
  </si>
  <si>
    <t>826060-BLACK-M</t>
  </si>
  <si>
    <t>826060-BLACK-L</t>
  </si>
  <si>
    <t>826060-BLACK-XL</t>
  </si>
  <si>
    <t>826061-RSWOD-XS</t>
  </si>
  <si>
    <t>826061-RSWOD-S</t>
  </si>
  <si>
    <t>826061-RSWOD-M</t>
  </si>
  <si>
    <t>826061-RSWOD-L</t>
  </si>
  <si>
    <t>850014-BLACK-OS</t>
  </si>
  <si>
    <t>Cross-Reference No.</t>
  </si>
  <si>
    <t>IKKE GJØR NOEN ENDRINGER I DISSE KOLONNENE</t>
  </si>
  <si>
    <t>MANGLER - MÅ OPPDATERE EAN-FANEN</t>
  </si>
  <si>
    <t>Hvordan oppdatere:</t>
  </si>
  <si>
    <t>1)  Hent ut rapporten "AB Item details to excel"</t>
  </si>
  <si>
    <t>2) Slå sammen (Concatenate) style-farge-size</t>
  </si>
  <si>
    <t>3) Lim inn concatenate kolonne laget over + EAN-kolonne</t>
  </si>
  <si>
    <t>850067-BLACK-OS</t>
  </si>
  <si>
    <t>Cord 5-Panel Cap</t>
  </si>
  <si>
    <t>Forest Green</t>
  </si>
  <si>
    <t>Slate</t>
  </si>
  <si>
    <t>Tusken</t>
  </si>
  <si>
    <t>Matte Midnight Blue</t>
  </si>
  <si>
    <t>Matte Slate Blue Metallic</t>
  </si>
  <si>
    <t>Gloss Midnight Blue</t>
  </si>
  <si>
    <t>Matte Slate Gray</t>
  </si>
  <si>
    <t>SEGRY-XS</t>
  </si>
  <si>
    <t>FOGRN-S</t>
  </si>
  <si>
    <t>FOGRN-M</t>
  </si>
  <si>
    <t>FOGRN-L</t>
  </si>
  <si>
    <t>FOGRN-XL</t>
  </si>
  <si>
    <t>SLATE-S</t>
  </si>
  <si>
    <t>SLATE-M</t>
  </si>
  <si>
    <t>SLATE-L</t>
  </si>
  <si>
    <t>SLATE-XL</t>
  </si>
  <si>
    <t>TUSKN-OS</t>
  </si>
  <si>
    <t>MARVL-XS</t>
  </si>
  <si>
    <t>TUSKN-S</t>
  </si>
  <si>
    <t>TUSKN-M</t>
  </si>
  <si>
    <t>TUSKN-L</t>
  </si>
  <si>
    <t>TUSKN-XL</t>
  </si>
  <si>
    <t>MMBLU-SM</t>
  </si>
  <si>
    <t>MMBLU-ML</t>
  </si>
  <si>
    <t>MMBLU-LXL</t>
  </si>
  <si>
    <t>MSBMC-SM</t>
  </si>
  <si>
    <t>MSBMC-ML</t>
  </si>
  <si>
    <t>MSBMC-LXL</t>
  </si>
  <si>
    <t>826060-FOGRN-S</t>
  </si>
  <si>
    <t>826060-FOGRN-M</t>
  </si>
  <si>
    <t>826060-FOGRN-L</t>
  </si>
  <si>
    <t>826060-FOGRN-XL</t>
  </si>
  <si>
    <t>827028-TUSKN-OS</t>
  </si>
  <si>
    <t>828167-BLACK-S</t>
  </si>
  <si>
    <t>828167-BLACK-M</t>
  </si>
  <si>
    <t>828167-BLACK-L</t>
  </si>
  <si>
    <t>828167-BLACK-XL</t>
  </si>
  <si>
    <t>828169-BLACK-S</t>
  </si>
  <si>
    <t>828169-BLACK-M</t>
  </si>
  <si>
    <t>828169-BLACK-L</t>
  </si>
  <si>
    <t>828169-BLACK-XL</t>
  </si>
  <si>
    <t>828170-BLACK-XS</t>
  </si>
  <si>
    <t>828170-BLACK-S</t>
  </si>
  <si>
    <t>828170-BLACK-M</t>
  </si>
  <si>
    <t>828170-BLACK-L</t>
  </si>
  <si>
    <t>828174-BLACK-S</t>
  </si>
  <si>
    <t>828174-BLACK-M</t>
  </si>
  <si>
    <t>828174-BLACK-L</t>
  </si>
  <si>
    <t>828174-BLACK-XL</t>
  </si>
  <si>
    <t>828175-MARVL-XS</t>
  </si>
  <si>
    <t>828175-MARVL-S</t>
  </si>
  <si>
    <t>828175-MARVL-M</t>
  </si>
  <si>
    <t>828175-MARVL-L</t>
  </si>
  <si>
    <t>826061-BLACK-XS</t>
  </si>
  <si>
    <t>826061-BLACK-S</t>
  </si>
  <si>
    <t>826061-BLACK-M</t>
  </si>
  <si>
    <t>826061-BLACK-L</t>
  </si>
  <si>
    <t>Chaser Hoodie M</t>
  </si>
  <si>
    <t>Chaser Hoodie W</t>
  </si>
  <si>
    <t>Ronin Lens</t>
  </si>
  <si>
    <t>Ronin Max Lens</t>
  </si>
  <si>
    <t>Sports Glasses Hard Case</t>
  </si>
  <si>
    <t>820192-BLACK-OS</t>
  </si>
  <si>
    <t>828167-TUSKN-S</t>
  </si>
  <si>
    <t>828167-TUSKN-M</t>
  </si>
  <si>
    <t>828167-TUSKN-L</t>
  </si>
  <si>
    <t>828167-TUSKN-XL</t>
  </si>
  <si>
    <t>828168-RSWOD-XS</t>
  </si>
  <si>
    <t>828168-RSWOD-S</t>
  </si>
  <si>
    <t>828168-RSWOD-M</t>
  </si>
  <si>
    <t>828168-RSWOD-L</t>
  </si>
  <si>
    <t>828168-SEGRY-XS</t>
  </si>
  <si>
    <t>828168-SEGRY-S</t>
  </si>
  <si>
    <t>828168-SEGRY-M</t>
  </si>
  <si>
    <t>828168-SEGRY-L</t>
  </si>
  <si>
    <t>828174-FOGRN-S</t>
  </si>
  <si>
    <t>828174-FOGRN-M</t>
  </si>
  <si>
    <t>828174-FOGRN-L</t>
  </si>
  <si>
    <t>828174-FOGRN-XL</t>
  </si>
  <si>
    <t>850085-BLACK-OS</t>
  </si>
  <si>
    <t>Dirt Black</t>
  </si>
  <si>
    <t>Gloss White</t>
  </si>
  <si>
    <t>RBLUE-OS</t>
  </si>
  <si>
    <t>TEBLK-OS</t>
  </si>
  <si>
    <t>True Black</t>
  </si>
  <si>
    <t>TEBLK-M</t>
  </si>
  <si>
    <t>TEBLK-L</t>
  </si>
  <si>
    <t>TEBLK-S</t>
  </si>
  <si>
    <t>Net</t>
  </si>
  <si>
    <t>DTBLK-SM</t>
  </si>
  <si>
    <t>DTBLK-ML</t>
  </si>
  <si>
    <t>DTBLK-LXL</t>
  </si>
  <si>
    <t>GFRED-SM</t>
  </si>
  <si>
    <t>Gloss Fiery Red</t>
  </si>
  <si>
    <t>GFRED-ML</t>
  </si>
  <si>
    <t>GFRED-LXL</t>
  </si>
  <si>
    <t>GSWHT-SM</t>
  </si>
  <si>
    <t>GSWHT-ML</t>
  </si>
  <si>
    <t>GSWHT-LXL</t>
  </si>
  <si>
    <t>Goggle Hard Case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</si>
  <si>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</si>
  <si>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</si>
  <si>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</si>
  <si>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</si>
  <si>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</si>
  <si>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</si>
  <si>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</si>
  <si>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</si>
  <si>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</si>
  <si>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</si>
  <si>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</si>
  <si>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</si>
  <si>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Chaser Print T-shirt M</t>
  </si>
  <si>
    <t>Chaser Print T-shirt W</t>
  </si>
  <si>
    <t>USD</t>
  </si>
  <si>
    <t>CAD</t>
  </si>
  <si>
    <t>826060-PNGRN-S</t>
  </si>
  <si>
    <t>826060-PNGRN-M</t>
  </si>
  <si>
    <t>826060-PNGRN-L</t>
  </si>
  <si>
    <t>826060-PNGRN-XL</t>
  </si>
  <si>
    <t>826061-BTWHT-XS</t>
  </si>
  <si>
    <t>826061-BTWHT-S</t>
  </si>
  <si>
    <t>826061-BTWHT-M</t>
  </si>
  <si>
    <t>826061-BTWHT-L</t>
  </si>
  <si>
    <t>826061-GRBLU-XS</t>
  </si>
  <si>
    <t>826061-GRBLU-S</t>
  </si>
  <si>
    <t>826061-GRBLU-M</t>
  </si>
  <si>
    <t>826061-GRBLU-L</t>
  </si>
  <si>
    <t>827028-NAVY-OS</t>
  </si>
  <si>
    <t>827028-SEGRY-OS</t>
  </si>
  <si>
    <t>RBLUE-S</t>
  </si>
  <si>
    <t>RBLUE-M</t>
  </si>
  <si>
    <t>RBLUE-L</t>
  </si>
  <si>
    <t>RBLUE-XL</t>
  </si>
  <si>
    <t>Camper 5-Panel Cap WEB</t>
  </si>
  <si>
    <t>Cord 5-Panel Cap WEB</t>
  </si>
  <si>
    <t>Corporate Trucker Cap</t>
  </si>
  <si>
    <t>Corporate Trucker Cap WEB</t>
  </si>
  <si>
    <t>Sports Glasses Hard Case WEB</t>
  </si>
  <si>
    <t>Goggle Hard Case WEB</t>
  </si>
  <si>
    <t>Interstellar RIG Reflect</t>
  </si>
  <si>
    <t>Interstellar RIG</t>
  </si>
  <si>
    <t>Interstellar RIG Reflect BLI</t>
  </si>
  <si>
    <t>Clockwork RIG Reflect</t>
  </si>
  <si>
    <t>Clockwork RIG</t>
  </si>
  <si>
    <t>Clockwork RIG Reflect BLI</t>
  </si>
  <si>
    <t>Clockwork MAX RIG Reflect</t>
  </si>
  <si>
    <t>Clockwork MAX RIG</t>
  </si>
  <si>
    <t>Clockwork MAX RIG Reflect BLI</t>
  </si>
  <si>
    <t>Clockwork WC RIG Reflect BLI</t>
  </si>
  <si>
    <t>Clockwork WC MAX RIG Reflect BLI</t>
  </si>
  <si>
    <t>Firewall RIG Reflect</t>
  </si>
  <si>
    <t>Firewall Reflect</t>
  </si>
  <si>
    <t>Firewall</t>
  </si>
  <si>
    <t>Boondock RIG Reflect</t>
  </si>
  <si>
    <t>Boondock RIG</t>
  </si>
  <si>
    <t>Interstellar RIG Reflect Lens</t>
  </si>
  <si>
    <t>Interstellar RIG Lens</t>
  </si>
  <si>
    <t>Interstellar Lens</t>
  </si>
  <si>
    <t>Clockwork RIG Reflect Lens</t>
  </si>
  <si>
    <t>Clockwork RIG Lens</t>
  </si>
  <si>
    <t>Clockwork Lens</t>
  </si>
  <si>
    <t>Clockwork MAX RIG Reflect Lens</t>
  </si>
  <si>
    <t>Clockwork MAX RIG Lens</t>
  </si>
  <si>
    <t>Clockwork MAX Lens</t>
  </si>
  <si>
    <t>Firewall RIG Reflect Lens</t>
  </si>
  <si>
    <t>Firewall Reflect Lens</t>
  </si>
  <si>
    <t>Firewall Lens</t>
  </si>
  <si>
    <t>Boondock RIG Reflect Lens</t>
  </si>
  <si>
    <t>Boondock RIG Lens</t>
  </si>
  <si>
    <t>Heat RIG Reflect</t>
  </si>
  <si>
    <t>Interstellar RIG Reflect (Asia fit)</t>
  </si>
  <si>
    <t>Interstellar RIG (Asia fit)</t>
  </si>
  <si>
    <t>Interstellar RIG Reflect BLI (Asia fit)</t>
  </si>
  <si>
    <t>Clockwork RIG Reflect (Asia fit)</t>
  </si>
  <si>
    <t>Clockwork RIG Reflect BLI (Asia fit)</t>
  </si>
  <si>
    <t>Clockwork MAX RIG Reflect BLI Asia fit</t>
  </si>
  <si>
    <t>Firewall RIG Reflect (Asia fit)</t>
  </si>
  <si>
    <t>Boondock RIG Reflect (Asia fit)</t>
  </si>
  <si>
    <t>Boondock RIG (Asia fit)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</si>
  <si>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</si>
  <si>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</si>
  <si>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</si>
  <si>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</si>
  <si>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</si>
  <si>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</si>
  <si>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</si>
  <si>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</si>
  <si>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</si>
  <si>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</si>
  <si>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Clockwork MAX RIG Reflect Aksel</t>
  </si>
  <si>
    <t>Boondock RIG Reflect Aksel</t>
  </si>
  <si>
    <t>Clockwork MAX RIG Reflect Team Edition</t>
  </si>
  <si>
    <t>Ronin Lens Polarized</t>
  </si>
  <si>
    <t>Ronin Max Lens Polarized</t>
  </si>
  <si>
    <t>Boondock RIG Reflect BLI</t>
  </si>
  <si>
    <t>Boondock RIG Reflect Team Edition</t>
  </si>
  <si>
    <t>Stock</t>
  </si>
  <si>
    <t>Item Variant Status "Active&amp;Stock"</t>
  </si>
  <si>
    <t>PNGRN-S</t>
  </si>
  <si>
    <t>Pine Green</t>
  </si>
  <si>
    <t>PNGRN-M</t>
  </si>
  <si>
    <t>PNGRN-L</t>
  </si>
  <si>
    <t>PNGRN-XL</t>
  </si>
  <si>
    <t>OCHER-S</t>
  </si>
  <si>
    <t>OCHER-M</t>
  </si>
  <si>
    <t>OCHER-L</t>
  </si>
  <si>
    <t>OCHER-XL</t>
  </si>
  <si>
    <t>NAVY-OS</t>
  </si>
  <si>
    <t>BTWHT-XS</t>
  </si>
  <si>
    <t>BTWHT-S</t>
  </si>
  <si>
    <t>HYDRO-XL</t>
  </si>
  <si>
    <t>MNGRY-SM</t>
  </si>
  <si>
    <t>Matte Nardo Gray</t>
  </si>
  <si>
    <t>MNGRY-ML</t>
  </si>
  <si>
    <t>MNGRY-LXL</t>
  </si>
  <si>
    <t>SGRME-LXL</t>
  </si>
  <si>
    <t>MEAME-SM</t>
  </si>
  <si>
    <t>Matte Aquamarine</t>
  </si>
  <si>
    <t>MEAME-ML</t>
  </si>
  <si>
    <t>MEAME-LXL</t>
  </si>
  <si>
    <t>MNAVY-SM</t>
  </si>
  <si>
    <t>MNAVY-ML</t>
  </si>
  <si>
    <t>MNAVY-LXL</t>
  </si>
  <si>
    <t>060101-OS</t>
  </si>
  <si>
    <t>RIG Topaz/Matte Black/Black</t>
  </si>
  <si>
    <t>060000-OS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</si>
  <si>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</si>
  <si>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</si>
  <si>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</si>
  <si>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</si>
  <si>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</si>
  <si>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</si>
  <si>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</si>
  <si>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</si>
  <si>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</si>
  <si>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</si>
  <si>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</si>
  <si>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</si>
  <si>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</si>
  <si>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</si>
  <si>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</si>
  <si>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</si>
  <si>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</si>
  <si>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</si>
  <si>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</si>
  <si>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</si>
  <si>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</si>
  <si>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</si>
  <si>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</si>
  <si>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</si>
  <si>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</si>
  <si>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</si>
  <si>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</si>
  <si>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</si>
  <si>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</si>
  <si>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</si>
  <si>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</si>
  <si>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</si>
  <si>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230000-OS</t>
  </si>
  <si>
    <t>820166-NAVY-OS</t>
  </si>
  <si>
    <t>820166-SEGRY-OS</t>
  </si>
  <si>
    <t>820166-TUSKN-OS</t>
  </si>
  <si>
    <t>820193-BLACK-OS</t>
  </si>
  <si>
    <t>827044-SEGRY-OS</t>
  </si>
  <si>
    <t>850086-BLACK-OS</t>
  </si>
  <si>
    <t>850087-BLACK-OS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</si>
  <si>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</si>
  <si>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</si>
  <si>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</si>
  <si>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</si>
  <si>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</si>
  <si>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</si>
  <si>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</si>
  <si>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852042-230100-OS</t>
  </si>
  <si>
    <t>852043-063000-OS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</si>
  <si>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</si>
  <si>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</si>
  <si>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</si>
  <si>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</si>
  <si>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</si>
  <si>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</si>
  <si>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</si>
  <si>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</si>
  <si>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</si>
  <si>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</si>
  <si>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</si>
  <si>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</si>
  <si>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</si>
  <si>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</si>
  <si>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</si>
  <si>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</si>
  <si>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</si>
  <si>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</si>
  <si>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</si>
  <si>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</si>
  <si>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</si>
  <si>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</si>
  <si>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</si>
  <si>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</si>
  <si>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</si>
  <si>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</si>
  <si>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</si>
  <si>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</si>
  <si>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</si>
  <si>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</si>
  <si>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</si>
  <si>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</si>
  <si>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827045-SEGRY-OS</t>
  </si>
  <si>
    <t>Obsidian Black Polarized/Matte Black</t>
  </si>
  <si>
    <t>Obsidian Black Polarized</t>
  </si>
  <si>
    <t>EHRED-OS</t>
  </si>
  <si>
    <t>Earth Red</t>
  </si>
  <si>
    <t>LTGRY-S</t>
  </si>
  <si>
    <t>Light Gray</t>
  </si>
  <si>
    <t>LTGRY-M</t>
  </si>
  <si>
    <t>LTGRY-L</t>
  </si>
  <si>
    <t>CORAL-XS</t>
  </si>
  <si>
    <t>Coral</t>
  </si>
  <si>
    <t>CORAL-S</t>
  </si>
  <si>
    <t>CORAL-M</t>
  </si>
  <si>
    <t>CORAL-L</t>
  </si>
  <si>
    <t>TEAL-XL</t>
  </si>
  <si>
    <t>MAIN DISCOUNT:</t>
  </si>
  <si>
    <t>EAN fra Elastic</t>
  </si>
  <si>
    <t>Sjekk mot Order Form</t>
  </si>
  <si>
    <t>EAN fra Order Form</t>
  </si>
  <si>
    <t>Sjekk mot Elastic</t>
  </si>
  <si>
    <t>Clockwork RIG (Asia fit)</t>
  </si>
  <si>
    <t>Clockwork WC RIG Reflect BLI (Asia fit)</t>
  </si>
  <si>
    <t>Clockwork WC MAX RIG Reflect BLI (Asia fit)</t>
  </si>
  <si>
    <t>Rocker Visor</t>
  </si>
  <si>
    <t>CLGRY-OS</t>
  </si>
  <si>
    <t>Charcoal Gray</t>
  </si>
  <si>
    <t>DTBLK-OS</t>
  </si>
  <si>
    <t>GSWHT-OS</t>
  </si>
  <si>
    <t>MEAME-OS</t>
  </si>
  <si>
    <t>MNBME-OS</t>
  </si>
  <si>
    <t>Matte Navy Blue Metallic</t>
  </si>
  <si>
    <t>MSGMC-OS</t>
  </si>
  <si>
    <t>Matte Slate Gray Metallic</t>
  </si>
  <si>
    <t>Rocker/Wanderer Earpads</t>
  </si>
  <si>
    <t>Bike Helmet Case</t>
  </si>
  <si>
    <t>Bushwhacker II Visor</t>
  </si>
  <si>
    <t>MBKCE-OS</t>
  </si>
  <si>
    <t>Matte Black Chrome</t>
  </si>
  <si>
    <t>MBLCK-OS</t>
  </si>
  <si>
    <t>MCDGY-OS</t>
  </si>
  <si>
    <t>Matte Cloud Gray</t>
  </si>
  <si>
    <t>MEHRD-OS</t>
  </si>
  <si>
    <t>Matte Earth Red</t>
  </si>
  <si>
    <t>MFGRN-OS</t>
  </si>
  <si>
    <t>Matte Forest Green</t>
  </si>
  <si>
    <t>MNAVY-OS</t>
  </si>
  <si>
    <t>MOEDB-OS</t>
  </si>
  <si>
    <t>Matte Olive Drab</t>
  </si>
  <si>
    <t>MSEGY-OS</t>
  </si>
  <si>
    <t>Matte Smoke Gray</t>
  </si>
  <si>
    <t>MWHTE-OS</t>
  </si>
  <si>
    <t>Bushwhacker II Carbon MIPS Visor</t>
  </si>
  <si>
    <t>MBKME-OS</t>
  </si>
  <si>
    <t>Matte Black Metallic</t>
  </si>
  <si>
    <t>MWEMC-OS</t>
  </si>
  <si>
    <t>Matte White Metallic</t>
  </si>
  <si>
    <t>Bushwhacker II Comf Pads 7 mm</t>
  </si>
  <si>
    <t>TEBLK-SM</t>
  </si>
  <si>
    <t>TEBLK-ML</t>
  </si>
  <si>
    <t>TEBLK-LXL</t>
  </si>
  <si>
    <t>Bushwhacker II MIPS C Pads 7mm</t>
  </si>
  <si>
    <t>Dissenter Visor (+JR)</t>
  </si>
  <si>
    <t>MMBLU-OS</t>
  </si>
  <si>
    <t>MOPRE-OS</t>
  </si>
  <si>
    <t>MRBE-OS</t>
  </si>
  <si>
    <t>Matte Race Blue</t>
  </si>
  <si>
    <t>MSBMC-OS</t>
  </si>
  <si>
    <t>Dissenter Comfort Pads 7 mm</t>
  </si>
  <si>
    <t>Falconer Aerocovers™</t>
  </si>
  <si>
    <t>FAGRN-M</t>
  </si>
  <si>
    <t>Frost Acid Green</t>
  </si>
  <si>
    <t>FAGRN-L</t>
  </si>
  <si>
    <t>FCWHE-M</t>
  </si>
  <si>
    <t>Frost Cloud White</t>
  </si>
  <si>
    <t>FCWHE-L</t>
  </si>
  <si>
    <t>FFRED-M</t>
  </si>
  <si>
    <t>Frost Fiery Red</t>
  </si>
  <si>
    <t>FFRED-L</t>
  </si>
  <si>
    <t>FIBLU-M</t>
  </si>
  <si>
    <t>Frost Ice Blue</t>
  </si>
  <si>
    <t>FIBLU-L</t>
  </si>
  <si>
    <t>FRMBE-M</t>
  </si>
  <si>
    <t>Frost Midnight Blue</t>
  </si>
  <si>
    <t>FRMBE-L</t>
  </si>
  <si>
    <t>FRMGN-M</t>
  </si>
  <si>
    <t>Frost Moss Green</t>
  </si>
  <si>
    <t>FRMGN-L</t>
  </si>
  <si>
    <t>FSBLK-M</t>
  </si>
  <si>
    <t>Frost Smoke Black</t>
  </si>
  <si>
    <t>FSBLK-L</t>
  </si>
  <si>
    <t>Frost Shock Pink</t>
  </si>
  <si>
    <t>FSPNK-L</t>
  </si>
  <si>
    <t>MBLCK-M</t>
  </si>
  <si>
    <t>MBLCK-L</t>
  </si>
  <si>
    <t>MCDGY-M</t>
  </si>
  <si>
    <t>MCDGY-L</t>
  </si>
  <si>
    <t>MCHOR-M</t>
  </si>
  <si>
    <t>Matte Chopper Orange</t>
  </si>
  <si>
    <t>MCHOR-L</t>
  </si>
  <si>
    <t>MCRFL-M</t>
  </si>
  <si>
    <t>Matte Crystal Fluo</t>
  </si>
  <si>
    <t>MCRFL-L</t>
  </si>
  <si>
    <t>MEBLU-M</t>
  </si>
  <si>
    <t>Matte Blue</t>
  </si>
  <si>
    <t>MEBLU-L</t>
  </si>
  <si>
    <t>MEHRD-M</t>
  </si>
  <si>
    <t>MEHRD-L</t>
  </si>
  <si>
    <t>MNGRY-M</t>
  </si>
  <si>
    <t>MNGRY-L</t>
  </si>
  <si>
    <t>MOEDB-M</t>
  </si>
  <si>
    <t>MOEDB-L</t>
  </si>
  <si>
    <t>MOWHT-M</t>
  </si>
  <si>
    <t>Matte Off-White</t>
  </si>
  <si>
    <t>MOWHT-L</t>
  </si>
  <si>
    <t>MSYLW-M</t>
  </si>
  <si>
    <t>Matte Signal Yellow</t>
  </si>
  <si>
    <t>MSYLW-L</t>
  </si>
  <si>
    <t>Falconer Comfort Pads 5 mm</t>
  </si>
  <si>
    <t>Falconer MIPS Comf pads 5 mm</t>
  </si>
  <si>
    <t>Outrider Comfort pads 7mm</t>
  </si>
  <si>
    <t>Outrider MIPS Comfort pads 7mm</t>
  </si>
  <si>
    <t>Chaser Comfort pads 7mm</t>
  </si>
  <si>
    <t>Chaser MIPS comf pads 7mm</t>
  </si>
  <si>
    <t>Tucker comfort pads</t>
  </si>
  <si>
    <t>Arbitrator MIPS Visor</t>
  </si>
  <si>
    <t>CHOR-OS</t>
  </si>
  <si>
    <t>Chopper Orange</t>
  </si>
  <si>
    <t>NAGR-OS</t>
  </si>
  <si>
    <t>Nardo Gray</t>
  </si>
  <si>
    <t>SGRME-OS</t>
  </si>
  <si>
    <t>Arbitrator MIPS Comfort pads</t>
  </si>
  <si>
    <t>Arbitrator MIPS Chin pads</t>
  </si>
  <si>
    <t>TEBLK-ML17</t>
  </si>
  <si>
    <t>ML17</t>
  </si>
  <si>
    <t>TEBLK-ML25</t>
  </si>
  <si>
    <t>ML25</t>
  </si>
  <si>
    <t>TEBLK-SM25</t>
  </si>
  <si>
    <t>SM25</t>
  </si>
  <si>
    <t>TEBLK-SM32</t>
  </si>
  <si>
    <t>SM32</t>
  </si>
  <si>
    <t>Trailblazer Visor</t>
  </si>
  <si>
    <t>GFGRN-OS</t>
  </si>
  <si>
    <t>Gloss Forest Green</t>
  </si>
  <si>
    <t>MNGRY-OS</t>
  </si>
  <si>
    <t>Ripper Helmet Visor (+JR)</t>
  </si>
  <si>
    <t>MFGN-OS</t>
  </si>
  <si>
    <t>Trailblazer Comfort Pads</t>
  </si>
  <si>
    <t>Ripper Comfort Pads JR</t>
  </si>
  <si>
    <t>Ripper Comfort Pads</t>
  </si>
  <si>
    <t>Trailblazer MIPS Comfort Pads</t>
  </si>
  <si>
    <t>Ripper MIPS Comfort Pads</t>
  </si>
  <si>
    <t>Ripper MIPS Comfort Pads JR</t>
  </si>
  <si>
    <t>Dissenter MIPS Comfort Pads 7 mm</t>
  </si>
  <si>
    <t>Ronin RIG</t>
  </si>
  <si>
    <t>011300-OS</t>
  </si>
  <si>
    <t>RIG Amethyst/Crystal Smoke/</t>
  </si>
  <si>
    <t>Ronin Max RIG</t>
  </si>
  <si>
    <t>Ronin RIG Lens</t>
  </si>
  <si>
    <t>010000-OS</t>
  </si>
  <si>
    <t>RIG Amethyst</t>
  </si>
  <si>
    <t>Ronin Max RIG Lens</t>
  </si>
  <si>
    <t>Firewall MTB RIG</t>
  </si>
  <si>
    <t>186126-OS</t>
  </si>
  <si>
    <t>RIG Light Amethyst/Matte Crystal Fluo/Black</t>
  </si>
  <si>
    <t>Firewall MTB RIG Reflect</t>
  </si>
  <si>
    <t>Firewall MTB</t>
  </si>
  <si>
    <t>100201-OS</t>
  </si>
  <si>
    <t>Clear/Matte Black/Black</t>
  </si>
  <si>
    <t>105025-OS</t>
  </si>
  <si>
    <t>Clear/Matte Chopper Orange/ Black</t>
  </si>
  <si>
    <t>Firewall MTB Lens RIG Reflect</t>
  </si>
  <si>
    <t>Firewall MTB Lens RIG</t>
  </si>
  <si>
    <t>Firewall MTB Lens</t>
  </si>
  <si>
    <t>Sweet Tube WEB</t>
  </si>
  <si>
    <t>LTGRY-OS</t>
  </si>
  <si>
    <t>Hunter Light Gloves M WEB</t>
  </si>
  <si>
    <t>BNTUN-S</t>
  </si>
  <si>
    <t>Brown Tundra</t>
  </si>
  <si>
    <t>BNTUN-M</t>
  </si>
  <si>
    <t>BNTUN-L</t>
  </si>
  <si>
    <t>BNTUN-XL</t>
  </si>
  <si>
    <t>BTWHT-XL</t>
  </si>
  <si>
    <t>Hunter Light Gloves W WEB</t>
  </si>
  <si>
    <t>Hunter Gloves M WEB</t>
  </si>
  <si>
    <t>Hunter Gloves W WEB</t>
  </si>
  <si>
    <t>FOGRN-XS</t>
  </si>
  <si>
    <t>HYDRO-XS</t>
  </si>
  <si>
    <t>Hunter Pro Gloves M WEB</t>
  </si>
  <si>
    <t>Hunter Merino Socks WEB</t>
  </si>
  <si>
    <t>BLCK-40/42</t>
  </si>
  <si>
    <t>40/42</t>
  </si>
  <si>
    <t>BLCK-43/45</t>
  </si>
  <si>
    <t>43/45</t>
  </si>
  <si>
    <t>BTWE-37/39</t>
  </si>
  <si>
    <t>37/39</t>
  </si>
  <si>
    <t>BTWE-40/42</t>
  </si>
  <si>
    <t>BTWE-43/45</t>
  </si>
  <si>
    <t>OEDB-40/42</t>
  </si>
  <si>
    <t>OEDB-43/45</t>
  </si>
  <si>
    <t>ONBE-40/42</t>
  </si>
  <si>
    <t>ONBE-43/45</t>
  </si>
  <si>
    <t>ROWD-37/39</t>
  </si>
  <si>
    <t>ROWD-40/42</t>
  </si>
  <si>
    <t>ROWD-43/45</t>
  </si>
  <si>
    <t>SEGY-37/39</t>
  </si>
  <si>
    <t>SEGY-40/42</t>
  </si>
  <si>
    <t>SEGY-43/45</t>
  </si>
  <si>
    <t>Hunter Gloves JR WEB</t>
  </si>
  <si>
    <t>BLACK-JR-S</t>
  </si>
  <si>
    <t>JR-S</t>
  </si>
  <si>
    <t>BLACK-JR-M</t>
  </si>
  <si>
    <t>JR-M</t>
  </si>
  <si>
    <t>HYDRO-JR-S</t>
  </si>
  <si>
    <t>HYDRO-JR-M</t>
  </si>
  <si>
    <t>Hunter Merino Socks JR WEB</t>
  </si>
  <si>
    <t>GRBE-34/36</t>
  </si>
  <si>
    <t>34/36</t>
  </si>
  <si>
    <t>ONBE-34/36</t>
  </si>
  <si>
    <t>Sweet Tube</t>
  </si>
  <si>
    <t>Hunter Wind Jacket M</t>
  </si>
  <si>
    <t>DEHRD-S</t>
  </si>
  <si>
    <t>Deep Earth Red</t>
  </si>
  <si>
    <t>DEHRD-M</t>
  </si>
  <si>
    <t>DEHRD-L</t>
  </si>
  <si>
    <t>DEHRD-XL</t>
  </si>
  <si>
    <t>NAVY-S</t>
  </si>
  <si>
    <t>NAVY-M</t>
  </si>
  <si>
    <t>NAVY-L</t>
  </si>
  <si>
    <t>NAVY-XL</t>
  </si>
  <si>
    <t>Hunter Wind Jacket W</t>
  </si>
  <si>
    <t>LTGRY-XS</t>
  </si>
  <si>
    <t>Hunter Merino Wind FZ M</t>
  </si>
  <si>
    <t>EHRED-S</t>
  </si>
  <si>
    <t>EHRED-M</t>
  </si>
  <si>
    <t>EHRED-L</t>
  </si>
  <si>
    <t>EHRED-XL</t>
  </si>
  <si>
    <t>Hunter Merino LS Jersey M</t>
  </si>
  <si>
    <t>Hunter Merino LS Jersey W</t>
  </si>
  <si>
    <t>Hunter Merino SS Jersey M</t>
  </si>
  <si>
    <t>MOSS-S</t>
  </si>
  <si>
    <t>Moss</t>
  </si>
  <si>
    <t>MOSS-M</t>
  </si>
  <si>
    <t>MOSS-L</t>
  </si>
  <si>
    <t>MOSS-XL</t>
  </si>
  <si>
    <t>Hunter Merino SS Jersey W</t>
  </si>
  <si>
    <t>Hunter LS Jersey M</t>
  </si>
  <si>
    <t>Hunter SS Jersey M</t>
  </si>
  <si>
    <t>Hunter SS Jersey W</t>
  </si>
  <si>
    <t>Hunter Shorts W</t>
  </si>
  <si>
    <t>Hunter Light Shorts M</t>
  </si>
  <si>
    <t>Hunter Light Shorts W</t>
  </si>
  <si>
    <t>Hunter Roller Shorts M</t>
  </si>
  <si>
    <t>Hunter Roller Shorts W</t>
  </si>
  <si>
    <t>Hunter Light Gloves M</t>
  </si>
  <si>
    <t>Hunter Light Gloves W</t>
  </si>
  <si>
    <t>Hunter Gloves M</t>
  </si>
  <si>
    <t>Hunter Gloves W</t>
  </si>
  <si>
    <t>Hunter Pro Gloves M</t>
  </si>
  <si>
    <t>Hunter Merino Socks</t>
  </si>
  <si>
    <t>BLCK-37/39</t>
  </si>
  <si>
    <t>ONBE-37/39</t>
  </si>
  <si>
    <t>Hunter Shorts JR</t>
  </si>
  <si>
    <t>HYDRO-128</t>
  </si>
  <si>
    <t>HYDRO-140</t>
  </si>
  <si>
    <t>HYDRO-152</t>
  </si>
  <si>
    <t>HYDRO-164</t>
  </si>
  <si>
    <t>RBLUE-128</t>
  </si>
  <si>
    <t>RBLUE-140</t>
  </si>
  <si>
    <t>RBLUE-152</t>
  </si>
  <si>
    <t>RBLUE-164</t>
  </si>
  <si>
    <t>SEGRY-128</t>
  </si>
  <si>
    <t>SEGRY-140</t>
  </si>
  <si>
    <t>SEGRY-152</t>
  </si>
  <si>
    <t>SEGRY-164</t>
  </si>
  <si>
    <t>Hunter SS Jersey JR</t>
  </si>
  <si>
    <t>BLACK-128</t>
  </si>
  <si>
    <t>BLACK-140</t>
  </si>
  <si>
    <t>BLACK-152</t>
  </si>
  <si>
    <t>BLACK-164</t>
  </si>
  <si>
    <t>GRBLU-128</t>
  </si>
  <si>
    <t>GRBLU-140</t>
  </si>
  <si>
    <t>GRBLU-152</t>
  </si>
  <si>
    <t>GRBLU-164</t>
  </si>
  <si>
    <t>ONBLU-128</t>
  </si>
  <si>
    <t>ONBLU-140</t>
  </si>
  <si>
    <t>ONBLU-152</t>
  </si>
  <si>
    <t>ONBLU-164</t>
  </si>
  <si>
    <t>Hunter LS Jersey JR</t>
  </si>
  <si>
    <t>Hunter Gloves JR</t>
  </si>
  <si>
    <t>Crossfire Gilet M</t>
  </si>
  <si>
    <t>Crossfire Merino SS Jersey M</t>
  </si>
  <si>
    <t>Crossfire Merino SS Jersey W</t>
  </si>
  <si>
    <t>Hunter DryZeal Jacket M</t>
  </si>
  <si>
    <t>Hunter DryZeal Pant M</t>
  </si>
  <si>
    <t>Hunter Merino Socks JR</t>
  </si>
  <si>
    <t>Hunter Merino Fusion Jersey</t>
  </si>
  <si>
    <t>Hunter Midlayer F/Z M</t>
  </si>
  <si>
    <t>Hunter Midlayer F/Z W</t>
  </si>
  <si>
    <t>Hunter Slashed Shorts M</t>
  </si>
  <si>
    <t>Hunter Slashed Shorts W</t>
  </si>
  <si>
    <t>Hunter Shorts M</t>
  </si>
  <si>
    <t>Knee Shin Pads</t>
  </si>
  <si>
    <t>Enduro Race Vest</t>
  </si>
  <si>
    <t>Knee Guards</t>
  </si>
  <si>
    <t>Knee Pads</t>
  </si>
  <si>
    <t>Elbow Guards</t>
  </si>
  <si>
    <t>Elbow Pads</t>
  </si>
  <si>
    <t>Elbow Guards JR</t>
  </si>
  <si>
    <t>Knee Guards JR</t>
  </si>
  <si>
    <t>Bushwhacker II MIPS Helmet</t>
  </si>
  <si>
    <t>MEHRD-SM</t>
  </si>
  <si>
    <t>MEHRD-ML</t>
  </si>
  <si>
    <t>MEHRD-LXL</t>
  </si>
  <si>
    <t>MFGRN-SM</t>
  </si>
  <si>
    <t>MFGRN-ML</t>
  </si>
  <si>
    <t>MFGRN-LXL</t>
  </si>
  <si>
    <t>MOEDB-SM</t>
  </si>
  <si>
    <t>MOEDB-ML</t>
  </si>
  <si>
    <t>MOEDB-LXL</t>
  </si>
  <si>
    <t>MSGMC-SM</t>
  </si>
  <si>
    <t>MSGMC-ML</t>
  </si>
  <si>
    <t>MSGMC-LXL</t>
  </si>
  <si>
    <t>Bushwhacker II Carbon MIPS Helmet</t>
  </si>
  <si>
    <t>MBKME-SM</t>
  </si>
  <si>
    <t>MBKME-ML</t>
  </si>
  <si>
    <t>MBKME-LXL</t>
  </si>
  <si>
    <t>MWEMC-SM</t>
  </si>
  <si>
    <t>MWEMC-ML</t>
  </si>
  <si>
    <t>MWEMC-LXL</t>
  </si>
  <si>
    <t>Dissenter Helmet</t>
  </si>
  <si>
    <t>Dissenter MIPS Helmet</t>
  </si>
  <si>
    <t>Arbitrator MIPS Helmet</t>
  </si>
  <si>
    <t>CORNC-SM</t>
  </si>
  <si>
    <t>Chopper Orange / Natural Carbon</t>
  </si>
  <si>
    <t>CORNC-ML</t>
  </si>
  <si>
    <t>MBKNC-SM</t>
  </si>
  <si>
    <t>Matte Black/Natural Carbon</t>
  </si>
  <si>
    <t>MBKNC-ML</t>
  </si>
  <si>
    <t>NGRNC-SM</t>
  </si>
  <si>
    <t>NGRNC-ML</t>
  </si>
  <si>
    <t>RBNCN-SM</t>
  </si>
  <si>
    <t>Race Blue/Natural Carbon</t>
  </si>
  <si>
    <t>RBNCN-ML</t>
  </si>
  <si>
    <t>RBNCN-LXL</t>
  </si>
  <si>
    <t>Dissenter Helmet JR</t>
  </si>
  <si>
    <t>MOPRE-XSS</t>
  </si>
  <si>
    <t>MRBCO-XSS</t>
  </si>
  <si>
    <t>Matte Race Blue/Cody Orange</t>
  </si>
  <si>
    <t>MRBCO-SM</t>
  </si>
  <si>
    <t>Falconer II Helmet</t>
  </si>
  <si>
    <t>GFGRN-M</t>
  </si>
  <si>
    <t>GFGRN-L</t>
  </si>
  <si>
    <t>MCHOR-ML</t>
  </si>
  <si>
    <t>MNAVY-M</t>
  </si>
  <si>
    <t>MNAVY-L</t>
  </si>
  <si>
    <t>MSGMC-M</t>
  </si>
  <si>
    <t>MSGMC-L</t>
  </si>
  <si>
    <t>MWH20-M</t>
  </si>
  <si>
    <t>MWH20-L</t>
  </si>
  <si>
    <t>MWHTE-M</t>
  </si>
  <si>
    <t>MWHTE-L</t>
  </si>
  <si>
    <t>Falconer II MIPS Helmet</t>
  </si>
  <si>
    <t>MBKCE-M</t>
  </si>
  <si>
    <t>MBKCE-L</t>
  </si>
  <si>
    <t>Falconer II Aero Helmet</t>
  </si>
  <si>
    <t>ABLCK-M</t>
  </si>
  <si>
    <t>All Black</t>
  </si>
  <si>
    <t>ABLCK-L</t>
  </si>
  <si>
    <t>GMBLU-M</t>
  </si>
  <si>
    <t>GMBLU-L</t>
  </si>
  <si>
    <t>MMGRN-M</t>
  </si>
  <si>
    <t>Matte Moss Green</t>
  </si>
  <si>
    <t>MMGRN-L</t>
  </si>
  <si>
    <t>Falconer II CPSC Helmet</t>
  </si>
  <si>
    <t>Falconer II MIPS CPSC Helmet</t>
  </si>
  <si>
    <t>Falconer II Aero CPSC Helmet</t>
  </si>
  <si>
    <t>Outrider Helmet</t>
  </si>
  <si>
    <t>GFGRN-S</t>
  </si>
  <si>
    <t>GMBLU-S</t>
  </si>
  <si>
    <t>MAQM-S</t>
  </si>
  <si>
    <t>MAQM-M</t>
  </si>
  <si>
    <t>MAQM-L</t>
  </si>
  <si>
    <t>MBLCK-S</t>
  </si>
  <si>
    <t>MCHOR-S</t>
  </si>
  <si>
    <t>MNAVY-S</t>
  </si>
  <si>
    <t>MNGRY-S</t>
  </si>
  <si>
    <t>MOEDB-S</t>
  </si>
  <si>
    <t>MOWHT-S</t>
  </si>
  <si>
    <t>MSBMC-S</t>
  </si>
  <si>
    <t>MSBMC-M</t>
  </si>
  <si>
    <t>MSBMC-L</t>
  </si>
  <si>
    <t>MSGMC-S</t>
  </si>
  <si>
    <t>MWH20-S</t>
  </si>
  <si>
    <t>MWHTE-S</t>
  </si>
  <si>
    <t>Outrider MIPS Helmet</t>
  </si>
  <si>
    <t>MBL20-S</t>
  </si>
  <si>
    <t>MBL20-M</t>
  </si>
  <si>
    <t>MBL20-L</t>
  </si>
  <si>
    <t>MEAME-S</t>
  </si>
  <si>
    <t>MEAME-M</t>
  </si>
  <si>
    <t>MEAME-L</t>
  </si>
  <si>
    <t>Tucker MIPS helmet</t>
  </si>
  <si>
    <t>MSLGY-M</t>
  </si>
  <si>
    <t>MSLGY-L</t>
  </si>
  <si>
    <t>Chaser Helmet</t>
  </si>
  <si>
    <t>MBKCE-SM</t>
  </si>
  <si>
    <t>MBKCE-ML</t>
  </si>
  <si>
    <t>MBKCE-LXL</t>
  </si>
  <si>
    <t>Chaser MIPS Helmet</t>
  </si>
  <si>
    <t>Strutter Helmet</t>
  </si>
  <si>
    <t>GCHOR-SM</t>
  </si>
  <si>
    <t>Gloss Chopper Orange</t>
  </si>
  <si>
    <t>GCHOR-ML</t>
  </si>
  <si>
    <t>GCHOR-LXL</t>
  </si>
  <si>
    <t>GLIAQM-SM</t>
  </si>
  <si>
    <t>Gloss Light Aquamarine</t>
  </si>
  <si>
    <t>GLIAQM-ML</t>
  </si>
  <si>
    <t>GLIAQM-LXL</t>
  </si>
  <si>
    <t>MFGMC-SM</t>
  </si>
  <si>
    <t>Matte Forest Green Metallic</t>
  </si>
  <si>
    <t>MFGMC-ML</t>
  </si>
  <si>
    <t>MFGMC-LXL</t>
  </si>
  <si>
    <t>NAYME-SM</t>
  </si>
  <si>
    <t>Navy Metallic</t>
  </si>
  <si>
    <t>NAYME-ML</t>
  </si>
  <si>
    <t>NAYME-LXL</t>
  </si>
  <si>
    <t>RBLUE-SM</t>
  </si>
  <si>
    <t>RBLUE-ML</t>
  </si>
  <si>
    <t>RBLUE-LXL</t>
  </si>
  <si>
    <t>SHRED-SM</t>
  </si>
  <si>
    <t>Scorch Red</t>
  </si>
  <si>
    <t>SHRED-ML</t>
  </si>
  <si>
    <t>SHRED-LXL</t>
  </si>
  <si>
    <t>Wanderer Helmet</t>
  </si>
  <si>
    <t>Trailblazer Helmet</t>
  </si>
  <si>
    <t>GFGRN-SM</t>
  </si>
  <si>
    <t>GFGRN-ML</t>
  </si>
  <si>
    <t>GFGRN-LXL</t>
  </si>
  <si>
    <t>Trailblazer MIPS Helmet</t>
  </si>
  <si>
    <t>Ripper Helmet</t>
  </si>
  <si>
    <t>MAQM-53/61</t>
  </si>
  <si>
    <t>53/61</t>
  </si>
  <si>
    <t>MBLK-53/61</t>
  </si>
  <si>
    <t>MFGN-53/61</t>
  </si>
  <si>
    <t>MSBM-53/61</t>
  </si>
  <si>
    <t>MSGM-53/61</t>
  </si>
  <si>
    <t>MWHT-53/61</t>
  </si>
  <si>
    <t>SGRM-53/61</t>
  </si>
  <si>
    <t>Ripper MIPS Helmet</t>
  </si>
  <si>
    <t>Ripper Helmet JR</t>
  </si>
  <si>
    <t>MBLK-48/53</t>
  </si>
  <si>
    <t>48/53</t>
  </si>
  <si>
    <t>MRBE-48/53</t>
  </si>
  <si>
    <t>MROP-48/53</t>
  </si>
  <si>
    <t>MWHT-48/53</t>
  </si>
  <si>
    <t>SGRM-48/53</t>
  </si>
  <si>
    <t>Ripper MIPS Helmet JR</t>
  </si>
  <si>
    <t>Rocker Helmet</t>
  </si>
  <si>
    <t>MAQMM-ML</t>
  </si>
  <si>
    <t>Matte Aquamarine Metallic</t>
  </si>
  <si>
    <t>MAQMM-LXL</t>
  </si>
  <si>
    <t>MCHORM-ML</t>
  </si>
  <si>
    <t>Matte Chopper Orange Metallic</t>
  </si>
  <si>
    <t>MCHORM-LXL</t>
  </si>
  <si>
    <t>MFRMC-ML</t>
  </si>
  <si>
    <t>Matte Fiery Red Metallic</t>
  </si>
  <si>
    <t>MFRMC-LXL</t>
  </si>
  <si>
    <t>MRBMC-ML</t>
  </si>
  <si>
    <t>Matte Race Blue Metallic</t>
  </si>
  <si>
    <t>MRBMC-LXL</t>
  </si>
  <si>
    <t>Rocker FF Helmet</t>
  </si>
  <si>
    <t>Falconer II Aero MIPS Helmet</t>
  </si>
  <si>
    <t>191300-OS</t>
  </si>
  <si>
    <t>061200-OS</t>
  </si>
  <si>
    <t>152000-OS</t>
  </si>
  <si>
    <t>810050-CLGRY-OS</t>
  </si>
  <si>
    <t>810050-DTBLK-OS</t>
  </si>
  <si>
    <t>810050-EHRED-OS</t>
  </si>
  <si>
    <t>810050-GSWHT-OS</t>
  </si>
  <si>
    <t>810050-MEAME-OS</t>
  </si>
  <si>
    <t>810050-MNBME-OS</t>
  </si>
  <si>
    <t>810050-MSGMC-OS</t>
  </si>
  <si>
    <t>810051-DTBLK-OS</t>
  </si>
  <si>
    <t>810052-TEBLK-OS</t>
  </si>
  <si>
    <t>810053-MBKCE-OS</t>
  </si>
  <si>
    <t>810053-MBLCK-OS</t>
  </si>
  <si>
    <t>810053-MCDGY-OS</t>
  </si>
  <si>
    <t>810053-MEHRD-OS</t>
  </si>
  <si>
    <t>810053-MFGRN-OS</t>
  </si>
  <si>
    <t>810053-MNAVY-OS</t>
  </si>
  <si>
    <t>810053-MOEDB-OS</t>
  </si>
  <si>
    <t>810053-MSEGY-OS</t>
  </si>
  <si>
    <t>810053-MSGMC-OS</t>
  </si>
  <si>
    <t>810053-MWHTE-OS</t>
  </si>
  <si>
    <t>810054-MBKME-OS</t>
  </si>
  <si>
    <t>810054-MWEMC-OS</t>
  </si>
  <si>
    <t>810055-TEBLK-SM</t>
  </si>
  <si>
    <t>810055-TEBLK-ML</t>
  </si>
  <si>
    <t>810055-TEBLK-LXL</t>
  </si>
  <si>
    <t>810056-TEBLK-SM</t>
  </si>
  <si>
    <t>810056-TEBLK-ML</t>
  </si>
  <si>
    <t>810056-TEBLK-LXL</t>
  </si>
  <si>
    <t>810057-MBLCK-OS</t>
  </si>
  <si>
    <t>810057-MCDGY-OS</t>
  </si>
  <si>
    <t>810057-MEAME-OS</t>
  </si>
  <si>
    <t>810057-MEHRD-OS</t>
  </si>
  <si>
    <t>810057-MFGRN-OS</t>
  </si>
  <si>
    <t>810057-MMBLU-OS</t>
  </si>
  <si>
    <t>810057-MNAVY-OS</t>
  </si>
  <si>
    <t>810057-MOEDB-OS</t>
  </si>
  <si>
    <t>810057-MOPRE-OS</t>
  </si>
  <si>
    <t>810057-MRBE-OS</t>
  </si>
  <si>
    <t>810057-MSBMC-OS</t>
  </si>
  <si>
    <t>810057-MSEGY-OS</t>
  </si>
  <si>
    <t>810057-MSGMC-OS</t>
  </si>
  <si>
    <t>810057-MWHTE-OS</t>
  </si>
  <si>
    <t>810058-TEBLK-SM</t>
  </si>
  <si>
    <t>810058-TEBLK-ML</t>
  </si>
  <si>
    <t>810058-TEBLK-LXL</t>
  </si>
  <si>
    <t>810059-FAGRN-M</t>
  </si>
  <si>
    <t>810059-FAGRN-L</t>
  </si>
  <si>
    <t>810059-FCWHE-M</t>
  </si>
  <si>
    <t>810059-FCWHE-L</t>
  </si>
  <si>
    <t>810059-FFRED-M</t>
  </si>
  <si>
    <t>810059-FFRED-L</t>
  </si>
  <si>
    <t>810059-FIBLU-M</t>
  </si>
  <si>
    <t>810059-FIBLU-L</t>
  </si>
  <si>
    <t>810059-FRMBE-M</t>
  </si>
  <si>
    <t>810059-FRMBE-L</t>
  </si>
  <si>
    <t>810059-FRMGN-M</t>
  </si>
  <si>
    <t>810059-FRMGN-L</t>
  </si>
  <si>
    <t>810059-FSBLK-M</t>
  </si>
  <si>
    <t>810059-FSBLK-L</t>
  </si>
  <si>
    <t>810059-FSPNK-L</t>
  </si>
  <si>
    <t>810059-MBLCK-M</t>
  </si>
  <si>
    <t>810059-MBLCK-L</t>
  </si>
  <si>
    <t>810059-MCDGY-M</t>
  </si>
  <si>
    <t>810059-MCDGY-L</t>
  </si>
  <si>
    <t>810059-MCHOR-M</t>
  </si>
  <si>
    <t>810059-MCHOR-L</t>
  </si>
  <si>
    <t>810059-MCRFL-M</t>
  </si>
  <si>
    <t>810059-MCRFL-L</t>
  </si>
  <si>
    <t>810059-MEBLU-M</t>
  </si>
  <si>
    <t>810059-MEBLU-L</t>
  </si>
  <si>
    <t>810059-MEHRD-M</t>
  </si>
  <si>
    <t>810059-MEHRD-L</t>
  </si>
  <si>
    <t>810059-MNGRY-M</t>
  </si>
  <si>
    <t>810059-MNGRY-L</t>
  </si>
  <si>
    <t>810059-MOEDB-M</t>
  </si>
  <si>
    <t>810059-MOEDB-L</t>
  </si>
  <si>
    <t>810059-MOWHT-M</t>
  </si>
  <si>
    <t>810059-MOWHT-L</t>
  </si>
  <si>
    <t>810059-MSYLW-M</t>
  </si>
  <si>
    <t>810059-MSYLW-L</t>
  </si>
  <si>
    <t>810060-TEBLK-M</t>
  </si>
  <si>
    <t>810060-TEBLK-L</t>
  </si>
  <si>
    <t>810061-TEBLK-M</t>
  </si>
  <si>
    <t>810061-TEBLK-L</t>
  </si>
  <si>
    <t>810062-TEBLK-S</t>
  </si>
  <si>
    <t>810062-TEBLK-M</t>
  </si>
  <si>
    <t>810062-TEBLK-L</t>
  </si>
  <si>
    <t>810063-TEBLK-S</t>
  </si>
  <si>
    <t>810063-TEBLK-M</t>
  </si>
  <si>
    <t>810063-TEBLK-L</t>
  </si>
  <si>
    <t>810064-TEBLK-SM</t>
  </si>
  <si>
    <t>810064-TEBLK-ML</t>
  </si>
  <si>
    <t>810064-TEBLK-LXL</t>
  </si>
  <si>
    <t>810065-TEBLK-SM</t>
  </si>
  <si>
    <t>810065-TEBLK-ML</t>
  </si>
  <si>
    <t>810065-TEBLK-LXL</t>
  </si>
  <si>
    <t>810066-TEBLK-M</t>
  </si>
  <si>
    <t>810066-TEBLK-L</t>
  </si>
  <si>
    <t>810068-CHOR-OS</t>
  </si>
  <si>
    <t>810068-MBLCK-OS</t>
  </si>
  <si>
    <t>810068-NAGR-OS</t>
  </si>
  <si>
    <t>810068-RBLUE-OS</t>
  </si>
  <si>
    <t>810068-SGRME-OS</t>
  </si>
  <si>
    <t>810069-TEBLK-SM</t>
  </si>
  <si>
    <t>810069-TEBLK-ML</t>
  </si>
  <si>
    <t>810070-TEBLK-ML17</t>
  </si>
  <si>
    <t>810070-TEBLK-ML25</t>
  </si>
  <si>
    <t>810070-TEBLK-SM25</t>
  </si>
  <si>
    <t>810070-TEBLK-SM32</t>
  </si>
  <si>
    <t>810089-GFGRN-OS</t>
  </si>
  <si>
    <t>810089-MBLCK-OS</t>
  </si>
  <si>
    <t>810089-MEAME-OS</t>
  </si>
  <si>
    <t>810089-MMBLU-OS</t>
  </si>
  <si>
    <t>810089-MNGRY-OS</t>
  </si>
  <si>
    <t>810089-MSBMC-OS</t>
  </si>
  <si>
    <t>810089-MSGMC-OS</t>
  </si>
  <si>
    <t>810089-MWHTE-OS</t>
  </si>
  <si>
    <t>810090-MBLCK-OS</t>
  </si>
  <si>
    <t>810090-MEAME-OS</t>
  </si>
  <si>
    <t>810090-MFGN-OS</t>
  </si>
  <si>
    <t>810090-MOPRE-OS</t>
  </si>
  <si>
    <t>810090-MRBE-OS</t>
  </si>
  <si>
    <t>810090-MSBMC-OS</t>
  </si>
  <si>
    <t>810090-MSGMC-OS</t>
  </si>
  <si>
    <t>810090-MWHTE-OS</t>
  </si>
  <si>
    <t>810091-TEBLK-SM</t>
  </si>
  <si>
    <t>810091-TEBLK-ML</t>
  </si>
  <si>
    <t>810091-TEBLK-LXL</t>
  </si>
  <si>
    <t>810092-TEBLK-OS</t>
  </si>
  <si>
    <t>810093-TEBLK-OS</t>
  </si>
  <si>
    <t>810094-TEBLK-SM</t>
  </si>
  <si>
    <t>810094-TEBLK-ML</t>
  </si>
  <si>
    <t>810094-TEBLK-LXL</t>
  </si>
  <si>
    <t>810095-TEBLK-OS</t>
  </si>
  <si>
    <t>810096-TEBLK-OS</t>
  </si>
  <si>
    <t>810097-TEBLK-SM</t>
  </si>
  <si>
    <t>810097-TEBLK-ML</t>
  </si>
  <si>
    <t>810097-TEBLK-LXL</t>
  </si>
  <si>
    <t>810102-011300-OS</t>
  </si>
  <si>
    <t>810103-011300-OS</t>
  </si>
  <si>
    <t>810104-010000-OS</t>
  </si>
  <si>
    <t>810105-010000-OS</t>
  </si>
  <si>
    <t>810106-186126-OS</t>
  </si>
  <si>
    <t>810107-060101-OS</t>
  </si>
  <si>
    <t>810108-100201-OS</t>
  </si>
  <si>
    <t>810108-105025-OS</t>
  </si>
  <si>
    <t>810109-060000-OS</t>
  </si>
  <si>
    <t>810110-180000-OS</t>
  </si>
  <si>
    <t>810111-100000-OS</t>
  </si>
  <si>
    <t>820172-BLACK-OS</t>
  </si>
  <si>
    <t>820172-EHRED-OS</t>
  </si>
  <si>
    <t>820172-LTGRY-OS</t>
  </si>
  <si>
    <t>820173-BLACK-S</t>
  </si>
  <si>
    <t>820173-BLACK-M</t>
  </si>
  <si>
    <t>820173-BLACK-L</t>
  </si>
  <si>
    <t>820173-BLACK-XL</t>
  </si>
  <si>
    <t>820173-BNTUN-S</t>
  </si>
  <si>
    <t>820173-BNTUN-M</t>
  </si>
  <si>
    <t>820173-BNTUN-L</t>
  </si>
  <si>
    <t>820173-BNTUN-XL</t>
  </si>
  <si>
    <t>820173-BTWHT-S</t>
  </si>
  <si>
    <t>820173-BTWHT-M</t>
  </si>
  <si>
    <t>820173-BTWHT-L</t>
  </si>
  <si>
    <t>820173-BTWHT-XL</t>
  </si>
  <si>
    <t>820173-FOGRN-S</t>
  </si>
  <si>
    <t>820173-FOGRN-M</t>
  </si>
  <si>
    <t>820173-FOGRN-L</t>
  </si>
  <si>
    <t>820173-FOGRN-XL</t>
  </si>
  <si>
    <t>820173-ONBLU-S</t>
  </si>
  <si>
    <t>820173-ONBLU-M</t>
  </si>
  <si>
    <t>820173-ONBLU-L</t>
  </si>
  <si>
    <t>820173-ONBLU-XL</t>
  </si>
  <si>
    <t>820174-BLACK-XS</t>
  </si>
  <si>
    <t>820174-BLACK-S</t>
  </si>
  <si>
    <t>820174-BLACK-M</t>
  </si>
  <si>
    <t>820174-BLACK-L</t>
  </si>
  <si>
    <t>820174-BTWHT-XS</t>
  </si>
  <si>
    <t>820174-BTWHT-S</t>
  </si>
  <si>
    <t>820174-BTWHT-M</t>
  </si>
  <si>
    <t>820174-BTWHT-L</t>
  </si>
  <si>
    <t>820175-BLACK-S</t>
  </si>
  <si>
    <t>820175-BLACK-M</t>
  </si>
  <si>
    <t>820175-BLACK-L</t>
  </si>
  <si>
    <t>820175-BLACK-XL</t>
  </si>
  <si>
    <t>820175-BTWHT-S</t>
  </si>
  <si>
    <t>820175-BTWHT-M</t>
  </si>
  <si>
    <t>820175-BTWHT-L</t>
  </si>
  <si>
    <t>820175-BTWHT-XL</t>
  </si>
  <si>
    <t>820175-FOGRN-S</t>
  </si>
  <si>
    <t>820175-FOGRN-M</t>
  </si>
  <si>
    <t>820175-FOGRN-L</t>
  </si>
  <si>
    <t>820175-FOGRN-XL</t>
  </si>
  <si>
    <t>820175-HYDRO-S</t>
  </si>
  <si>
    <t>820175-HYDRO-M</t>
  </si>
  <si>
    <t>820175-HYDRO-L</t>
  </si>
  <si>
    <t>820175-HYDRO-XL</t>
  </si>
  <si>
    <t>820175-ONBLU-S</t>
  </si>
  <si>
    <t>820175-ONBLU-M</t>
  </si>
  <si>
    <t>820175-ONBLU-L</t>
  </si>
  <si>
    <t>820175-ONBLU-XL</t>
  </si>
  <si>
    <t>820175-TEAL-S</t>
  </si>
  <si>
    <t>820175-TEAL-M</t>
  </si>
  <si>
    <t>820175-TEAL-L</t>
  </si>
  <si>
    <t>820175-TEAL-XL</t>
  </si>
  <si>
    <t>820176-BLACK-XS</t>
  </si>
  <si>
    <t>820176-BLACK-S</t>
  </si>
  <si>
    <t>820176-BLACK-M</t>
  </si>
  <si>
    <t>820176-BLACK-L</t>
  </si>
  <si>
    <t>820176-BTWHT-XS</t>
  </si>
  <si>
    <t>820176-BTWHT-S</t>
  </si>
  <si>
    <t>820176-BTWHT-M</t>
  </si>
  <si>
    <t>820176-BTWHT-L</t>
  </si>
  <si>
    <t>820176-FOGRN-XS</t>
  </si>
  <si>
    <t>820176-FOGRN-S</t>
  </si>
  <si>
    <t>820176-FOGRN-M</t>
  </si>
  <si>
    <t>820176-FOGRN-L</t>
  </si>
  <si>
    <t>820176-HYDRO-XS</t>
  </si>
  <si>
    <t>820176-HYDRO-S</t>
  </si>
  <si>
    <t>820176-HYDRO-M</t>
  </si>
  <si>
    <t>820176-HYDRO-L</t>
  </si>
  <si>
    <t>820176-MARVL-XS</t>
  </si>
  <si>
    <t>820176-MARVL-S</t>
  </si>
  <si>
    <t>820176-MARVL-M</t>
  </si>
  <si>
    <t>820176-MARVL-L</t>
  </si>
  <si>
    <t>820177-BLACK-S</t>
  </si>
  <si>
    <t>820177-BLACK-M</t>
  </si>
  <si>
    <t>820177-BLACK-L</t>
  </si>
  <si>
    <t>820177-BLACK-XL</t>
  </si>
  <si>
    <t>820177-RBLUE-S</t>
  </si>
  <si>
    <t>820177-RBLUE-M</t>
  </si>
  <si>
    <t>820177-RBLUE-L</t>
  </si>
  <si>
    <t>820177-RBLUE-XL</t>
  </si>
  <si>
    <t>820178-BLCK-40/42</t>
  </si>
  <si>
    <t>820178-BLCK-43/45</t>
  </si>
  <si>
    <t>820178-BTWE-37/39</t>
  </si>
  <si>
    <t>820178-BTWE-40/42</t>
  </si>
  <si>
    <t>820178-BTWE-43/45</t>
  </si>
  <si>
    <t>820178-ONBE-40/42</t>
  </si>
  <si>
    <t>820178-ONBE-43/45</t>
  </si>
  <si>
    <t>820178-ROWD-37/39</t>
  </si>
  <si>
    <t>820178-ROWD-40/42</t>
  </si>
  <si>
    <t>820178-ROWD-43/45</t>
  </si>
  <si>
    <t>820178-SEGY-37/39</t>
  </si>
  <si>
    <t>820178-SEGY-40/42</t>
  </si>
  <si>
    <t>820178-SEGY-43/45</t>
  </si>
  <si>
    <t>820179-BLACK-JR-S</t>
  </si>
  <si>
    <t>820179-BLACK-JR-M</t>
  </si>
  <si>
    <t>820179-HYDRO-JR-S</t>
  </si>
  <si>
    <t>820179-HYDRO-JR-M</t>
  </si>
  <si>
    <t>820182-GRBE-34/36</t>
  </si>
  <si>
    <t>820182-ONBE-34/36</t>
  </si>
  <si>
    <t>827036-BLACK-OS</t>
  </si>
  <si>
    <t>827036-EHRED-OS</t>
  </si>
  <si>
    <t>827036-LTGRY-OS</t>
  </si>
  <si>
    <t>828075-BLACK-S</t>
  </si>
  <si>
    <t>828075-BLACK-M</t>
  </si>
  <si>
    <t>828075-BLACK-L</t>
  </si>
  <si>
    <t>828075-BLACK-XL</t>
  </si>
  <si>
    <t>828075-DEHRD-S</t>
  </si>
  <si>
    <t>828075-DEHRD-M</t>
  </si>
  <si>
    <t>828075-DEHRD-L</t>
  </si>
  <si>
    <t>828075-DEHRD-XL</t>
  </si>
  <si>
    <t>828075-FOGRN-S</t>
  </si>
  <si>
    <t>828075-FOGRN-M</t>
  </si>
  <si>
    <t>828075-FOGRN-L</t>
  </si>
  <si>
    <t>828075-FOGRN-XL</t>
  </si>
  <si>
    <t>828075-NAVY-S</t>
  </si>
  <si>
    <t>828075-NAVY-M</t>
  </si>
  <si>
    <t>828075-NAVY-L</t>
  </si>
  <si>
    <t>828075-NAVY-XL</t>
  </si>
  <si>
    <t>828076-HYDRO-XS</t>
  </si>
  <si>
    <t>828076-HYDRO-S</t>
  </si>
  <si>
    <t>828076-HYDRO-M</t>
  </si>
  <si>
    <t>828076-HYDRO-L</t>
  </si>
  <si>
    <t>828076-LTGRY-XS</t>
  </si>
  <si>
    <t>828076-LTGRY-S</t>
  </si>
  <si>
    <t>828076-LTGRY-M</t>
  </si>
  <si>
    <t>828076-LTGRY-L</t>
  </si>
  <si>
    <t>828076-MARVL-XS</t>
  </si>
  <si>
    <t>828076-MARVL-S</t>
  </si>
  <si>
    <t>828076-MARVL-M</t>
  </si>
  <si>
    <t>828076-MARVL-L</t>
  </si>
  <si>
    <t>828077-BLACK-S</t>
  </si>
  <si>
    <t>828077-BLACK-M</t>
  </si>
  <si>
    <t>828077-BLACK-L</t>
  </si>
  <si>
    <t>828077-BLACK-XL</t>
  </si>
  <si>
    <t>828077-EHRED-S</t>
  </si>
  <si>
    <t>828077-EHRED-M</t>
  </si>
  <si>
    <t>828077-EHRED-L</t>
  </si>
  <si>
    <t>828077-EHRED-XL</t>
  </si>
  <si>
    <t>828077-NAVY-S</t>
  </si>
  <si>
    <t>828077-NAVY-M</t>
  </si>
  <si>
    <t>828077-NAVY-L</t>
  </si>
  <si>
    <t>828077-NAVY-XL</t>
  </si>
  <si>
    <t>828079-BLACK-S</t>
  </si>
  <si>
    <t>828079-BLACK-M</t>
  </si>
  <si>
    <t>828079-BLACK-L</t>
  </si>
  <si>
    <t>828079-BLACK-XL</t>
  </si>
  <si>
    <t>828079-FOGRN-S</t>
  </si>
  <si>
    <t>828079-FOGRN-M</t>
  </si>
  <si>
    <t>828079-FOGRN-L</t>
  </si>
  <si>
    <t>828079-FOGRN-XL</t>
  </si>
  <si>
    <t>828079-HYDRO-L</t>
  </si>
  <si>
    <t>828079-ONBLU-S</t>
  </si>
  <si>
    <t>828079-ONBLU-M</t>
  </si>
  <si>
    <t>828079-ONBLU-L</t>
  </si>
  <si>
    <t>828079-ONBLU-XL</t>
  </si>
  <si>
    <t>828079-SEGRY-S</t>
  </si>
  <si>
    <t>828079-SEGRY-M</t>
  </si>
  <si>
    <t>828079-SEGRY-L</t>
  </si>
  <si>
    <t>828079-SEGRY-XL</t>
  </si>
  <si>
    <t>828080-CORAL-XS</t>
  </si>
  <si>
    <t>828080-CORAL-S</t>
  </si>
  <si>
    <t>828080-CORAL-M</t>
  </si>
  <si>
    <t>828080-CORAL-L</t>
  </si>
  <si>
    <t>828080-GRBLU-XS</t>
  </si>
  <si>
    <t>828080-GRBLU-S</t>
  </si>
  <si>
    <t>828080-GRBLU-M</t>
  </si>
  <si>
    <t>828080-GRBLU-L</t>
  </si>
  <si>
    <t>828080-LTGRY-XS</t>
  </si>
  <si>
    <t>828080-LTGRY-S</t>
  </si>
  <si>
    <t>828080-LTGRY-M</t>
  </si>
  <si>
    <t>828080-LTGRY-L</t>
  </si>
  <si>
    <t>828080-RSWOD-XS</t>
  </si>
  <si>
    <t>828080-RSWOD-S</t>
  </si>
  <si>
    <t>828080-RSWOD-M</t>
  </si>
  <si>
    <t>828080-RSWOD-L</t>
  </si>
  <si>
    <t>828081-BLACK-S</t>
  </si>
  <si>
    <t>828081-BLACK-M</t>
  </si>
  <si>
    <t>828081-BLACK-L</t>
  </si>
  <si>
    <t>828081-BLACK-XL</t>
  </si>
  <si>
    <t>828081-HYDRO-L</t>
  </si>
  <si>
    <t>828081-MOSS-S</t>
  </si>
  <si>
    <t>828081-MOSS-M</t>
  </si>
  <si>
    <t>828081-MOSS-L</t>
  </si>
  <si>
    <t>828081-MOSS-XL</t>
  </si>
  <si>
    <t>828081-ONBLU-S</t>
  </si>
  <si>
    <t>828081-ONBLU-M</t>
  </si>
  <si>
    <t>828081-ONBLU-L</t>
  </si>
  <si>
    <t>828081-ONBLU-XL</t>
  </si>
  <si>
    <t>828081-SEGRY-S</t>
  </si>
  <si>
    <t>828081-SEGRY-M</t>
  </si>
  <si>
    <t>828081-SEGRY-L</t>
  </si>
  <si>
    <t>828081-SEGRY-XL</t>
  </si>
  <si>
    <t>828082-CORAL-XS</t>
  </si>
  <si>
    <t>828082-CORAL-S</t>
  </si>
  <si>
    <t>828082-CORAL-M</t>
  </si>
  <si>
    <t>828082-CORAL-L</t>
  </si>
  <si>
    <t>828082-HYDRO-XS</t>
  </si>
  <si>
    <t>828082-HYDRO-S</t>
  </si>
  <si>
    <t>828082-HYDRO-M</t>
  </si>
  <si>
    <t>828082-HYDRO-L</t>
  </si>
  <si>
    <t>828082-LTGRY-XS</t>
  </si>
  <si>
    <t>828082-LTGRY-S</t>
  </si>
  <si>
    <t>828082-LTGRY-M</t>
  </si>
  <si>
    <t>828082-LTGRY-L</t>
  </si>
  <si>
    <t>828082-RSWOD-XS</t>
  </si>
  <si>
    <t>828082-RSWOD-S</t>
  </si>
  <si>
    <t>828082-RSWOD-M</t>
  </si>
  <si>
    <t>828082-RSWOD-L</t>
  </si>
  <si>
    <t>828083-BLACK-S</t>
  </si>
  <si>
    <t>828083-BLACK-M</t>
  </si>
  <si>
    <t>828083-BLACK-L</t>
  </si>
  <si>
    <t>828083-BLACK-XL</t>
  </si>
  <si>
    <t>828083-FOGRN-S</t>
  </si>
  <si>
    <t>828083-FOGRN-M</t>
  </si>
  <si>
    <t>828083-FOGRN-L</t>
  </si>
  <si>
    <t>828083-FOGRN-XL</t>
  </si>
  <si>
    <t>828083-SLATE-S</t>
  </si>
  <si>
    <t>828083-SLATE-M</t>
  </si>
  <si>
    <t>828083-SLATE-L</t>
  </si>
  <si>
    <t>828083-SLATE-XL</t>
  </si>
  <si>
    <t>828084-BLACK-S</t>
  </si>
  <si>
    <t>828084-BLACK-M</t>
  </si>
  <si>
    <t>828084-BLACK-L</t>
  </si>
  <si>
    <t>828084-BLACK-XL</t>
  </si>
  <si>
    <t>828084-EHRED-S</t>
  </si>
  <si>
    <t>828084-EHRED-M</t>
  </si>
  <si>
    <t>828084-EHRED-L</t>
  </si>
  <si>
    <t>828084-EHRED-XL</t>
  </si>
  <si>
    <t>828084-MOSS-S</t>
  </si>
  <si>
    <t>828084-MOSS-M</t>
  </si>
  <si>
    <t>828084-MOSS-L</t>
  </si>
  <si>
    <t>828084-MOSS-XL</t>
  </si>
  <si>
    <t>828084-ONBLU-S</t>
  </si>
  <si>
    <t>828084-ONBLU-M</t>
  </si>
  <si>
    <t>828084-ONBLU-L</t>
  </si>
  <si>
    <t>828084-ONBLU-XL</t>
  </si>
  <si>
    <t>828085-CORAL-XS</t>
  </si>
  <si>
    <t>828085-CORAL-S</t>
  </si>
  <si>
    <t>828085-CORAL-M</t>
  </si>
  <si>
    <t>828085-CORAL-L</t>
  </si>
  <si>
    <t>828085-FOGRN-XS</t>
  </si>
  <si>
    <t>828085-FOGRN-S</t>
  </si>
  <si>
    <t>828085-FOGRN-M</t>
  </si>
  <si>
    <t>828085-FOGRN-L</t>
  </si>
  <si>
    <t>828085-GRBLU-XS</t>
  </si>
  <si>
    <t>828085-GRBLU-S</t>
  </si>
  <si>
    <t>828085-GRBLU-M</t>
  </si>
  <si>
    <t>828085-GRBLU-L</t>
  </si>
  <si>
    <t>828085-LTGRY-XS</t>
  </si>
  <si>
    <t>828085-LTGRY-S</t>
  </si>
  <si>
    <t>828085-LTGRY-M</t>
  </si>
  <si>
    <t>828085-LTGRY-L</t>
  </si>
  <si>
    <t>828085-RSWOD-XS</t>
  </si>
  <si>
    <t>828085-RSWOD-S</t>
  </si>
  <si>
    <t>828085-RSWOD-M</t>
  </si>
  <si>
    <t>828085-RSWOD-L</t>
  </si>
  <si>
    <t>828092-LTGRY-XS</t>
  </si>
  <si>
    <t>828092-LTGRY-S</t>
  </si>
  <si>
    <t>828092-LTGRY-M</t>
  </si>
  <si>
    <t>828092-LTGRY-L</t>
  </si>
  <si>
    <t>828092-SEGRY-XS</t>
  </si>
  <si>
    <t>828092-SEGRY-S</t>
  </si>
  <si>
    <t>828092-SEGRY-M</t>
  </si>
  <si>
    <t>828092-SEGRY-L</t>
  </si>
  <si>
    <t>828093-BLACK-S</t>
  </si>
  <si>
    <t>828093-BLACK-M</t>
  </si>
  <si>
    <t>828093-BLACK-L</t>
  </si>
  <si>
    <t>828093-BLACK-XL</t>
  </si>
  <si>
    <t>828093-EHRED-S</t>
  </si>
  <si>
    <t>828093-EHRED-M</t>
  </si>
  <si>
    <t>828093-EHRED-L</t>
  </si>
  <si>
    <t>828093-EHRED-XL</t>
  </si>
  <si>
    <t>828093-FOGRN-S</t>
  </si>
  <si>
    <t>828093-FOGRN-M</t>
  </si>
  <si>
    <t>828093-FOGRN-L</t>
  </si>
  <si>
    <t>828093-FOGRN-XL</t>
  </si>
  <si>
    <t>828093-ONBLU-S</t>
  </si>
  <si>
    <t>828093-ONBLU-M</t>
  </si>
  <si>
    <t>828093-ONBLU-L</t>
  </si>
  <si>
    <t>828093-ONBLU-XL</t>
  </si>
  <si>
    <t>828094-HYDRO-XS</t>
  </si>
  <si>
    <t>828094-HYDRO-S</t>
  </si>
  <si>
    <t>828094-HYDRO-M</t>
  </si>
  <si>
    <t>828094-HYDRO-L</t>
  </si>
  <si>
    <t>828094-RSWOD-XS</t>
  </si>
  <si>
    <t>828094-RSWOD-S</t>
  </si>
  <si>
    <t>828094-RSWOD-M</t>
  </si>
  <si>
    <t>828094-RSWOD-L</t>
  </si>
  <si>
    <t>828094-SEGRY-XS</t>
  </si>
  <si>
    <t>828094-SEGRY-S</t>
  </si>
  <si>
    <t>828094-SEGRY-M</t>
  </si>
  <si>
    <t>828094-SEGRY-L</t>
  </si>
  <si>
    <t>828095-BLACK-S</t>
  </si>
  <si>
    <t>828095-BLACK-M</t>
  </si>
  <si>
    <t>828095-BLACK-L</t>
  </si>
  <si>
    <t>828095-BLACK-XL</t>
  </si>
  <si>
    <t>828096-BLACK-XS</t>
  </si>
  <si>
    <t>828096-BLACK-S</t>
  </si>
  <si>
    <t>828096-BLACK-M</t>
  </si>
  <si>
    <t>828096-BLACK-L</t>
  </si>
  <si>
    <t>828097-BLACK-S</t>
  </si>
  <si>
    <t>828097-BLACK-M</t>
  </si>
  <si>
    <t>828097-BLACK-L</t>
  </si>
  <si>
    <t>828097-BLACK-XL</t>
  </si>
  <si>
    <t>828097-BTWHT-S</t>
  </si>
  <si>
    <t>828097-BTWHT-M</t>
  </si>
  <si>
    <t>828097-BTWHT-L</t>
  </si>
  <si>
    <t>828097-BTWHT-XL</t>
  </si>
  <si>
    <t>828097-FOGRN-S</t>
  </si>
  <si>
    <t>828097-FOGRN-M</t>
  </si>
  <si>
    <t>828097-FOGRN-L</t>
  </si>
  <si>
    <t>828097-FOGRN-XL</t>
  </si>
  <si>
    <t>828098-BLACK-XS</t>
  </si>
  <si>
    <t>828098-BLACK-S</t>
  </si>
  <si>
    <t>828098-BLACK-M</t>
  </si>
  <si>
    <t>828098-BLACK-L</t>
  </si>
  <si>
    <t>828098-BTWHT-XS</t>
  </si>
  <si>
    <t>828098-BTWHT-S</t>
  </si>
  <si>
    <t>828098-BTWHT-M</t>
  </si>
  <si>
    <t>828098-BTWHT-L</t>
  </si>
  <si>
    <t>828099-BLACK-S</t>
  </si>
  <si>
    <t>828099-BLACK-M</t>
  </si>
  <si>
    <t>828099-BLACK-L</t>
  </si>
  <si>
    <t>828099-BLACK-XL</t>
  </si>
  <si>
    <t>828099-BTWHT-S</t>
  </si>
  <si>
    <t>828099-BTWHT-M</t>
  </si>
  <si>
    <t>828099-BTWHT-L</t>
  </si>
  <si>
    <t>828099-BTWHT-XL</t>
  </si>
  <si>
    <t>828099-FOGRN-S</t>
  </si>
  <si>
    <t>828099-FOGRN-M</t>
  </si>
  <si>
    <t>828099-FOGRN-L</t>
  </si>
  <si>
    <t>828099-FOGRN-XL</t>
  </si>
  <si>
    <t>828099-ONBLU-S</t>
  </si>
  <si>
    <t>828099-ONBLU-M</t>
  </si>
  <si>
    <t>828099-ONBLU-L</t>
  </si>
  <si>
    <t>828099-ONBLU-XL</t>
  </si>
  <si>
    <t>828099-TEAL-S</t>
  </si>
  <si>
    <t>828099-TEAL-M</t>
  </si>
  <si>
    <t>828099-TEAL-L</t>
  </si>
  <si>
    <t>828099-TEAL-XL</t>
  </si>
  <si>
    <t>828100-BLACK-XS</t>
  </si>
  <si>
    <t>828100-BLACK-S</t>
  </si>
  <si>
    <t>828100-BLACK-M</t>
  </si>
  <si>
    <t>828100-BLACK-L</t>
  </si>
  <si>
    <t>828100-BTWHT-XS</t>
  </si>
  <si>
    <t>828100-BTWHT-S</t>
  </si>
  <si>
    <t>828100-BTWHT-M</t>
  </si>
  <si>
    <t>828100-BTWHT-L</t>
  </si>
  <si>
    <t>828100-FOGRN-XS</t>
  </si>
  <si>
    <t>828100-FOGRN-S</t>
  </si>
  <si>
    <t>828100-FOGRN-M</t>
  </si>
  <si>
    <t>828100-FOGRN-L</t>
  </si>
  <si>
    <t>828100-MARVL-XS</t>
  </si>
  <si>
    <t>828100-MARVL-S</t>
  </si>
  <si>
    <t>828100-MARVL-M</t>
  </si>
  <si>
    <t>828100-MARVL-L</t>
  </si>
  <si>
    <t>828101-BLACK-S</t>
  </si>
  <si>
    <t>828101-BLACK-M</t>
  </si>
  <si>
    <t>828101-BLACK-L</t>
  </si>
  <si>
    <t>828101-BLACK-XL</t>
  </si>
  <si>
    <t>828101-RBLUE-S</t>
  </si>
  <si>
    <t>828101-RBLUE-M</t>
  </si>
  <si>
    <t>828101-RBLUE-L</t>
  </si>
  <si>
    <t>828101-RBLUE-XL</t>
  </si>
  <si>
    <t>828103-BLCK-37/39</t>
  </si>
  <si>
    <t>828103-BLCK-40/42</t>
  </si>
  <si>
    <t>828103-BLCK-43/45</t>
  </si>
  <si>
    <t>828103-BTWE-37/39</t>
  </si>
  <si>
    <t>828103-BTWE-40/42</t>
  </si>
  <si>
    <t>828103-BTWE-43/45</t>
  </si>
  <si>
    <t>828103-OEDB-40/42</t>
  </si>
  <si>
    <t>828103-OEDB-43/45</t>
  </si>
  <si>
    <t>828103-ONBE-37/39</t>
  </si>
  <si>
    <t>828103-ONBE-40/42</t>
  </si>
  <si>
    <t>828103-ONBE-43/45</t>
  </si>
  <si>
    <t>828103-ROWD-37/39</t>
  </si>
  <si>
    <t>828103-ROWD-40/42</t>
  </si>
  <si>
    <t>828103-ROWD-43/45</t>
  </si>
  <si>
    <t>828103-SEGY-37/39</t>
  </si>
  <si>
    <t>828103-SEGY-40/42</t>
  </si>
  <si>
    <t>828103-SEGY-43/45</t>
  </si>
  <si>
    <t>828104-HYDRO-128</t>
  </si>
  <si>
    <t>828104-HYDRO-140</t>
  </si>
  <si>
    <t>828104-HYDRO-152</t>
  </si>
  <si>
    <t>828104-HYDRO-164</t>
  </si>
  <si>
    <t>828104-RBLUE-128</t>
  </si>
  <si>
    <t>828104-RBLUE-140</t>
  </si>
  <si>
    <t>828104-RBLUE-152</t>
  </si>
  <si>
    <t>828104-RBLUE-164</t>
  </si>
  <si>
    <t>828104-SEGRY-128</t>
  </si>
  <si>
    <t>828104-SEGRY-140</t>
  </si>
  <si>
    <t>828104-SEGRY-152</t>
  </si>
  <si>
    <t>828104-SEGRY-164</t>
  </si>
  <si>
    <t>828105-BLACK-128</t>
  </si>
  <si>
    <t>828105-BLACK-140</t>
  </si>
  <si>
    <t>828105-BLACK-152</t>
  </si>
  <si>
    <t>828105-BLACK-164</t>
  </si>
  <si>
    <t>828105-GRBLU-128</t>
  </si>
  <si>
    <t>828105-GRBLU-140</t>
  </si>
  <si>
    <t>828105-GRBLU-152</t>
  </si>
  <si>
    <t>828105-GRBLU-164</t>
  </si>
  <si>
    <t>828105-ONBLU-128</t>
  </si>
  <si>
    <t>828105-ONBLU-140</t>
  </si>
  <si>
    <t>828105-ONBLU-152</t>
  </si>
  <si>
    <t>828105-ONBLU-164</t>
  </si>
  <si>
    <t>828106-GRBLU-128</t>
  </si>
  <si>
    <t>828106-GRBLU-140</t>
  </si>
  <si>
    <t>828106-GRBLU-152</t>
  </si>
  <si>
    <t>828106-GRBLU-164</t>
  </si>
  <si>
    <t>828106-RBLUE-128</t>
  </si>
  <si>
    <t>828106-RBLUE-140</t>
  </si>
  <si>
    <t>828106-RBLUE-152</t>
  </si>
  <si>
    <t>828106-RBLUE-164</t>
  </si>
  <si>
    <t>828107-BLACK-JR-S</t>
  </si>
  <si>
    <t>828107-BLACK-JR-M</t>
  </si>
  <si>
    <t>828107-HYDRO-JR-S</t>
  </si>
  <si>
    <t>828107-HYDRO-JR-M</t>
  </si>
  <si>
    <t>828112-BLACK-S</t>
  </si>
  <si>
    <t>828112-BLACK-M</t>
  </si>
  <si>
    <t>828112-BLACK-L</t>
  </si>
  <si>
    <t>828112-BLACK-XL</t>
  </si>
  <si>
    <t>828120-BLACK-S</t>
  </si>
  <si>
    <t>828120-BLACK-M</t>
  </si>
  <si>
    <t>828120-BLACK-L</t>
  </si>
  <si>
    <t>828120-BLACK-XL</t>
  </si>
  <si>
    <t>828120-FOGRN-S</t>
  </si>
  <si>
    <t>828120-FOGRN-M</t>
  </si>
  <si>
    <t>828120-FOGRN-L</t>
  </si>
  <si>
    <t>828120-FOGRN-XL</t>
  </si>
  <si>
    <t>828120-ONBLU-S</t>
  </si>
  <si>
    <t>828120-ONBLU-M</t>
  </si>
  <si>
    <t>828120-ONBLU-L</t>
  </si>
  <si>
    <t>828120-ONBLU-XL</t>
  </si>
  <si>
    <t>828121-GRBLU-XS</t>
  </si>
  <si>
    <t>828121-GRBLU-S</t>
  </si>
  <si>
    <t>828121-GRBLU-M</t>
  </si>
  <si>
    <t>828121-GRBLU-L</t>
  </si>
  <si>
    <t>828121-RSWOD-XS</t>
  </si>
  <si>
    <t>828121-RSWOD-S</t>
  </si>
  <si>
    <t>828121-RSWOD-M</t>
  </si>
  <si>
    <t>828121-RSWOD-L</t>
  </si>
  <si>
    <t>828146-BLACK-S</t>
  </si>
  <si>
    <t>828146-BLACK-M</t>
  </si>
  <si>
    <t>828146-BLACK-L</t>
  </si>
  <si>
    <t>828146-BLACK-XL</t>
  </si>
  <si>
    <t>828148-BLACK-S</t>
  </si>
  <si>
    <t>828148-BLACK-M</t>
  </si>
  <si>
    <t>828148-BLACK-L</t>
  </si>
  <si>
    <t>828148-BLACK-XL</t>
  </si>
  <si>
    <t>828150-GRBE-34/36</t>
  </si>
  <si>
    <t>828150-ONBE-34/36</t>
  </si>
  <si>
    <t>828157-FOGRN-S</t>
  </si>
  <si>
    <t>828157-FOGRN-M</t>
  </si>
  <si>
    <t>828157-FOGRN-L</t>
  </si>
  <si>
    <t>828157-FOGRN-XL</t>
  </si>
  <si>
    <t>828157-SEGRY-S</t>
  </si>
  <si>
    <t>828157-SEGRY-M</t>
  </si>
  <si>
    <t>828157-SEGRY-L</t>
  </si>
  <si>
    <t>828157-SEGRY-XL</t>
  </si>
  <si>
    <t>828158-BLACK-S</t>
  </si>
  <si>
    <t>828158-BLACK-M</t>
  </si>
  <si>
    <t>828158-BLACK-L</t>
  </si>
  <si>
    <t>828158-BLACK-XL</t>
  </si>
  <si>
    <t>828158-FOGRN-S</t>
  </si>
  <si>
    <t>828158-FOGRN-M</t>
  </si>
  <si>
    <t>828158-FOGRN-L</t>
  </si>
  <si>
    <t>828158-FOGRN-XL</t>
  </si>
  <si>
    <t>828159-BLACK-XS</t>
  </si>
  <si>
    <t>828159-BLACK-S</t>
  </si>
  <si>
    <t>828159-BLACK-M</t>
  </si>
  <si>
    <t>828159-BLACK-L</t>
  </si>
  <si>
    <t>828161-BLACK-S</t>
  </si>
  <si>
    <t>828161-BLACK-M</t>
  </si>
  <si>
    <t>828161-BLACK-L</t>
  </si>
  <si>
    <t>828161-BLACK-XL</t>
  </si>
  <si>
    <t>828161-FOGRN-S</t>
  </si>
  <si>
    <t>828161-FOGRN-M</t>
  </si>
  <si>
    <t>828161-FOGRN-L</t>
  </si>
  <si>
    <t>828161-FOGRN-XL</t>
  </si>
  <si>
    <t>828162-SEGRY-XS</t>
  </si>
  <si>
    <t>828162-SEGRY-S</t>
  </si>
  <si>
    <t>828162-SEGRY-M</t>
  </si>
  <si>
    <t>828162-SEGRY-L</t>
  </si>
  <si>
    <t>828164-BLACK-S</t>
  </si>
  <si>
    <t>828164-BLACK-M</t>
  </si>
  <si>
    <t>828164-BLACK-L</t>
  </si>
  <si>
    <t>828164-BLACK-XL</t>
  </si>
  <si>
    <t>835009-BLACK-S</t>
  </si>
  <si>
    <t>835009-BLACK-M</t>
  </si>
  <si>
    <t>835009-BLACK-L</t>
  </si>
  <si>
    <t>835009-BLACK-XL</t>
  </si>
  <si>
    <t>835010-BLACK-M</t>
  </si>
  <si>
    <t>835010-BLACK-L</t>
  </si>
  <si>
    <t>835010-BLACK-XL</t>
  </si>
  <si>
    <t>835011-BLACK-XS</t>
  </si>
  <si>
    <t>835011-BLACK-S</t>
  </si>
  <si>
    <t>835011-BLACK-M</t>
  </si>
  <si>
    <t>835011-BLACK-L</t>
  </si>
  <si>
    <t>835011-BLACK-XL</t>
  </si>
  <si>
    <t>835012-BLACK-XS</t>
  </si>
  <si>
    <t>835012-BLACK-S</t>
  </si>
  <si>
    <t>835012-BLACK-M</t>
  </si>
  <si>
    <t>835012-BLACK-L</t>
  </si>
  <si>
    <t>835012-BLACK-XL</t>
  </si>
  <si>
    <t>835013-BLACK-XS</t>
  </si>
  <si>
    <t>835013-BLACK-S</t>
  </si>
  <si>
    <t>835013-BLACK-M</t>
  </si>
  <si>
    <t>835013-BLACK-L</t>
  </si>
  <si>
    <t>835013-BLACK-XL</t>
  </si>
  <si>
    <t>835014-BLACK-XS</t>
  </si>
  <si>
    <t>835014-BLACK-S</t>
  </si>
  <si>
    <t>835014-BLACK-M</t>
  </si>
  <si>
    <t>835014-BLACK-L</t>
  </si>
  <si>
    <t>835014-BLACK-XL</t>
  </si>
  <si>
    <t>835015-BLACK-XS</t>
  </si>
  <si>
    <t>835015-BLACK-S</t>
  </si>
  <si>
    <t>835016-BLACK-XS</t>
  </si>
  <si>
    <t>835016-BLACK-S</t>
  </si>
  <si>
    <t>845065-MBLCK-SM</t>
  </si>
  <si>
    <t>845065-MBLCK-ML</t>
  </si>
  <si>
    <t>845065-MBLCK-LXL</t>
  </si>
  <si>
    <t>845065-MEHRD-SM</t>
  </si>
  <si>
    <t>845065-MEHRD-ML</t>
  </si>
  <si>
    <t>845065-MEHRD-LXL</t>
  </si>
  <si>
    <t>845065-MFGRN-SM</t>
  </si>
  <si>
    <t>845065-MFGRN-ML</t>
  </si>
  <si>
    <t>845065-MFGRN-LXL</t>
  </si>
  <si>
    <t>845065-MOEDB-SM</t>
  </si>
  <si>
    <t>845065-MOEDB-ML</t>
  </si>
  <si>
    <t>845065-MOEDB-LXL</t>
  </si>
  <si>
    <t>845065-MSGMC-SM</t>
  </si>
  <si>
    <t>845065-MSGMC-ML</t>
  </si>
  <si>
    <t>845065-MSGMC-LXL</t>
  </si>
  <si>
    <t>845065-MWHTE-SM</t>
  </si>
  <si>
    <t>845065-MWHTE-ML</t>
  </si>
  <si>
    <t>845065-MWHTE-LXL</t>
  </si>
  <si>
    <t>845065-SGRME-SM</t>
  </si>
  <si>
    <t>845065-SGRME-ML</t>
  </si>
  <si>
    <t>845065-SGRME-LXL</t>
  </si>
  <si>
    <t>845066-MBKME-SM</t>
  </si>
  <si>
    <t>845066-MBKME-ML</t>
  </si>
  <si>
    <t>845066-MBKME-LXL</t>
  </si>
  <si>
    <t>845066-MWEMC-SM</t>
  </si>
  <si>
    <t>845066-MWEMC-ML</t>
  </si>
  <si>
    <t>845066-MWEMC-LXL</t>
  </si>
  <si>
    <t>845069-MBLCK-SM</t>
  </si>
  <si>
    <t>845069-MBLCK-ML</t>
  </si>
  <si>
    <t>845069-MBLCK-LXL</t>
  </si>
  <si>
    <t>845069-MEAME-SM</t>
  </si>
  <si>
    <t>845069-MEAME-ML</t>
  </si>
  <si>
    <t>845069-MEAME-LXL</t>
  </si>
  <si>
    <t>845069-MEHRD-SM</t>
  </si>
  <si>
    <t>845069-MEHRD-ML</t>
  </si>
  <si>
    <t>845069-MEHRD-LXL</t>
  </si>
  <si>
    <t>845069-MFGRN-SM</t>
  </si>
  <si>
    <t>845069-MFGRN-ML</t>
  </si>
  <si>
    <t>845069-MFGRN-LXL</t>
  </si>
  <si>
    <t>845069-MMBLU-SM</t>
  </si>
  <si>
    <t>845069-MMBLU-ML</t>
  </si>
  <si>
    <t>845069-MMBLU-LXL</t>
  </si>
  <si>
    <t>845069-MNAVY-SM</t>
  </si>
  <si>
    <t>845069-MNAVY-ML</t>
  </si>
  <si>
    <t>845069-MNAVY-LXL</t>
  </si>
  <si>
    <t>845069-MOEDB-SM</t>
  </si>
  <si>
    <t>845069-MOEDB-ML</t>
  </si>
  <si>
    <t>845069-MOEDB-LXL</t>
  </si>
  <si>
    <t>845069-MSBMC-SM</t>
  </si>
  <si>
    <t>845069-MSBMC-ML</t>
  </si>
  <si>
    <t>845069-MSBMC-LXL</t>
  </si>
  <si>
    <t>845069-MSGMC-SM</t>
  </si>
  <si>
    <t>845069-MSGMC-ML</t>
  </si>
  <si>
    <t>845069-MSGMC-LXL</t>
  </si>
  <si>
    <t>845069-MWHTE-SM</t>
  </si>
  <si>
    <t>845069-MWHTE-ML</t>
  </si>
  <si>
    <t>845069-MWHTE-LXL</t>
  </si>
  <si>
    <t>845069-SGRME-SM</t>
  </si>
  <si>
    <t>845069-SGRME-ML</t>
  </si>
  <si>
    <t>845069-SGRME-LXL</t>
  </si>
  <si>
    <t>845070-MBLCK-SM</t>
  </si>
  <si>
    <t>845070-MBLCK-ML</t>
  </si>
  <si>
    <t>845070-MBLCK-LXL</t>
  </si>
  <si>
    <t>845070-MEAME-SM</t>
  </si>
  <si>
    <t>845070-MEAME-ML</t>
  </si>
  <si>
    <t>845070-MEAME-LXL</t>
  </si>
  <si>
    <t>845070-MFGRN-SM</t>
  </si>
  <si>
    <t>845070-MFGRN-ML</t>
  </si>
  <si>
    <t>845070-MFGRN-LXL</t>
  </si>
  <si>
    <t>845070-MMBLU-SM</t>
  </si>
  <si>
    <t>845070-MMBLU-ML</t>
  </si>
  <si>
    <t>845070-MMBLU-LXL</t>
  </si>
  <si>
    <t>845070-MSBMC-SM</t>
  </si>
  <si>
    <t>845070-MSBMC-ML</t>
  </si>
  <si>
    <t>845070-MSBMC-LXL</t>
  </si>
  <si>
    <t>845070-MSGMC-SM</t>
  </si>
  <si>
    <t>845070-MSGMC-ML</t>
  </si>
  <si>
    <t>845070-MSGMC-LXL</t>
  </si>
  <si>
    <t>845070-MWHTE-SM</t>
  </si>
  <si>
    <t>845070-MWHTE-ML</t>
  </si>
  <si>
    <t>845070-MWHTE-LXL</t>
  </si>
  <si>
    <t>845070-SGRME-SM</t>
  </si>
  <si>
    <t>845070-SGRME-ML</t>
  </si>
  <si>
    <t>845070-SGRME-LXL</t>
  </si>
  <si>
    <t>845073-CORNC-SM</t>
  </si>
  <si>
    <t>845073-CORNC-ML</t>
  </si>
  <si>
    <t>845073-MBKNC-SM</t>
  </si>
  <si>
    <t>845073-MBKNC-ML</t>
  </si>
  <si>
    <t>845073-NGRNC-SM</t>
  </si>
  <si>
    <t>845073-NGRNC-ML</t>
  </si>
  <si>
    <t>845073-RBNCN-SM</t>
  </si>
  <si>
    <t>845073-RBNCN-ML</t>
  </si>
  <si>
    <t>845073-RBNCN-LXL</t>
  </si>
  <si>
    <t>845073-SGRME-SM</t>
  </si>
  <si>
    <t>845073-SGRME-ML</t>
  </si>
  <si>
    <t>845074-MOPRE-XSS</t>
  </si>
  <si>
    <t>845074-MOPRE-SM</t>
  </si>
  <si>
    <t>845074-MRBCO-XSS</t>
  </si>
  <si>
    <t>845074-MRBCO-SM</t>
  </si>
  <si>
    <t>845075-GFGRN-M</t>
  </si>
  <si>
    <t>845075-GFGRN-L</t>
  </si>
  <si>
    <t>845075-MBLCK-M</t>
  </si>
  <si>
    <t>845075-MBLCK-L</t>
  </si>
  <si>
    <t>845075-MCHOR-L</t>
  </si>
  <si>
    <t>845075-MNAVY-M</t>
  </si>
  <si>
    <t>845075-MNAVY-L</t>
  </si>
  <si>
    <t>845075-MNGRY-L</t>
  </si>
  <si>
    <t>845075-MWH20-M</t>
  </si>
  <si>
    <t>845075-MWH20-L</t>
  </si>
  <si>
    <t>845075-MWHTE-M</t>
  </si>
  <si>
    <t>845075-MWHTE-L</t>
  </si>
  <si>
    <t>845076-MBKCE-M</t>
  </si>
  <si>
    <t>845076-MBKCE-L</t>
  </si>
  <si>
    <t>845076-MBLCK-M</t>
  </si>
  <si>
    <t>845076-MBLCK-L</t>
  </si>
  <si>
    <t>845076-MCHOR-M</t>
  </si>
  <si>
    <t>845076-MCHOR-L</t>
  </si>
  <si>
    <t>845076-MNAVY-M</t>
  </si>
  <si>
    <t>845076-MNAVY-L</t>
  </si>
  <si>
    <t>845076-MNGRY-M</t>
  </si>
  <si>
    <t>845076-MNGRY-L</t>
  </si>
  <si>
    <t>845076-MSGMC-M</t>
  </si>
  <si>
    <t>845076-MSGMC-L</t>
  </si>
  <si>
    <t>845076-MWHTE-M</t>
  </si>
  <si>
    <t>845076-MWHTE-L</t>
  </si>
  <si>
    <t>845077-ABLCK-M</t>
  </si>
  <si>
    <t>845077-ABLCK-L</t>
  </si>
  <si>
    <t>845077-GMBLU-M</t>
  </si>
  <si>
    <t>845077-GMBLU-L</t>
  </si>
  <si>
    <t>845077-MBLCK-M</t>
  </si>
  <si>
    <t>845077-MBLCK-L</t>
  </si>
  <si>
    <t>845077-MCDGY-M</t>
  </si>
  <si>
    <t>845077-MCDGY-L</t>
  </si>
  <si>
    <t>845077-MCHOR-M</t>
  </si>
  <si>
    <t>845077-MCHOR-L</t>
  </si>
  <si>
    <t>845077-MMGRN-M</t>
  </si>
  <si>
    <t>845077-MMGRN-L</t>
  </si>
  <si>
    <t>845077-MNGRY-M</t>
  </si>
  <si>
    <t>845077-MNGRY-L</t>
  </si>
  <si>
    <t>845077-MOEDB-M</t>
  </si>
  <si>
    <t>845077-MOEDB-L</t>
  </si>
  <si>
    <t>845077-MOWHT-M</t>
  </si>
  <si>
    <t>845077-MOWHT-L</t>
  </si>
  <si>
    <t>845077-MWHTE-M</t>
  </si>
  <si>
    <t>845077-MWHTE-L</t>
  </si>
  <si>
    <t>845078-MBLCK-M</t>
  </si>
  <si>
    <t>845078-MBLCK-L</t>
  </si>
  <si>
    <t>845078-MWHTE-M</t>
  </si>
  <si>
    <t>845078-MWHTE-L</t>
  </si>
  <si>
    <t>845079-MBKCE-M</t>
  </si>
  <si>
    <t>845079-MBKCE-L</t>
  </si>
  <si>
    <t>845079-MNAVY-M</t>
  </si>
  <si>
    <t>845079-MNAVY-L</t>
  </si>
  <si>
    <t>845079-MNGRY-M</t>
  </si>
  <si>
    <t>845079-MNGRY-L</t>
  </si>
  <si>
    <t>845079-MWHTE-M</t>
  </si>
  <si>
    <t>845079-MWHTE-L</t>
  </si>
  <si>
    <t>845080-MBLCK-M</t>
  </si>
  <si>
    <t>845080-MBLCK-L</t>
  </si>
  <si>
    <t>845080-MWHTE-M</t>
  </si>
  <si>
    <t>845080-MWHTE-L</t>
  </si>
  <si>
    <t>845081-GFGRN-S</t>
  </si>
  <si>
    <t>845081-GFGRN-M</t>
  </si>
  <si>
    <t>845081-GFGRN-L</t>
  </si>
  <si>
    <t>845081-GMBLU-S</t>
  </si>
  <si>
    <t>845081-GMBLU-M</t>
  </si>
  <si>
    <t>845081-GMBLU-L</t>
  </si>
  <si>
    <t>845081-MAQM-S</t>
  </si>
  <si>
    <t>845081-MAQM-M</t>
  </si>
  <si>
    <t>845081-MAQM-L</t>
  </si>
  <si>
    <t>845081-MBLCK-S</t>
  </si>
  <si>
    <t>845081-MBLCK-M</t>
  </si>
  <si>
    <t>845081-MBLCK-L</t>
  </si>
  <si>
    <t>845081-MCHOR-S</t>
  </si>
  <si>
    <t>845081-MCHOR-M</t>
  </si>
  <si>
    <t>845081-MCHOR-L</t>
  </si>
  <si>
    <t>845081-MNAVY-S</t>
  </si>
  <si>
    <t>845081-MNAVY-M</t>
  </si>
  <si>
    <t>845081-MNAVY-L</t>
  </si>
  <si>
    <t>845081-MNGRY-S</t>
  </si>
  <si>
    <t>845081-MNGRY-M</t>
  </si>
  <si>
    <t>845081-MNGRY-L</t>
  </si>
  <si>
    <t>845081-MOEDB-S</t>
  </si>
  <si>
    <t>845081-MOEDB-M</t>
  </si>
  <si>
    <t>845081-MOEDB-L</t>
  </si>
  <si>
    <t>845081-MOWHT-S</t>
  </si>
  <si>
    <t>845081-MOWHT-M</t>
  </si>
  <si>
    <t>845081-MOWHT-L</t>
  </si>
  <si>
    <t>845081-MSBMC-S</t>
  </si>
  <si>
    <t>845081-MSBMC-M</t>
  </si>
  <si>
    <t>845081-MSBMC-L</t>
  </si>
  <si>
    <t>845081-MSGMC-S</t>
  </si>
  <si>
    <t>845081-MSGMC-M</t>
  </si>
  <si>
    <t>845081-MSGMC-L</t>
  </si>
  <si>
    <t>845081-MWH20-S</t>
  </si>
  <si>
    <t>845081-MWH20-M</t>
  </si>
  <si>
    <t>845081-MWH20-L</t>
  </si>
  <si>
    <t>845081-MWHTE-S</t>
  </si>
  <si>
    <t>845081-MWHTE-M</t>
  </si>
  <si>
    <t>845081-MWHTE-L</t>
  </si>
  <si>
    <t>845082-GFGRN-S</t>
  </si>
  <si>
    <t>845082-GFGRN-M</t>
  </si>
  <si>
    <t>845082-GFGRN-L</t>
  </si>
  <si>
    <t>845082-GMBLU-S</t>
  </si>
  <si>
    <t>845082-GMBLU-M</t>
  </si>
  <si>
    <t>845082-GMBLU-L</t>
  </si>
  <si>
    <t>845082-MBL20-S</t>
  </si>
  <si>
    <t>845082-MBL20-M</t>
  </si>
  <si>
    <t>845082-MBL20-L</t>
  </si>
  <si>
    <t>845082-MBLCK-S</t>
  </si>
  <si>
    <t>845082-MBLCK-M</t>
  </si>
  <si>
    <t>845082-MBLCK-L</t>
  </si>
  <si>
    <t>845082-MCHOR-S</t>
  </si>
  <si>
    <t>845082-MCHOR-M</t>
  </si>
  <si>
    <t>845082-MCHOR-L</t>
  </si>
  <si>
    <t>845082-MEAME-S</t>
  </si>
  <si>
    <t>845082-MEAME-M</t>
  </si>
  <si>
    <t>845082-MEAME-L</t>
  </si>
  <si>
    <t>845082-MNAVY-S</t>
  </si>
  <si>
    <t>845082-MNAVY-M</t>
  </si>
  <si>
    <t>845082-MNAVY-L</t>
  </si>
  <si>
    <t>845082-MNGRY-S</t>
  </si>
  <si>
    <t>845082-MNGRY-M</t>
  </si>
  <si>
    <t>845082-MNGRY-L</t>
  </si>
  <si>
    <t>845082-MOEDB-S</t>
  </si>
  <si>
    <t>845082-MOEDB-M</t>
  </si>
  <si>
    <t>845082-MOEDB-L</t>
  </si>
  <si>
    <t>845082-MOWHT-S</t>
  </si>
  <si>
    <t>845082-MOWHT-M</t>
  </si>
  <si>
    <t>845082-MOWHT-L</t>
  </si>
  <si>
    <t>845082-MSBMC-S</t>
  </si>
  <si>
    <t>845082-MSBMC-M</t>
  </si>
  <si>
    <t>845082-MSBMC-L</t>
  </si>
  <si>
    <t>845082-MSGMC-S</t>
  </si>
  <si>
    <t>845082-MSGMC-M</t>
  </si>
  <si>
    <t>845082-MSGMC-L</t>
  </si>
  <si>
    <t>845082-MWHTE-S</t>
  </si>
  <si>
    <t>845082-MWHTE-M</t>
  </si>
  <si>
    <t>845082-MWHTE-L</t>
  </si>
  <si>
    <t>845086-MBLCK-M</t>
  </si>
  <si>
    <t>845086-MBLCK-L</t>
  </si>
  <si>
    <t>845086-MSLGY-M</t>
  </si>
  <si>
    <t>845086-MSLGY-L</t>
  </si>
  <si>
    <t>845086-MWHTE-M</t>
  </si>
  <si>
    <t>845086-MWHTE-L</t>
  </si>
  <si>
    <t>845087-MBKCE-SM</t>
  </si>
  <si>
    <t>845087-MBKCE-ML</t>
  </si>
  <si>
    <t>845087-MBKCE-LXL</t>
  </si>
  <si>
    <t>845087-MBLCK-SM</t>
  </si>
  <si>
    <t>845087-MBLCK-ML</t>
  </si>
  <si>
    <t>845087-MBLCK-LXL</t>
  </si>
  <si>
    <t>845087-MNGRY-SM</t>
  </si>
  <si>
    <t>845087-MNGRY-ML</t>
  </si>
  <si>
    <t>845087-MNGRY-LXL</t>
  </si>
  <si>
    <t>845088-MBKCE-SM</t>
  </si>
  <si>
    <t>845088-MBKCE-ML</t>
  </si>
  <si>
    <t>845088-MBKCE-LXL</t>
  </si>
  <si>
    <t>845088-MBLCK-SM</t>
  </si>
  <si>
    <t>845088-MBLCK-ML</t>
  </si>
  <si>
    <t>845088-MBLCK-LXL</t>
  </si>
  <si>
    <t>845088-MNGRY-SM</t>
  </si>
  <si>
    <t>845088-MNGRY-ML</t>
  </si>
  <si>
    <t>845088-MNGRY-LXL</t>
  </si>
  <si>
    <t>845091-DTBLK-SM</t>
  </si>
  <si>
    <t>845091-DTBLK-ML</t>
  </si>
  <si>
    <t>845091-DTBLK-LXL</t>
  </si>
  <si>
    <t>845091-GCHOR-SM</t>
  </si>
  <si>
    <t>845091-GCHOR-ML</t>
  </si>
  <si>
    <t>845091-GCHOR-LXL</t>
  </si>
  <si>
    <t>845091-GFRED-SM</t>
  </si>
  <si>
    <t>845091-GFRED-ML</t>
  </si>
  <si>
    <t>845091-GFRED-LXL</t>
  </si>
  <si>
    <t>845091-GLIAQM-SM</t>
  </si>
  <si>
    <t>845091-GLIAQM-ML</t>
  </si>
  <si>
    <t>845091-GLIAQM-LXL</t>
  </si>
  <si>
    <t>845091-GSWHT-SM</t>
  </si>
  <si>
    <t>845091-GSWHT-ML</t>
  </si>
  <si>
    <t>845091-GSWHT-LXL</t>
  </si>
  <si>
    <t>845091-MFGMC-SM</t>
  </si>
  <si>
    <t>845091-MFGMC-ML</t>
  </si>
  <si>
    <t>845091-MFGMC-LXL</t>
  </si>
  <si>
    <t>845091-MNGRY-SM</t>
  </si>
  <si>
    <t>845091-MNGRY-ML</t>
  </si>
  <si>
    <t>845091-MNGRY-LXL</t>
  </si>
  <si>
    <t>845091-NAYME-SM</t>
  </si>
  <si>
    <t>845091-NAYME-ML</t>
  </si>
  <si>
    <t>845091-NAYME-LXL</t>
  </si>
  <si>
    <t>845091-RBLUE-SM</t>
  </si>
  <si>
    <t>845091-RBLUE-ML</t>
  </si>
  <si>
    <t>845091-RBLUE-LXL</t>
  </si>
  <si>
    <t>845091-SHRED-SM</t>
  </si>
  <si>
    <t>845091-SHRED-ML</t>
  </si>
  <si>
    <t>845091-SHRED-LXL</t>
  </si>
  <si>
    <t>845097-DTBLK-SM</t>
  </si>
  <si>
    <t>845097-DTBLK-ML</t>
  </si>
  <si>
    <t>845097-DTBLK-LXL</t>
  </si>
  <si>
    <t>845097-GCHOR-SM</t>
  </si>
  <si>
    <t>845097-GCHOR-ML</t>
  </si>
  <si>
    <t>845097-GCHOR-LXL</t>
  </si>
  <si>
    <t>845097-GFRED-SM</t>
  </si>
  <si>
    <t>845097-GFRED-ML</t>
  </si>
  <si>
    <t>845097-GFRED-LXL</t>
  </si>
  <si>
    <t>845097-GLIAQM-SM</t>
  </si>
  <si>
    <t>845097-GLIAQM-ML</t>
  </si>
  <si>
    <t>845097-GLIAQM-LXL</t>
  </si>
  <si>
    <t>845097-GSWHT-SM</t>
  </si>
  <si>
    <t>845097-GSWHT-ML</t>
  </si>
  <si>
    <t>845097-GSWHT-LXL</t>
  </si>
  <si>
    <t>845097-RBLUE-SM</t>
  </si>
  <si>
    <t>845097-RBLUE-ML</t>
  </si>
  <si>
    <t>845097-RBLUE-LXL</t>
  </si>
  <si>
    <t>845103-MBLCK-SM</t>
  </si>
  <si>
    <t>845103-MBLCK-ML</t>
  </si>
  <si>
    <t>845103-MBLCK-LXL</t>
  </si>
  <si>
    <t>845103-MEAME-SM</t>
  </si>
  <si>
    <t>845103-MEAME-ML</t>
  </si>
  <si>
    <t>845103-MEAME-LXL</t>
  </si>
  <si>
    <t>845103-MNGRY-SM</t>
  </si>
  <si>
    <t>845103-MNGRY-ML</t>
  </si>
  <si>
    <t>845103-MNGRY-LXL</t>
  </si>
  <si>
    <t>845103-MSBMC-SM</t>
  </si>
  <si>
    <t>845103-MSBMC-ML</t>
  </si>
  <si>
    <t>845103-MSBMC-LXL</t>
  </si>
  <si>
    <t>845103-MSGMC-SM</t>
  </si>
  <si>
    <t>845103-MSGMC-ML</t>
  </si>
  <si>
    <t>845103-MSGMC-LXL</t>
  </si>
  <si>
    <t>845103-MWHTE-SM</t>
  </si>
  <si>
    <t>845103-MWHTE-ML</t>
  </si>
  <si>
    <t>845103-MWHTE-LXL</t>
  </si>
  <si>
    <t>845103-SGRME-SM</t>
  </si>
  <si>
    <t>845103-SGRME-ML</t>
  </si>
  <si>
    <t>845103-SGRME-LXL</t>
  </si>
  <si>
    <t>845104-GFGRN-SM</t>
  </si>
  <si>
    <t>845104-GFGRN-ML</t>
  </si>
  <si>
    <t>845104-GFGRN-LXL</t>
  </si>
  <si>
    <t>845104-MBLCK-SM</t>
  </si>
  <si>
    <t>845104-MBLCK-ML</t>
  </si>
  <si>
    <t>845104-MBLCK-LXL</t>
  </si>
  <si>
    <t>845104-MEAME-SM</t>
  </si>
  <si>
    <t>845104-MEAME-ML</t>
  </si>
  <si>
    <t>845104-MEAME-LXL</t>
  </si>
  <si>
    <t>845104-MNGRY-SM</t>
  </si>
  <si>
    <t>845104-MNGRY-ML</t>
  </si>
  <si>
    <t>845104-MNGRY-LXL</t>
  </si>
  <si>
    <t>845104-MSBMC-SM</t>
  </si>
  <si>
    <t>845104-MSBMC-ML</t>
  </si>
  <si>
    <t>845104-MSBMC-LXL</t>
  </si>
  <si>
    <t>845104-MSGMC-SM</t>
  </si>
  <si>
    <t>845104-MSGMC-ML</t>
  </si>
  <si>
    <t>845104-MSGMC-LXL</t>
  </si>
  <si>
    <t>845104-MWHTE-SM</t>
  </si>
  <si>
    <t>845104-MWHTE-ML</t>
  </si>
  <si>
    <t>845104-MWHTE-LXL</t>
  </si>
  <si>
    <t>845104-SGRME-SM</t>
  </si>
  <si>
    <t>845104-SGRME-ML</t>
  </si>
  <si>
    <t>845104-SGRME-LXL</t>
  </si>
  <si>
    <t>845105-MAQM-53/61</t>
  </si>
  <si>
    <t>845105-MBLK-53/61</t>
  </si>
  <si>
    <t>845105-MWHT-53/61</t>
  </si>
  <si>
    <t>845105-SGRM-53/61</t>
  </si>
  <si>
    <t>845106-MAQM-53/61</t>
  </si>
  <si>
    <t>845106-MBLK-53/61</t>
  </si>
  <si>
    <t>845106-MFGN-53/61</t>
  </si>
  <si>
    <t>845106-MSBM-53/61</t>
  </si>
  <si>
    <t>845106-MSGM-53/61</t>
  </si>
  <si>
    <t>845106-MWHT-53/61</t>
  </si>
  <si>
    <t>845106-SGRM-53/61</t>
  </si>
  <si>
    <t>845107-MBLK-48/53</t>
  </si>
  <si>
    <t>845107-MRBE-48/53</t>
  </si>
  <si>
    <t>845107-MROP-48/53</t>
  </si>
  <si>
    <t>845107-MWHT-48/53</t>
  </si>
  <si>
    <t>845107-SGRM-48/53</t>
  </si>
  <si>
    <t>845108-MBLK-48/53</t>
  </si>
  <si>
    <t>845108-MRBE-48/53</t>
  </si>
  <si>
    <t>845108-MROP-48/53</t>
  </si>
  <si>
    <t>845108-MWHT-48/53</t>
  </si>
  <si>
    <t>845108-SGRM-48/53</t>
  </si>
  <si>
    <t>845109-DTBLK-ML</t>
  </si>
  <si>
    <t>845109-DTBLK-LXL</t>
  </si>
  <si>
    <t>845109-GSWHT-ML</t>
  </si>
  <si>
    <t>845109-GSWHT-LXL</t>
  </si>
  <si>
    <t>845109-MAQMM-ML</t>
  </si>
  <si>
    <t>845109-MAQMM-LXL</t>
  </si>
  <si>
    <t>845109-MCHORM-ML</t>
  </si>
  <si>
    <t>845109-MCHORM-LXL</t>
  </si>
  <si>
    <t>845109-MFRMC-ML</t>
  </si>
  <si>
    <t>845109-MFRMC-LXL</t>
  </si>
  <si>
    <t>845109-MRBMC-ML</t>
  </si>
  <si>
    <t>845109-MRBMC-LXL</t>
  </si>
  <si>
    <t>845110-GSWHT-ML</t>
  </si>
  <si>
    <t>845110-GSWHT-LXL</t>
  </si>
  <si>
    <t>845110-MAQMM-ML</t>
  </si>
  <si>
    <t>845110-MAQMM-LXL</t>
  </si>
  <si>
    <t>845110-MCHORM-ML</t>
  </si>
  <si>
    <t>845110-MCHORM-LXL</t>
  </si>
  <si>
    <t>845110-MFRMC-ML</t>
  </si>
  <si>
    <t>845110-MFRMC-LXL</t>
  </si>
  <si>
    <t>845110-MRBMC-ML</t>
  </si>
  <si>
    <t>845110-MRBMC-LXL</t>
  </si>
  <si>
    <t>845111-ABLCK-M</t>
  </si>
  <si>
    <t>845111-ABLCK-L</t>
  </si>
  <si>
    <t>845111-GMBLU-M</t>
  </si>
  <si>
    <t>845111-GMBLU-L</t>
  </si>
  <si>
    <t>845111-MBLCK-M</t>
  </si>
  <si>
    <t>845111-MBLCK-L</t>
  </si>
  <si>
    <t>845111-MCDGY-M</t>
  </si>
  <si>
    <t>845111-MCDGY-L</t>
  </si>
  <si>
    <t>845111-MCHOR-M</t>
  </si>
  <si>
    <t>845111-MCHOR-L</t>
  </si>
  <si>
    <t>845111-MMGRN-M</t>
  </si>
  <si>
    <t>845111-MMGRN-L</t>
  </si>
  <si>
    <t>845111-MNGRY-M</t>
  </si>
  <si>
    <t>845111-MNGRY-L</t>
  </si>
  <si>
    <t>845111-MWHTE-M</t>
  </si>
  <si>
    <t>845111-MWHTE-L</t>
  </si>
  <si>
    <t>852031-191300-OS</t>
  </si>
  <si>
    <t>852043-061200-OS</t>
  </si>
  <si>
    <t>852043-152000-OS</t>
  </si>
  <si>
    <t>852046-061200-OS</t>
  </si>
  <si>
    <t>852046-152000-OS</t>
  </si>
  <si>
    <t>Bike Apparel</t>
  </si>
  <si>
    <t>Streetwear &amp; Accessories</t>
  </si>
  <si>
    <t>ORDER FORM BIKE SUMMER 2021</t>
  </si>
  <si>
    <t>820178-BLCK-37/39</t>
  </si>
  <si>
    <t>820178-ONBE-37/39</t>
  </si>
  <si>
    <t>Price Calculation Date 01.03.21</t>
  </si>
  <si>
    <t>SKIGUTANE\ENBATL</t>
  </si>
  <si>
    <t>WHSCHF</t>
  </si>
  <si>
    <t>RETAILCHF</t>
  </si>
  <si>
    <t>WHSGBP</t>
  </si>
  <si>
    <t>RETAILGBP</t>
  </si>
  <si>
    <t>220100-OS</t>
  </si>
  <si>
    <t>RIG Photocromic/Matte Black</t>
  </si>
  <si>
    <t>852044-220100-OS</t>
  </si>
  <si>
    <t>852047-220100-OS</t>
  </si>
  <si>
    <t>MBL21-SM</t>
  </si>
  <si>
    <t>MBL21-ML</t>
  </si>
  <si>
    <t>MBL21-LXL</t>
  </si>
  <si>
    <t>MWH21-SM</t>
  </si>
  <si>
    <t>MWH21-ML</t>
  </si>
  <si>
    <t>MWH21-LXL</t>
  </si>
  <si>
    <t>810118-BLACK-S</t>
  </si>
  <si>
    <t>810118-BLACK-M</t>
  </si>
  <si>
    <t>810118-BLACK-L</t>
  </si>
  <si>
    <t>810118-BLACK-XL</t>
  </si>
  <si>
    <t>810119-BLACK-XS</t>
  </si>
  <si>
    <t>810119-BLACK-S</t>
  </si>
  <si>
    <t>810119-BLACK-M</t>
  </si>
  <si>
    <t>810119-BLACK-L</t>
  </si>
  <si>
    <t>845069-MBL21-SM</t>
  </si>
  <si>
    <t>845069-MBL21-ML</t>
  </si>
  <si>
    <t>845069-MBL21-LXL</t>
  </si>
  <si>
    <t>845069-MWH21-SM</t>
  </si>
  <si>
    <t>845069-MWH21-ML</t>
  </si>
  <si>
    <t>845069-MWH21-LXL</t>
  </si>
  <si>
    <t>Crossfire Bib Shorts M</t>
  </si>
  <si>
    <t>Crossfire Bib Shorts W</t>
  </si>
  <si>
    <t>Audio Chips Wireless</t>
  </si>
  <si>
    <t>GRAY-OS</t>
  </si>
  <si>
    <t>Gray</t>
  </si>
  <si>
    <t>Universal Helmet Case</t>
  </si>
  <si>
    <t>Universal Helmet Bag</t>
  </si>
  <si>
    <t>Blaster II Earpads</t>
  </si>
  <si>
    <t>Igniter/Trooper/Grimnir II Erp</t>
  </si>
  <si>
    <t>Volata Earpads</t>
  </si>
  <si>
    <t>BLCK-LXL</t>
  </si>
  <si>
    <t>BLCK-ML</t>
  </si>
  <si>
    <t>BLCK-XS/SM</t>
  </si>
  <si>
    <t>XS/SM</t>
  </si>
  <si>
    <t>Rooster II LE Earpads</t>
  </si>
  <si>
    <t>Volata Chin Guard</t>
  </si>
  <si>
    <t>ADBLK-OS</t>
  </si>
  <si>
    <t>Anodized Black</t>
  </si>
  <si>
    <t>FLUO-OS</t>
  </si>
  <si>
    <t>Fluo</t>
  </si>
  <si>
    <t>PABLU-OS</t>
  </si>
  <si>
    <t>Panama Blue</t>
  </si>
  <si>
    <t>RSRED-OS</t>
  </si>
  <si>
    <t>Rubus Red</t>
  </si>
  <si>
    <t>Volata Chin Guard Cover</t>
  </si>
  <si>
    <t>RGGRN-OS</t>
  </si>
  <si>
    <t>Racing Green</t>
  </si>
  <si>
    <t>WHITE-OS</t>
  </si>
  <si>
    <t>White</t>
  </si>
  <si>
    <t>Audio Chips Wired</t>
  </si>
  <si>
    <t>Switcher Earpads</t>
  </si>
  <si>
    <t>Igniter II XXL Earpads</t>
  </si>
  <si>
    <t>Audio Chips Ultra</t>
  </si>
  <si>
    <t>SGRM-OS</t>
  </si>
  <si>
    <t>Looper Earpads</t>
  </si>
  <si>
    <t>Crusader X GORE-TEX Bib Pants M</t>
  </si>
  <si>
    <t>54000-S</t>
  </si>
  <si>
    <t>Knighthawk</t>
  </si>
  <si>
    <t>54000-M</t>
  </si>
  <si>
    <t>54000-L</t>
  </si>
  <si>
    <t>54000-XL</t>
  </si>
  <si>
    <t>99901-S</t>
  </si>
  <si>
    <t>99901-M</t>
  </si>
  <si>
    <t>99901-L</t>
  </si>
  <si>
    <t>99901-XL</t>
  </si>
  <si>
    <t>Crusader X GORE-TEX Bib Pants W</t>
  </si>
  <si>
    <t>54000-XS</t>
  </si>
  <si>
    <t>99901-XS</t>
  </si>
  <si>
    <t>Curve GORE-TEX Jacket M</t>
  </si>
  <si>
    <t>66101-S</t>
  </si>
  <si>
    <t>Stormy Weather</t>
  </si>
  <si>
    <t>66101-M</t>
  </si>
  <si>
    <t>66101-L</t>
  </si>
  <si>
    <t>66101-XL</t>
  </si>
  <si>
    <t>Curve GORE-TEX Pants M</t>
  </si>
  <si>
    <t>Clockwork MAX RIG Reflect (Low Bridge)</t>
  </si>
  <si>
    <t>066228-OS</t>
  </si>
  <si>
    <t>RIG Topaz/Matte Olive Metallic/Olive Plaid</t>
  </si>
  <si>
    <t>Boondock RIG Reflect BLI (Low Bridge)</t>
  </si>
  <si>
    <t>511003-OS</t>
  </si>
  <si>
    <t>RIG Aquamarine+RIG L Amethyst/Satin White/White</t>
  </si>
  <si>
    <t>530101-OS</t>
  </si>
  <si>
    <t>RIG Obsidian+RIG L Amethyst/Matte Black/Black</t>
  </si>
  <si>
    <t>Crossfire Jersey M</t>
  </si>
  <si>
    <t>Trooper 2Vi SL Chin Guard</t>
  </si>
  <si>
    <t>Trooper 2Vi SL Chin Guard Titanium</t>
  </si>
  <si>
    <t>TITAN-OS</t>
  </si>
  <si>
    <t>Titanium</t>
  </si>
  <si>
    <t>Trooper 2VI/Grimnir Earpads</t>
  </si>
  <si>
    <t>BLK21-M</t>
  </si>
  <si>
    <t>BLK21-L</t>
  </si>
  <si>
    <t>BRORG-M</t>
  </si>
  <si>
    <t>Burned Orange</t>
  </si>
  <si>
    <t>BRORG-L</t>
  </si>
  <si>
    <t>OWH21-M</t>
  </si>
  <si>
    <t>Off White</t>
  </si>
  <si>
    <t>OWH21-L</t>
  </si>
  <si>
    <t>PRPL-M</t>
  </si>
  <si>
    <t>Purple</t>
  </si>
  <si>
    <t>PRPL-L</t>
  </si>
  <si>
    <t>Crusader GTX Infinium Jacket W</t>
  </si>
  <si>
    <t>JIRA-XS</t>
  </si>
  <si>
    <t>Jira</t>
  </si>
  <si>
    <t>JIRA-S</t>
  </si>
  <si>
    <t>JIRA-M</t>
  </si>
  <si>
    <t>JIRA-L</t>
  </si>
  <si>
    <t>OMI-XS</t>
  </si>
  <si>
    <t>Omi</t>
  </si>
  <si>
    <t>OMI-S</t>
  </si>
  <si>
    <t>OMI-M</t>
  </si>
  <si>
    <t>OMI-L</t>
  </si>
  <si>
    <t>Crusader GTX Infinium Pants W</t>
  </si>
  <si>
    <t>MEEKO-XS</t>
  </si>
  <si>
    <t>Meeko</t>
  </si>
  <si>
    <t>MEEKO-S</t>
  </si>
  <si>
    <t>MEEKO-M</t>
  </si>
  <si>
    <t>MEEKO-L</t>
  </si>
  <si>
    <t>Crusader GTX Infinium Jacket M</t>
  </si>
  <si>
    <t>88002-S</t>
  </si>
  <si>
    <t>Sikorsky</t>
  </si>
  <si>
    <t>88002-M</t>
  </si>
  <si>
    <t>88002-L</t>
  </si>
  <si>
    <t>88002-XL</t>
  </si>
  <si>
    <t>Ocher</t>
  </si>
  <si>
    <t>PTNVY-S</t>
  </si>
  <si>
    <t>Patriot Navy</t>
  </si>
  <si>
    <t>PTNVY-M</t>
  </si>
  <si>
    <t>PTNVY-L</t>
  </si>
  <si>
    <t>PTNVY-XL</t>
  </si>
  <si>
    <t>RUST-S</t>
  </si>
  <si>
    <t>Rust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</si>
  <si>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</si>
  <si>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</si>
  <si>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</si>
  <si>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</si>
  <si>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</si>
  <si>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</si>
  <si>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</si>
  <si>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</si>
  <si>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Crusader GTX Infinium Pants M</t>
  </si>
  <si>
    <t>Mount Beanie</t>
  </si>
  <si>
    <t>11001-OS</t>
  </si>
  <si>
    <t>Nardo</t>
  </si>
  <si>
    <t>77100-OS</t>
  </si>
  <si>
    <t>Light Forest</t>
  </si>
  <si>
    <t>99901-OS</t>
  </si>
  <si>
    <t>DPFRN-OS</t>
  </si>
  <si>
    <t>Deep Fern Green</t>
  </si>
  <si>
    <t>RSWOD-OS</t>
  </si>
  <si>
    <t>Paris Beanie</t>
  </si>
  <si>
    <t>56000-OS</t>
  </si>
  <si>
    <t>Dusty Pink</t>
  </si>
  <si>
    <t>BTWHT-OS</t>
  </si>
  <si>
    <t>KRBIN-OS</t>
  </si>
  <si>
    <t>Karbin</t>
  </si>
  <si>
    <t>OCHER-OS</t>
  </si>
  <si>
    <t>OMI-OS</t>
  </si>
  <si>
    <t>Cliff Beanie</t>
  </si>
  <si>
    <t>MEEKO-OS</t>
  </si>
  <si>
    <t>PLUM-OS</t>
  </si>
  <si>
    <t>Plum</t>
  </si>
  <si>
    <t>PNGRN-OS</t>
  </si>
  <si>
    <t>Merino Balaclava WEB</t>
  </si>
  <si>
    <t>Merino Balaclava JR WEB</t>
  </si>
  <si>
    <t>Mount Beanie WEB</t>
  </si>
  <si>
    <t>Paris Beanie WEB</t>
  </si>
  <si>
    <t>Cliff Beanie WEB</t>
  </si>
  <si>
    <t>Supernaut Down Jacket</t>
  </si>
  <si>
    <t>Helmet Merino Beanie</t>
  </si>
  <si>
    <t>Helmet Merino Beanie WEB</t>
  </si>
  <si>
    <t>Fleece Tube</t>
  </si>
  <si>
    <t>DPRSE-OS</t>
  </si>
  <si>
    <t>Deep Rose</t>
  </si>
  <si>
    <t>MTBLU-OS</t>
  </si>
  <si>
    <t>Midnight Blue</t>
  </si>
  <si>
    <t>PTNVY-OS</t>
  </si>
  <si>
    <t>Fleece Tube JR</t>
  </si>
  <si>
    <t>54000-OS</t>
  </si>
  <si>
    <t>FHBLU-OS</t>
  </si>
  <si>
    <t>Flash Blue</t>
  </si>
  <si>
    <t>RURED-OS</t>
  </si>
  <si>
    <t>Fleece Tube JR WEB</t>
  </si>
  <si>
    <t>Fleece Tube WEB</t>
  </si>
  <si>
    <t>Merino Tube</t>
  </si>
  <si>
    <t>Merino Tube WEB</t>
  </si>
  <si>
    <t>Curve Stretch Jacket M</t>
  </si>
  <si>
    <t>11000-S</t>
  </si>
  <si>
    <t>Mirage Grey</t>
  </si>
  <si>
    <t>11000-M</t>
  </si>
  <si>
    <t>11000-L</t>
  </si>
  <si>
    <t>11000-XL</t>
  </si>
  <si>
    <t>88001-S</t>
  </si>
  <si>
    <t>Estate Blue</t>
  </si>
  <si>
    <t>88001-M</t>
  </si>
  <si>
    <t>88001-L</t>
  </si>
  <si>
    <t>88001-XL</t>
  </si>
  <si>
    <t>CVIAR-S</t>
  </si>
  <si>
    <t>Caviar</t>
  </si>
  <si>
    <t>CVIAR-M</t>
  </si>
  <si>
    <t>CVIAR-L</t>
  </si>
  <si>
    <t>CVIAR-XL</t>
  </si>
  <si>
    <t>KUGRN-S</t>
  </si>
  <si>
    <t>Kombu Green</t>
  </si>
  <si>
    <t>KUGRN-M</t>
  </si>
  <si>
    <t>KUGRN-L</t>
  </si>
  <si>
    <t>KUGRN-XL</t>
  </si>
  <si>
    <t>NYBZR-S</t>
  </si>
  <si>
    <t>Navy Blazer</t>
  </si>
  <si>
    <t>NYBZR-M</t>
  </si>
  <si>
    <t>NYBZR-L</t>
  </si>
  <si>
    <t>NYBZR-XL</t>
  </si>
  <si>
    <t>Curve Stretch Pants M</t>
  </si>
  <si>
    <t>Curve Stretch Jacket W</t>
  </si>
  <si>
    <t>55503-XS</t>
  </si>
  <si>
    <t>Rasberry</t>
  </si>
  <si>
    <t>55503-S</t>
  </si>
  <si>
    <t>55503-M</t>
  </si>
  <si>
    <t>55503-L</t>
  </si>
  <si>
    <t>CVIAR-XS</t>
  </si>
  <si>
    <t>NYBZR-XS</t>
  </si>
  <si>
    <t>WRWHT-XS</t>
  </si>
  <si>
    <t>Wisper White</t>
  </si>
  <si>
    <t>WRWHT-S</t>
  </si>
  <si>
    <t>WRWHT-M</t>
  </si>
  <si>
    <t>WRWHT-L</t>
  </si>
  <si>
    <t>Curve Stretch Pants W</t>
  </si>
  <si>
    <t>Curve Stretch Suit W</t>
  </si>
  <si>
    <t>RDOCE-XS</t>
  </si>
  <si>
    <t>Red Ochre</t>
  </si>
  <si>
    <t>RDOCE-S</t>
  </si>
  <si>
    <t>RDOCE-M</t>
  </si>
  <si>
    <t>RDOCE-L</t>
  </si>
  <si>
    <t>Base Wool T-shirt M</t>
  </si>
  <si>
    <t>Base Wool Beanie M</t>
  </si>
  <si>
    <t>66101-OS</t>
  </si>
  <si>
    <t>88001-OS</t>
  </si>
  <si>
    <t>Base Wool Beanie W</t>
  </si>
  <si>
    <t>10002-OS</t>
  </si>
  <si>
    <t>55503-OS</t>
  </si>
  <si>
    <t>Apex GORE-TEX Jacket M</t>
  </si>
  <si>
    <t>10002-S</t>
  </si>
  <si>
    <t>10002-M</t>
  </si>
  <si>
    <t>10002-L</t>
  </si>
  <si>
    <t>10002-XL</t>
  </si>
  <si>
    <t>Apex GORE-TEX Jacket W</t>
  </si>
  <si>
    <t>Apex GORE-TEX Pants M</t>
  </si>
  <si>
    <t>Apex GORE-TEX Pants W</t>
  </si>
  <si>
    <t>Base Wool Beanie M WEB</t>
  </si>
  <si>
    <t>Base Wool Beanie W WEB</t>
  </si>
  <si>
    <t>Slope Beanie WEB</t>
  </si>
  <si>
    <t>88002-OS</t>
  </si>
  <si>
    <t>Gate Beanie WEB</t>
  </si>
  <si>
    <t>Berm Cap WEB</t>
  </si>
  <si>
    <t>Face Mask Merino WEB</t>
  </si>
  <si>
    <t>UXYLW-S</t>
  </si>
  <si>
    <t>Uno-X Yellow</t>
  </si>
  <si>
    <t>UXYLW-M</t>
  </si>
  <si>
    <t>UXYLW-L</t>
  </si>
  <si>
    <t>UXYLW-XL</t>
  </si>
  <si>
    <t>Merino Balaclava</t>
  </si>
  <si>
    <t>Merino Balaclava JR</t>
  </si>
  <si>
    <t>Crusader GORE-TEX Pro Jacket M</t>
  </si>
  <si>
    <t>11001-S</t>
  </si>
  <si>
    <t>11001-M</t>
  </si>
  <si>
    <t>11001-L</t>
  </si>
  <si>
    <t>11001-XL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</si>
  <si>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</si>
  <si>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</si>
  <si>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</si>
  <si>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</si>
  <si>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</si>
  <si>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</si>
  <si>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56000-XS</t>
  </si>
  <si>
    <t>56000-S</t>
  </si>
  <si>
    <t>56000-M</t>
  </si>
  <si>
    <t>56000-L</t>
  </si>
  <si>
    <t>Crusader Down Hooded Jacket M</t>
  </si>
  <si>
    <t>Crusader Down Hooded Jacket W</t>
  </si>
  <si>
    <t>Sweet Shirt M</t>
  </si>
  <si>
    <t>Sweet Shirt W</t>
  </si>
  <si>
    <t>Face Mask Merino</t>
  </si>
  <si>
    <t>Slope Beanie</t>
  </si>
  <si>
    <t>Gate Beanie</t>
  </si>
  <si>
    <t>Berm Cap</t>
  </si>
  <si>
    <t>Crusader X GORE-TEX Jacket M</t>
  </si>
  <si>
    <t>Crusader X GORE-TEX Jacket W</t>
  </si>
  <si>
    <t>88002-XS</t>
  </si>
  <si>
    <t>Back Protector Vest M</t>
  </si>
  <si>
    <t>TEBLK-XL</t>
  </si>
  <si>
    <t>Back Protector Vest W</t>
  </si>
  <si>
    <t>TBSWT-S</t>
  </si>
  <si>
    <t>True Black/Snow White</t>
  </si>
  <si>
    <t>TBSWT-M</t>
  </si>
  <si>
    <t>TBSWT-L</t>
  </si>
  <si>
    <t>Back Protector Vest JR</t>
  </si>
  <si>
    <t>FHBLU-XS</t>
  </si>
  <si>
    <t>FHBLU-S</t>
  </si>
  <si>
    <t>RURED-XS</t>
  </si>
  <si>
    <t>RURED-S</t>
  </si>
  <si>
    <t>TEBLK-XS</t>
  </si>
  <si>
    <t>Back Protector Race Vest M</t>
  </si>
  <si>
    <t>TBSWT-XL</t>
  </si>
  <si>
    <t>Back Protector Race Vest JR</t>
  </si>
  <si>
    <t>TBSWT-XS</t>
  </si>
  <si>
    <t>Back Protector</t>
  </si>
  <si>
    <t>Blaster II Helmet</t>
  </si>
  <si>
    <t>DBK21-SM</t>
  </si>
  <si>
    <t>DBK21-ML</t>
  </si>
  <si>
    <t>DBK21-LXL</t>
  </si>
  <si>
    <t>MBBLU-SM</t>
  </si>
  <si>
    <t>Matte Bird Blue</t>
  </si>
  <si>
    <t>MBBLU-ML</t>
  </si>
  <si>
    <t>MBBLU-LXL</t>
  </si>
  <si>
    <t>MBNTA-SM</t>
  </si>
  <si>
    <t>Matte Brown Tundra</t>
  </si>
  <si>
    <t>MBNTA-ML</t>
  </si>
  <si>
    <t>MBNTA-LXL</t>
  </si>
  <si>
    <t>MHGRN-SM</t>
  </si>
  <si>
    <t>Matte Highland Green</t>
  </si>
  <si>
    <t>MHGRN-ML</t>
  </si>
  <si>
    <t>MHGRN-LXL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</si>
  <si>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</si>
  <si>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</si>
  <si>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</si>
  <si>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</si>
  <si>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</si>
  <si>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</si>
  <si>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</si>
  <si>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</si>
  <si>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MOLME-SM</t>
  </si>
  <si>
    <t>Matte Olive Metallic</t>
  </si>
  <si>
    <t>MOLME-ML</t>
  </si>
  <si>
    <t>MOLME-LXL</t>
  </si>
  <si>
    <t>MROGD-SM</t>
  </si>
  <si>
    <t>Matte Rose Gold</t>
  </si>
  <si>
    <t>MROGD-ML</t>
  </si>
  <si>
    <t>MROGD-LXL</t>
  </si>
  <si>
    <t>NAVY-SM</t>
  </si>
  <si>
    <t>NAVY-ML</t>
  </si>
  <si>
    <t>NAVY-LXL</t>
  </si>
  <si>
    <t>OEDRB-SM</t>
  </si>
  <si>
    <t>OEDRB-ML</t>
  </si>
  <si>
    <t>OEDRB-LXL</t>
  </si>
  <si>
    <t>SGMCH-SM</t>
  </si>
  <si>
    <t>Slate Gray Metallic/Chopper Orange</t>
  </si>
  <si>
    <t>SGMCH-ML</t>
  </si>
  <si>
    <t>SGMCH-LXL</t>
  </si>
  <si>
    <t>MFBLU-SM</t>
  </si>
  <si>
    <t>Matte Flash Blue</t>
  </si>
  <si>
    <t>MFBLU-ML</t>
  </si>
  <si>
    <t>MFBLU-LXL</t>
  </si>
  <si>
    <t>Blaster II Helmet JR</t>
  </si>
  <si>
    <t>DBBTU-SM</t>
  </si>
  <si>
    <t>Dirt Black/Brown Tundra</t>
  </si>
  <si>
    <t>DBBTU-ML</t>
  </si>
  <si>
    <t>MCORE-SM</t>
  </si>
  <si>
    <t>Matte Cody Orange</t>
  </si>
  <si>
    <t>MCORE-ML</t>
  </si>
  <si>
    <t>MFORE-SM</t>
  </si>
  <si>
    <t>Matte Flame Orange</t>
  </si>
  <si>
    <t>MFORE-ML</t>
  </si>
  <si>
    <t>MRYRD-SM</t>
  </si>
  <si>
    <t>Matte Ruby Red</t>
  </si>
  <si>
    <t>MRYRD-ML</t>
  </si>
  <si>
    <t>MSLGY-SM</t>
  </si>
  <si>
    <t>MSLGY-ML</t>
  </si>
  <si>
    <t>SEGRY-SM</t>
  </si>
  <si>
    <t>SEGRY-ML</t>
  </si>
  <si>
    <t>MOPRE-ML</t>
  </si>
  <si>
    <t>Igniter II Helmet</t>
  </si>
  <si>
    <t>DTBLK-XXL</t>
  </si>
  <si>
    <t>XXL</t>
  </si>
  <si>
    <t>MBBLU-XXL</t>
  </si>
  <si>
    <t>MBBTA-SM</t>
  </si>
  <si>
    <t>Matte Black/Brown Tundra</t>
  </si>
  <si>
    <t>MBBTA-ML</t>
  </si>
  <si>
    <t>MBBTA-LXL</t>
  </si>
  <si>
    <t>MBBTA-XXL</t>
  </si>
  <si>
    <t>MBGRY-XXL</t>
  </si>
  <si>
    <t>Matte Bolt Gray</t>
  </si>
  <si>
    <t>MBGRY-SM</t>
  </si>
  <si>
    <t>MBGRY-ML</t>
  </si>
  <si>
    <t>MBGRY-LXL</t>
  </si>
  <si>
    <t>MEAME-XXL</t>
  </si>
  <si>
    <t>MFBLU-XXL</t>
  </si>
  <si>
    <t>MFORE-XXL</t>
  </si>
  <si>
    <t>MFORE-LXL</t>
  </si>
  <si>
    <t>MLRED-XXL</t>
  </si>
  <si>
    <t>MOLME-XXL</t>
  </si>
  <si>
    <t>MSBMC-XXL</t>
  </si>
  <si>
    <t>NAVY-XXL</t>
  </si>
  <si>
    <t>OEDRB-XXL</t>
  </si>
  <si>
    <t>SGMCH-XXL</t>
  </si>
  <si>
    <t>SGRME-XXL</t>
  </si>
  <si>
    <t>SNWHT-SM</t>
  </si>
  <si>
    <t>Satin White</t>
  </si>
  <si>
    <t>SNWHT-ML</t>
  </si>
  <si>
    <t>SNWHT-LXL</t>
  </si>
  <si>
    <t>SNWHT-XXL</t>
  </si>
  <si>
    <t>GSWHT-XXL</t>
  </si>
  <si>
    <t>GWGBL-SM</t>
  </si>
  <si>
    <t>Gloss White/Gloss Black</t>
  </si>
  <si>
    <t>GWGBL-ML</t>
  </si>
  <si>
    <t>GWGBL-LXL</t>
  </si>
  <si>
    <t>GWGBL-XXL</t>
  </si>
  <si>
    <t>MMBLU-XXL</t>
  </si>
  <si>
    <t>Switcher Helmet</t>
  </si>
  <si>
    <t>AQMNE-SM</t>
  </si>
  <si>
    <t>Aquamarine</t>
  </si>
  <si>
    <t>AQMNE-ML</t>
  </si>
  <si>
    <t>AQMNE-LXL</t>
  </si>
  <si>
    <t>AQMNE-XXL</t>
  </si>
  <si>
    <t>BTGRY-SM</t>
  </si>
  <si>
    <t>Bolt Gray</t>
  </si>
  <si>
    <t>BTGRY-ML</t>
  </si>
  <si>
    <t>BTGRY-LXL</t>
  </si>
  <si>
    <t>BTGRY-XXL</t>
  </si>
  <si>
    <t>GSBLK-SM</t>
  </si>
  <si>
    <t>Gloss Black</t>
  </si>
  <si>
    <t>GSBLK-ML</t>
  </si>
  <si>
    <t>GSBLK-LXL</t>
  </si>
  <si>
    <t>HDGRN-SM</t>
  </si>
  <si>
    <t>Highland Green</t>
  </si>
  <si>
    <t>HDGRN-ML</t>
  </si>
  <si>
    <t>HDGRN-LXL</t>
  </si>
  <si>
    <t>HDGRN-XXL</t>
  </si>
  <si>
    <t>LTRED-SM</t>
  </si>
  <si>
    <t>Lumat Red</t>
  </si>
  <si>
    <t>LTRED-ML</t>
  </si>
  <si>
    <t>LTRED-LXL</t>
  </si>
  <si>
    <t>LTRED-XXL</t>
  </si>
  <si>
    <t>MCHOR-XXL</t>
  </si>
  <si>
    <t>MCHOR-SM</t>
  </si>
  <si>
    <t>MCHOR-LXL</t>
  </si>
  <si>
    <t>MCOBC-SM</t>
  </si>
  <si>
    <t>Matte Cody Orange/Black Chrome</t>
  </si>
  <si>
    <t>MCOBC-ML</t>
  </si>
  <si>
    <t>MCOBC-LXL</t>
  </si>
  <si>
    <t>MDFMB-SM</t>
  </si>
  <si>
    <t>Matte Dark Frost/Midnight Blue</t>
  </si>
  <si>
    <t>MDFMB-ML</t>
  </si>
  <si>
    <t>MDFMB-LXL</t>
  </si>
  <si>
    <t>MNGRY-XXL</t>
  </si>
  <si>
    <t>MROGD-XXL</t>
  </si>
  <si>
    <t>SEBMC-SM</t>
  </si>
  <si>
    <t>Slate Blue Metallic</t>
  </si>
  <si>
    <t>SEBMC-ML</t>
  </si>
  <si>
    <t>SEBMC-LXL</t>
  </si>
  <si>
    <t>SEBMC-XXL</t>
  </si>
  <si>
    <t>GBLCE-SM</t>
  </si>
  <si>
    <t>Gloss Black Chrome</t>
  </si>
  <si>
    <t>GBLCE-LXL</t>
  </si>
  <si>
    <t>GMBLU-SM</t>
  </si>
  <si>
    <t>GMBLU-ML</t>
  </si>
  <si>
    <t>GMBLU-LXL</t>
  </si>
  <si>
    <t>NACAR-SM</t>
  </si>
  <si>
    <t>Natural Carbon</t>
  </si>
  <si>
    <t>NACAR-ML</t>
  </si>
  <si>
    <t>NACAR-LXL</t>
  </si>
  <si>
    <t>Volata Helmet</t>
  </si>
  <si>
    <t>GFLUO-XSS</t>
  </si>
  <si>
    <t>Gloss Fluo</t>
  </si>
  <si>
    <t>GFLUO-SM</t>
  </si>
  <si>
    <t>GFLUO-ML</t>
  </si>
  <si>
    <t>GFLUO-LXL</t>
  </si>
  <si>
    <t>GFRED-XSS</t>
  </si>
  <si>
    <t>GLRGR-XSS</t>
  </si>
  <si>
    <t>Gloss Racing Green</t>
  </si>
  <si>
    <t>GLRGR-SM</t>
  </si>
  <si>
    <t>GLRGR-ML</t>
  </si>
  <si>
    <t>GLRGR-LXL</t>
  </si>
  <si>
    <t>GSAMC-XSS</t>
  </si>
  <si>
    <t>Gloss Aquamarine Metallic</t>
  </si>
  <si>
    <t>GSAMC-SM</t>
  </si>
  <si>
    <t>GSAMC-ML</t>
  </si>
  <si>
    <t>GSAMC-LXL</t>
  </si>
  <si>
    <t>GSBLK-XSS</t>
  </si>
  <si>
    <t>GSFMC-XSS</t>
  </si>
  <si>
    <t>Gloss Fuchsia Metallic</t>
  </si>
  <si>
    <t>GSFMC-SM</t>
  </si>
  <si>
    <t>GSFMC-ML</t>
  </si>
  <si>
    <t>GSFMC-LXL</t>
  </si>
  <si>
    <t>GSW18-XSS</t>
  </si>
  <si>
    <t>GSW18-SM</t>
  </si>
  <si>
    <t>GSW18-ML</t>
  </si>
  <si>
    <t>GSW18-LXL</t>
  </si>
  <si>
    <t>GSWHT-XSS</t>
  </si>
  <si>
    <t>GWFBL-XSS</t>
  </si>
  <si>
    <t>Gloss White/Flash Blue</t>
  </si>
  <si>
    <t>GWFBL-LXL</t>
  </si>
  <si>
    <t>MNGRY-XSS</t>
  </si>
  <si>
    <t>RGBLU-XSS</t>
  </si>
  <si>
    <t>Racing Blue</t>
  </si>
  <si>
    <t>RGBLU-SM</t>
  </si>
  <si>
    <t>RGBLU-ML</t>
  </si>
  <si>
    <t>RGBLU-LXL</t>
  </si>
  <si>
    <t>GTEME-SM</t>
  </si>
  <si>
    <t>Gloss Teal Metallic</t>
  </si>
  <si>
    <t>GTEME-ML</t>
  </si>
  <si>
    <t>GTEME-LXL</t>
  </si>
  <si>
    <t>HK002-SM</t>
  </si>
  <si>
    <t>Team Edition</t>
  </si>
  <si>
    <t>HK002-ML</t>
  </si>
  <si>
    <t>HK002-LXL</t>
  </si>
  <si>
    <t>HK003-SM</t>
  </si>
  <si>
    <t>Henrik Kristoffersen 003</t>
  </si>
  <si>
    <t>HK003-ML</t>
  </si>
  <si>
    <t>HK003-LXL</t>
  </si>
  <si>
    <t>HK004-SM</t>
  </si>
  <si>
    <t>Henrik Kristoffersen 004</t>
  </si>
  <si>
    <t>HK004-ML</t>
  </si>
  <si>
    <t>HK004-LXL</t>
  </si>
  <si>
    <t>RGCBO-SM</t>
  </si>
  <si>
    <t>Racing Combo</t>
  </si>
  <si>
    <t>RGCBO-ML</t>
  </si>
  <si>
    <t>RGCBO-LXL</t>
  </si>
  <si>
    <t>RM002-SM</t>
  </si>
  <si>
    <t>Ragnhild Mowinckel 002</t>
  </si>
  <si>
    <t>RM002-ML</t>
  </si>
  <si>
    <t>RM002-LXL</t>
  </si>
  <si>
    <t>RM003-SM</t>
  </si>
  <si>
    <t>Ragnhild Mowinckel 003</t>
  </si>
  <si>
    <t>RM003-ML</t>
  </si>
  <si>
    <t>RM003-LXL</t>
  </si>
  <si>
    <t>Ascender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</si>
  <si>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</si>
  <si>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</si>
  <si>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</si>
  <si>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</si>
  <si>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</si>
  <si>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</si>
  <si>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</si>
  <si>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</si>
  <si>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Blaster II SYMBOL Helmet</t>
  </si>
  <si>
    <t>FNGRN-SM</t>
  </si>
  <si>
    <t>Fern Green</t>
  </si>
  <si>
    <t>FNGRN-ML</t>
  </si>
  <si>
    <t>FNGRN-LXL</t>
  </si>
  <si>
    <t>STBLU-SM</t>
  </si>
  <si>
    <t>Steel Blue</t>
  </si>
  <si>
    <t>STBLU-ML</t>
  </si>
  <si>
    <t>STBLU-LXL</t>
  </si>
  <si>
    <t>Blaster II SYMBOL Helmet JR</t>
  </si>
  <si>
    <t>ONGRE-SM</t>
  </si>
  <si>
    <t>Ocean Green</t>
  </si>
  <si>
    <t>ONGRE-ML</t>
  </si>
  <si>
    <t>Looper Helmet</t>
  </si>
  <si>
    <t>MEMRD-SM</t>
  </si>
  <si>
    <t>Matte Meeko Red</t>
  </si>
  <si>
    <t>MEMRD-ML</t>
  </si>
  <si>
    <t>MEMRD-LXL</t>
  </si>
  <si>
    <t>PLWHT-SM</t>
  </si>
  <si>
    <t>Pearl White</t>
  </si>
  <si>
    <t>PLWHT-ML</t>
  </si>
  <si>
    <t>PLWHT-LXL</t>
  </si>
  <si>
    <t>SYWHR-SM</t>
  </si>
  <si>
    <t>SYWHR-ML</t>
  </si>
  <si>
    <t>SYWHR-LXL</t>
  </si>
  <si>
    <t>BGRRG-SM</t>
  </si>
  <si>
    <t>Bolt Gray/Rose Gold</t>
  </si>
  <si>
    <t>BGRRG-ML</t>
  </si>
  <si>
    <t>BGRRG-LXL</t>
  </si>
  <si>
    <t>Nardo Gray / Natural Carbon</t>
  </si>
  <si>
    <t>Falconer II BikeScan Helmet</t>
  </si>
  <si>
    <t>GSWHT-M</t>
  </si>
  <si>
    <t>GSWHT-L</t>
  </si>
  <si>
    <t>ANT21-M</t>
  </si>
  <si>
    <t>Anton_21</t>
  </si>
  <si>
    <t>ANT21-L</t>
  </si>
  <si>
    <t>041003-OS</t>
  </si>
  <si>
    <t>RIG Sapphire/Satin White/White</t>
  </si>
  <si>
    <t>062130-OS</t>
  </si>
  <si>
    <t>RIG Topaz/Matte Slate Gray Metallic/Chopper Fade</t>
  </si>
  <si>
    <t>064021-OS</t>
  </si>
  <si>
    <t>RIG Topaz/Matte Flame/Flame Fade</t>
  </si>
  <si>
    <t>070101-OS</t>
  </si>
  <si>
    <t>RIG Emerald/Matte Black/Black</t>
  </si>
  <si>
    <t>150101-OS</t>
  </si>
  <si>
    <t>RIG Bixbite/Matte Black/Black</t>
  </si>
  <si>
    <t>152022-OS</t>
  </si>
  <si>
    <t>RIG Bixbite/Nardo Gray/Nardo Plaid</t>
  </si>
  <si>
    <t>167131-OS</t>
  </si>
  <si>
    <t>RIG Aquamarine/Matte Bird Blue/Bird Blue</t>
  </si>
  <si>
    <t>167323-OS</t>
  </si>
  <si>
    <t>RIG Aquamarine/Ligth Aqua/Aqua Fade</t>
  </si>
  <si>
    <t>200102-OS</t>
  </si>
  <si>
    <t>RIG Obsidian/Matte Black/All Black</t>
  </si>
  <si>
    <t>206202-OS</t>
  </si>
  <si>
    <t>RIG Obsidian/Matte Olive Metallic/All Black</t>
  </si>
  <si>
    <t>180101-OS</t>
  </si>
  <si>
    <t>RIG Light Amethyst/Matte Black/Black</t>
  </si>
  <si>
    <t>181003-OS</t>
  </si>
  <si>
    <t>RIG Light Amethyst/Satin White/White</t>
  </si>
  <si>
    <t>500101-OS</t>
  </si>
  <si>
    <t>RIG Topaz+RIG L Amethyst/Matte Black/Black</t>
  </si>
  <si>
    <t>502130-OS</t>
  </si>
  <si>
    <t>RIG Topaz+RIG L Amethyst/Gray Metallic/Chopper Fad</t>
  </si>
  <si>
    <t>517131-OS</t>
  </si>
  <si>
    <t>RIG Aquamarine+RIG L Amethyst/Matte Bird Blue/Blue</t>
  </si>
  <si>
    <t>517323-OS</t>
  </si>
  <si>
    <t>RIG Aquamarine+RIG L Amethyst/Light Aqua/Aqua Fade</t>
  </si>
  <si>
    <t>520101-OS</t>
  </si>
  <si>
    <t>RIG Bixbite+RIG L Amethyst/Matte Black/Black</t>
  </si>
  <si>
    <t>522022-OS</t>
  </si>
  <si>
    <t>RIG Bixbite+RIG L Amethyst/Nardo Gray/Nardo Plaid</t>
  </si>
  <si>
    <t>530102-OS</t>
  </si>
  <si>
    <t>RIG Obsidian+RIG L Amethyst/Matte Black/All Black</t>
  </si>
  <si>
    <t>540101-OS</t>
  </si>
  <si>
    <t>RIG Emerald+RIG L Amethyst/Matte Black/Black</t>
  </si>
  <si>
    <t>060121-OS</t>
  </si>
  <si>
    <t>RIG Topaz/Matte Black/Flame Fade</t>
  </si>
  <si>
    <t>151003-OS</t>
  </si>
  <si>
    <t>RIG Bixbite/Satin White/White</t>
  </si>
  <si>
    <t>160101-OS</t>
  </si>
  <si>
    <t>RIG Aquamarine/Matte Black/Black</t>
  </si>
  <si>
    <t>161003-OS</t>
  </si>
  <si>
    <t>RIG Aquamarine/Satin White/White</t>
  </si>
  <si>
    <t>191024-OS</t>
  </si>
  <si>
    <t>RIG Malaia/Satin White/White Lumat</t>
  </si>
  <si>
    <t>192327-OS</t>
  </si>
  <si>
    <t>RIG Malaia/Bolt Gray/Rose Plaid</t>
  </si>
  <si>
    <t>040101-OS</t>
  </si>
  <si>
    <t>RIG Sapphire/Matte Black/Black</t>
  </si>
  <si>
    <t>067223-OS</t>
  </si>
  <si>
    <t>RIG Topaz/Matte Aqua/Aqua Fade</t>
  </si>
  <si>
    <t>162022-OS</t>
  </si>
  <si>
    <t>RIG Aquamarine/Nardo Gray/Nardo Plaid</t>
  </si>
  <si>
    <t>200101-OS</t>
  </si>
  <si>
    <t>RIG Obsidian/Matte Black/Black</t>
  </si>
  <si>
    <t>204021-OS</t>
  </si>
  <si>
    <t>RIG Obsidian/Matte Flame/Flame Fade</t>
  </si>
  <si>
    <t>501003-OS</t>
  </si>
  <si>
    <t>RIG Topaz+RIG L Amethyst/Satin White/White</t>
  </si>
  <si>
    <t>502032-OS</t>
  </si>
  <si>
    <t>RIG Topaz+RIG L Amethyst/Nardo Gray/Nardo Fade</t>
  </si>
  <si>
    <t>510120-OS</t>
  </si>
  <si>
    <t>RIG Aquamarine+RIG L Amethyst/Satin White/Aqua Pla</t>
  </si>
  <si>
    <t>540429-OS</t>
  </si>
  <si>
    <t>RIG Emerald+RIG L Amethyst/Matte Crystal Black/Flu</t>
  </si>
  <si>
    <t>558003-OS</t>
  </si>
  <si>
    <t>RIG Sapphire+RIG L Amethyst/Matte Fuchsia/White</t>
  </si>
  <si>
    <t>523008-OS</t>
  </si>
  <si>
    <t>RIG Bixbite+RIG L Amethyst/Matte F Red/Red</t>
  </si>
  <si>
    <t>050101-OS</t>
  </si>
  <si>
    <t>Satin Ruby/Matte Black/Black</t>
  </si>
  <si>
    <t>052022-OS</t>
  </si>
  <si>
    <t>Satin Ruby/Nardo Gray/Nardo Plaid</t>
  </si>
  <si>
    <t>110101-OS</t>
  </si>
  <si>
    <t>Satin Sapphire/Matte Black/Black</t>
  </si>
  <si>
    <t>111003-OS</t>
  </si>
  <si>
    <t>Satin Sapphire/Satin White/White</t>
  </si>
  <si>
    <t>117220-OS</t>
  </si>
  <si>
    <t>Satin Sapphire/Matte Aqua/Aqua Plaid</t>
  </si>
  <si>
    <t>120101-OS</t>
  </si>
  <si>
    <t>Orange/Matte Black/Black</t>
  </si>
  <si>
    <t>121003-OS</t>
  </si>
  <si>
    <t>Orange/Satin White/White</t>
  </si>
  <si>
    <t>124021-OS</t>
  </si>
  <si>
    <t>Orange/Matte Flame/Flame Fade</t>
  </si>
  <si>
    <t>140101-OS</t>
  </si>
  <si>
    <t>Yellow/Matte Black/Black</t>
  </si>
  <si>
    <t>041020-OS</t>
  </si>
  <si>
    <t>RIG Sapphire/Satin White/Aqua Plaid</t>
  </si>
  <si>
    <t>167223-OS</t>
  </si>
  <si>
    <t>RIG Aquamarine/Matte Aqua/Aqua Fade</t>
  </si>
  <si>
    <t>193127-OS</t>
  </si>
  <si>
    <t>RIG Malaia/Rose Gold/Rose Plaid</t>
  </si>
  <si>
    <t>202022-OS</t>
  </si>
  <si>
    <t>RIG Obsidian/Nardo Gray/Nardo Plaid</t>
  </si>
  <si>
    <t>040000-OS</t>
  </si>
  <si>
    <t>RIG Sapphire</t>
  </si>
  <si>
    <t>070000-OS</t>
  </si>
  <si>
    <t>RIG Emerald</t>
  </si>
  <si>
    <t>190000-OS</t>
  </si>
  <si>
    <t>RIG Malaia</t>
  </si>
  <si>
    <t>050000-OS</t>
  </si>
  <si>
    <t>Satin Ruby</t>
  </si>
  <si>
    <t>110000-OS</t>
  </si>
  <si>
    <t>Satin Sapphire</t>
  </si>
  <si>
    <t>120000-OS</t>
  </si>
  <si>
    <t>Orange</t>
  </si>
  <si>
    <t>140000-OS</t>
  </si>
  <si>
    <t>Yellow</t>
  </si>
  <si>
    <t>160400-OS</t>
  </si>
  <si>
    <t>RIG Aquamarine/Matte Crystal Black</t>
  </si>
  <si>
    <t>167400-OS</t>
  </si>
  <si>
    <t>RIG Aquamarine/Matte Crystal Aqua</t>
  </si>
  <si>
    <t>RIG Malaia/Crystal Smoke</t>
  </si>
  <si>
    <t>200500-OS</t>
  </si>
  <si>
    <t>RIG Obsidian/Matte Crystal Black Camo</t>
  </si>
  <si>
    <t>Interstellar RIG Reflect (Low Bridge)</t>
  </si>
  <si>
    <t>Interstellar RIG (Low Bridge)</t>
  </si>
  <si>
    <t>Interstellar RIG Reflect BLI (Low Bridge)</t>
  </si>
  <si>
    <t>Clockwork RIG Reflect (Low Bridge)</t>
  </si>
  <si>
    <t>167220-OS</t>
  </si>
  <si>
    <t>RIG Aquamarine/Matte Aqua/Aqua Plaid</t>
  </si>
  <si>
    <t>Clockwork RIG Reflect BLI (Low Bridge)</t>
  </si>
  <si>
    <t>Clockwork MAX RIG Reflect BLI (Low Bridge)</t>
  </si>
  <si>
    <t>Firewall RIG Reflect (Low Bridge)</t>
  </si>
  <si>
    <t>Boondock RIG Reflect (Low Bridge)</t>
  </si>
  <si>
    <t>RIG Topaz/Matte White</t>
  </si>
  <si>
    <t>076300-OS</t>
  </si>
  <si>
    <t>RIG Emerald/Matte Racing Green</t>
  </si>
  <si>
    <t>RIG Bixbite/Nardo Gray</t>
  </si>
  <si>
    <t>220400-OS</t>
  </si>
  <si>
    <t>RIG Photochromic/Matte Crystal Black</t>
  </si>
  <si>
    <t>221200-OS</t>
  </si>
  <si>
    <t>RIG Photochromic/Matte White</t>
  </si>
  <si>
    <t>Clockwork MAX RIG Reflect &gt;A</t>
  </si>
  <si>
    <t>202212-OS</t>
  </si>
  <si>
    <t>RIG Obsidian/Stormy Weather/Gray/Aksel</t>
  </si>
  <si>
    <t>Boondock RIG Reflect &gt;A</t>
  </si>
  <si>
    <t>151013-OS</t>
  </si>
  <si>
    <t>RIG Bixbite/Satin White/White/Aksel</t>
  </si>
  <si>
    <t>Clockwork MAX RIG Reflect TE</t>
  </si>
  <si>
    <t>152115-OS</t>
  </si>
  <si>
    <t>RIG Bixbite/Matte Slate Gray Metallic/Henrik 2</t>
  </si>
  <si>
    <t>Ronin Polarized Lens</t>
  </si>
  <si>
    <t>Ronin Max Polarized Lens</t>
  </si>
  <si>
    <t>517223-OS</t>
  </si>
  <si>
    <t>RIG Aquamarine+RIG L Amethyst/Matte Aqua/Aqua Fade</t>
  </si>
  <si>
    <t>532022-OS</t>
  </si>
  <si>
    <t>RIG Obsidian+RIG L Amethyst/Nardo Gray/Nardo Plaid</t>
  </si>
  <si>
    <t>Boondock RIG Reflect TE</t>
  </si>
  <si>
    <t>150114-OS</t>
  </si>
  <si>
    <t>RIG Bixbite/Matte Black/Terje Haakonsen 1</t>
  </si>
  <si>
    <t>Clockwork WC RIG Reflect BLI (Low Bridge)</t>
  </si>
  <si>
    <t>Clockwork WC MAX RIG Reflect BLI (Low Bridge)</t>
  </si>
  <si>
    <t>Ronin Max RIG Reflect BikeScan</t>
  </si>
  <si>
    <t>161300-OS</t>
  </si>
  <si>
    <t>RIG Aquamarine/Crystal Smoke</t>
  </si>
  <si>
    <t>Clockwork MAX RIG Reflect &gt;A Apex</t>
  </si>
  <si>
    <t>151011-OS</t>
  </si>
  <si>
    <t>RIG Bixbite/Satin White/Black/Aksel</t>
  </si>
  <si>
    <t>Clockwork RIG Reflect TE</t>
  </si>
  <si>
    <t>157516-OS</t>
  </si>
  <si>
    <t>RIG Bixbite/Aqua/Ragnhild 1</t>
  </si>
  <si>
    <t>810071-GRAY-OS</t>
  </si>
  <si>
    <t>810072-BLACK-OS</t>
  </si>
  <si>
    <t>810073-BLACK-OS</t>
  </si>
  <si>
    <t>810075-BLACK-OS</t>
  </si>
  <si>
    <t>810076-BLACK-OS</t>
  </si>
  <si>
    <t>810077-BLCK-LXL</t>
  </si>
  <si>
    <t>810077-BLCK-ML</t>
  </si>
  <si>
    <t>810077-BLCK-XS/SM</t>
  </si>
  <si>
    <t>810078-BLACK-OS</t>
  </si>
  <si>
    <t>810079-ADBLK-OS</t>
  </si>
  <si>
    <t>810079-FLUO-OS</t>
  </si>
  <si>
    <t>810079-PABLU-OS</t>
  </si>
  <si>
    <t>810079-RSRED-OS</t>
  </si>
  <si>
    <t>810080-BLACK-OS</t>
  </si>
  <si>
    <t>810080-FLUO-OS</t>
  </si>
  <si>
    <t>810080-NAGR-OS</t>
  </si>
  <si>
    <t>810080-RGGRN-OS</t>
  </si>
  <si>
    <t>810080-WHITE-OS</t>
  </si>
  <si>
    <t>810082-BLACK-OS</t>
  </si>
  <si>
    <t>810084-BLACK-OS</t>
  </si>
  <si>
    <t>810087-BLACK-OS</t>
  </si>
  <si>
    <t>810088-BLACK-OS</t>
  </si>
  <si>
    <t>810089-SGRM-OS</t>
  </si>
  <si>
    <t>810090-SGRM-OS</t>
  </si>
  <si>
    <t>810098-BLACK-OS</t>
  </si>
  <si>
    <t>810112-54000-S</t>
  </si>
  <si>
    <t>810112-54000-M</t>
  </si>
  <si>
    <t>810112-54000-L</t>
  </si>
  <si>
    <t>810112-54000-XL</t>
  </si>
  <si>
    <t>810112-99901-S</t>
  </si>
  <si>
    <t>810112-99901-M</t>
  </si>
  <si>
    <t>810112-99901-L</t>
  </si>
  <si>
    <t>810112-99901-XL</t>
  </si>
  <si>
    <t>810113-54000-XS</t>
  </si>
  <si>
    <t>810113-54000-S</t>
  </si>
  <si>
    <t>810113-54000-M</t>
  </si>
  <si>
    <t>810113-54000-L</t>
  </si>
  <si>
    <t>810113-99901-XS</t>
  </si>
  <si>
    <t>810113-99901-S</t>
  </si>
  <si>
    <t>810113-99901-M</t>
  </si>
  <si>
    <t>810113-99901-L</t>
  </si>
  <si>
    <t>810114-66101-S</t>
  </si>
  <si>
    <t>810114-66101-M</t>
  </si>
  <si>
    <t>810114-66101-L</t>
  </si>
  <si>
    <t>810114-66101-XL</t>
  </si>
  <si>
    <t>810114-99901-S</t>
  </si>
  <si>
    <t>810114-99901-M</t>
  </si>
  <si>
    <t>810114-99901-L</t>
  </si>
  <si>
    <t>810114-99901-XL</t>
  </si>
  <si>
    <t>810115-66101-S</t>
  </si>
  <si>
    <t>810115-66101-M</t>
  </si>
  <si>
    <t>810115-66101-L</t>
  </si>
  <si>
    <t>810115-66101-XL</t>
  </si>
  <si>
    <t>810115-99901-S</t>
  </si>
  <si>
    <t>810115-99901-M</t>
  </si>
  <si>
    <t>810115-99901-L</t>
  </si>
  <si>
    <t>810115-99901-XL</t>
  </si>
  <si>
    <t>810116-066228-OS</t>
  </si>
  <si>
    <t>810117-511003-OS</t>
  </si>
  <si>
    <t>810117-530101-OS</t>
  </si>
  <si>
    <t>810120-99901-S</t>
  </si>
  <si>
    <t>810120-99901-M</t>
  </si>
  <si>
    <t>810120-99901-L</t>
  </si>
  <si>
    <t>810120-99901-XL</t>
  </si>
  <si>
    <t>810120-FOGRN-S</t>
  </si>
  <si>
    <t>810120-FOGRN-M</t>
  </si>
  <si>
    <t>810120-FOGRN-L</t>
  </si>
  <si>
    <t>810120-FOGRN-XL</t>
  </si>
  <si>
    <t>810124-BLACK-OS</t>
  </si>
  <si>
    <t>810125-TITAN-OS</t>
  </si>
  <si>
    <t>810126-BLACK-OS</t>
  </si>
  <si>
    <t>815126-BLK21-M</t>
  </si>
  <si>
    <t>815126-BLK21-L</t>
  </si>
  <si>
    <t>815126-BRORG-M</t>
  </si>
  <si>
    <t>815126-BRORG-L</t>
  </si>
  <si>
    <t>815126-OWH21-M</t>
  </si>
  <si>
    <t>815126-OWH21-L</t>
  </si>
  <si>
    <t>815126-PRPL-M</t>
  </si>
  <si>
    <t>815126-PRPL-L</t>
  </si>
  <si>
    <t>820088-BLACK-XS</t>
  </si>
  <si>
    <t>820088-BLACK-S</t>
  </si>
  <si>
    <t>820088-BLACK-M</t>
  </si>
  <si>
    <t>820088-BLACK-L</t>
  </si>
  <si>
    <t>820088-JIRA-XS</t>
  </si>
  <si>
    <t>820088-JIRA-S</t>
  </si>
  <si>
    <t>820088-JIRA-M</t>
  </si>
  <si>
    <t>820088-JIRA-L</t>
  </si>
  <si>
    <t>820088-OMI-XS</t>
  </si>
  <si>
    <t>820088-OMI-S</t>
  </si>
  <si>
    <t>820088-OMI-M</t>
  </si>
  <si>
    <t>820088-OMI-L</t>
  </si>
  <si>
    <t>820088-RSWOD-XS</t>
  </si>
  <si>
    <t>820088-RSWOD-S</t>
  </si>
  <si>
    <t>820088-RSWOD-M</t>
  </si>
  <si>
    <t>820088-RSWOD-L</t>
  </si>
  <si>
    <t>820088-TEAL-XS</t>
  </si>
  <si>
    <t>820088-TEAL-S</t>
  </si>
  <si>
    <t>820088-TEAL-M</t>
  </si>
  <si>
    <t>820088-TEAL-L</t>
  </si>
  <si>
    <t>820089-BLACK-XS</t>
  </si>
  <si>
    <t>820089-BLACK-S</t>
  </si>
  <si>
    <t>820089-BLACK-M</t>
  </si>
  <si>
    <t>820089-BLACK-L</t>
  </si>
  <si>
    <t>820089-MEEKO-XS</t>
  </si>
  <si>
    <t>820089-MEEKO-S</t>
  </si>
  <si>
    <t>820089-MEEKO-M</t>
  </si>
  <si>
    <t>820089-MEEKO-L</t>
  </si>
  <si>
    <t>820089-RSWOD-XS</t>
  </si>
  <si>
    <t>820089-RSWOD-S</t>
  </si>
  <si>
    <t>820089-RSWOD-M</t>
  </si>
  <si>
    <t>820089-RSWOD-L</t>
  </si>
  <si>
    <t>820090-88002-S</t>
  </si>
  <si>
    <t>820090-88002-M</t>
  </si>
  <si>
    <t>820090-88002-L</t>
  </si>
  <si>
    <t>820090-88002-XL</t>
  </si>
  <si>
    <t>820090-BLACK-S</t>
  </si>
  <si>
    <t>820090-BLACK-M</t>
  </si>
  <si>
    <t>820090-BLACK-L</t>
  </si>
  <si>
    <t>820090-BLACK-XL</t>
  </si>
  <si>
    <t>820090-OCHER-S</t>
  </si>
  <si>
    <t>820090-OCHER-M</t>
  </si>
  <si>
    <t>820090-OCHER-L</t>
  </si>
  <si>
    <t>820090-OCHER-XL</t>
  </si>
  <si>
    <t>820090-PNGRN-S</t>
  </si>
  <si>
    <t>820090-PNGRN-M</t>
  </si>
  <si>
    <t>820090-PNGRN-L</t>
  </si>
  <si>
    <t>820090-PNGRN-XL</t>
  </si>
  <si>
    <t>820090-PTNVY-S</t>
  </si>
  <si>
    <t>820090-PTNVY-M</t>
  </si>
  <si>
    <t>820090-PTNVY-L</t>
  </si>
  <si>
    <t>820090-PTNVY-XL</t>
  </si>
  <si>
    <t>820090-RUST-S</t>
  </si>
  <si>
    <t>820090-RUST-M</t>
  </si>
  <si>
    <t>820090-RUST-L</t>
  </si>
  <si>
    <t>820090-RUST-XL</t>
  </si>
  <si>
    <t>820090-SARCO-S</t>
  </si>
  <si>
    <t>820090-SARCO-M</t>
  </si>
  <si>
    <t>820090-SARCO-L</t>
  </si>
  <si>
    <t>820090-SARCO-XL</t>
  </si>
  <si>
    <t>820091-88002-S</t>
  </si>
  <si>
    <t>820091-88002-M</t>
  </si>
  <si>
    <t>820091-88002-L</t>
  </si>
  <si>
    <t>820091-88002-XL</t>
  </si>
  <si>
    <t>820091-BLACK-S</t>
  </si>
  <si>
    <t>820091-BLACK-M</t>
  </si>
  <si>
    <t>820091-BLACK-L</t>
  </si>
  <si>
    <t>820091-BLACK-XL</t>
  </si>
  <si>
    <t>820091-OCHER-S</t>
  </si>
  <si>
    <t>820091-OCHER-M</t>
  </si>
  <si>
    <t>820091-OCHER-L</t>
  </si>
  <si>
    <t>820091-OCHER-XL</t>
  </si>
  <si>
    <t>820091-PNGRN-S</t>
  </si>
  <si>
    <t>820091-PNGRN-M</t>
  </si>
  <si>
    <t>820091-PNGRN-L</t>
  </si>
  <si>
    <t>820091-PNGRN-XL</t>
  </si>
  <si>
    <t>820091-RUST-S</t>
  </si>
  <si>
    <t>820091-RUST-M</t>
  </si>
  <si>
    <t>820091-RUST-L</t>
  </si>
  <si>
    <t>820091-RUST-XL</t>
  </si>
  <si>
    <t>820111-11001-OS</t>
  </si>
  <si>
    <t>820111-77100-OS</t>
  </si>
  <si>
    <t>820111-99901-OS</t>
  </si>
  <si>
    <t>820111-DPFRN-OS</t>
  </si>
  <si>
    <t>820111-RBLUE-OS</t>
  </si>
  <si>
    <t>820111-RSWOD-OS</t>
  </si>
  <si>
    <t>820111-SEGRY-OS</t>
  </si>
  <si>
    <t>820113-56000-OS</t>
  </si>
  <si>
    <t>820113-99901-OS</t>
  </si>
  <si>
    <t>820113-BLACK-OS</t>
  </si>
  <si>
    <t>820113-BTWHT-OS</t>
  </si>
  <si>
    <t>820113-KRBIN-OS</t>
  </si>
  <si>
    <t>820113-OCHER-OS</t>
  </si>
  <si>
    <t>820113-OMI-OS</t>
  </si>
  <si>
    <t>820113-RSWOD-OS</t>
  </si>
  <si>
    <t>820135-11001-OS</t>
  </si>
  <si>
    <t>820135-BLACK-OS</t>
  </si>
  <si>
    <t>820135-MEEKO-OS</t>
  </si>
  <si>
    <t>820135-PLUM-OS</t>
  </si>
  <si>
    <t>820135-PNGRN-OS</t>
  </si>
  <si>
    <t>820135-TUSKN-OS</t>
  </si>
  <si>
    <t>820157-TEBLK-OS</t>
  </si>
  <si>
    <t>820158-TEBLK-OS</t>
  </si>
  <si>
    <t>820186-11001-OS</t>
  </si>
  <si>
    <t>820186-77100-OS</t>
  </si>
  <si>
    <t>820186-99901-OS</t>
  </si>
  <si>
    <t>820186-DPFRN-OS</t>
  </si>
  <si>
    <t>820186-RBLUE-OS</t>
  </si>
  <si>
    <t>820186-RSWOD-OS</t>
  </si>
  <si>
    <t>820186-SEGRY-OS</t>
  </si>
  <si>
    <t>820187-56000-OS</t>
  </si>
  <si>
    <t>820187-99901-OS</t>
  </si>
  <si>
    <t>820187-BLACK-OS</t>
  </si>
  <si>
    <t>820187-BTWHT-OS</t>
  </si>
  <si>
    <t>820187-KRBIN-OS</t>
  </si>
  <si>
    <t>820187-OCHER-OS</t>
  </si>
  <si>
    <t>820187-OMI-OS</t>
  </si>
  <si>
    <t>820187-RSWOD-OS</t>
  </si>
  <si>
    <t>820189-11001-OS</t>
  </si>
  <si>
    <t>820189-BLACK-OS</t>
  </si>
  <si>
    <t>820189-MEEKO-OS</t>
  </si>
  <si>
    <t>820189-PNGRN-OS</t>
  </si>
  <si>
    <t>820189-TUSKN-OS</t>
  </si>
  <si>
    <t>820192-56000-OS</t>
  </si>
  <si>
    <t>820193-56000-OS</t>
  </si>
  <si>
    <t>820208-BLACK-S</t>
  </si>
  <si>
    <t>820208-BLACK-M</t>
  </si>
  <si>
    <t>820208-BLACK-L</t>
  </si>
  <si>
    <t>820208-BLACK-XL</t>
  </si>
  <si>
    <t>820221-TEBLK-OS</t>
  </si>
  <si>
    <t>820222-TEBLK-OS</t>
  </si>
  <si>
    <t>820223-56000-OS</t>
  </si>
  <si>
    <t>820223-BLACK-OS</t>
  </si>
  <si>
    <t>820223-DPRSE-OS</t>
  </si>
  <si>
    <t>820223-MTBLU-OS</t>
  </si>
  <si>
    <t>820223-PTNVY-OS</t>
  </si>
  <si>
    <t>820224-54000-OS</t>
  </si>
  <si>
    <t>820224-BLACK-OS</t>
  </si>
  <si>
    <t>820224-FHBLU-OS</t>
  </si>
  <si>
    <t>820224-RURED-OS</t>
  </si>
  <si>
    <t>820225-54000-OS</t>
  </si>
  <si>
    <t>820225-BLACK-OS</t>
  </si>
  <si>
    <t>820225-FHBLU-OS</t>
  </si>
  <si>
    <t>820225-RURED-OS</t>
  </si>
  <si>
    <t>820226-56000-OS</t>
  </si>
  <si>
    <t>820226-BLACK-OS</t>
  </si>
  <si>
    <t>820226-DPRSE-OS</t>
  </si>
  <si>
    <t>820226-PTNVY-OS</t>
  </si>
  <si>
    <t>820229-56000-OS</t>
  </si>
  <si>
    <t>820229-BLACK-OS</t>
  </si>
  <si>
    <t>820229-PNGRN-OS</t>
  </si>
  <si>
    <t>820229-RSWOD-OS</t>
  </si>
  <si>
    <t>820230-56000-OS</t>
  </si>
  <si>
    <t>820230-BLACK-OS</t>
  </si>
  <si>
    <t>820230-PNGRN-OS</t>
  </si>
  <si>
    <t>820230-RSWOD-OS</t>
  </si>
  <si>
    <t>820235-11000-S</t>
  </si>
  <si>
    <t>820235-11000-M</t>
  </si>
  <si>
    <t>820235-11000-L</t>
  </si>
  <si>
    <t>820235-11000-XL</t>
  </si>
  <si>
    <t>820235-66101-S</t>
  </si>
  <si>
    <t>820235-66101-M</t>
  </si>
  <si>
    <t>820235-66101-L</t>
  </si>
  <si>
    <t>820235-66101-XL</t>
  </si>
  <si>
    <t>820235-88001-S</t>
  </si>
  <si>
    <t>820235-88001-M</t>
  </si>
  <si>
    <t>820235-88001-L</t>
  </si>
  <si>
    <t>820235-88001-XL</t>
  </si>
  <si>
    <t>820235-CVIAR-S</t>
  </si>
  <si>
    <t>820235-CVIAR-M</t>
  </si>
  <si>
    <t>820235-CVIAR-L</t>
  </si>
  <si>
    <t>820235-CVIAR-XL</t>
  </si>
  <si>
    <t>820235-KUGRN-S</t>
  </si>
  <si>
    <t>820235-KUGRN-M</t>
  </si>
  <si>
    <t>820235-KUGRN-L</t>
  </si>
  <si>
    <t>820235-KUGRN-XL</t>
  </si>
  <si>
    <t>820235-NYBZR-S</t>
  </si>
  <si>
    <t>820235-NYBZR-M</t>
  </si>
  <si>
    <t>820235-NYBZR-L</t>
  </si>
  <si>
    <t>820235-NYBZR-XL</t>
  </si>
  <si>
    <t>820236-66101-S</t>
  </si>
  <si>
    <t>820236-66101-M</t>
  </si>
  <si>
    <t>820236-66101-L</t>
  </si>
  <si>
    <t>820236-66101-XL</t>
  </si>
  <si>
    <t>820236-99901-S</t>
  </si>
  <si>
    <t>820236-99901-M</t>
  </si>
  <si>
    <t>820236-99901-L</t>
  </si>
  <si>
    <t>820236-99901-XL</t>
  </si>
  <si>
    <t>820236-CVIAR-S</t>
  </si>
  <si>
    <t>820236-CVIAR-M</t>
  </si>
  <si>
    <t>820236-CVIAR-L</t>
  </si>
  <si>
    <t>820236-CVIAR-XL</t>
  </si>
  <si>
    <t>820236-KUGRN-S</t>
  </si>
  <si>
    <t>820236-KUGRN-M</t>
  </si>
  <si>
    <t>820236-KUGRN-L</t>
  </si>
  <si>
    <t>820236-KUGRN-XL</t>
  </si>
  <si>
    <t>820236-NYBZR-S</t>
  </si>
  <si>
    <t>820236-NYBZR-M</t>
  </si>
  <si>
    <t>820236-NYBZR-L</t>
  </si>
  <si>
    <t>820236-NYBZR-XL</t>
  </si>
  <si>
    <t>820243-55503-XS</t>
  </si>
  <si>
    <t>820243-55503-S</t>
  </si>
  <si>
    <t>820243-55503-M</t>
  </si>
  <si>
    <t>820243-55503-L</t>
  </si>
  <si>
    <t>820243-99901-XS</t>
  </si>
  <si>
    <t>820243-99901-S</t>
  </si>
  <si>
    <t>820243-99901-M</t>
  </si>
  <si>
    <t>820243-99901-L</t>
  </si>
  <si>
    <t>820243-CVIAR-XS</t>
  </si>
  <si>
    <t>820243-CVIAR-S</t>
  </si>
  <si>
    <t>820243-CVIAR-M</t>
  </si>
  <si>
    <t>820243-CVIAR-L</t>
  </si>
  <si>
    <t>820243-NYBZR-XS</t>
  </si>
  <si>
    <t>820243-NYBZR-S</t>
  </si>
  <si>
    <t>820243-NYBZR-M</t>
  </si>
  <si>
    <t>820243-NYBZR-L</t>
  </si>
  <si>
    <t>820243-WRWHT-XS</t>
  </si>
  <si>
    <t>820243-WRWHT-S</t>
  </si>
  <si>
    <t>820243-WRWHT-M</t>
  </si>
  <si>
    <t>820243-WRWHT-L</t>
  </si>
  <si>
    <t>820244-55503-XS</t>
  </si>
  <si>
    <t>820244-55503-S</t>
  </si>
  <si>
    <t>820244-55503-M</t>
  </si>
  <si>
    <t>820244-55503-L</t>
  </si>
  <si>
    <t>820244-99901-XS</t>
  </si>
  <si>
    <t>820244-99901-S</t>
  </si>
  <si>
    <t>820244-99901-M</t>
  </si>
  <si>
    <t>820244-99901-L</t>
  </si>
  <si>
    <t>820244-CVIAR-XS</t>
  </si>
  <si>
    <t>820244-CVIAR-S</t>
  </si>
  <si>
    <t>820244-CVIAR-M</t>
  </si>
  <si>
    <t>820244-CVIAR-L</t>
  </si>
  <si>
    <t>820244-NYBZR-XS</t>
  </si>
  <si>
    <t>820244-NYBZR-S</t>
  </si>
  <si>
    <t>820244-NYBZR-M</t>
  </si>
  <si>
    <t>820244-NYBZR-L</t>
  </si>
  <si>
    <t>820244-WRWHT-XS</t>
  </si>
  <si>
    <t>820244-WRWHT-S</t>
  </si>
  <si>
    <t>820244-WRWHT-M</t>
  </si>
  <si>
    <t>820244-WRWHT-L</t>
  </si>
  <si>
    <t>820245-99901-XS</t>
  </si>
  <si>
    <t>820245-99901-S</t>
  </si>
  <si>
    <t>820245-99901-M</t>
  </si>
  <si>
    <t>820245-99901-L</t>
  </si>
  <si>
    <t>820245-RDOCE-XS</t>
  </si>
  <si>
    <t>820245-RDOCE-S</t>
  </si>
  <si>
    <t>820245-RDOCE-M</t>
  </si>
  <si>
    <t>820245-RDOCE-L</t>
  </si>
  <si>
    <t>820253-88001-S</t>
  </si>
  <si>
    <t>820253-88001-M</t>
  </si>
  <si>
    <t>820253-88001-L</t>
  </si>
  <si>
    <t>820253-88001-XL</t>
  </si>
  <si>
    <t>820253-99901-S</t>
  </si>
  <si>
    <t>820253-99901-M</t>
  </si>
  <si>
    <t>820253-99901-L</t>
  </si>
  <si>
    <t>820253-99901-XL</t>
  </si>
  <si>
    <t>820255-66101-OS</t>
  </si>
  <si>
    <t>820255-88001-OS</t>
  </si>
  <si>
    <t>820255-99901-OS</t>
  </si>
  <si>
    <t>820256-10002-OS</t>
  </si>
  <si>
    <t>820256-55503-OS</t>
  </si>
  <si>
    <t>820256-66101-OS</t>
  </si>
  <si>
    <t>820260-10002-S</t>
  </si>
  <si>
    <t>820260-10002-M</t>
  </si>
  <si>
    <t>820260-10002-L</t>
  </si>
  <si>
    <t>820260-10002-XL</t>
  </si>
  <si>
    <t>820260-99901-S</t>
  </si>
  <si>
    <t>820260-99901-M</t>
  </si>
  <si>
    <t>820260-99901-L</t>
  </si>
  <si>
    <t>820260-99901-XL</t>
  </si>
  <si>
    <t>820261-99901-XS</t>
  </si>
  <si>
    <t>820261-99901-S</t>
  </si>
  <si>
    <t>820261-99901-M</t>
  </si>
  <si>
    <t>820261-99901-L</t>
  </si>
  <si>
    <t>820262-99901-S</t>
  </si>
  <si>
    <t>820262-99901-M</t>
  </si>
  <si>
    <t>820262-99901-L</t>
  </si>
  <si>
    <t>820262-99901-XL</t>
  </si>
  <si>
    <t>820263-99901-XS</t>
  </si>
  <si>
    <t>820263-99901-S</t>
  </si>
  <si>
    <t>820263-99901-M</t>
  </si>
  <si>
    <t>820263-99901-L</t>
  </si>
  <si>
    <t>820290-10002-OS</t>
  </si>
  <si>
    <t>820290-55503-OS</t>
  </si>
  <si>
    <t>820290-66101-OS</t>
  </si>
  <si>
    <t>820291-10002-OS</t>
  </si>
  <si>
    <t>820291-55503-OS</t>
  </si>
  <si>
    <t>820291-66101-OS</t>
  </si>
  <si>
    <t>820292-56000-OS</t>
  </si>
  <si>
    <t>820292-88002-OS</t>
  </si>
  <si>
    <t>820292-99901-OS</t>
  </si>
  <si>
    <t>820293-54000-OS</t>
  </si>
  <si>
    <t>820293-99901-OS</t>
  </si>
  <si>
    <t>820294-54000-OS</t>
  </si>
  <si>
    <t>820294-99901-OS</t>
  </si>
  <si>
    <t>820345-99901-OS</t>
  </si>
  <si>
    <t>826060-UXYLW-S</t>
  </si>
  <si>
    <t>826060-UXYLW-M</t>
  </si>
  <si>
    <t>826060-UXYLW-L</t>
  </si>
  <si>
    <t>826060-UXYLW-XL</t>
  </si>
  <si>
    <t>827017-TEBLK-OS</t>
  </si>
  <si>
    <t>827018-TEBLK-OS</t>
  </si>
  <si>
    <t>828178-11001-S</t>
  </si>
  <si>
    <t>828178-11001-M</t>
  </si>
  <si>
    <t>828178-11001-L</t>
  </si>
  <si>
    <t>828178-11001-XL</t>
  </si>
  <si>
    <t>828178-99901-S</t>
  </si>
  <si>
    <t>828178-99901-M</t>
  </si>
  <si>
    <t>828178-99901-L</t>
  </si>
  <si>
    <t>828178-99901-XL</t>
  </si>
  <si>
    <t>828179-11001-XS</t>
  </si>
  <si>
    <t>828179-11001-S</t>
  </si>
  <si>
    <t>828179-11001-M</t>
  </si>
  <si>
    <t>828179-11001-L</t>
  </si>
  <si>
    <t>828180-99901-S</t>
  </si>
  <si>
    <t>828180-99901-M</t>
  </si>
  <si>
    <t>828180-99901-L</t>
  </si>
  <si>
    <t>828180-99901-XL</t>
  </si>
  <si>
    <t>828181-99901-XS</t>
  </si>
  <si>
    <t>828181-99901-S</t>
  </si>
  <si>
    <t>828181-99901-M</t>
  </si>
  <si>
    <t>828181-99901-L</t>
  </si>
  <si>
    <t>828182-11001-S</t>
  </si>
  <si>
    <t>828182-11001-M</t>
  </si>
  <si>
    <t>828182-11001-L</t>
  </si>
  <si>
    <t>828182-11001-XL</t>
  </si>
  <si>
    <t>828182-99901-S</t>
  </si>
  <si>
    <t>828182-99901-M</t>
  </si>
  <si>
    <t>828182-99901-L</t>
  </si>
  <si>
    <t>828182-99901-XL</t>
  </si>
  <si>
    <t>828183-11001-XS</t>
  </si>
  <si>
    <t>828183-11001-S</t>
  </si>
  <si>
    <t>828183-11001-M</t>
  </si>
  <si>
    <t>828183-11001-L</t>
  </si>
  <si>
    <t>828183-56000-XS</t>
  </si>
  <si>
    <t>828183-56000-S</t>
  </si>
  <si>
    <t>828183-56000-M</t>
  </si>
  <si>
    <t>828183-56000-L</t>
  </si>
  <si>
    <t>828184-11001-S</t>
  </si>
  <si>
    <t>828184-11001-M</t>
  </si>
  <si>
    <t>828184-11001-L</t>
  </si>
  <si>
    <t>828184-11001-XL</t>
  </si>
  <si>
    <t>828184-54000-S</t>
  </si>
  <si>
    <t>828184-54000-M</t>
  </si>
  <si>
    <t>828184-54000-L</t>
  </si>
  <si>
    <t>828184-54000-XL</t>
  </si>
  <si>
    <t>828185-54000-XS</t>
  </si>
  <si>
    <t>828185-54000-S</t>
  </si>
  <si>
    <t>828185-54000-M</t>
  </si>
  <si>
    <t>828185-54000-L</t>
  </si>
  <si>
    <t>828185-56000-XS</t>
  </si>
  <si>
    <t>828185-56000-S</t>
  </si>
  <si>
    <t>828185-56000-M</t>
  </si>
  <si>
    <t>828185-56000-L</t>
  </si>
  <si>
    <t>828190-99901-S</t>
  </si>
  <si>
    <t>828190-99901-M</t>
  </si>
  <si>
    <t>828190-99901-L</t>
  </si>
  <si>
    <t>828190-99901-XL</t>
  </si>
  <si>
    <t>828191-99901-XS</t>
  </si>
  <si>
    <t>828191-99901-S</t>
  </si>
  <si>
    <t>828191-99901-M</t>
  </si>
  <si>
    <t>828191-99901-L</t>
  </si>
  <si>
    <t>828196-99901-OS</t>
  </si>
  <si>
    <t>828198-56000-OS</t>
  </si>
  <si>
    <t>828198-88002-OS</t>
  </si>
  <si>
    <t>828198-99901-OS</t>
  </si>
  <si>
    <t>828200-54000-OS</t>
  </si>
  <si>
    <t>828200-99901-OS</t>
  </si>
  <si>
    <t>828204-54000-OS</t>
  </si>
  <si>
    <t>828204-99901-OS</t>
  </si>
  <si>
    <t>828206-54000-S</t>
  </si>
  <si>
    <t>828206-54000-M</t>
  </si>
  <si>
    <t>828206-54000-L</t>
  </si>
  <si>
    <t>828206-54000-XL</t>
  </si>
  <si>
    <t>828206-88002-S</t>
  </si>
  <si>
    <t>828206-88002-M</t>
  </si>
  <si>
    <t>828206-88002-L</t>
  </si>
  <si>
    <t>828206-88002-XL</t>
  </si>
  <si>
    <t>828207-54000-XS</t>
  </si>
  <si>
    <t>828207-54000-S</t>
  </si>
  <si>
    <t>828207-54000-M</t>
  </si>
  <si>
    <t>828207-54000-L</t>
  </si>
  <si>
    <t>828207-88002-XS</t>
  </si>
  <si>
    <t>828207-88002-S</t>
  </si>
  <si>
    <t>828207-88002-M</t>
  </si>
  <si>
    <t>828207-88002-L</t>
  </si>
  <si>
    <t>835000-TEBLK-S</t>
  </si>
  <si>
    <t>835000-TEBLK-M</t>
  </si>
  <si>
    <t>835000-TEBLK-L</t>
  </si>
  <si>
    <t>835000-TEBLK-XL</t>
  </si>
  <si>
    <t>835001-TBSWT-S</t>
  </si>
  <si>
    <t>835001-TBSWT-M</t>
  </si>
  <si>
    <t>835001-TBSWT-L</t>
  </si>
  <si>
    <t>835001-TEBLK-S</t>
  </si>
  <si>
    <t>835001-TEBLK-M</t>
  </si>
  <si>
    <t>835002-FHBLU-XS</t>
  </si>
  <si>
    <t>835002-FHBLU-S</t>
  </si>
  <si>
    <t>835002-RURED-XS</t>
  </si>
  <si>
    <t>835002-RURED-S</t>
  </si>
  <si>
    <t>835002-TEBLK-XS</t>
  </si>
  <si>
    <t>835002-TEBLK-S</t>
  </si>
  <si>
    <t>835003-TBSWT-M</t>
  </si>
  <si>
    <t>835003-TBSWT-L</t>
  </si>
  <si>
    <t>835003-TBSWT-XL</t>
  </si>
  <si>
    <t>835004-TBSWT-XS</t>
  </si>
  <si>
    <t>835004-TBSWT-S</t>
  </si>
  <si>
    <t>835006-TEBLK-S</t>
  </si>
  <si>
    <t>835006-TEBLK-M</t>
  </si>
  <si>
    <t>835006-TEBLK-L</t>
  </si>
  <si>
    <t>835006-TEBLK-XL</t>
  </si>
  <si>
    <t>840035-DBK21-SM</t>
  </si>
  <si>
    <t>840035-DBK21-ML</t>
  </si>
  <si>
    <t>840035-DBK21-LXL</t>
  </si>
  <si>
    <t>840035-DTBLK-SM</t>
  </si>
  <si>
    <t>840035-DTBLK-ML</t>
  </si>
  <si>
    <t>840035-DTBLK-LXL</t>
  </si>
  <si>
    <t>840035-MBBLU-SM</t>
  </si>
  <si>
    <t>840035-MBBLU-ML</t>
  </si>
  <si>
    <t>840035-MBBLU-LXL</t>
  </si>
  <si>
    <t>840035-MBNTA-SM</t>
  </si>
  <si>
    <t>840035-MBNTA-ML</t>
  </si>
  <si>
    <t>840035-MBNTA-LXL</t>
  </si>
  <si>
    <t>840035-MHGRN-SM</t>
  </si>
  <si>
    <t>840035-MHGRN-ML</t>
  </si>
  <si>
    <t>840035-MHGRN-LXL</t>
  </si>
  <si>
    <t>840035-MLRED-SM</t>
  </si>
  <si>
    <t>840035-MLRED-ML</t>
  </si>
  <si>
    <t>840035-MLRED-LXL</t>
  </si>
  <si>
    <t>840035-MMBDF-SM</t>
  </si>
  <si>
    <t>840035-MMBDF-ML</t>
  </si>
  <si>
    <t>840035-MMBDF-LXL</t>
  </si>
  <si>
    <t>840035-MNGRY-SM</t>
  </si>
  <si>
    <t>840035-MNGRY-ML</t>
  </si>
  <si>
    <t>840035-MNGRY-LXL</t>
  </si>
  <si>
    <t>840035-MOLME-SM</t>
  </si>
  <si>
    <t>840035-MOLME-ML</t>
  </si>
  <si>
    <t>840035-MOLME-LXL</t>
  </si>
  <si>
    <t>840035-MROGD-SM</t>
  </si>
  <si>
    <t>840035-MROGD-ML</t>
  </si>
  <si>
    <t>840035-MROGD-LXL</t>
  </si>
  <si>
    <t>840035-MSBMC-SM</t>
  </si>
  <si>
    <t>840035-MSBMC-ML</t>
  </si>
  <si>
    <t>840035-MSBMC-LXL</t>
  </si>
  <si>
    <t>840035-MWHTE-SM</t>
  </si>
  <si>
    <t>840035-MWHTE-ML</t>
  </si>
  <si>
    <t>840035-MWHTE-LXL</t>
  </si>
  <si>
    <t>840035-NAVY-SM</t>
  </si>
  <si>
    <t>840035-NAVY-ML</t>
  </si>
  <si>
    <t>840035-NAVY-LXL</t>
  </si>
  <si>
    <t>840035-OEDRB-SM</t>
  </si>
  <si>
    <t>840035-OEDRB-ML</t>
  </si>
  <si>
    <t>840035-OEDRB-LXL</t>
  </si>
  <si>
    <t>840035-SGMCH-SM</t>
  </si>
  <si>
    <t>840035-SGMCH-ML</t>
  </si>
  <si>
    <t>840035-SGMCH-LXL</t>
  </si>
  <si>
    <t>840035-SGRME-SM</t>
  </si>
  <si>
    <t>840035-SGRME-ML</t>
  </si>
  <si>
    <t>840035-SGRME-LXL</t>
  </si>
  <si>
    <t>840037-DTBLK-SM</t>
  </si>
  <si>
    <t>840037-DTBLK-ML</t>
  </si>
  <si>
    <t>840037-DTBLK-LXL</t>
  </si>
  <si>
    <t>840037-MBBLU-SM</t>
  </si>
  <si>
    <t>840037-MBBLU-ML</t>
  </si>
  <si>
    <t>840037-MBBLU-LXL</t>
  </si>
  <si>
    <t>840037-MFBLU-SM</t>
  </si>
  <si>
    <t>840037-MFBLU-ML</t>
  </si>
  <si>
    <t>840037-MFBLU-LXL</t>
  </si>
  <si>
    <t>840037-MHGRN-SM</t>
  </si>
  <si>
    <t>840037-MHGRN-ML</t>
  </si>
  <si>
    <t>840037-MHGRN-LXL</t>
  </si>
  <si>
    <t>840037-MLRED-SM</t>
  </si>
  <si>
    <t>840037-MLRED-ML</t>
  </si>
  <si>
    <t>840037-MLRED-LXL</t>
  </si>
  <si>
    <t>840037-MNGRY-SM</t>
  </si>
  <si>
    <t>840037-MNGRY-ML</t>
  </si>
  <si>
    <t>840037-MNGRY-LXL</t>
  </si>
  <si>
    <t>840037-MOLME-SM</t>
  </si>
  <si>
    <t>840037-MOLME-ML</t>
  </si>
  <si>
    <t>840037-MOLME-LXL</t>
  </si>
  <si>
    <t>840037-MROGD-SM</t>
  </si>
  <si>
    <t>840037-MROGD-ML</t>
  </si>
  <si>
    <t>840037-MROGD-LXL</t>
  </si>
  <si>
    <t>840037-MSBMC-SM</t>
  </si>
  <si>
    <t>840037-MSBMC-ML</t>
  </si>
  <si>
    <t>840037-MSBMC-LXL</t>
  </si>
  <si>
    <t>840037-MWH21-SM</t>
  </si>
  <si>
    <t>840037-MWH21-ML</t>
  </si>
  <si>
    <t>840037-MWH21-LXL</t>
  </si>
  <si>
    <t>840037-MWHTE-SM</t>
  </si>
  <si>
    <t>840037-MWHTE-ML</t>
  </si>
  <si>
    <t>840037-MWHTE-LXL</t>
  </si>
  <si>
    <t>840037-NAVY-SM</t>
  </si>
  <si>
    <t>840037-NAVY-ML</t>
  </si>
  <si>
    <t>840037-NAVY-LXL</t>
  </si>
  <si>
    <t>840037-OEDRB-SM</t>
  </si>
  <si>
    <t>840037-OEDRB-ML</t>
  </si>
  <si>
    <t>840037-OEDRB-LXL</t>
  </si>
  <si>
    <t>840037-SGMCH-SM</t>
  </si>
  <si>
    <t>840037-SGMCH-ML</t>
  </si>
  <si>
    <t>840037-SGMCH-LXL</t>
  </si>
  <si>
    <t>840037-SGRME-SM</t>
  </si>
  <si>
    <t>840037-SGRME-ML</t>
  </si>
  <si>
    <t>840037-SGRME-LXL</t>
  </si>
  <si>
    <t>840039-DBBTU-SM</t>
  </si>
  <si>
    <t>840039-DBBTU-ML</t>
  </si>
  <si>
    <t>840039-MCORE-SM</t>
  </si>
  <si>
    <t>840039-MCORE-ML</t>
  </si>
  <si>
    <t>840039-MEAME-SM</t>
  </si>
  <si>
    <t>840039-MEAME-ML</t>
  </si>
  <si>
    <t>840039-MFBLU-SM</t>
  </si>
  <si>
    <t>840039-MFBLU-ML</t>
  </si>
  <si>
    <t>840039-MFORE-SM</t>
  </si>
  <si>
    <t>840039-MFORE-ML</t>
  </si>
  <si>
    <t>840039-MRYRD-SM</t>
  </si>
  <si>
    <t>840039-MRYRD-ML</t>
  </si>
  <si>
    <t>840039-MSLGY-SM</t>
  </si>
  <si>
    <t>840039-MSLGY-ML</t>
  </si>
  <si>
    <t>840039-SEGRY-SM</t>
  </si>
  <si>
    <t>840039-SEGRY-ML</t>
  </si>
  <si>
    <t>840040-DBBTU-SM</t>
  </si>
  <si>
    <t>840040-DBBTU-ML</t>
  </si>
  <si>
    <t>840040-DTBLK-SM</t>
  </si>
  <si>
    <t>840040-DTBLK-ML</t>
  </si>
  <si>
    <t>840040-MEAME-SM</t>
  </si>
  <si>
    <t>840040-MEAME-ML</t>
  </si>
  <si>
    <t>840040-MFORE-SM</t>
  </si>
  <si>
    <t>840040-MFORE-ML</t>
  </si>
  <si>
    <t>840040-MOPRE-SM</t>
  </si>
  <si>
    <t>840040-MOPRE-ML</t>
  </si>
  <si>
    <t>840040-MSLGY-SM</t>
  </si>
  <si>
    <t>840040-MSLGY-ML</t>
  </si>
  <si>
    <t>840041-DTBLK-SM</t>
  </si>
  <si>
    <t>840041-DTBLK-ML</t>
  </si>
  <si>
    <t>840041-DTBLK-LXL</t>
  </si>
  <si>
    <t>840041-DTBLK-XXL</t>
  </si>
  <si>
    <t>840041-MBBLU-XXL</t>
  </si>
  <si>
    <t>840041-MBBLU-SM</t>
  </si>
  <si>
    <t>840041-MBBLU-ML</t>
  </si>
  <si>
    <t>840041-MBBLU-LXL</t>
  </si>
  <si>
    <t>840041-MBBTA-SM</t>
  </si>
  <si>
    <t>840041-MBBTA-ML</t>
  </si>
  <si>
    <t>840041-MBBTA-LXL</t>
  </si>
  <si>
    <t>840041-MBBTA-XXL</t>
  </si>
  <si>
    <t>840041-MBGRY-XXL</t>
  </si>
  <si>
    <t>840041-MBGRY-SM</t>
  </si>
  <si>
    <t>840041-MBGRY-ML</t>
  </si>
  <si>
    <t>840041-MBGRY-LXL</t>
  </si>
  <si>
    <t>840041-MEAME-XXL</t>
  </si>
  <si>
    <t>840041-MEAME-SM</t>
  </si>
  <si>
    <t>840041-MEAME-ML</t>
  </si>
  <si>
    <t>840041-MEAME-LXL</t>
  </si>
  <si>
    <t>840041-MFBLU-SM</t>
  </si>
  <si>
    <t>840041-MFBLU-ML</t>
  </si>
  <si>
    <t>840041-MFBLU-LXL</t>
  </si>
  <si>
    <t>840041-MFBLU-XXL</t>
  </si>
  <si>
    <t>840041-MFORE-XXL</t>
  </si>
  <si>
    <t>840041-MFORE-SM</t>
  </si>
  <si>
    <t>840041-MFORE-ML</t>
  </si>
  <si>
    <t>840041-MFORE-LXL</t>
  </si>
  <si>
    <t>840041-MLRED-XXL</t>
  </si>
  <si>
    <t>840041-MLRED-SM</t>
  </si>
  <si>
    <t>840041-MLRED-ML</t>
  </si>
  <si>
    <t>840041-MLRED-LXL</t>
  </si>
  <si>
    <t>840041-MOLME-XXL</t>
  </si>
  <si>
    <t>840041-MOLME-SM</t>
  </si>
  <si>
    <t>840041-MOLME-ML</t>
  </si>
  <si>
    <t>840041-MOLME-LXL</t>
  </si>
  <si>
    <t>840041-MSBMC-XXL</t>
  </si>
  <si>
    <t>840041-MSBMC-SM</t>
  </si>
  <si>
    <t>840041-MSBMC-ML</t>
  </si>
  <si>
    <t>840041-MSBMC-LXL</t>
  </si>
  <si>
    <t>840041-NAVY-SM</t>
  </si>
  <si>
    <t>840041-NAVY-ML</t>
  </si>
  <si>
    <t>840041-NAVY-LXL</t>
  </si>
  <si>
    <t>840041-NAVY-XXL</t>
  </si>
  <si>
    <t>840041-OEDRB-SM</t>
  </si>
  <si>
    <t>840041-OEDRB-ML</t>
  </si>
  <si>
    <t>840041-OEDRB-LXL</t>
  </si>
  <si>
    <t>840041-OEDRB-XXL</t>
  </si>
  <si>
    <t>840041-SGMCH-XXL</t>
  </si>
  <si>
    <t>840041-SGMCH-SM</t>
  </si>
  <si>
    <t>840041-SGMCH-ML</t>
  </si>
  <si>
    <t>840041-SGMCH-LXL</t>
  </si>
  <si>
    <t>840041-SGRME-SM</t>
  </si>
  <si>
    <t>840041-SGRME-ML</t>
  </si>
  <si>
    <t>840041-SGRME-LXL</t>
  </si>
  <si>
    <t>840041-SGRME-XXL</t>
  </si>
  <si>
    <t>840041-SNWHT-SM</t>
  </si>
  <si>
    <t>840041-SNWHT-ML</t>
  </si>
  <si>
    <t>840041-SNWHT-LXL</t>
  </si>
  <si>
    <t>840041-SNWHT-XXL</t>
  </si>
  <si>
    <t>840043-DTBLK-SM</t>
  </si>
  <si>
    <t>840043-DTBLK-ML</t>
  </si>
  <si>
    <t>840043-DTBLK-LXL</t>
  </si>
  <si>
    <t>840043-DTBLK-XXL</t>
  </si>
  <si>
    <t>840043-GSWHT-SM</t>
  </si>
  <si>
    <t>840043-GSWHT-ML</t>
  </si>
  <si>
    <t>840043-GSWHT-LXL</t>
  </si>
  <si>
    <t>840043-GSWHT-XXL</t>
  </si>
  <si>
    <t>840043-GWGBL-SM</t>
  </si>
  <si>
    <t>840043-GWGBL-ML</t>
  </si>
  <si>
    <t>840043-GWGBL-LXL</t>
  </si>
  <si>
    <t>840043-GWGBL-XXL</t>
  </si>
  <si>
    <t>840043-MBBLU-XXL</t>
  </si>
  <si>
    <t>840043-MBBLU-SM</t>
  </si>
  <si>
    <t>840043-MBBLU-ML</t>
  </si>
  <si>
    <t>840043-MBBLU-LXL</t>
  </si>
  <si>
    <t>840043-MBGRY-XXL</t>
  </si>
  <si>
    <t>840043-MBGRY-SM</t>
  </si>
  <si>
    <t>840043-MBGRY-ML</t>
  </si>
  <si>
    <t>840043-MBGRY-LXL</t>
  </si>
  <si>
    <t>840043-MEAME-XXL</t>
  </si>
  <si>
    <t>840043-MEAME-SM</t>
  </si>
  <si>
    <t>840043-MEAME-ML</t>
  </si>
  <si>
    <t>840043-MEAME-LXL</t>
  </si>
  <si>
    <t>840043-MFORE-XXL</t>
  </si>
  <si>
    <t>840043-MFORE-SM</t>
  </si>
  <si>
    <t>840043-MFORE-ML</t>
  </si>
  <si>
    <t>840043-MFORE-LXL</t>
  </si>
  <si>
    <t>840043-MLRED-XXL</t>
  </si>
  <si>
    <t>840043-MLRED-SM</t>
  </si>
  <si>
    <t>840043-MLRED-ML</t>
  </si>
  <si>
    <t>840043-MLRED-LXL</t>
  </si>
  <si>
    <t>840043-MMBLU-SM</t>
  </si>
  <si>
    <t>840043-MMBLU-ML</t>
  </si>
  <si>
    <t>840043-MMBLU-LXL</t>
  </si>
  <si>
    <t>840043-MMBLU-XXL</t>
  </si>
  <si>
    <t>840043-MOLME-XXL</t>
  </si>
  <si>
    <t>840043-MOLME-SM</t>
  </si>
  <si>
    <t>840043-MOLME-ML</t>
  </si>
  <si>
    <t>840043-MOLME-LXL</t>
  </si>
  <si>
    <t>840043-MSBMC-XXL</t>
  </si>
  <si>
    <t>840043-MSBMC-SM</t>
  </si>
  <si>
    <t>840043-MSBMC-ML</t>
  </si>
  <si>
    <t>840043-MSBMC-LXL</t>
  </si>
  <si>
    <t>840043-NAVY-SM</t>
  </si>
  <si>
    <t>840043-NAVY-ML</t>
  </si>
  <si>
    <t>840043-NAVY-LXL</t>
  </si>
  <si>
    <t>840043-NAVY-XXL</t>
  </si>
  <si>
    <t>840043-OEDRB-SM</t>
  </si>
  <si>
    <t>840043-OEDRB-ML</t>
  </si>
  <si>
    <t>840043-OEDRB-LXL</t>
  </si>
  <si>
    <t>840043-OEDRB-XXL</t>
  </si>
  <si>
    <t>840043-SGMCH-XXL</t>
  </si>
  <si>
    <t>840043-SGMCH-SM</t>
  </si>
  <si>
    <t>840043-SGMCH-ML</t>
  </si>
  <si>
    <t>840043-SGMCH-LXL</t>
  </si>
  <si>
    <t>840043-SGRME-SM</t>
  </si>
  <si>
    <t>840043-SGRME-ML</t>
  </si>
  <si>
    <t>840043-SGRME-LXL</t>
  </si>
  <si>
    <t>840043-SGRME-XXL</t>
  </si>
  <si>
    <t>840043-SNWHT-XXL</t>
  </si>
  <si>
    <t>840043-SNWHT-SM</t>
  </si>
  <si>
    <t>840043-SNWHT-ML</t>
  </si>
  <si>
    <t>840043-SNWHT-LXL</t>
  </si>
  <si>
    <t>840051-AQMNE-SM</t>
  </si>
  <si>
    <t>840051-AQMNE-ML</t>
  </si>
  <si>
    <t>840051-AQMNE-LXL</t>
  </si>
  <si>
    <t>840051-AQMNE-XXL</t>
  </si>
  <si>
    <t>840051-BTGRY-SM</t>
  </si>
  <si>
    <t>840051-BTGRY-ML</t>
  </si>
  <si>
    <t>840051-BTGRY-LXL</t>
  </si>
  <si>
    <t>840051-BTGRY-XXL</t>
  </si>
  <si>
    <t>840051-DTBLK-SM</t>
  </si>
  <si>
    <t>840051-DTBLK-ML</t>
  </si>
  <si>
    <t>840051-DTBLK-LXL</t>
  </si>
  <si>
    <t>840051-DTBLK-XXL</t>
  </si>
  <si>
    <t>840051-GSBLK-SM</t>
  </si>
  <si>
    <t>840051-GSBLK-ML</t>
  </si>
  <si>
    <t>840051-GSBLK-LXL</t>
  </si>
  <si>
    <t>840051-GSWHT-SM</t>
  </si>
  <si>
    <t>840051-GSWHT-ML</t>
  </si>
  <si>
    <t>840051-GSWHT-LXL</t>
  </si>
  <si>
    <t>840051-GSWHT-XXL</t>
  </si>
  <si>
    <t>840051-HDGRN-SM</t>
  </si>
  <si>
    <t>840051-HDGRN-ML</t>
  </si>
  <si>
    <t>840051-HDGRN-LXL</t>
  </si>
  <si>
    <t>840051-HDGRN-XXL</t>
  </si>
  <si>
    <t>840051-LTRED-SM</t>
  </si>
  <si>
    <t>840051-LTRED-ML</t>
  </si>
  <si>
    <t>840051-LTRED-LXL</t>
  </si>
  <si>
    <t>840051-LTRED-XXL</t>
  </si>
  <si>
    <t>840051-MBBLU-XXL</t>
  </si>
  <si>
    <t>840051-MBBLU-SM</t>
  </si>
  <si>
    <t>840051-MBBLU-ML</t>
  </si>
  <si>
    <t>840051-MBBLU-LXL</t>
  </si>
  <si>
    <t>840051-MBBTA-SM</t>
  </si>
  <si>
    <t>840051-MBBTA-ML</t>
  </si>
  <si>
    <t>840051-MBBTA-LXL</t>
  </si>
  <si>
    <t>840051-MCHOR-XXL</t>
  </si>
  <si>
    <t>840051-MCHOR-SM</t>
  </si>
  <si>
    <t>840051-MCHOR-ML</t>
  </si>
  <si>
    <t>840051-MCHOR-LXL</t>
  </si>
  <si>
    <t>840051-MCOBC-SM</t>
  </si>
  <si>
    <t>840051-MCOBC-ML</t>
  </si>
  <si>
    <t>840051-MCOBC-LXL</t>
  </si>
  <si>
    <t>840051-MDFMB-SM</t>
  </si>
  <si>
    <t>840051-MDFMB-ML</t>
  </si>
  <si>
    <t>840051-MDFMB-LXL</t>
  </si>
  <si>
    <t>840051-MFORE-SM</t>
  </si>
  <si>
    <t>840051-MFORE-ML</t>
  </si>
  <si>
    <t>840051-MFORE-LXL</t>
  </si>
  <si>
    <t>840051-MFORE-XXL</t>
  </si>
  <si>
    <t>840051-MNGRY-XXL</t>
  </si>
  <si>
    <t>840051-MNGRY-SM</t>
  </si>
  <si>
    <t>840051-MNGRY-ML</t>
  </si>
  <si>
    <t>840051-MNGRY-LXL</t>
  </si>
  <si>
    <t>840051-MOLME-XXL</t>
  </si>
  <si>
    <t>840051-MOLME-SM</t>
  </si>
  <si>
    <t>840051-MOLME-ML</t>
  </si>
  <si>
    <t>840051-MOLME-LXL</t>
  </si>
  <si>
    <t>840051-MROGD-XXL</t>
  </si>
  <si>
    <t>840051-MROGD-SM</t>
  </si>
  <si>
    <t>840051-MROGD-ML</t>
  </si>
  <si>
    <t>840051-MROGD-LXL</t>
  </si>
  <si>
    <t>840051-NAVY-SM</t>
  </si>
  <si>
    <t>840051-NAVY-ML</t>
  </si>
  <si>
    <t>840051-NAVY-LXL</t>
  </si>
  <si>
    <t>840051-OEDRB-SM</t>
  </si>
  <si>
    <t>840051-OEDRB-ML</t>
  </si>
  <si>
    <t>840051-OEDRB-LXL</t>
  </si>
  <si>
    <t>840051-SEBMC-SM</t>
  </si>
  <si>
    <t>840051-SEBMC-ML</t>
  </si>
  <si>
    <t>840051-SEBMC-LXL</t>
  </si>
  <si>
    <t>840051-SEBMC-XXL</t>
  </si>
  <si>
    <t>840051-SGRME-SM</t>
  </si>
  <si>
    <t>840051-SGRME-ML</t>
  </si>
  <si>
    <t>840051-SGRME-LXL</t>
  </si>
  <si>
    <t>840053-AQMNE-SM</t>
  </si>
  <si>
    <t>840053-AQMNE-ML</t>
  </si>
  <si>
    <t>840053-AQMNE-LXL</t>
  </si>
  <si>
    <t>840053-AQMNE-XXL</t>
  </si>
  <si>
    <t>840053-BTGRY-SM</t>
  </si>
  <si>
    <t>840053-BTGRY-ML</t>
  </si>
  <si>
    <t>840053-BTGRY-LXL</t>
  </si>
  <si>
    <t>840053-BTGRY-XXL</t>
  </si>
  <si>
    <t>840053-DTBLK-SM</t>
  </si>
  <si>
    <t>840053-DTBLK-ML</t>
  </si>
  <si>
    <t>840053-DTBLK-LXL</t>
  </si>
  <si>
    <t>840053-DTBLK-XXL</t>
  </si>
  <si>
    <t>840053-GBLCE-SM</t>
  </si>
  <si>
    <t>840053-GBLCE-LXL</t>
  </si>
  <si>
    <t>840053-GMBLU-SM</t>
  </si>
  <si>
    <t>840053-GMBLU-ML</t>
  </si>
  <si>
    <t>840053-GMBLU-LXL</t>
  </si>
  <si>
    <t>840053-GSBLK-SM</t>
  </si>
  <si>
    <t>840053-GSBLK-ML</t>
  </si>
  <si>
    <t>840053-GSBLK-LXL</t>
  </si>
  <si>
    <t>840053-GSWHT-SM</t>
  </si>
  <si>
    <t>840053-GSWHT-ML</t>
  </si>
  <si>
    <t>840053-GSWHT-LXL</t>
  </si>
  <si>
    <t>840053-GSWHT-XXL</t>
  </si>
  <si>
    <t>840053-HDGRN-SM</t>
  </si>
  <si>
    <t>840053-HDGRN-ML</t>
  </si>
  <si>
    <t>840053-HDGRN-LXL</t>
  </si>
  <si>
    <t>840053-HDGRN-XXL</t>
  </si>
  <si>
    <t>840053-LTRED-XXL</t>
  </si>
  <si>
    <t>840053-LTRED-SM</t>
  </si>
  <si>
    <t>840053-LTRED-ML</t>
  </si>
  <si>
    <t>840053-LTRED-LXL</t>
  </si>
  <si>
    <t>840053-MBBLU-XXL</t>
  </si>
  <si>
    <t>840053-MBBLU-SM</t>
  </si>
  <si>
    <t>840053-MBBLU-ML</t>
  </si>
  <si>
    <t>840053-MBBLU-LXL</t>
  </si>
  <si>
    <t>840053-MCHOR-XXL</t>
  </si>
  <si>
    <t>840053-MCHOR-SM</t>
  </si>
  <si>
    <t>840053-MCHOR-ML</t>
  </si>
  <si>
    <t>840053-MCHOR-LXL</t>
  </si>
  <si>
    <t>840053-MFORE-SM</t>
  </si>
  <si>
    <t>840053-MFORE-ML</t>
  </si>
  <si>
    <t>840053-MFORE-LXL</t>
  </si>
  <si>
    <t>840053-MFORE-XXL</t>
  </si>
  <si>
    <t>840053-MNGRY-XXL</t>
  </si>
  <si>
    <t>840053-MNGRY-SM</t>
  </si>
  <si>
    <t>840053-MNGRY-ML</t>
  </si>
  <si>
    <t>840053-MNGRY-LXL</t>
  </si>
  <si>
    <t>840053-MOLME-XXL</t>
  </si>
  <si>
    <t>840053-MOLME-SM</t>
  </si>
  <si>
    <t>840053-MOLME-ML</t>
  </si>
  <si>
    <t>840053-MOLME-LXL</t>
  </si>
  <si>
    <t>840053-MROGD-XXL</t>
  </si>
  <si>
    <t>840053-MROGD-SM</t>
  </si>
  <si>
    <t>840053-MROGD-ML</t>
  </si>
  <si>
    <t>840053-MROGD-LXL</t>
  </si>
  <si>
    <t>840053-NAVY-SM</t>
  </si>
  <si>
    <t>840053-NAVY-ML</t>
  </si>
  <si>
    <t>840053-NAVY-LXL</t>
  </si>
  <si>
    <t>840053-OEDRB-SM</t>
  </si>
  <si>
    <t>840053-OEDRB-ML</t>
  </si>
  <si>
    <t>840053-OEDRB-LXL</t>
  </si>
  <si>
    <t>840053-SEBMC-SM</t>
  </si>
  <si>
    <t>840053-SEBMC-ML</t>
  </si>
  <si>
    <t>840053-SEBMC-LXL</t>
  </si>
  <si>
    <t>840053-SEBMC-XXL</t>
  </si>
  <si>
    <t>840053-SGRME-SM</t>
  </si>
  <si>
    <t>840053-SGRME-ML</t>
  </si>
  <si>
    <t>840053-SGRME-LXL</t>
  </si>
  <si>
    <t>840055-DTBLK-SM</t>
  </si>
  <si>
    <t>840055-DTBLK-ML</t>
  </si>
  <si>
    <t>840055-DTBLK-LXL</t>
  </si>
  <si>
    <t>840055-GSWHT-SM</t>
  </si>
  <si>
    <t>840055-GSWHT-ML</t>
  </si>
  <si>
    <t>840055-GSWHT-LXL</t>
  </si>
  <si>
    <t>840056-NACAR-SM</t>
  </si>
  <si>
    <t>840056-NACAR-ML</t>
  </si>
  <si>
    <t>840056-NACAR-LXL</t>
  </si>
  <si>
    <t>840062-GFLUO-XSS</t>
  </si>
  <si>
    <t>840062-GFLUO-SM</t>
  </si>
  <si>
    <t>840062-GFLUO-ML</t>
  </si>
  <si>
    <t>840062-GFLUO-LXL</t>
  </si>
  <si>
    <t>840062-GFRED-XSS</t>
  </si>
  <si>
    <t>840062-GFRED-SM</t>
  </si>
  <si>
    <t>840062-GFRED-ML</t>
  </si>
  <si>
    <t>840062-GFRED-LXL</t>
  </si>
  <si>
    <t>840062-GLRGR-XSS</t>
  </si>
  <si>
    <t>840062-GLRGR-SM</t>
  </si>
  <si>
    <t>840062-GLRGR-ML</t>
  </si>
  <si>
    <t>840062-GLRGR-LXL</t>
  </si>
  <si>
    <t>840062-GSAMC-XSS</t>
  </si>
  <si>
    <t>840062-GSAMC-SM</t>
  </si>
  <si>
    <t>840062-GSAMC-ML</t>
  </si>
  <si>
    <t>840062-GSAMC-LXL</t>
  </si>
  <si>
    <t>840062-GSBLK-XSS</t>
  </si>
  <si>
    <t>840062-GSBLK-SM</t>
  </si>
  <si>
    <t>840062-GSBLK-ML</t>
  </si>
  <si>
    <t>840062-GSBLK-LXL</t>
  </si>
  <si>
    <t>840062-GSFMC-XSS</t>
  </si>
  <si>
    <t>840062-GSFMC-SM</t>
  </si>
  <si>
    <t>840062-GSFMC-ML</t>
  </si>
  <si>
    <t>840062-GSFMC-LXL</t>
  </si>
  <si>
    <t>840062-GSW18-XSS</t>
  </si>
  <si>
    <t>840062-GSW18-SM</t>
  </si>
  <si>
    <t>840062-GSW18-ML</t>
  </si>
  <si>
    <t>840062-GSW18-LXL</t>
  </si>
  <si>
    <t>840062-GSWHT-XSS</t>
  </si>
  <si>
    <t>840062-GSWHT-SM</t>
  </si>
  <si>
    <t>840062-GSWHT-ML</t>
  </si>
  <si>
    <t>840062-GSWHT-LXL</t>
  </si>
  <si>
    <t>840062-GWFBL-XSS</t>
  </si>
  <si>
    <t>840062-GWFBL-LXL</t>
  </si>
  <si>
    <t>840062-MNGRY-XSS</t>
  </si>
  <si>
    <t>840062-MNGRY-SM</t>
  </si>
  <si>
    <t>840062-MNGRY-ML</t>
  </si>
  <si>
    <t>840062-MNGRY-LXL</t>
  </si>
  <si>
    <t>840062-RGBLU-XSS</t>
  </si>
  <si>
    <t>840062-RGBLU-SM</t>
  </si>
  <si>
    <t>840062-RGBLU-ML</t>
  </si>
  <si>
    <t>840062-RGBLU-LXL</t>
  </si>
  <si>
    <t>840064-GFLUO-SM</t>
  </si>
  <si>
    <t>840064-GFLUO-ML</t>
  </si>
  <si>
    <t>840064-GFLUO-LXL</t>
  </si>
  <si>
    <t>840064-GFRED-SM</t>
  </si>
  <si>
    <t>840064-GFRED-ML</t>
  </si>
  <si>
    <t>840064-GFRED-LXL</t>
  </si>
  <si>
    <t>840064-GLRGR-SM</t>
  </si>
  <si>
    <t>840064-GLRGR-ML</t>
  </si>
  <si>
    <t>840064-GLRGR-LXL</t>
  </si>
  <si>
    <t>840064-GSAMC-SM</t>
  </si>
  <si>
    <t>840064-GSAMC-ML</t>
  </si>
  <si>
    <t>840064-GSAMC-LXL</t>
  </si>
  <si>
    <t>840064-GSBLK-SM</t>
  </si>
  <si>
    <t>840064-GSBLK-ML</t>
  </si>
  <si>
    <t>840064-GSBLK-LXL</t>
  </si>
  <si>
    <t>840064-GSFMC-SM</t>
  </si>
  <si>
    <t>840064-GSFMC-ML</t>
  </si>
  <si>
    <t>840064-GSFMC-LXL</t>
  </si>
  <si>
    <t>840064-GSW18-SM</t>
  </si>
  <si>
    <t>840064-GSW18-ML</t>
  </si>
  <si>
    <t>840064-GSW18-LXL</t>
  </si>
  <si>
    <t>840064-GSWHT-SM</t>
  </si>
  <si>
    <t>840064-GSWHT-ML</t>
  </si>
  <si>
    <t>840064-GSWHT-LXL</t>
  </si>
  <si>
    <t>840064-GTEME-SM</t>
  </si>
  <si>
    <t>840064-GTEME-ML</t>
  </si>
  <si>
    <t>840064-GTEME-LXL</t>
  </si>
  <si>
    <t>840064-MNGRY-SM</t>
  </si>
  <si>
    <t>840064-MNGRY-ML</t>
  </si>
  <si>
    <t>840064-MNGRY-LXL</t>
  </si>
  <si>
    <t>840065-HK002-SM</t>
  </si>
  <si>
    <t>840065-HK002-ML</t>
  </si>
  <si>
    <t>840065-HK002-LXL</t>
  </si>
  <si>
    <t>840065-HK003-SM</t>
  </si>
  <si>
    <t>840065-HK003-ML</t>
  </si>
  <si>
    <t>840065-HK003-LXL</t>
  </si>
  <si>
    <t>840065-HK004-SM</t>
  </si>
  <si>
    <t>840065-HK004-ML</t>
  </si>
  <si>
    <t>840065-HK004-LXL</t>
  </si>
  <si>
    <t>840065-RGCBO-SM</t>
  </si>
  <si>
    <t>840065-RGCBO-ML</t>
  </si>
  <si>
    <t>840065-RGCBO-LXL</t>
  </si>
  <si>
    <t>840065-RM002-SM</t>
  </si>
  <si>
    <t>840065-RM002-ML</t>
  </si>
  <si>
    <t>840065-RM002-LXL</t>
  </si>
  <si>
    <t>840065-RM003-SM</t>
  </si>
  <si>
    <t>840065-RM003-ML</t>
  </si>
  <si>
    <t>840065-RM003-LXL</t>
  </si>
  <si>
    <t>840066-DTBLK-SM</t>
  </si>
  <si>
    <t>840066-DTBLK-ML</t>
  </si>
  <si>
    <t>840066-DTBLK-LXL</t>
  </si>
  <si>
    <t>840066-GSWHT-SM</t>
  </si>
  <si>
    <t>840066-GSWHT-ML</t>
  </si>
  <si>
    <t>840066-GSWHT-LXL</t>
  </si>
  <si>
    <t>840069-MBLCK-SM</t>
  </si>
  <si>
    <t>840069-MBLCK-ML</t>
  </si>
  <si>
    <t>840069-MBLCK-LXL</t>
  </si>
  <si>
    <t>840069-MHGRN-SM</t>
  </si>
  <si>
    <t>840069-MHGRN-ML</t>
  </si>
  <si>
    <t>840069-MHGRN-LXL</t>
  </si>
  <si>
    <t>840069-SNWHT-SM</t>
  </si>
  <si>
    <t>840069-SNWHT-ML</t>
  </si>
  <si>
    <t>840069-SNWHT-LXL</t>
  </si>
  <si>
    <t>840080-DTBLK-SM</t>
  </si>
  <si>
    <t>840080-DTBLK-ML</t>
  </si>
  <si>
    <t>840080-DTBLK-LXL</t>
  </si>
  <si>
    <t>840080-GLCOE-SM</t>
  </si>
  <si>
    <t>840080-GLCOE-ML</t>
  </si>
  <si>
    <t>840080-GLCOE-LXL</t>
  </si>
  <si>
    <t>840080-GSFOE-SM</t>
  </si>
  <si>
    <t>840080-GSFOE-ML</t>
  </si>
  <si>
    <t>840080-GSFOE-LXL</t>
  </si>
  <si>
    <t>840080-GSWHT-SM</t>
  </si>
  <si>
    <t>840080-GSWHT-ML</t>
  </si>
  <si>
    <t>840080-GSWHT-LXL</t>
  </si>
  <si>
    <t>840080-MBBLU-SM</t>
  </si>
  <si>
    <t>840080-MBBLU-ML</t>
  </si>
  <si>
    <t>840080-MBBLU-LXL</t>
  </si>
  <si>
    <t>840080-MBGRY-SM</t>
  </si>
  <si>
    <t>840080-MBGRY-ML</t>
  </si>
  <si>
    <t>840080-MBGRY-LXL</t>
  </si>
  <si>
    <t>840080-MNAVY-SM</t>
  </si>
  <si>
    <t>840080-MNAVY-ML</t>
  </si>
  <si>
    <t>840080-MNAVY-LXL</t>
  </si>
  <si>
    <t>840080-SGMCH-SM</t>
  </si>
  <si>
    <t>840080-SGMCH-ML</t>
  </si>
  <si>
    <t>840080-SGMCH-LXL</t>
  </si>
  <si>
    <t>840081-DTBLK-SM</t>
  </si>
  <si>
    <t>840081-DTBLK-ML</t>
  </si>
  <si>
    <t>840081-DTBLK-LXL</t>
  </si>
  <si>
    <t>840081-RGBLU-SM</t>
  </si>
  <si>
    <t>840081-RGBLU-ML</t>
  </si>
  <si>
    <t>840081-RGBLU-LXL</t>
  </si>
  <si>
    <t>840082-DTBLK-SM</t>
  </si>
  <si>
    <t>840082-DTBLK-ML</t>
  </si>
  <si>
    <t>840082-DTBLK-LXL</t>
  </si>
  <si>
    <t>840082-FNGRN-SM</t>
  </si>
  <si>
    <t>840082-FNGRN-ML</t>
  </si>
  <si>
    <t>840082-FNGRN-LXL</t>
  </si>
  <si>
    <t>840082-STBLU-SM</t>
  </si>
  <si>
    <t>840082-STBLU-ML</t>
  </si>
  <si>
    <t>840082-STBLU-LXL</t>
  </si>
  <si>
    <t>840084-DTBLK-SM</t>
  </si>
  <si>
    <t>840084-DTBLK-ML</t>
  </si>
  <si>
    <t>840084-DTBLK-LXL</t>
  </si>
  <si>
    <t>840084-GLCOE-SM</t>
  </si>
  <si>
    <t>840084-GLCOE-ML</t>
  </si>
  <si>
    <t>840084-GLCOE-LXL</t>
  </si>
  <si>
    <t>840084-GSFOE-SM</t>
  </si>
  <si>
    <t>840084-GSFOE-ML</t>
  </si>
  <si>
    <t>840084-GSFOE-LXL</t>
  </si>
  <si>
    <t>840084-GSWHT-SM</t>
  </si>
  <si>
    <t>840084-GSWHT-ML</t>
  </si>
  <si>
    <t>840084-GSWHT-LXL</t>
  </si>
  <si>
    <t>840084-MBBLU-SM</t>
  </si>
  <si>
    <t>840084-MBBLU-ML</t>
  </si>
  <si>
    <t>840084-MBBLU-LXL</t>
  </si>
  <si>
    <t>840084-MBGRY-SM</t>
  </si>
  <si>
    <t>840084-MBGRY-ML</t>
  </si>
  <si>
    <t>840084-MBGRY-LXL</t>
  </si>
  <si>
    <t>840084-MNAVY-SM</t>
  </si>
  <si>
    <t>840084-MNAVY-ML</t>
  </si>
  <si>
    <t>840084-MNAVY-LXL</t>
  </si>
  <si>
    <t>840084-SGMCH-SM</t>
  </si>
  <si>
    <t>840084-SGMCH-ML</t>
  </si>
  <si>
    <t>840084-SGMCH-LXL</t>
  </si>
  <si>
    <t>840085-DTBLK-SM</t>
  </si>
  <si>
    <t>840085-DTBLK-ML</t>
  </si>
  <si>
    <t>840085-MFBLU-SM</t>
  </si>
  <si>
    <t>840085-MFBLU-ML</t>
  </si>
  <si>
    <t>840085-MOPRE-SM</t>
  </si>
  <si>
    <t>840085-MOPRE-ML</t>
  </si>
  <si>
    <t>840085-MRYRD-SM</t>
  </si>
  <si>
    <t>840085-MRYRD-ML</t>
  </si>
  <si>
    <t>840085-RGBLU-SM</t>
  </si>
  <si>
    <t>840085-RGBLU-ML</t>
  </si>
  <si>
    <t>840086-MOPRE-SM</t>
  </si>
  <si>
    <t>840086-MOPRE-ML</t>
  </si>
  <si>
    <t>840086-ONGRE-SM</t>
  </si>
  <si>
    <t>840086-ONGRE-ML</t>
  </si>
  <si>
    <t>840086-RGBLU-SM</t>
  </si>
  <si>
    <t>840086-RGBLU-ML</t>
  </si>
  <si>
    <t>840091-DTBLK-SM</t>
  </si>
  <si>
    <t>840091-DTBLK-ML</t>
  </si>
  <si>
    <t>840091-DTBLK-LXL</t>
  </si>
  <si>
    <t>840091-MBGRY-SM</t>
  </si>
  <si>
    <t>840091-MBGRY-ML</t>
  </si>
  <si>
    <t>840091-MBGRY-LXL</t>
  </si>
  <si>
    <t>840091-MEMRD-SM</t>
  </si>
  <si>
    <t>840091-MEMRD-ML</t>
  </si>
  <si>
    <t>840091-MEMRD-LXL</t>
  </si>
  <si>
    <t>840091-MHGRN-SM</t>
  </si>
  <si>
    <t>840091-MHGRN-ML</t>
  </si>
  <si>
    <t>840091-MHGRN-LXL</t>
  </si>
  <si>
    <t>840091-MMBLU-SM</t>
  </si>
  <si>
    <t>840091-MMBLU-ML</t>
  </si>
  <si>
    <t>840091-MMBLU-LXL</t>
  </si>
  <si>
    <t>840091-MNGRY-SM</t>
  </si>
  <si>
    <t>840091-MNGRY-ML</t>
  </si>
  <si>
    <t>840091-MNGRY-LXL</t>
  </si>
  <si>
    <t>840091-MSBMC-SM</t>
  </si>
  <si>
    <t>840091-MSBMC-ML</t>
  </si>
  <si>
    <t>840091-MSBMC-LXL</t>
  </si>
  <si>
    <t>840091-SNWHT-SM</t>
  </si>
  <si>
    <t>840091-SNWHT-ML</t>
  </si>
  <si>
    <t>840091-SNWHT-LXL</t>
  </si>
  <si>
    <t>840092-DTBLK-SM</t>
  </si>
  <si>
    <t>840092-DTBLK-ML</t>
  </si>
  <si>
    <t>840092-DTBLK-LXL</t>
  </si>
  <si>
    <t>840092-MBGRY-SM</t>
  </si>
  <si>
    <t>840092-MBGRY-ML</t>
  </si>
  <si>
    <t>840092-MBGRY-LXL</t>
  </si>
  <si>
    <t>840092-MEMRD-SM</t>
  </si>
  <si>
    <t>840092-MEMRD-ML</t>
  </si>
  <si>
    <t>840092-MEMRD-LXL</t>
  </si>
  <si>
    <t>840092-MHGRN-SM</t>
  </si>
  <si>
    <t>840092-MHGRN-ML</t>
  </si>
  <si>
    <t>840092-MHGRN-LXL</t>
  </si>
  <si>
    <t>840092-MMBLU-SM</t>
  </si>
  <si>
    <t>840092-MMBLU-ML</t>
  </si>
  <si>
    <t>840092-MMBLU-LXL</t>
  </si>
  <si>
    <t>840092-MNGRY-SM</t>
  </si>
  <si>
    <t>840092-MNGRY-ML</t>
  </si>
  <si>
    <t>840092-MNGRY-LXL</t>
  </si>
  <si>
    <t>840092-MSBMC-SM</t>
  </si>
  <si>
    <t>840092-MSBMC-ML</t>
  </si>
  <si>
    <t>840092-MSBMC-LXL</t>
  </si>
  <si>
    <t>840092-SNWHT-SM</t>
  </si>
  <si>
    <t>840092-SNWHT-ML</t>
  </si>
  <si>
    <t>840092-SNWHT-LXL</t>
  </si>
  <si>
    <t>840093-PLWHT-SM</t>
  </si>
  <si>
    <t>840093-PLWHT-ML</t>
  </si>
  <si>
    <t>840093-PLWHT-LXL</t>
  </si>
  <si>
    <t>840093-SYWHR-SM</t>
  </si>
  <si>
    <t>840093-SYWHR-ML</t>
  </si>
  <si>
    <t>840093-SYWHR-LXL</t>
  </si>
  <si>
    <t>840094-BGRRG-SM</t>
  </si>
  <si>
    <t>840094-BGRRG-ML</t>
  </si>
  <si>
    <t>840094-BGRRG-LXL</t>
  </si>
  <si>
    <t>840094-DTBLK-SM</t>
  </si>
  <si>
    <t>840094-DTBLK-ML</t>
  </si>
  <si>
    <t>840094-DTBLK-LXL</t>
  </si>
  <si>
    <t>840094-GSWHT-SM</t>
  </si>
  <si>
    <t>840094-GSWHT-ML</t>
  </si>
  <si>
    <t>840094-GSWHT-LXL</t>
  </si>
  <si>
    <t>840094-MBBLU-SM</t>
  </si>
  <si>
    <t>840094-MBBLU-ML</t>
  </si>
  <si>
    <t>840094-MBBLU-LXL</t>
  </si>
  <si>
    <t>840094-MCHOR-SM</t>
  </si>
  <si>
    <t>840094-MCHOR-ML</t>
  </si>
  <si>
    <t>840094-MCHOR-LXL</t>
  </si>
  <si>
    <t>840094-MNGRY-SM</t>
  </si>
  <si>
    <t>840094-MNGRY-ML</t>
  </si>
  <si>
    <t>840094-MNGRY-LXL</t>
  </si>
  <si>
    <t>840094-MOLME-SM</t>
  </si>
  <si>
    <t>840094-MOLME-ML</t>
  </si>
  <si>
    <t>840094-MOLME-LXL</t>
  </si>
  <si>
    <t>840095-GFLUO-SM</t>
  </si>
  <si>
    <t>840095-GFLUO-ML</t>
  </si>
  <si>
    <t>840095-GFLUO-LXL</t>
  </si>
  <si>
    <t>840095-GLRGR-SM</t>
  </si>
  <si>
    <t>840095-GLRGR-ML</t>
  </si>
  <si>
    <t>840095-GLRGR-LXL</t>
  </si>
  <si>
    <t>840095-GSWHT-SM</t>
  </si>
  <si>
    <t>840095-GSWHT-ML</t>
  </si>
  <si>
    <t>840095-GSWHT-LXL</t>
  </si>
  <si>
    <t>840095-MNGRY-SM</t>
  </si>
  <si>
    <t>840095-MNGRY-ML</t>
  </si>
  <si>
    <t>840095-MNGRY-LXL</t>
  </si>
  <si>
    <t>840096-HK004-SM</t>
  </si>
  <si>
    <t>840096-HK004-ML</t>
  </si>
  <si>
    <t>840096-HK004-LXL</t>
  </si>
  <si>
    <t>840097-MNGRY-SM</t>
  </si>
  <si>
    <t>840097-MNGRY-ML</t>
  </si>
  <si>
    <t>840097-MNGRY-LXL</t>
  </si>
  <si>
    <t>840097-MOLME-SM</t>
  </si>
  <si>
    <t>840097-MOLME-ML</t>
  </si>
  <si>
    <t>840097-MOLME-LXL</t>
  </si>
  <si>
    <t>840097-NACAR-SM</t>
  </si>
  <si>
    <t>840097-NACAR-ML</t>
  </si>
  <si>
    <t>840097-NACAR-LXL</t>
  </si>
  <si>
    <t>840098-GSWHT-SM</t>
  </si>
  <si>
    <t>840098-GSWHT-ML</t>
  </si>
  <si>
    <t>840098-GSWHT-LXL</t>
  </si>
  <si>
    <t>845075-MCHOR-M</t>
  </si>
  <si>
    <t>845075-MNGRY-M</t>
  </si>
  <si>
    <t>845078-MWH20-M</t>
  </si>
  <si>
    <t>845078-MWH20-L</t>
  </si>
  <si>
    <t>845125-GSWHT-M</t>
  </si>
  <si>
    <t>845125-GSWHT-L</t>
  </si>
  <si>
    <t>845126-ABLCK-M</t>
  </si>
  <si>
    <t>845126-ABLCK-L</t>
  </si>
  <si>
    <t>845126-MCDGY-M</t>
  </si>
  <si>
    <t>845126-MCDGY-L</t>
  </si>
  <si>
    <t>845127-ANT21-M</t>
  </si>
  <si>
    <t>845127-ANT21-L</t>
  </si>
  <si>
    <t>852001-041003-OS</t>
  </si>
  <si>
    <t>852001-060101-OS</t>
  </si>
  <si>
    <t>852001-062130-OS</t>
  </si>
  <si>
    <t>852001-064021-OS</t>
  </si>
  <si>
    <t>852001-070101-OS</t>
  </si>
  <si>
    <t>852001-150101-OS</t>
  </si>
  <si>
    <t>852001-152022-OS</t>
  </si>
  <si>
    <t>852001-167131-OS</t>
  </si>
  <si>
    <t>852001-167323-OS</t>
  </si>
  <si>
    <t>852001-200102-OS</t>
  </si>
  <si>
    <t>852001-206202-OS</t>
  </si>
  <si>
    <t>852002-180101-OS</t>
  </si>
  <si>
    <t>852002-181003-OS</t>
  </si>
  <si>
    <t>852003-500101-OS</t>
  </si>
  <si>
    <t>852003-502130-OS</t>
  </si>
  <si>
    <t>852003-517131-OS</t>
  </si>
  <si>
    <t>852003-517323-OS</t>
  </si>
  <si>
    <t>852003-520101-OS</t>
  </si>
  <si>
    <t>852003-522022-OS</t>
  </si>
  <si>
    <t>852003-530102-OS</t>
  </si>
  <si>
    <t>852003-540101-OS</t>
  </si>
  <si>
    <t>852004-041003-OS</t>
  </si>
  <si>
    <t>852004-060101-OS</t>
  </si>
  <si>
    <t>852004-060121-OS</t>
  </si>
  <si>
    <t>852004-070101-OS</t>
  </si>
  <si>
    <t>852004-150101-OS</t>
  </si>
  <si>
    <t>852004-151003-OS</t>
  </si>
  <si>
    <t>852004-152022-OS</t>
  </si>
  <si>
    <t>852004-160101-OS</t>
  </si>
  <si>
    <t>852004-161003-OS</t>
  </si>
  <si>
    <t>852004-191024-OS</t>
  </si>
  <si>
    <t>852004-192327-OS</t>
  </si>
  <si>
    <t>852004-200102-OS</t>
  </si>
  <si>
    <t>852005-180101-OS</t>
  </si>
  <si>
    <t>852005-181003-OS</t>
  </si>
  <si>
    <t>852006-500101-OS</t>
  </si>
  <si>
    <t>852006-511003-OS</t>
  </si>
  <si>
    <t>852006-520101-OS</t>
  </si>
  <si>
    <t>852007-040101-OS</t>
  </si>
  <si>
    <t>852007-060101-OS</t>
  </si>
  <si>
    <t>852007-066228-OS</t>
  </si>
  <si>
    <t>852007-067223-OS</t>
  </si>
  <si>
    <t>852007-070101-OS</t>
  </si>
  <si>
    <t>852007-150101-OS</t>
  </si>
  <si>
    <t>852007-160101-OS</t>
  </si>
  <si>
    <t>852007-161003-OS</t>
  </si>
  <si>
    <t>852007-162022-OS</t>
  </si>
  <si>
    <t>852007-200101-OS</t>
  </si>
  <si>
    <t>852007-200102-OS</t>
  </si>
  <si>
    <t>852007-204021-OS</t>
  </si>
  <si>
    <t>852008-180101-OS</t>
  </si>
  <si>
    <t>852008-181003-OS</t>
  </si>
  <si>
    <t>852009-500101-OS</t>
  </si>
  <si>
    <t>852009-511003-OS</t>
  </si>
  <si>
    <t>852009-520101-OS</t>
  </si>
  <si>
    <t>852010-501003-OS</t>
  </si>
  <si>
    <t>852010-502032-OS</t>
  </si>
  <si>
    <t>852010-510120-OS</t>
  </si>
  <si>
    <t>852010-511003-OS</t>
  </si>
  <si>
    <t>852010-520101-OS</t>
  </si>
  <si>
    <t>852010-540101-OS</t>
  </si>
  <si>
    <t>852010-540429-OS</t>
  </si>
  <si>
    <t>852010-558003-OS</t>
  </si>
  <si>
    <t>852011-500101-OS</t>
  </si>
  <si>
    <t>852011-501003-OS</t>
  </si>
  <si>
    <t>852011-511003-OS</t>
  </si>
  <si>
    <t>852011-523008-OS</t>
  </si>
  <si>
    <t>852011-540101-OS</t>
  </si>
  <si>
    <t>852012-150101-OS</t>
  </si>
  <si>
    <t>852012-151003-OS</t>
  </si>
  <si>
    <t>852013-050101-OS</t>
  </si>
  <si>
    <t>852013-052022-OS</t>
  </si>
  <si>
    <t>852013-110101-OS</t>
  </si>
  <si>
    <t>852013-111003-OS</t>
  </si>
  <si>
    <t>852013-117220-OS</t>
  </si>
  <si>
    <t>852014-120101-OS</t>
  </si>
  <si>
    <t>852014-121003-OS</t>
  </si>
  <si>
    <t>852014-124021-OS</t>
  </si>
  <si>
    <t>852014-140101-OS</t>
  </si>
  <si>
    <t>852015-041020-OS</t>
  </si>
  <si>
    <t>852015-060101-OS</t>
  </si>
  <si>
    <t>852015-062130-OS</t>
  </si>
  <si>
    <t>852015-064021-OS</t>
  </si>
  <si>
    <t>852015-070101-OS</t>
  </si>
  <si>
    <t>852015-150101-OS</t>
  </si>
  <si>
    <t>852015-161003-OS</t>
  </si>
  <si>
    <t>852015-167223-OS</t>
  </si>
  <si>
    <t>852015-191024-OS</t>
  </si>
  <si>
    <t>852015-193127-OS</t>
  </si>
  <si>
    <t>852015-200101-OS</t>
  </si>
  <si>
    <t>852015-202022-OS</t>
  </si>
  <si>
    <t>852016-180101-OS</t>
  </si>
  <si>
    <t>852016-181003-OS</t>
  </si>
  <si>
    <t>852017-040000-OS</t>
  </si>
  <si>
    <t>852017-060000-OS</t>
  </si>
  <si>
    <t>852017-070000-OS</t>
  </si>
  <si>
    <t>852017-150000-OS</t>
  </si>
  <si>
    <t>852017-160000-OS</t>
  </si>
  <si>
    <t>852017-200000-OS</t>
  </si>
  <si>
    <t>852018-180000-OS</t>
  </si>
  <si>
    <t>852019-100000-OS</t>
  </si>
  <si>
    <t>852020-040000-OS</t>
  </si>
  <si>
    <t>852020-060000-OS</t>
  </si>
  <si>
    <t>852020-070000-OS</t>
  </si>
  <si>
    <t>852020-150000-OS</t>
  </si>
  <si>
    <t>852020-160000-OS</t>
  </si>
  <si>
    <t>852020-190000-OS</t>
  </si>
  <si>
    <t>852020-200000-OS</t>
  </si>
  <si>
    <t>852021-180000-OS</t>
  </si>
  <si>
    <t>852022-100000-OS</t>
  </si>
  <si>
    <t>852023-040000-OS</t>
  </si>
  <si>
    <t>852023-060000-OS</t>
  </si>
  <si>
    <t>852023-070000-OS</t>
  </si>
  <si>
    <t>852023-150000-OS</t>
  </si>
  <si>
    <t>852023-160000-OS</t>
  </si>
  <si>
    <t>852023-200000-OS</t>
  </si>
  <si>
    <t>852024-180000-OS</t>
  </si>
  <si>
    <t>852025-100000-OS</t>
  </si>
  <si>
    <t>852026-150000-OS</t>
  </si>
  <si>
    <t>852027-050000-OS</t>
  </si>
  <si>
    <t>852027-110000-OS</t>
  </si>
  <si>
    <t>852028-100000-OS</t>
  </si>
  <si>
    <t>852028-120000-OS</t>
  </si>
  <si>
    <t>852028-140000-OS</t>
  </si>
  <si>
    <t>852029-040000-OS</t>
  </si>
  <si>
    <t>852029-060000-OS</t>
  </si>
  <si>
    <t>852029-070000-OS</t>
  </si>
  <si>
    <t>852029-150000-OS</t>
  </si>
  <si>
    <t>852029-160000-OS</t>
  </si>
  <si>
    <t>852029-190000-OS</t>
  </si>
  <si>
    <t>852029-200000-OS</t>
  </si>
  <si>
    <t>852030-180000-OS</t>
  </si>
  <si>
    <t>852031-160400-OS</t>
  </si>
  <si>
    <t>852031-167400-OS</t>
  </si>
  <si>
    <t>852031-200500-OS</t>
  </si>
  <si>
    <t>852033-064021-OS</t>
  </si>
  <si>
    <t>852033-167131-OS</t>
  </si>
  <si>
    <t>852034-180101-OS</t>
  </si>
  <si>
    <t>852034-181003-OS</t>
  </si>
  <si>
    <t>852035-500101-OS</t>
  </si>
  <si>
    <t>852035-502130-OS</t>
  </si>
  <si>
    <t>852035-517323-OS</t>
  </si>
  <si>
    <t>852035-520101-OS</t>
  </si>
  <si>
    <t>852035-522022-OS</t>
  </si>
  <si>
    <t>852035-530102-OS</t>
  </si>
  <si>
    <t>852036-060121-OS</t>
  </si>
  <si>
    <t>852036-070101-OS</t>
  </si>
  <si>
    <t>852036-150101-OS</t>
  </si>
  <si>
    <t>852036-152022-OS</t>
  </si>
  <si>
    <t>852036-167220-OS</t>
  </si>
  <si>
    <t>852036-192327-OS</t>
  </si>
  <si>
    <t>852036-200102-OS</t>
  </si>
  <si>
    <t>852037-500101-OS</t>
  </si>
  <si>
    <t>852037-511003-OS</t>
  </si>
  <si>
    <t>852038-500101-OS</t>
  </si>
  <si>
    <t>852038-511003-OS</t>
  </si>
  <si>
    <t>852039-150101-OS</t>
  </si>
  <si>
    <t>852039-151003-OS</t>
  </si>
  <si>
    <t>852040-062130-OS</t>
  </si>
  <si>
    <t>852040-064021-OS</t>
  </si>
  <si>
    <t>852040-150101-OS</t>
  </si>
  <si>
    <t>852040-161003-OS</t>
  </si>
  <si>
    <t>852040-167223-OS</t>
  </si>
  <si>
    <t>852040-193127-OS</t>
  </si>
  <si>
    <t>852040-200101-OS</t>
  </si>
  <si>
    <t>852040-202022-OS</t>
  </si>
  <si>
    <t>852043-076300-OS</t>
  </si>
  <si>
    <t>852043-160400-OS</t>
  </si>
  <si>
    <t>852043-220400-OS</t>
  </si>
  <si>
    <t>852043-221200-OS</t>
  </si>
  <si>
    <t>852044-220400-OS</t>
  </si>
  <si>
    <t>852044-221200-OS</t>
  </si>
  <si>
    <t>852046-076300-OS</t>
  </si>
  <si>
    <t>852046-160400-OS</t>
  </si>
  <si>
    <t>852047-220400-OS</t>
  </si>
  <si>
    <t>852047-221200-OS</t>
  </si>
  <si>
    <t>852049-070000-OS</t>
  </si>
  <si>
    <t>852049-100000-OS</t>
  </si>
  <si>
    <t>852052-070000-OS</t>
  </si>
  <si>
    <t>852054-202212-OS</t>
  </si>
  <si>
    <t>852055-151013-OS</t>
  </si>
  <si>
    <t>852056-152115-OS</t>
  </si>
  <si>
    <t>852060-500101-OS</t>
  </si>
  <si>
    <t>852060-502130-OS</t>
  </si>
  <si>
    <t>852060-511003-OS</t>
  </si>
  <si>
    <t>852060-517223-OS</t>
  </si>
  <si>
    <t>852060-530101-OS</t>
  </si>
  <si>
    <t>852060-532022-OS</t>
  </si>
  <si>
    <t>852060-540101-OS</t>
  </si>
  <si>
    <t>852063-150114-OS</t>
  </si>
  <si>
    <t>852065-502032-OS</t>
  </si>
  <si>
    <t>852065-523008-OS</t>
  </si>
  <si>
    <t>852065-540101-OS</t>
  </si>
  <si>
    <t>852066-523008-OS</t>
  </si>
  <si>
    <t>852067-161300-OS</t>
  </si>
  <si>
    <t>852068-151011-OS</t>
  </si>
  <si>
    <t>852069-157516-OS</t>
  </si>
  <si>
    <t>MPBLU-SM</t>
  </si>
  <si>
    <t>Matte Panama Blue</t>
  </si>
  <si>
    <t>MPBLU-ML</t>
  </si>
  <si>
    <t>MPBLU-LXL</t>
  </si>
  <si>
    <t>Tucker MIPS TE helmet</t>
  </si>
  <si>
    <t>157517-OS</t>
  </si>
  <si>
    <t>RIG Bixbite/Aqua/Ragnhild 2</t>
  </si>
  <si>
    <t>ATS NOW</t>
  </si>
  <si>
    <t>ATS W31</t>
  </si>
  <si>
    <t>Week 1</t>
  </si>
  <si>
    <t>Bolt</t>
  </si>
  <si>
    <t>Audio Chips Wireless 3.0</t>
  </si>
  <si>
    <t>RED-OS</t>
  </si>
  <si>
    <t>Red</t>
  </si>
  <si>
    <t>Falconer II Aero MIPS TE YX Helmet</t>
  </si>
  <si>
    <t>YXBLU-M</t>
  </si>
  <si>
    <t>YX Blue</t>
  </si>
  <si>
    <t>YXBLU-L</t>
  </si>
  <si>
    <t>WHO</t>
  </si>
  <si>
    <t>DPUMC-OS</t>
  </si>
  <si>
    <t>Deep Purple Metallic</t>
  </si>
  <si>
    <t>MBUOE-OS</t>
  </si>
  <si>
    <t>Matte Burning Orange</t>
  </si>
  <si>
    <t>MFLUO-OS</t>
  </si>
  <si>
    <t>Matte Fluo</t>
  </si>
  <si>
    <t>BGRRG-OS</t>
  </si>
  <si>
    <t>BRWHT-OS</t>
  </si>
  <si>
    <t>Bronco White</t>
  </si>
  <si>
    <t>GLBLM-OS</t>
  </si>
  <si>
    <t>Glacier Blue Metallic</t>
  </si>
  <si>
    <t>MROGD-OS</t>
  </si>
  <si>
    <t>BUORE-M</t>
  </si>
  <si>
    <t>Burning Orange</t>
  </si>
  <si>
    <t>BUORE-L</t>
  </si>
  <si>
    <t>MFLUO-M</t>
  </si>
  <si>
    <t>MFLUO-L</t>
  </si>
  <si>
    <t>SKBLM-M</t>
  </si>
  <si>
    <t>Sky Blue Metallic</t>
  </si>
  <si>
    <t>SKBLM-L</t>
  </si>
  <si>
    <t>SGRME-M</t>
  </si>
  <si>
    <t>SGRME-L</t>
  </si>
  <si>
    <t>Tucker Visor</t>
  </si>
  <si>
    <t>CLEAR-M</t>
  </si>
  <si>
    <t>CLEAR-L</t>
  </si>
  <si>
    <t>SRMOR-M</t>
  </si>
  <si>
    <t>Silver mirror</t>
  </si>
  <si>
    <t>SRMOR-L</t>
  </si>
  <si>
    <t>DEPUR-OS</t>
  </si>
  <si>
    <t>Deep Purple</t>
  </si>
  <si>
    <t>BTGRY-OS</t>
  </si>
  <si>
    <t>SLGRY-OS</t>
  </si>
  <si>
    <t>Slate Gray</t>
  </si>
  <si>
    <t>100433-OS</t>
  </si>
  <si>
    <t>Clear/Matte Crystal Black/Fluo Fade</t>
  </si>
  <si>
    <t>101534-OS</t>
  </si>
  <si>
    <t>Clear/Matte Bronco White/Bronco Fade</t>
  </si>
  <si>
    <t>108135-OS</t>
  </si>
  <si>
    <t>Clear/Matte Crystal Purple/Purple Fade</t>
  </si>
  <si>
    <t>10003-S</t>
  </si>
  <si>
    <t>10003-M</t>
  </si>
  <si>
    <t>10003-L</t>
  </si>
  <si>
    <t>10003-XL</t>
  </si>
  <si>
    <t>Crossfire Jersey W</t>
  </si>
  <si>
    <t>10003-XS</t>
  </si>
  <si>
    <t>57000-S</t>
  </si>
  <si>
    <t>57000-M</t>
  </si>
  <si>
    <t>57000-L</t>
  </si>
  <si>
    <t>57000-XL</t>
  </si>
  <si>
    <t>57000-XS</t>
  </si>
  <si>
    <t>77200-S</t>
  </si>
  <si>
    <t>77200-M</t>
  </si>
  <si>
    <t>77200-L</t>
  </si>
  <si>
    <t>77200-XL</t>
  </si>
  <si>
    <t>56002-XS</t>
  </si>
  <si>
    <t>Dark Rose</t>
  </si>
  <si>
    <t>56002-S</t>
  </si>
  <si>
    <t>56002-M</t>
  </si>
  <si>
    <t>56002-L</t>
  </si>
  <si>
    <t>77200-JR-S</t>
  </si>
  <si>
    <t>77200-JR-M</t>
  </si>
  <si>
    <t>Base Cap</t>
  </si>
  <si>
    <t>21100-OS</t>
  </si>
  <si>
    <t>Sand</t>
  </si>
  <si>
    <t>Base Cap WEB</t>
  </si>
  <si>
    <t>Chaser Shorts M</t>
  </si>
  <si>
    <t>Chaser Shorts W</t>
  </si>
  <si>
    <t>10001-S</t>
  </si>
  <si>
    <t>10001-M</t>
  </si>
  <si>
    <t>10001-L</t>
  </si>
  <si>
    <t>10001-XL</t>
  </si>
  <si>
    <t>55504-S</t>
  </si>
  <si>
    <t>Tomato</t>
  </si>
  <si>
    <t>55504-M</t>
  </si>
  <si>
    <t>55504-L</t>
  </si>
  <si>
    <t>55504-XL</t>
  </si>
  <si>
    <t>55504-XS</t>
  </si>
  <si>
    <t>56001-S</t>
  </si>
  <si>
    <t>Rose</t>
  </si>
  <si>
    <t>56001-M</t>
  </si>
  <si>
    <t>56001-L</t>
  </si>
  <si>
    <t>56001-XS</t>
  </si>
  <si>
    <t>78000-S</t>
  </si>
  <si>
    <t>78000-M</t>
  </si>
  <si>
    <t>78000-L</t>
  </si>
  <si>
    <t>78000-XL</t>
  </si>
  <si>
    <t>10001-XS</t>
  </si>
  <si>
    <t>Hunter Light Pants M</t>
  </si>
  <si>
    <t>BLACK-XXL</t>
  </si>
  <si>
    <t>EHRED-XXL</t>
  </si>
  <si>
    <t>ONBLU-XXL</t>
  </si>
  <si>
    <t>Hunter Light Pants W</t>
  </si>
  <si>
    <t>56002-128</t>
  </si>
  <si>
    <t>56002-140</t>
  </si>
  <si>
    <t>56002-152</t>
  </si>
  <si>
    <t>56002-164</t>
  </si>
  <si>
    <t>88300-128</t>
  </si>
  <si>
    <t>Sky Blue</t>
  </si>
  <si>
    <t>88300-140</t>
  </si>
  <si>
    <t>88300-152</t>
  </si>
  <si>
    <t>88300-164</t>
  </si>
  <si>
    <t>56001-128</t>
  </si>
  <si>
    <t>56001-140</t>
  </si>
  <si>
    <t>56001-152</t>
  </si>
  <si>
    <t>56001-164</t>
  </si>
  <si>
    <t>77200-128</t>
  </si>
  <si>
    <t>77200-140</t>
  </si>
  <si>
    <t>77200-152</t>
  </si>
  <si>
    <t>77200-164</t>
  </si>
  <si>
    <t>BLCK-34/36</t>
  </si>
  <si>
    <t>Hunter Pants JR</t>
  </si>
  <si>
    <t>99901-128</t>
  </si>
  <si>
    <t>99901-140</t>
  </si>
  <si>
    <t>99901-152</t>
  </si>
  <si>
    <t>99901-164</t>
  </si>
  <si>
    <t>BRWHT-SM</t>
  </si>
  <si>
    <t>BRWHT-ML</t>
  </si>
  <si>
    <t>BRWHT-LXL</t>
  </si>
  <si>
    <t>SGMFL-SM</t>
  </si>
  <si>
    <t>Slate Gray Metallic/Fluo</t>
  </si>
  <si>
    <t>SGMFL-ML</t>
  </si>
  <si>
    <t>SGMFL-LXL</t>
  </si>
  <si>
    <t>BWHNC-SM</t>
  </si>
  <si>
    <t>Bronco White/Natural Carbon</t>
  </si>
  <si>
    <t>BWHNC-ML</t>
  </si>
  <si>
    <t>DPUNC-SM</t>
  </si>
  <si>
    <t>Deep Purple/Natural Carbon</t>
  </si>
  <si>
    <t>DPUNC-ML</t>
  </si>
  <si>
    <t>MFLNC-SM</t>
  </si>
  <si>
    <t>Matte Fluo/Natural Carbon</t>
  </si>
  <si>
    <t>MFLNC-ML</t>
  </si>
  <si>
    <t>GLBLM-XSS</t>
  </si>
  <si>
    <t>GLBLM-SM</t>
  </si>
  <si>
    <t>MFLUO-XSS</t>
  </si>
  <si>
    <t>MFLUO-SM</t>
  </si>
  <si>
    <t>SGMFL-M</t>
  </si>
  <si>
    <t>SGMFL-L</t>
  </si>
  <si>
    <t>BGRRG-S</t>
  </si>
  <si>
    <t>BGRRG-M</t>
  </si>
  <si>
    <t>BGRRG-L</t>
  </si>
  <si>
    <t>BRWHT-S</t>
  </si>
  <si>
    <t>BRWHT-M</t>
  </si>
  <si>
    <t>BRWHT-L</t>
  </si>
  <si>
    <t>BUORE-S</t>
  </si>
  <si>
    <t>SGMFL-S</t>
  </si>
  <si>
    <t>DPUMC-SM</t>
  </si>
  <si>
    <t>DPUMC-ML</t>
  </si>
  <si>
    <t>DPUMC-LXL</t>
  </si>
  <si>
    <t>MBUOE-SM</t>
  </si>
  <si>
    <t>MBUOE-ML</t>
  </si>
  <si>
    <t>MBUOE-LXL</t>
  </si>
  <si>
    <t>MFLUO-ML</t>
  </si>
  <si>
    <t>MFLUO-LXL</t>
  </si>
  <si>
    <t>SGRBO-SM</t>
  </si>
  <si>
    <t>Slate Gray/Burning Orange</t>
  </si>
  <si>
    <t>SGRBO-ML</t>
  </si>
  <si>
    <t>SGRBO-LXL</t>
  </si>
  <si>
    <t>BGRG-53/61</t>
  </si>
  <si>
    <t>BRWT-53/61</t>
  </si>
  <si>
    <t>BUOR-53/61</t>
  </si>
  <si>
    <t>DPMC-53/61</t>
  </si>
  <si>
    <t>GLBM-48/53</t>
  </si>
  <si>
    <t>MFLU-48/53</t>
  </si>
  <si>
    <t>NGFL-48/53</t>
  </si>
  <si>
    <t>Nardo Gray / Fluo</t>
  </si>
  <si>
    <t>RGLD-48/53</t>
  </si>
  <si>
    <t>Rose Gold</t>
  </si>
  <si>
    <t>SBLM-48/53</t>
  </si>
  <si>
    <t>MFLU-ML</t>
  </si>
  <si>
    <t>MFLU-LXL</t>
  </si>
  <si>
    <t>Wanderer II Helmet</t>
  </si>
  <si>
    <t>GLBOR-ML</t>
  </si>
  <si>
    <t>Gloss Burning Orange</t>
  </si>
  <si>
    <t>GLBOR-LXL</t>
  </si>
  <si>
    <t>MFLU-53/61</t>
  </si>
  <si>
    <t>SBLM-53/61</t>
  </si>
  <si>
    <t>BGRG-48/53</t>
  </si>
  <si>
    <t>BUOR-48/53</t>
  </si>
  <si>
    <t>070600-OS</t>
  </si>
  <si>
    <t>RIG Emerald/Matte Crystal Storm</t>
  </si>
  <si>
    <t>090700-OS</t>
  </si>
  <si>
    <t>Obsidian Black/Matte Dark Storm</t>
  </si>
  <si>
    <t>091600-OS</t>
  </si>
  <si>
    <t>Obsidian Black/Matte Crystal White</t>
  </si>
  <si>
    <t>150500-OS</t>
  </si>
  <si>
    <t>RIG Bixbite/Matte Crystal Black Camo</t>
  </si>
  <si>
    <t>198200-OS</t>
  </si>
  <si>
    <t>202429-OS</t>
  </si>
  <si>
    <t>RIG Obsidian/Gloss Slate Gray Metallic/Fluo</t>
  </si>
  <si>
    <t>Memento Polarized</t>
  </si>
  <si>
    <t>Memento RIG Reflect</t>
  </si>
  <si>
    <t>061700-OS</t>
  </si>
  <si>
    <t>RIG Topaz/Gloss White</t>
  </si>
  <si>
    <t>206129-OS</t>
  </si>
  <si>
    <t>RIG Obsidian/Matte Crystal Fluo</t>
  </si>
  <si>
    <t>Memento RIG Photochromic</t>
  </si>
  <si>
    <t>221000-OS</t>
  </si>
  <si>
    <t>RIG Photochromic/Satin white</t>
  </si>
  <si>
    <t>Memento Polarized Lens</t>
  </si>
  <si>
    <t>Memento RIG Photochromic Lens</t>
  </si>
  <si>
    <t>Memento RIG Reflect Lens</t>
  </si>
  <si>
    <t>Ronin RIG Reflect AF Lens</t>
  </si>
  <si>
    <t>Ronin Max RIG Reflect AF Lens</t>
  </si>
  <si>
    <t>Heat Polarized</t>
  </si>
  <si>
    <t>230400-OS</t>
  </si>
  <si>
    <t>Obsidian Black Polarized/Matte Crystal Black</t>
  </si>
  <si>
    <t>Bushwhacker II Carbon Mips Visor</t>
  </si>
  <si>
    <t>Bushwhacker II Mips C Pads 7mm</t>
  </si>
  <si>
    <t>Falconer Mips Comf pads 5 mm</t>
  </si>
  <si>
    <t>Outrider Mips Comfort pads 7mm</t>
  </si>
  <si>
    <t>Chaser Mips comf pads 7mm</t>
  </si>
  <si>
    <t>Arbitrator Mips Visor</t>
  </si>
  <si>
    <t>Arbitrator Mips Comfort pads</t>
  </si>
  <si>
    <t>Arbitrator Mips Chin pads</t>
  </si>
  <si>
    <t>Trailblazer Mips Comfort Pads</t>
  </si>
  <si>
    <t>Ripper Mips Comfort Pads</t>
  </si>
  <si>
    <t>Ripper Mips Comfort Pads JR</t>
  </si>
  <si>
    <t>Dissenter Mips Comfort Pads 7 mm</t>
  </si>
  <si>
    <t>Falconer II Aero Mips PNS Helmet</t>
  </si>
  <si>
    <t>98001-S</t>
  </si>
  <si>
    <t>Stone Grey</t>
  </si>
  <si>
    <t>98001-M</t>
  </si>
  <si>
    <t>98001-L</t>
  </si>
  <si>
    <t>98001-XL</t>
  </si>
  <si>
    <t>7720-37/39</t>
  </si>
  <si>
    <t>7720-40/42</t>
  </si>
  <si>
    <t>7720-43/45</t>
  </si>
  <si>
    <t>8800-37/39</t>
  </si>
  <si>
    <t>8800-40/42</t>
  </si>
  <si>
    <t>8800-43/45</t>
  </si>
  <si>
    <t>7720-34/36</t>
  </si>
  <si>
    <t>8830-34/36</t>
  </si>
  <si>
    <t>Blaster II Mips Helmet</t>
  </si>
  <si>
    <t>Blaster II Mips Helmet JR</t>
  </si>
  <si>
    <t>Igniter II Mips Helmet</t>
  </si>
  <si>
    <t>Trooper II Mips Helmet</t>
  </si>
  <si>
    <t>Switcher Mips Helmet</t>
  </si>
  <si>
    <t>Rooster II Mips Helmet</t>
  </si>
  <si>
    <t>Rooster II Mips LE Helmet</t>
  </si>
  <si>
    <t>Volata Mips Helmet</t>
  </si>
  <si>
    <t>Volata Mips TE Helmet</t>
  </si>
  <si>
    <t>Volata WC Carbon Mips Helmet</t>
  </si>
  <si>
    <t>Rambler II Mips Helmet</t>
  </si>
  <si>
    <t>Blaster II Mips SYMBOL Helmet</t>
  </si>
  <si>
    <t>Ascender Mips Helmet</t>
  </si>
  <si>
    <t>Blaster II Mips SYMBOL Helmet JR</t>
  </si>
  <si>
    <t>Looper Mips Helmet</t>
  </si>
  <si>
    <t>Rooster II Mips &gt;A Helmet</t>
  </si>
  <si>
    <t>Trooper 2Vi Mips Helmet</t>
  </si>
  <si>
    <t>Trooper 2Vi SL Mips Helmet</t>
  </si>
  <si>
    <t>Trooper 2Vi SL Mips TE Helmet</t>
  </si>
  <si>
    <t>Grimnir 2Vi Mips Helmet</t>
  </si>
  <si>
    <t>Trooper 2Vi Mips &gt;A Apex Helmet</t>
  </si>
  <si>
    <t>JT001-SM</t>
  </si>
  <si>
    <t>Jesper Tjäder 001</t>
  </si>
  <si>
    <t>JT001-ML</t>
  </si>
  <si>
    <t>JT001-LXL</t>
  </si>
  <si>
    <t>Bushwhacker II Mips Helmet</t>
  </si>
  <si>
    <t>Bushwhacker II Carbon Mips Helmet</t>
  </si>
  <si>
    <t>Dissenter Mips Helmet</t>
  </si>
  <si>
    <t>Arbitrator Mips Helmet</t>
  </si>
  <si>
    <t>Falconer II Mips Helmet</t>
  </si>
  <si>
    <t>MWH22-M</t>
  </si>
  <si>
    <t>MWH22-L</t>
  </si>
  <si>
    <t>Falconer II Mips CPSC Helmet</t>
  </si>
  <si>
    <t>Outrider Mips Helmet</t>
  </si>
  <si>
    <t>Tucker Mips Helmet</t>
  </si>
  <si>
    <t>Chaser Mips Helmet</t>
  </si>
  <si>
    <t>Trailblazer Mips Helmet</t>
  </si>
  <si>
    <t>Ripper Mips Helmet</t>
  </si>
  <si>
    <t>Ripper Mips Helmet JR</t>
  </si>
  <si>
    <t>Falconer II Aero Mips TE Helmet</t>
  </si>
  <si>
    <t>Falconer II Aero Mips CPSC Helmet</t>
  </si>
  <si>
    <t>Falconer II Aero Mips Anton Helmet</t>
  </si>
  <si>
    <t>Seeker Helmet</t>
  </si>
  <si>
    <t>Seeker Mips Helmet</t>
  </si>
  <si>
    <t>Seeker Helmet JR</t>
  </si>
  <si>
    <t>Seeker Mips Helmet JR</t>
  </si>
  <si>
    <t>040118-OS</t>
  </si>
  <si>
    <t>RIG Sapphire/Matte Black/Jesper Tjäder 1</t>
  </si>
  <si>
    <t>1000018-OS</t>
  </si>
  <si>
    <t>Clear//Jesper Tjäder 1</t>
  </si>
  <si>
    <t>ATS W29</t>
  </si>
  <si>
    <t>Seeker Comfort Pads</t>
  </si>
  <si>
    <t>Seeker Comfort Pads JR</t>
  </si>
  <si>
    <t>Looper Mips TE Helmet</t>
  </si>
  <si>
    <t>Looper Mips Helmet X Skistar</t>
  </si>
  <si>
    <t>GLBOR-SM</t>
  </si>
  <si>
    <t>Ripper Mips CPSC Helmet</t>
  </si>
  <si>
    <t>Ripper CPSC Helmet</t>
  </si>
  <si>
    <t>Ripper Mips CPSC Helmet JR</t>
  </si>
  <si>
    <t>Ripper CPSC Helmet JR</t>
  </si>
  <si>
    <t>208200-OS</t>
  </si>
  <si>
    <t>RIG Obsidian/Gloss Crystal Malaia</t>
  </si>
  <si>
    <t>092500-OS</t>
  </si>
  <si>
    <t>Obsidian Black/Gloss Crystal Storm</t>
  </si>
  <si>
    <t>RIG Malaia/Gloss Crystal Malaia</t>
  </si>
  <si>
    <t>Shinobi Polarized</t>
  </si>
  <si>
    <t>Shinobi RIG Reflect</t>
  </si>
  <si>
    <t>Shinobi RIG Photochromic</t>
  </si>
  <si>
    <t>Shinobi Polarized Lens</t>
  </si>
  <si>
    <t>Shinobi RIG Photochromic Lens</t>
  </si>
  <si>
    <t>Shinobi RIG Reflect Lens</t>
  </si>
  <si>
    <t>Boondock TE Lens</t>
  </si>
  <si>
    <t>Shinobi Lens</t>
  </si>
  <si>
    <t>Memento Lens</t>
  </si>
  <si>
    <t>DUBLU-M</t>
  </si>
  <si>
    <t>Dusty Blue</t>
  </si>
  <si>
    <t>DUBLU-L</t>
  </si>
  <si>
    <t>EARTH-M</t>
  </si>
  <si>
    <t>Earth</t>
  </si>
  <si>
    <t>EARTH-L</t>
  </si>
  <si>
    <t>LOLVE-M</t>
  </si>
  <si>
    <t>Light Olive</t>
  </si>
  <si>
    <t>LOLVE-L</t>
  </si>
  <si>
    <t>Falconer II Aero BikeScan Helmet</t>
  </si>
  <si>
    <t>DKBUR-M</t>
  </si>
  <si>
    <t>Dark Burgundy</t>
  </si>
  <si>
    <t>DKBUR-L</t>
  </si>
  <si>
    <t>MASND-M</t>
  </si>
  <si>
    <t>Matte Sand</t>
  </si>
  <si>
    <t>MASND-L</t>
  </si>
  <si>
    <t>Item Availability weeks Excel</t>
  </si>
  <si>
    <t>SKIGUTANE\PETULR : 13.09.21</t>
  </si>
  <si>
    <t>Trailblazer Mips SD Helmet</t>
  </si>
  <si>
    <t>RSYLW-SM</t>
  </si>
  <si>
    <t>Rescue Yellow</t>
  </si>
  <si>
    <t>RSYLW-ML</t>
  </si>
  <si>
    <t>RSYLW-LXL</t>
  </si>
  <si>
    <t>Updated September 13th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</si>
</sst>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0.000"/>
    <numFmt numFmtId="171" formatCode="_(* #,##0.000_);_(* \(#,##0.000\);_(* &quot;-&quot;??_);_(@_)"/>
    <numFmt numFmtId="172" formatCode="[$-F800]dddd\,\ mmmm\ dd\,\ yyyy"/>
  </numFmts>
  <fonts count="5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 (Body)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</font>
    <font>
      <i/>
      <strike/>
      <sz val="12"/>
      <color theme="0" tint="-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 (Body)"/>
    </font>
    <font>
      <sz val="11"/>
      <name val="Calibri (Body)"/>
    </font>
    <font>
      <sz val="11"/>
      <color theme="1"/>
      <name val="Calibri (Body)"/>
    </font>
    <font>
      <b/>
      <sz val="11"/>
      <color theme="1"/>
      <name val="Calibri (Body)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 style="dotted">
        <color theme="0" tint="-0.249977111117893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29" fillId="0" borderId="0"/>
    <xf numFmtId="0" fontId="3" fillId="0" borderId="0"/>
    <xf numFmtId="164" fontId="2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9" fillId="0" borderId="0"/>
  </cellStyleXfs>
  <cellXfs count="247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left"/>
    </xf>
    <xf numFmtId="0" fontId="12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right" vertical="center"/>
    </xf>
    <xf numFmtId="0" fontId="11" fillId="2" borderId="0" xfId="0" applyFont="1" applyFill="1" applyProtection="1"/>
    <xf numFmtId="0" fontId="11" fillId="0" borderId="0" xfId="0" applyFont="1" applyFill="1" applyProtection="1"/>
    <xf numFmtId="0" fontId="13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5" fillId="2" borderId="0" xfId="0" applyNumberFormat="1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right" vertical="center"/>
    </xf>
    <xf numFmtId="0" fontId="10" fillId="2" borderId="0" xfId="0" applyFont="1" applyFill="1" applyProtection="1"/>
    <xf numFmtId="0" fontId="0" fillId="0" borderId="0" xfId="0" applyProtection="1"/>
    <xf numFmtId="0" fontId="11" fillId="2" borderId="2" xfId="0" applyFont="1" applyFill="1" applyBorder="1" applyProtection="1"/>
    <xf numFmtId="4" fontId="11" fillId="2" borderId="0" xfId="0" applyNumberFormat="1" applyFont="1" applyFill="1" applyAlignment="1" applyProtection="1">
      <alignment horizontal="right"/>
    </xf>
    <xf numFmtId="4" fontId="11" fillId="2" borderId="0" xfId="0" applyNumberFormat="1" applyFont="1" applyFill="1" applyProtection="1"/>
    <xf numFmtId="0" fontId="10" fillId="2" borderId="7" xfId="0" applyFont="1" applyFill="1" applyBorder="1" applyProtection="1"/>
    <xf numFmtId="4" fontId="10" fillId="2" borderId="7" xfId="0" applyNumberFormat="1" applyFont="1" applyFill="1" applyBorder="1" applyProtection="1"/>
    <xf numFmtId="39" fontId="14" fillId="2" borderId="0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Alignment="1" applyProtection="1">
      <alignment horizontal="center"/>
    </xf>
    <xf numFmtId="166" fontId="12" fillId="2" borderId="0" xfId="5" applyNumberFormat="1" applyFont="1" applyFill="1" applyBorder="1" applyAlignment="1" applyProtection="1">
      <alignment vertical="center"/>
    </xf>
    <xf numFmtId="14" fontId="20" fillId="2" borderId="0" xfId="0" applyNumberFormat="1" applyFont="1" applyFill="1" applyBorder="1" applyAlignment="1" applyProtection="1">
      <alignment horizontal="left" vertical="top"/>
    </xf>
    <xf numFmtId="0" fontId="10" fillId="2" borderId="0" xfId="0" applyFont="1" applyFill="1" applyAlignment="1" applyProtection="1">
      <alignment horizontal="center"/>
    </xf>
    <xf numFmtId="14" fontId="19" fillId="2" borderId="0" xfId="0" applyNumberFormat="1" applyFont="1" applyFill="1" applyAlignment="1" applyProtection="1">
      <alignment horizontal="center"/>
    </xf>
    <xf numFmtId="4" fontId="11" fillId="2" borderId="2" xfId="0" applyNumberFormat="1" applyFont="1" applyFill="1" applyBorder="1" applyAlignment="1" applyProtection="1">
      <alignment horizontal="right"/>
    </xf>
    <xf numFmtId="0" fontId="10" fillId="2" borderId="6" xfId="0" applyFont="1" applyFill="1" applyBorder="1" applyProtection="1"/>
    <xf numFmtId="0" fontId="11" fillId="2" borderId="6" xfId="0" applyFont="1" applyFill="1" applyBorder="1" applyProtection="1"/>
    <xf numFmtId="0" fontId="21" fillId="2" borderId="0" xfId="0" applyFont="1" applyFill="1" applyBorder="1" applyAlignment="1" applyProtection="1">
      <alignment horizontal="left" vertical="center"/>
    </xf>
    <xf numFmtId="0" fontId="13" fillId="2" borderId="0" xfId="0" applyNumberFormat="1" applyFont="1" applyFill="1" applyBorder="1" applyAlignment="1" applyProtection="1">
      <alignment horizontal="left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center"/>
    </xf>
    <xf numFmtId="167" fontId="11" fillId="0" borderId="0" xfId="1" applyNumberFormat="1" applyFont="1" applyFill="1" applyProtection="1"/>
    <xf numFmtId="167" fontId="0" fillId="0" borderId="0" xfId="1" applyNumberFormat="1" applyFont="1" applyProtection="1"/>
    <xf numFmtId="168" fontId="11" fillId="2" borderId="0" xfId="0" applyNumberFormat="1" applyFont="1" applyFill="1" applyAlignment="1" applyProtection="1">
      <alignment horizontal="right"/>
    </xf>
    <xf numFmtId="168" fontId="11" fillId="2" borderId="2" xfId="0" applyNumberFormat="1" applyFont="1" applyFill="1" applyBorder="1" applyAlignment="1" applyProtection="1">
      <alignment horizontal="right"/>
    </xf>
    <xf numFmtId="168" fontId="11" fillId="2" borderId="0" xfId="0" applyNumberFormat="1" applyFont="1" applyFill="1" applyProtection="1"/>
    <xf numFmtId="168" fontId="10" fillId="2" borderId="7" xfId="0" applyNumberFormat="1" applyFont="1" applyFill="1" applyBorder="1" applyProtection="1"/>
    <xf numFmtId="168" fontId="12" fillId="2" borderId="0" xfId="0" applyNumberFormat="1" applyFont="1" applyFill="1" applyBorder="1" applyAlignment="1" applyProtection="1">
      <alignment vertical="center"/>
    </xf>
    <xf numFmtId="165" fontId="12" fillId="2" borderId="21" xfId="1" applyFont="1" applyFill="1" applyBorder="1" applyAlignment="1" applyProtection="1">
      <alignment horizontal="right" vertical="center"/>
    </xf>
    <xf numFmtId="166" fontId="25" fillId="2" borderId="0" xfId="2" applyNumberFormat="1" applyFont="1" applyFill="1" applyAlignment="1" applyProtection="1">
      <alignment horizontal="right"/>
    </xf>
    <xf numFmtId="166" fontId="25" fillId="2" borderId="2" xfId="2" applyNumberFormat="1" applyFont="1" applyFill="1" applyBorder="1" applyAlignment="1" applyProtection="1">
      <alignment horizontal="right"/>
    </xf>
    <xf numFmtId="166" fontId="25" fillId="2" borderId="0" xfId="2" applyNumberFormat="1" applyFont="1" applyFill="1" applyProtection="1"/>
    <xf numFmtId="166" fontId="26" fillId="2" borderId="7" xfId="2" applyNumberFormat="1" applyFont="1" applyFill="1" applyBorder="1" applyProtection="1"/>
    <xf numFmtId="0" fontId="11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5" fontId="16" fillId="2" borderId="0" xfId="1" applyFont="1" applyFill="1" applyBorder="1" applyAlignment="1" applyProtection="1">
      <alignment horizontal="right" vertical="center"/>
    </xf>
    <xf numFmtId="165" fontId="16" fillId="2" borderId="21" xfId="1" applyFont="1" applyFill="1" applyBorder="1" applyAlignment="1" applyProtection="1">
      <alignment horizontal="right" vertical="center"/>
    </xf>
    <xf numFmtId="168" fontId="18" fillId="0" borderId="1" xfId="0" applyNumberFormat="1" applyFont="1" applyFill="1" applyBorder="1" applyAlignment="1">
      <alignment horizontal="center"/>
    </xf>
    <xf numFmtId="0" fontId="28" fillId="2" borderId="0" xfId="0" applyFont="1" applyFill="1" applyProtection="1"/>
    <xf numFmtId="0" fontId="25" fillId="0" borderId="0" xfId="0" applyFont="1" applyFill="1" applyProtection="1"/>
    <xf numFmtId="9" fontId="17" fillId="6" borderId="22" xfId="0" applyNumberFormat="1" applyFont="1" applyFill="1" applyBorder="1" applyAlignment="1" applyProtection="1">
      <alignment horizontal="center" vertical="center"/>
    </xf>
    <xf numFmtId="0" fontId="27" fillId="0" borderId="0" xfId="0" applyFont="1" applyProtection="1"/>
    <xf numFmtId="0" fontId="0" fillId="0" borderId="0" xfId="0" quotePrefix="1" applyProtection="1"/>
    <xf numFmtId="0" fontId="13" fillId="2" borderId="0" xfId="0" applyNumberFormat="1" applyFont="1" applyFill="1" applyBorder="1" applyAlignment="1" applyProtection="1">
      <alignment horizontal="center" vertical="center"/>
    </xf>
    <xf numFmtId="3" fontId="11" fillId="2" borderId="0" xfId="0" applyNumberFormat="1" applyFont="1" applyFill="1" applyAlignment="1" applyProtection="1">
      <alignment horizontal="right"/>
    </xf>
    <xf numFmtId="3" fontId="11" fillId="2" borderId="2" xfId="0" applyNumberFormat="1" applyFont="1" applyFill="1" applyBorder="1" applyAlignment="1" applyProtection="1">
      <alignment horizontal="right"/>
    </xf>
    <xf numFmtId="3" fontId="11" fillId="2" borderId="0" xfId="0" applyNumberFormat="1" applyFont="1" applyFill="1" applyProtection="1"/>
    <xf numFmtId="3" fontId="10" fillId="2" borderId="7" xfId="0" applyNumberFormat="1" applyFont="1" applyFill="1" applyBorder="1" applyProtection="1"/>
    <xf numFmtId="0" fontId="30" fillId="0" borderId="0" xfId="0" applyFont="1"/>
    <xf numFmtId="4" fontId="11" fillId="4" borderId="0" xfId="0" applyNumberFormat="1" applyFont="1" applyFill="1" applyAlignment="1" applyProtection="1">
      <alignment horizontal="right"/>
    </xf>
    <xf numFmtId="4" fontId="11" fillId="4" borderId="2" xfId="0" applyNumberFormat="1" applyFont="1" applyFill="1" applyBorder="1" applyAlignment="1" applyProtection="1">
      <alignment horizontal="right"/>
    </xf>
    <xf numFmtId="4" fontId="10" fillId="4" borderId="7" xfId="0" applyNumberFormat="1" applyFont="1" applyFill="1" applyBorder="1" applyProtection="1"/>
    <xf numFmtId="9" fontId="11" fillId="2" borderId="0" xfId="0" applyNumberFormat="1" applyFont="1" applyFill="1" applyAlignment="1" applyProtection="1">
      <alignment horizontal="right"/>
    </xf>
    <xf numFmtId="9" fontId="11" fillId="2" borderId="2" xfId="0" applyNumberFormat="1" applyFont="1" applyFill="1" applyBorder="1" applyAlignment="1" applyProtection="1">
      <alignment horizontal="right"/>
    </xf>
    <xf numFmtId="9" fontId="10" fillId="2" borderId="7" xfId="0" applyNumberFormat="1" applyFont="1" applyFill="1" applyBorder="1" applyAlignment="1" applyProtection="1">
      <alignment horizontal="right"/>
    </xf>
    <xf numFmtId="0" fontId="25" fillId="0" borderId="0" xfId="0" applyFont="1" applyProtection="1"/>
    <xf numFmtId="0" fontId="33" fillId="8" borderId="8" xfId="0" applyNumberFormat="1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 wrapText="1"/>
    </xf>
    <xf numFmtId="0" fontId="34" fillId="8" borderId="3" xfId="0" applyFont="1" applyFill="1" applyBorder="1" applyAlignment="1" applyProtection="1">
      <alignment horizontal="left" vertical="center"/>
    </xf>
    <xf numFmtId="0" fontId="34" fillId="8" borderId="18" xfId="0" applyFont="1" applyFill="1" applyBorder="1" applyAlignment="1" applyProtection="1">
      <alignment horizontal="left" vertical="center"/>
    </xf>
    <xf numFmtId="166" fontId="34" fillId="8" borderId="5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Protection="1"/>
    <xf numFmtId="0" fontId="31" fillId="9" borderId="2" xfId="0" applyFont="1" applyFill="1" applyBorder="1" applyProtection="1"/>
    <xf numFmtId="0" fontId="31" fillId="9" borderId="2" xfId="0" applyFont="1" applyFill="1" applyBorder="1" applyAlignment="1" applyProtection="1">
      <alignment horizontal="right"/>
    </xf>
    <xf numFmtId="0" fontId="32" fillId="9" borderId="2" xfId="0" applyFont="1" applyFill="1" applyBorder="1" applyAlignment="1" applyProtection="1">
      <alignment horizontal="right"/>
    </xf>
    <xf numFmtId="0" fontId="23" fillId="9" borderId="0" xfId="0" applyFont="1" applyFill="1" applyProtection="1"/>
    <xf numFmtId="1" fontId="13" fillId="2" borderId="0" xfId="1" applyNumberFormat="1" applyFont="1" applyFill="1" applyBorder="1" applyAlignment="1" applyProtection="1">
      <alignment horizontal="left" vertical="center"/>
    </xf>
    <xf numFmtId="0" fontId="31" fillId="10" borderId="24" xfId="0" applyNumberFormat="1" applyFont="1" applyFill="1" applyBorder="1" applyAlignment="1" applyProtection="1">
      <alignment horizontal="right"/>
    </xf>
    <xf numFmtId="0" fontId="31" fillId="10" borderId="25" xfId="0" applyNumberFormat="1" applyFont="1" applyFill="1" applyBorder="1" applyAlignment="1" applyProtection="1">
      <alignment horizontal="right"/>
    </xf>
    <xf numFmtId="0" fontId="31" fillId="10" borderId="23" xfId="0" applyNumberFormat="1" applyFont="1" applyFill="1" applyBorder="1" applyAlignment="1" applyProtection="1">
      <alignment horizontal="right"/>
    </xf>
    <xf numFmtId="0" fontId="12" fillId="0" borderId="0" xfId="0" applyFont="1" applyFill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 vertical="top"/>
    </xf>
    <xf numFmtId="14" fontId="20" fillId="2" borderId="0" xfId="0" applyNumberFormat="1" applyFont="1" applyFill="1" applyBorder="1" applyAlignment="1" applyProtection="1">
      <alignment horizontal="center" vertical="top"/>
    </xf>
    <xf numFmtId="0" fontId="33" fillId="8" borderId="8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right"/>
    </xf>
    <xf numFmtId="165" fontId="33" fillId="8" borderId="8" xfId="1" applyFont="1" applyFill="1" applyBorder="1" applyAlignment="1" applyProtection="1">
      <alignment horizontal="right" vertical="top"/>
    </xf>
    <xf numFmtId="0" fontId="33" fillId="8" borderId="8" xfId="0" applyFont="1" applyFill="1" applyBorder="1" applyAlignment="1" applyProtection="1">
      <alignment horizontal="right" vertical="top"/>
    </xf>
    <xf numFmtId="9" fontId="17" fillId="5" borderId="22" xfId="0" applyNumberFormat="1" applyFont="1" applyFill="1" applyBorder="1" applyAlignment="1" applyProtection="1">
      <alignment horizontal="center" vertical="center"/>
      <protection locked="0"/>
    </xf>
    <xf numFmtId="9" fontId="11" fillId="4" borderId="1" xfId="2" applyFont="1" applyFill="1" applyBorder="1" applyAlignment="1" applyProtection="1">
      <alignment horizontal="center"/>
      <protection locked="0"/>
    </xf>
    <xf numFmtId="0" fontId="11" fillId="0" borderId="0" xfId="10" applyFont="1"/>
    <xf numFmtId="168" fontId="18" fillId="0" borderId="8" xfId="0" applyNumberFormat="1" applyFont="1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35" fillId="0" borderId="0" xfId="12" applyFont="1"/>
    <xf numFmtId="0" fontId="2" fillId="0" borderId="0" xfId="12"/>
    <xf numFmtId="0" fontId="36" fillId="0" borderId="0" xfId="12" applyFont="1"/>
    <xf numFmtId="165" fontId="10" fillId="11" borderId="37" xfId="1" applyFont="1" applyFill="1" applyBorder="1"/>
    <xf numFmtId="165" fontId="10" fillId="3" borderId="37" xfId="1" applyFont="1" applyFill="1" applyBorder="1"/>
    <xf numFmtId="0" fontId="10" fillId="3" borderId="36" xfId="0" applyFont="1" applyFill="1" applyBorder="1" applyAlignment="1">
      <alignment horizontal="center"/>
    </xf>
    <xf numFmtId="0" fontId="10" fillId="3" borderId="36" xfId="0" applyFont="1" applyFill="1" applyBorder="1"/>
    <xf numFmtId="0" fontId="11" fillId="0" borderId="1" xfId="0" applyFont="1" applyBorder="1"/>
    <xf numFmtId="165" fontId="11" fillId="3" borderId="1" xfId="1" applyFont="1" applyFill="1" applyBorder="1"/>
    <xf numFmtId="0" fontId="11" fillId="3" borderId="36" xfId="0" applyFont="1" applyFill="1" applyBorder="1" applyAlignment="1">
      <alignment horizontal="center"/>
    </xf>
    <xf numFmtId="0" fontId="11" fillId="3" borderId="36" xfId="0" applyFont="1" applyFill="1" applyBorder="1"/>
    <xf numFmtId="0" fontId="26" fillId="0" borderId="0" xfId="0" applyFont="1"/>
    <xf numFmtId="0" fontId="25" fillId="0" borderId="0" xfId="0" applyFont="1"/>
    <xf numFmtId="0" fontId="16" fillId="4" borderId="22" xfId="0" applyFont="1" applyFill="1" applyBorder="1" applyAlignment="1" applyProtection="1">
      <alignment horizontal="center" vertical="center"/>
      <protection locked="0"/>
    </xf>
    <xf numFmtId="0" fontId="33" fillId="8" borderId="3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25" fillId="0" borderId="0" xfId="0" applyFont="1" applyFill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0" fontId="12" fillId="0" borderId="22" xfId="0" applyFont="1" applyFill="1" applyBorder="1" applyAlignment="1" applyProtection="1">
      <alignment horizontal="center" vertical="center"/>
    </xf>
    <xf numFmtId="9" fontId="12" fillId="0" borderId="21" xfId="2" applyFont="1" applyFill="1" applyBorder="1" applyProtection="1"/>
    <xf numFmtId="0" fontId="37" fillId="0" borderId="0" xfId="0" applyFont="1" applyProtection="1"/>
    <xf numFmtId="0" fontId="38" fillId="0" borderId="0" xfId="0" quotePrefix="1" applyFont="1" applyProtection="1"/>
    <xf numFmtId="167" fontId="12" fillId="0" borderId="20" xfId="1" applyNumberFormat="1" applyFont="1" applyFill="1" applyBorder="1" applyProtection="1"/>
    <xf numFmtId="0" fontId="12" fillId="0" borderId="0" xfId="0" applyFont="1" applyBorder="1" applyAlignment="1" applyProtection="1">
      <alignment horizontal="center"/>
    </xf>
    <xf numFmtId="0" fontId="12" fillId="0" borderId="21" xfId="0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</xf>
    <xf numFmtId="170" fontId="12" fillId="0" borderId="0" xfId="0" applyNumberFormat="1" applyFont="1" applyFill="1" applyBorder="1" applyAlignment="1" applyProtection="1">
      <alignment horizontal="center"/>
    </xf>
    <xf numFmtId="171" fontId="11" fillId="11" borderId="1" xfId="1" applyNumberFormat="1" applyFont="1" applyFill="1" applyBorder="1"/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2" fillId="0" borderId="2" xfId="15" applyFont="1" applyBorder="1" applyAlignment="1">
      <alignment horizontal="left"/>
    </xf>
    <xf numFmtId="0" fontId="1" fillId="0" borderId="0" xfId="0" applyFont="1" applyAlignment="1">
      <alignment horizontal="left"/>
    </xf>
    <xf numFmtId="0" fontId="39" fillId="0" borderId="0" xfId="0" applyFont="1" applyFill="1" applyProtection="1"/>
    <xf numFmtId="0" fontId="40" fillId="0" borderId="0" xfId="0" applyFont="1"/>
    <xf numFmtId="0" fontId="14" fillId="7" borderId="26" xfId="0" applyFont="1" applyFill="1" applyBorder="1" applyProtection="1"/>
    <xf numFmtId="0" fontId="14" fillId="7" borderId="6" xfId="0" applyFont="1" applyFill="1" applyBorder="1" applyProtection="1"/>
    <xf numFmtId="0" fontId="14" fillId="7" borderId="6" xfId="0" applyFont="1" applyFill="1" applyBorder="1" applyAlignment="1" applyProtection="1">
      <alignment horizontal="center"/>
    </xf>
    <xf numFmtId="0" fontId="14" fillId="7" borderId="27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right" vertical="center"/>
    </xf>
    <xf numFmtId="172" fontId="39" fillId="0" borderId="0" xfId="0" applyNumberFormat="1" applyFont="1" applyProtection="1"/>
    <xf numFmtId="1" fontId="13" fillId="2" borderId="22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/>
    </xf>
    <xf numFmtId="0" fontId="41" fillId="0" borderId="0" xfId="0" applyFont="1"/>
    <xf numFmtId="1" fontId="13" fillId="2" borderId="0" xfId="1" applyNumberFormat="1" applyFont="1" applyFill="1" applyBorder="1" applyAlignment="1" applyProtection="1">
      <alignment horizontal="center" vertical="center"/>
    </xf>
    <xf numFmtId="172" fontId="0" fillId="0" borderId="0" xfId="0" applyNumberFormat="1" applyProtection="1"/>
    <xf numFmtId="0" fontId="1" fillId="0" borderId="0" xfId="0" applyFont="1"/>
    <xf numFmtId="1" fontId="1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44" fillId="0" borderId="22" xfId="0" applyFont="1" applyFill="1" applyBorder="1" applyAlignment="1" applyProtection="1">
      <alignment horizontal="center" vertical="center"/>
    </xf>
    <xf numFmtId="0" fontId="45" fillId="0" borderId="0" xfId="0" applyFont="1"/>
    <xf numFmtId="0" fontId="19" fillId="0" borderId="0" xfId="0" applyFont="1" applyFill="1" applyProtection="1"/>
    <xf numFmtId="0" fontId="0" fillId="12" borderId="0" xfId="0" applyFill="1" applyAlignment="1">
      <alignment horizontal="center" vertical="center"/>
    </xf>
    <xf numFmtId="0" fontId="22" fillId="0" borderId="0" xfId="0" applyFont="1"/>
    <xf numFmtId="0" fontId="43" fillId="0" borderId="0" xfId="0" applyFont="1"/>
    <xf numFmtId="0" fontId="42" fillId="0" borderId="6" xfId="0" applyFont="1" applyBorder="1"/>
    <xf numFmtId="0" fontId="42" fillId="0" borderId="0" xfId="0" applyFont="1" applyAlignment="1">
      <alignment horizontal="right"/>
    </xf>
    <xf numFmtId="0" fontId="1" fillId="0" borderId="0" xfId="0" applyNumberFormat="1" applyFont="1"/>
    <xf numFmtId="0" fontId="47" fillId="8" borderId="1" xfId="0" applyFont="1" applyFill="1" applyBorder="1" applyAlignment="1" applyProtection="1">
      <alignment horizontal="center" vertical="center" wrapText="1"/>
    </xf>
    <xf numFmtId="1" fontId="48" fillId="2" borderId="22" xfId="0" applyNumberFormat="1" applyFont="1" applyFill="1" applyBorder="1" applyAlignment="1" applyProtection="1">
      <alignment horizontal="center" vertical="center"/>
    </xf>
    <xf numFmtId="0" fontId="49" fillId="0" borderId="0" xfId="0" applyFont="1" applyAlignment="1">
      <alignment horizontal="center"/>
    </xf>
    <xf numFmtId="1" fontId="48" fillId="2" borderId="44" xfId="0" applyNumberFormat="1" applyFont="1" applyFill="1" applyBorder="1" applyAlignment="1" applyProtection="1">
      <alignment horizontal="center" vertical="center"/>
    </xf>
    <xf numFmtId="1" fontId="49" fillId="0" borderId="0" xfId="0" applyNumberFormat="1" applyFont="1" applyAlignment="1">
      <alignment horizontal="center"/>
    </xf>
    <xf numFmtId="1" fontId="49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12" borderId="0" xfId="0" applyFont="1" applyFill="1"/>
    <xf numFmtId="0" fontId="35" fillId="12" borderId="0" xfId="0" applyFont="1" applyFill="1"/>
    <xf numFmtId="1" fontId="49" fillId="0" borderId="0" xfId="0" applyNumberFormat="1" applyFont="1"/>
    <xf numFmtId="1" fontId="50" fillId="12" borderId="0" xfId="0" applyNumberFormat="1" applyFont="1" applyFill="1"/>
    <xf numFmtId="1" fontId="1" fillId="0" borderId="0" xfId="0" applyNumberFormat="1" applyFont="1"/>
    <xf numFmtId="1" fontId="51" fillId="2" borderId="22" xfId="0" applyNumberFormat="1" applyFont="1" applyFill="1" applyBorder="1" applyAlignment="1" applyProtection="1">
      <alignment horizontal="center" vertical="center"/>
    </xf>
    <xf numFmtId="1" fontId="51" fillId="2" borderId="44" xfId="0" applyNumberFormat="1" applyFont="1" applyFill="1" applyBorder="1" applyAlignment="1" applyProtection="1">
      <alignment horizontal="center" vertical="center"/>
    </xf>
    <xf numFmtId="0" fontId="29" fillId="0" borderId="0" xfId="15" applyFont="1"/>
    <xf numFmtId="0" fontId="49" fillId="0" borderId="0" xfId="0" applyFont="1"/>
    <xf numFmtId="0" fontId="22" fillId="3" borderId="43" xfId="15" applyFont="1" applyFill="1" applyBorder="1"/>
    <xf numFmtId="1" fontId="22" fillId="3" borderId="43" xfId="15" applyNumberFormat="1" applyFont="1" applyFill="1" applyBorder="1" applyAlignment="1">
      <alignment horizontal="left"/>
    </xf>
    <xf numFmtId="0" fontId="50" fillId="0" borderId="0" xfId="0" applyFont="1"/>
    <xf numFmtId="1" fontId="50" fillId="0" borderId="0" xfId="0" applyNumberFormat="1" applyFont="1"/>
    <xf numFmtId="0" fontId="1" fillId="3" borderId="0" xfId="0" applyFont="1" applyFill="1"/>
    <xf numFmtId="1" fontId="1" fillId="3" borderId="0" xfId="0" applyNumberFormat="1" applyFont="1" applyFill="1" applyAlignment="1">
      <alignment horizontal="left"/>
    </xf>
    <xf numFmtId="1" fontId="29" fillId="0" borderId="0" xfId="0" applyNumberFormat="1" applyFont="1"/>
    <xf numFmtId="0" fontId="29" fillId="0" borderId="0" xfId="0" applyFont="1"/>
    <xf numFmtId="1" fontId="48" fillId="0" borderId="0" xfId="1" applyNumberFormat="1" applyFont="1" applyAlignment="1">
      <alignment horizontal="left"/>
    </xf>
    <xf numFmtId="0" fontId="49" fillId="0" borderId="0" xfId="0" applyFont="1" applyFill="1"/>
    <xf numFmtId="49" fontId="52" fillId="0" borderId="2" xfId="15" applyNumberFormat="1" applyFont="1" applyBorder="1" applyAlignment="1">
      <alignment horizontal="left"/>
    </xf>
    <xf numFmtId="49" fontId="52" fillId="0" borderId="2" xfId="15" applyNumberFormat="1" applyFont="1" applyBorder="1"/>
    <xf numFmtId="165" fontId="52" fillId="0" borderId="0" xfId="1" applyFont="1"/>
    <xf numFmtId="0" fontId="52" fillId="0" borderId="0" xfId="0" applyFont="1"/>
    <xf numFmtId="0" fontId="53" fillId="0" borderId="0" xfId="0" applyFont="1"/>
    <xf numFmtId="0" fontId="52" fillId="0" borderId="0" xfId="0" applyFont="1" applyAlignment="1">
      <alignment horizontal="left"/>
    </xf>
    <xf numFmtId="0" fontId="52" fillId="0" borderId="0" xfId="0" applyNumberFormat="1" applyFont="1"/>
    <xf numFmtId="0" fontId="53" fillId="0" borderId="0" xfId="0" applyNumberFormat="1" applyFont="1"/>
    <xf numFmtId="0" fontId="53" fillId="0" borderId="0" xfId="0" applyFont="1" applyAlignment="1">
      <alignment horizontal="left"/>
    </xf>
    <xf numFmtId="165" fontId="53" fillId="0" borderId="0" xfId="1" applyFont="1"/>
    <xf numFmtId="165" fontId="53" fillId="0" borderId="0" xfId="1" applyFont="1" applyAlignment="1">
      <alignment horizontal="right"/>
    </xf>
    <xf numFmtId="0" fontId="46" fillId="0" borderId="0" xfId="0" applyFont="1"/>
    <xf numFmtId="0" fontId="52" fillId="3" borderId="2" xfId="0" applyFont="1" applyFill="1" applyBorder="1"/>
    <xf numFmtId="0" fontId="46" fillId="3" borderId="2" xfId="0" applyFont="1" applyFill="1" applyBorder="1"/>
    <xf numFmtId="0" fontId="23" fillId="3" borderId="0" xfId="0" quotePrefix="1" applyFont="1" applyFill="1" applyAlignment="1">
      <alignment horizontal="left" indent="3"/>
    </xf>
    <xf numFmtId="0" fontId="46" fillId="3" borderId="0" xfId="0" applyFont="1" applyFill="1"/>
    <xf numFmtId="169" fontId="29" fillId="0" borderId="0" xfId="15" applyNumberFormat="1" applyFont="1" applyAlignment="1">
      <alignment horizontal="left"/>
    </xf>
    <xf numFmtId="1" fontId="29" fillId="0" borderId="0" xfId="1" applyNumberFormat="1" applyFont="1" applyAlignment="1">
      <alignment horizontal="center"/>
    </xf>
    <xf numFmtId="0" fontId="29" fillId="0" borderId="0" xfId="0" applyFont="1" applyAlignment="1">
      <alignment horizontal="left"/>
    </xf>
    <xf numFmtId="1" fontId="29" fillId="0" borderId="0" xfId="0" applyNumberFormat="1" applyFont="1" applyAlignment="1">
      <alignment horizontal="left"/>
    </xf>
    <xf numFmtId="0" fontId="29" fillId="12" borderId="0" xfId="0" applyFont="1" applyFill="1" applyAlignment="1">
      <alignment horizontal="left"/>
    </xf>
    <xf numFmtId="0" fontId="22" fillId="0" borderId="2" xfId="0" applyFont="1" applyBorder="1"/>
    <xf numFmtId="0" fontId="36" fillId="3" borderId="0" xfId="0" applyFont="1" applyFill="1" applyBorder="1" applyAlignment="1">
      <alignment horizontal="center"/>
    </xf>
    <xf numFmtId="49" fontId="11" fillId="4" borderId="13" xfId="0" applyNumberFormat="1" applyFont="1" applyFill="1" applyBorder="1" applyAlignment="1" applyProtection="1">
      <alignment horizontal="left"/>
      <protection locked="0"/>
    </xf>
    <xf numFmtId="49" fontId="11" fillId="4" borderId="14" xfId="0" applyNumberFormat="1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0" fontId="11" fillId="4" borderId="16" xfId="0" applyFont="1" applyFill="1" applyBorder="1" applyAlignment="1" applyProtection="1">
      <alignment horizontal="left"/>
      <protection locked="0"/>
    </xf>
    <xf numFmtId="0" fontId="11" fillId="4" borderId="17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33" xfId="0" applyFont="1" applyFill="1" applyBorder="1" applyAlignment="1" applyProtection="1">
      <alignment horizontal="left"/>
      <protection locked="0"/>
    </xf>
    <xf numFmtId="0" fontId="11" fillId="4" borderId="34" xfId="0" applyFont="1" applyFill="1" applyBorder="1" applyAlignment="1" applyProtection="1">
      <alignment horizontal="left"/>
      <protection locked="0"/>
    </xf>
    <xf numFmtId="0" fontId="11" fillId="4" borderId="35" xfId="0" applyFont="1" applyFill="1" applyBorder="1" applyAlignment="1" applyProtection="1">
      <alignment horizontal="left"/>
      <protection locked="0"/>
    </xf>
    <xf numFmtId="0" fontId="11" fillId="4" borderId="3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2" xfId="0" applyFont="1" applyFill="1" applyBorder="1" applyAlignment="1" applyProtection="1">
      <alignment horizontal="left"/>
      <protection locked="0"/>
    </xf>
    <xf numFmtId="0" fontId="10" fillId="4" borderId="10" xfId="0" applyFont="1" applyFill="1" applyBorder="1" applyAlignment="1" applyProtection="1">
      <alignment horizontal="left"/>
      <protection locked="0"/>
    </xf>
    <xf numFmtId="0" fontId="10" fillId="4" borderId="11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4" borderId="15" xfId="0" applyFont="1" applyFill="1" applyBorder="1" applyAlignment="1" applyProtection="1">
      <alignment horizontal="left"/>
      <protection locked="0"/>
    </xf>
    <xf numFmtId="0" fontId="11" fillId="4" borderId="28" xfId="0" applyFont="1" applyFill="1" applyBorder="1" applyAlignment="1" applyProtection="1">
      <alignment horizontal="center"/>
      <protection locked="0"/>
    </xf>
    <xf numFmtId="0" fontId="11" fillId="4" borderId="29" xfId="0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4" fillId="2" borderId="3" xfId="0" applyFont="1" applyFill="1" applyBorder="1" applyAlignment="1" applyProtection="1">
      <alignment horizontal="center" vertical="center"/>
    </xf>
    <xf numFmtId="0" fontId="14" fillId="2" borderId="4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33" fillId="8" borderId="38" xfId="1" applyNumberFormat="1" applyFont="1" applyFill="1" applyBorder="1" applyAlignment="1" applyProtection="1">
      <alignment horizontal="right" vertical="center"/>
    </xf>
    <xf numFmtId="4" fontId="34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3" fontId="34" fillId="8" borderId="5" xfId="1" applyNumberFormat="1" applyFont="1" applyFill="1" applyBorder="1" applyAlignment="1" applyProtection="1">
      <alignment horizontal="right" vertical="center"/>
    </xf>
    <xf numFmtId="4" fontId="34" fillId="8" borderId="19" xfId="1" applyNumberFormat="1" applyFont="1" applyFill="1" applyBorder="1" applyAlignment="1" applyProtection="1">
      <alignment horizontal="right" vertical="center"/>
    </xf>
    <xf numFmtId="0" fontId="36" fillId="3" borderId="40" xfId="0" applyFont="1" applyFill="1" applyBorder="1" applyAlignment="1">
      <alignment horizontal="center"/>
    </xf>
    <xf numFmtId="0" fontId="36" fillId="3" borderId="41" xfId="0" applyFont="1" applyFill="1" applyBorder="1" applyAlignment="1">
      <alignment horizontal="left"/>
    </xf>
    <xf numFmtId="0" fontId="36" fillId="3" borderId="42" xfId="0" applyFont="1" applyFill="1" applyBorder="1" applyAlignment="1">
      <alignment horizontal="center"/>
    </xf>
  </cellXfs>
  <cellStyles count="16">
    <cellStyle name="Comma 2" xfId="11" xr:uid="{00000000-0005-0000-0000-000036000000}"/>
    <cellStyle name="Comma 3" xfId="13" xr:uid="{8D563BFD-1A73-4002-9D67-97425D34E638}"/>
    <cellStyle name="Lien hypertexte" xfId="3" builtinId="8" hidden="1"/>
    <cellStyle name="Lien hypertexte" xfId="6" builtinId="8" hidden="1"/>
    <cellStyle name="Lien hypertexte visité" xfId="4" builtinId="9" hidden="1"/>
    <cellStyle name="Lien hypertexte visité" xfId="7" builtinId="9" hidden="1"/>
    <cellStyle name="Milliers" xfId="1" builtinId="3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 2" xfId="5" xr:uid="{00000000-0005-0000-0000-000009000000}"/>
    <cellStyle name="Pourcentage" xfId="2" builtinId="5"/>
  </cellStyles>
  <dxfs count="188"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rgb="FFFF0000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4</xdr:row>
      <xdr:rowOff>188192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225434</xdr:colOff>
      <xdr:row>1</xdr:row>
      <xdr:rowOff>184148</xdr:rowOff>
    </xdr:from>
    <xdr:to>
      <xdr:col>1</xdr:col>
      <xdr:colOff>934133</xdr:colOff>
      <xdr:row>6</xdr:row>
      <xdr:rowOff>17797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434" y="383719"/>
          <a:ext cx="712509" cy="835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1</xdr:row>
      <xdr:rowOff>19051</xdr:rowOff>
    </xdr:from>
    <xdr:to>
      <xdr:col>14</xdr:col>
      <xdr:colOff>0</xdr:colOff>
      <xdr:row>9</xdr:row>
      <xdr:rowOff>127001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9EF14624-3203-4E57-8C89-BF35B9D02D8E}"/>
            </a:ext>
          </a:extLst>
        </xdr:cNvPr>
        <xdr:cNvSpPr/>
      </xdr:nvSpPr>
      <xdr:spPr>
        <a:xfrm>
          <a:off x="11363325" y="209551"/>
          <a:ext cx="3347508" cy="1631950"/>
        </a:xfrm>
        <a:prstGeom prst="leftArrowCallout">
          <a:avLst>
            <a:gd name="adj1" fmla="val 6463"/>
            <a:gd name="adj2" fmla="val 25000"/>
            <a:gd name="adj3" fmla="val 20122"/>
            <a:gd name="adj4" fmla="val 6497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b-NO" sz="1100" b="0">
              <a:solidFill>
                <a:srgbClr val="FF0000"/>
              </a:solidFill>
            </a:rPr>
            <a:t>ULRIKA - om du/dere ønsker andre kategorier enn de listet fra navision (kolonne C og D) må du/dere definere hvilke kategoriene her.</a:t>
          </a:r>
          <a:r>
            <a:rPr lang="nb-NO" sz="1100" b="0" baseline="0">
              <a:solidFill>
                <a:srgbClr val="FF0000"/>
              </a:solidFill>
            </a:rPr>
            <a:t> Til slutt sorterer jeg alle produktene basert på tallet i kolonne G - "Rekkefølge", fra minst til størst slik at rekkefølgen følger workbooken.</a:t>
          </a:r>
          <a:endParaRPr lang="nb-NO" sz="1100" b="0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22" dataDxfId="21">
  <autoFilter ref="A2:A10" xr:uid="{00000000-0009-0000-0100-000001000000}"/>
  <tableColumns count="1">
    <tableColumn id="1" xr3:uid="{00000000-0010-0000-0000-000001000000}" name="CURRENCY" dataDxfId="20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2:D22" totalsRowShown="0" headerRowDxfId="19" dataDxfId="18" tableBorderDxfId="17">
  <autoFilter ref="C2:D22" xr:uid="{00000000-0009-0000-0100-000003000000}"/>
  <tableColumns count="2">
    <tableColumn id="1" xr3:uid="{00000000-0010-0000-0100-000001000000}" name="CATEGORIES" dataDxfId="16"/>
    <tableColumn id="2" xr3:uid="{00000000-0010-0000-0100-000002000000}" name="Column1" dataDxfId="1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F2:F17" totalsRowShown="0" headerRowDxfId="14" dataDxfId="13">
  <autoFilter ref="F2:F17" xr:uid="{00000000-0009-0000-0100-000002000000}"/>
  <tableColumns count="1">
    <tableColumn id="1" xr3:uid="{00000000-0010-0000-0200-000001000000}" name="Leveringsuke" dataDxf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="120" zoomScaleNormal="120" workbookViewId="0">
      <selection activeCell="C7" sqref="C7:E7"/>
    </sheetView>
  </sheetViews>
  <sheetFormatPr baseColWidth="10" defaultColWidth="10.6640625" defaultRowHeight="16" outlineLevelCol="1" x14ac:dyDescent="0.2"/>
  <cols>
    <col min="1" max="1" width="2.1640625" style="18" customWidth="1"/>
    <col min="2" max="2" width="16.6640625" style="18" customWidth="1"/>
    <col min="3" max="8" width="15.6640625" style="18" customWidth="1"/>
    <col min="9" max="10" width="12.6640625" style="18" customWidth="1"/>
    <col min="11" max="11" width="10.6640625" style="18" customWidth="1"/>
    <col min="12" max="12" width="2.1640625" style="18" hidden="1" customWidth="1" outlineLevel="1"/>
    <col min="13" max="13" width="13.6640625" style="18" hidden="1" customWidth="1" outlineLevel="1"/>
    <col min="14" max="16" width="10.6640625" style="18" hidden="1" customWidth="1" outlineLevel="1"/>
    <col min="17" max="17" width="10.6640625" style="18" collapsed="1"/>
    <col min="18" max="16384" width="10.6640625" style="18"/>
  </cols>
  <sheetData>
    <row r="1" spans="1:13" x14ac:dyDescent="0.2">
      <c r="A1" s="8"/>
      <c r="B1" s="8"/>
      <c r="C1" s="8"/>
      <c r="D1" s="8"/>
      <c r="E1" s="8"/>
      <c r="F1" s="28"/>
      <c r="G1" s="28"/>
      <c r="H1" s="8"/>
      <c r="I1" s="8"/>
      <c r="J1" s="8"/>
      <c r="K1" s="8"/>
      <c r="L1" s="8"/>
      <c r="M1" s="57"/>
    </row>
    <row r="2" spans="1:13" x14ac:dyDescent="0.2">
      <c r="A2" s="8"/>
      <c r="B2" s="8"/>
      <c r="C2" s="8"/>
      <c r="D2" s="8"/>
      <c r="E2" s="8"/>
      <c r="F2" s="29"/>
      <c r="G2" s="29"/>
      <c r="H2" s="8"/>
      <c r="I2" s="8"/>
      <c r="J2" s="8"/>
      <c r="K2" s="8"/>
      <c r="L2" s="8"/>
      <c r="M2" s="58"/>
    </row>
    <row r="3" spans="1:13" ht="19" x14ac:dyDescent="0.2">
      <c r="A3" s="8"/>
      <c r="B3" s="8"/>
      <c r="C3" s="33" t="str">
        <f>'2) Order Form'!D4</f>
        <v>ORDER FORM BIKE SUMMER 2021</v>
      </c>
      <c r="D3" s="8"/>
      <c r="E3" s="8"/>
      <c r="F3" s="8"/>
      <c r="G3" s="8"/>
      <c r="H3" s="8"/>
      <c r="I3" s="8"/>
      <c r="J3" s="8"/>
      <c r="K3" s="8"/>
      <c r="L3" s="8"/>
    </row>
    <row r="4" spans="1:13" x14ac:dyDescent="0.2">
      <c r="A4" s="8"/>
      <c r="B4" s="8"/>
      <c r="C4" s="142" t="str">
        <f>'2) Order Form'!D5</f>
        <v>Updated September 13th 2021</v>
      </c>
      <c r="D4" s="8"/>
      <c r="E4" s="8"/>
      <c r="F4" s="8"/>
      <c r="G4" s="8"/>
      <c r="H4" s="8"/>
      <c r="I4" s="8"/>
      <c r="J4" s="8"/>
      <c r="K4" s="8"/>
      <c r="L4" s="8"/>
      <c r="M4" s="57"/>
    </row>
    <row r="5" spans="1:13" x14ac:dyDescent="0.2">
      <c r="A5" s="8"/>
      <c r="B5" s="8"/>
      <c r="C5" s="147"/>
      <c r="D5" s="8"/>
      <c r="E5" s="8"/>
      <c r="F5" s="8"/>
      <c r="G5" s="8"/>
      <c r="H5" s="8"/>
      <c r="I5" s="8"/>
      <c r="J5" s="8"/>
      <c r="K5" s="8"/>
      <c r="L5" s="8"/>
      <c r="M5" s="58"/>
    </row>
    <row r="6" spans="1:13" x14ac:dyDescent="0.2">
      <c r="A6" s="8"/>
      <c r="B6" s="8"/>
      <c r="C6" s="17" t="s">
        <v>17</v>
      </c>
      <c r="D6" s="17"/>
      <c r="E6" s="17"/>
      <c r="F6" s="17" t="s">
        <v>18</v>
      </c>
      <c r="G6" s="17"/>
      <c r="H6" s="17"/>
      <c r="I6" s="231" t="s">
        <v>76</v>
      </c>
      <c r="J6" s="231"/>
      <c r="K6" s="8"/>
      <c r="L6" s="8"/>
    </row>
    <row r="7" spans="1:13" x14ac:dyDescent="0.2">
      <c r="A7" s="8"/>
      <c r="B7" s="84" t="s">
        <v>19</v>
      </c>
      <c r="C7" s="224"/>
      <c r="D7" s="224"/>
      <c r="E7" s="225"/>
      <c r="F7" s="226"/>
      <c r="G7" s="224"/>
      <c r="H7" s="225"/>
      <c r="I7" s="229"/>
      <c r="J7" s="230"/>
      <c r="K7" s="8"/>
      <c r="L7" s="8"/>
      <c r="M7" s="57"/>
    </row>
    <row r="8" spans="1:13" x14ac:dyDescent="0.2">
      <c r="A8" s="8"/>
      <c r="B8" s="85" t="s">
        <v>20</v>
      </c>
      <c r="C8" s="211"/>
      <c r="D8" s="211"/>
      <c r="E8" s="212"/>
      <c r="F8" s="227"/>
      <c r="G8" s="211"/>
      <c r="H8" s="212"/>
      <c r="I8" s="232" t="s">
        <v>77</v>
      </c>
      <c r="J8" s="233"/>
      <c r="K8" s="8"/>
      <c r="L8" s="8"/>
      <c r="M8" s="58"/>
    </row>
    <row r="9" spans="1:13" x14ac:dyDescent="0.2">
      <c r="A9" s="8"/>
      <c r="B9" s="85" t="s">
        <v>48</v>
      </c>
      <c r="C9" s="211"/>
      <c r="D9" s="211"/>
      <c r="E9" s="212"/>
      <c r="F9" s="227"/>
      <c r="G9" s="211"/>
      <c r="H9" s="212"/>
      <c r="I9" s="229"/>
      <c r="J9" s="230"/>
      <c r="K9" s="8"/>
      <c r="L9" s="8"/>
    </row>
    <row r="10" spans="1:13" x14ac:dyDescent="0.2">
      <c r="A10" s="8"/>
      <c r="B10" s="85" t="s">
        <v>21</v>
      </c>
      <c r="C10" s="209"/>
      <c r="D10" s="209"/>
      <c r="E10" s="210"/>
      <c r="F10" s="209"/>
      <c r="G10" s="209"/>
      <c r="H10" s="210"/>
      <c r="I10" s="232" t="s">
        <v>78</v>
      </c>
      <c r="J10" s="233"/>
      <c r="K10" s="8"/>
      <c r="L10" s="8"/>
      <c r="M10" s="57"/>
    </row>
    <row r="11" spans="1:13" x14ac:dyDescent="0.2">
      <c r="A11" s="8"/>
      <c r="B11" s="85" t="s">
        <v>22</v>
      </c>
      <c r="C11" s="211"/>
      <c r="D11" s="211"/>
      <c r="E11" s="212"/>
      <c r="F11" s="227"/>
      <c r="G11" s="211"/>
      <c r="H11" s="212"/>
      <c r="I11" s="229"/>
      <c r="J11" s="230"/>
      <c r="K11" s="8"/>
      <c r="L11" s="8"/>
      <c r="M11" s="58"/>
    </row>
    <row r="12" spans="1:13" x14ac:dyDescent="0.2">
      <c r="A12" s="8"/>
      <c r="B12" s="85" t="s">
        <v>44</v>
      </c>
      <c r="C12" s="211"/>
      <c r="D12" s="211"/>
      <c r="E12" s="212"/>
      <c r="F12" s="227"/>
      <c r="G12" s="211"/>
      <c r="H12" s="212"/>
      <c r="I12" s="8"/>
      <c r="J12" s="8"/>
      <c r="K12" s="8"/>
      <c r="L12" s="8"/>
    </row>
    <row r="13" spans="1:13" x14ac:dyDescent="0.2">
      <c r="A13" s="8"/>
      <c r="B13" s="85" t="s">
        <v>45</v>
      </c>
      <c r="C13" s="209"/>
      <c r="D13" s="209"/>
      <c r="E13" s="210"/>
      <c r="F13" s="209"/>
      <c r="G13" s="209"/>
      <c r="H13" s="210"/>
      <c r="I13" s="8"/>
      <c r="J13" s="8"/>
      <c r="K13" s="8"/>
      <c r="L13" s="8"/>
    </row>
    <row r="14" spans="1:13" x14ac:dyDescent="0.2">
      <c r="A14" s="8"/>
      <c r="B14" s="86" t="s">
        <v>23</v>
      </c>
      <c r="C14" s="213"/>
      <c r="D14" s="213"/>
      <c r="E14" s="214"/>
      <c r="F14" s="228"/>
      <c r="G14" s="213"/>
      <c r="H14" s="214"/>
      <c r="I14" s="8"/>
      <c r="J14" s="8"/>
      <c r="K14" s="8"/>
      <c r="L14" s="8"/>
    </row>
    <row r="15" spans="1:13" x14ac:dyDescent="0.2">
      <c r="A15" s="8"/>
      <c r="B15" s="54" t="s">
        <v>62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3" x14ac:dyDescent="0.2">
      <c r="A16" s="8"/>
      <c r="B16" s="8"/>
      <c r="C16" s="17" t="s">
        <v>24</v>
      </c>
      <c r="D16" s="8"/>
      <c r="E16" s="8"/>
      <c r="F16" s="8"/>
      <c r="G16" s="8"/>
      <c r="L16" s="8"/>
    </row>
    <row r="17" spans="1:15" x14ac:dyDescent="0.2">
      <c r="A17" s="8"/>
      <c r="B17" s="8"/>
      <c r="C17" s="215"/>
      <c r="D17" s="216"/>
      <c r="E17" s="216"/>
      <c r="F17" s="216"/>
      <c r="G17" s="216"/>
      <c r="H17" s="217"/>
      <c r="L17" s="8"/>
    </row>
    <row r="18" spans="1:15" x14ac:dyDescent="0.2">
      <c r="A18" s="8"/>
      <c r="B18" s="8"/>
      <c r="C18" s="218"/>
      <c r="D18" s="219"/>
      <c r="E18" s="219"/>
      <c r="F18" s="219"/>
      <c r="G18" s="219"/>
      <c r="H18" s="220"/>
      <c r="L18" s="8"/>
    </row>
    <row r="19" spans="1:15" x14ac:dyDescent="0.2">
      <c r="A19" s="8"/>
      <c r="B19" s="8"/>
      <c r="C19" s="218"/>
      <c r="D19" s="219"/>
      <c r="E19" s="219"/>
      <c r="F19" s="219"/>
      <c r="G19" s="219"/>
      <c r="H19" s="220"/>
      <c r="L19" s="8"/>
    </row>
    <row r="20" spans="1:15" x14ac:dyDescent="0.2">
      <c r="A20" s="8"/>
      <c r="B20" s="8"/>
      <c r="C20" s="218"/>
      <c r="D20" s="219"/>
      <c r="E20" s="219"/>
      <c r="F20" s="219"/>
      <c r="G20" s="219"/>
      <c r="H20" s="220"/>
      <c r="L20" s="8"/>
    </row>
    <row r="21" spans="1:15" x14ac:dyDescent="0.2">
      <c r="A21" s="8"/>
      <c r="B21" s="8"/>
      <c r="C21" s="221"/>
      <c r="D21" s="222"/>
      <c r="E21" s="222"/>
      <c r="F21" s="222"/>
      <c r="G21" s="222"/>
      <c r="H21" s="223"/>
      <c r="L21" s="8"/>
    </row>
    <row r="22" spans="1:1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5" x14ac:dyDescent="0.2">
      <c r="A23" s="8"/>
      <c r="B23" s="8"/>
      <c r="C23" s="19"/>
      <c r="D23" s="19"/>
      <c r="E23" s="19"/>
      <c r="F23" s="19"/>
      <c r="G23" s="19"/>
      <c r="H23" s="19"/>
      <c r="I23" s="19"/>
      <c r="J23" s="19"/>
      <c r="L23" s="8"/>
    </row>
    <row r="24" spans="1:15" x14ac:dyDescent="0.2">
      <c r="A24" s="8"/>
      <c r="B24" s="8"/>
      <c r="C24" s="17" t="s">
        <v>25</v>
      </c>
      <c r="D24" s="8"/>
      <c r="E24" s="8"/>
      <c r="F24" s="8"/>
      <c r="G24" s="8"/>
      <c r="H24" s="8"/>
      <c r="I24" s="8"/>
      <c r="J24" s="8"/>
      <c r="L24" s="8"/>
      <c r="M24" s="71" t="s">
        <v>74</v>
      </c>
    </row>
    <row r="25" spans="1:15" x14ac:dyDescent="0.2">
      <c r="A25" s="8"/>
      <c r="B25" s="8"/>
      <c r="C25" s="79" t="s">
        <v>36</v>
      </c>
      <c r="D25" s="79"/>
      <c r="E25" s="80" t="s">
        <v>10</v>
      </c>
      <c r="F25" s="80" t="str">
        <f>"Order "&amp;"("&amp;'2) Order Form'!$P$3&amp;")"</f>
        <v>Order (EUR)</v>
      </c>
      <c r="G25" s="80" t="str">
        <f>"Discount "&amp;"("&amp;'2) Order Form'!$P$3&amp;")"</f>
        <v>Discount (EUR)</v>
      </c>
      <c r="H25" s="81" t="str">
        <f>"Discount %"</f>
        <v>Discount %</v>
      </c>
      <c r="I25" s="80" t="str">
        <f>"Sum "&amp;"("&amp;'2) Order Form'!$P$3&amp;")"</f>
        <v>Sum (EUR)</v>
      </c>
      <c r="J25" s="80" t="s">
        <v>28</v>
      </c>
      <c r="L25" s="8"/>
      <c r="M25" s="80" t="s">
        <v>71</v>
      </c>
      <c r="N25" s="80" t="s">
        <v>72</v>
      </c>
      <c r="O25" s="80" t="s">
        <v>73</v>
      </c>
    </row>
    <row r="26" spans="1:15" x14ac:dyDescent="0.2">
      <c r="A26" s="8"/>
      <c r="B26" s="8"/>
      <c r="C26" s="8" t="s">
        <v>122</v>
      </c>
      <c r="D26" s="8"/>
      <c r="E26" s="60">
        <f>SUMIF('2) Order Form'!$B$9:$B$1048576,'1) Summary'!$C26,'2) Order Form'!$I$9:$I$1048576)</f>
        <v>0</v>
      </c>
      <c r="F26" s="20">
        <f>SUMIF('2) Order Form'!$B$9:$B$1048576,'1) Summary'!$C26,'2) Order Form'!$R$9:$R$1048576)</f>
        <v>0</v>
      </c>
      <c r="G26" s="20">
        <f>IFERROR(SUMIF('2) Order Form'!$B$9:$B$1048576,'1) Summary'!$C26,'2) Order Form'!$S$9:$S$1048576),0)</f>
        <v>0</v>
      </c>
      <c r="H26" s="45">
        <f>IFERROR(G26/F26,0)</f>
        <v>0</v>
      </c>
      <c r="I26" s="20">
        <f>F26-G26</f>
        <v>0</v>
      </c>
      <c r="J26" s="39">
        <f>IFERROR(SUMIF('2) Order Form'!$B$9:$B$1048576,'1) Summary'!$C26,'2) Order Form'!$Y$9:$Y$1048576)/I26,0)</f>
        <v>0</v>
      </c>
      <c r="L26" s="8"/>
      <c r="M26" s="65">
        <v>0</v>
      </c>
      <c r="N26" s="20">
        <f>I26-M26</f>
        <v>0</v>
      </c>
      <c r="O26" s="68" t="str">
        <f>IFERROR(N26/M26,"")</f>
        <v/>
      </c>
    </row>
    <row r="27" spans="1:15" x14ac:dyDescent="0.2">
      <c r="A27" s="8"/>
      <c r="B27" s="8"/>
      <c r="C27" s="8" t="s">
        <v>14</v>
      </c>
      <c r="D27" s="8"/>
      <c r="E27" s="60">
        <f>SUMIF('2) Order Form'!$B$9:$B$1048576,'1) Summary'!$C27,'2) Order Form'!$I$9:$I$1048576)</f>
        <v>0</v>
      </c>
      <c r="F27" s="20">
        <f>SUMIF('2) Order Form'!$B$9:$B$1048576,'1) Summary'!$C27,'2) Order Form'!$R$9:$R$1048576)</f>
        <v>0</v>
      </c>
      <c r="G27" s="20">
        <f>IFERROR(SUMIF('2) Order Form'!$B$9:$B$1048576,'1) Summary'!$C27,'2) Order Form'!$S$9:$S$1048576),0)</f>
        <v>0</v>
      </c>
      <c r="H27" s="45">
        <f>IFERROR(G27/F27,0)</f>
        <v>0</v>
      </c>
      <c r="I27" s="20">
        <f>F27-G27</f>
        <v>0</v>
      </c>
      <c r="J27" s="39">
        <f>IFERROR(SUMIF('2) Order Form'!$B$9:$B$1048576,'1) Summary'!$C27,'2) Order Form'!$Y$9:$Y$1048576)/I27,0)</f>
        <v>0</v>
      </c>
      <c r="L27" s="8"/>
      <c r="M27" s="65">
        <v>0</v>
      </c>
      <c r="N27" s="20">
        <f>I27-M27</f>
        <v>0</v>
      </c>
      <c r="O27" s="68" t="str">
        <f>IFERROR(N27/M27,"")</f>
        <v/>
      </c>
    </row>
    <row r="28" spans="1:15" x14ac:dyDescent="0.2">
      <c r="A28" s="8"/>
      <c r="B28" s="8"/>
      <c r="C28" s="8" t="s">
        <v>119</v>
      </c>
      <c r="D28" s="8"/>
      <c r="E28" s="60">
        <f>SUMIF('2) Order Form'!$B$9:$B$1048576,'1) Summary'!$C28,'2) Order Form'!$I$9:$I$1048576)</f>
        <v>0</v>
      </c>
      <c r="F28" s="20">
        <f>SUMIF('2) Order Form'!$B$9:$B$1048576,'1) Summary'!$C28,'2) Order Form'!$R$9:$R$1048576)</f>
        <v>0</v>
      </c>
      <c r="G28" s="20">
        <f>IFERROR(SUMIF('2) Order Form'!$B$9:$B$1048576,'1) Summary'!$C28,'2) Order Form'!$S$9:$S$1048576),0)</f>
        <v>0</v>
      </c>
      <c r="H28" s="45">
        <f>IFERROR(G28/F28,0)</f>
        <v>0</v>
      </c>
      <c r="I28" s="20">
        <f>F28-G28</f>
        <v>0</v>
      </c>
      <c r="J28" s="39">
        <f>IFERROR(SUMIF('2) Order Form'!$B$9:$B$1048576,'1) Summary'!$C28,'2) Order Form'!$Y$9:$Y$1048576)/I28,0)</f>
        <v>0</v>
      </c>
      <c r="L28" s="8"/>
      <c r="M28" s="65">
        <v>0</v>
      </c>
      <c r="N28" s="20">
        <f>I28-M28</f>
        <v>0</v>
      </c>
      <c r="O28" s="68" t="str">
        <f>IFERROR(N28/M28,"")</f>
        <v/>
      </c>
    </row>
    <row r="29" spans="1:15" x14ac:dyDescent="0.2">
      <c r="A29" s="8"/>
      <c r="B29" s="8"/>
      <c r="C29" s="8" t="s">
        <v>2076</v>
      </c>
      <c r="D29" s="8"/>
      <c r="E29" s="60">
        <f>SUMIF('2) Order Form'!$B$9:$B$1048576,'1) Summary'!$C29,'2) Order Form'!$I$9:$I$1048576)</f>
        <v>0</v>
      </c>
      <c r="F29" s="20">
        <f>SUMIF('2) Order Form'!$B$9:$B$1048576,'1) Summary'!$C29,'2) Order Form'!$R$9:$R$1048576)</f>
        <v>0</v>
      </c>
      <c r="G29" s="20">
        <f>IFERROR(SUMIF('2) Order Form'!$B$9:$B$1048576,'1) Summary'!$C29,'2) Order Form'!$S$9:$S$1048576),0)</f>
        <v>0</v>
      </c>
      <c r="H29" s="45">
        <f>IFERROR(G29/F29,0)</f>
        <v>0</v>
      </c>
      <c r="I29" s="20">
        <f>F29-G29</f>
        <v>0</v>
      </c>
      <c r="J29" s="39">
        <f>IFERROR(SUMIF('2) Order Form'!$B$9:$B$1048576,'1) Summary'!$C29,'2) Order Form'!$Y$9:$Y$1048576)/I29,0)</f>
        <v>0</v>
      </c>
      <c r="L29" s="8"/>
      <c r="M29" s="65">
        <v>0</v>
      </c>
      <c r="N29" s="20">
        <f>I29-M29</f>
        <v>0</v>
      </c>
      <c r="O29" s="68" t="str">
        <f>IFERROR(N29/M29,"")</f>
        <v/>
      </c>
    </row>
    <row r="30" spans="1:15" x14ac:dyDescent="0.2">
      <c r="A30" s="8"/>
      <c r="B30" s="8"/>
      <c r="C30" s="19" t="s">
        <v>2077</v>
      </c>
      <c r="D30" s="19"/>
      <c r="E30" s="61">
        <f>SUMIF('2) Order Form'!$B$9:$B$1048576,'1) Summary'!$C30,'2) Order Form'!$I$9:$I$1048576)</f>
        <v>0</v>
      </c>
      <c r="F30" s="30">
        <f>SUMIF('2) Order Form'!$B$9:$B$1048576,'1) Summary'!$C30,'2) Order Form'!$R$9:$R$1048576)</f>
        <v>0</v>
      </c>
      <c r="G30" s="30">
        <f>IFERROR(SUMIF('2) Order Form'!$B$9:$B$1048576,'1) Summary'!$C30,'2) Order Form'!$S$9:$S$1048576),0)</f>
        <v>0</v>
      </c>
      <c r="H30" s="46">
        <f>IFERROR(G30/F30,0)</f>
        <v>0</v>
      </c>
      <c r="I30" s="30">
        <f>F30-G30</f>
        <v>0</v>
      </c>
      <c r="J30" s="40">
        <f>IFERROR(SUMIF('2) Order Form'!$B$9:$B$1048576,'1) Summary'!$C30,'2) Order Form'!$Y$9:$Y$1048576)/I30,0)</f>
        <v>0</v>
      </c>
      <c r="L30" s="8"/>
      <c r="M30" s="66">
        <v>0</v>
      </c>
      <c r="N30" s="30">
        <f>I30-M30</f>
        <v>0</v>
      </c>
      <c r="O30" s="69" t="str">
        <f>IFERROR(N30/M30,"")</f>
        <v/>
      </c>
    </row>
    <row r="31" spans="1:15" ht="11.25" customHeight="1" x14ac:dyDescent="0.2">
      <c r="A31" s="8"/>
      <c r="B31" s="8"/>
      <c r="C31" s="8"/>
      <c r="D31" s="8"/>
      <c r="E31" s="62"/>
      <c r="F31" s="21"/>
      <c r="G31" s="21"/>
      <c r="H31" s="47"/>
      <c r="I31" s="21"/>
      <c r="J31" s="41"/>
      <c r="L31" s="8"/>
      <c r="M31" s="21"/>
      <c r="N31" s="21"/>
      <c r="O31" s="68"/>
    </row>
    <row r="32" spans="1:15" ht="17" thickBot="1" x14ac:dyDescent="0.25">
      <c r="A32" s="8"/>
      <c r="B32" s="8"/>
      <c r="C32" s="22" t="s">
        <v>29</v>
      </c>
      <c r="D32" s="22"/>
      <c r="E32" s="63">
        <f>SUM(E26:E30)</f>
        <v>0</v>
      </c>
      <c r="F32" s="23">
        <f>SUM(F26:F30)</f>
        <v>0</v>
      </c>
      <c r="G32" s="23">
        <f>SUM(G26:G30)</f>
        <v>0</v>
      </c>
      <c r="H32" s="48">
        <f>IFERROR(G32/F32,0)</f>
        <v>0</v>
      </c>
      <c r="I32" s="23">
        <f>SUM(I26:I30)</f>
        <v>0</v>
      </c>
      <c r="J32" s="42">
        <f>IFERROR(SUM('2) Order Form'!Y9:Y1048576)/I32,0)</f>
        <v>0</v>
      </c>
      <c r="L32" s="8"/>
      <c r="M32" s="67">
        <f>SUM(M26:M30)</f>
        <v>0</v>
      </c>
      <c r="N32" s="23">
        <f>I32-M32</f>
        <v>0</v>
      </c>
      <c r="O32" s="70" t="str">
        <f>IFERROR(N32/M32,"")</f>
        <v/>
      </c>
    </row>
    <row r="33" spans="3:7" ht="17" thickTop="1" x14ac:dyDescent="0.2"/>
    <row r="34" spans="3:7" x14ac:dyDescent="0.2">
      <c r="C34" s="31" t="str">
        <f>"ORDER TOTALS "&amp;"("&amp;'2) Order Form'!$P$3&amp;")"</f>
        <v>ORDER TOTALS (EUR)</v>
      </c>
      <c r="D34" s="32"/>
      <c r="E34" s="32"/>
      <c r="F34" s="8"/>
      <c r="G34" s="8"/>
    </row>
    <row r="35" spans="3:7" x14ac:dyDescent="0.2">
      <c r="C35" s="82"/>
      <c r="D35" s="82"/>
      <c r="E35" s="82"/>
      <c r="F35" s="8"/>
      <c r="G35" s="8"/>
    </row>
    <row r="36" spans="3:7" x14ac:dyDescent="0.2">
      <c r="C36" s="8" t="s">
        <v>30</v>
      </c>
      <c r="D36" s="24">
        <f>'2) Order Form'!S6</f>
        <v>0</v>
      </c>
      <c r="E36" s="8"/>
      <c r="F36" s="8"/>
      <c r="G36" s="8"/>
    </row>
    <row r="37" spans="3:7" x14ac:dyDescent="0.2">
      <c r="C37" s="8" t="s">
        <v>28</v>
      </c>
      <c r="D37" s="43">
        <f>J32</f>
        <v>0</v>
      </c>
      <c r="E37" s="25" t="s">
        <v>31</v>
      </c>
      <c r="F37" s="8"/>
      <c r="G37" s="8"/>
    </row>
    <row r="38" spans="3:7" x14ac:dyDescent="0.2">
      <c r="C38" s="8" t="s">
        <v>63</v>
      </c>
      <c r="D38" s="26">
        <f>IFERROR((SUM('2) Order Form'!$Y$9:$Y$1048576)/(1+E38)-D36)/(SUM('2) Order Form'!$Y$9:$Y$1048576)/(1+E38)),0)</f>
        <v>0</v>
      </c>
      <c r="E38" s="95">
        <v>0.2</v>
      </c>
      <c r="F38" s="17" t="s">
        <v>32</v>
      </c>
      <c r="G38" s="17"/>
    </row>
  </sheetData>
  <sheetProtection algorithmName="SHA-512" hashValue="4OiY9dbYsqdDSgm3J8kb+mXUvu62X/XjSg+aInAsrlKCsPi0j8BxRa817YGSRkTIrEpQvFnJAZvfba5KdA12Hw==" saltValue="Cwd0Tm1fCPxJrsaQqNI9Cg==" spinCount="100000" sheet="1" objects="1" scenarios="1" autoFilter="0"/>
  <mergeCells count="27">
    <mergeCell ref="I11:J11"/>
    <mergeCell ref="I6:J6"/>
    <mergeCell ref="I7:J7"/>
    <mergeCell ref="I8:J8"/>
    <mergeCell ref="I9:J9"/>
    <mergeCell ref="I10:J10"/>
    <mergeCell ref="F14:H14"/>
    <mergeCell ref="F9:H9"/>
    <mergeCell ref="F10:H10"/>
    <mergeCell ref="F11:H11"/>
    <mergeCell ref="F12:H12"/>
    <mergeCell ref="F13:H13"/>
    <mergeCell ref="C7:E7"/>
    <mergeCell ref="C8:E8"/>
    <mergeCell ref="C9:E9"/>
    <mergeCell ref="F7:H7"/>
    <mergeCell ref="F8:H8"/>
    <mergeCell ref="C17:H17"/>
    <mergeCell ref="C18:H18"/>
    <mergeCell ref="C19:H19"/>
    <mergeCell ref="C20:H20"/>
    <mergeCell ref="C21:H21"/>
    <mergeCell ref="C10:E10"/>
    <mergeCell ref="C11:E11"/>
    <mergeCell ref="C12:E12"/>
    <mergeCell ref="C13:E13"/>
    <mergeCell ref="C14:E14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684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I9" sqref="I9"/>
    </sheetView>
  </sheetViews>
  <sheetFormatPr baseColWidth="10" defaultColWidth="10.6640625" defaultRowHeight="16" outlineLevelCol="1" x14ac:dyDescent="0.2"/>
  <cols>
    <col min="1" max="1" width="6.6640625" hidden="1" customWidth="1"/>
    <col min="2" max="2" width="14.6640625" customWidth="1"/>
    <col min="3" max="3" width="8.6640625" customWidth="1"/>
    <col min="4" max="4" width="28.6640625" customWidth="1"/>
    <col min="5" max="5" width="10.6640625" customWidth="1" outlineLevel="1"/>
    <col min="6" max="6" width="38.6640625" customWidth="1"/>
    <col min="7" max="7" width="8.6640625" customWidth="1"/>
    <col min="8" max="8" width="8.6640625" hidden="1" customWidth="1" outlineLevel="1"/>
    <col min="9" max="9" width="10.6640625" customWidth="1" collapsed="1"/>
    <col min="10" max="10" width="10.6640625" hidden="1" customWidth="1"/>
    <col min="11" max="11" width="10.6640625" customWidth="1"/>
    <col min="12" max="13" width="10.6640625" hidden="1" customWidth="1"/>
    <col min="14" max="20" width="10.6640625" customWidth="1"/>
    <col min="21" max="21" width="10.5" hidden="1" customWidth="1" outlineLevel="1"/>
    <col min="22" max="22" width="2.6640625" customWidth="1" collapsed="1"/>
    <col min="23" max="23" width="14.6640625" customWidth="1" outlineLevel="1"/>
    <col min="24" max="24" width="8" customWidth="1"/>
    <col min="25" max="26" width="10.6640625" hidden="1" customWidth="1"/>
    <col min="27" max="27" width="6.5" hidden="1" customWidth="1"/>
    <col min="28" max="28" width="10.6640625" hidden="1" customWidth="1"/>
    <col min="29" max="30" width="21.1640625" hidden="1" customWidth="1"/>
    <col min="31" max="33" width="10.6640625" hidden="1" customWidth="1"/>
    <col min="34" max="42" width="30.6640625" customWidth="1"/>
  </cols>
  <sheetData>
    <row r="1" spans="1:33" x14ac:dyDescent="0.2">
      <c r="A1" s="5"/>
      <c r="B1" s="5"/>
      <c r="C1" s="5"/>
      <c r="D1" s="12"/>
      <c r="E1" s="12"/>
      <c r="F1" s="12"/>
      <c r="G1" s="50"/>
      <c r="H1" s="50"/>
      <c r="I1" s="18"/>
      <c r="J1" s="18"/>
      <c r="K1" s="18"/>
      <c r="L1" s="18"/>
      <c r="M1" s="18"/>
      <c r="N1" s="6"/>
      <c r="O1" s="6"/>
      <c r="P1" s="7"/>
      <c r="Q1" s="7"/>
      <c r="R1" s="7"/>
      <c r="S1" s="7"/>
      <c r="T1" s="7"/>
      <c r="U1" s="9"/>
      <c r="V1" s="18"/>
      <c r="W1" s="114"/>
      <c r="X1" s="18"/>
      <c r="Y1" s="37"/>
      <c r="Z1" s="37"/>
      <c r="AA1" s="36"/>
      <c r="AB1" s="49"/>
      <c r="AC1" s="49"/>
      <c r="AD1" s="49"/>
      <c r="AE1" s="9"/>
      <c r="AF1" s="9"/>
      <c r="AG1" s="117"/>
    </row>
    <row r="2" spans="1:33" ht="16.5" customHeight="1" x14ac:dyDescent="0.2">
      <c r="A2" s="10"/>
      <c r="B2" s="10"/>
      <c r="C2" s="34"/>
      <c r="D2" s="34"/>
      <c r="E2" s="83"/>
      <c r="F2" s="83"/>
      <c r="G2" s="146"/>
      <c r="H2" s="50"/>
      <c r="I2" s="18"/>
      <c r="J2" s="18"/>
      <c r="K2" s="18"/>
      <c r="L2" s="18"/>
      <c r="M2" s="18"/>
      <c r="N2" s="9"/>
      <c r="O2" s="3"/>
      <c r="P2" s="234" t="s">
        <v>12</v>
      </c>
      <c r="Q2" s="235"/>
      <c r="R2" s="75" t="s">
        <v>15</v>
      </c>
      <c r="S2" s="242">
        <f>SUM(I9:I684)</f>
        <v>0</v>
      </c>
      <c r="T2" s="242"/>
      <c r="U2" s="9"/>
      <c r="V2" s="18"/>
      <c r="W2" s="114"/>
      <c r="X2" s="18"/>
      <c r="Y2" s="37"/>
      <c r="Z2" s="37"/>
      <c r="AA2" s="36"/>
      <c r="AB2" s="49"/>
      <c r="AC2" s="49"/>
      <c r="AD2" s="49"/>
      <c r="AE2" s="9"/>
      <c r="AF2" s="9"/>
      <c r="AG2" s="117"/>
    </row>
    <row r="3" spans="1:33" ht="16.5" customHeight="1" x14ac:dyDescent="0.2">
      <c r="A3" s="10"/>
      <c r="B3" s="10"/>
      <c r="C3" s="9"/>
      <c r="D3" s="9"/>
      <c r="E3" s="9"/>
      <c r="F3" s="12"/>
      <c r="G3" s="87"/>
      <c r="H3" s="50"/>
      <c r="I3" s="18"/>
      <c r="J3" s="18"/>
      <c r="K3" s="18"/>
      <c r="L3" s="18"/>
      <c r="M3" s="18"/>
      <c r="N3" s="9"/>
      <c r="O3" s="13" t="s">
        <v>16</v>
      </c>
      <c r="P3" s="236" t="s">
        <v>6</v>
      </c>
      <c r="Q3" s="237"/>
      <c r="R3" s="75" t="s">
        <v>41</v>
      </c>
      <c r="S3" s="239">
        <f>IFERROR(SUMPRODUCT(Q9:Q684,I9:I684)/SUM(T9:T684),0)</f>
        <v>0</v>
      </c>
      <c r="T3" s="239"/>
      <c r="U3" s="9"/>
      <c r="V3" s="18"/>
      <c r="W3" s="114"/>
      <c r="X3" s="18"/>
      <c r="Y3" s="37"/>
      <c r="Z3" s="37"/>
      <c r="AA3" s="36"/>
      <c r="AB3" s="49"/>
      <c r="AC3" s="49"/>
      <c r="AD3" s="49"/>
      <c r="AE3" s="9"/>
      <c r="AF3" s="9"/>
      <c r="AG3" s="117"/>
    </row>
    <row r="4" spans="1:33" ht="16.5" customHeight="1" x14ac:dyDescent="0.25">
      <c r="A4" s="9"/>
      <c r="B4" s="9"/>
      <c r="C4" s="9"/>
      <c r="D4" s="78" t="s">
        <v>2078</v>
      </c>
      <c r="E4" s="78"/>
      <c r="F4" s="12"/>
      <c r="G4" s="87"/>
      <c r="H4" s="50"/>
      <c r="I4" s="18"/>
      <c r="J4" s="18"/>
      <c r="K4" s="18"/>
      <c r="L4" s="18"/>
      <c r="M4" s="18"/>
      <c r="N4" s="9"/>
      <c r="O4" s="15"/>
      <c r="P4" s="234" t="s">
        <v>527</v>
      </c>
      <c r="Q4" s="235"/>
      <c r="R4" s="75" t="s">
        <v>13</v>
      </c>
      <c r="S4" s="239">
        <f>SUM(R9:R684)</f>
        <v>0</v>
      </c>
      <c r="T4" s="239"/>
      <c r="U4" s="9"/>
      <c r="V4" s="18"/>
      <c r="W4" s="114"/>
      <c r="X4" s="18"/>
      <c r="Y4" s="37"/>
      <c r="Z4" s="37"/>
      <c r="AA4" s="36"/>
      <c r="AB4" s="49"/>
      <c r="AC4" s="49"/>
      <c r="AD4" s="49"/>
      <c r="AE4" s="9"/>
      <c r="AF4" s="9"/>
      <c r="AG4" s="117"/>
    </row>
    <row r="5" spans="1:33" ht="16.5" customHeight="1" x14ac:dyDescent="0.2">
      <c r="A5" s="9"/>
      <c r="B5" s="9"/>
      <c r="C5" s="9"/>
      <c r="D5" s="153" t="s">
        <v>4556</v>
      </c>
      <c r="E5" s="134"/>
      <c r="F5" s="14"/>
      <c r="G5" s="88"/>
      <c r="H5" s="50"/>
      <c r="I5" s="18"/>
      <c r="J5" s="18"/>
      <c r="K5" s="18"/>
      <c r="L5" s="18"/>
      <c r="M5" s="18"/>
      <c r="N5" s="9"/>
      <c r="O5" s="13" t="s">
        <v>16</v>
      </c>
      <c r="P5" s="240">
        <v>0</v>
      </c>
      <c r="Q5" s="241"/>
      <c r="R5" s="76" t="s">
        <v>1</v>
      </c>
      <c r="S5" s="243">
        <f>SUM(S9:S684)</f>
        <v>0</v>
      </c>
      <c r="T5" s="243"/>
      <c r="U5" s="77">
        <f>IFERROR(S5/S4,0)</f>
        <v>0</v>
      </c>
      <c r="V5" s="55"/>
      <c r="W5" s="115"/>
      <c r="X5" s="18"/>
      <c r="Y5" s="37"/>
      <c r="Z5" s="37"/>
      <c r="AA5" s="36"/>
      <c r="AB5" s="49"/>
      <c r="AC5" s="49"/>
      <c r="AD5" s="49"/>
      <c r="AE5" s="9"/>
      <c r="AF5" s="9"/>
      <c r="AG5" s="117"/>
    </row>
    <row r="6" spans="1:33" ht="16.5" customHeight="1" thickBot="1" x14ac:dyDescent="0.25">
      <c r="A6" s="9"/>
      <c r="B6" s="9"/>
      <c r="C6" s="9"/>
      <c r="D6" s="27"/>
      <c r="E6" s="27"/>
      <c r="F6" s="27"/>
      <c r="G6" s="89"/>
      <c r="H6" s="50"/>
      <c r="I6" s="18"/>
      <c r="J6" s="18"/>
      <c r="K6" s="18"/>
      <c r="L6" s="18"/>
      <c r="M6" s="18"/>
      <c r="N6" s="9"/>
      <c r="O6" s="11"/>
      <c r="P6" s="16"/>
      <c r="Q6" s="16"/>
      <c r="R6" s="113" t="s">
        <v>40</v>
      </c>
      <c r="S6" s="238">
        <f>SUM(S4-S5)</f>
        <v>0</v>
      </c>
      <c r="T6" s="238"/>
      <c r="U6" s="9"/>
      <c r="V6" s="18"/>
      <c r="W6" s="114"/>
      <c r="X6" s="18"/>
      <c r="Y6" s="37"/>
      <c r="Z6" s="37"/>
      <c r="AA6" s="36"/>
      <c r="AB6" s="49"/>
      <c r="AC6" s="49"/>
      <c r="AD6" s="49"/>
      <c r="AE6" s="9"/>
      <c r="AF6" s="9"/>
      <c r="AG6" s="117"/>
    </row>
    <row r="7" spans="1:33" ht="15" customHeight="1" thickTop="1" x14ac:dyDescent="0.2">
      <c r="A7" s="18"/>
      <c r="B7" s="18"/>
      <c r="C7" s="18"/>
      <c r="D7" s="18"/>
      <c r="E7" s="18"/>
      <c r="F7" s="18"/>
      <c r="G7" s="50"/>
      <c r="H7" s="50"/>
      <c r="I7" s="18"/>
      <c r="J7" s="18"/>
      <c r="K7" s="18"/>
      <c r="L7" s="18"/>
      <c r="M7" s="18"/>
      <c r="N7" s="18"/>
      <c r="O7" s="18"/>
      <c r="P7" s="91"/>
      <c r="Q7" s="91"/>
      <c r="R7" s="91"/>
      <c r="S7" s="91"/>
      <c r="T7" s="91"/>
      <c r="U7" s="18"/>
      <c r="V7" s="18"/>
      <c r="W7" s="116"/>
      <c r="X7" s="18"/>
      <c r="Y7" s="38"/>
      <c r="Z7" s="38"/>
      <c r="AA7" s="36"/>
      <c r="AB7" s="50"/>
      <c r="AC7" s="50"/>
      <c r="AD7" s="50"/>
      <c r="AE7" s="18"/>
      <c r="AF7" s="18"/>
      <c r="AG7" s="91"/>
    </row>
    <row r="8" spans="1:33" ht="30" customHeight="1" x14ac:dyDescent="0.2">
      <c r="A8" s="72" t="s">
        <v>61</v>
      </c>
      <c r="B8" s="72" t="s">
        <v>11</v>
      </c>
      <c r="C8" s="72" t="s">
        <v>47</v>
      </c>
      <c r="D8" s="73" t="s">
        <v>9</v>
      </c>
      <c r="E8" s="73" t="s">
        <v>508</v>
      </c>
      <c r="F8" s="74" t="s">
        <v>510</v>
      </c>
      <c r="G8" s="90" t="s">
        <v>509</v>
      </c>
      <c r="H8" s="90" t="s">
        <v>127</v>
      </c>
      <c r="I8" s="90" t="s">
        <v>99</v>
      </c>
      <c r="J8" s="90" t="s">
        <v>4215</v>
      </c>
      <c r="K8" s="90" t="s">
        <v>4215</v>
      </c>
      <c r="L8" s="90" t="s">
        <v>4216</v>
      </c>
      <c r="M8" s="90" t="s">
        <v>4509</v>
      </c>
      <c r="N8" s="90" t="s">
        <v>126</v>
      </c>
      <c r="O8" s="90" t="s">
        <v>70</v>
      </c>
      <c r="P8" s="92" t="str">
        <f>"WHS"&amp;$P$3</f>
        <v>WHSEUR</v>
      </c>
      <c r="Q8" s="92" t="str">
        <f>"RETAIL"&amp;$P$3</f>
        <v>RETAILEUR</v>
      </c>
      <c r="R8" s="93" t="s">
        <v>26</v>
      </c>
      <c r="S8" s="93" t="s">
        <v>27</v>
      </c>
      <c r="T8" s="93" t="s">
        <v>42</v>
      </c>
      <c r="U8" s="74" t="s">
        <v>64</v>
      </c>
      <c r="V8" s="120"/>
      <c r="W8" s="74" t="s">
        <v>43</v>
      </c>
      <c r="X8" s="120"/>
      <c r="Y8" s="136" t="s">
        <v>49</v>
      </c>
      <c r="Z8" s="137" t="s">
        <v>36</v>
      </c>
      <c r="AA8" s="138" t="s">
        <v>46</v>
      </c>
      <c r="AB8" s="138" t="s">
        <v>37</v>
      </c>
      <c r="AC8" s="138" t="s">
        <v>130</v>
      </c>
      <c r="AD8" s="139" t="s">
        <v>129</v>
      </c>
      <c r="AE8" s="140" t="s">
        <v>115</v>
      </c>
      <c r="AF8" s="140" t="s">
        <v>114</v>
      </c>
      <c r="AG8" s="141" t="s">
        <v>131</v>
      </c>
    </row>
    <row r="9" spans="1:33" ht="17.25" customHeight="1" x14ac:dyDescent="0.2">
      <c r="A9" s="34">
        <v>1</v>
      </c>
      <c r="B9" s="34" t="str">
        <f>VLOOKUP(A9,Classification!$H$2:$I$11,2,FALSE)</f>
        <v>Helmets &amp; Helmet Acc.</v>
      </c>
      <c r="C9" s="34">
        <f>INDEX(ATS!$A:$AE,MATCH('2) Order Form'!$W9,ATS!$AD:$AD,0),1)</f>
        <v>845073</v>
      </c>
      <c r="D9" s="34" t="str">
        <f>INDEX(ATS!$A:$AE,MATCH('2) Order Form'!$W9,ATS!$AD:$AD,0),2)</f>
        <v>Arbitrator Mips Helmet</v>
      </c>
      <c r="E9" s="83" t="str">
        <f>INDEX(ATS!$A:$AE,MATCH('2) Order Form'!$W9,ATS!$AD:$AD,0),4)</f>
        <v>CORNC-SM</v>
      </c>
      <c r="F9" s="83" t="str">
        <f>INDEX(ATS!$A:$AE,MATCH('2) Order Form'!$W9,ATS!$AD:$AD,0),5)</f>
        <v>Chopper Orange / Natural Carbon</v>
      </c>
      <c r="G9" s="146" t="str">
        <f>INDEX(ATS!$A:$AE,MATCH('2) Order Form'!$W9,ATS!$AD:$AD,0),6)</f>
        <v>SM</v>
      </c>
      <c r="H9" s="59">
        <v>1</v>
      </c>
      <c r="I9" s="112">
        <v>0</v>
      </c>
      <c r="J9" s="118">
        <f>IFERROR(VLOOKUP(W9,ATS!$AD:$AF,2,FALSE),0)</f>
        <v>2</v>
      </c>
      <c r="K9" s="118">
        <f t="shared" ref="K9" si="0">IF(J9=99999,"OPEN",IF(J9&gt;50,"50+",IF(J9&lt;=0,"0",J9)))</f>
        <v>2</v>
      </c>
      <c r="L9" s="118">
        <f>IFERROR(VLOOKUP(W9,ATS!$AD:$AF,3,FALSE),0)</f>
        <v>2</v>
      </c>
      <c r="M9" s="151">
        <f t="shared" ref="M9:M35" si="1">IF(L9=99999,"OPEN",IF(L9&gt;50,"50+",IF(L9&lt;=0,"0",L9)))</f>
        <v>2</v>
      </c>
      <c r="N9" s="94">
        <v>0</v>
      </c>
      <c r="O9" s="56">
        <f t="shared" ref="O9:O35" si="2">IF(N9&lt;&gt;0,N9,$P$5)</f>
        <v>0</v>
      </c>
      <c r="P9" s="51">
        <f>VLOOKUP($C9,Prices!$A$3:$R$1996,MATCH('2) Order Form'!P$8,Prices!$A$2:$R$2,0),FALSE)</f>
        <v>175</v>
      </c>
      <c r="Q9" s="52">
        <f>VLOOKUP($C9,Prices!$A$3:$R$1996,MATCH('2) Order Form'!Q$8,Prices!$A$2:$R$2,0),FALSE)</f>
        <v>349.95</v>
      </c>
      <c r="R9" s="35">
        <f t="shared" ref="R9:R35" si="3">I9*P9</f>
        <v>0</v>
      </c>
      <c r="S9" s="44">
        <f t="shared" ref="S9:S35" si="4">R9*O9</f>
        <v>0</v>
      </c>
      <c r="T9" s="52">
        <f t="shared" ref="T9:T35" si="5">R9-S9</f>
        <v>0</v>
      </c>
      <c r="U9" s="119">
        <f t="shared" ref="U9:U72" si="6">IFERROR(I9/SUMIF($AC$9:$AC$684,AC9,$I$9:$I$684),0)</f>
        <v>0</v>
      </c>
      <c r="V9" s="120"/>
      <c r="W9" s="143">
        <v>7048652660404</v>
      </c>
      <c r="X9" s="121"/>
      <c r="Y9" s="122">
        <f t="shared" ref="Y9:Y68" si="7">I9*Q9</f>
        <v>0</v>
      </c>
      <c r="Z9" s="123">
        <f t="shared" ref="Z9:Z35" ca="1" si="8">IF(A9=OFFSET(A9,-1,0),0,1)</f>
        <v>1</v>
      </c>
      <c r="AA9" s="123">
        <f t="shared" ref="AA9:AA35" ca="1" si="9">IF(C9=OFFSET(C9,-1,0),0,1)</f>
        <v>1</v>
      </c>
      <c r="AB9" s="123">
        <f t="shared" ref="AB9:AB35" ca="1" si="10">IF(F9=OFFSET(F9,-1,0),0,1)</f>
        <v>1</v>
      </c>
      <c r="AC9" s="123" t="str">
        <f t="shared" ref="AC9:AC35" si="11">CONCATENATE(C9,F9)</f>
        <v>845073Chopper Orange / Natural Carbon</v>
      </c>
      <c r="AD9" s="124">
        <f t="shared" ref="AD9:AD35" si="12">IFERROR(IF(B9="EYEWEAR",CONCATENATE(C9,"-",G9),C9),C9)</f>
        <v>845073</v>
      </c>
      <c r="AE9" s="127">
        <f>VLOOKUP($C9,Classification!$A:$F,5,FALSE)</f>
        <v>1</v>
      </c>
      <c r="AF9" s="125">
        <f>VLOOKUP($C9,Classification!$A:$F,6,FALSE)</f>
        <v>1</v>
      </c>
      <c r="AG9" s="126" t="str">
        <f>INDEX(ATS!$A:$AE,MATCH('2) Order Form'!$W9,ATS!$AD:$AD,0),7)</f>
        <v>Stock</v>
      </c>
    </row>
    <row r="10" spans="1:33" ht="17.25" customHeight="1" x14ac:dyDescent="0.2">
      <c r="A10" s="34">
        <v>1</v>
      </c>
      <c r="B10" s="34" t="str">
        <f>VLOOKUP(A10,Classification!$H$2:$I$11,2,FALSE)</f>
        <v>Helmets &amp; Helmet Acc.</v>
      </c>
      <c r="C10" s="34">
        <f>INDEX(ATS!$A:$AE,MATCH('2) Order Form'!$W10,ATS!$AD:$AD,0),1)</f>
        <v>845073</v>
      </c>
      <c r="D10" s="34" t="str">
        <f>INDEX(ATS!$A:$AE,MATCH('2) Order Form'!$W10,ATS!$AD:$AD,0),2)</f>
        <v>Arbitrator Mips Helmet</v>
      </c>
      <c r="E10" s="83" t="str">
        <f>INDEX(ATS!$A:$AE,MATCH('2) Order Form'!$W10,ATS!$AD:$AD,0),4)</f>
        <v>CORNC-ML</v>
      </c>
      <c r="F10" s="83" t="str">
        <f>INDEX(ATS!$A:$AE,MATCH('2) Order Form'!$W10,ATS!$AD:$AD,0),5)</f>
        <v>Chopper Orange / Natural Carbon</v>
      </c>
      <c r="G10" s="146" t="str">
        <f>INDEX(ATS!$A:$AE,MATCH('2) Order Form'!$W10,ATS!$AD:$AD,0),6)</f>
        <v>ML</v>
      </c>
      <c r="H10" s="59">
        <v>1</v>
      </c>
      <c r="I10" s="112">
        <v>0</v>
      </c>
      <c r="J10" s="118">
        <f>IFERROR(VLOOKUP(W10,ATS!$AD:$AF,2,FALSE),0)</f>
        <v>0</v>
      </c>
      <c r="K10" s="118" t="str">
        <f t="shared" ref="K10:K72" si="13">IF(J10=99999,"OPEN",IF(J10&gt;50,"50+",IF(J10&lt;=0,"0",J10)))</f>
        <v>0</v>
      </c>
      <c r="L10" s="118">
        <f>IFERROR(VLOOKUP(W10,ATS!$AD:$AF,3,FALSE),0)</f>
        <v>0</v>
      </c>
      <c r="M10" s="151" t="str">
        <f t="shared" si="1"/>
        <v>0</v>
      </c>
      <c r="N10" s="94">
        <v>0</v>
      </c>
      <c r="O10" s="56">
        <f t="shared" si="2"/>
        <v>0</v>
      </c>
      <c r="P10" s="51">
        <f>VLOOKUP($C10,Prices!$A$3:$R$1996,MATCH('2) Order Form'!P$8,Prices!$A$2:$R$2,0),FALSE)</f>
        <v>175</v>
      </c>
      <c r="Q10" s="52">
        <f>VLOOKUP($C10,Prices!$A$3:$R$1996,MATCH('2) Order Form'!Q$8,Prices!$A$2:$R$2,0),FALSE)</f>
        <v>349.95</v>
      </c>
      <c r="R10" s="35">
        <f t="shared" si="3"/>
        <v>0</v>
      </c>
      <c r="S10" s="44">
        <f t="shared" si="4"/>
        <v>0</v>
      </c>
      <c r="T10" s="52">
        <f t="shared" si="5"/>
        <v>0</v>
      </c>
      <c r="U10" s="119">
        <f t="shared" si="6"/>
        <v>0</v>
      </c>
      <c r="V10" s="120"/>
      <c r="W10" s="143">
        <v>7048652660398</v>
      </c>
      <c r="X10" s="121"/>
      <c r="Y10" s="122">
        <f t="shared" si="7"/>
        <v>0</v>
      </c>
      <c r="Z10" s="123">
        <f t="shared" ca="1" si="8"/>
        <v>0</v>
      </c>
      <c r="AA10" s="123">
        <f t="shared" ca="1" si="9"/>
        <v>0</v>
      </c>
      <c r="AB10" s="123">
        <f t="shared" ca="1" si="10"/>
        <v>0</v>
      </c>
      <c r="AC10" s="123" t="str">
        <f t="shared" si="11"/>
        <v>845073Chopper Orange / Natural Carbon</v>
      </c>
      <c r="AD10" s="124">
        <f t="shared" si="12"/>
        <v>845073</v>
      </c>
      <c r="AE10" s="127">
        <f>VLOOKUP($C10,Classification!$A:$F,5,FALSE)</f>
        <v>1</v>
      </c>
      <c r="AF10" s="125">
        <f>VLOOKUP($C10,Classification!$A:$F,6,FALSE)</f>
        <v>1</v>
      </c>
      <c r="AG10" s="126" t="str">
        <f>INDEX(ATS!$A:$AE,MATCH('2) Order Form'!$W10,ATS!$AD:$AD,0),7)</f>
        <v>Stock</v>
      </c>
    </row>
    <row r="11" spans="1:33" ht="17.25" customHeight="1" x14ac:dyDescent="0.2">
      <c r="A11" s="34">
        <v>1</v>
      </c>
      <c r="B11" s="34" t="str">
        <f>VLOOKUP(A11,Classification!$H$2:$I$11,2,FALSE)</f>
        <v>Helmets &amp; Helmet Acc.</v>
      </c>
      <c r="C11" s="34">
        <f>INDEX(ATS!$A:$AE,MATCH('2) Order Form'!$W11,ATS!$AD:$AD,0),1)</f>
        <v>845073</v>
      </c>
      <c r="D11" s="34" t="str">
        <f>INDEX(ATS!$A:$AE,MATCH('2) Order Form'!$W11,ATS!$AD:$AD,0),2)</f>
        <v>Arbitrator Mips Helmet</v>
      </c>
      <c r="E11" s="83" t="str">
        <f>INDEX(ATS!$A:$AE,MATCH('2) Order Form'!$W11,ATS!$AD:$AD,0),4)</f>
        <v>MBKNC-SM</v>
      </c>
      <c r="F11" s="83" t="str">
        <f>INDEX(ATS!$A:$AE,MATCH('2) Order Form'!$W11,ATS!$AD:$AD,0),5)</f>
        <v>Matte Black/Natural Carbon</v>
      </c>
      <c r="G11" s="146" t="str">
        <f>INDEX(ATS!$A:$AE,MATCH('2) Order Form'!$W11,ATS!$AD:$AD,0),6)</f>
        <v>SM</v>
      </c>
      <c r="H11" s="59">
        <v>1</v>
      </c>
      <c r="I11" s="112">
        <v>0</v>
      </c>
      <c r="J11" s="118">
        <f>IFERROR(VLOOKUP(W11,ATS!$AD:$AF,2,FALSE),0)</f>
        <v>0</v>
      </c>
      <c r="K11" s="118" t="str">
        <f t="shared" si="13"/>
        <v>0</v>
      </c>
      <c r="L11" s="118">
        <f>IFERROR(VLOOKUP(W11,ATS!$AD:$AF,3,FALSE),0)</f>
        <v>0</v>
      </c>
      <c r="M11" s="151" t="str">
        <f t="shared" si="1"/>
        <v>0</v>
      </c>
      <c r="N11" s="94">
        <v>0</v>
      </c>
      <c r="O11" s="56">
        <f t="shared" si="2"/>
        <v>0</v>
      </c>
      <c r="P11" s="51">
        <f>VLOOKUP($C11,Prices!$A$3:$R$1996,MATCH('2) Order Form'!P$8,Prices!$A$2:$R$2,0),FALSE)</f>
        <v>175</v>
      </c>
      <c r="Q11" s="52">
        <f>VLOOKUP($C11,Prices!$A$3:$R$1996,MATCH('2) Order Form'!Q$8,Prices!$A$2:$R$2,0),FALSE)</f>
        <v>349.95</v>
      </c>
      <c r="R11" s="35">
        <f t="shared" si="3"/>
        <v>0</v>
      </c>
      <c r="S11" s="44">
        <f t="shared" si="4"/>
        <v>0</v>
      </c>
      <c r="T11" s="52">
        <f t="shared" si="5"/>
        <v>0</v>
      </c>
      <c r="U11" s="119">
        <f t="shared" si="6"/>
        <v>0</v>
      </c>
      <c r="V11" s="120"/>
      <c r="W11" s="143">
        <v>7048652273154</v>
      </c>
      <c r="X11" s="121"/>
      <c r="Y11" s="122">
        <f t="shared" si="7"/>
        <v>0</v>
      </c>
      <c r="Z11" s="123">
        <f t="shared" ca="1" si="8"/>
        <v>0</v>
      </c>
      <c r="AA11" s="123">
        <f t="shared" ca="1" si="9"/>
        <v>0</v>
      </c>
      <c r="AB11" s="123">
        <f t="shared" ca="1" si="10"/>
        <v>1</v>
      </c>
      <c r="AC11" s="123" t="str">
        <f t="shared" si="11"/>
        <v>845073Matte Black/Natural Carbon</v>
      </c>
      <c r="AD11" s="124">
        <f t="shared" si="12"/>
        <v>845073</v>
      </c>
      <c r="AE11" s="127">
        <f>VLOOKUP($C11,Classification!$A:$F,5,FALSE)</f>
        <v>1</v>
      </c>
      <c r="AF11" s="125">
        <f>VLOOKUP($C11,Classification!$A:$F,6,FALSE)</f>
        <v>1</v>
      </c>
      <c r="AG11" s="126" t="str">
        <f>INDEX(ATS!$A:$AE,MATCH('2) Order Form'!$W11,ATS!$AD:$AD,0),7)</f>
        <v>Active</v>
      </c>
    </row>
    <row r="12" spans="1:33" ht="17.25" customHeight="1" x14ac:dyDescent="0.2">
      <c r="A12" s="34">
        <v>1</v>
      </c>
      <c r="B12" s="34" t="str">
        <f>VLOOKUP(A12,Classification!$H$2:$I$11,2,FALSE)</f>
        <v>Helmets &amp; Helmet Acc.</v>
      </c>
      <c r="C12" s="34">
        <f>INDEX(ATS!$A:$AE,MATCH('2) Order Form'!$W12,ATS!$AD:$AD,0),1)</f>
        <v>845073</v>
      </c>
      <c r="D12" s="34" t="str">
        <f>INDEX(ATS!$A:$AE,MATCH('2) Order Form'!$W12,ATS!$AD:$AD,0),2)</f>
        <v>Arbitrator Mips Helmet</v>
      </c>
      <c r="E12" s="83" t="str">
        <f>INDEX(ATS!$A:$AE,MATCH('2) Order Form'!$W12,ATS!$AD:$AD,0),4)</f>
        <v>MBKNC-ML</v>
      </c>
      <c r="F12" s="83" t="str">
        <f>INDEX(ATS!$A:$AE,MATCH('2) Order Form'!$W12,ATS!$AD:$AD,0),5)</f>
        <v>Matte Black/Natural Carbon</v>
      </c>
      <c r="G12" s="146" t="str">
        <f>INDEX(ATS!$A:$AE,MATCH('2) Order Form'!$W12,ATS!$AD:$AD,0),6)</f>
        <v>ML</v>
      </c>
      <c r="H12" s="59">
        <v>1</v>
      </c>
      <c r="I12" s="112">
        <v>0</v>
      </c>
      <c r="J12" s="118">
        <f>IFERROR(VLOOKUP(W12,ATS!$AD:$AF,2,FALSE),0)</f>
        <v>0</v>
      </c>
      <c r="K12" s="118" t="str">
        <f t="shared" si="13"/>
        <v>0</v>
      </c>
      <c r="L12" s="118">
        <f>IFERROR(VLOOKUP(W12,ATS!$AD:$AF,3,FALSE),0)</f>
        <v>0</v>
      </c>
      <c r="M12" s="151" t="str">
        <f t="shared" si="1"/>
        <v>0</v>
      </c>
      <c r="N12" s="94">
        <v>0</v>
      </c>
      <c r="O12" s="56">
        <f t="shared" si="2"/>
        <v>0</v>
      </c>
      <c r="P12" s="51">
        <f>VLOOKUP($C12,Prices!$A$3:$R$1996,MATCH('2) Order Form'!P$8,Prices!$A$2:$R$2,0),FALSE)</f>
        <v>175</v>
      </c>
      <c r="Q12" s="52">
        <f>VLOOKUP($C12,Prices!$A$3:$R$1996,MATCH('2) Order Form'!Q$8,Prices!$A$2:$R$2,0),FALSE)</f>
        <v>349.95</v>
      </c>
      <c r="R12" s="35">
        <f t="shared" si="3"/>
        <v>0</v>
      </c>
      <c r="S12" s="44">
        <f t="shared" si="4"/>
        <v>0</v>
      </c>
      <c r="T12" s="52">
        <f t="shared" si="5"/>
        <v>0</v>
      </c>
      <c r="U12" s="119">
        <f t="shared" si="6"/>
        <v>0</v>
      </c>
      <c r="V12" s="120"/>
      <c r="W12" s="143">
        <v>7048652273147</v>
      </c>
      <c r="X12" s="121"/>
      <c r="Y12" s="122">
        <f t="shared" si="7"/>
        <v>0</v>
      </c>
      <c r="Z12" s="123">
        <f t="shared" ca="1" si="8"/>
        <v>0</v>
      </c>
      <c r="AA12" s="123">
        <f t="shared" ca="1" si="9"/>
        <v>0</v>
      </c>
      <c r="AB12" s="123">
        <f t="shared" ca="1" si="10"/>
        <v>0</v>
      </c>
      <c r="AC12" s="123" t="str">
        <f t="shared" si="11"/>
        <v>845073Matte Black/Natural Carbon</v>
      </c>
      <c r="AD12" s="124">
        <f t="shared" si="12"/>
        <v>845073</v>
      </c>
      <c r="AE12" s="127">
        <f>VLOOKUP($C12,Classification!$A:$F,5,FALSE)</f>
        <v>1</v>
      </c>
      <c r="AF12" s="125">
        <f>VLOOKUP($C12,Classification!$A:$F,6,FALSE)</f>
        <v>1</v>
      </c>
      <c r="AG12" s="126" t="str">
        <f>INDEX(ATS!$A:$AE,MATCH('2) Order Form'!$W12,ATS!$AD:$AD,0),7)</f>
        <v>Active</v>
      </c>
    </row>
    <row r="13" spans="1:33" ht="17.25" customHeight="1" x14ac:dyDescent="0.2">
      <c r="A13" s="34">
        <v>1</v>
      </c>
      <c r="B13" s="34" t="str">
        <f>VLOOKUP(A13,Classification!$H$2:$I$11,2,FALSE)</f>
        <v>Helmets &amp; Helmet Acc.</v>
      </c>
      <c r="C13" s="34">
        <f>INDEX(ATS!$A:$AE,MATCH('2) Order Form'!$W13,ATS!$AD:$AD,0),1)</f>
        <v>845073</v>
      </c>
      <c r="D13" s="34" t="str">
        <f>INDEX(ATS!$A:$AE,MATCH('2) Order Form'!$W13,ATS!$AD:$AD,0),2)</f>
        <v>Arbitrator Mips Helmet</v>
      </c>
      <c r="E13" s="83" t="str">
        <f>INDEX(ATS!$A:$AE,MATCH('2) Order Form'!$W13,ATS!$AD:$AD,0),4)</f>
        <v>NGRNC-SM</v>
      </c>
      <c r="F13" s="83" t="str">
        <f>INDEX(ATS!$A:$AE,MATCH('2) Order Form'!$W13,ATS!$AD:$AD,0),5)</f>
        <v>Nardo Gray / Natural Carbon</v>
      </c>
      <c r="G13" s="146" t="str">
        <f>INDEX(ATS!$A:$AE,MATCH('2) Order Form'!$W13,ATS!$AD:$AD,0),6)</f>
        <v>SM</v>
      </c>
      <c r="H13" s="59">
        <v>1</v>
      </c>
      <c r="I13" s="112">
        <v>0</v>
      </c>
      <c r="J13" s="118">
        <f>IFERROR(VLOOKUP(W13,ATS!$AD:$AF,2,FALSE),0)</f>
        <v>0</v>
      </c>
      <c r="K13" s="118" t="str">
        <f t="shared" si="13"/>
        <v>0</v>
      </c>
      <c r="L13" s="118">
        <f>IFERROR(VLOOKUP(W13,ATS!$AD:$AF,3,FALSE),0)</f>
        <v>0</v>
      </c>
      <c r="M13" s="151" t="str">
        <f t="shared" si="1"/>
        <v>0</v>
      </c>
      <c r="N13" s="94">
        <v>0</v>
      </c>
      <c r="O13" s="56">
        <f t="shared" si="2"/>
        <v>0</v>
      </c>
      <c r="P13" s="51">
        <f>VLOOKUP($C13,Prices!$A$3:$R$1996,MATCH('2) Order Form'!P$8,Prices!$A$2:$R$2,0),FALSE)</f>
        <v>175</v>
      </c>
      <c r="Q13" s="52">
        <f>VLOOKUP($C13,Prices!$A$3:$R$1996,MATCH('2) Order Form'!Q$8,Prices!$A$2:$R$2,0),FALSE)</f>
        <v>349.95</v>
      </c>
      <c r="R13" s="35">
        <f t="shared" si="3"/>
        <v>0</v>
      </c>
      <c r="S13" s="44">
        <f t="shared" si="4"/>
        <v>0</v>
      </c>
      <c r="T13" s="52">
        <f t="shared" si="5"/>
        <v>0</v>
      </c>
      <c r="U13" s="119">
        <f t="shared" si="6"/>
        <v>0</v>
      </c>
      <c r="V13" s="120"/>
      <c r="W13" s="143">
        <v>7048652660428</v>
      </c>
      <c r="X13" s="121"/>
      <c r="Y13" s="122">
        <f t="shared" si="7"/>
        <v>0</v>
      </c>
      <c r="Z13" s="123">
        <f t="shared" ca="1" si="8"/>
        <v>0</v>
      </c>
      <c r="AA13" s="123">
        <f t="shared" ca="1" si="9"/>
        <v>0</v>
      </c>
      <c r="AB13" s="123">
        <f t="shared" ca="1" si="10"/>
        <v>1</v>
      </c>
      <c r="AC13" s="123" t="str">
        <f t="shared" si="11"/>
        <v>845073Nardo Gray / Natural Carbon</v>
      </c>
      <c r="AD13" s="124">
        <f t="shared" si="12"/>
        <v>845073</v>
      </c>
      <c r="AE13" s="127">
        <f>VLOOKUP($C13,Classification!$A:$F,5,FALSE)</f>
        <v>1</v>
      </c>
      <c r="AF13" s="125">
        <f>VLOOKUP($C13,Classification!$A:$F,6,FALSE)</f>
        <v>1</v>
      </c>
      <c r="AG13" s="126" t="str">
        <f>INDEX(ATS!$A:$AE,MATCH('2) Order Form'!$W13,ATS!$AD:$AD,0),7)</f>
        <v>Stock</v>
      </c>
    </row>
    <row r="14" spans="1:33" ht="17.25" customHeight="1" x14ac:dyDescent="0.2">
      <c r="A14" s="34">
        <v>1</v>
      </c>
      <c r="B14" s="34" t="str">
        <f>VLOOKUP(A14,Classification!$H$2:$I$11,2,FALSE)</f>
        <v>Helmets &amp; Helmet Acc.</v>
      </c>
      <c r="C14" s="34">
        <f>INDEX(ATS!$A:$AE,MATCH('2) Order Form'!$W14,ATS!$AD:$AD,0),1)</f>
        <v>845073</v>
      </c>
      <c r="D14" s="34" t="str">
        <f>INDEX(ATS!$A:$AE,MATCH('2) Order Form'!$W14,ATS!$AD:$AD,0),2)</f>
        <v>Arbitrator Mips Helmet</v>
      </c>
      <c r="E14" s="83" t="str">
        <f>INDEX(ATS!$A:$AE,MATCH('2) Order Form'!$W14,ATS!$AD:$AD,0),4)</f>
        <v>NGRNC-ML</v>
      </c>
      <c r="F14" s="83" t="str">
        <f>INDEX(ATS!$A:$AE,MATCH('2) Order Form'!$W14,ATS!$AD:$AD,0),5)</f>
        <v>Nardo Gray / Natural Carbon</v>
      </c>
      <c r="G14" s="146" t="str">
        <f>INDEX(ATS!$A:$AE,MATCH('2) Order Form'!$W14,ATS!$AD:$AD,0),6)</f>
        <v>ML</v>
      </c>
      <c r="H14" s="59">
        <v>1</v>
      </c>
      <c r="I14" s="112">
        <v>0</v>
      </c>
      <c r="J14" s="118">
        <f>IFERROR(VLOOKUP(W14,ATS!$AD:$AF,2,FALSE),0)</f>
        <v>0</v>
      </c>
      <c r="K14" s="118" t="str">
        <f t="shared" si="13"/>
        <v>0</v>
      </c>
      <c r="L14" s="118">
        <f>IFERROR(VLOOKUP(W14,ATS!$AD:$AF,3,FALSE),0)</f>
        <v>0</v>
      </c>
      <c r="M14" s="151" t="str">
        <f t="shared" si="1"/>
        <v>0</v>
      </c>
      <c r="N14" s="94">
        <v>0</v>
      </c>
      <c r="O14" s="56">
        <f t="shared" si="2"/>
        <v>0</v>
      </c>
      <c r="P14" s="51">
        <f>VLOOKUP($C14,Prices!$A$3:$R$1996,MATCH('2) Order Form'!P$8,Prices!$A$2:$R$2,0),FALSE)</f>
        <v>175</v>
      </c>
      <c r="Q14" s="52">
        <f>VLOOKUP($C14,Prices!$A$3:$R$1996,MATCH('2) Order Form'!Q$8,Prices!$A$2:$R$2,0),FALSE)</f>
        <v>349.95</v>
      </c>
      <c r="R14" s="35">
        <f t="shared" si="3"/>
        <v>0</v>
      </c>
      <c r="S14" s="44">
        <f t="shared" si="4"/>
        <v>0</v>
      </c>
      <c r="T14" s="52">
        <f t="shared" si="5"/>
        <v>0</v>
      </c>
      <c r="U14" s="119">
        <f t="shared" si="6"/>
        <v>0</v>
      </c>
      <c r="V14" s="120"/>
      <c r="W14" s="143">
        <v>7048652660411</v>
      </c>
      <c r="X14" s="121"/>
      <c r="Y14" s="122">
        <f t="shared" si="7"/>
        <v>0</v>
      </c>
      <c r="Z14" s="123">
        <f t="shared" ca="1" si="8"/>
        <v>0</v>
      </c>
      <c r="AA14" s="123">
        <f t="shared" ca="1" si="9"/>
        <v>0</v>
      </c>
      <c r="AB14" s="123">
        <f t="shared" ca="1" si="10"/>
        <v>0</v>
      </c>
      <c r="AC14" s="123" t="str">
        <f t="shared" si="11"/>
        <v>845073Nardo Gray / Natural Carbon</v>
      </c>
      <c r="AD14" s="124">
        <f t="shared" si="12"/>
        <v>845073</v>
      </c>
      <c r="AE14" s="127">
        <f>VLOOKUP($C14,Classification!$A:$F,5,FALSE)</f>
        <v>1</v>
      </c>
      <c r="AF14" s="125">
        <f>VLOOKUP($C14,Classification!$A:$F,6,FALSE)</f>
        <v>1</v>
      </c>
      <c r="AG14" s="126" t="str">
        <f>INDEX(ATS!$A:$AE,MATCH('2) Order Form'!$W14,ATS!$AD:$AD,0),7)</f>
        <v>Stock</v>
      </c>
    </row>
    <row r="15" spans="1:33" ht="17.25" customHeight="1" x14ac:dyDescent="0.2">
      <c r="A15" s="34">
        <v>1</v>
      </c>
      <c r="B15" s="34" t="str">
        <f>VLOOKUP(A15,Classification!$H$2:$I$11,2,FALSE)</f>
        <v>Helmets &amp; Helmet Acc.</v>
      </c>
      <c r="C15" s="34">
        <f>INDEX(ATS!$A:$AE,MATCH('2) Order Form'!$W15,ATS!$AD:$AD,0),1)</f>
        <v>845066</v>
      </c>
      <c r="D15" s="34" t="str">
        <f>INDEX(ATS!$A:$AE,MATCH('2) Order Form'!$W15,ATS!$AD:$AD,0),2)</f>
        <v>Bushwhacker II Carbon Mips Helmet</v>
      </c>
      <c r="E15" s="83" t="str">
        <f>INDEX(ATS!$A:$AE,MATCH('2) Order Form'!$W15,ATS!$AD:$AD,0),4)</f>
        <v>MBKME-SM</v>
      </c>
      <c r="F15" s="83" t="str">
        <f>INDEX(ATS!$A:$AE,MATCH('2) Order Form'!$W15,ATS!$AD:$AD,0),5)</f>
        <v>Matte Black Metallic</v>
      </c>
      <c r="G15" s="146" t="str">
        <f>INDEX(ATS!$A:$AE,MATCH('2) Order Form'!$W15,ATS!$AD:$AD,0),6)</f>
        <v>SM</v>
      </c>
      <c r="H15" s="59">
        <v>1</v>
      </c>
      <c r="I15" s="112">
        <v>0</v>
      </c>
      <c r="J15" s="118">
        <f>IFERROR(VLOOKUP(W15,ATS!$AD:$AF,2,FALSE),0)</f>
        <v>14</v>
      </c>
      <c r="K15" s="118">
        <f t="shared" si="13"/>
        <v>14</v>
      </c>
      <c r="L15" s="118">
        <f>IFERROR(VLOOKUP(W15,ATS!$AD:$AF,3,FALSE),0)</f>
        <v>14</v>
      </c>
      <c r="M15" s="151">
        <f t="shared" si="1"/>
        <v>14</v>
      </c>
      <c r="N15" s="94">
        <v>0</v>
      </c>
      <c r="O15" s="56">
        <f t="shared" si="2"/>
        <v>0</v>
      </c>
      <c r="P15" s="51">
        <f>VLOOKUP($C15,Prices!$A$3:$R$1996,MATCH('2) Order Form'!P$8,Prices!$A$2:$R$2,0),FALSE)</f>
        <v>135</v>
      </c>
      <c r="Q15" s="52">
        <f>VLOOKUP($C15,Prices!$A$3:$R$1996,MATCH('2) Order Form'!Q$8,Prices!$A$2:$R$2,0),FALSE)</f>
        <v>269.95</v>
      </c>
      <c r="R15" s="35">
        <f t="shared" si="3"/>
        <v>0</v>
      </c>
      <c r="S15" s="44">
        <f t="shared" si="4"/>
        <v>0</v>
      </c>
      <c r="T15" s="52">
        <f t="shared" si="5"/>
        <v>0</v>
      </c>
      <c r="U15" s="119">
        <f t="shared" si="6"/>
        <v>0</v>
      </c>
      <c r="V15" s="120"/>
      <c r="W15" s="143">
        <v>7048652272690</v>
      </c>
      <c r="X15" s="121"/>
      <c r="Y15" s="122">
        <f t="shared" si="7"/>
        <v>0</v>
      </c>
      <c r="Z15" s="123">
        <f t="shared" ca="1" si="8"/>
        <v>0</v>
      </c>
      <c r="AA15" s="123">
        <f t="shared" ca="1" si="9"/>
        <v>1</v>
      </c>
      <c r="AB15" s="123">
        <f t="shared" ca="1" si="10"/>
        <v>1</v>
      </c>
      <c r="AC15" s="123" t="str">
        <f t="shared" si="11"/>
        <v>845066Matte Black Metallic</v>
      </c>
      <c r="AD15" s="124">
        <f t="shared" si="12"/>
        <v>845066</v>
      </c>
      <c r="AE15" s="127">
        <f>VLOOKUP($C15,Classification!$A:$F,5,FALSE)</f>
        <v>2</v>
      </c>
      <c r="AF15" s="125">
        <f>VLOOKUP($C15,Classification!$A:$F,6,FALSE)</f>
        <v>1</v>
      </c>
      <c r="AG15" s="126" t="str">
        <f>INDEX(ATS!$A:$AE,MATCH('2) Order Form'!$W15,ATS!$AD:$AD,0),7)</f>
        <v>Active</v>
      </c>
    </row>
    <row r="16" spans="1:33" ht="17.25" customHeight="1" x14ac:dyDescent="0.2">
      <c r="A16" s="34">
        <v>1</v>
      </c>
      <c r="B16" s="34" t="str">
        <f>VLOOKUP(A16,Classification!$H$2:$I$11,2,FALSE)</f>
        <v>Helmets &amp; Helmet Acc.</v>
      </c>
      <c r="C16" s="34">
        <f>INDEX(ATS!$A:$AE,MATCH('2) Order Form'!$W16,ATS!$AD:$AD,0),1)</f>
        <v>845066</v>
      </c>
      <c r="D16" s="34" t="str">
        <f>INDEX(ATS!$A:$AE,MATCH('2) Order Form'!$W16,ATS!$AD:$AD,0),2)</f>
        <v>Bushwhacker II Carbon Mips Helmet</v>
      </c>
      <c r="E16" s="83" t="str">
        <f>INDEX(ATS!$A:$AE,MATCH('2) Order Form'!$W16,ATS!$AD:$AD,0),4)</f>
        <v>MBKME-ML</v>
      </c>
      <c r="F16" s="83" t="str">
        <f>INDEX(ATS!$A:$AE,MATCH('2) Order Form'!$W16,ATS!$AD:$AD,0),5)</f>
        <v>Matte Black Metallic</v>
      </c>
      <c r="G16" s="146" t="str">
        <f>INDEX(ATS!$A:$AE,MATCH('2) Order Form'!$W16,ATS!$AD:$AD,0),6)</f>
        <v>ML</v>
      </c>
      <c r="H16" s="59">
        <v>1</v>
      </c>
      <c r="I16" s="112">
        <v>0</v>
      </c>
      <c r="J16" s="118">
        <f>IFERROR(VLOOKUP(W16,ATS!$AD:$AF,2,FALSE),0)</f>
        <v>0</v>
      </c>
      <c r="K16" s="118" t="str">
        <f t="shared" si="13"/>
        <v>0</v>
      </c>
      <c r="L16" s="118">
        <f>IFERROR(VLOOKUP(W16,ATS!$AD:$AF,3,FALSE),0)</f>
        <v>0</v>
      </c>
      <c r="M16" s="151" t="str">
        <f t="shared" si="1"/>
        <v>0</v>
      </c>
      <c r="N16" s="94">
        <v>0</v>
      </c>
      <c r="O16" s="56">
        <f t="shared" si="2"/>
        <v>0</v>
      </c>
      <c r="P16" s="51">
        <f>VLOOKUP($C16,Prices!$A$3:$R$1996,MATCH('2) Order Form'!P$8,Prices!$A$2:$R$2,0),FALSE)</f>
        <v>135</v>
      </c>
      <c r="Q16" s="52">
        <f>VLOOKUP($C16,Prices!$A$3:$R$1996,MATCH('2) Order Form'!Q$8,Prices!$A$2:$R$2,0),FALSE)</f>
        <v>269.95</v>
      </c>
      <c r="R16" s="35">
        <f t="shared" si="3"/>
        <v>0</v>
      </c>
      <c r="S16" s="44">
        <f t="shared" si="4"/>
        <v>0</v>
      </c>
      <c r="T16" s="52">
        <f t="shared" si="5"/>
        <v>0</v>
      </c>
      <c r="U16" s="119">
        <f t="shared" si="6"/>
        <v>0</v>
      </c>
      <c r="V16" s="120"/>
      <c r="W16" s="143">
        <v>7048652272683</v>
      </c>
      <c r="X16" s="121"/>
      <c r="Y16" s="122">
        <f t="shared" si="7"/>
        <v>0</v>
      </c>
      <c r="Z16" s="123">
        <f t="shared" ca="1" si="8"/>
        <v>0</v>
      </c>
      <c r="AA16" s="123">
        <f t="shared" ca="1" si="9"/>
        <v>0</v>
      </c>
      <c r="AB16" s="123">
        <f t="shared" ca="1" si="10"/>
        <v>0</v>
      </c>
      <c r="AC16" s="123" t="str">
        <f t="shared" si="11"/>
        <v>845066Matte Black Metallic</v>
      </c>
      <c r="AD16" s="124">
        <f t="shared" si="12"/>
        <v>845066</v>
      </c>
      <c r="AE16" s="127">
        <f>VLOOKUP($C16,Classification!$A:$F,5,FALSE)</f>
        <v>2</v>
      </c>
      <c r="AF16" s="125">
        <f>VLOOKUP($C16,Classification!$A:$F,6,FALSE)</f>
        <v>1</v>
      </c>
      <c r="AG16" s="126" t="str">
        <f>INDEX(ATS!$A:$AE,MATCH('2) Order Form'!$W16,ATS!$AD:$AD,0),7)</f>
        <v>Active</v>
      </c>
    </row>
    <row r="17" spans="1:33" ht="17.25" customHeight="1" x14ac:dyDescent="0.2">
      <c r="A17" s="34">
        <v>1</v>
      </c>
      <c r="B17" s="34" t="str">
        <f>VLOOKUP(A17,Classification!$H$2:$I$11,2,FALSE)</f>
        <v>Helmets &amp; Helmet Acc.</v>
      </c>
      <c r="C17" s="34">
        <f>INDEX(ATS!$A:$AE,MATCH('2) Order Form'!$W17,ATS!$AD:$AD,0),1)</f>
        <v>845066</v>
      </c>
      <c r="D17" s="34" t="str">
        <f>INDEX(ATS!$A:$AE,MATCH('2) Order Form'!$W17,ATS!$AD:$AD,0),2)</f>
        <v>Bushwhacker II Carbon Mips Helmet</v>
      </c>
      <c r="E17" s="83" t="str">
        <f>INDEX(ATS!$A:$AE,MATCH('2) Order Form'!$W17,ATS!$AD:$AD,0),4)</f>
        <v>MBKME-LXL</v>
      </c>
      <c r="F17" s="83" t="str">
        <f>INDEX(ATS!$A:$AE,MATCH('2) Order Form'!$W17,ATS!$AD:$AD,0),5)</f>
        <v>Matte Black Metallic</v>
      </c>
      <c r="G17" s="146" t="str">
        <f>INDEX(ATS!$A:$AE,MATCH('2) Order Form'!$W17,ATS!$AD:$AD,0),6)</f>
        <v>LXL</v>
      </c>
      <c r="H17" s="59">
        <v>1</v>
      </c>
      <c r="I17" s="112">
        <v>0</v>
      </c>
      <c r="J17" s="118">
        <f>IFERROR(VLOOKUP(W17,ATS!$AD:$AF,2,FALSE),0)</f>
        <v>0</v>
      </c>
      <c r="K17" s="118" t="str">
        <f t="shared" si="13"/>
        <v>0</v>
      </c>
      <c r="L17" s="118">
        <f>IFERROR(VLOOKUP(W17,ATS!$AD:$AF,3,FALSE),0)</f>
        <v>0</v>
      </c>
      <c r="M17" s="151" t="str">
        <f t="shared" si="1"/>
        <v>0</v>
      </c>
      <c r="N17" s="94">
        <v>0</v>
      </c>
      <c r="O17" s="56">
        <f t="shared" si="2"/>
        <v>0</v>
      </c>
      <c r="P17" s="51">
        <f>VLOOKUP($C17,Prices!$A$3:$R$1996,MATCH('2) Order Form'!P$8,Prices!$A$2:$R$2,0),FALSE)</f>
        <v>135</v>
      </c>
      <c r="Q17" s="52">
        <f>VLOOKUP($C17,Prices!$A$3:$R$1996,MATCH('2) Order Form'!Q$8,Prices!$A$2:$R$2,0),FALSE)</f>
        <v>269.95</v>
      </c>
      <c r="R17" s="35">
        <f t="shared" si="3"/>
        <v>0</v>
      </c>
      <c r="S17" s="44">
        <f t="shared" si="4"/>
        <v>0</v>
      </c>
      <c r="T17" s="52">
        <f t="shared" si="5"/>
        <v>0</v>
      </c>
      <c r="U17" s="119">
        <f t="shared" si="6"/>
        <v>0</v>
      </c>
      <c r="V17" s="120"/>
      <c r="W17" s="143">
        <v>7048652272676</v>
      </c>
      <c r="X17" s="121"/>
      <c r="Y17" s="122">
        <f t="shared" si="7"/>
        <v>0</v>
      </c>
      <c r="Z17" s="123">
        <f t="shared" ca="1" si="8"/>
        <v>0</v>
      </c>
      <c r="AA17" s="123">
        <f t="shared" ca="1" si="9"/>
        <v>0</v>
      </c>
      <c r="AB17" s="123">
        <f t="shared" ca="1" si="10"/>
        <v>0</v>
      </c>
      <c r="AC17" s="123" t="str">
        <f t="shared" si="11"/>
        <v>845066Matte Black Metallic</v>
      </c>
      <c r="AD17" s="124">
        <f t="shared" si="12"/>
        <v>845066</v>
      </c>
      <c r="AE17" s="127">
        <f>VLOOKUP($C17,Classification!$A:$F,5,FALSE)</f>
        <v>2</v>
      </c>
      <c r="AF17" s="125">
        <f>VLOOKUP($C17,Classification!$A:$F,6,FALSE)</f>
        <v>1</v>
      </c>
      <c r="AG17" s="126" t="str">
        <f>INDEX(ATS!$A:$AE,MATCH('2) Order Form'!$W17,ATS!$AD:$AD,0),7)</f>
        <v>Active</v>
      </c>
    </row>
    <row r="18" spans="1:33" ht="17.25" customHeight="1" x14ac:dyDescent="0.2">
      <c r="A18" s="34">
        <v>1</v>
      </c>
      <c r="B18" s="34" t="str">
        <f>VLOOKUP(A18,Classification!$H$2:$I$11,2,FALSE)</f>
        <v>Helmets &amp; Helmet Acc.</v>
      </c>
      <c r="C18" s="34">
        <f>INDEX(ATS!$A:$AE,MATCH('2) Order Form'!$W18,ATS!$AD:$AD,0),1)</f>
        <v>845066</v>
      </c>
      <c r="D18" s="34" t="str">
        <f>INDEX(ATS!$A:$AE,MATCH('2) Order Form'!$W18,ATS!$AD:$AD,0),2)</f>
        <v>Bushwhacker II Carbon Mips Helmet</v>
      </c>
      <c r="E18" s="83" t="str">
        <f>INDEX(ATS!$A:$AE,MATCH('2) Order Form'!$W18,ATS!$AD:$AD,0),4)</f>
        <v>MWEMC-SM</v>
      </c>
      <c r="F18" s="83" t="str">
        <f>INDEX(ATS!$A:$AE,MATCH('2) Order Form'!$W18,ATS!$AD:$AD,0),5)</f>
        <v>Matte White Metallic</v>
      </c>
      <c r="G18" s="146" t="str">
        <f>INDEX(ATS!$A:$AE,MATCH('2) Order Form'!$W18,ATS!$AD:$AD,0),6)</f>
        <v>SM</v>
      </c>
      <c r="H18" s="59">
        <v>1</v>
      </c>
      <c r="I18" s="112">
        <v>0</v>
      </c>
      <c r="J18" s="118">
        <f>IFERROR(VLOOKUP(W18,ATS!$AD:$AF,2,FALSE),0)</f>
        <v>22</v>
      </c>
      <c r="K18" s="118">
        <f t="shared" si="13"/>
        <v>22</v>
      </c>
      <c r="L18" s="118">
        <f>IFERROR(VLOOKUP(W18,ATS!$AD:$AF,3,FALSE),0)</f>
        <v>22</v>
      </c>
      <c r="M18" s="151">
        <f t="shared" si="1"/>
        <v>22</v>
      </c>
      <c r="N18" s="94">
        <v>0</v>
      </c>
      <c r="O18" s="56">
        <f t="shared" si="2"/>
        <v>0</v>
      </c>
      <c r="P18" s="51">
        <f>VLOOKUP($C18,Prices!$A$3:$R$1996,MATCH('2) Order Form'!P$8,Prices!$A$2:$R$2,0),FALSE)</f>
        <v>135</v>
      </c>
      <c r="Q18" s="52">
        <f>VLOOKUP($C18,Prices!$A$3:$R$1996,MATCH('2) Order Form'!Q$8,Prices!$A$2:$R$2,0),FALSE)</f>
        <v>269.95</v>
      </c>
      <c r="R18" s="35">
        <f t="shared" si="3"/>
        <v>0</v>
      </c>
      <c r="S18" s="44">
        <f t="shared" si="4"/>
        <v>0</v>
      </c>
      <c r="T18" s="52">
        <f t="shared" si="5"/>
        <v>0</v>
      </c>
      <c r="U18" s="119">
        <f t="shared" si="6"/>
        <v>0</v>
      </c>
      <c r="V18" s="120"/>
      <c r="W18" s="143">
        <v>7048652272720</v>
      </c>
      <c r="X18" s="121"/>
      <c r="Y18" s="122">
        <f t="shared" si="7"/>
        <v>0</v>
      </c>
      <c r="Z18" s="123">
        <f t="shared" ca="1" si="8"/>
        <v>0</v>
      </c>
      <c r="AA18" s="123">
        <f t="shared" ca="1" si="9"/>
        <v>0</v>
      </c>
      <c r="AB18" s="123">
        <f t="shared" ca="1" si="10"/>
        <v>1</v>
      </c>
      <c r="AC18" s="123" t="str">
        <f t="shared" si="11"/>
        <v>845066Matte White Metallic</v>
      </c>
      <c r="AD18" s="124">
        <f t="shared" si="12"/>
        <v>845066</v>
      </c>
      <c r="AE18" s="127">
        <f>VLOOKUP($C18,Classification!$A:$F,5,FALSE)</f>
        <v>2</v>
      </c>
      <c r="AF18" s="125">
        <f>VLOOKUP($C18,Classification!$A:$F,6,FALSE)</f>
        <v>1</v>
      </c>
      <c r="AG18" s="126" t="str">
        <f>INDEX(ATS!$A:$AE,MATCH('2) Order Form'!$W18,ATS!$AD:$AD,0),7)</f>
        <v>Active</v>
      </c>
    </row>
    <row r="19" spans="1:33" ht="17.25" customHeight="1" x14ac:dyDescent="0.2">
      <c r="A19" s="34">
        <v>1</v>
      </c>
      <c r="B19" s="34" t="str">
        <f>VLOOKUP(A19,Classification!$H$2:$I$11,2,FALSE)</f>
        <v>Helmets &amp; Helmet Acc.</v>
      </c>
      <c r="C19" s="34">
        <f>INDEX(ATS!$A:$AE,MATCH('2) Order Form'!$W19,ATS!$AD:$AD,0),1)</f>
        <v>845066</v>
      </c>
      <c r="D19" s="34" t="str">
        <f>INDEX(ATS!$A:$AE,MATCH('2) Order Form'!$W19,ATS!$AD:$AD,0),2)</f>
        <v>Bushwhacker II Carbon Mips Helmet</v>
      </c>
      <c r="E19" s="83" t="str">
        <f>INDEX(ATS!$A:$AE,MATCH('2) Order Form'!$W19,ATS!$AD:$AD,0),4)</f>
        <v>MWEMC-ML</v>
      </c>
      <c r="F19" s="83" t="str">
        <f>INDEX(ATS!$A:$AE,MATCH('2) Order Form'!$W19,ATS!$AD:$AD,0),5)</f>
        <v>Matte White Metallic</v>
      </c>
      <c r="G19" s="146" t="str">
        <f>INDEX(ATS!$A:$AE,MATCH('2) Order Form'!$W19,ATS!$AD:$AD,0),6)</f>
        <v>ML</v>
      </c>
      <c r="H19" s="59">
        <v>1</v>
      </c>
      <c r="I19" s="112">
        <v>0</v>
      </c>
      <c r="J19" s="118">
        <f>IFERROR(VLOOKUP(W19,ATS!$AD:$AF,2,FALSE),0)</f>
        <v>0</v>
      </c>
      <c r="K19" s="118" t="str">
        <f t="shared" si="13"/>
        <v>0</v>
      </c>
      <c r="L19" s="118">
        <f>IFERROR(VLOOKUP(W19,ATS!$AD:$AF,3,FALSE),0)</f>
        <v>0</v>
      </c>
      <c r="M19" s="151" t="str">
        <f t="shared" si="1"/>
        <v>0</v>
      </c>
      <c r="N19" s="94">
        <v>0</v>
      </c>
      <c r="O19" s="56">
        <f t="shared" si="2"/>
        <v>0</v>
      </c>
      <c r="P19" s="51">
        <f>VLOOKUP($C19,Prices!$A$3:$R$1996,MATCH('2) Order Form'!P$8,Prices!$A$2:$R$2,0),FALSE)</f>
        <v>135</v>
      </c>
      <c r="Q19" s="52">
        <f>VLOOKUP($C19,Prices!$A$3:$R$1996,MATCH('2) Order Form'!Q$8,Prices!$A$2:$R$2,0),FALSE)</f>
        <v>269.95</v>
      </c>
      <c r="R19" s="35">
        <f t="shared" si="3"/>
        <v>0</v>
      </c>
      <c r="S19" s="44">
        <f t="shared" si="4"/>
        <v>0</v>
      </c>
      <c r="T19" s="52">
        <f t="shared" si="5"/>
        <v>0</v>
      </c>
      <c r="U19" s="119">
        <f t="shared" si="6"/>
        <v>0</v>
      </c>
      <c r="V19" s="120"/>
      <c r="W19" s="143">
        <v>7048652272713</v>
      </c>
      <c r="X19" s="121"/>
      <c r="Y19" s="122">
        <f t="shared" si="7"/>
        <v>0</v>
      </c>
      <c r="Z19" s="123">
        <f t="shared" ca="1" si="8"/>
        <v>0</v>
      </c>
      <c r="AA19" s="123">
        <f t="shared" ca="1" si="9"/>
        <v>0</v>
      </c>
      <c r="AB19" s="123">
        <f t="shared" ca="1" si="10"/>
        <v>0</v>
      </c>
      <c r="AC19" s="123" t="str">
        <f t="shared" si="11"/>
        <v>845066Matte White Metallic</v>
      </c>
      <c r="AD19" s="124">
        <f t="shared" si="12"/>
        <v>845066</v>
      </c>
      <c r="AE19" s="127">
        <f>VLOOKUP($C19,Classification!$A:$F,5,FALSE)</f>
        <v>2</v>
      </c>
      <c r="AF19" s="125">
        <f>VLOOKUP($C19,Classification!$A:$F,6,FALSE)</f>
        <v>1</v>
      </c>
      <c r="AG19" s="126" t="str">
        <f>INDEX(ATS!$A:$AE,MATCH('2) Order Form'!$W19,ATS!$AD:$AD,0),7)</f>
        <v>Active</v>
      </c>
    </row>
    <row r="20" spans="1:33" ht="17.25" customHeight="1" x14ac:dyDescent="0.2">
      <c r="A20" s="34">
        <v>1</v>
      </c>
      <c r="B20" s="34" t="str">
        <f>VLOOKUP(A20,Classification!$H$2:$I$11,2,FALSE)</f>
        <v>Helmets &amp; Helmet Acc.</v>
      </c>
      <c r="C20" s="34">
        <f>INDEX(ATS!$A:$AE,MATCH('2) Order Form'!$W20,ATS!$AD:$AD,0),1)</f>
        <v>845066</v>
      </c>
      <c r="D20" s="34" t="str">
        <f>INDEX(ATS!$A:$AE,MATCH('2) Order Form'!$W20,ATS!$AD:$AD,0),2)</f>
        <v>Bushwhacker II Carbon Mips Helmet</v>
      </c>
      <c r="E20" s="83" t="str">
        <f>INDEX(ATS!$A:$AE,MATCH('2) Order Form'!$W20,ATS!$AD:$AD,0),4)</f>
        <v>MWEMC-LXL</v>
      </c>
      <c r="F20" s="83" t="str">
        <f>INDEX(ATS!$A:$AE,MATCH('2) Order Form'!$W20,ATS!$AD:$AD,0),5)</f>
        <v>Matte White Metallic</v>
      </c>
      <c r="G20" s="146" t="str">
        <f>INDEX(ATS!$A:$AE,MATCH('2) Order Form'!$W20,ATS!$AD:$AD,0),6)</f>
        <v>LXL</v>
      </c>
      <c r="H20" s="59">
        <v>1</v>
      </c>
      <c r="I20" s="112">
        <v>0</v>
      </c>
      <c r="J20" s="118">
        <f>IFERROR(VLOOKUP(W20,ATS!$AD:$AF,2,FALSE),0)</f>
        <v>19</v>
      </c>
      <c r="K20" s="118">
        <f t="shared" si="13"/>
        <v>19</v>
      </c>
      <c r="L20" s="118">
        <f>IFERROR(VLOOKUP(W20,ATS!$AD:$AF,3,FALSE),0)</f>
        <v>19</v>
      </c>
      <c r="M20" s="151">
        <f t="shared" si="1"/>
        <v>19</v>
      </c>
      <c r="N20" s="94">
        <v>0</v>
      </c>
      <c r="O20" s="56">
        <f t="shared" si="2"/>
        <v>0</v>
      </c>
      <c r="P20" s="51">
        <f>VLOOKUP($C20,Prices!$A$3:$R$1996,MATCH('2) Order Form'!P$8,Prices!$A$2:$R$2,0),FALSE)</f>
        <v>135</v>
      </c>
      <c r="Q20" s="52">
        <f>VLOOKUP($C20,Prices!$A$3:$R$1996,MATCH('2) Order Form'!Q$8,Prices!$A$2:$R$2,0),FALSE)</f>
        <v>269.95</v>
      </c>
      <c r="R20" s="35">
        <f t="shared" si="3"/>
        <v>0</v>
      </c>
      <c r="S20" s="44">
        <f t="shared" si="4"/>
        <v>0</v>
      </c>
      <c r="T20" s="52">
        <f t="shared" si="5"/>
        <v>0</v>
      </c>
      <c r="U20" s="119">
        <f t="shared" si="6"/>
        <v>0</v>
      </c>
      <c r="V20" s="120"/>
      <c r="W20" s="143">
        <v>7048652272706</v>
      </c>
      <c r="X20" s="121"/>
      <c r="Y20" s="122">
        <f t="shared" si="7"/>
        <v>0</v>
      </c>
      <c r="Z20" s="123">
        <f t="shared" ca="1" si="8"/>
        <v>0</v>
      </c>
      <c r="AA20" s="123">
        <f t="shared" ca="1" si="9"/>
        <v>0</v>
      </c>
      <c r="AB20" s="123">
        <f t="shared" ca="1" si="10"/>
        <v>0</v>
      </c>
      <c r="AC20" s="123" t="str">
        <f t="shared" si="11"/>
        <v>845066Matte White Metallic</v>
      </c>
      <c r="AD20" s="124">
        <f t="shared" si="12"/>
        <v>845066</v>
      </c>
      <c r="AE20" s="127">
        <f>VLOOKUP($C20,Classification!$A:$F,5,FALSE)</f>
        <v>2</v>
      </c>
      <c r="AF20" s="125">
        <f>VLOOKUP($C20,Classification!$A:$F,6,FALSE)</f>
        <v>1</v>
      </c>
      <c r="AG20" s="126" t="str">
        <f>INDEX(ATS!$A:$AE,MATCH('2) Order Form'!$W20,ATS!$AD:$AD,0),7)</f>
        <v>Active</v>
      </c>
    </row>
    <row r="21" spans="1:33" ht="17.25" customHeight="1" x14ac:dyDescent="0.2">
      <c r="A21" s="34">
        <v>1</v>
      </c>
      <c r="B21" s="34" t="str">
        <f>VLOOKUP(A21,Classification!$H$2:$I$11,2,FALSE)</f>
        <v>Helmets &amp; Helmet Acc.</v>
      </c>
      <c r="C21" s="34">
        <f>INDEX(ATS!$A:$AE,MATCH('2) Order Form'!$W21,ATS!$AD:$AD,0),1)</f>
        <v>845065</v>
      </c>
      <c r="D21" s="34" t="str">
        <f>INDEX(ATS!$A:$AE,MATCH('2) Order Form'!$W21,ATS!$AD:$AD,0),2)</f>
        <v>Bushwhacker II Mips Helmet</v>
      </c>
      <c r="E21" s="83" t="str">
        <f>INDEX(ATS!$A:$AE,MATCH('2) Order Form'!$W21,ATS!$AD:$AD,0),4)</f>
        <v>MBLCK-SM</v>
      </c>
      <c r="F21" s="83" t="str">
        <f>INDEX(ATS!$A:$AE,MATCH('2) Order Form'!$W21,ATS!$AD:$AD,0),5)</f>
        <v>Matte Black</v>
      </c>
      <c r="G21" s="146" t="str">
        <f>INDEX(ATS!$A:$AE,MATCH('2) Order Form'!$W21,ATS!$AD:$AD,0),6)</f>
        <v>SM</v>
      </c>
      <c r="H21" s="59">
        <v>1</v>
      </c>
      <c r="I21" s="112">
        <v>0</v>
      </c>
      <c r="J21" s="118">
        <f>IFERROR(VLOOKUP(W21,ATS!$AD:$AF,2,FALSE),0)</f>
        <v>0</v>
      </c>
      <c r="K21" s="118" t="str">
        <f t="shared" si="13"/>
        <v>0</v>
      </c>
      <c r="L21" s="118">
        <f>IFERROR(VLOOKUP(W21,ATS!$AD:$AF,3,FALSE),0)</f>
        <v>0</v>
      </c>
      <c r="M21" s="151" t="str">
        <f t="shared" si="1"/>
        <v>0</v>
      </c>
      <c r="N21" s="94">
        <v>0</v>
      </c>
      <c r="O21" s="56">
        <f t="shared" si="2"/>
        <v>0</v>
      </c>
      <c r="P21" s="51">
        <f>VLOOKUP($C21,Prices!$A$3:$R$1996,MATCH('2) Order Form'!P$8,Prices!$A$2:$R$2,0),FALSE)</f>
        <v>110</v>
      </c>
      <c r="Q21" s="52">
        <f>VLOOKUP($C21,Prices!$A$3:$R$1996,MATCH('2) Order Form'!Q$8,Prices!$A$2:$R$2,0),FALSE)</f>
        <v>219.95</v>
      </c>
      <c r="R21" s="35">
        <f t="shared" si="3"/>
        <v>0</v>
      </c>
      <c r="S21" s="44">
        <f t="shared" si="4"/>
        <v>0</v>
      </c>
      <c r="T21" s="52">
        <f t="shared" si="5"/>
        <v>0</v>
      </c>
      <c r="U21" s="119">
        <f t="shared" si="6"/>
        <v>0</v>
      </c>
      <c r="V21" s="120"/>
      <c r="W21" s="143">
        <v>7048652272546</v>
      </c>
      <c r="X21" s="121"/>
      <c r="Y21" s="122">
        <f t="shared" si="7"/>
        <v>0</v>
      </c>
      <c r="Z21" s="123">
        <f t="shared" ca="1" si="8"/>
        <v>0</v>
      </c>
      <c r="AA21" s="123">
        <f t="shared" ca="1" si="9"/>
        <v>1</v>
      </c>
      <c r="AB21" s="123">
        <f t="shared" ca="1" si="10"/>
        <v>1</v>
      </c>
      <c r="AC21" s="123" t="str">
        <f t="shared" si="11"/>
        <v>845065Matte Black</v>
      </c>
      <c r="AD21" s="124">
        <f t="shared" si="12"/>
        <v>845065</v>
      </c>
      <c r="AE21" s="127">
        <f>VLOOKUP($C21,Classification!$A:$F,5,FALSE)</f>
        <v>3</v>
      </c>
      <c r="AF21" s="125">
        <f>VLOOKUP($C21,Classification!$A:$F,6,FALSE)</f>
        <v>1</v>
      </c>
      <c r="AG21" s="126" t="str">
        <f>INDEX(ATS!$A:$AE,MATCH('2) Order Form'!$W21,ATS!$AD:$AD,0),7)</f>
        <v>Active</v>
      </c>
    </row>
    <row r="22" spans="1:33" ht="17.25" customHeight="1" x14ac:dyDescent="0.2">
      <c r="A22" s="34">
        <v>1</v>
      </c>
      <c r="B22" s="34" t="str">
        <f>VLOOKUP(A22,Classification!$H$2:$I$11,2,FALSE)</f>
        <v>Helmets &amp; Helmet Acc.</v>
      </c>
      <c r="C22" s="34">
        <f>INDEX(ATS!$A:$AE,MATCH('2) Order Form'!$W22,ATS!$AD:$AD,0),1)</f>
        <v>845065</v>
      </c>
      <c r="D22" s="34" t="str">
        <f>INDEX(ATS!$A:$AE,MATCH('2) Order Form'!$W22,ATS!$AD:$AD,0),2)</f>
        <v>Bushwhacker II Mips Helmet</v>
      </c>
      <c r="E22" s="83" t="str">
        <f>INDEX(ATS!$A:$AE,MATCH('2) Order Form'!$W22,ATS!$AD:$AD,0),4)</f>
        <v>MBLCK-ML</v>
      </c>
      <c r="F22" s="83" t="str">
        <f>INDEX(ATS!$A:$AE,MATCH('2) Order Form'!$W22,ATS!$AD:$AD,0),5)</f>
        <v>Matte Black</v>
      </c>
      <c r="G22" s="146" t="str">
        <f>INDEX(ATS!$A:$AE,MATCH('2) Order Form'!$W22,ATS!$AD:$AD,0),6)</f>
        <v>ML</v>
      </c>
      <c r="H22" s="59">
        <v>1</v>
      </c>
      <c r="I22" s="112">
        <v>0</v>
      </c>
      <c r="J22" s="118">
        <f>IFERROR(VLOOKUP(W22,ATS!$AD:$AF,2,FALSE),0)</f>
        <v>0</v>
      </c>
      <c r="K22" s="118" t="str">
        <f t="shared" si="13"/>
        <v>0</v>
      </c>
      <c r="L22" s="118">
        <f>IFERROR(VLOOKUP(W22,ATS!$AD:$AF,3,FALSE),0)</f>
        <v>0</v>
      </c>
      <c r="M22" s="151" t="str">
        <f t="shared" si="1"/>
        <v>0</v>
      </c>
      <c r="N22" s="94">
        <v>0</v>
      </c>
      <c r="O22" s="56">
        <f t="shared" si="2"/>
        <v>0</v>
      </c>
      <c r="P22" s="51">
        <f>VLOOKUP($C22,Prices!$A$3:$R$1996,MATCH('2) Order Form'!P$8,Prices!$A$2:$R$2,0),FALSE)</f>
        <v>110</v>
      </c>
      <c r="Q22" s="52">
        <f>VLOOKUP($C22,Prices!$A$3:$R$1996,MATCH('2) Order Form'!Q$8,Prices!$A$2:$R$2,0),FALSE)</f>
        <v>219.95</v>
      </c>
      <c r="R22" s="35">
        <f t="shared" si="3"/>
        <v>0</v>
      </c>
      <c r="S22" s="44">
        <f t="shared" si="4"/>
        <v>0</v>
      </c>
      <c r="T22" s="52">
        <f t="shared" si="5"/>
        <v>0</v>
      </c>
      <c r="U22" s="119">
        <f t="shared" si="6"/>
        <v>0</v>
      </c>
      <c r="V22" s="120"/>
      <c r="W22" s="143">
        <v>7048652272539</v>
      </c>
      <c r="X22" s="121"/>
      <c r="Y22" s="122">
        <f t="shared" si="7"/>
        <v>0</v>
      </c>
      <c r="Z22" s="123">
        <f t="shared" ca="1" si="8"/>
        <v>0</v>
      </c>
      <c r="AA22" s="123">
        <f t="shared" ca="1" si="9"/>
        <v>0</v>
      </c>
      <c r="AB22" s="123">
        <f t="shared" ca="1" si="10"/>
        <v>0</v>
      </c>
      <c r="AC22" s="123" t="str">
        <f t="shared" si="11"/>
        <v>845065Matte Black</v>
      </c>
      <c r="AD22" s="124">
        <f t="shared" si="12"/>
        <v>845065</v>
      </c>
      <c r="AE22" s="127">
        <f>VLOOKUP($C22,Classification!$A:$F,5,FALSE)</f>
        <v>3</v>
      </c>
      <c r="AF22" s="125">
        <f>VLOOKUP($C22,Classification!$A:$F,6,FALSE)</f>
        <v>1</v>
      </c>
      <c r="AG22" s="126" t="str">
        <f>INDEX(ATS!$A:$AE,MATCH('2) Order Form'!$W22,ATS!$AD:$AD,0),7)</f>
        <v>Active</v>
      </c>
    </row>
    <row r="23" spans="1:33" ht="17.25" customHeight="1" x14ac:dyDescent="0.2">
      <c r="A23" s="34">
        <v>1</v>
      </c>
      <c r="B23" s="34" t="str">
        <f>VLOOKUP(A23,Classification!$H$2:$I$11,2,FALSE)</f>
        <v>Helmets &amp; Helmet Acc.</v>
      </c>
      <c r="C23" s="34">
        <f>INDEX(ATS!$A:$AE,MATCH('2) Order Form'!$W23,ATS!$AD:$AD,0),1)</f>
        <v>845065</v>
      </c>
      <c r="D23" s="34" t="str">
        <f>INDEX(ATS!$A:$AE,MATCH('2) Order Form'!$W23,ATS!$AD:$AD,0),2)</f>
        <v>Bushwhacker II Mips Helmet</v>
      </c>
      <c r="E23" s="83" t="str">
        <f>INDEX(ATS!$A:$AE,MATCH('2) Order Form'!$W23,ATS!$AD:$AD,0),4)</f>
        <v>MBLCK-LXL</v>
      </c>
      <c r="F23" s="83" t="str">
        <f>INDEX(ATS!$A:$AE,MATCH('2) Order Form'!$W23,ATS!$AD:$AD,0),5)</f>
        <v>Matte Black</v>
      </c>
      <c r="G23" s="146" t="str">
        <f>INDEX(ATS!$A:$AE,MATCH('2) Order Form'!$W23,ATS!$AD:$AD,0),6)</f>
        <v>LXL</v>
      </c>
      <c r="H23" s="59">
        <v>1</v>
      </c>
      <c r="I23" s="112">
        <v>0</v>
      </c>
      <c r="J23" s="118">
        <f>IFERROR(VLOOKUP(W23,ATS!$AD:$AF,2,FALSE),0)</f>
        <v>0</v>
      </c>
      <c r="K23" s="118" t="str">
        <f t="shared" si="13"/>
        <v>0</v>
      </c>
      <c r="L23" s="118">
        <f>IFERROR(VLOOKUP(W23,ATS!$AD:$AF,3,FALSE),0)</f>
        <v>0</v>
      </c>
      <c r="M23" s="151" t="str">
        <f t="shared" si="1"/>
        <v>0</v>
      </c>
      <c r="N23" s="94">
        <v>0</v>
      </c>
      <c r="O23" s="56">
        <f t="shared" si="2"/>
        <v>0</v>
      </c>
      <c r="P23" s="51">
        <f>VLOOKUP($C23,Prices!$A$3:$R$1996,MATCH('2) Order Form'!P$8,Prices!$A$2:$R$2,0),FALSE)</f>
        <v>110</v>
      </c>
      <c r="Q23" s="52">
        <f>VLOOKUP($C23,Prices!$A$3:$R$1996,MATCH('2) Order Form'!Q$8,Prices!$A$2:$R$2,0),FALSE)</f>
        <v>219.95</v>
      </c>
      <c r="R23" s="35">
        <f t="shared" si="3"/>
        <v>0</v>
      </c>
      <c r="S23" s="44">
        <f t="shared" si="4"/>
        <v>0</v>
      </c>
      <c r="T23" s="52">
        <f t="shared" si="5"/>
        <v>0</v>
      </c>
      <c r="U23" s="119">
        <f t="shared" si="6"/>
        <v>0</v>
      </c>
      <c r="V23" s="120"/>
      <c r="W23" s="143">
        <v>7048652272522</v>
      </c>
      <c r="X23" s="121"/>
      <c r="Y23" s="122">
        <f t="shared" si="7"/>
        <v>0</v>
      </c>
      <c r="Z23" s="123">
        <f t="shared" ca="1" si="8"/>
        <v>0</v>
      </c>
      <c r="AA23" s="123">
        <f t="shared" ca="1" si="9"/>
        <v>0</v>
      </c>
      <c r="AB23" s="123">
        <f t="shared" ca="1" si="10"/>
        <v>0</v>
      </c>
      <c r="AC23" s="123" t="str">
        <f t="shared" si="11"/>
        <v>845065Matte Black</v>
      </c>
      <c r="AD23" s="124">
        <f t="shared" si="12"/>
        <v>845065</v>
      </c>
      <c r="AE23" s="127">
        <f>VLOOKUP($C23,Classification!$A:$F,5,FALSE)</f>
        <v>3</v>
      </c>
      <c r="AF23" s="125">
        <f>VLOOKUP($C23,Classification!$A:$F,6,FALSE)</f>
        <v>1</v>
      </c>
      <c r="AG23" s="126" t="str">
        <f>INDEX(ATS!$A:$AE,MATCH('2) Order Form'!$W23,ATS!$AD:$AD,0),7)</f>
        <v>Active</v>
      </c>
    </row>
    <row r="24" spans="1:33" ht="17.25" customHeight="1" x14ac:dyDescent="0.2">
      <c r="A24" s="34">
        <v>1</v>
      </c>
      <c r="B24" s="34" t="str">
        <f>VLOOKUP(A24,Classification!$H$2:$I$11,2,FALSE)</f>
        <v>Helmets &amp; Helmet Acc.</v>
      </c>
      <c r="C24" s="34">
        <f>INDEX(ATS!$A:$AE,MATCH('2) Order Form'!$W24,ATS!$AD:$AD,0),1)</f>
        <v>845065</v>
      </c>
      <c r="D24" s="34" t="str">
        <f>INDEX(ATS!$A:$AE,MATCH('2) Order Form'!$W24,ATS!$AD:$AD,0),2)</f>
        <v>Bushwhacker II Mips Helmet</v>
      </c>
      <c r="E24" s="83" t="str">
        <f>INDEX(ATS!$A:$AE,MATCH('2) Order Form'!$W24,ATS!$AD:$AD,0),4)</f>
        <v>MWHTE-SM</v>
      </c>
      <c r="F24" s="83" t="str">
        <f>INDEX(ATS!$A:$AE,MATCH('2) Order Form'!$W24,ATS!$AD:$AD,0),5)</f>
        <v>Matte White</v>
      </c>
      <c r="G24" s="146" t="str">
        <f>INDEX(ATS!$A:$AE,MATCH('2) Order Form'!$W24,ATS!$AD:$AD,0),6)</f>
        <v>SM</v>
      </c>
      <c r="H24" s="59">
        <v>1</v>
      </c>
      <c r="I24" s="112">
        <v>0</v>
      </c>
      <c r="J24" s="118">
        <f>IFERROR(VLOOKUP(W24,ATS!$AD:$AF,2,FALSE),0)</f>
        <v>0</v>
      </c>
      <c r="K24" s="118" t="str">
        <f t="shared" si="13"/>
        <v>0</v>
      </c>
      <c r="L24" s="118">
        <f>IFERROR(VLOOKUP(W24,ATS!$AD:$AF,3,FALSE),0)</f>
        <v>0</v>
      </c>
      <c r="M24" s="151" t="str">
        <f t="shared" si="1"/>
        <v>0</v>
      </c>
      <c r="N24" s="94">
        <v>0</v>
      </c>
      <c r="O24" s="56">
        <f t="shared" si="2"/>
        <v>0</v>
      </c>
      <c r="P24" s="51">
        <f>VLOOKUP($C24,Prices!$A$3:$R$1996,MATCH('2) Order Form'!P$8,Prices!$A$2:$R$2,0),FALSE)</f>
        <v>110</v>
      </c>
      <c r="Q24" s="52">
        <f>VLOOKUP($C24,Prices!$A$3:$R$1996,MATCH('2) Order Form'!Q$8,Prices!$A$2:$R$2,0),FALSE)</f>
        <v>219.95</v>
      </c>
      <c r="R24" s="35">
        <f t="shared" si="3"/>
        <v>0</v>
      </c>
      <c r="S24" s="44">
        <f t="shared" si="4"/>
        <v>0</v>
      </c>
      <c r="T24" s="52">
        <f t="shared" si="5"/>
        <v>0</v>
      </c>
      <c r="U24" s="119">
        <f t="shared" si="6"/>
        <v>0</v>
      </c>
      <c r="V24" s="120"/>
      <c r="W24" s="143">
        <v>7048652272669</v>
      </c>
      <c r="X24" s="121"/>
      <c r="Y24" s="122">
        <f t="shared" si="7"/>
        <v>0</v>
      </c>
      <c r="Z24" s="123">
        <f t="shared" ca="1" si="8"/>
        <v>0</v>
      </c>
      <c r="AA24" s="123">
        <f t="shared" ca="1" si="9"/>
        <v>0</v>
      </c>
      <c r="AB24" s="123">
        <f t="shared" ca="1" si="10"/>
        <v>1</v>
      </c>
      <c r="AC24" s="123" t="str">
        <f t="shared" si="11"/>
        <v>845065Matte White</v>
      </c>
      <c r="AD24" s="124">
        <f t="shared" si="12"/>
        <v>845065</v>
      </c>
      <c r="AE24" s="127">
        <f>VLOOKUP($C24,Classification!$A:$F,5,FALSE)</f>
        <v>3</v>
      </c>
      <c r="AF24" s="125">
        <f>VLOOKUP($C24,Classification!$A:$F,6,FALSE)</f>
        <v>1</v>
      </c>
      <c r="AG24" s="126" t="str">
        <f>INDEX(ATS!$A:$AE,MATCH('2) Order Form'!$W24,ATS!$AD:$AD,0),7)</f>
        <v>Active</v>
      </c>
    </row>
    <row r="25" spans="1:33" ht="17.25" customHeight="1" x14ac:dyDescent="0.2">
      <c r="A25" s="34">
        <v>1</v>
      </c>
      <c r="B25" s="34" t="str">
        <f>VLOOKUP(A25,Classification!$H$2:$I$11,2,FALSE)</f>
        <v>Helmets &amp; Helmet Acc.</v>
      </c>
      <c r="C25" s="34">
        <f>INDEX(ATS!$A:$AE,MATCH('2) Order Form'!$W25,ATS!$AD:$AD,0),1)</f>
        <v>845065</v>
      </c>
      <c r="D25" s="34" t="str">
        <f>INDEX(ATS!$A:$AE,MATCH('2) Order Form'!$W25,ATS!$AD:$AD,0),2)</f>
        <v>Bushwhacker II Mips Helmet</v>
      </c>
      <c r="E25" s="83" t="str">
        <f>INDEX(ATS!$A:$AE,MATCH('2) Order Form'!$W25,ATS!$AD:$AD,0),4)</f>
        <v>MWHTE-ML</v>
      </c>
      <c r="F25" s="83" t="str">
        <f>INDEX(ATS!$A:$AE,MATCH('2) Order Form'!$W25,ATS!$AD:$AD,0),5)</f>
        <v>Matte White</v>
      </c>
      <c r="G25" s="146" t="str">
        <f>INDEX(ATS!$A:$AE,MATCH('2) Order Form'!$W25,ATS!$AD:$AD,0),6)</f>
        <v>ML</v>
      </c>
      <c r="H25" s="59">
        <v>1</v>
      </c>
      <c r="I25" s="112">
        <v>0</v>
      </c>
      <c r="J25" s="118">
        <f>IFERROR(VLOOKUP(W25,ATS!$AD:$AF,2,FALSE),0)</f>
        <v>0</v>
      </c>
      <c r="K25" s="118" t="str">
        <f t="shared" si="13"/>
        <v>0</v>
      </c>
      <c r="L25" s="118">
        <f>IFERROR(VLOOKUP(W25,ATS!$AD:$AF,3,FALSE),0)</f>
        <v>0</v>
      </c>
      <c r="M25" s="151" t="str">
        <f t="shared" si="1"/>
        <v>0</v>
      </c>
      <c r="N25" s="94">
        <v>0</v>
      </c>
      <c r="O25" s="56">
        <f t="shared" si="2"/>
        <v>0</v>
      </c>
      <c r="P25" s="51">
        <f>VLOOKUP($C25,Prices!$A$3:$R$1996,MATCH('2) Order Form'!P$8,Prices!$A$2:$R$2,0),FALSE)</f>
        <v>110</v>
      </c>
      <c r="Q25" s="52">
        <f>VLOOKUP($C25,Prices!$A$3:$R$1996,MATCH('2) Order Form'!Q$8,Prices!$A$2:$R$2,0),FALSE)</f>
        <v>219.95</v>
      </c>
      <c r="R25" s="35">
        <f t="shared" si="3"/>
        <v>0</v>
      </c>
      <c r="S25" s="44">
        <f t="shared" si="4"/>
        <v>0</v>
      </c>
      <c r="T25" s="52">
        <f t="shared" si="5"/>
        <v>0</v>
      </c>
      <c r="U25" s="119">
        <f t="shared" si="6"/>
        <v>0</v>
      </c>
      <c r="V25" s="120"/>
      <c r="W25" s="143">
        <v>7048652272652</v>
      </c>
      <c r="X25" s="121"/>
      <c r="Y25" s="122">
        <f t="shared" si="7"/>
        <v>0</v>
      </c>
      <c r="Z25" s="123">
        <f t="shared" ca="1" si="8"/>
        <v>0</v>
      </c>
      <c r="AA25" s="123">
        <f t="shared" ca="1" si="9"/>
        <v>0</v>
      </c>
      <c r="AB25" s="123">
        <f t="shared" ca="1" si="10"/>
        <v>0</v>
      </c>
      <c r="AC25" s="123" t="str">
        <f t="shared" si="11"/>
        <v>845065Matte White</v>
      </c>
      <c r="AD25" s="124">
        <f t="shared" si="12"/>
        <v>845065</v>
      </c>
      <c r="AE25" s="127">
        <f>VLOOKUP($C25,Classification!$A:$F,5,FALSE)</f>
        <v>3</v>
      </c>
      <c r="AF25" s="125">
        <f>VLOOKUP($C25,Classification!$A:$F,6,FALSE)</f>
        <v>1</v>
      </c>
      <c r="AG25" s="126" t="str">
        <f>INDEX(ATS!$A:$AE,MATCH('2) Order Form'!$W25,ATS!$AD:$AD,0),7)</f>
        <v>Active</v>
      </c>
    </row>
    <row r="26" spans="1:33" ht="17.25" customHeight="1" x14ac:dyDescent="0.2">
      <c r="A26" s="34">
        <v>1</v>
      </c>
      <c r="B26" s="34" t="str">
        <f>VLOOKUP(A26,Classification!$H$2:$I$11,2,FALSE)</f>
        <v>Helmets &amp; Helmet Acc.</v>
      </c>
      <c r="C26" s="34">
        <f>INDEX(ATS!$A:$AE,MATCH('2) Order Form'!$W26,ATS!$AD:$AD,0),1)</f>
        <v>845065</v>
      </c>
      <c r="D26" s="34" t="str">
        <f>INDEX(ATS!$A:$AE,MATCH('2) Order Form'!$W26,ATS!$AD:$AD,0),2)</f>
        <v>Bushwhacker II Mips Helmet</v>
      </c>
      <c r="E26" s="83" t="str">
        <f>INDEX(ATS!$A:$AE,MATCH('2) Order Form'!$W26,ATS!$AD:$AD,0),4)</f>
        <v>MWHTE-LXL</v>
      </c>
      <c r="F26" s="83" t="str">
        <f>INDEX(ATS!$A:$AE,MATCH('2) Order Form'!$W26,ATS!$AD:$AD,0),5)</f>
        <v>Matte White</v>
      </c>
      <c r="G26" s="146" t="str">
        <f>INDEX(ATS!$A:$AE,MATCH('2) Order Form'!$W26,ATS!$AD:$AD,0),6)</f>
        <v>LXL</v>
      </c>
      <c r="H26" s="59">
        <v>1</v>
      </c>
      <c r="I26" s="112">
        <v>0</v>
      </c>
      <c r="J26" s="118">
        <f>IFERROR(VLOOKUP(W26,ATS!$AD:$AF,2,FALSE),0)</f>
        <v>0</v>
      </c>
      <c r="K26" s="118" t="str">
        <f t="shared" si="13"/>
        <v>0</v>
      </c>
      <c r="L26" s="118">
        <f>IFERROR(VLOOKUP(W26,ATS!$AD:$AF,3,FALSE),0)</f>
        <v>0</v>
      </c>
      <c r="M26" s="151" t="str">
        <f t="shared" si="1"/>
        <v>0</v>
      </c>
      <c r="N26" s="94">
        <v>0</v>
      </c>
      <c r="O26" s="56">
        <f t="shared" si="2"/>
        <v>0</v>
      </c>
      <c r="P26" s="51">
        <f>VLOOKUP($C26,Prices!$A$3:$R$1996,MATCH('2) Order Form'!P$8,Prices!$A$2:$R$2,0),FALSE)</f>
        <v>110</v>
      </c>
      <c r="Q26" s="52">
        <f>VLOOKUP($C26,Prices!$A$3:$R$1996,MATCH('2) Order Form'!Q$8,Prices!$A$2:$R$2,0),FALSE)</f>
        <v>219.95</v>
      </c>
      <c r="R26" s="35">
        <f t="shared" si="3"/>
        <v>0</v>
      </c>
      <c r="S26" s="44">
        <f t="shared" si="4"/>
        <v>0</v>
      </c>
      <c r="T26" s="52">
        <f t="shared" si="5"/>
        <v>0</v>
      </c>
      <c r="U26" s="119">
        <f t="shared" si="6"/>
        <v>0</v>
      </c>
      <c r="V26" s="120"/>
      <c r="W26" s="143">
        <v>7048652272645</v>
      </c>
      <c r="X26" s="121"/>
      <c r="Y26" s="122">
        <f t="shared" si="7"/>
        <v>0</v>
      </c>
      <c r="Z26" s="123">
        <f t="shared" ca="1" si="8"/>
        <v>0</v>
      </c>
      <c r="AA26" s="123">
        <f t="shared" ca="1" si="9"/>
        <v>0</v>
      </c>
      <c r="AB26" s="123">
        <f t="shared" ca="1" si="10"/>
        <v>0</v>
      </c>
      <c r="AC26" s="123" t="str">
        <f t="shared" si="11"/>
        <v>845065Matte White</v>
      </c>
      <c r="AD26" s="124">
        <f t="shared" si="12"/>
        <v>845065</v>
      </c>
      <c r="AE26" s="127">
        <f>VLOOKUP($C26,Classification!$A:$F,5,FALSE)</f>
        <v>3</v>
      </c>
      <c r="AF26" s="125">
        <f>VLOOKUP($C26,Classification!$A:$F,6,FALSE)</f>
        <v>1</v>
      </c>
      <c r="AG26" s="126" t="str">
        <f>INDEX(ATS!$A:$AE,MATCH('2) Order Form'!$W26,ATS!$AD:$AD,0),7)</f>
        <v>Active</v>
      </c>
    </row>
    <row r="27" spans="1:33" ht="17.25" customHeight="1" x14ac:dyDescent="0.2">
      <c r="A27" s="34">
        <v>1</v>
      </c>
      <c r="B27" s="34" t="str">
        <f>VLOOKUP(A27,Classification!$H$2:$I$11,2,FALSE)</f>
        <v>Helmets &amp; Helmet Acc.</v>
      </c>
      <c r="C27" s="34">
        <f>INDEX(ATS!$A:$AE,MATCH('2) Order Form'!$W27,ATS!$AD:$AD,0),1)</f>
        <v>845065</v>
      </c>
      <c r="D27" s="34" t="str">
        <f>INDEX(ATS!$A:$AE,MATCH('2) Order Form'!$W27,ATS!$AD:$AD,0),2)</f>
        <v>Bushwhacker II Mips Helmet</v>
      </c>
      <c r="E27" s="83" t="str">
        <f>INDEX(ATS!$A:$AE,MATCH('2) Order Form'!$W27,ATS!$AD:$AD,0),4)</f>
        <v>SGRME-SM</v>
      </c>
      <c r="F27" s="83" t="str">
        <f>INDEX(ATS!$A:$AE,MATCH('2) Order Form'!$W27,ATS!$AD:$AD,0),5)</f>
        <v>Slate Gray Metallic</v>
      </c>
      <c r="G27" s="146" t="str">
        <f>INDEX(ATS!$A:$AE,MATCH('2) Order Form'!$W27,ATS!$AD:$AD,0),6)</f>
        <v>SM</v>
      </c>
      <c r="H27" s="59">
        <v>1</v>
      </c>
      <c r="I27" s="112">
        <v>0</v>
      </c>
      <c r="J27" s="118">
        <f>IFERROR(VLOOKUP(W27,ATS!$AD:$AF,2,FALSE),0)</f>
        <v>0</v>
      </c>
      <c r="K27" s="118" t="str">
        <f t="shared" si="13"/>
        <v>0</v>
      </c>
      <c r="L27" s="118">
        <f>IFERROR(VLOOKUP(W27,ATS!$AD:$AF,3,FALSE),0)</f>
        <v>0</v>
      </c>
      <c r="M27" s="151" t="str">
        <f t="shared" si="1"/>
        <v>0</v>
      </c>
      <c r="N27" s="94">
        <v>0</v>
      </c>
      <c r="O27" s="56">
        <f t="shared" si="2"/>
        <v>0</v>
      </c>
      <c r="P27" s="51">
        <f>VLOOKUP($C27,Prices!$A$3:$R$1996,MATCH('2) Order Form'!P$8,Prices!$A$2:$R$2,0),FALSE)</f>
        <v>110</v>
      </c>
      <c r="Q27" s="52">
        <f>VLOOKUP($C27,Prices!$A$3:$R$1996,MATCH('2) Order Form'!Q$8,Prices!$A$2:$R$2,0),FALSE)</f>
        <v>219.95</v>
      </c>
      <c r="R27" s="35">
        <f t="shared" si="3"/>
        <v>0</v>
      </c>
      <c r="S27" s="44">
        <f t="shared" si="4"/>
        <v>0</v>
      </c>
      <c r="T27" s="52">
        <f t="shared" si="5"/>
        <v>0</v>
      </c>
      <c r="U27" s="119">
        <f t="shared" si="6"/>
        <v>0</v>
      </c>
      <c r="V27" s="120"/>
      <c r="W27" s="143">
        <v>7048652660268</v>
      </c>
      <c r="X27" s="121"/>
      <c r="Y27" s="122">
        <f t="shared" si="7"/>
        <v>0</v>
      </c>
      <c r="Z27" s="123">
        <f t="shared" ca="1" si="8"/>
        <v>0</v>
      </c>
      <c r="AA27" s="123">
        <f t="shared" ca="1" si="9"/>
        <v>0</v>
      </c>
      <c r="AB27" s="123">
        <f t="shared" ca="1" si="10"/>
        <v>1</v>
      </c>
      <c r="AC27" s="123" t="str">
        <f t="shared" si="11"/>
        <v>845065Slate Gray Metallic</v>
      </c>
      <c r="AD27" s="124">
        <f t="shared" si="12"/>
        <v>845065</v>
      </c>
      <c r="AE27" s="127">
        <f>VLOOKUP($C27,Classification!$A:$F,5,FALSE)</f>
        <v>3</v>
      </c>
      <c r="AF27" s="125">
        <f>VLOOKUP($C27,Classification!$A:$F,6,FALSE)</f>
        <v>1</v>
      </c>
      <c r="AG27" s="126" t="str">
        <f>INDEX(ATS!$A:$AE,MATCH('2) Order Form'!$W27,ATS!$AD:$AD,0),7)</f>
        <v>Active</v>
      </c>
    </row>
    <row r="28" spans="1:33" ht="17.25" customHeight="1" x14ac:dyDescent="0.2">
      <c r="A28" s="34">
        <v>1</v>
      </c>
      <c r="B28" s="34" t="str">
        <f>VLOOKUP(A28,Classification!$H$2:$I$11,2,FALSE)</f>
        <v>Helmets &amp; Helmet Acc.</v>
      </c>
      <c r="C28" s="34">
        <f>INDEX(ATS!$A:$AE,MATCH('2) Order Form'!$W28,ATS!$AD:$AD,0),1)</f>
        <v>845065</v>
      </c>
      <c r="D28" s="34" t="str">
        <f>INDEX(ATS!$A:$AE,MATCH('2) Order Form'!$W28,ATS!$AD:$AD,0),2)</f>
        <v>Bushwhacker II Mips Helmet</v>
      </c>
      <c r="E28" s="83" t="str">
        <f>INDEX(ATS!$A:$AE,MATCH('2) Order Form'!$W28,ATS!$AD:$AD,0),4)</f>
        <v>SGRME-ML</v>
      </c>
      <c r="F28" s="83" t="str">
        <f>INDEX(ATS!$A:$AE,MATCH('2) Order Form'!$W28,ATS!$AD:$AD,0),5)</f>
        <v>Slate Gray Metallic</v>
      </c>
      <c r="G28" s="146" t="str">
        <f>INDEX(ATS!$A:$AE,MATCH('2) Order Form'!$W28,ATS!$AD:$AD,0),6)</f>
        <v>ML</v>
      </c>
      <c r="H28" s="59">
        <v>1</v>
      </c>
      <c r="I28" s="112">
        <v>0</v>
      </c>
      <c r="J28" s="118">
        <f>IFERROR(VLOOKUP(W28,ATS!$AD:$AF,2,FALSE),0)</f>
        <v>0</v>
      </c>
      <c r="K28" s="118" t="str">
        <f t="shared" si="13"/>
        <v>0</v>
      </c>
      <c r="L28" s="118">
        <f>IFERROR(VLOOKUP(W28,ATS!$AD:$AF,3,FALSE),0)</f>
        <v>0</v>
      </c>
      <c r="M28" s="151" t="str">
        <f t="shared" si="1"/>
        <v>0</v>
      </c>
      <c r="N28" s="94">
        <v>0</v>
      </c>
      <c r="O28" s="56">
        <f t="shared" si="2"/>
        <v>0</v>
      </c>
      <c r="P28" s="51">
        <f>VLOOKUP($C28,Prices!$A$3:$R$1996,MATCH('2) Order Form'!P$8,Prices!$A$2:$R$2,0),FALSE)</f>
        <v>110</v>
      </c>
      <c r="Q28" s="52">
        <f>VLOOKUP($C28,Prices!$A$3:$R$1996,MATCH('2) Order Form'!Q$8,Prices!$A$2:$R$2,0),FALSE)</f>
        <v>219.95</v>
      </c>
      <c r="R28" s="35">
        <f t="shared" si="3"/>
        <v>0</v>
      </c>
      <c r="S28" s="44">
        <f t="shared" si="4"/>
        <v>0</v>
      </c>
      <c r="T28" s="52">
        <f t="shared" si="5"/>
        <v>0</v>
      </c>
      <c r="U28" s="119">
        <f t="shared" si="6"/>
        <v>0</v>
      </c>
      <c r="V28" s="120"/>
      <c r="W28" s="143">
        <v>7048652660251</v>
      </c>
      <c r="X28" s="121"/>
      <c r="Y28" s="122">
        <f t="shared" si="7"/>
        <v>0</v>
      </c>
      <c r="Z28" s="123">
        <f t="shared" ca="1" si="8"/>
        <v>0</v>
      </c>
      <c r="AA28" s="123">
        <f t="shared" ca="1" si="9"/>
        <v>0</v>
      </c>
      <c r="AB28" s="123">
        <f t="shared" ca="1" si="10"/>
        <v>0</v>
      </c>
      <c r="AC28" s="123" t="str">
        <f t="shared" si="11"/>
        <v>845065Slate Gray Metallic</v>
      </c>
      <c r="AD28" s="124">
        <f t="shared" si="12"/>
        <v>845065</v>
      </c>
      <c r="AE28" s="127">
        <f>VLOOKUP($C28,Classification!$A:$F,5,FALSE)</f>
        <v>3</v>
      </c>
      <c r="AF28" s="125">
        <f>VLOOKUP($C28,Classification!$A:$F,6,FALSE)</f>
        <v>1</v>
      </c>
      <c r="AG28" s="126" t="str">
        <f>INDEX(ATS!$A:$AE,MATCH('2) Order Form'!$W28,ATS!$AD:$AD,0),7)</f>
        <v>Active</v>
      </c>
    </row>
    <row r="29" spans="1:33" ht="17.25" customHeight="1" x14ac:dyDescent="0.2">
      <c r="A29" s="34">
        <v>1</v>
      </c>
      <c r="B29" s="34" t="str">
        <f>VLOOKUP(A29,Classification!$H$2:$I$11,2,FALSE)</f>
        <v>Helmets &amp; Helmet Acc.</v>
      </c>
      <c r="C29" s="34">
        <f>INDEX(ATS!$A:$AE,MATCH('2) Order Form'!$W29,ATS!$AD:$AD,0),1)</f>
        <v>845065</v>
      </c>
      <c r="D29" s="34" t="str">
        <f>INDEX(ATS!$A:$AE,MATCH('2) Order Form'!$W29,ATS!$AD:$AD,0),2)</f>
        <v>Bushwhacker II Mips Helmet</v>
      </c>
      <c r="E29" s="83" t="str">
        <f>INDEX(ATS!$A:$AE,MATCH('2) Order Form'!$W29,ATS!$AD:$AD,0),4)</f>
        <v>SGRME-LXL</v>
      </c>
      <c r="F29" s="83" t="str">
        <f>INDEX(ATS!$A:$AE,MATCH('2) Order Form'!$W29,ATS!$AD:$AD,0),5)</f>
        <v>Slate Gray Metallic</v>
      </c>
      <c r="G29" s="146" t="str">
        <f>INDEX(ATS!$A:$AE,MATCH('2) Order Form'!$W29,ATS!$AD:$AD,0),6)</f>
        <v>LXL</v>
      </c>
      <c r="H29" s="59">
        <v>1</v>
      </c>
      <c r="I29" s="112">
        <v>0</v>
      </c>
      <c r="J29" s="118">
        <f>IFERROR(VLOOKUP(W29,ATS!$AD:$AF,2,FALSE),0)</f>
        <v>0</v>
      </c>
      <c r="K29" s="118" t="str">
        <f t="shared" si="13"/>
        <v>0</v>
      </c>
      <c r="L29" s="118">
        <f>IFERROR(VLOOKUP(W29,ATS!$AD:$AF,3,FALSE),0)</f>
        <v>0</v>
      </c>
      <c r="M29" s="151" t="str">
        <f t="shared" si="1"/>
        <v>0</v>
      </c>
      <c r="N29" s="94">
        <v>0</v>
      </c>
      <c r="O29" s="56">
        <f t="shared" si="2"/>
        <v>0</v>
      </c>
      <c r="P29" s="51">
        <f>VLOOKUP($C29,Prices!$A$3:$R$1996,MATCH('2) Order Form'!P$8,Prices!$A$2:$R$2,0),FALSE)</f>
        <v>110</v>
      </c>
      <c r="Q29" s="52">
        <f>VLOOKUP($C29,Prices!$A$3:$R$1996,MATCH('2) Order Form'!Q$8,Prices!$A$2:$R$2,0),FALSE)</f>
        <v>219.95</v>
      </c>
      <c r="R29" s="35">
        <f t="shared" si="3"/>
        <v>0</v>
      </c>
      <c r="S29" s="44">
        <f t="shared" si="4"/>
        <v>0</v>
      </c>
      <c r="T29" s="52">
        <f t="shared" si="5"/>
        <v>0</v>
      </c>
      <c r="U29" s="119">
        <f t="shared" si="6"/>
        <v>0</v>
      </c>
      <c r="V29" s="120"/>
      <c r="W29" s="143">
        <v>7048652660244</v>
      </c>
      <c r="X29" s="121"/>
      <c r="Y29" s="122">
        <f t="shared" si="7"/>
        <v>0</v>
      </c>
      <c r="Z29" s="123">
        <f t="shared" ca="1" si="8"/>
        <v>0</v>
      </c>
      <c r="AA29" s="123">
        <f t="shared" ca="1" si="9"/>
        <v>0</v>
      </c>
      <c r="AB29" s="123">
        <f t="shared" ca="1" si="10"/>
        <v>0</v>
      </c>
      <c r="AC29" s="123" t="str">
        <f t="shared" si="11"/>
        <v>845065Slate Gray Metallic</v>
      </c>
      <c r="AD29" s="124">
        <f t="shared" si="12"/>
        <v>845065</v>
      </c>
      <c r="AE29" s="127">
        <f>VLOOKUP($C29,Classification!$A:$F,5,FALSE)</f>
        <v>3</v>
      </c>
      <c r="AF29" s="125">
        <f>VLOOKUP($C29,Classification!$A:$F,6,FALSE)</f>
        <v>1</v>
      </c>
      <c r="AG29" s="126" t="str">
        <f>INDEX(ATS!$A:$AE,MATCH('2) Order Form'!$W29,ATS!$AD:$AD,0),7)</f>
        <v>Active</v>
      </c>
    </row>
    <row r="30" spans="1:33" ht="17.25" customHeight="1" x14ac:dyDescent="0.2">
      <c r="A30" s="34">
        <v>1</v>
      </c>
      <c r="B30" s="34" t="str">
        <f>VLOOKUP(A30,Classification!$H$2:$I$11,2,FALSE)</f>
        <v>Helmets &amp; Helmet Acc.</v>
      </c>
      <c r="C30" s="34">
        <f>INDEX(ATS!$A:$AE,MATCH('2) Order Form'!$W30,ATS!$AD:$AD,0),1)</f>
        <v>845104</v>
      </c>
      <c r="D30" s="34" t="str">
        <f>INDEX(ATS!$A:$AE,MATCH('2) Order Form'!$W30,ATS!$AD:$AD,0),2)</f>
        <v>Trailblazer Mips Helmet</v>
      </c>
      <c r="E30" s="83" t="str">
        <f>INDEX(ATS!$A:$AE,MATCH('2) Order Form'!$W30,ATS!$AD:$AD,0),4)</f>
        <v>MEAME-SM</v>
      </c>
      <c r="F30" s="83" t="str">
        <f>INDEX(ATS!$A:$AE,MATCH('2) Order Form'!$W30,ATS!$AD:$AD,0),5)</f>
        <v>Matte Aquamarine</v>
      </c>
      <c r="G30" s="146" t="str">
        <f>INDEX(ATS!$A:$AE,MATCH('2) Order Form'!$W30,ATS!$AD:$AD,0),6)</f>
        <v>SM</v>
      </c>
      <c r="H30" s="59">
        <v>1</v>
      </c>
      <c r="I30" s="112">
        <v>0</v>
      </c>
      <c r="J30" s="118">
        <f>IFERROR(VLOOKUP(W30,ATS!$AD:$AF,2,FALSE),0)</f>
        <v>42</v>
      </c>
      <c r="K30" s="118">
        <f t="shared" si="13"/>
        <v>42</v>
      </c>
      <c r="L30" s="118">
        <f>IFERROR(VLOOKUP(W30,ATS!$AD:$AF,3,FALSE),0)</f>
        <v>42</v>
      </c>
      <c r="M30" s="151">
        <f t="shared" si="1"/>
        <v>42</v>
      </c>
      <c r="N30" s="94">
        <v>0</v>
      </c>
      <c r="O30" s="56">
        <f t="shared" si="2"/>
        <v>0</v>
      </c>
      <c r="P30" s="51">
        <f>VLOOKUP($C30,Prices!$A$3:$R$1996,MATCH('2) Order Form'!P$8,Prices!$A$2:$R$2,0),FALSE)</f>
        <v>90</v>
      </c>
      <c r="Q30" s="52">
        <f>VLOOKUP($C30,Prices!$A$3:$R$1996,MATCH('2) Order Form'!Q$8,Prices!$A$2:$R$2,0),FALSE)</f>
        <v>179.95</v>
      </c>
      <c r="R30" s="35">
        <f t="shared" si="3"/>
        <v>0</v>
      </c>
      <c r="S30" s="44">
        <f t="shared" si="4"/>
        <v>0</v>
      </c>
      <c r="T30" s="52">
        <f t="shared" si="5"/>
        <v>0</v>
      </c>
      <c r="U30" s="119">
        <f t="shared" si="6"/>
        <v>0</v>
      </c>
      <c r="V30" s="120"/>
      <c r="W30" s="143">
        <v>7048652661180</v>
      </c>
      <c r="X30" s="121"/>
      <c r="Y30" s="122">
        <f t="shared" si="7"/>
        <v>0</v>
      </c>
      <c r="Z30" s="123">
        <f t="shared" ca="1" si="8"/>
        <v>0</v>
      </c>
      <c r="AA30" s="123">
        <f t="shared" ca="1" si="9"/>
        <v>1</v>
      </c>
      <c r="AB30" s="123">
        <f t="shared" ca="1" si="10"/>
        <v>1</v>
      </c>
      <c r="AC30" s="123" t="str">
        <f t="shared" si="11"/>
        <v>845104Matte Aquamarine</v>
      </c>
      <c r="AD30" s="124">
        <f t="shared" si="12"/>
        <v>845104</v>
      </c>
      <c r="AE30" s="127">
        <f>VLOOKUP($C30,Classification!$A:$F,5,FALSE)</f>
        <v>4</v>
      </c>
      <c r="AF30" s="125">
        <f>VLOOKUP($C30,Classification!$A:$F,6,FALSE)</f>
        <v>1</v>
      </c>
      <c r="AG30" s="126" t="str">
        <f>INDEX(ATS!$A:$AE,MATCH('2) Order Form'!$W30,ATS!$AD:$AD,0),7)</f>
        <v>Stock</v>
      </c>
    </row>
    <row r="31" spans="1:33" ht="17.25" customHeight="1" x14ac:dyDescent="0.2">
      <c r="A31" s="34">
        <v>1</v>
      </c>
      <c r="B31" s="34" t="str">
        <f>VLOOKUP(A31,Classification!$H$2:$I$11,2,FALSE)</f>
        <v>Helmets &amp; Helmet Acc.</v>
      </c>
      <c r="C31" s="34">
        <f>INDEX(ATS!$A:$AE,MATCH('2) Order Form'!$W31,ATS!$AD:$AD,0),1)</f>
        <v>845104</v>
      </c>
      <c r="D31" s="34" t="str">
        <f>INDEX(ATS!$A:$AE,MATCH('2) Order Form'!$W31,ATS!$AD:$AD,0),2)</f>
        <v>Trailblazer Mips Helmet</v>
      </c>
      <c r="E31" s="83" t="str">
        <f>INDEX(ATS!$A:$AE,MATCH('2) Order Form'!$W31,ATS!$AD:$AD,0),4)</f>
        <v>MEAME-ML</v>
      </c>
      <c r="F31" s="83" t="str">
        <f>INDEX(ATS!$A:$AE,MATCH('2) Order Form'!$W31,ATS!$AD:$AD,0),5)</f>
        <v>Matte Aquamarine</v>
      </c>
      <c r="G31" s="146" t="str">
        <f>INDEX(ATS!$A:$AE,MATCH('2) Order Form'!$W31,ATS!$AD:$AD,0),6)</f>
        <v>ML</v>
      </c>
      <c r="H31" s="59">
        <v>1</v>
      </c>
      <c r="I31" s="112">
        <v>0</v>
      </c>
      <c r="J31" s="118">
        <f>IFERROR(VLOOKUP(W31,ATS!$AD:$AF,2,FALSE),0)</f>
        <v>22</v>
      </c>
      <c r="K31" s="118">
        <f t="shared" si="13"/>
        <v>22</v>
      </c>
      <c r="L31" s="118">
        <f>IFERROR(VLOOKUP(W31,ATS!$AD:$AF,3,FALSE),0)</f>
        <v>22</v>
      </c>
      <c r="M31" s="151">
        <f t="shared" si="1"/>
        <v>22</v>
      </c>
      <c r="N31" s="94">
        <v>0</v>
      </c>
      <c r="O31" s="56">
        <f t="shared" si="2"/>
        <v>0</v>
      </c>
      <c r="P31" s="51">
        <f>VLOOKUP($C31,Prices!$A$3:$R$1996,MATCH('2) Order Form'!P$8,Prices!$A$2:$R$2,0),FALSE)</f>
        <v>90</v>
      </c>
      <c r="Q31" s="52">
        <f>VLOOKUP($C31,Prices!$A$3:$R$1996,MATCH('2) Order Form'!Q$8,Prices!$A$2:$R$2,0),FALSE)</f>
        <v>179.95</v>
      </c>
      <c r="R31" s="35">
        <f t="shared" si="3"/>
        <v>0</v>
      </c>
      <c r="S31" s="44">
        <f t="shared" si="4"/>
        <v>0</v>
      </c>
      <c r="T31" s="52">
        <f t="shared" si="5"/>
        <v>0</v>
      </c>
      <c r="U31" s="119">
        <f t="shared" si="6"/>
        <v>0</v>
      </c>
      <c r="V31" s="120"/>
      <c r="W31" s="143">
        <v>7048652661173</v>
      </c>
      <c r="X31" s="121"/>
      <c r="Y31" s="122">
        <f t="shared" si="7"/>
        <v>0</v>
      </c>
      <c r="Z31" s="123">
        <f t="shared" ca="1" si="8"/>
        <v>0</v>
      </c>
      <c r="AA31" s="123">
        <f t="shared" ca="1" si="9"/>
        <v>0</v>
      </c>
      <c r="AB31" s="123">
        <f t="shared" ca="1" si="10"/>
        <v>0</v>
      </c>
      <c r="AC31" s="123" t="str">
        <f t="shared" si="11"/>
        <v>845104Matte Aquamarine</v>
      </c>
      <c r="AD31" s="124">
        <f t="shared" si="12"/>
        <v>845104</v>
      </c>
      <c r="AE31" s="127">
        <f>VLOOKUP($C31,Classification!$A:$F,5,FALSE)</f>
        <v>4</v>
      </c>
      <c r="AF31" s="125">
        <f>VLOOKUP($C31,Classification!$A:$F,6,FALSE)</f>
        <v>1</v>
      </c>
      <c r="AG31" s="126" t="str">
        <f>INDEX(ATS!$A:$AE,MATCH('2) Order Form'!$W31,ATS!$AD:$AD,0),7)</f>
        <v>Stock</v>
      </c>
    </row>
    <row r="32" spans="1:33" ht="17.25" customHeight="1" x14ac:dyDescent="0.2">
      <c r="A32" s="34">
        <v>1</v>
      </c>
      <c r="B32" s="34" t="str">
        <f>VLOOKUP(A32,Classification!$H$2:$I$11,2,FALSE)</f>
        <v>Helmets &amp; Helmet Acc.</v>
      </c>
      <c r="C32" s="34">
        <f>INDEX(ATS!$A:$AE,MATCH('2) Order Form'!$W32,ATS!$AD:$AD,0),1)</f>
        <v>845104</v>
      </c>
      <c r="D32" s="34" t="str">
        <f>INDEX(ATS!$A:$AE,MATCH('2) Order Form'!$W32,ATS!$AD:$AD,0),2)</f>
        <v>Trailblazer Mips Helmet</v>
      </c>
      <c r="E32" s="83" t="str">
        <f>INDEX(ATS!$A:$AE,MATCH('2) Order Form'!$W32,ATS!$AD:$AD,0),4)</f>
        <v>MEAME-LXL</v>
      </c>
      <c r="F32" s="83" t="str">
        <f>INDEX(ATS!$A:$AE,MATCH('2) Order Form'!$W32,ATS!$AD:$AD,0),5)</f>
        <v>Matte Aquamarine</v>
      </c>
      <c r="G32" s="146" t="str">
        <f>INDEX(ATS!$A:$AE,MATCH('2) Order Form'!$W32,ATS!$AD:$AD,0),6)</f>
        <v>LXL</v>
      </c>
      <c r="H32" s="59">
        <v>1</v>
      </c>
      <c r="I32" s="112">
        <v>0</v>
      </c>
      <c r="J32" s="118">
        <f>IFERROR(VLOOKUP(W32,ATS!$AD:$AF,2,FALSE),0)</f>
        <v>0</v>
      </c>
      <c r="K32" s="118" t="str">
        <f t="shared" si="13"/>
        <v>0</v>
      </c>
      <c r="L32" s="118">
        <f>IFERROR(VLOOKUP(W32,ATS!$AD:$AF,3,FALSE),0)</f>
        <v>0</v>
      </c>
      <c r="M32" s="151" t="str">
        <f t="shared" si="1"/>
        <v>0</v>
      </c>
      <c r="N32" s="94">
        <v>0</v>
      </c>
      <c r="O32" s="56">
        <f t="shared" si="2"/>
        <v>0</v>
      </c>
      <c r="P32" s="51">
        <f>VLOOKUP($C32,Prices!$A$3:$R$1996,MATCH('2) Order Form'!P$8,Prices!$A$2:$R$2,0),FALSE)</f>
        <v>90</v>
      </c>
      <c r="Q32" s="52">
        <f>VLOOKUP($C32,Prices!$A$3:$R$1996,MATCH('2) Order Form'!Q$8,Prices!$A$2:$R$2,0),FALSE)</f>
        <v>179.95</v>
      </c>
      <c r="R32" s="35">
        <f t="shared" si="3"/>
        <v>0</v>
      </c>
      <c r="S32" s="44">
        <f t="shared" si="4"/>
        <v>0</v>
      </c>
      <c r="T32" s="52">
        <f t="shared" si="5"/>
        <v>0</v>
      </c>
      <c r="U32" s="119">
        <f t="shared" si="6"/>
        <v>0</v>
      </c>
      <c r="V32" s="120"/>
      <c r="W32" s="143">
        <v>7048652661166</v>
      </c>
      <c r="X32" s="121"/>
      <c r="Y32" s="122">
        <f t="shared" si="7"/>
        <v>0</v>
      </c>
      <c r="Z32" s="123">
        <f t="shared" ca="1" si="8"/>
        <v>0</v>
      </c>
      <c r="AA32" s="123">
        <f t="shared" ca="1" si="9"/>
        <v>0</v>
      </c>
      <c r="AB32" s="123">
        <f t="shared" ca="1" si="10"/>
        <v>0</v>
      </c>
      <c r="AC32" s="123" t="str">
        <f t="shared" si="11"/>
        <v>845104Matte Aquamarine</v>
      </c>
      <c r="AD32" s="124">
        <f t="shared" si="12"/>
        <v>845104</v>
      </c>
      <c r="AE32" s="127">
        <f>VLOOKUP($C32,Classification!$A:$F,5,FALSE)</f>
        <v>4</v>
      </c>
      <c r="AF32" s="125">
        <f>VLOOKUP($C32,Classification!$A:$F,6,FALSE)</f>
        <v>1</v>
      </c>
      <c r="AG32" s="126" t="str">
        <f>INDEX(ATS!$A:$AE,MATCH('2) Order Form'!$W32,ATS!$AD:$AD,0),7)</f>
        <v>Stock</v>
      </c>
    </row>
    <row r="33" spans="1:33" ht="17.25" customHeight="1" x14ac:dyDescent="0.2">
      <c r="A33" s="34">
        <v>1</v>
      </c>
      <c r="B33" s="34" t="str">
        <f>VLOOKUP(A33,Classification!$H$2:$I$11,2,FALSE)</f>
        <v>Helmets &amp; Helmet Acc.</v>
      </c>
      <c r="C33" s="34">
        <f>INDEX(ATS!$A:$AE,MATCH('2) Order Form'!$W33,ATS!$AD:$AD,0),1)</f>
        <v>845104</v>
      </c>
      <c r="D33" s="34" t="str">
        <f>INDEX(ATS!$A:$AE,MATCH('2) Order Form'!$W33,ATS!$AD:$AD,0),2)</f>
        <v>Trailblazer Mips Helmet</v>
      </c>
      <c r="E33" s="83" t="str">
        <f>INDEX(ATS!$A:$AE,MATCH('2) Order Form'!$W33,ATS!$AD:$AD,0),4)</f>
        <v>MBLCK-SM</v>
      </c>
      <c r="F33" s="83" t="str">
        <f>INDEX(ATS!$A:$AE,MATCH('2) Order Form'!$W33,ATS!$AD:$AD,0),5)</f>
        <v>Matte Black</v>
      </c>
      <c r="G33" s="146" t="str">
        <f>INDEX(ATS!$A:$AE,MATCH('2) Order Form'!$W33,ATS!$AD:$AD,0),6)</f>
        <v>SM</v>
      </c>
      <c r="H33" s="59">
        <v>1</v>
      </c>
      <c r="I33" s="112">
        <v>0</v>
      </c>
      <c r="J33" s="118">
        <f>IFERROR(VLOOKUP(W33,ATS!$AD:$AF,2,FALSE),0)</f>
        <v>0</v>
      </c>
      <c r="K33" s="118" t="str">
        <f t="shared" si="13"/>
        <v>0</v>
      </c>
      <c r="L33" s="118">
        <f>IFERROR(VLOOKUP(W33,ATS!$AD:$AF,3,FALSE),0)</f>
        <v>0</v>
      </c>
      <c r="M33" s="151" t="str">
        <f t="shared" si="1"/>
        <v>0</v>
      </c>
      <c r="N33" s="94">
        <v>0</v>
      </c>
      <c r="O33" s="56">
        <f t="shared" si="2"/>
        <v>0</v>
      </c>
      <c r="P33" s="51">
        <f>VLOOKUP($C33,Prices!$A$3:$R$1996,MATCH('2) Order Form'!P$8,Prices!$A$2:$R$2,0),FALSE)</f>
        <v>90</v>
      </c>
      <c r="Q33" s="52">
        <f>VLOOKUP($C33,Prices!$A$3:$R$1996,MATCH('2) Order Form'!Q$8,Prices!$A$2:$R$2,0),FALSE)</f>
        <v>179.95</v>
      </c>
      <c r="R33" s="35">
        <f t="shared" si="3"/>
        <v>0</v>
      </c>
      <c r="S33" s="44">
        <f t="shared" si="4"/>
        <v>0</v>
      </c>
      <c r="T33" s="52">
        <f t="shared" si="5"/>
        <v>0</v>
      </c>
      <c r="U33" s="119">
        <f t="shared" si="6"/>
        <v>0</v>
      </c>
      <c r="V33" s="120"/>
      <c r="W33" s="143">
        <v>7048652540409</v>
      </c>
      <c r="X33" s="121"/>
      <c r="Y33" s="122">
        <f t="shared" si="7"/>
        <v>0</v>
      </c>
      <c r="Z33" s="123">
        <f t="shared" ca="1" si="8"/>
        <v>0</v>
      </c>
      <c r="AA33" s="123">
        <f t="shared" ca="1" si="9"/>
        <v>0</v>
      </c>
      <c r="AB33" s="123">
        <f t="shared" ca="1" si="10"/>
        <v>1</v>
      </c>
      <c r="AC33" s="123" t="str">
        <f t="shared" si="11"/>
        <v>845104Matte Black</v>
      </c>
      <c r="AD33" s="124">
        <f t="shared" si="12"/>
        <v>845104</v>
      </c>
      <c r="AE33" s="127">
        <f>VLOOKUP($C33,Classification!$A:$F,5,FALSE)</f>
        <v>4</v>
      </c>
      <c r="AF33" s="125">
        <f>VLOOKUP($C33,Classification!$A:$F,6,FALSE)</f>
        <v>1</v>
      </c>
      <c r="AG33" s="126" t="str">
        <f>INDEX(ATS!$A:$AE,MATCH('2) Order Form'!$W33,ATS!$AD:$AD,0),7)</f>
        <v>Active</v>
      </c>
    </row>
    <row r="34" spans="1:33" ht="17.25" customHeight="1" x14ac:dyDescent="0.2">
      <c r="A34" s="34">
        <v>1</v>
      </c>
      <c r="B34" s="34" t="str">
        <f>VLOOKUP(A34,Classification!$H$2:$I$11,2,FALSE)</f>
        <v>Helmets &amp; Helmet Acc.</v>
      </c>
      <c r="C34" s="34">
        <f>INDEX(ATS!$A:$AE,MATCH('2) Order Form'!$W34,ATS!$AD:$AD,0),1)</f>
        <v>845104</v>
      </c>
      <c r="D34" s="34" t="str">
        <f>INDEX(ATS!$A:$AE,MATCH('2) Order Form'!$W34,ATS!$AD:$AD,0),2)</f>
        <v>Trailblazer Mips Helmet</v>
      </c>
      <c r="E34" s="83" t="str">
        <f>INDEX(ATS!$A:$AE,MATCH('2) Order Form'!$W34,ATS!$AD:$AD,0),4)</f>
        <v>MBLCK-ML</v>
      </c>
      <c r="F34" s="83" t="str">
        <f>INDEX(ATS!$A:$AE,MATCH('2) Order Form'!$W34,ATS!$AD:$AD,0),5)</f>
        <v>Matte Black</v>
      </c>
      <c r="G34" s="146" t="str">
        <f>INDEX(ATS!$A:$AE,MATCH('2) Order Form'!$W34,ATS!$AD:$AD,0),6)</f>
        <v>ML</v>
      </c>
      <c r="H34" s="59">
        <v>1</v>
      </c>
      <c r="I34" s="112">
        <v>0</v>
      </c>
      <c r="J34" s="118">
        <f>IFERROR(VLOOKUP(W34,ATS!$AD:$AF,2,FALSE),0)</f>
        <v>0</v>
      </c>
      <c r="K34" s="118" t="str">
        <f t="shared" si="13"/>
        <v>0</v>
      </c>
      <c r="L34" s="118">
        <f>IFERROR(VLOOKUP(W34,ATS!$AD:$AF,3,FALSE),0)</f>
        <v>0</v>
      </c>
      <c r="M34" s="151" t="str">
        <f t="shared" si="1"/>
        <v>0</v>
      </c>
      <c r="N34" s="94">
        <v>0</v>
      </c>
      <c r="O34" s="56">
        <f t="shared" si="2"/>
        <v>0</v>
      </c>
      <c r="P34" s="51">
        <f>VLOOKUP($C34,Prices!$A$3:$R$1996,MATCH('2) Order Form'!P$8,Prices!$A$2:$R$2,0),FALSE)</f>
        <v>90</v>
      </c>
      <c r="Q34" s="52">
        <f>VLOOKUP($C34,Prices!$A$3:$R$1996,MATCH('2) Order Form'!Q$8,Prices!$A$2:$R$2,0),FALSE)</f>
        <v>179.95</v>
      </c>
      <c r="R34" s="35">
        <f t="shared" si="3"/>
        <v>0</v>
      </c>
      <c r="S34" s="44">
        <f t="shared" si="4"/>
        <v>0</v>
      </c>
      <c r="T34" s="52">
        <f t="shared" si="5"/>
        <v>0</v>
      </c>
      <c r="U34" s="119">
        <f t="shared" si="6"/>
        <v>0</v>
      </c>
      <c r="V34" s="120"/>
      <c r="W34" s="143">
        <v>7048652540393</v>
      </c>
      <c r="X34" s="121"/>
      <c r="Y34" s="122">
        <f t="shared" si="7"/>
        <v>0</v>
      </c>
      <c r="Z34" s="123">
        <f t="shared" ca="1" si="8"/>
        <v>0</v>
      </c>
      <c r="AA34" s="123">
        <f t="shared" ca="1" si="9"/>
        <v>0</v>
      </c>
      <c r="AB34" s="123">
        <f t="shared" ca="1" si="10"/>
        <v>0</v>
      </c>
      <c r="AC34" s="123" t="str">
        <f t="shared" si="11"/>
        <v>845104Matte Black</v>
      </c>
      <c r="AD34" s="124">
        <f t="shared" si="12"/>
        <v>845104</v>
      </c>
      <c r="AE34" s="127">
        <f>VLOOKUP($C34,Classification!$A:$F,5,FALSE)</f>
        <v>4</v>
      </c>
      <c r="AF34" s="125">
        <f>VLOOKUP($C34,Classification!$A:$F,6,FALSE)</f>
        <v>1</v>
      </c>
      <c r="AG34" s="126" t="str">
        <f>INDEX(ATS!$A:$AE,MATCH('2) Order Form'!$W34,ATS!$AD:$AD,0),7)</f>
        <v>Active</v>
      </c>
    </row>
    <row r="35" spans="1:33" ht="17.25" customHeight="1" x14ac:dyDescent="0.2">
      <c r="A35" s="34">
        <v>1</v>
      </c>
      <c r="B35" s="34" t="str">
        <f>VLOOKUP(A35,Classification!$H$2:$I$11,2,FALSE)</f>
        <v>Helmets &amp; Helmet Acc.</v>
      </c>
      <c r="C35" s="34">
        <f>INDEX(ATS!$A:$AE,MATCH('2) Order Form'!$W35,ATS!$AD:$AD,0),1)</f>
        <v>845104</v>
      </c>
      <c r="D35" s="34" t="str">
        <f>INDEX(ATS!$A:$AE,MATCH('2) Order Form'!$W35,ATS!$AD:$AD,0),2)</f>
        <v>Trailblazer Mips Helmet</v>
      </c>
      <c r="E35" s="83" t="str">
        <f>INDEX(ATS!$A:$AE,MATCH('2) Order Form'!$W35,ATS!$AD:$AD,0),4)</f>
        <v>MBLCK-LXL</v>
      </c>
      <c r="F35" s="83" t="str">
        <f>INDEX(ATS!$A:$AE,MATCH('2) Order Form'!$W35,ATS!$AD:$AD,0),5)</f>
        <v>Matte Black</v>
      </c>
      <c r="G35" s="146" t="str">
        <f>INDEX(ATS!$A:$AE,MATCH('2) Order Form'!$W35,ATS!$AD:$AD,0),6)</f>
        <v>LXL</v>
      </c>
      <c r="H35" s="59">
        <v>1</v>
      </c>
      <c r="I35" s="112">
        <v>0</v>
      </c>
      <c r="J35" s="118">
        <f>IFERROR(VLOOKUP(W35,ATS!$AD:$AF,2,FALSE),0)</f>
        <v>0</v>
      </c>
      <c r="K35" s="118" t="str">
        <f t="shared" si="13"/>
        <v>0</v>
      </c>
      <c r="L35" s="118">
        <f>IFERROR(VLOOKUP(W35,ATS!$AD:$AF,3,FALSE),0)</f>
        <v>0</v>
      </c>
      <c r="M35" s="151" t="str">
        <f t="shared" si="1"/>
        <v>0</v>
      </c>
      <c r="N35" s="94">
        <v>0</v>
      </c>
      <c r="O35" s="56">
        <f t="shared" si="2"/>
        <v>0</v>
      </c>
      <c r="P35" s="51">
        <f>VLOOKUP($C35,Prices!$A$3:$R$1996,MATCH('2) Order Form'!P$8,Prices!$A$2:$R$2,0),FALSE)</f>
        <v>90</v>
      </c>
      <c r="Q35" s="52">
        <f>VLOOKUP($C35,Prices!$A$3:$R$1996,MATCH('2) Order Form'!Q$8,Prices!$A$2:$R$2,0),FALSE)</f>
        <v>179.95</v>
      </c>
      <c r="R35" s="35">
        <f t="shared" si="3"/>
        <v>0</v>
      </c>
      <c r="S35" s="44">
        <f t="shared" si="4"/>
        <v>0</v>
      </c>
      <c r="T35" s="52">
        <f t="shared" si="5"/>
        <v>0</v>
      </c>
      <c r="U35" s="119">
        <f t="shared" si="6"/>
        <v>0</v>
      </c>
      <c r="V35" s="120"/>
      <c r="W35" s="143">
        <v>7048652540386</v>
      </c>
      <c r="X35" s="121"/>
      <c r="Y35" s="122">
        <f t="shared" si="7"/>
        <v>0</v>
      </c>
      <c r="Z35" s="123">
        <f t="shared" ca="1" si="8"/>
        <v>0</v>
      </c>
      <c r="AA35" s="123">
        <f t="shared" ca="1" si="9"/>
        <v>0</v>
      </c>
      <c r="AB35" s="123">
        <f t="shared" ca="1" si="10"/>
        <v>0</v>
      </c>
      <c r="AC35" s="123" t="str">
        <f t="shared" si="11"/>
        <v>845104Matte Black</v>
      </c>
      <c r="AD35" s="124">
        <f t="shared" si="12"/>
        <v>845104</v>
      </c>
      <c r="AE35" s="127">
        <f>VLOOKUP($C35,Classification!$A:$F,5,FALSE)</f>
        <v>4</v>
      </c>
      <c r="AF35" s="125">
        <f>VLOOKUP($C35,Classification!$A:$F,6,FALSE)</f>
        <v>1</v>
      </c>
      <c r="AG35" s="126" t="str">
        <f>INDEX(ATS!$A:$AE,MATCH('2) Order Form'!$W35,ATS!$AD:$AD,0),7)</f>
        <v>Active</v>
      </c>
    </row>
    <row r="36" spans="1:33" ht="17.25" customHeight="1" x14ac:dyDescent="0.2">
      <c r="A36" s="34">
        <v>1</v>
      </c>
      <c r="B36" s="34" t="str">
        <f>VLOOKUP(A36,Classification!$H$2:$I$11,2,FALSE)</f>
        <v>Helmets &amp; Helmet Acc.</v>
      </c>
      <c r="C36" s="34">
        <f>INDEX(ATS!$A:$AE,MATCH('2) Order Form'!$W36,ATS!$AD:$AD,0),1)</f>
        <v>845104</v>
      </c>
      <c r="D36" s="34" t="str">
        <f>INDEX(ATS!$A:$AE,MATCH('2) Order Form'!$W36,ATS!$AD:$AD,0),2)</f>
        <v>Trailblazer Mips Helmet</v>
      </c>
      <c r="E36" s="83" t="str">
        <f>INDEX(ATS!$A:$AE,MATCH('2) Order Form'!$W36,ATS!$AD:$AD,0),4)</f>
        <v>MNGRY-SM</v>
      </c>
      <c r="F36" s="83" t="str">
        <f>INDEX(ATS!$A:$AE,MATCH('2) Order Form'!$W36,ATS!$AD:$AD,0),5)</f>
        <v>Matte Nardo Gray</v>
      </c>
      <c r="G36" s="146" t="str">
        <f>INDEX(ATS!$A:$AE,MATCH('2) Order Form'!$W36,ATS!$AD:$AD,0),6)</f>
        <v>SM</v>
      </c>
      <c r="H36" s="59">
        <v>1</v>
      </c>
      <c r="I36" s="112">
        <v>0</v>
      </c>
      <c r="J36" s="118">
        <f>IFERROR(VLOOKUP(W36,ATS!$AD:$AF,2,FALSE),0)</f>
        <v>14</v>
      </c>
      <c r="K36" s="118">
        <f t="shared" si="13"/>
        <v>14</v>
      </c>
      <c r="L36" s="118">
        <f>IFERROR(VLOOKUP(W36,ATS!$AD:$AF,3,FALSE),0)</f>
        <v>14</v>
      </c>
      <c r="M36" s="151">
        <f t="shared" ref="M36:M67" si="14">IF(L36=99999,"OPEN",IF(L36&gt;50,"50+",IF(L36&lt;=0,"0",L36)))</f>
        <v>14</v>
      </c>
      <c r="N36" s="94">
        <v>0</v>
      </c>
      <c r="O36" s="56">
        <f t="shared" ref="O36:O67" si="15">IF(N36&lt;&gt;0,N36,$P$5)</f>
        <v>0</v>
      </c>
      <c r="P36" s="51">
        <f>VLOOKUP($C36,Prices!$A$3:$R$1996,MATCH('2) Order Form'!P$8,Prices!$A$2:$R$2,0),FALSE)</f>
        <v>90</v>
      </c>
      <c r="Q36" s="52">
        <f>VLOOKUP($C36,Prices!$A$3:$R$1996,MATCH('2) Order Form'!Q$8,Prices!$A$2:$R$2,0),FALSE)</f>
        <v>179.95</v>
      </c>
      <c r="R36" s="35">
        <f t="shared" ref="R36:R67" si="16">I36*P36</f>
        <v>0</v>
      </c>
      <c r="S36" s="44">
        <f t="shared" ref="S36:S67" si="17">R36*O36</f>
        <v>0</v>
      </c>
      <c r="T36" s="52">
        <f t="shared" ref="T36:T67" si="18">R36-S36</f>
        <v>0</v>
      </c>
      <c r="U36" s="119">
        <f t="shared" si="6"/>
        <v>0</v>
      </c>
      <c r="V36" s="120"/>
      <c r="W36" s="143">
        <v>7048652661210</v>
      </c>
      <c r="X36" s="121"/>
      <c r="Y36" s="122">
        <f t="shared" si="7"/>
        <v>0</v>
      </c>
      <c r="Z36" s="123">
        <f t="shared" ref="Z36:Z67" ca="1" si="19">IF(A36=OFFSET(A36,-1,0),0,1)</f>
        <v>0</v>
      </c>
      <c r="AA36" s="123">
        <f t="shared" ref="AA36:AA67" ca="1" si="20">IF(C36=OFFSET(C36,-1,0),0,1)</f>
        <v>0</v>
      </c>
      <c r="AB36" s="123">
        <f t="shared" ref="AB36:AB67" ca="1" si="21">IF(F36=OFFSET(F36,-1,0),0,1)</f>
        <v>1</v>
      </c>
      <c r="AC36" s="123" t="str">
        <f t="shared" ref="AC36:AC67" si="22">CONCATENATE(C36,F36)</f>
        <v>845104Matte Nardo Gray</v>
      </c>
      <c r="AD36" s="124">
        <f t="shared" ref="AD36:AD67" si="23">IFERROR(IF(B36="EYEWEAR",CONCATENATE(C36,"-",G36),C36),C36)</f>
        <v>845104</v>
      </c>
      <c r="AE36" s="127">
        <f>VLOOKUP($C36,Classification!$A:$F,5,FALSE)</f>
        <v>4</v>
      </c>
      <c r="AF36" s="125">
        <f>VLOOKUP($C36,Classification!$A:$F,6,FALSE)</f>
        <v>1</v>
      </c>
      <c r="AG36" s="126" t="str">
        <f>INDEX(ATS!$A:$AE,MATCH('2) Order Form'!$W36,ATS!$AD:$AD,0),7)</f>
        <v>Stock</v>
      </c>
    </row>
    <row r="37" spans="1:33" ht="17.25" customHeight="1" x14ac:dyDescent="0.2">
      <c r="A37" s="34">
        <v>1</v>
      </c>
      <c r="B37" s="34" t="str">
        <f>VLOOKUP(A37,Classification!$H$2:$I$11,2,FALSE)</f>
        <v>Helmets &amp; Helmet Acc.</v>
      </c>
      <c r="C37" s="34">
        <f>INDEX(ATS!$A:$AE,MATCH('2) Order Form'!$W37,ATS!$AD:$AD,0),1)</f>
        <v>845104</v>
      </c>
      <c r="D37" s="34" t="str">
        <f>INDEX(ATS!$A:$AE,MATCH('2) Order Form'!$W37,ATS!$AD:$AD,0),2)</f>
        <v>Trailblazer Mips Helmet</v>
      </c>
      <c r="E37" s="83" t="str">
        <f>INDEX(ATS!$A:$AE,MATCH('2) Order Form'!$W37,ATS!$AD:$AD,0),4)</f>
        <v>MNGRY-ML</v>
      </c>
      <c r="F37" s="83" t="str">
        <f>INDEX(ATS!$A:$AE,MATCH('2) Order Form'!$W37,ATS!$AD:$AD,0),5)</f>
        <v>Matte Nardo Gray</v>
      </c>
      <c r="G37" s="146" t="str">
        <f>INDEX(ATS!$A:$AE,MATCH('2) Order Form'!$W37,ATS!$AD:$AD,0),6)</f>
        <v>ML</v>
      </c>
      <c r="H37" s="59">
        <v>1</v>
      </c>
      <c r="I37" s="112">
        <v>0</v>
      </c>
      <c r="J37" s="118">
        <f>IFERROR(VLOOKUP(W37,ATS!$AD:$AF,2,FALSE),0)</f>
        <v>0</v>
      </c>
      <c r="K37" s="118" t="str">
        <f t="shared" si="13"/>
        <v>0</v>
      </c>
      <c r="L37" s="118">
        <f>IFERROR(VLOOKUP(W37,ATS!$AD:$AF,3,FALSE),0)</f>
        <v>0</v>
      </c>
      <c r="M37" s="151" t="str">
        <f t="shared" si="14"/>
        <v>0</v>
      </c>
      <c r="N37" s="94">
        <v>0</v>
      </c>
      <c r="O37" s="56">
        <f t="shared" si="15"/>
        <v>0</v>
      </c>
      <c r="P37" s="51">
        <f>VLOOKUP($C37,Prices!$A$3:$R$1996,MATCH('2) Order Form'!P$8,Prices!$A$2:$R$2,0),FALSE)</f>
        <v>90</v>
      </c>
      <c r="Q37" s="52">
        <f>VLOOKUP($C37,Prices!$A$3:$R$1996,MATCH('2) Order Form'!Q$8,Prices!$A$2:$R$2,0),FALSE)</f>
        <v>179.95</v>
      </c>
      <c r="R37" s="35">
        <f t="shared" si="16"/>
        <v>0</v>
      </c>
      <c r="S37" s="44">
        <f t="shared" si="17"/>
        <v>0</v>
      </c>
      <c r="T37" s="52">
        <f t="shared" si="18"/>
        <v>0</v>
      </c>
      <c r="U37" s="119">
        <f t="shared" si="6"/>
        <v>0</v>
      </c>
      <c r="V37" s="120"/>
      <c r="W37" s="143">
        <v>7048652661203</v>
      </c>
      <c r="X37" s="121"/>
      <c r="Y37" s="122">
        <f t="shared" si="7"/>
        <v>0</v>
      </c>
      <c r="Z37" s="123">
        <f t="shared" ca="1" si="19"/>
        <v>0</v>
      </c>
      <c r="AA37" s="123">
        <f t="shared" ca="1" si="20"/>
        <v>0</v>
      </c>
      <c r="AB37" s="123">
        <f t="shared" ca="1" si="21"/>
        <v>0</v>
      </c>
      <c r="AC37" s="123" t="str">
        <f t="shared" si="22"/>
        <v>845104Matte Nardo Gray</v>
      </c>
      <c r="AD37" s="124">
        <f t="shared" si="23"/>
        <v>845104</v>
      </c>
      <c r="AE37" s="127">
        <f>VLOOKUP($C37,Classification!$A:$F,5,FALSE)</f>
        <v>4</v>
      </c>
      <c r="AF37" s="125">
        <f>VLOOKUP($C37,Classification!$A:$F,6,FALSE)</f>
        <v>1</v>
      </c>
      <c r="AG37" s="126" t="str">
        <f>INDEX(ATS!$A:$AE,MATCH('2) Order Form'!$W37,ATS!$AD:$AD,0),7)</f>
        <v>Stock</v>
      </c>
    </row>
    <row r="38" spans="1:33" ht="17.25" customHeight="1" x14ac:dyDescent="0.2">
      <c r="A38" s="34">
        <v>1</v>
      </c>
      <c r="B38" s="34" t="str">
        <f>VLOOKUP(A38,Classification!$H$2:$I$11,2,FALSE)</f>
        <v>Helmets &amp; Helmet Acc.</v>
      </c>
      <c r="C38" s="34">
        <f>INDEX(ATS!$A:$AE,MATCH('2) Order Form'!$W38,ATS!$AD:$AD,0),1)</f>
        <v>845104</v>
      </c>
      <c r="D38" s="34" t="str">
        <f>INDEX(ATS!$A:$AE,MATCH('2) Order Form'!$W38,ATS!$AD:$AD,0),2)</f>
        <v>Trailblazer Mips Helmet</v>
      </c>
      <c r="E38" s="83" t="str">
        <f>INDEX(ATS!$A:$AE,MATCH('2) Order Form'!$W38,ATS!$AD:$AD,0),4)</f>
        <v>MNGRY-LXL</v>
      </c>
      <c r="F38" s="83" t="str">
        <f>INDEX(ATS!$A:$AE,MATCH('2) Order Form'!$W38,ATS!$AD:$AD,0),5)</f>
        <v>Matte Nardo Gray</v>
      </c>
      <c r="G38" s="146" t="str">
        <f>INDEX(ATS!$A:$AE,MATCH('2) Order Form'!$W38,ATS!$AD:$AD,0),6)</f>
        <v>LXL</v>
      </c>
      <c r="H38" s="59">
        <v>1</v>
      </c>
      <c r="I38" s="112">
        <v>0</v>
      </c>
      <c r="J38" s="118">
        <f>IFERROR(VLOOKUP(W38,ATS!$AD:$AF,2,FALSE),0)</f>
        <v>4</v>
      </c>
      <c r="K38" s="118">
        <f t="shared" si="13"/>
        <v>4</v>
      </c>
      <c r="L38" s="118">
        <f>IFERROR(VLOOKUP(W38,ATS!$AD:$AF,3,FALSE),0)</f>
        <v>4</v>
      </c>
      <c r="M38" s="151">
        <f t="shared" si="14"/>
        <v>4</v>
      </c>
      <c r="N38" s="94">
        <v>0</v>
      </c>
      <c r="O38" s="56">
        <f t="shared" si="15"/>
        <v>0</v>
      </c>
      <c r="P38" s="51">
        <f>VLOOKUP($C38,Prices!$A$3:$R$1996,MATCH('2) Order Form'!P$8,Prices!$A$2:$R$2,0),FALSE)</f>
        <v>90</v>
      </c>
      <c r="Q38" s="52">
        <f>VLOOKUP($C38,Prices!$A$3:$R$1996,MATCH('2) Order Form'!Q$8,Prices!$A$2:$R$2,0),FALSE)</f>
        <v>179.95</v>
      </c>
      <c r="R38" s="35">
        <f t="shared" si="16"/>
        <v>0</v>
      </c>
      <c r="S38" s="44">
        <f t="shared" si="17"/>
        <v>0</v>
      </c>
      <c r="T38" s="52">
        <f t="shared" si="18"/>
        <v>0</v>
      </c>
      <c r="U38" s="119">
        <f t="shared" si="6"/>
        <v>0</v>
      </c>
      <c r="V38" s="120"/>
      <c r="W38" s="143">
        <v>7048652661197</v>
      </c>
      <c r="X38" s="121"/>
      <c r="Y38" s="122">
        <f t="shared" si="7"/>
        <v>0</v>
      </c>
      <c r="Z38" s="123">
        <f t="shared" ca="1" si="19"/>
        <v>0</v>
      </c>
      <c r="AA38" s="123">
        <f t="shared" ca="1" si="20"/>
        <v>0</v>
      </c>
      <c r="AB38" s="123">
        <f t="shared" ca="1" si="21"/>
        <v>0</v>
      </c>
      <c r="AC38" s="123" t="str">
        <f t="shared" si="22"/>
        <v>845104Matte Nardo Gray</v>
      </c>
      <c r="AD38" s="124">
        <f t="shared" si="23"/>
        <v>845104</v>
      </c>
      <c r="AE38" s="127">
        <f>VLOOKUP($C38,Classification!$A:$F,5,FALSE)</f>
        <v>4</v>
      </c>
      <c r="AF38" s="125">
        <f>VLOOKUP($C38,Classification!$A:$F,6,FALSE)</f>
        <v>1</v>
      </c>
      <c r="AG38" s="126" t="str">
        <f>INDEX(ATS!$A:$AE,MATCH('2) Order Form'!$W38,ATS!$AD:$AD,0),7)</f>
        <v>Stock</v>
      </c>
    </row>
    <row r="39" spans="1:33" ht="17.25" customHeight="1" x14ac:dyDescent="0.2">
      <c r="A39" s="34">
        <v>1</v>
      </c>
      <c r="B39" s="34" t="str">
        <f>VLOOKUP(A39,Classification!$H$2:$I$11,2,FALSE)</f>
        <v>Helmets &amp; Helmet Acc.</v>
      </c>
      <c r="C39" s="34">
        <f>INDEX(ATS!$A:$AE,MATCH('2) Order Form'!$W39,ATS!$AD:$AD,0),1)</f>
        <v>845104</v>
      </c>
      <c r="D39" s="34" t="str">
        <f>INDEX(ATS!$A:$AE,MATCH('2) Order Form'!$W39,ATS!$AD:$AD,0),2)</f>
        <v>Trailblazer Mips Helmet</v>
      </c>
      <c r="E39" s="83" t="str">
        <f>INDEX(ATS!$A:$AE,MATCH('2) Order Form'!$W39,ATS!$AD:$AD,0),4)</f>
        <v>MWHTE-SM</v>
      </c>
      <c r="F39" s="83" t="str">
        <f>INDEX(ATS!$A:$AE,MATCH('2) Order Form'!$W39,ATS!$AD:$AD,0),5)</f>
        <v>Matte White</v>
      </c>
      <c r="G39" s="146" t="str">
        <f>INDEX(ATS!$A:$AE,MATCH('2) Order Form'!$W39,ATS!$AD:$AD,0),6)</f>
        <v>SM</v>
      </c>
      <c r="H39" s="59">
        <v>1</v>
      </c>
      <c r="I39" s="112">
        <v>0</v>
      </c>
      <c r="J39" s="118">
        <f>IFERROR(VLOOKUP(W39,ATS!$AD:$AF,2,FALSE),0)</f>
        <v>1</v>
      </c>
      <c r="K39" s="118">
        <f t="shared" si="13"/>
        <v>1</v>
      </c>
      <c r="L39" s="118">
        <f>IFERROR(VLOOKUP(W39,ATS!$AD:$AF,3,FALSE),0)</f>
        <v>1</v>
      </c>
      <c r="M39" s="151">
        <f t="shared" si="14"/>
        <v>1</v>
      </c>
      <c r="N39" s="94">
        <v>0</v>
      </c>
      <c r="O39" s="56">
        <f t="shared" si="15"/>
        <v>0</v>
      </c>
      <c r="P39" s="51">
        <f>VLOOKUP($C39,Prices!$A$3:$R$1996,MATCH('2) Order Form'!P$8,Prices!$A$2:$R$2,0),FALSE)</f>
        <v>90</v>
      </c>
      <c r="Q39" s="52">
        <f>VLOOKUP($C39,Prices!$A$3:$R$1996,MATCH('2) Order Form'!Q$8,Prices!$A$2:$R$2,0),FALSE)</f>
        <v>179.95</v>
      </c>
      <c r="R39" s="35">
        <f t="shared" si="16"/>
        <v>0</v>
      </c>
      <c r="S39" s="44">
        <f t="shared" si="17"/>
        <v>0</v>
      </c>
      <c r="T39" s="52">
        <f t="shared" si="18"/>
        <v>0</v>
      </c>
      <c r="U39" s="119">
        <f t="shared" si="6"/>
        <v>0</v>
      </c>
      <c r="V39" s="120"/>
      <c r="W39" s="143">
        <v>7048652540522</v>
      </c>
      <c r="X39" s="121"/>
      <c r="Y39" s="122">
        <f t="shared" si="7"/>
        <v>0</v>
      </c>
      <c r="Z39" s="123">
        <f t="shared" ca="1" si="19"/>
        <v>0</v>
      </c>
      <c r="AA39" s="123">
        <f t="shared" ca="1" si="20"/>
        <v>0</v>
      </c>
      <c r="AB39" s="123">
        <f t="shared" ca="1" si="21"/>
        <v>1</v>
      </c>
      <c r="AC39" s="123" t="str">
        <f t="shared" si="22"/>
        <v>845104Matte White</v>
      </c>
      <c r="AD39" s="124">
        <f t="shared" si="23"/>
        <v>845104</v>
      </c>
      <c r="AE39" s="127">
        <f>VLOOKUP($C39,Classification!$A:$F,5,FALSE)</f>
        <v>4</v>
      </c>
      <c r="AF39" s="125">
        <f>VLOOKUP($C39,Classification!$A:$F,6,FALSE)</f>
        <v>1</v>
      </c>
      <c r="AG39" s="126" t="str">
        <f>INDEX(ATS!$A:$AE,MATCH('2) Order Form'!$W39,ATS!$AD:$AD,0),7)</f>
        <v>Active</v>
      </c>
    </row>
    <row r="40" spans="1:33" ht="17.25" customHeight="1" x14ac:dyDescent="0.2">
      <c r="A40" s="34">
        <v>1</v>
      </c>
      <c r="B40" s="34" t="str">
        <f>VLOOKUP(A40,Classification!$H$2:$I$11,2,FALSE)</f>
        <v>Helmets &amp; Helmet Acc.</v>
      </c>
      <c r="C40" s="34">
        <f>INDEX(ATS!$A:$AE,MATCH('2) Order Form'!$W40,ATS!$AD:$AD,0),1)</f>
        <v>845104</v>
      </c>
      <c r="D40" s="34" t="str">
        <f>INDEX(ATS!$A:$AE,MATCH('2) Order Form'!$W40,ATS!$AD:$AD,0),2)</f>
        <v>Trailblazer Mips Helmet</v>
      </c>
      <c r="E40" s="83" t="str">
        <f>INDEX(ATS!$A:$AE,MATCH('2) Order Form'!$W40,ATS!$AD:$AD,0),4)</f>
        <v>MWHTE-ML</v>
      </c>
      <c r="F40" s="83" t="str">
        <f>INDEX(ATS!$A:$AE,MATCH('2) Order Form'!$W40,ATS!$AD:$AD,0),5)</f>
        <v>Matte White</v>
      </c>
      <c r="G40" s="146" t="str">
        <f>INDEX(ATS!$A:$AE,MATCH('2) Order Form'!$W40,ATS!$AD:$AD,0),6)</f>
        <v>ML</v>
      </c>
      <c r="H40" s="59">
        <v>1</v>
      </c>
      <c r="I40" s="112">
        <v>0</v>
      </c>
      <c r="J40" s="118">
        <f>IFERROR(VLOOKUP(W40,ATS!$AD:$AF,2,FALSE),0)</f>
        <v>5</v>
      </c>
      <c r="K40" s="118">
        <f t="shared" si="13"/>
        <v>5</v>
      </c>
      <c r="L40" s="118">
        <f>IFERROR(VLOOKUP(W40,ATS!$AD:$AF,3,FALSE),0)</f>
        <v>5</v>
      </c>
      <c r="M40" s="151">
        <f t="shared" si="14"/>
        <v>5</v>
      </c>
      <c r="N40" s="94">
        <v>0</v>
      </c>
      <c r="O40" s="56">
        <f t="shared" si="15"/>
        <v>0</v>
      </c>
      <c r="P40" s="51">
        <f>VLOOKUP($C40,Prices!$A$3:$R$1996,MATCH('2) Order Form'!P$8,Prices!$A$2:$R$2,0),FALSE)</f>
        <v>90</v>
      </c>
      <c r="Q40" s="52">
        <f>VLOOKUP($C40,Prices!$A$3:$R$1996,MATCH('2) Order Form'!Q$8,Prices!$A$2:$R$2,0),FALSE)</f>
        <v>179.95</v>
      </c>
      <c r="R40" s="35">
        <f t="shared" si="16"/>
        <v>0</v>
      </c>
      <c r="S40" s="44">
        <f t="shared" si="17"/>
        <v>0</v>
      </c>
      <c r="T40" s="52">
        <f t="shared" si="18"/>
        <v>0</v>
      </c>
      <c r="U40" s="119">
        <f t="shared" si="6"/>
        <v>0</v>
      </c>
      <c r="V40" s="120"/>
      <c r="W40" s="143">
        <v>7048652540515</v>
      </c>
      <c r="X40" s="121"/>
      <c r="Y40" s="122">
        <f t="shared" si="7"/>
        <v>0</v>
      </c>
      <c r="Z40" s="123">
        <f t="shared" ca="1" si="19"/>
        <v>0</v>
      </c>
      <c r="AA40" s="123">
        <f t="shared" ca="1" si="20"/>
        <v>0</v>
      </c>
      <c r="AB40" s="123">
        <f t="shared" ca="1" si="21"/>
        <v>0</v>
      </c>
      <c r="AC40" s="123" t="str">
        <f t="shared" si="22"/>
        <v>845104Matte White</v>
      </c>
      <c r="AD40" s="124">
        <f t="shared" si="23"/>
        <v>845104</v>
      </c>
      <c r="AE40" s="127">
        <f>VLOOKUP($C40,Classification!$A:$F,5,FALSE)</f>
        <v>4</v>
      </c>
      <c r="AF40" s="125">
        <f>VLOOKUP($C40,Classification!$A:$F,6,FALSE)</f>
        <v>1</v>
      </c>
      <c r="AG40" s="126" t="str">
        <f>INDEX(ATS!$A:$AE,MATCH('2) Order Form'!$W40,ATS!$AD:$AD,0),7)</f>
        <v>Active</v>
      </c>
    </row>
    <row r="41" spans="1:33" ht="17.25" customHeight="1" x14ac:dyDescent="0.2">
      <c r="A41" s="34">
        <v>1</v>
      </c>
      <c r="B41" s="34" t="str">
        <f>VLOOKUP(A41,Classification!$H$2:$I$11,2,FALSE)</f>
        <v>Helmets &amp; Helmet Acc.</v>
      </c>
      <c r="C41" s="34">
        <f>INDEX(ATS!$A:$AE,MATCH('2) Order Form'!$W41,ATS!$AD:$AD,0),1)</f>
        <v>845104</v>
      </c>
      <c r="D41" s="34" t="str">
        <f>INDEX(ATS!$A:$AE,MATCH('2) Order Form'!$W41,ATS!$AD:$AD,0),2)</f>
        <v>Trailblazer Mips Helmet</v>
      </c>
      <c r="E41" s="83" t="str">
        <f>INDEX(ATS!$A:$AE,MATCH('2) Order Form'!$W41,ATS!$AD:$AD,0),4)</f>
        <v>MWHTE-LXL</v>
      </c>
      <c r="F41" s="83" t="str">
        <f>INDEX(ATS!$A:$AE,MATCH('2) Order Form'!$W41,ATS!$AD:$AD,0),5)</f>
        <v>Matte White</v>
      </c>
      <c r="G41" s="146" t="str">
        <f>INDEX(ATS!$A:$AE,MATCH('2) Order Form'!$W41,ATS!$AD:$AD,0),6)</f>
        <v>LXL</v>
      </c>
      <c r="H41" s="59">
        <v>1</v>
      </c>
      <c r="I41" s="112">
        <v>0</v>
      </c>
      <c r="J41" s="118">
        <f>IFERROR(VLOOKUP(W41,ATS!$AD:$AF,2,FALSE),0)</f>
        <v>26</v>
      </c>
      <c r="K41" s="118">
        <f t="shared" si="13"/>
        <v>26</v>
      </c>
      <c r="L41" s="118">
        <f>IFERROR(VLOOKUP(W41,ATS!$AD:$AF,3,FALSE),0)</f>
        <v>26</v>
      </c>
      <c r="M41" s="151">
        <f t="shared" si="14"/>
        <v>26</v>
      </c>
      <c r="N41" s="94">
        <v>0</v>
      </c>
      <c r="O41" s="56">
        <f t="shared" si="15"/>
        <v>0</v>
      </c>
      <c r="P41" s="51">
        <f>VLOOKUP($C41,Prices!$A$3:$R$1996,MATCH('2) Order Form'!P$8,Prices!$A$2:$R$2,0),FALSE)</f>
        <v>90</v>
      </c>
      <c r="Q41" s="52">
        <f>VLOOKUP($C41,Prices!$A$3:$R$1996,MATCH('2) Order Form'!Q$8,Prices!$A$2:$R$2,0),FALSE)</f>
        <v>179.95</v>
      </c>
      <c r="R41" s="35">
        <f t="shared" si="16"/>
        <v>0</v>
      </c>
      <c r="S41" s="44">
        <f t="shared" si="17"/>
        <v>0</v>
      </c>
      <c r="T41" s="52">
        <f t="shared" si="18"/>
        <v>0</v>
      </c>
      <c r="U41" s="119">
        <f t="shared" si="6"/>
        <v>0</v>
      </c>
      <c r="V41" s="120"/>
      <c r="W41" s="143">
        <v>7048652540508</v>
      </c>
      <c r="X41" s="121"/>
      <c r="Y41" s="122">
        <f t="shared" si="7"/>
        <v>0</v>
      </c>
      <c r="Z41" s="123">
        <f t="shared" ca="1" si="19"/>
        <v>0</v>
      </c>
      <c r="AA41" s="123">
        <f t="shared" ca="1" si="20"/>
        <v>0</v>
      </c>
      <c r="AB41" s="123">
        <f t="shared" ca="1" si="21"/>
        <v>0</v>
      </c>
      <c r="AC41" s="123" t="str">
        <f t="shared" si="22"/>
        <v>845104Matte White</v>
      </c>
      <c r="AD41" s="124">
        <f t="shared" si="23"/>
        <v>845104</v>
      </c>
      <c r="AE41" s="127">
        <f>VLOOKUP($C41,Classification!$A:$F,5,FALSE)</f>
        <v>4</v>
      </c>
      <c r="AF41" s="125">
        <f>VLOOKUP($C41,Classification!$A:$F,6,FALSE)</f>
        <v>1</v>
      </c>
      <c r="AG41" s="126" t="str">
        <f>INDEX(ATS!$A:$AE,MATCH('2) Order Form'!$W41,ATS!$AD:$AD,0),7)</f>
        <v>Active</v>
      </c>
    </row>
    <row r="42" spans="1:33" ht="17.25" customHeight="1" x14ac:dyDescent="0.2">
      <c r="A42" s="34">
        <v>1</v>
      </c>
      <c r="B42" s="34" t="str">
        <f>VLOOKUP(A42,Classification!$H$2:$I$11,2,FALSE)</f>
        <v>Helmets &amp; Helmet Acc.</v>
      </c>
      <c r="C42" s="34">
        <f>INDEX(ATS!$A:$AE,MATCH('2) Order Form'!$W42,ATS!$AD:$AD,0),1)</f>
        <v>845104</v>
      </c>
      <c r="D42" s="34" t="str">
        <f>INDEX(ATS!$A:$AE,MATCH('2) Order Form'!$W42,ATS!$AD:$AD,0),2)</f>
        <v>Trailblazer Mips Helmet</v>
      </c>
      <c r="E42" s="83" t="str">
        <f>INDEX(ATS!$A:$AE,MATCH('2) Order Form'!$W42,ATS!$AD:$AD,0),4)</f>
        <v>SGRME-SM</v>
      </c>
      <c r="F42" s="83" t="str">
        <f>INDEX(ATS!$A:$AE,MATCH('2) Order Form'!$W42,ATS!$AD:$AD,0),5)</f>
        <v>Slate Gray Metallic</v>
      </c>
      <c r="G42" s="146" t="str">
        <f>INDEX(ATS!$A:$AE,MATCH('2) Order Form'!$W42,ATS!$AD:$AD,0),6)</f>
        <v>SM</v>
      </c>
      <c r="H42" s="59">
        <v>1</v>
      </c>
      <c r="I42" s="112">
        <v>0</v>
      </c>
      <c r="J42" s="118">
        <f>IFERROR(VLOOKUP(W42,ATS!$AD:$AF,2,FALSE),0)</f>
        <v>32</v>
      </c>
      <c r="K42" s="118">
        <f t="shared" si="13"/>
        <v>32</v>
      </c>
      <c r="L42" s="118">
        <f>IFERROR(VLOOKUP(W42,ATS!$AD:$AF,3,FALSE),0)</f>
        <v>32</v>
      </c>
      <c r="M42" s="151">
        <f t="shared" si="14"/>
        <v>32</v>
      </c>
      <c r="N42" s="94">
        <v>0</v>
      </c>
      <c r="O42" s="56">
        <f t="shared" si="15"/>
        <v>0</v>
      </c>
      <c r="P42" s="51">
        <f>VLOOKUP($C42,Prices!$A$3:$R$1996,MATCH('2) Order Form'!P$8,Prices!$A$2:$R$2,0),FALSE)</f>
        <v>90</v>
      </c>
      <c r="Q42" s="52">
        <f>VLOOKUP($C42,Prices!$A$3:$R$1996,MATCH('2) Order Form'!Q$8,Prices!$A$2:$R$2,0),FALSE)</f>
        <v>179.95</v>
      </c>
      <c r="R42" s="35">
        <f t="shared" si="16"/>
        <v>0</v>
      </c>
      <c r="S42" s="44">
        <f t="shared" si="17"/>
        <v>0</v>
      </c>
      <c r="T42" s="52">
        <f t="shared" si="18"/>
        <v>0</v>
      </c>
      <c r="U42" s="119">
        <f t="shared" si="6"/>
        <v>0</v>
      </c>
      <c r="V42" s="120"/>
      <c r="W42" s="143">
        <v>7048652661241</v>
      </c>
      <c r="X42" s="121"/>
      <c r="Y42" s="122">
        <f t="shared" si="7"/>
        <v>0</v>
      </c>
      <c r="Z42" s="123">
        <f t="shared" ca="1" si="19"/>
        <v>0</v>
      </c>
      <c r="AA42" s="123">
        <f t="shared" ca="1" si="20"/>
        <v>0</v>
      </c>
      <c r="AB42" s="123">
        <f t="shared" ca="1" si="21"/>
        <v>1</v>
      </c>
      <c r="AC42" s="123" t="str">
        <f t="shared" si="22"/>
        <v>845104Slate Gray Metallic</v>
      </c>
      <c r="AD42" s="124">
        <f t="shared" si="23"/>
        <v>845104</v>
      </c>
      <c r="AE42" s="127">
        <f>VLOOKUP($C42,Classification!$A:$F,5,FALSE)</f>
        <v>4</v>
      </c>
      <c r="AF42" s="125">
        <f>VLOOKUP($C42,Classification!$A:$F,6,FALSE)</f>
        <v>1</v>
      </c>
      <c r="AG42" s="126" t="str">
        <f>INDEX(ATS!$A:$AE,MATCH('2) Order Form'!$W42,ATS!$AD:$AD,0),7)</f>
        <v>Stock</v>
      </c>
    </row>
    <row r="43" spans="1:33" ht="17.25" customHeight="1" x14ac:dyDescent="0.2">
      <c r="A43" s="34">
        <v>1</v>
      </c>
      <c r="B43" s="34" t="str">
        <f>VLOOKUP(A43,Classification!$H$2:$I$11,2,FALSE)</f>
        <v>Helmets &amp; Helmet Acc.</v>
      </c>
      <c r="C43" s="34">
        <f>INDEX(ATS!$A:$AE,MATCH('2) Order Form'!$W43,ATS!$AD:$AD,0),1)</f>
        <v>845104</v>
      </c>
      <c r="D43" s="34" t="str">
        <f>INDEX(ATS!$A:$AE,MATCH('2) Order Form'!$W43,ATS!$AD:$AD,0),2)</f>
        <v>Trailblazer Mips Helmet</v>
      </c>
      <c r="E43" s="83" t="str">
        <f>INDEX(ATS!$A:$AE,MATCH('2) Order Form'!$W43,ATS!$AD:$AD,0),4)</f>
        <v>SGRME-ML</v>
      </c>
      <c r="F43" s="83" t="str">
        <f>INDEX(ATS!$A:$AE,MATCH('2) Order Form'!$W43,ATS!$AD:$AD,0),5)</f>
        <v>Slate Gray Metallic</v>
      </c>
      <c r="G43" s="146" t="str">
        <f>INDEX(ATS!$A:$AE,MATCH('2) Order Form'!$W43,ATS!$AD:$AD,0),6)</f>
        <v>ML</v>
      </c>
      <c r="H43" s="59">
        <v>1</v>
      </c>
      <c r="I43" s="112">
        <v>0</v>
      </c>
      <c r="J43" s="118">
        <f>IFERROR(VLOOKUP(W43,ATS!$AD:$AF,2,FALSE),0)</f>
        <v>0</v>
      </c>
      <c r="K43" s="118" t="str">
        <f t="shared" si="13"/>
        <v>0</v>
      </c>
      <c r="L43" s="118">
        <f>IFERROR(VLOOKUP(W43,ATS!$AD:$AF,3,FALSE),0)</f>
        <v>0</v>
      </c>
      <c r="M43" s="151" t="str">
        <f t="shared" si="14"/>
        <v>0</v>
      </c>
      <c r="N43" s="94">
        <v>0</v>
      </c>
      <c r="O43" s="56">
        <f t="shared" si="15"/>
        <v>0</v>
      </c>
      <c r="P43" s="51">
        <f>VLOOKUP($C43,Prices!$A$3:$R$1996,MATCH('2) Order Form'!P$8,Prices!$A$2:$R$2,0),FALSE)</f>
        <v>90</v>
      </c>
      <c r="Q43" s="52">
        <f>VLOOKUP($C43,Prices!$A$3:$R$1996,MATCH('2) Order Form'!Q$8,Prices!$A$2:$R$2,0),FALSE)</f>
        <v>179.95</v>
      </c>
      <c r="R43" s="35">
        <f t="shared" si="16"/>
        <v>0</v>
      </c>
      <c r="S43" s="44">
        <f t="shared" si="17"/>
        <v>0</v>
      </c>
      <c r="T43" s="52">
        <f t="shared" si="18"/>
        <v>0</v>
      </c>
      <c r="U43" s="119">
        <f t="shared" si="6"/>
        <v>0</v>
      </c>
      <c r="V43" s="120"/>
      <c r="W43" s="143">
        <v>7048652661234</v>
      </c>
      <c r="X43" s="121"/>
      <c r="Y43" s="122">
        <f t="shared" si="7"/>
        <v>0</v>
      </c>
      <c r="Z43" s="123">
        <f t="shared" ca="1" si="19"/>
        <v>0</v>
      </c>
      <c r="AA43" s="123">
        <f t="shared" ca="1" si="20"/>
        <v>0</v>
      </c>
      <c r="AB43" s="123">
        <f t="shared" ca="1" si="21"/>
        <v>0</v>
      </c>
      <c r="AC43" s="123" t="str">
        <f t="shared" si="22"/>
        <v>845104Slate Gray Metallic</v>
      </c>
      <c r="AD43" s="124">
        <f t="shared" si="23"/>
        <v>845104</v>
      </c>
      <c r="AE43" s="127">
        <f>VLOOKUP($C43,Classification!$A:$F,5,FALSE)</f>
        <v>4</v>
      </c>
      <c r="AF43" s="125">
        <f>VLOOKUP($C43,Classification!$A:$F,6,FALSE)</f>
        <v>1</v>
      </c>
      <c r="AG43" s="126" t="str">
        <f>INDEX(ATS!$A:$AE,MATCH('2) Order Form'!$W43,ATS!$AD:$AD,0),7)</f>
        <v>Stock</v>
      </c>
    </row>
    <row r="44" spans="1:33" ht="17.25" customHeight="1" x14ac:dyDescent="0.2">
      <c r="A44" s="34">
        <v>1</v>
      </c>
      <c r="B44" s="34" t="str">
        <f>VLOOKUP(A44,Classification!$H$2:$I$11,2,FALSE)</f>
        <v>Helmets &amp; Helmet Acc.</v>
      </c>
      <c r="C44" s="34">
        <f>INDEX(ATS!$A:$AE,MATCH('2) Order Form'!$W44,ATS!$AD:$AD,0),1)</f>
        <v>845104</v>
      </c>
      <c r="D44" s="34" t="str">
        <f>INDEX(ATS!$A:$AE,MATCH('2) Order Form'!$W44,ATS!$AD:$AD,0),2)</f>
        <v>Trailblazer Mips Helmet</v>
      </c>
      <c r="E44" s="83" t="str">
        <f>INDEX(ATS!$A:$AE,MATCH('2) Order Form'!$W44,ATS!$AD:$AD,0),4)</f>
        <v>SGRME-LXL</v>
      </c>
      <c r="F44" s="83" t="str">
        <f>INDEX(ATS!$A:$AE,MATCH('2) Order Form'!$W44,ATS!$AD:$AD,0),5)</f>
        <v>Slate Gray Metallic</v>
      </c>
      <c r="G44" s="146" t="str">
        <f>INDEX(ATS!$A:$AE,MATCH('2) Order Form'!$W44,ATS!$AD:$AD,0),6)</f>
        <v>LXL</v>
      </c>
      <c r="H44" s="59">
        <v>1</v>
      </c>
      <c r="I44" s="112">
        <v>0</v>
      </c>
      <c r="J44" s="118">
        <f>IFERROR(VLOOKUP(W44,ATS!$AD:$AF,2,FALSE),0)</f>
        <v>3</v>
      </c>
      <c r="K44" s="118">
        <f t="shared" si="13"/>
        <v>3</v>
      </c>
      <c r="L44" s="118">
        <f>IFERROR(VLOOKUP(W44,ATS!$AD:$AF,3,FALSE),0)</f>
        <v>3</v>
      </c>
      <c r="M44" s="151">
        <f t="shared" si="14"/>
        <v>3</v>
      </c>
      <c r="N44" s="94">
        <v>0</v>
      </c>
      <c r="O44" s="56">
        <f t="shared" si="15"/>
        <v>0</v>
      </c>
      <c r="P44" s="51">
        <f>VLOOKUP($C44,Prices!$A$3:$R$1996,MATCH('2) Order Form'!P$8,Prices!$A$2:$R$2,0),FALSE)</f>
        <v>90</v>
      </c>
      <c r="Q44" s="52">
        <f>VLOOKUP($C44,Prices!$A$3:$R$1996,MATCH('2) Order Form'!Q$8,Prices!$A$2:$R$2,0),FALSE)</f>
        <v>179.95</v>
      </c>
      <c r="R44" s="35">
        <f t="shared" si="16"/>
        <v>0</v>
      </c>
      <c r="S44" s="44">
        <f t="shared" si="17"/>
        <v>0</v>
      </c>
      <c r="T44" s="52">
        <f t="shared" si="18"/>
        <v>0</v>
      </c>
      <c r="U44" s="119">
        <f t="shared" si="6"/>
        <v>0</v>
      </c>
      <c r="V44" s="120"/>
      <c r="W44" s="143">
        <v>7048652661227</v>
      </c>
      <c r="X44" s="121"/>
      <c r="Y44" s="122">
        <f t="shared" si="7"/>
        <v>0</v>
      </c>
      <c r="Z44" s="123">
        <f t="shared" ca="1" si="19"/>
        <v>0</v>
      </c>
      <c r="AA44" s="123">
        <f t="shared" ca="1" si="20"/>
        <v>0</v>
      </c>
      <c r="AB44" s="123">
        <f t="shared" ca="1" si="21"/>
        <v>0</v>
      </c>
      <c r="AC44" s="123" t="str">
        <f t="shared" si="22"/>
        <v>845104Slate Gray Metallic</v>
      </c>
      <c r="AD44" s="124">
        <f t="shared" si="23"/>
        <v>845104</v>
      </c>
      <c r="AE44" s="127">
        <f>VLOOKUP($C44,Classification!$A:$F,5,FALSE)</f>
        <v>4</v>
      </c>
      <c r="AF44" s="125">
        <f>VLOOKUP($C44,Classification!$A:$F,6,FALSE)</f>
        <v>1</v>
      </c>
      <c r="AG44" s="126" t="str">
        <f>INDEX(ATS!$A:$AE,MATCH('2) Order Form'!$W44,ATS!$AD:$AD,0),7)</f>
        <v>Stock</v>
      </c>
    </row>
    <row r="45" spans="1:33" ht="17.25" customHeight="1" x14ac:dyDescent="0.2">
      <c r="A45" s="34">
        <v>1</v>
      </c>
      <c r="B45" s="34" t="str">
        <f>VLOOKUP(A45,Classification!$H$2:$I$11,2,FALSE)</f>
        <v>Helmets &amp; Helmet Acc.</v>
      </c>
      <c r="C45" s="34">
        <f>INDEX(ATS!$A:$AE,MATCH('2) Order Form'!$W45,ATS!$AD:$AD,0),1)</f>
        <v>845103</v>
      </c>
      <c r="D45" s="34" t="str">
        <f>INDEX(ATS!$A:$AE,MATCH('2) Order Form'!$W45,ATS!$AD:$AD,0),2)</f>
        <v>Trailblazer Helmet</v>
      </c>
      <c r="E45" s="83" t="str">
        <f>INDEX(ATS!$A:$AE,MATCH('2) Order Form'!$W45,ATS!$AD:$AD,0),4)</f>
        <v>MEAME-SM</v>
      </c>
      <c r="F45" s="83" t="str">
        <f>INDEX(ATS!$A:$AE,MATCH('2) Order Form'!$W45,ATS!$AD:$AD,0),5)</f>
        <v>Matte Aquamarine</v>
      </c>
      <c r="G45" s="146" t="str">
        <f>INDEX(ATS!$A:$AE,MATCH('2) Order Form'!$W45,ATS!$AD:$AD,0),6)</f>
        <v>SM</v>
      </c>
      <c r="H45" s="59">
        <v>1</v>
      </c>
      <c r="I45" s="112">
        <v>0</v>
      </c>
      <c r="J45" s="118">
        <f>IFERROR(VLOOKUP(W45,ATS!$AD:$AF,2,FALSE),0)</f>
        <v>1</v>
      </c>
      <c r="K45" s="118">
        <f t="shared" si="13"/>
        <v>1</v>
      </c>
      <c r="L45" s="118">
        <f>IFERROR(VLOOKUP(W45,ATS!$AD:$AF,3,FALSE),0)</f>
        <v>1</v>
      </c>
      <c r="M45" s="151">
        <f t="shared" si="14"/>
        <v>1</v>
      </c>
      <c r="N45" s="94">
        <v>0</v>
      </c>
      <c r="O45" s="56">
        <f t="shared" si="15"/>
        <v>0</v>
      </c>
      <c r="P45" s="51">
        <f>VLOOKUP($C45,Prices!$A$3:$R$1996,MATCH('2) Order Form'!P$8,Prices!$A$2:$R$2,0),FALSE)</f>
        <v>75</v>
      </c>
      <c r="Q45" s="52">
        <f>VLOOKUP($C45,Prices!$A$3:$R$1996,MATCH('2) Order Form'!Q$8,Prices!$A$2:$R$2,0),FALSE)</f>
        <v>149.94999999999999</v>
      </c>
      <c r="R45" s="35">
        <f t="shared" si="16"/>
        <v>0</v>
      </c>
      <c r="S45" s="44">
        <f t="shared" si="17"/>
        <v>0</v>
      </c>
      <c r="T45" s="52">
        <f t="shared" si="18"/>
        <v>0</v>
      </c>
      <c r="U45" s="119">
        <f t="shared" si="6"/>
        <v>0</v>
      </c>
      <c r="V45" s="120"/>
      <c r="W45" s="143">
        <v>7048652661098</v>
      </c>
      <c r="X45" s="121"/>
      <c r="Y45" s="122">
        <f t="shared" si="7"/>
        <v>0</v>
      </c>
      <c r="Z45" s="123">
        <f t="shared" ca="1" si="19"/>
        <v>0</v>
      </c>
      <c r="AA45" s="123">
        <f t="shared" ca="1" si="20"/>
        <v>1</v>
      </c>
      <c r="AB45" s="123">
        <f t="shared" ca="1" si="21"/>
        <v>1</v>
      </c>
      <c r="AC45" s="123" t="str">
        <f t="shared" si="22"/>
        <v>845103Matte Aquamarine</v>
      </c>
      <c r="AD45" s="124">
        <f t="shared" si="23"/>
        <v>845103</v>
      </c>
      <c r="AE45" s="127">
        <f>VLOOKUP($C45,Classification!$A:$F,5,FALSE)</f>
        <v>5</v>
      </c>
      <c r="AF45" s="125">
        <f>VLOOKUP($C45,Classification!$A:$F,6,FALSE)</f>
        <v>1</v>
      </c>
      <c r="AG45" s="126" t="str">
        <f>INDEX(ATS!$A:$AE,MATCH('2) Order Form'!$W45,ATS!$AD:$AD,0),7)</f>
        <v>Stock</v>
      </c>
    </row>
    <row r="46" spans="1:33" ht="17.25" customHeight="1" x14ac:dyDescent="0.2">
      <c r="A46" s="34">
        <v>1</v>
      </c>
      <c r="B46" s="34" t="str">
        <f>VLOOKUP(A46,Classification!$H$2:$I$11,2,FALSE)</f>
        <v>Helmets &amp; Helmet Acc.</v>
      </c>
      <c r="C46" s="34">
        <f>INDEX(ATS!$A:$AE,MATCH('2) Order Form'!$W46,ATS!$AD:$AD,0),1)</f>
        <v>845103</v>
      </c>
      <c r="D46" s="34" t="str">
        <f>INDEX(ATS!$A:$AE,MATCH('2) Order Form'!$W46,ATS!$AD:$AD,0),2)</f>
        <v>Trailblazer Helmet</v>
      </c>
      <c r="E46" s="83" t="str">
        <f>INDEX(ATS!$A:$AE,MATCH('2) Order Form'!$W46,ATS!$AD:$AD,0),4)</f>
        <v>MEAME-ML</v>
      </c>
      <c r="F46" s="83" t="str">
        <f>INDEX(ATS!$A:$AE,MATCH('2) Order Form'!$W46,ATS!$AD:$AD,0),5)</f>
        <v>Matte Aquamarine</v>
      </c>
      <c r="G46" s="146" t="str">
        <f>INDEX(ATS!$A:$AE,MATCH('2) Order Form'!$W46,ATS!$AD:$AD,0),6)</f>
        <v>ML</v>
      </c>
      <c r="H46" s="59">
        <v>1</v>
      </c>
      <c r="I46" s="112">
        <v>0</v>
      </c>
      <c r="J46" s="118">
        <f>IFERROR(VLOOKUP(W46,ATS!$AD:$AF,2,FALSE),0)</f>
        <v>0</v>
      </c>
      <c r="K46" s="118" t="str">
        <f t="shared" si="13"/>
        <v>0</v>
      </c>
      <c r="L46" s="118">
        <f>IFERROR(VLOOKUP(W46,ATS!$AD:$AF,3,FALSE),0)</f>
        <v>0</v>
      </c>
      <c r="M46" s="151" t="str">
        <f t="shared" si="14"/>
        <v>0</v>
      </c>
      <c r="N46" s="94">
        <v>0</v>
      </c>
      <c r="O46" s="56">
        <f t="shared" si="15"/>
        <v>0</v>
      </c>
      <c r="P46" s="51">
        <f>VLOOKUP($C46,Prices!$A$3:$R$1996,MATCH('2) Order Form'!P$8,Prices!$A$2:$R$2,0),FALSE)</f>
        <v>75</v>
      </c>
      <c r="Q46" s="52">
        <f>VLOOKUP($C46,Prices!$A$3:$R$1996,MATCH('2) Order Form'!Q$8,Prices!$A$2:$R$2,0),FALSE)</f>
        <v>149.94999999999999</v>
      </c>
      <c r="R46" s="35">
        <f t="shared" si="16"/>
        <v>0</v>
      </c>
      <c r="S46" s="44">
        <f t="shared" si="17"/>
        <v>0</v>
      </c>
      <c r="T46" s="52">
        <f t="shared" si="18"/>
        <v>0</v>
      </c>
      <c r="U46" s="119">
        <f t="shared" si="6"/>
        <v>0</v>
      </c>
      <c r="V46" s="120"/>
      <c r="W46" s="143">
        <v>7048652661081</v>
      </c>
      <c r="X46" s="121"/>
      <c r="Y46" s="122">
        <f t="shared" si="7"/>
        <v>0</v>
      </c>
      <c r="Z46" s="123">
        <f t="shared" ca="1" si="19"/>
        <v>0</v>
      </c>
      <c r="AA46" s="123">
        <f t="shared" ca="1" si="20"/>
        <v>0</v>
      </c>
      <c r="AB46" s="123">
        <f t="shared" ca="1" si="21"/>
        <v>0</v>
      </c>
      <c r="AC46" s="123" t="str">
        <f t="shared" si="22"/>
        <v>845103Matte Aquamarine</v>
      </c>
      <c r="AD46" s="124">
        <f t="shared" si="23"/>
        <v>845103</v>
      </c>
      <c r="AE46" s="127">
        <f>VLOOKUP($C46,Classification!$A:$F,5,FALSE)</f>
        <v>5</v>
      </c>
      <c r="AF46" s="125">
        <f>VLOOKUP($C46,Classification!$A:$F,6,FALSE)</f>
        <v>1</v>
      </c>
      <c r="AG46" s="126" t="str">
        <f>INDEX(ATS!$A:$AE,MATCH('2) Order Form'!$W46,ATS!$AD:$AD,0),7)</f>
        <v>Stock</v>
      </c>
    </row>
    <row r="47" spans="1:33" ht="17.25" customHeight="1" x14ac:dyDescent="0.2">
      <c r="A47" s="34">
        <v>1</v>
      </c>
      <c r="B47" s="34" t="str">
        <f>VLOOKUP(A47,Classification!$H$2:$I$11,2,FALSE)</f>
        <v>Helmets &amp; Helmet Acc.</v>
      </c>
      <c r="C47" s="34">
        <f>INDEX(ATS!$A:$AE,MATCH('2) Order Form'!$W47,ATS!$AD:$AD,0),1)</f>
        <v>845103</v>
      </c>
      <c r="D47" s="34" t="str">
        <f>INDEX(ATS!$A:$AE,MATCH('2) Order Form'!$W47,ATS!$AD:$AD,0),2)</f>
        <v>Trailblazer Helmet</v>
      </c>
      <c r="E47" s="83" t="str">
        <f>INDEX(ATS!$A:$AE,MATCH('2) Order Form'!$W47,ATS!$AD:$AD,0),4)</f>
        <v>MEAME-LXL</v>
      </c>
      <c r="F47" s="83" t="str">
        <f>INDEX(ATS!$A:$AE,MATCH('2) Order Form'!$W47,ATS!$AD:$AD,0),5)</f>
        <v>Matte Aquamarine</v>
      </c>
      <c r="G47" s="146" t="str">
        <f>INDEX(ATS!$A:$AE,MATCH('2) Order Form'!$W47,ATS!$AD:$AD,0),6)</f>
        <v>LXL</v>
      </c>
      <c r="H47" s="59">
        <v>1</v>
      </c>
      <c r="I47" s="112">
        <v>0</v>
      </c>
      <c r="J47" s="118">
        <f>IFERROR(VLOOKUP(W47,ATS!$AD:$AF,2,FALSE),0)</f>
        <v>4</v>
      </c>
      <c r="K47" s="118">
        <f t="shared" si="13"/>
        <v>4</v>
      </c>
      <c r="L47" s="118">
        <f>IFERROR(VLOOKUP(W47,ATS!$AD:$AF,3,FALSE),0)</f>
        <v>4</v>
      </c>
      <c r="M47" s="151">
        <f t="shared" si="14"/>
        <v>4</v>
      </c>
      <c r="N47" s="94">
        <v>0</v>
      </c>
      <c r="O47" s="56">
        <f t="shared" si="15"/>
        <v>0</v>
      </c>
      <c r="P47" s="51">
        <f>VLOOKUP($C47,Prices!$A$3:$R$1996,MATCH('2) Order Form'!P$8,Prices!$A$2:$R$2,0),FALSE)</f>
        <v>75</v>
      </c>
      <c r="Q47" s="52">
        <f>VLOOKUP($C47,Prices!$A$3:$R$1996,MATCH('2) Order Form'!Q$8,Prices!$A$2:$R$2,0),FALSE)</f>
        <v>149.94999999999999</v>
      </c>
      <c r="R47" s="35">
        <f t="shared" si="16"/>
        <v>0</v>
      </c>
      <c r="S47" s="44">
        <f t="shared" si="17"/>
        <v>0</v>
      </c>
      <c r="T47" s="52">
        <f t="shared" si="18"/>
        <v>0</v>
      </c>
      <c r="U47" s="119">
        <f t="shared" si="6"/>
        <v>0</v>
      </c>
      <c r="V47" s="120"/>
      <c r="W47" s="143">
        <v>7048652661074</v>
      </c>
      <c r="X47" s="121"/>
      <c r="Y47" s="122">
        <f t="shared" si="7"/>
        <v>0</v>
      </c>
      <c r="Z47" s="123">
        <f t="shared" ca="1" si="19"/>
        <v>0</v>
      </c>
      <c r="AA47" s="123">
        <f t="shared" ca="1" si="20"/>
        <v>0</v>
      </c>
      <c r="AB47" s="123">
        <f t="shared" ca="1" si="21"/>
        <v>0</v>
      </c>
      <c r="AC47" s="123" t="str">
        <f t="shared" si="22"/>
        <v>845103Matte Aquamarine</v>
      </c>
      <c r="AD47" s="124">
        <f t="shared" si="23"/>
        <v>845103</v>
      </c>
      <c r="AE47" s="127">
        <f>VLOOKUP($C47,Classification!$A:$F,5,FALSE)</f>
        <v>5</v>
      </c>
      <c r="AF47" s="125">
        <f>VLOOKUP($C47,Classification!$A:$F,6,FALSE)</f>
        <v>1</v>
      </c>
      <c r="AG47" s="126" t="str">
        <f>INDEX(ATS!$A:$AE,MATCH('2) Order Form'!$W47,ATS!$AD:$AD,0),7)</f>
        <v>Stock</v>
      </c>
    </row>
    <row r="48" spans="1:33" ht="17.25" customHeight="1" x14ac:dyDescent="0.2">
      <c r="A48" s="34">
        <v>1</v>
      </c>
      <c r="B48" s="34" t="str">
        <f>VLOOKUP(A48,Classification!$H$2:$I$11,2,FALSE)</f>
        <v>Helmets &amp; Helmet Acc.</v>
      </c>
      <c r="C48" s="34">
        <f>INDEX(ATS!$A:$AE,MATCH('2) Order Form'!$W48,ATS!$AD:$AD,0),1)</f>
        <v>845103</v>
      </c>
      <c r="D48" s="34" t="str">
        <f>INDEX(ATS!$A:$AE,MATCH('2) Order Form'!$W48,ATS!$AD:$AD,0),2)</f>
        <v>Trailblazer Helmet</v>
      </c>
      <c r="E48" s="83" t="str">
        <f>INDEX(ATS!$A:$AE,MATCH('2) Order Form'!$W48,ATS!$AD:$AD,0),4)</f>
        <v>MBLCK-SM</v>
      </c>
      <c r="F48" s="83" t="str">
        <f>INDEX(ATS!$A:$AE,MATCH('2) Order Form'!$W48,ATS!$AD:$AD,0),5)</f>
        <v>Matte Black</v>
      </c>
      <c r="G48" s="146" t="str">
        <f>INDEX(ATS!$A:$AE,MATCH('2) Order Form'!$W48,ATS!$AD:$AD,0),6)</f>
        <v>SM</v>
      </c>
      <c r="H48" s="59">
        <v>1</v>
      </c>
      <c r="I48" s="112">
        <v>0</v>
      </c>
      <c r="J48" s="118">
        <f>IFERROR(VLOOKUP(W48,ATS!$AD:$AF,2,FALSE),0)</f>
        <v>0</v>
      </c>
      <c r="K48" s="118" t="str">
        <f t="shared" si="13"/>
        <v>0</v>
      </c>
      <c r="L48" s="118">
        <f>IFERROR(VLOOKUP(W48,ATS!$AD:$AF,3,FALSE),0)</f>
        <v>0</v>
      </c>
      <c r="M48" s="151" t="str">
        <f t="shared" si="14"/>
        <v>0</v>
      </c>
      <c r="N48" s="94">
        <v>0</v>
      </c>
      <c r="O48" s="56">
        <f t="shared" si="15"/>
        <v>0</v>
      </c>
      <c r="P48" s="51">
        <f>VLOOKUP($C48,Prices!$A$3:$R$1996,MATCH('2) Order Form'!P$8,Prices!$A$2:$R$2,0),FALSE)</f>
        <v>75</v>
      </c>
      <c r="Q48" s="52">
        <f>VLOOKUP($C48,Prices!$A$3:$R$1996,MATCH('2) Order Form'!Q$8,Prices!$A$2:$R$2,0),FALSE)</f>
        <v>149.94999999999999</v>
      </c>
      <c r="R48" s="35">
        <f t="shared" si="16"/>
        <v>0</v>
      </c>
      <c r="S48" s="44">
        <f t="shared" si="17"/>
        <v>0</v>
      </c>
      <c r="T48" s="52">
        <f t="shared" si="18"/>
        <v>0</v>
      </c>
      <c r="U48" s="119">
        <f t="shared" si="6"/>
        <v>0</v>
      </c>
      <c r="V48" s="120"/>
      <c r="W48" s="143">
        <v>7048652540225</v>
      </c>
      <c r="X48" s="121"/>
      <c r="Y48" s="122">
        <f t="shared" si="7"/>
        <v>0</v>
      </c>
      <c r="Z48" s="123">
        <f t="shared" ca="1" si="19"/>
        <v>0</v>
      </c>
      <c r="AA48" s="123">
        <f t="shared" ca="1" si="20"/>
        <v>0</v>
      </c>
      <c r="AB48" s="123">
        <f t="shared" ca="1" si="21"/>
        <v>1</v>
      </c>
      <c r="AC48" s="123" t="str">
        <f t="shared" si="22"/>
        <v>845103Matte Black</v>
      </c>
      <c r="AD48" s="124">
        <f t="shared" si="23"/>
        <v>845103</v>
      </c>
      <c r="AE48" s="127">
        <f>VLOOKUP($C48,Classification!$A:$F,5,FALSE)</f>
        <v>5</v>
      </c>
      <c r="AF48" s="125">
        <f>VLOOKUP($C48,Classification!$A:$F,6,FALSE)</f>
        <v>1</v>
      </c>
      <c r="AG48" s="126" t="str">
        <f>INDEX(ATS!$A:$AE,MATCH('2) Order Form'!$W48,ATS!$AD:$AD,0),7)</f>
        <v>Active</v>
      </c>
    </row>
    <row r="49" spans="1:33" ht="17.25" customHeight="1" x14ac:dyDescent="0.2">
      <c r="A49" s="34">
        <v>1</v>
      </c>
      <c r="B49" s="34" t="str">
        <f>VLOOKUP(A49,Classification!$H$2:$I$11,2,FALSE)</f>
        <v>Helmets &amp; Helmet Acc.</v>
      </c>
      <c r="C49" s="34">
        <f>INDEX(ATS!$A:$AE,MATCH('2) Order Form'!$W49,ATS!$AD:$AD,0),1)</f>
        <v>845103</v>
      </c>
      <c r="D49" s="34" t="str">
        <f>INDEX(ATS!$A:$AE,MATCH('2) Order Form'!$W49,ATS!$AD:$AD,0),2)</f>
        <v>Trailblazer Helmet</v>
      </c>
      <c r="E49" s="83" t="str">
        <f>INDEX(ATS!$A:$AE,MATCH('2) Order Form'!$W49,ATS!$AD:$AD,0),4)</f>
        <v>MBLCK-ML</v>
      </c>
      <c r="F49" s="83" t="str">
        <f>INDEX(ATS!$A:$AE,MATCH('2) Order Form'!$W49,ATS!$AD:$AD,0),5)</f>
        <v>Matte Black</v>
      </c>
      <c r="G49" s="146" t="str">
        <f>INDEX(ATS!$A:$AE,MATCH('2) Order Form'!$W49,ATS!$AD:$AD,0),6)</f>
        <v>ML</v>
      </c>
      <c r="H49" s="59">
        <v>1</v>
      </c>
      <c r="I49" s="112">
        <v>0</v>
      </c>
      <c r="J49" s="118">
        <f>IFERROR(VLOOKUP(W49,ATS!$AD:$AF,2,FALSE),0)</f>
        <v>0</v>
      </c>
      <c r="K49" s="118" t="str">
        <f t="shared" si="13"/>
        <v>0</v>
      </c>
      <c r="L49" s="118">
        <f>IFERROR(VLOOKUP(W49,ATS!$AD:$AF,3,FALSE),0)</f>
        <v>0</v>
      </c>
      <c r="M49" s="151" t="str">
        <f t="shared" si="14"/>
        <v>0</v>
      </c>
      <c r="N49" s="94">
        <v>0</v>
      </c>
      <c r="O49" s="56">
        <f t="shared" si="15"/>
        <v>0</v>
      </c>
      <c r="P49" s="51">
        <f>VLOOKUP($C49,Prices!$A$3:$R$1996,MATCH('2) Order Form'!P$8,Prices!$A$2:$R$2,0),FALSE)</f>
        <v>75</v>
      </c>
      <c r="Q49" s="52">
        <f>VLOOKUP($C49,Prices!$A$3:$R$1996,MATCH('2) Order Form'!Q$8,Prices!$A$2:$R$2,0),FALSE)</f>
        <v>149.94999999999999</v>
      </c>
      <c r="R49" s="35">
        <f t="shared" si="16"/>
        <v>0</v>
      </c>
      <c r="S49" s="44">
        <f t="shared" si="17"/>
        <v>0</v>
      </c>
      <c r="T49" s="52">
        <f t="shared" si="18"/>
        <v>0</v>
      </c>
      <c r="U49" s="119">
        <f t="shared" si="6"/>
        <v>0</v>
      </c>
      <c r="V49" s="120"/>
      <c r="W49" s="143">
        <v>7048652540218</v>
      </c>
      <c r="X49" s="121"/>
      <c r="Y49" s="122">
        <f t="shared" si="7"/>
        <v>0</v>
      </c>
      <c r="Z49" s="123">
        <f t="shared" ca="1" si="19"/>
        <v>0</v>
      </c>
      <c r="AA49" s="123">
        <f t="shared" ca="1" si="20"/>
        <v>0</v>
      </c>
      <c r="AB49" s="123">
        <f t="shared" ca="1" si="21"/>
        <v>0</v>
      </c>
      <c r="AC49" s="123" t="str">
        <f t="shared" si="22"/>
        <v>845103Matte Black</v>
      </c>
      <c r="AD49" s="124">
        <f t="shared" si="23"/>
        <v>845103</v>
      </c>
      <c r="AE49" s="127">
        <f>VLOOKUP($C49,Classification!$A:$F,5,FALSE)</f>
        <v>5</v>
      </c>
      <c r="AF49" s="125">
        <f>VLOOKUP($C49,Classification!$A:$F,6,FALSE)</f>
        <v>1</v>
      </c>
      <c r="AG49" s="126" t="str">
        <f>INDEX(ATS!$A:$AE,MATCH('2) Order Form'!$W49,ATS!$AD:$AD,0),7)</f>
        <v>Active</v>
      </c>
    </row>
    <row r="50" spans="1:33" ht="17.25" customHeight="1" x14ac:dyDescent="0.2">
      <c r="A50" s="34">
        <v>1</v>
      </c>
      <c r="B50" s="34" t="str">
        <f>VLOOKUP(A50,Classification!$H$2:$I$11,2,FALSE)</f>
        <v>Helmets &amp; Helmet Acc.</v>
      </c>
      <c r="C50" s="34">
        <f>INDEX(ATS!$A:$AE,MATCH('2) Order Form'!$W50,ATS!$AD:$AD,0),1)</f>
        <v>845103</v>
      </c>
      <c r="D50" s="34" t="str">
        <f>INDEX(ATS!$A:$AE,MATCH('2) Order Form'!$W50,ATS!$AD:$AD,0),2)</f>
        <v>Trailblazer Helmet</v>
      </c>
      <c r="E50" s="83" t="str">
        <f>INDEX(ATS!$A:$AE,MATCH('2) Order Form'!$W50,ATS!$AD:$AD,0),4)</f>
        <v>MBLCK-LXL</v>
      </c>
      <c r="F50" s="83" t="str">
        <f>INDEX(ATS!$A:$AE,MATCH('2) Order Form'!$W50,ATS!$AD:$AD,0),5)</f>
        <v>Matte Black</v>
      </c>
      <c r="G50" s="146" t="str">
        <f>INDEX(ATS!$A:$AE,MATCH('2) Order Form'!$W50,ATS!$AD:$AD,0),6)</f>
        <v>LXL</v>
      </c>
      <c r="H50" s="59">
        <v>1</v>
      </c>
      <c r="I50" s="112">
        <v>0</v>
      </c>
      <c r="J50" s="118">
        <f>IFERROR(VLOOKUP(W50,ATS!$AD:$AF,2,FALSE),0)</f>
        <v>0</v>
      </c>
      <c r="K50" s="118" t="str">
        <f t="shared" si="13"/>
        <v>0</v>
      </c>
      <c r="L50" s="118">
        <f>IFERROR(VLOOKUP(W50,ATS!$AD:$AF,3,FALSE),0)</f>
        <v>0</v>
      </c>
      <c r="M50" s="151" t="str">
        <f t="shared" si="14"/>
        <v>0</v>
      </c>
      <c r="N50" s="94">
        <v>0</v>
      </c>
      <c r="O50" s="56">
        <f t="shared" si="15"/>
        <v>0</v>
      </c>
      <c r="P50" s="51">
        <f>VLOOKUP($C50,Prices!$A$3:$R$1996,MATCH('2) Order Form'!P$8,Prices!$A$2:$R$2,0),FALSE)</f>
        <v>75</v>
      </c>
      <c r="Q50" s="52">
        <f>VLOOKUP($C50,Prices!$A$3:$R$1996,MATCH('2) Order Form'!Q$8,Prices!$A$2:$R$2,0),FALSE)</f>
        <v>149.94999999999999</v>
      </c>
      <c r="R50" s="35">
        <f t="shared" si="16"/>
        <v>0</v>
      </c>
      <c r="S50" s="44">
        <f t="shared" si="17"/>
        <v>0</v>
      </c>
      <c r="T50" s="52">
        <f t="shared" si="18"/>
        <v>0</v>
      </c>
      <c r="U50" s="119">
        <f t="shared" si="6"/>
        <v>0</v>
      </c>
      <c r="V50" s="120"/>
      <c r="W50" s="143">
        <v>7048652540201</v>
      </c>
      <c r="X50" s="121"/>
      <c r="Y50" s="122">
        <f t="shared" si="7"/>
        <v>0</v>
      </c>
      <c r="Z50" s="123">
        <f t="shared" ca="1" si="19"/>
        <v>0</v>
      </c>
      <c r="AA50" s="123">
        <f t="shared" ca="1" si="20"/>
        <v>0</v>
      </c>
      <c r="AB50" s="123">
        <f t="shared" ca="1" si="21"/>
        <v>0</v>
      </c>
      <c r="AC50" s="123" t="str">
        <f t="shared" si="22"/>
        <v>845103Matte Black</v>
      </c>
      <c r="AD50" s="124">
        <f t="shared" si="23"/>
        <v>845103</v>
      </c>
      <c r="AE50" s="127">
        <f>VLOOKUP($C50,Classification!$A:$F,5,FALSE)</f>
        <v>5</v>
      </c>
      <c r="AF50" s="125">
        <f>VLOOKUP($C50,Classification!$A:$F,6,FALSE)</f>
        <v>1</v>
      </c>
      <c r="AG50" s="126" t="str">
        <f>INDEX(ATS!$A:$AE,MATCH('2) Order Form'!$W50,ATS!$AD:$AD,0),7)</f>
        <v>Active</v>
      </c>
    </row>
    <row r="51" spans="1:33" ht="17.25" customHeight="1" x14ac:dyDescent="0.2">
      <c r="A51" s="34">
        <v>1</v>
      </c>
      <c r="B51" s="34" t="str">
        <f>VLOOKUP(A51,Classification!$H$2:$I$11,2,FALSE)</f>
        <v>Helmets &amp; Helmet Acc.</v>
      </c>
      <c r="C51" s="34">
        <f>INDEX(ATS!$A:$AE,MATCH('2) Order Form'!$W51,ATS!$AD:$AD,0),1)</f>
        <v>845103</v>
      </c>
      <c r="D51" s="34" t="str">
        <f>INDEX(ATS!$A:$AE,MATCH('2) Order Form'!$W51,ATS!$AD:$AD,0),2)</f>
        <v>Trailblazer Helmet</v>
      </c>
      <c r="E51" s="83" t="str">
        <f>INDEX(ATS!$A:$AE,MATCH('2) Order Form'!$W51,ATS!$AD:$AD,0),4)</f>
        <v>MNGRY-SM</v>
      </c>
      <c r="F51" s="83" t="str">
        <f>INDEX(ATS!$A:$AE,MATCH('2) Order Form'!$W51,ATS!$AD:$AD,0),5)</f>
        <v>Matte Nardo Gray</v>
      </c>
      <c r="G51" s="146" t="str">
        <f>INDEX(ATS!$A:$AE,MATCH('2) Order Form'!$W51,ATS!$AD:$AD,0),6)</f>
        <v>SM</v>
      </c>
      <c r="H51" s="59">
        <v>1</v>
      </c>
      <c r="I51" s="112">
        <v>0</v>
      </c>
      <c r="J51" s="118">
        <f>IFERROR(VLOOKUP(W51,ATS!$AD:$AF,2,FALSE),0)</f>
        <v>0</v>
      </c>
      <c r="K51" s="118" t="str">
        <f t="shared" si="13"/>
        <v>0</v>
      </c>
      <c r="L51" s="118">
        <f>IFERROR(VLOOKUP(W51,ATS!$AD:$AF,3,FALSE),0)</f>
        <v>0</v>
      </c>
      <c r="M51" s="151" t="str">
        <f t="shared" si="14"/>
        <v>0</v>
      </c>
      <c r="N51" s="94">
        <v>0</v>
      </c>
      <c r="O51" s="56">
        <f t="shared" si="15"/>
        <v>0</v>
      </c>
      <c r="P51" s="51">
        <f>VLOOKUP($C51,Prices!$A$3:$R$1996,MATCH('2) Order Form'!P$8,Prices!$A$2:$R$2,0),FALSE)</f>
        <v>75</v>
      </c>
      <c r="Q51" s="52">
        <f>VLOOKUP($C51,Prices!$A$3:$R$1996,MATCH('2) Order Form'!Q$8,Prices!$A$2:$R$2,0),FALSE)</f>
        <v>149.94999999999999</v>
      </c>
      <c r="R51" s="35">
        <f t="shared" si="16"/>
        <v>0</v>
      </c>
      <c r="S51" s="44">
        <f t="shared" si="17"/>
        <v>0</v>
      </c>
      <c r="T51" s="52">
        <f t="shared" si="18"/>
        <v>0</v>
      </c>
      <c r="U51" s="119">
        <f t="shared" si="6"/>
        <v>0</v>
      </c>
      <c r="V51" s="120"/>
      <c r="W51" s="143">
        <v>7048652661128</v>
      </c>
      <c r="X51" s="121"/>
      <c r="Y51" s="122">
        <f t="shared" si="7"/>
        <v>0</v>
      </c>
      <c r="Z51" s="123">
        <f t="shared" ca="1" si="19"/>
        <v>0</v>
      </c>
      <c r="AA51" s="123">
        <f t="shared" ca="1" si="20"/>
        <v>0</v>
      </c>
      <c r="AB51" s="123">
        <f t="shared" ca="1" si="21"/>
        <v>1</v>
      </c>
      <c r="AC51" s="123" t="str">
        <f t="shared" si="22"/>
        <v>845103Matte Nardo Gray</v>
      </c>
      <c r="AD51" s="124">
        <f t="shared" si="23"/>
        <v>845103</v>
      </c>
      <c r="AE51" s="127">
        <f>VLOOKUP($C51,Classification!$A:$F,5,FALSE)</f>
        <v>5</v>
      </c>
      <c r="AF51" s="125">
        <f>VLOOKUP($C51,Classification!$A:$F,6,FALSE)</f>
        <v>1</v>
      </c>
      <c r="AG51" s="126" t="str">
        <f>INDEX(ATS!$A:$AE,MATCH('2) Order Form'!$W51,ATS!$AD:$AD,0),7)</f>
        <v>Stock</v>
      </c>
    </row>
    <row r="52" spans="1:33" ht="17.25" customHeight="1" x14ac:dyDescent="0.2">
      <c r="A52" s="34">
        <v>1</v>
      </c>
      <c r="B52" s="34" t="str">
        <f>VLOOKUP(A52,Classification!$H$2:$I$11,2,FALSE)</f>
        <v>Helmets &amp; Helmet Acc.</v>
      </c>
      <c r="C52" s="34">
        <f>INDEX(ATS!$A:$AE,MATCH('2) Order Form'!$W52,ATS!$AD:$AD,0),1)</f>
        <v>845103</v>
      </c>
      <c r="D52" s="34" t="str">
        <f>INDEX(ATS!$A:$AE,MATCH('2) Order Form'!$W52,ATS!$AD:$AD,0),2)</f>
        <v>Trailblazer Helmet</v>
      </c>
      <c r="E52" s="83" t="str">
        <f>INDEX(ATS!$A:$AE,MATCH('2) Order Form'!$W52,ATS!$AD:$AD,0),4)</f>
        <v>MNGRY-ML</v>
      </c>
      <c r="F52" s="83" t="str">
        <f>INDEX(ATS!$A:$AE,MATCH('2) Order Form'!$W52,ATS!$AD:$AD,0),5)</f>
        <v>Matte Nardo Gray</v>
      </c>
      <c r="G52" s="146" t="str">
        <f>INDEX(ATS!$A:$AE,MATCH('2) Order Form'!$W52,ATS!$AD:$AD,0),6)</f>
        <v>ML</v>
      </c>
      <c r="H52" s="59">
        <v>1</v>
      </c>
      <c r="I52" s="112">
        <v>0</v>
      </c>
      <c r="J52" s="118">
        <f>IFERROR(VLOOKUP(W52,ATS!$AD:$AF,2,FALSE),0)</f>
        <v>0</v>
      </c>
      <c r="K52" s="118" t="str">
        <f t="shared" si="13"/>
        <v>0</v>
      </c>
      <c r="L52" s="118">
        <f>IFERROR(VLOOKUP(W52,ATS!$AD:$AF,3,FALSE),0)</f>
        <v>0</v>
      </c>
      <c r="M52" s="151" t="str">
        <f t="shared" si="14"/>
        <v>0</v>
      </c>
      <c r="N52" s="94">
        <v>0</v>
      </c>
      <c r="O52" s="56">
        <f t="shared" si="15"/>
        <v>0</v>
      </c>
      <c r="P52" s="51">
        <f>VLOOKUP($C52,Prices!$A$3:$R$1996,MATCH('2) Order Form'!P$8,Prices!$A$2:$R$2,0),FALSE)</f>
        <v>75</v>
      </c>
      <c r="Q52" s="52">
        <f>VLOOKUP($C52,Prices!$A$3:$R$1996,MATCH('2) Order Form'!Q$8,Prices!$A$2:$R$2,0),FALSE)</f>
        <v>149.94999999999999</v>
      </c>
      <c r="R52" s="35">
        <f t="shared" si="16"/>
        <v>0</v>
      </c>
      <c r="S52" s="44">
        <f t="shared" si="17"/>
        <v>0</v>
      </c>
      <c r="T52" s="52">
        <f t="shared" si="18"/>
        <v>0</v>
      </c>
      <c r="U52" s="119">
        <f t="shared" si="6"/>
        <v>0</v>
      </c>
      <c r="V52" s="120"/>
      <c r="W52" s="143">
        <v>7048652661111</v>
      </c>
      <c r="X52" s="121"/>
      <c r="Y52" s="122">
        <f t="shared" si="7"/>
        <v>0</v>
      </c>
      <c r="Z52" s="123">
        <f t="shared" ca="1" si="19"/>
        <v>0</v>
      </c>
      <c r="AA52" s="123">
        <f t="shared" ca="1" si="20"/>
        <v>0</v>
      </c>
      <c r="AB52" s="123">
        <f t="shared" ca="1" si="21"/>
        <v>0</v>
      </c>
      <c r="AC52" s="123" t="str">
        <f t="shared" si="22"/>
        <v>845103Matte Nardo Gray</v>
      </c>
      <c r="AD52" s="124">
        <f t="shared" si="23"/>
        <v>845103</v>
      </c>
      <c r="AE52" s="127">
        <f>VLOOKUP($C52,Classification!$A:$F,5,FALSE)</f>
        <v>5</v>
      </c>
      <c r="AF52" s="125">
        <f>VLOOKUP($C52,Classification!$A:$F,6,FALSE)</f>
        <v>1</v>
      </c>
      <c r="AG52" s="126" t="str">
        <f>INDEX(ATS!$A:$AE,MATCH('2) Order Form'!$W52,ATS!$AD:$AD,0),7)</f>
        <v>Stock</v>
      </c>
    </row>
    <row r="53" spans="1:33" ht="17.25" customHeight="1" x14ac:dyDescent="0.2">
      <c r="A53" s="34">
        <v>1</v>
      </c>
      <c r="B53" s="34" t="str">
        <f>VLOOKUP(A53,Classification!$H$2:$I$11,2,FALSE)</f>
        <v>Helmets &amp; Helmet Acc.</v>
      </c>
      <c r="C53" s="34">
        <f>INDEX(ATS!$A:$AE,MATCH('2) Order Form'!$W53,ATS!$AD:$AD,0),1)</f>
        <v>845103</v>
      </c>
      <c r="D53" s="34" t="str">
        <f>INDEX(ATS!$A:$AE,MATCH('2) Order Form'!$W53,ATS!$AD:$AD,0),2)</f>
        <v>Trailblazer Helmet</v>
      </c>
      <c r="E53" s="83" t="str">
        <f>INDEX(ATS!$A:$AE,MATCH('2) Order Form'!$W53,ATS!$AD:$AD,0),4)</f>
        <v>MNGRY-LXL</v>
      </c>
      <c r="F53" s="83" t="str">
        <f>INDEX(ATS!$A:$AE,MATCH('2) Order Form'!$W53,ATS!$AD:$AD,0),5)</f>
        <v>Matte Nardo Gray</v>
      </c>
      <c r="G53" s="146" t="str">
        <f>INDEX(ATS!$A:$AE,MATCH('2) Order Form'!$W53,ATS!$AD:$AD,0),6)</f>
        <v>LXL</v>
      </c>
      <c r="H53" s="59">
        <v>1</v>
      </c>
      <c r="I53" s="112">
        <v>0</v>
      </c>
      <c r="J53" s="118">
        <f>IFERROR(VLOOKUP(W53,ATS!$AD:$AF,2,FALSE),0)</f>
        <v>0</v>
      </c>
      <c r="K53" s="118" t="str">
        <f t="shared" si="13"/>
        <v>0</v>
      </c>
      <c r="L53" s="118">
        <f>IFERROR(VLOOKUP(W53,ATS!$AD:$AF,3,FALSE),0)</f>
        <v>0</v>
      </c>
      <c r="M53" s="151" t="str">
        <f t="shared" si="14"/>
        <v>0</v>
      </c>
      <c r="N53" s="94">
        <v>0</v>
      </c>
      <c r="O53" s="56">
        <f t="shared" si="15"/>
        <v>0</v>
      </c>
      <c r="P53" s="51">
        <f>VLOOKUP($C53,Prices!$A$3:$R$1996,MATCH('2) Order Form'!P$8,Prices!$A$2:$R$2,0),FALSE)</f>
        <v>75</v>
      </c>
      <c r="Q53" s="52">
        <f>VLOOKUP($C53,Prices!$A$3:$R$1996,MATCH('2) Order Form'!Q$8,Prices!$A$2:$R$2,0),FALSE)</f>
        <v>149.94999999999999</v>
      </c>
      <c r="R53" s="35">
        <f t="shared" si="16"/>
        <v>0</v>
      </c>
      <c r="S53" s="44">
        <f t="shared" si="17"/>
        <v>0</v>
      </c>
      <c r="T53" s="52">
        <f t="shared" si="18"/>
        <v>0</v>
      </c>
      <c r="U53" s="119">
        <f t="shared" si="6"/>
        <v>0</v>
      </c>
      <c r="V53" s="120"/>
      <c r="W53" s="143">
        <v>7048652661104</v>
      </c>
      <c r="X53" s="121"/>
      <c r="Y53" s="122">
        <f t="shared" si="7"/>
        <v>0</v>
      </c>
      <c r="Z53" s="123">
        <f t="shared" ca="1" si="19"/>
        <v>0</v>
      </c>
      <c r="AA53" s="123">
        <f t="shared" ca="1" si="20"/>
        <v>0</v>
      </c>
      <c r="AB53" s="123">
        <f t="shared" ca="1" si="21"/>
        <v>0</v>
      </c>
      <c r="AC53" s="123" t="str">
        <f t="shared" si="22"/>
        <v>845103Matte Nardo Gray</v>
      </c>
      <c r="AD53" s="124">
        <f t="shared" si="23"/>
        <v>845103</v>
      </c>
      <c r="AE53" s="127">
        <f>VLOOKUP($C53,Classification!$A:$F,5,FALSE)</f>
        <v>5</v>
      </c>
      <c r="AF53" s="125">
        <f>VLOOKUP($C53,Classification!$A:$F,6,FALSE)</f>
        <v>1</v>
      </c>
      <c r="AG53" s="126" t="str">
        <f>INDEX(ATS!$A:$AE,MATCH('2) Order Form'!$W53,ATS!$AD:$AD,0),7)</f>
        <v>Stock</v>
      </c>
    </row>
    <row r="54" spans="1:33" ht="17.25" customHeight="1" x14ac:dyDescent="0.2">
      <c r="A54" s="34">
        <v>1</v>
      </c>
      <c r="B54" s="34" t="str">
        <f>VLOOKUP(A54,Classification!$H$2:$I$11,2,FALSE)</f>
        <v>Helmets &amp; Helmet Acc.</v>
      </c>
      <c r="C54" s="34">
        <f>INDEX(ATS!$A:$AE,MATCH('2) Order Form'!$W54,ATS!$AD:$AD,0),1)</f>
        <v>845103</v>
      </c>
      <c r="D54" s="34" t="str">
        <f>INDEX(ATS!$A:$AE,MATCH('2) Order Form'!$W54,ATS!$AD:$AD,0),2)</f>
        <v>Trailblazer Helmet</v>
      </c>
      <c r="E54" s="83" t="str">
        <f>INDEX(ATS!$A:$AE,MATCH('2) Order Form'!$W54,ATS!$AD:$AD,0),4)</f>
        <v>MWHTE-SM</v>
      </c>
      <c r="F54" s="83" t="str">
        <f>INDEX(ATS!$A:$AE,MATCH('2) Order Form'!$W54,ATS!$AD:$AD,0),5)</f>
        <v>Matte White</v>
      </c>
      <c r="G54" s="146" t="str">
        <f>INDEX(ATS!$A:$AE,MATCH('2) Order Form'!$W54,ATS!$AD:$AD,0),6)</f>
        <v>SM</v>
      </c>
      <c r="H54" s="59">
        <v>1</v>
      </c>
      <c r="I54" s="112">
        <v>0</v>
      </c>
      <c r="J54" s="118">
        <f>IFERROR(VLOOKUP(W54,ATS!$AD:$AF,2,FALSE),0)</f>
        <v>0</v>
      </c>
      <c r="K54" s="118" t="str">
        <f t="shared" si="13"/>
        <v>0</v>
      </c>
      <c r="L54" s="118">
        <f>IFERROR(VLOOKUP(W54,ATS!$AD:$AF,3,FALSE),0)</f>
        <v>0</v>
      </c>
      <c r="M54" s="151" t="str">
        <f t="shared" si="14"/>
        <v>0</v>
      </c>
      <c r="N54" s="94">
        <v>0</v>
      </c>
      <c r="O54" s="56">
        <f t="shared" si="15"/>
        <v>0</v>
      </c>
      <c r="P54" s="51">
        <f>VLOOKUP($C54,Prices!$A$3:$R$1996,MATCH('2) Order Form'!P$8,Prices!$A$2:$R$2,0),FALSE)</f>
        <v>75</v>
      </c>
      <c r="Q54" s="52">
        <f>VLOOKUP($C54,Prices!$A$3:$R$1996,MATCH('2) Order Form'!Q$8,Prices!$A$2:$R$2,0),FALSE)</f>
        <v>149.94999999999999</v>
      </c>
      <c r="R54" s="35">
        <f t="shared" si="16"/>
        <v>0</v>
      </c>
      <c r="S54" s="44">
        <f t="shared" si="17"/>
        <v>0</v>
      </c>
      <c r="T54" s="52">
        <f t="shared" si="18"/>
        <v>0</v>
      </c>
      <c r="U54" s="119">
        <f t="shared" si="6"/>
        <v>0</v>
      </c>
      <c r="V54" s="120"/>
      <c r="W54" s="143">
        <v>7048652540348</v>
      </c>
      <c r="X54" s="121"/>
      <c r="Y54" s="122">
        <f t="shared" si="7"/>
        <v>0</v>
      </c>
      <c r="Z54" s="123">
        <f t="shared" ca="1" si="19"/>
        <v>0</v>
      </c>
      <c r="AA54" s="123">
        <f t="shared" ca="1" si="20"/>
        <v>0</v>
      </c>
      <c r="AB54" s="123">
        <f t="shared" ca="1" si="21"/>
        <v>1</v>
      </c>
      <c r="AC54" s="123" t="str">
        <f t="shared" si="22"/>
        <v>845103Matte White</v>
      </c>
      <c r="AD54" s="124">
        <f t="shared" si="23"/>
        <v>845103</v>
      </c>
      <c r="AE54" s="127">
        <f>VLOOKUP($C54,Classification!$A:$F,5,FALSE)</f>
        <v>5</v>
      </c>
      <c r="AF54" s="125">
        <f>VLOOKUP($C54,Classification!$A:$F,6,FALSE)</f>
        <v>1</v>
      </c>
      <c r="AG54" s="126" t="str">
        <f>INDEX(ATS!$A:$AE,MATCH('2) Order Form'!$W54,ATS!$AD:$AD,0),7)</f>
        <v>Active</v>
      </c>
    </row>
    <row r="55" spans="1:33" ht="17.25" customHeight="1" x14ac:dyDescent="0.2">
      <c r="A55" s="34">
        <v>1</v>
      </c>
      <c r="B55" s="34" t="str">
        <f>VLOOKUP(A55,Classification!$H$2:$I$11,2,FALSE)</f>
        <v>Helmets &amp; Helmet Acc.</v>
      </c>
      <c r="C55" s="34">
        <f>INDEX(ATS!$A:$AE,MATCH('2) Order Form'!$W55,ATS!$AD:$AD,0),1)</f>
        <v>845103</v>
      </c>
      <c r="D55" s="34" t="str">
        <f>INDEX(ATS!$A:$AE,MATCH('2) Order Form'!$W55,ATS!$AD:$AD,0),2)</f>
        <v>Trailblazer Helmet</v>
      </c>
      <c r="E55" s="83" t="str">
        <f>INDEX(ATS!$A:$AE,MATCH('2) Order Form'!$W55,ATS!$AD:$AD,0),4)</f>
        <v>MWHTE-ML</v>
      </c>
      <c r="F55" s="83" t="str">
        <f>INDEX(ATS!$A:$AE,MATCH('2) Order Form'!$W55,ATS!$AD:$AD,0),5)</f>
        <v>Matte White</v>
      </c>
      <c r="G55" s="146" t="str">
        <f>INDEX(ATS!$A:$AE,MATCH('2) Order Form'!$W55,ATS!$AD:$AD,0),6)</f>
        <v>ML</v>
      </c>
      <c r="H55" s="59">
        <v>1</v>
      </c>
      <c r="I55" s="112">
        <v>0</v>
      </c>
      <c r="J55" s="118">
        <f>IFERROR(VLOOKUP(W55,ATS!$AD:$AF,2,FALSE),0)</f>
        <v>0</v>
      </c>
      <c r="K55" s="118" t="str">
        <f t="shared" si="13"/>
        <v>0</v>
      </c>
      <c r="L55" s="118">
        <f>IFERROR(VLOOKUP(W55,ATS!$AD:$AF,3,FALSE),0)</f>
        <v>0</v>
      </c>
      <c r="M55" s="151" t="str">
        <f t="shared" si="14"/>
        <v>0</v>
      </c>
      <c r="N55" s="94">
        <v>0</v>
      </c>
      <c r="O55" s="56">
        <f t="shared" si="15"/>
        <v>0</v>
      </c>
      <c r="P55" s="51">
        <f>VLOOKUP($C55,Prices!$A$3:$R$1996,MATCH('2) Order Form'!P$8,Prices!$A$2:$R$2,0),FALSE)</f>
        <v>75</v>
      </c>
      <c r="Q55" s="52">
        <f>VLOOKUP($C55,Prices!$A$3:$R$1996,MATCH('2) Order Form'!Q$8,Prices!$A$2:$R$2,0),FALSE)</f>
        <v>149.94999999999999</v>
      </c>
      <c r="R55" s="35">
        <f t="shared" si="16"/>
        <v>0</v>
      </c>
      <c r="S55" s="44">
        <f t="shared" si="17"/>
        <v>0</v>
      </c>
      <c r="T55" s="52">
        <f t="shared" si="18"/>
        <v>0</v>
      </c>
      <c r="U55" s="119">
        <f t="shared" si="6"/>
        <v>0</v>
      </c>
      <c r="V55" s="120"/>
      <c r="W55" s="143">
        <v>7048652540331</v>
      </c>
      <c r="X55" s="121"/>
      <c r="Y55" s="122">
        <f t="shared" si="7"/>
        <v>0</v>
      </c>
      <c r="Z55" s="123">
        <f t="shared" ca="1" si="19"/>
        <v>0</v>
      </c>
      <c r="AA55" s="123">
        <f t="shared" ca="1" si="20"/>
        <v>0</v>
      </c>
      <c r="AB55" s="123">
        <f t="shared" ca="1" si="21"/>
        <v>0</v>
      </c>
      <c r="AC55" s="123" t="str">
        <f t="shared" si="22"/>
        <v>845103Matte White</v>
      </c>
      <c r="AD55" s="124">
        <f t="shared" si="23"/>
        <v>845103</v>
      </c>
      <c r="AE55" s="127">
        <f>VLOOKUP($C55,Classification!$A:$F,5,FALSE)</f>
        <v>5</v>
      </c>
      <c r="AF55" s="125">
        <f>VLOOKUP($C55,Classification!$A:$F,6,FALSE)</f>
        <v>1</v>
      </c>
      <c r="AG55" s="126" t="str">
        <f>INDEX(ATS!$A:$AE,MATCH('2) Order Form'!$W55,ATS!$AD:$AD,0),7)</f>
        <v>Active</v>
      </c>
    </row>
    <row r="56" spans="1:33" ht="17.25" customHeight="1" x14ac:dyDescent="0.2">
      <c r="A56" s="34">
        <v>1</v>
      </c>
      <c r="B56" s="34" t="str">
        <f>VLOOKUP(A56,Classification!$H$2:$I$11,2,FALSE)</f>
        <v>Helmets &amp; Helmet Acc.</v>
      </c>
      <c r="C56" s="34">
        <f>INDEX(ATS!$A:$AE,MATCH('2) Order Form'!$W56,ATS!$AD:$AD,0),1)</f>
        <v>845103</v>
      </c>
      <c r="D56" s="34" t="str">
        <f>INDEX(ATS!$A:$AE,MATCH('2) Order Form'!$W56,ATS!$AD:$AD,0),2)</f>
        <v>Trailblazer Helmet</v>
      </c>
      <c r="E56" s="83" t="str">
        <f>INDEX(ATS!$A:$AE,MATCH('2) Order Form'!$W56,ATS!$AD:$AD,0),4)</f>
        <v>MWHTE-LXL</v>
      </c>
      <c r="F56" s="83" t="str">
        <f>INDEX(ATS!$A:$AE,MATCH('2) Order Form'!$W56,ATS!$AD:$AD,0),5)</f>
        <v>Matte White</v>
      </c>
      <c r="G56" s="146" t="str">
        <f>INDEX(ATS!$A:$AE,MATCH('2) Order Form'!$W56,ATS!$AD:$AD,0),6)</f>
        <v>LXL</v>
      </c>
      <c r="H56" s="59">
        <v>1</v>
      </c>
      <c r="I56" s="112">
        <v>0</v>
      </c>
      <c r="J56" s="118">
        <f>IFERROR(VLOOKUP(W56,ATS!$AD:$AF,2,FALSE),0)</f>
        <v>2</v>
      </c>
      <c r="K56" s="118">
        <f t="shared" si="13"/>
        <v>2</v>
      </c>
      <c r="L56" s="118">
        <f>IFERROR(VLOOKUP(W56,ATS!$AD:$AF,3,FALSE),0)</f>
        <v>2</v>
      </c>
      <c r="M56" s="151">
        <f t="shared" si="14"/>
        <v>2</v>
      </c>
      <c r="N56" s="94">
        <v>0</v>
      </c>
      <c r="O56" s="56">
        <f t="shared" si="15"/>
        <v>0</v>
      </c>
      <c r="P56" s="51">
        <f>VLOOKUP($C56,Prices!$A$3:$R$1996,MATCH('2) Order Form'!P$8,Prices!$A$2:$R$2,0),FALSE)</f>
        <v>75</v>
      </c>
      <c r="Q56" s="52">
        <f>VLOOKUP($C56,Prices!$A$3:$R$1996,MATCH('2) Order Form'!Q$8,Prices!$A$2:$R$2,0),FALSE)</f>
        <v>149.94999999999999</v>
      </c>
      <c r="R56" s="35">
        <f t="shared" si="16"/>
        <v>0</v>
      </c>
      <c r="S56" s="44">
        <f t="shared" si="17"/>
        <v>0</v>
      </c>
      <c r="T56" s="52">
        <f t="shared" si="18"/>
        <v>0</v>
      </c>
      <c r="U56" s="119">
        <f t="shared" si="6"/>
        <v>0</v>
      </c>
      <c r="V56" s="120"/>
      <c r="W56" s="143">
        <v>7048652540324</v>
      </c>
      <c r="X56" s="121"/>
      <c r="Y56" s="122">
        <f t="shared" si="7"/>
        <v>0</v>
      </c>
      <c r="Z56" s="123">
        <f t="shared" ca="1" si="19"/>
        <v>0</v>
      </c>
      <c r="AA56" s="123">
        <f t="shared" ca="1" si="20"/>
        <v>0</v>
      </c>
      <c r="AB56" s="123">
        <f t="shared" ca="1" si="21"/>
        <v>0</v>
      </c>
      <c r="AC56" s="123" t="str">
        <f t="shared" si="22"/>
        <v>845103Matte White</v>
      </c>
      <c r="AD56" s="124">
        <f t="shared" si="23"/>
        <v>845103</v>
      </c>
      <c r="AE56" s="127">
        <f>VLOOKUP($C56,Classification!$A:$F,5,FALSE)</f>
        <v>5</v>
      </c>
      <c r="AF56" s="125">
        <f>VLOOKUP($C56,Classification!$A:$F,6,FALSE)</f>
        <v>1</v>
      </c>
      <c r="AG56" s="126" t="str">
        <f>INDEX(ATS!$A:$AE,MATCH('2) Order Form'!$W56,ATS!$AD:$AD,0),7)</f>
        <v>Active</v>
      </c>
    </row>
    <row r="57" spans="1:33" ht="17.25" customHeight="1" x14ac:dyDescent="0.2">
      <c r="A57" s="34">
        <v>1</v>
      </c>
      <c r="B57" s="34" t="str">
        <f>VLOOKUP(A57,Classification!$H$2:$I$11,2,FALSE)</f>
        <v>Helmets &amp; Helmet Acc.</v>
      </c>
      <c r="C57" s="34">
        <f>INDEX(ATS!$A:$AE,MATCH('2) Order Form'!$W57,ATS!$AD:$AD,0),1)</f>
        <v>845103</v>
      </c>
      <c r="D57" s="34" t="str">
        <f>INDEX(ATS!$A:$AE,MATCH('2) Order Form'!$W57,ATS!$AD:$AD,0),2)</f>
        <v>Trailblazer Helmet</v>
      </c>
      <c r="E57" s="83" t="str">
        <f>INDEX(ATS!$A:$AE,MATCH('2) Order Form'!$W57,ATS!$AD:$AD,0),4)</f>
        <v>SGRME-SM</v>
      </c>
      <c r="F57" s="83" t="str">
        <f>INDEX(ATS!$A:$AE,MATCH('2) Order Form'!$W57,ATS!$AD:$AD,0),5)</f>
        <v>Slate Gray Metallic</v>
      </c>
      <c r="G57" s="146" t="str">
        <f>INDEX(ATS!$A:$AE,MATCH('2) Order Form'!$W57,ATS!$AD:$AD,0),6)</f>
        <v>SM</v>
      </c>
      <c r="H57" s="59">
        <v>1</v>
      </c>
      <c r="I57" s="112">
        <v>0</v>
      </c>
      <c r="J57" s="118">
        <f>IFERROR(VLOOKUP(W57,ATS!$AD:$AF,2,FALSE),0)</f>
        <v>2</v>
      </c>
      <c r="K57" s="118">
        <f t="shared" si="13"/>
        <v>2</v>
      </c>
      <c r="L57" s="118">
        <f>IFERROR(VLOOKUP(W57,ATS!$AD:$AF,3,FALSE),0)</f>
        <v>2</v>
      </c>
      <c r="M57" s="151">
        <f t="shared" si="14"/>
        <v>2</v>
      </c>
      <c r="N57" s="94">
        <v>0</v>
      </c>
      <c r="O57" s="56">
        <f t="shared" si="15"/>
        <v>0</v>
      </c>
      <c r="P57" s="51">
        <f>VLOOKUP($C57,Prices!$A$3:$R$1996,MATCH('2) Order Form'!P$8,Prices!$A$2:$R$2,0),FALSE)</f>
        <v>75</v>
      </c>
      <c r="Q57" s="52">
        <f>VLOOKUP($C57,Prices!$A$3:$R$1996,MATCH('2) Order Form'!Q$8,Prices!$A$2:$R$2,0),FALSE)</f>
        <v>149.94999999999999</v>
      </c>
      <c r="R57" s="35">
        <f t="shared" si="16"/>
        <v>0</v>
      </c>
      <c r="S57" s="44">
        <f t="shared" si="17"/>
        <v>0</v>
      </c>
      <c r="T57" s="52">
        <f t="shared" si="18"/>
        <v>0</v>
      </c>
      <c r="U57" s="119">
        <f t="shared" si="6"/>
        <v>0</v>
      </c>
      <c r="V57" s="120"/>
      <c r="W57" s="143">
        <v>7048652661159</v>
      </c>
      <c r="X57" s="121"/>
      <c r="Y57" s="122">
        <f t="shared" si="7"/>
        <v>0</v>
      </c>
      <c r="Z57" s="123">
        <f t="shared" ca="1" si="19"/>
        <v>0</v>
      </c>
      <c r="AA57" s="123">
        <f t="shared" ca="1" si="20"/>
        <v>0</v>
      </c>
      <c r="AB57" s="123">
        <f t="shared" ca="1" si="21"/>
        <v>1</v>
      </c>
      <c r="AC57" s="123" t="str">
        <f t="shared" si="22"/>
        <v>845103Slate Gray Metallic</v>
      </c>
      <c r="AD57" s="124">
        <f t="shared" si="23"/>
        <v>845103</v>
      </c>
      <c r="AE57" s="127">
        <f>VLOOKUP($C57,Classification!$A:$F,5,FALSE)</f>
        <v>5</v>
      </c>
      <c r="AF57" s="125">
        <f>VLOOKUP($C57,Classification!$A:$F,6,FALSE)</f>
        <v>1</v>
      </c>
      <c r="AG57" s="126" t="str">
        <f>INDEX(ATS!$A:$AE,MATCH('2) Order Form'!$W57,ATS!$AD:$AD,0),7)</f>
        <v>Stock</v>
      </c>
    </row>
    <row r="58" spans="1:33" ht="17.25" customHeight="1" x14ac:dyDescent="0.2">
      <c r="A58" s="34">
        <v>1</v>
      </c>
      <c r="B58" s="34" t="str">
        <f>VLOOKUP(A58,Classification!$H$2:$I$11,2,FALSE)</f>
        <v>Helmets &amp; Helmet Acc.</v>
      </c>
      <c r="C58" s="34">
        <f>INDEX(ATS!$A:$AE,MATCH('2) Order Form'!$W58,ATS!$AD:$AD,0),1)</f>
        <v>845103</v>
      </c>
      <c r="D58" s="34" t="str">
        <f>INDEX(ATS!$A:$AE,MATCH('2) Order Form'!$W58,ATS!$AD:$AD,0),2)</f>
        <v>Trailblazer Helmet</v>
      </c>
      <c r="E58" s="83" t="str">
        <f>INDEX(ATS!$A:$AE,MATCH('2) Order Form'!$W58,ATS!$AD:$AD,0),4)</f>
        <v>SGRME-ML</v>
      </c>
      <c r="F58" s="83" t="str">
        <f>INDEX(ATS!$A:$AE,MATCH('2) Order Form'!$W58,ATS!$AD:$AD,0),5)</f>
        <v>Slate Gray Metallic</v>
      </c>
      <c r="G58" s="146" t="str">
        <f>INDEX(ATS!$A:$AE,MATCH('2) Order Form'!$W58,ATS!$AD:$AD,0),6)</f>
        <v>ML</v>
      </c>
      <c r="H58" s="59">
        <v>1</v>
      </c>
      <c r="I58" s="112">
        <v>0</v>
      </c>
      <c r="J58" s="118">
        <f>IFERROR(VLOOKUP(W58,ATS!$AD:$AF,2,FALSE),0)</f>
        <v>0</v>
      </c>
      <c r="K58" s="118" t="str">
        <f t="shared" si="13"/>
        <v>0</v>
      </c>
      <c r="L58" s="118">
        <f>IFERROR(VLOOKUP(W58,ATS!$AD:$AF,3,FALSE),0)</f>
        <v>0</v>
      </c>
      <c r="M58" s="151" t="str">
        <f t="shared" si="14"/>
        <v>0</v>
      </c>
      <c r="N58" s="94">
        <v>0</v>
      </c>
      <c r="O58" s="56">
        <f t="shared" si="15"/>
        <v>0</v>
      </c>
      <c r="P58" s="51">
        <f>VLOOKUP($C58,Prices!$A$3:$R$1996,MATCH('2) Order Form'!P$8,Prices!$A$2:$R$2,0),FALSE)</f>
        <v>75</v>
      </c>
      <c r="Q58" s="52">
        <f>VLOOKUP($C58,Prices!$A$3:$R$1996,MATCH('2) Order Form'!Q$8,Prices!$A$2:$R$2,0),FALSE)</f>
        <v>149.94999999999999</v>
      </c>
      <c r="R58" s="35">
        <f t="shared" si="16"/>
        <v>0</v>
      </c>
      <c r="S58" s="44">
        <f t="shared" si="17"/>
        <v>0</v>
      </c>
      <c r="T58" s="52">
        <f t="shared" si="18"/>
        <v>0</v>
      </c>
      <c r="U58" s="119">
        <f t="shared" si="6"/>
        <v>0</v>
      </c>
      <c r="V58" s="120"/>
      <c r="W58" s="143">
        <v>7048652661142</v>
      </c>
      <c r="X58" s="121"/>
      <c r="Y58" s="122">
        <f t="shared" si="7"/>
        <v>0</v>
      </c>
      <c r="Z58" s="123">
        <f t="shared" ca="1" si="19"/>
        <v>0</v>
      </c>
      <c r="AA58" s="123">
        <f t="shared" ca="1" si="20"/>
        <v>0</v>
      </c>
      <c r="AB58" s="123">
        <f t="shared" ca="1" si="21"/>
        <v>0</v>
      </c>
      <c r="AC58" s="123" t="str">
        <f t="shared" si="22"/>
        <v>845103Slate Gray Metallic</v>
      </c>
      <c r="AD58" s="124">
        <f t="shared" si="23"/>
        <v>845103</v>
      </c>
      <c r="AE58" s="127">
        <f>VLOOKUP($C58,Classification!$A:$F,5,FALSE)</f>
        <v>5</v>
      </c>
      <c r="AF58" s="125">
        <f>VLOOKUP($C58,Classification!$A:$F,6,FALSE)</f>
        <v>1</v>
      </c>
      <c r="AG58" s="126" t="str">
        <f>INDEX(ATS!$A:$AE,MATCH('2) Order Form'!$W58,ATS!$AD:$AD,0),7)</f>
        <v>Stock</v>
      </c>
    </row>
    <row r="59" spans="1:33" ht="17.25" customHeight="1" x14ac:dyDescent="0.2">
      <c r="A59" s="34">
        <v>1</v>
      </c>
      <c r="B59" s="34" t="str">
        <f>VLOOKUP(A59,Classification!$H$2:$I$11,2,FALSE)</f>
        <v>Helmets &amp; Helmet Acc.</v>
      </c>
      <c r="C59" s="34">
        <f>INDEX(ATS!$A:$AE,MATCH('2) Order Form'!$W59,ATS!$AD:$AD,0),1)</f>
        <v>845103</v>
      </c>
      <c r="D59" s="34" t="str">
        <f>INDEX(ATS!$A:$AE,MATCH('2) Order Form'!$W59,ATS!$AD:$AD,0),2)</f>
        <v>Trailblazer Helmet</v>
      </c>
      <c r="E59" s="83" t="str">
        <f>INDEX(ATS!$A:$AE,MATCH('2) Order Form'!$W59,ATS!$AD:$AD,0),4)</f>
        <v>SGRME-LXL</v>
      </c>
      <c r="F59" s="83" t="str">
        <f>INDEX(ATS!$A:$AE,MATCH('2) Order Form'!$W59,ATS!$AD:$AD,0),5)</f>
        <v>Slate Gray Metallic</v>
      </c>
      <c r="G59" s="146" t="str">
        <f>INDEX(ATS!$A:$AE,MATCH('2) Order Form'!$W59,ATS!$AD:$AD,0),6)</f>
        <v>LXL</v>
      </c>
      <c r="H59" s="59">
        <v>1</v>
      </c>
      <c r="I59" s="112">
        <v>0</v>
      </c>
      <c r="J59" s="118">
        <f>IFERROR(VLOOKUP(W59,ATS!$AD:$AF,2,FALSE),0)</f>
        <v>0</v>
      </c>
      <c r="K59" s="118" t="str">
        <f t="shared" si="13"/>
        <v>0</v>
      </c>
      <c r="L59" s="118">
        <f>IFERROR(VLOOKUP(W59,ATS!$AD:$AF,3,FALSE),0)</f>
        <v>0</v>
      </c>
      <c r="M59" s="151" t="str">
        <f t="shared" si="14"/>
        <v>0</v>
      </c>
      <c r="N59" s="94">
        <v>0</v>
      </c>
      <c r="O59" s="56">
        <f t="shared" si="15"/>
        <v>0</v>
      </c>
      <c r="P59" s="51">
        <f>VLOOKUP($C59,Prices!$A$3:$R$1996,MATCH('2) Order Form'!P$8,Prices!$A$2:$R$2,0),FALSE)</f>
        <v>75</v>
      </c>
      <c r="Q59" s="52">
        <f>VLOOKUP($C59,Prices!$A$3:$R$1996,MATCH('2) Order Form'!Q$8,Prices!$A$2:$R$2,0),FALSE)</f>
        <v>149.94999999999999</v>
      </c>
      <c r="R59" s="35">
        <f t="shared" si="16"/>
        <v>0</v>
      </c>
      <c r="S59" s="44">
        <f t="shared" si="17"/>
        <v>0</v>
      </c>
      <c r="T59" s="52">
        <f t="shared" si="18"/>
        <v>0</v>
      </c>
      <c r="U59" s="119">
        <f t="shared" si="6"/>
        <v>0</v>
      </c>
      <c r="V59" s="120"/>
      <c r="W59" s="143">
        <v>7048652661135</v>
      </c>
      <c r="X59" s="121"/>
      <c r="Y59" s="122">
        <f t="shared" si="7"/>
        <v>0</v>
      </c>
      <c r="Z59" s="123">
        <f t="shared" ca="1" si="19"/>
        <v>0</v>
      </c>
      <c r="AA59" s="123">
        <f t="shared" ca="1" si="20"/>
        <v>0</v>
      </c>
      <c r="AB59" s="123">
        <f t="shared" ca="1" si="21"/>
        <v>0</v>
      </c>
      <c r="AC59" s="123" t="str">
        <f t="shared" si="22"/>
        <v>845103Slate Gray Metallic</v>
      </c>
      <c r="AD59" s="124">
        <f t="shared" si="23"/>
        <v>845103</v>
      </c>
      <c r="AE59" s="127">
        <f>VLOOKUP($C59,Classification!$A:$F,5,FALSE)</f>
        <v>5</v>
      </c>
      <c r="AF59" s="125">
        <f>VLOOKUP($C59,Classification!$A:$F,6,FALSE)</f>
        <v>1</v>
      </c>
      <c r="AG59" s="126" t="str">
        <f>INDEX(ATS!$A:$AE,MATCH('2) Order Form'!$W59,ATS!$AD:$AD,0),7)</f>
        <v>Stock</v>
      </c>
    </row>
    <row r="60" spans="1:33" ht="17.25" customHeight="1" x14ac:dyDescent="0.2">
      <c r="A60" s="34">
        <v>1</v>
      </c>
      <c r="B60" s="34" t="str">
        <f>VLOOKUP(A60,Classification!$H$2:$I$11,2,FALSE)</f>
        <v>Helmets &amp; Helmet Acc.</v>
      </c>
      <c r="C60" s="34">
        <f>INDEX(ATS!$A:$AE,MATCH('2) Order Form'!$W60,ATS!$AD:$AD,0),1)</f>
        <v>845070</v>
      </c>
      <c r="D60" s="34" t="str">
        <f>INDEX(ATS!$A:$AE,MATCH('2) Order Form'!$W60,ATS!$AD:$AD,0),2)</f>
        <v>Dissenter Mips Helmet</v>
      </c>
      <c r="E60" s="83" t="str">
        <f>INDEX(ATS!$A:$AE,MATCH('2) Order Form'!$W60,ATS!$AD:$AD,0),4)</f>
        <v>MEAME-SM</v>
      </c>
      <c r="F60" s="83" t="str">
        <f>INDEX(ATS!$A:$AE,MATCH('2) Order Form'!$W60,ATS!$AD:$AD,0),5)</f>
        <v>Matte Aquamarine</v>
      </c>
      <c r="G60" s="146" t="str">
        <f>INDEX(ATS!$A:$AE,MATCH('2) Order Form'!$W60,ATS!$AD:$AD,0),6)</f>
        <v>SM</v>
      </c>
      <c r="H60" s="59">
        <v>1</v>
      </c>
      <c r="I60" s="112">
        <v>0</v>
      </c>
      <c r="J60" s="118">
        <f>IFERROR(VLOOKUP(W60,ATS!$AD:$AF,2,FALSE),0)</f>
        <v>0</v>
      </c>
      <c r="K60" s="118" t="str">
        <f t="shared" si="13"/>
        <v>0</v>
      </c>
      <c r="L60" s="118">
        <f>IFERROR(VLOOKUP(W60,ATS!$AD:$AF,3,FALSE),0)</f>
        <v>0</v>
      </c>
      <c r="M60" s="151" t="str">
        <f t="shared" si="14"/>
        <v>0</v>
      </c>
      <c r="N60" s="94">
        <v>0</v>
      </c>
      <c r="O60" s="56">
        <f t="shared" si="15"/>
        <v>0</v>
      </c>
      <c r="P60" s="51">
        <f>VLOOKUP($C60,Prices!$A$3:$R$1996,MATCH('2) Order Form'!P$8,Prices!$A$2:$R$2,0),FALSE)</f>
        <v>75</v>
      </c>
      <c r="Q60" s="52">
        <f>VLOOKUP($C60,Prices!$A$3:$R$1996,MATCH('2) Order Form'!Q$8,Prices!$A$2:$R$2,0),FALSE)</f>
        <v>149.94999999999999</v>
      </c>
      <c r="R60" s="35">
        <f t="shared" si="16"/>
        <v>0</v>
      </c>
      <c r="S60" s="44">
        <f t="shared" si="17"/>
        <v>0</v>
      </c>
      <c r="T60" s="52">
        <f t="shared" si="18"/>
        <v>0</v>
      </c>
      <c r="U60" s="119">
        <f t="shared" si="6"/>
        <v>0</v>
      </c>
      <c r="V60" s="120"/>
      <c r="W60" s="143">
        <v>7048652660350</v>
      </c>
      <c r="X60" s="121"/>
      <c r="Y60" s="122">
        <f t="shared" si="7"/>
        <v>0</v>
      </c>
      <c r="Z60" s="123">
        <f t="shared" ca="1" si="19"/>
        <v>0</v>
      </c>
      <c r="AA60" s="123">
        <f t="shared" ca="1" si="20"/>
        <v>1</v>
      </c>
      <c r="AB60" s="123">
        <f t="shared" ca="1" si="21"/>
        <v>1</v>
      </c>
      <c r="AC60" s="123" t="str">
        <f t="shared" si="22"/>
        <v>845070Matte Aquamarine</v>
      </c>
      <c r="AD60" s="124">
        <f t="shared" si="23"/>
        <v>845070</v>
      </c>
      <c r="AE60" s="127">
        <f>VLOOKUP($C60,Classification!$A:$F,5,FALSE)</f>
        <v>6</v>
      </c>
      <c r="AF60" s="125">
        <f>VLOOKUP($C60,Classification!$A:$F,6,FALSE)</f>
        <v>1</v>
      </c>
      <c r="AG60" s="126" t="str">
        <f>INDEX(ATS!$A:$AE,MATCH('2) Order Form'!$W60,ATS!$AD:$AD,0),7)</f>
        <v>Stock</v>
      </c>
    </row>
    <row r="61" spans="1:33" ht="17.25" customHeight="1" x14ac:dyDescent="0.2">
      <c r="A61" s="34">
        <v>1</v>
      </c>
      <c r="B61" s="34" t="str">
        <f>VLOOKUP(A61,Classification!$H$2:$I$11,2,FALSE)</f>
        <v>Helmets &amp; Helmet Acc.</v>
      </c>
      <c r="C61" s="34">
        <f>INDEX(ATS!$A:$AE,MATCH('2) Order Form'!$W61,ATS!$AD:$AD,0),1)</f>
        <v>845070</v>
      </c>
      <c r="D61" s="34" t="str">
        <f>INDEX(ATS!$A:$AE,MATCH('2) Order Form'!$W61,ATS!$AD:$AD,0),2)</f>
        <v>Dissenter Mips Helmet</v>
      </c>
      <c r="E61" s="83" t="str">
        <f>INDEX(ATS!$A:$AE,MATCH('2) Order Form'!$W61,ATS!$AD:$AD,0),4)</f>
        <v>MEAME-ML</v>
      </c>
      <c r="F61" s="83" t="str">
        <f>INDEX(ATS!$A:$AE,MATCH('2) Order Form'!$W61,ATS!$AD:$AD,0),5)</f>
        <v>Matte Aquamarine</v>
      </c>
      <c r="G61" s="146" t="str">
        <f>INDEX(ATS!$A:$AE,MATCH('2) Order Form'!$W61,ATS!$AD:$AD,0),6)</f>
        <v>ML</v>
      </c>
      <c r="H61" s="59">
        <v>1</v>
      </c>
      <c r="I61" s="112">
        <v>0</v>
      </c>
      <c r="J61" s="118">
        <f>IFERROR(VLOOKUP(W61,ATS!$AD:$AF,2,FALSE),0)</f>
        <v>147</v>
      </c>
      <c r="K61" s="118" t="str">
        <f t="shared" si="13"/>
        <v>50+</v>
      </c>
      <c r="L61" s="118">
        <f>IFERROR(VLOOKUP(W61,ATS!$AD:$AF,3,FALSE),0)</f>
        <v>147</v>
      </c>
      <c r="M61" s="151" t="str">
        <f t="shared" si="14"/>
        <v>50+</v>
      </c>
      <c r="N61" s="94">
        <v>0</v>
      </c>
      <c r="O61" s="56">
        <f t="shared" si="15"/>
        <v>0</v>
      </c>
      <c r="P61" s="51">
        <f>VLOOKUP($C61,Prices!$A$3:$R$1996,MATCH('2) Order Form'!P$8,Prices!$A$2:$R$2,0),FALSE)</f>
        <v>75</v>
      </c>
      <c r="Q61" s="52">
        <f>VLOOKUP($C61,Prices!$A$3:$R$1996,MATCH('2) Order Form'!Q$8,Prices!$A$2:$R$2,0),FALSE)</f>
        <v>149.94999999999999</v>
      </c>
      <c r="R61" s="35">
        <f t="shared" si="16"/>
        <v>0</v>
      </c>
      <c r="S61" s="44">
        <f t="shared" si="17"/>
        <v>0</v>
      </c>
      <c r="T61" s="52">
        <f t="shared" si="18"/>
        <v>0</v>
      </c>
      <c r="U61" s="119">
        <f t="shared" si="6"/>
        <v>0</v>
      </c>
      <c r="V61" s="120"/>
      <c r="W61" s="143">
        <v>7048652660343</v>
      </c>
      <c r="X61" s="121"/>
      <c r="Y61" s="122">
        <f t="shared" si="7"/>
        <v>0</v>
      </c>
      <c r="Z61" s="123">
        <f t="shared" ca="1" si="19"/>
        <v>0</v>
      </c>
      <c r="AA61" s="123">
        <f t="shared" ca="1" si="20"/>
        <v>0</v>
      </c>
      <c r="AB61" s="123">
        <f t="shared" ca="1" si="21"/>
        <v>0</v>
      </c>
      <c r="AC61" s="123" t="str">
        <f t="shared" si="22"/>
        <v>845070Matte Aquamarine</v>
      </c>
      <c r="AD61" s="124">
        <f t="shared" si="23"/>
        <v>845070</v>
      </c>
      <c r="AE61" s="127">
        <f>VLOOKUP($C61,Classification!$A:$F,5,FALSE)</f>
        <v>6</v>
      </c>
      <c r="AF61" s="125">
        <f>VLOOKUP($C61,Classification!$A:$F,6,FALSE)</f>
        <v>1</v>
      </c>
      <c r="AG61" s="126" t="str">
        <f>INDEX(ATS!$A:$AE,MATCH('2) Order Form'!$W61,ATS!$AD:$AD,0),7)</f>
        <v>Stock</v>
      </c>
    </row>
    <row r="62" spans="1:33" ht="17.25" customHeight="1" x14ac:dyDescent="0.2">
      <c r="A62" s="34">
        <v>1</v>
      </c>
      <c r="B62" s="34" t="str">
        <f>VLOOKUP(A62,Classification!$H$2:$I$11,2,FALSE)</f>
        <v>Helmets &amp; Helmet Acc.</v>
      </c>
      <c r="C62" s="34">
        <f>INDEX(ATS!$A:$AE,MATCH('2) Order Form'!$W62,ATS!$AD:$AD,0),1)</f>
        <v>845070</v>
      </c>
      <c r="D62" s="34" t="str">
        <f>INDEX(ATS!$A:$AE,MATCH('2) Order Form'!$W62,ATS!$AD:$AD,0),2)</f>
        <v>Dissenter Mips Helmet</v>
      </c>
      <c r="E62" s="83" t="str">
        <f>INDEX(ATS!$A:$AE,MATCH('2) Order Form'!$W62,ATS!$AD:$AD,0),4)</f>
        <v>MEAME-LXL</v>
      </c>
      <c r="F62" s="83" t="str">
        <f>INDEX(ATS!$A:$AE,MATCH('2) Order Form'!$W62,ATS!$AD:$AD,0),5)</f>
        <v>Matte Aquamarine</v>
      </c>
      <c r="G62" s="146" t="str">
        <f>INDEX(ATS!$A:$AE,MATCH('2) Order Form'!$W62,ATS!$AD:$AD,0),6)</f>
        <v>LXL</v>
      </c>
      <c r="H62" s="59">
        <v>1</v>
      </c>
      <c r="I62" s="112">
        <v>0</v>
      </c>
      <c r="J62" s="118">
        <f>IFERROR(VLOOKUP(W62,ATS!$AD:$AF,2,FALSE),0)</f>
        <v>82</v>
      </c>
      <c r="K62" s="118" t="str">
        <f t="shared" si="13"/>
        <v>50+</v>
      </c>
      <c r="L62" s="118">
        <f>IFERROR(VLOOKUP(W62,ATS!$AD:$AF,3,FALSE),0)</f>
        <v>82</v>
      </c>
      <c r="M62" s="151" t="str">
        <f t="shared" si="14"/>
        <v>50+</v>
      </c>
      <c r="N62" s="94">
        <v>0</v>
      </c>
      <c r="O62" s="56">
        <f t="shared" si="15"/>
        <v>0</v>
      </c>
      <c r="P62" s="51">
        <f>VLOOKUP($C62,Prices!$A$3:$R$1996,MATCH('2) Order Form'!P$8,Prices!$A$2:$R$2,0),FALSE)</f>
        <v>75</v>
      </c>
      <c r="Q62" s="52">
        <f>VLOOKUP($C62,Prices!$A$3:$R$1996,MATCH('2) Order Form'!Q$8,Prices!$A$2:$R$2,0),FALSE)</f>
        <v>149.94999999999999</v>
      </c>
      <c r="R62" s="35">
        <f t="shared" si="16"/>
        <v>0</v>
      </c>
      <c r="S62" s="44">
        <f t="shared" si="17"/>
        <v>0</v>
      </c>
      <c r="T62" s="52">
        <f t="shared" si="18"/>
        <v>0</v>
      </c>
      <c r="U62" s="119">
        <f t="shared" si="6"/>
        <v>0</v>
      </c>
      <c r="V62" s="120"/>
      <c r="W62" s="143">
        <v>7048652660336</v>
      </c>
      <c r="X62" s="121"/>
      <c r="Y62" s="122">
        <f t="shared" si="7"/>
        <v>0</v>
      </c>
      <c r="Z62" s="123">
        <f t="shared" ca="1" si="19"/>
        <v>0</v>
      </c>
      <c r="AA62" s="123">
        <f t="shared" ca="1" si="20"/>
        <v>0</v>
      </c>
      <c r="AB62" s="123">
        <f t="shared" ca="1" si="21"/>
        <v>0</v>
      </c>
      <c r="AC62" s="123" t="str">
        <f t="shared" si="22"/>
        <v>845070Matte Aquamarine</v>
      </c>
      <c r="AD62" s="124">
        <f t="shared" si="23"/>
        <v>845070</v>
      </c>
      <c r="AE62" s="127">
        <f>VLOOKUP($C62,Classification!$A:$F,5,FALSE)</f>
        <v>6</v>
      </c>
      <c r="AF62" s="125">
        <f>VLOOKUP($C62,Classification!$A:$F,6,FALSE)</f>
        <v>1</v>
      </c>
      <c r="AG62" s="126" t="str">
        <f>INDEX(ATS!$A:$AE,MATCH('2) Order Form'!$W62,ATS!$AD:$AD,0),7)</f>
        <v>Stock</v>
      </c>
    </row>
    <row r="63" spans="1:33" ht="17.25" customHeight="1" x14ac:dyDescent="0.2">
      <c r="A63" s="34">
        <v>1</v>
      </c>
      <c r="B63" s="34" t="str">
        <f>VLOOKUP(A63,Classification!$H$2:$I$11,2,FALSE)</f>
        <v>Helmets &amp; Helmet Acc.</v>
      </c>
      <c r="C63" s="34">
        <f>INDEX(ATS!$A:$AE,MATCH('2) Order Form'!$W63,ATS!$AD:$AD,0),1)</f>
        <v>845070</v>
      </c>
      <c r="D63" s="34" t="str">
        <f>INDEX(ATS!$A:$AE,MATCH('2) Order Form'!$W63,ATS!$AD:$AD,0),2)</f>
        <v>Dissenter Mips Helmet</v>
      </c>
      <c r="E63" s="83" t="str">
        <f>INDEX(ATS!$A:$AE,MATCH('2) Order Form'!$W63,ATS!$AD:$AD,0),4)</f>
        <v>MBLCK-SM</v>
      </c>
      <c r="F63" s="83" t="str">
        <f>INDEX(ATS!$A:$AE,MATCH('2) Order Form'!$W63,ATS!$AD:$AD,0),5)</f>
        <v>Matte Black</v>
      </c>
      <c r="G63" s="146" t="str">
        <f>INDEX(ATS!$A:$AE,MATCH('2) Order Form'!$W63,ATS!$AD:$AD,0),6)</f>
        <v>SM</v>
      </c>
      <c r="H63" s="59">
        <v>1</v>
      </c>
      <c r="I63" s="112">
        <v>0</v>
      </c>
      <c r="J63" s="118">
        <f>IFERROR(VLOOKUP(W63,ATS!$AD:$AF,2,FALSE),0)</f>
        <v>0</v>
      </c>
      <c r="K63" s="118" t="str">
        <f t="shared" si="13"/>
        <v>0</v>
      </c>
      <c r="L63" s="118">
        <f>IFERROR(VLOOKUP(W63,ATS!$AD:$AF,3,FALSE),0)</f>
        <v>0</v>
      </c>
      <c r="M63" s="151" t="str">
        <f t="shared" si="14"/>
        <v>0</v>
      </c>
      <c r="N63" s="94">
        <v>0</v>
      </c>
      <c r="O63" s="56">
        <f t="shared" si="15"/>
        <v>0</v>
      </c>
      <c r="P63" s="51">
        <f>VLOOKUP($C63,Prices!$A$3:$R$1996,MATCH('2) Order Form'!P$8,Prices!$A$2:$R$2,0),FALSE)</f>
        <v>75</v>
      </c>
      <c r="Q63" s="52">
        <f>VLOOKUP($C63,Prices!$A$3:$R$1996,MATCH('2) Order Form'!Q$8,Prices!$A$2:$R$2,0),FALSE)</f>
        <v>149.94999999999999</v>
      </c>
      <c r="R63" s="35">
        <f t="shared" si="16"/>
        <v>0</v>
      </c>
      <c r="S63" s="44">
        <f t="shared" si="17"/>
        <v>0</v>
      </c>
      <c r="T63" s="52">
        <f t="shared" si="18"/>
        <v>0</v>
      </c>
      <c r="U63" s="119">
        <f t="shared" si="6"/>
        <v>0</v>
      </c>
      <c r="V63" s="120"/>
      <c r="W63" s="143">
        <v>7048652272966</v>
      </c>
      <c r="X63" s="121"/>
      <c r="Y63" s="122">
        <f t="shared" si="7"/>
        <v>0</v>
      </c>
      <c r="Z63" s="123">
        <f t="shared" ca="1" si="19"/>
        <v>0</v>
      </c>
      <c r="AA63" s="123">
        <f t="shared" ca="1" si="20"/>
        <v>0</v>
      </c>
      <c r="AB63" s="123">
        <f t="shared" ca="1" si="21"/>
        <v>1</v>
      </c>
      <c r="AC63" s="123" t="str">
        <f t="shared" si="22"/>
        <v>845070Matte Black</v>
      </c>
      <c r="AD63" s="124">
        <f t="shared" si="23"/>
        <v>845070</v>
      </c>
      <c r="AE63" s="127">
        <f>VLOOKUP($C63,Classification!$A:$F,5,FALSE)</f>
        <v>6</v>
      </c>
      <c r="AF63" s="125">
        <f>VLOOKUP($C63,Classification!$A:$F,6,FALSE)</f>
        <v>1</v>
      </c>
      <c r="AG63" s="126" t="str">
        <f>INDEX(ATS!$A:$AE,MATCH('2) Order Form'!$W63,ATS!$AD:$AD,0),7)</f>
        <v>Active</v>
      </c>
    </row>
    <row r="64" spans="1:33" ht="17.25" customHeight="1" x14ac:dyDescent="0.2">
      <c r="A64" s="34">
        <v>1</v>
      </c>
      <c r="B64" s="34" t="str">
        <f>VLOOKUP(A64,Classification!$H$2:$I$11,2,FALSE)</f>
        <v>Helmets &amp; Helmet Acc.</v>
      </c>
      <c r="C64" s="34">
        <f>INDEX(ATS!$A:$AE,MATCH('2) Order Form'!$W64,ATS!$AD:$AD,0),1)</f>
        <v>845070</v>
      </c>
      <c r="D64" s="34" t="str">
        <f>INDEX(ATS!$A:$AE,MATCH('2) Order Form'!$W64,ATS!$AD:$AD,0),2)</f>
        <v>Dissenter Mips Helmet</v>
      </c>
      <c r="E64" s="83" t="str">
        <f>INDEX(ATS!$A:$AE,MATCH('2) Order Form'!$W64,ATS!$AD:$AD,0),4)</f>
        <v>MBLCK-ML</v>
      </c>
      <c r="F64" s="83" t="str">
        <f>INDEX(ATS!$A:$AE,MATCH('2) Order Form'!$W64,ATS!$AD:$AD,0),5)</f>
        <v>Matte Black</v>
      </c>
      <c r="G64" s="146" t="str">
        <f>INDEX(ATS!$A:$AE,MATCH('2) Order Form'!$W64,ATS!$AD:$AD,0),6)</f>
        <v>ML</v>
      </c>
      <c r="H64" s="59">
        <v>1</v>
      </c>
      <c r="I64" s="112">
        <v>0</v>
      </c>
      <c r="J64" s="118">
        <f>IFERROR(VLOOKUP(W64,ATS!$AD:$AF,2,FALSE),0)</f>
        <v>0</v>
      </c>
      <c r="K64" s="118" t="str">
        <f t="shared" si="13"/>
        <v>0</v>
      </c>
      <c r="L64" s="118">
        <f>IFERROR(VLOOKUP(W64,ATS!$AD:$AF,3,FALSE),0)</f>
        <v>0</v>
      </c>
      <c r="M64" s="151" t="str">
        <f t="shared" si="14"/>
        <v>0</v>
      </c>
      <c r="N64" s="94">
        <v>0</v>
      </c>
      <c r="O64" s="56">
        <f t="shared" si="15"/>
        <v>0</v>
      </c>
      <c r="P64" s="51">
        <f>VLOOKUP($C64,Prices!$A$3:$R$1996,MATCH('2) Order Form'!P$8,Prices!$A$2:$R$2,0),FALSE)</f>
        <v>75</v>
      </c>
      <c r="Q64" s="52">
        <f>VLOOKUP($C64,Prices!$A$3:$R$1996,MATCH('2) Order Form'!Q$8,Prices!$A$2:$R$2,0),FALSE)</f>
        <v>149.94999999999999</v>
      </c>
      <c r="R64" s="35">
        <f t="shared" si="16"/>
        <v>0</v>
      </c>
      <c r="S64" s="44">
        <f t="shared" si="17"/>
        <v>0</v>
      </c>
      <c r="T64" s="52">
        <f t="shared" si="18"/>
        <v>0</v>
      </c>
      <c r="U64" s="119">
        <f t="shared" si="6"/>
        <v>0</v>
      </c>
      <c r="V64" s="120"/>
      <c r="W64" s="143">
        <v>7048652272959</v>
      </c>
      <c r="X64" s="121"/>
      <c r="Y64" s="122">
        <f t="shared" si="7"/>
        <v>0</v>
      </c>
      <c r="Z64" s="123">
        <f t="shared" ca="1" si="19"/>
        <v>0</v>
      </c>
      <c r="AA64" s="123">
        <f t="shared" ca="1" si="20"/>
        <v>0</v>
      </c>
      <c r="AB64" s="123">
        <f t="shared" ca="1" si="21"/>
        <v>0</v>
      </c>
      <c r="AC64" s="123" t="str">
        <f t="shared" si="22"/>
        <v>845070Matte Black</v>
      </c>
      <c r="AD64" s="124">
        <f t="shared" si="23"/>
        <v>845070</v>
      </c>
      <c r="AE64" s="127">
        <f>VLOOKUP($C64,Classification!$A:$F,5,FALSE)</f>
        <v>6</v>
      </c>
      <c r="AF64" s="125">
        <f>VLOOKUP($C64,Classification!$A:$F,6,FALSE)</f>
        <v>1</v>
      </c>
      <c r="AG64" s="126" t="str">
        <f>INDEX(ATS!$A:$AE,MATCH('2) Order Form'!$W64,ATS!$AD:$AD,0),7)</f>
        <v>Active</v>
      </c>
    </row>
    <row r="65" spans="1:33" ht="17.25" customHeight="1" x14ac:dyDescent="0.2">
      <c r="A65" s="34">
        <v>1</v>
      </c>
      <c r="B65" s="34" t="str">
        <f>VLOOKUP(A65,Classification!$H$2:$I$11,2,FALSE)</f>
        <v>Helmets &amp; Helmet Acc.</v>
      </c>
      <c r="C65" s="34">
        <f>INDEX(ATS!$A:$AE,MATCH('2) Order Form'!$W65,ATS!$AD:$AD,0),1)</f>
        <v>845070</v>
      </c>
      <c r="D65" s="34" t="str">
        <f>INDEX(ATS!$A:$AE,MATCH('2) Order Form'!$W65,ATS!$AD:$AD,0),2)</f>
        <v>Dissenter Mips Helmet</v>
      </c>
      <c r="E65" s="83" t="str">
        <f>INDEX(ATS!$A:$AE,MATCH('2) Order Form'!$W65,ATS!$AD:$AD,0),4)</f>
        <v>MBLCK-LXL</v>
      </c>
      <c r="F65" s="83" t="str">
        <f>INDEX(ATS!$A:$AE,MATCH('2) Order Form'!$W65,ATS!$AD:$AD,0),5)</f>
        <v>Matte Black</v>
      </c>
      <c r="G65" s="146" t="str">
        <f>INDEX(ATS!$A:$AE,MATCH('2) Order Form'!$W65,ATS!$AD:$AD,0),6)</f>
        <v>LXL</v>
      </c>
      <c r="H65" s="59">
        <v>1</v>
      </c>
      <c r="I65" s="112">
        <v>0</v>
      </c>
      <c r="J65" s="118">
        <f>IFERROR(VLOOKUP(W65,ATS!$AD:$AF,2,FALSE),0)</f>
        <v>0</v>
      </c>
      <c r="K65" s="118" t="str">
        <f t="shared" si="13"/>
        <v>0</v>
      </c>
      <c r="L65" s="118">
        <f>IFERROR(VLOOKUP(W65,ATS!$AD:$AF,3,FALSE),0)</f>
        <v>0</v>
      </c>
      <c r="M65" s="151" t="str">
        <f t="shared" si="14"/>
        <v>0</v>
      </c>
      <c r="N65" s="94">
        <v>0</v>
      </c>
      <c r="O65" s="56">
        <f t="shared" si="15"/>
        <v>0</v>
      </c>
      <c r="P65" s="51">
        <f>VLOOKUP($C65,Prices!$A$3:$R$1996,MATCH('2) Order Form'!P$8,Prices!$A$2:$R$2,0),FALSE)</f>
        <v>75</v>
      </c>
      <c r="Q65" s="52">
        <f>VLOOKUP($C65,Prices!$A$3:$R$1996,MATCH('2) Order Form'!Q$8,Prices!$A$2:$R$2,0),FALSE)</f>
        <v>149.94999999999999</v>
      </c>
      <c r="R65" s="35">
        <f t="shared" si="16"/>
        <v>0</v>
      </c>
      <c r="S65" s="44">
        <f t="shared" si="17"/>
        <v>0</v>
      </c>
      <c r="T65" s="52">
        <f t="shared" si="18"/>
        <v>0</v>
      </c>
      <c r="U65" s="119">
        <f t="shared" si="6"/>
        <v>0</v>
      </c>
      <c r="V65" s="120"/>
      <c r="W65" s="143">
        <v>7048652272942</v>
      </c>
      <c r="X65" s="121"/>
      <c r="Y65" s="122">
        <f t="shared" si="7"/>
        <v>0</v>
      </c>
      <c r="Z65" s="123">
        <f t="shared" ca="1" si="19"/>
        <v>0</v>
      </c>
      <c r="AA65" s="123">
        <f t="shared" ca="1" si="20"/>
        <v>0</v>
      </c>
      <c r="AB65" s="123">
        <f t="shared" ca="1" si="21"/>
        <v>0</v>
      </c>
      <c r="AC65" s="123" t="str">
        <f t="shared" si="22"/>
        <v>845070Matte Black</v>
      </c>
      <c r="AD65" s="124">
        <f t="shared" si="23"/>
        <v>845070</v>
      </c>
      <c r="AE65" s="127">
        <f>VLOOKUP($C65,Classification!$A:$F,5,FALSE)</f>
        <v>6</v>
      </c>
      <c r="AF65" s="125">
        <f>VLOOKUP($C65,Classification!$A:$F,6,FALSE)</f>
        <v>1</v>
      </c>
      <c r="AG65" s="126" t="str">
        <f>INDEX(ATS!$A:$AE,MATCH('2) Order Form'!$W65,ATS!$AD:$AD,0),7)</f>
        <v>Active</v>
      </c>
    </row>
    <row r="66" spans="1:33" ht="17.25" customHeight="1" x14ac:dyDescent="0.2">
      <c r="A66" s="34">
        <v>1</v>
      </c>
      <c r="B66" s="34" t="str">
        <f>VLOOKUP(A66,Classification!$H$2:$I$11,2,FALSE)</f>
        <v>Helmets &amp; Helmet Acc.</v>
      </c>
      <c r="C66" s="34">
        <f>INDEX(ATS!$A:$AE,MATCH('2) Order Form'!$W66,ATS!$AD:$AD,0),1)</f>
        <v>845070</v>
      </c>
      <c r="D66" s="34" t="str">
        <f>INDEX(ATS!$A:$AE,MATCH('2) Order Form'!$W66,ATS!$AD:$AD,0),2)</f>
        <v>Dissenter Mips Helmet</v>
      </c>
      <c r="E66" s="83" t="str">
        <f>INDEX(ATS!$A:$AE,MATCH('2) Order Form'!$W66,ATS!$AD:$AD,0),4)</f>
        <v>MWHTE-SM</v>
      </c>
      <c r="F66" s="83" t="str">
        <f>INDEX(ATS!$A:$AE,MATCH('2) Order Form'!$W66,ATS!$AD:$AD,0),5)</f>
        <v>Matte White</v>
      </c>
      <c r="G66" s="146" t="str">
        <f>INDEX(ATS!$A:$AE,MATCH('2) Order Form'!$W66,ATS!$AD:$AD,0),6)</f>
        <v>SM</v>
      </c>
      <c r="H66" s="59">
        <v>1</v>
      </c>
      <c r="I66" s="112">
        <v>0</v>
      </c>
      <c r="J66" s="118">
        <f>IFERROR(VLOOKUP(W66,ATS!$AD:$AF,2,FALSE),0)</f>
        <v>0</v>
      </c>
      <c r="K66" s="118" t="str">
        <f t="shared" si="13"/>
        <v>0</v>
      </c>
      <c r="L66" s="118">
        <f>IFERROR(VLOOKUP(W66,ATS!$AD:$AF,3,FALSE),0)</f>
        <v>0</v>
      </c>
      <c r="M66" s="151" t="str">
        <f t="shared" si="14"/>
        <v>0</v>
      </c>
      <c r="N66" s="94">
        <v>0</v>
      </c>
      <c r="O66" s="56">
        <f t="shared" si="15"/>
        <v>0</v>
      </c>
      <c r="P66" s="51">
        <f>VLOOKUP($C66,Prices!$A$3:$R$1996,MATCH('2) Order Form'!P$8,Prices!$A$2:$R$2,0),FALSE)</f>
        <v>75</v>
      </c>
      <c r="Q66" s="52">
        <f>VLOOKUP($C66,Prices!$A$3:$R$1996,MATCH('2) Order Form'!Q$8,Prices!$A$2:$R$2,0),FALSE)</f>
        <v>149.94999999999999</v>
      </c>
      <c r="R66" s="35">
        <f t="shared" si="16"/>
        <v>0</v>
      </c>
      <c r="S66" s="44">
        <f t="shared" si="17"/>
        <v>0</v>
      </c>
      <c r="T66" s="52">
        <f t="shared" si="18"/>
        <v>0</v>
      </c>
      <c r="U66" s="119">
        <f t="shared" si="6"/>
        <v>0</v>
      </c>
      <c r="V66" s="120"/>
      <c r="W66" s="143">
        <v>7048652273086</v>
      </c>
      <c r="X66" s="121"/>
      <c r="Y66" s="122">
        <f t="shared" si="7"/>
        <v>0</v>
      </c>
      <c r="Z66" s="123">
        <f t="shared" ca="1" si="19"/>
        <v>0</v>
      </c>
      <c r="AA66" s="123">
        <f t="shared" ca="1" si="20"/>
        <v>0</v>
      </c>
      <c r="AB66" s="123">
        <f t="shared" ca="1" si="21"/>
        <v>1</v>
      </c>
      <c r="AC66" s="123" t="str">
        <f t="shared" si="22"/>
        <v>845070Matte White</v>
      </c>
      <c r="AD66" s="124">
        <f t="shared" si="23"/>
        <v>845070</v>
      </c>
      <c r="AE66" s="127">
        <f>VLOOKUP($C66,Classification!$A:$F,5,FALSE)</f>
        <v>6</v>
      </c>
      <c r="AF66" s="125">
        <f>VLOOKUP($C66,Classification!$A:$F,6,FALSE)</f>
        <v>1</v>
      </c>
      <c r="AG66" s="126" t="str">
        <f>INDEX(ATS!$A:$AE,MATCH('2) Order Form'!$W66,ATS!$AD:$AD,0),7)</f>
        <v>Active</v>
      </c>
    </row>
    <row r="67" spans="1:33" ht="17.25" customHeight="1" x14ac:dyDescent="0.2">
      <c r="A67" s="34">
        <v>1</v>
      </c>
      <c r="B67" s="34" t="str">
        <f>VLOOKUP(A67,Classification!$H$2:$I$11,2,FALSE)</f>
        <v>Helmets &amp; Helmet Acc.</v>
      </c>
      <c r="C67" s="34">
        <f>INDEX(ATS!$A:$AE,MATCH('2) Order Form'!$W67,ATS!$AD:$AD,0),1)</f>
        <v>845070</v>
      </c>
      <c r="D67" s="34" t="str">
        <f>INDEX(ATS!$A:$AE,MATCH('2) Order Form'!$W67,ATS!$AD:$AD,0),2)</f>
        <v>Dissenter Mips Helmet</v>
      </c>
      <c r="E67" s="83" t="str">
        <f>INDEX(ATS!$A:$AE,MATCH('2) Order Form'!$W67,ATS!$AD:$AD,0),4)</f>
        <v>MWHTE-ML</v>
      </c>
      <c r="F67" s="83" t="str">
        <f>INDEX(ATS!$A:$AE,MATCH('2) Order Form'!$W67,ATS!$AD:$AD,0),5)</f>
        <v>Matte White</v>
      </c>
      <c r="G67" s="146" t="str">
        <f>INDEX(ATS!$A:$AE,MATCH('2) Order Form'!$W67,ATS!$AD:$AD,0),6)</f>
        <v>ML</v>
      </c>
      <c r="H67" s="59">
        <v>1</v>
      </c>
      <c r="I67" s="112">
        <v>0</v>
      </c>
      <c r="J67" s="118">
        <f>IFERROR(VLOOKUP(W67,ATS!$AD:$AF,2,FALSE),0)</f>
        <v>121</v>
      </c>
      <c r="K67" s="118" t="str">
        <f t="shared" si="13"/>
        <v>50+</v>
      </c>
      <c r="L67" s="118">
        <f>IFERROR(VLOOKUP(W67,ATS!$AD:$AF,3,FALSE),0)</f>
        <v>121</v>
      </c>
      <c r="M67" s="151" t="str">
        <f t="shared" si="14"/>
        <v>50+</v>
      </c>
      <c r="N67" s="94">
        <v>0</v>
      </c>
      <c r="O67" s="56">
        <f t="shared" si="15"/>
        <v>0</v>
      </c>
      <c r="P67" s="51">
        <f>VLOOKUP($C67,Prices!$A$3:$R$1996,MATCH('2) Order Form'!P$8,Prices!$A$2:$R$2,0),FALSE)</f>
        <v>75</v>
      </c>
      <c r="Q67" s="52">
        <f>VLOOKUP($C67,Prices!$A$3:$R$1996,MATCH('2) Order Form'!Q$8,Prices!$A$2:$R$2,0),FALSE)</f>
        <v>149.94999999999999</v>
      </c>
      <c r="R67" s="35">
        <f t="shared" si="16"/>
        <v>0</v>
      </c>
      <c r="S67" s="44">
        <f t="shared" si="17"/>
        <v>0</v>
      </c>
      <c r="T67" s="52">
        <f t="shared" si="18"/>
        <v>0</v>
      </c>
      <c r="U67" s="119">
        <f t="shared" si="6"/>
        <v>0</v>
      </c>
      <c r="V67" s="120"/>
      <c r="W67" s="143">
        <v>7048652273079</v>
      </c>
      <c r="X67" s="121"/>
      <c r="Y67" s="122">
        <f t="shared" si="7"/>
        <v>0</v>
      </c>
      <c r="Z67" s="123">
        <f t="shared" ca="1" si="19"/>
        <v>0</v>
      </c>
      <c r="AA67" s="123">
        <f t="shared" ca="1" si="20"/>
        <v>0</v>
      </c>
      <c r="AB67" s="123">
        <f t="shared" ca="1" si="21"/>
        <v>0</v>
      </c>
      <c r="AC67" s="123" t="str">
        <f t="shared" si="22"/>
        <v>845070Matte White</v>
      </c>
      <c r="AD67" s="124">
        <f t="shared" si="23"/>
        <v>845070</v>
      </c>
      <c r="AE67" s="127">
        <f>VLOOKUP($C67,Classification!$A:$F,5,FALSE)</f>
        <v>6</v>
      </c>
      <c r="AF67" s="125">
        <f>VLOOKUP($C67,Classification!$A:$F,6,FALSE)</f>
        <v>1</v>
      </c>
      <c r="AG67" s="126" t="str">
        <f>INDEX(ATS!$A:$AE,MATCH('2) Order Form'!$W67,ATS!$AD:$AD,0),7)</f>
        <v>Active</v>
      </c>
    </row>
    <row r="68" spans="1:33" ht="17.25" customHeight="1" x14ac:dyDescent="0.2">
      <c r="A68" s="34">
        <v>1</v>
      </c>
      <c r="B68" s="34" t="str">
        <f>VLOOKUP(A68,Classification!$H$2:$I$11,2,FALSE)</f>
        <v>Helmets &amp; Helmet Acc.</v>
      </c>
      <c r="C68" s="34">
        <f>INDEX(ATS!$A:$AE,MATCH('2) Order Form'!$W68,ATS!$AD:$AD,0),1)</f>
        <v>845070</v>
      </c>
      <c r="D68" s="34" t="str">
        <f>INDEX(ATS!$A:$AE,MATCH('2) Order Form'!$W68,ATS!$AD:$AD,0),2)</f>
        <v>Dissenter Mips Helmet</v>
      </c>
      <c r="E68" s="83" t="str">
        <f>INDEX(ATS!$A:$AE,MATCH('2) Order Form'!$W68,ATS!$AD:$AD,0),4)</f>
        <v>MWHTE-LXL</v>
      </c>
      <c r="F68" s="83" t="str">
        <f>INDEX(ATS!$A:$AE,MATCH('2) Order Form'!$W68,ATS!$AD:$AD,0),5)</f>
        <v>Matte White</v>
      </c>
      <c r="G68" s="146" t="str">
        <f>INDEX(ATS!$A:$AE,MATCH('2) Order Form'!$W68,ATS!$AD:$AD,0),6)</f>
        <v>LXL</v>
      </c>
      <c r="H68" s="59">
        <v>1</v>
      </c>
      <c r="I68" s="112">
        <v>0</v>
      </c>
      <c r="J68" s="118">
        <f>IFERROR(VLOOKUP(W68,ATS!$AD:$AF,2,FALSE),0)</f>
        <v>63</v>
      </c>
      <c r="K68" s="118" t="str">
        <f t="shared" si="13"/>
        <v>50+</v>
      </c>
      <c r="L68" s="118">
        <f>IFERROR(VLOOKUP(W68,ATS!$AD:$AF,3,FALSE),0)</f>
        <v>63</v>
      </c>
      <c r="M68" s="151" t="str">
        <f t="shared" ref="M68:M99" si="24">IF(L68=99999,"OPEN",IF(L68&gt;50,"50+",IF(L68&lt;=0,"0",L68)))</f>
        <v>50+</v>
      </c>
      <c r="N68" s="94">
        <v>0</v>
      </c>
      <c r="O68" s="56">
        <f t="shared" ref="O68:O99" si="25">IF(N68&lt;&gt;0,N68,$P$5)</f>
        <v>0</v>
      </c>
      <c r="P68" s="51">
        <f>VLOOKUP($C68,Prices!$A$3:$R$1996,MATCH('2) Order Form'!P$8,Prices!$A$2:$R$2,0),FALSE)</f>
        <v>75</v>
      </c>
      <c r="Q68" s="52">
        <f>VLOOKUP($C68,Prices!$A$3:$R$1996,MATCH('2) Order Form'!Q$8,Prices!$A$2:$R$2,0),FALSE)</f>
        <v>149.94999999999999</v>
      </c>
      <c r="R68" s="35">
        <f t="shared" ref="R68:R99" si="26">I68*P68</f>
        <v>0</v>
      </c>
      <c r="S68" s="44">
        <f t="shared" ref="S68:S99" si="27">R68*O68</f>
        <v>0</v>
      </c>
      <c r="T68" s="52">
        <f t="shared" ref="T68:T99" si="28">R68-S68</f>
        <v>0</v>
      </c>
      <c r="U68" s="119">
        <f t="shared" si="6"/>
        <v>0</v>
      </c>
      <c r="V68" s="120"/>
      <c r="W68" s="143">
        <v>7048652273062</v>
      </c>
      <c r="X68" s="121"/>
      <c r="Y68" s="122">
        <f t="shared" si="7"/>
        <v>0</v>
      </c>
      <c r="Z68" s="123">
        <f t="shared" ref="Z68:Z99" ca="1" si="29">IF(A68=OFFSET(A68,-1,0),0,1)</f>
        <v>0</v>
      </c>
      <c r="AA68" s="123">
        <f t="shared" ref="AA68:AA99" ca="1" si="30">IF(C68=OFFSET(C68,-1,0),0,1)</f>
        <v>0</v>
      </c>
      <c r="AB68" s="123">
        <f t="shared" ref="AB68:AB99" ca="1" si="31">IF(F68=OFFSET(F68,-1,0),0,1)</f>
        <v>0</v>
      </c>
      <c r="AC68" s="123" t="str">
        <f t="shared" ref="AC68:AC99" si="32">CONCATENATE(C68,F68)</f>
        <v>845070Matte White</v>
      </c>
      <c r="AD68" s="124">
        <f t="shared" ref="AD68:AD99" si="33">IFERROR(IF(B68="EYEWEAR",CONCATENATE(C68,"-",G68),C68),C68)</f>
        <v>845070</v>
      </c>
      <c r="AE68" s="127">
        <f>VLOOKUP($C68,Classification!$A:$F,5,FALSE)</f>
        <v>6</v>
      </c>
      <c r="AF68" s="125">
        <f>VLOOKUP($C68,Classification!$A:$F,6,FALSE)</f>
        <v>1</v>
      </c>
      <c r="AG68" s="126" t="str">
        <f>INDEX(ATS!$A:$AE,MATCH('2) Order Form'!$W68,ATS!$AD:$AD,0),7)</f>
        <v>Active</v>
      </c>
    </row>
    <row r="69" spans="1:33" ht="17.25" customHeight="1" x14ac:dyDescent="0.2">
      <c r="A69" s="34">
        <v>1</v>
      </c>
      <c r="B69" s="34" t="str">
        <f>VLOOKUP(A69,Classification!$H$2:$I$11,2,FALSE)</f>
        <v>Helmets &amp; Helmet Acc.</v>
      </c>
      <c r="C69" s="34">
        <f>INDEX(ATS!$A:$AE,MATCH('2) Order Form'!$W69,ATS!$AD:$AD,0),1)</f>
        <v>845070</v>
      </c>
      <c r="D69" s="34" t="str">
        <f>INDEX(ATS!$A:$AE,MATCH('2) Order Form'!$W69,ATS!$AD:$AD,0),2)</f>
        <v>Dissenter Mips Helmet</v>
      </c>
      <c r="E69" s="83" t="str">
        <f>INDEX(ATS!$A:$AE,MATCH('2) Order Form'!$W69,ATS!$AD:$AD,0),4)</f>
        <v>SGRME-SM</v>
      </c>
      <c r="F69" s="83" t="str">
        <f>INDEX(ATS!$A:$AE,MATCH('2) Order Form'!$W69,ATS!$AD:$AD,0),5)</f>
        <v>Slate Gray Metallic</v>
      </c>
      <c r="G69" s="146" t="str">
        <f>INDEX(ATS!$A:$AE,MATCH('2) Order Form'!$W69,ATS!$AD:$AD,0),6)</f>
        <v>SM</v>
      </c>
      <c r="H69" s="59">
        <v>1</v>
      </c>
      <c r="I69" s="112">
        <v>0</v>
      </c>
      <c r="J69" s="118">
        <f>IFERROR(VLOOKUP(W69,ATS!$AD:$AF,2,FALSE),0)</f>
        <v>5</v>
      </c>
      <c r="K69" s="118">
        <f t="shared" si="13"/>
        <v>5</v>
      </c>
      <c r="L69" s="118">
        <f>IFERROR(VLOOKUP(W69,ATS!$AD:$AF,3,FALSE),0)</f>
        <v>5</v>
      </c>
      <c r="M69" s="151">
        <f t="shared" si="24"/>
        <v>5</v>
      </c>
      <c r="N69" s="94">
        <v>0</v>
      </c>
      <c r="O69" s="56">
        <f t="shared" si="25"/>
        <v>0</v>
      </c>
      <c r="P69" s="51">
        <f>VLOOKUP($C69,Prices!$A$3:$R$1996,MATCH('2) Order Form'!P$8,Prices!$A$2:$R$2,0),FALSE)</f>
        <v>75</v>
      </c>
      <c r="Q69" s="52">
        <f>VLOOKUP($C69,Prices!$A$3:$R$1996,MATCH('2) Order Form'!Q$8,Prices!$A$2:$R$2,0),FALSE)</f>
        <v>149.94999999999999</v>
      </c>
      <c r="R69" s="35">
        <f t="shared" si="26"/>
        <v>0</v>
      </c>
      <c r="S69" s="44">
        <f t="shared" si="27"/>
        <v>0</v>
      </c>
      <c r="T69" s="52">
        <f t="shared" si="28"/>
        <v>0</v>
      </c>
      <c r="U69" s="119">
        <f t="shared" si="6"/>
        <v>0</v>
      </c>
      <c r="V69" s="120"/>
      <c r="W69" s="143">
        <v>7048652660381</v>
      </c>
      <c r="X69" s="121"/>
      <c r="Y69" s="122">
        <f t="shared" ref="Y69:Y132" si="34">I69*Q69</f>
        <v>0</v>
      </c>
      <c r="Z69" s="123">
        <f t="shared" ca="1" si="29"/>
        <v>0</v>
      </c>
      <c r="AA69" s="123">
        <f t="shared" ca="1" si="30"/>
        <v>0</v>
      </c>
      <c r="AB69" s="123">
        <f t="shared" ca="1" si="31"/>
        <v>1</v>
      </c>
      <c r="AC69" s="123" t="str">
        <f t="shared" si="32"/>
        <v>845070Slate Gray Metallic</v>
      </c>
      <c r="AD69" s="124">
        <f t="shared" si="33"/>
        <v>845070</v>
      </c>
      <c r="AE69" s="127">
        <f>VLOOKUP($C69,Classification!$A:$F,5,FALSE)</f>
        <v>6</v>
      </c>
      <c r="AF69" s="125">
        <f>VLOOKUP($C69,Classification!$A:$F,6,FALSE)</f>
        <v>1</v>
      </c>
      <c r="AG69" s="126" t="str">
        <f>INDEX(ATS!$A:$AE,MATCH('2) Order Form'!$W69,ATS!$AD:$AD,0),7)</f>
        <v>Stock</v>
      </c>
    </row>
    <row r="70" spans="1:33" ht="17.25" customHeight="1" x14ac:dyDescent="0.2">
      <c r="A70" s="34">
        <v>1</v>
      </c>
      <c r="B70" s="34" t="str">
        <f>VLOOKUP(A70,Classification!$H$2:$I$11,2,FALSE)</f>
        <v>Helmets &amp; Helmet Acc.</v>
      </c>
      <c r="C70" s="34">
        <f>INDEX(ATS!$A:$AE,MATCH('2) Order Form'!$W70,ATS!$AD:$AD,0),1)</f>
        <v>845070</v>
      </c>
      <c r="D70" s="34" t="str">
        <f>INDEX(ATS!$A:$AE,MATCH('2) Order Form'!$W70,ATS!$AD:$AD,0),2)</f>
        <v>Dissenter Mips Helmet</v>
      </c>
      <c r="E70" s="83" t="str">
        <f>INDEX(ATS!$A:$AE,MATCH('2) Order Form'!$W70,ATS!$AD:$AD,0),4)</f>
        <v>SGRME-ML</v>
      </c>
      <c r="F70" s="83" t="str">
        <f>INDEX(ATS!$A:$AE,MATCH('2) Order Form'!$W70,ATS!$AD:$AD,0),5)</f>
        <v>Slate Gray Metallic</v>
      </c>
      <c r="G70" s="146" t="str">
        <f>INDEX(ATS!$A:$AE,MATCH('2) Order Form'!$W70,ATS!$AD:$AD,0),6)</f>
        <v>ML</v>
      </c>
      <c r="H70" s="59">
        <v>1</v>
      </c>
      <c r="I70" s="112">
        <v>0</v>
      </c>
      <c r="J70" s="118">
        <f>IFERROR(VLOOKUP(W70,ATS!$AD:$AF,2,FALSE),0)</f>
        <v>0</v>
      </c>
      <c r="K70" s="118" t="str">
        <f t="shared" si="13"/>
        <v>0</v>
      </c>
      <c r="L70" s="118">
        <f>IFERROR(VLOOKUP(W70,ATS!$AD:$AF,3,FALSE),0)</f>
        <v>0</v>
      </c>
      <c r="M70" s="151" t="str">
        <f t="shared" si="24"/>
        <v>0</v>
      </c>
      <c r="N70" s="94">
        <v>0</v>
      </c>
      <c r="O70" s="56">
        <f t="shared" si="25"/>
        <v>0</v>
      </c>
      <c r="P70" s="51">
        <f>VLOOKUP($C70,Prices!$A$3:$R$1996,MATCH('2) Order Form'!P$8,Prices!$A$2:$R$2,0),FALSE)</f>
        <v>75</v>
      </c>
      <c r="Q70" s="52">
        <f>VLOOKUP($C70,Prices!$A$3:$R$1996,MATCH('2) Order Form'!Q$8,Prices!$A$2:$R$2,0),FALSE)</f>
        <v>149.94999999999999</v>
      </c>
      <c r="R70" s="35">
        <f t="shared" si="26"/>
        <v>0</v>
      </c>
      <c r="S70" s="44">
        <f t="shared" si="27"/>
        <v>0</v>
      </c>
      <c r="T70" s="52">
        <f t="shared" si="28"/>
        <v>0</v>
      </c>
      <c r="U70" s="119">
        <f t="shared" si="6"/>
        <v>0</v>
      </c>
      <c r="V70" s="120"/>
      <c r="W70" s="143">
        <v>7048652660374</v>
      </c>
      <c r="X70" s="121"/>
      <c r="Y70" s="122">
        <f t="shared" si="34"/>
        <v>0</v>
      </c>
      <c r="Z70" s="123">
        <f t="shared" ca="1" si="29"/>
        <v>0</v>
      </c>
      <c r="AA70" s="123">
        <f t="shared" ca="1" si="30"/>
        <v>0</v>
      </c>
      <c r="AB70" s="123">
        <f t="shared" ca="1" si="31"/>
        <v>0</v>
      </c>
      <c r="AC70" s="123" t="str">
        <f t="shared" si="32"/>
        <v>845070Slate Gray Metallic</v>
      </c>
      <c r="AD70" s="124">
        <f t="shared" si="33"/>
        <v>845070</v>
      </c>
      <c r="AE70" s="127">
        <f>VLOOKUP($C70,Classification!$A:$F,5,FALSE)</f>
        <v>6</v>
      </c>
      <c r="AF70" s="125">
        <f>VLOOKUP($C70,Classification!$A:$F,6,FALSE)</f>
        <v>1</v>
      </c>
      <c r="AG70" s="126" t="str">
        <f>INDEX(ATS!$A:$AE,MATCH('2) Order Form'!$W70,ATS!$AD:$AD,0),7)</f>
        <v>Stock</v>
      </c>
    </row>
    <row r="71" spans="1:33" ht="17.25" customHeight="1" x14ac:dyDescent="0.2">
      <c r="A71" s="34">
        <v>1</v>
      </c>
      <c r="B71" s="34" t="str">
        <f>VLOOKUP(A71,Classification!$H$2:$I$11,2,FALSE)</f>
        <v>Helmets &amp; Helmet Acc.</v>
      </c>
      <c r="C71" s="34">
        <f>INDEX(ATS!$A:$AE,MATCH('2) Order Form'!$W71,ATS!$AD:$AD,0),1)</f>
        <v>845070</v>
      </c>
      <c r="D71" s="34" t="str">
        <f>INDEX(ATS!$A:$AE,MATCH('2) Order Form'!$W71,ATS!$AD:$AD,0),2)</f>
        <v>Dissenter Mips Helmet</v>
      </c>
      <c r="E71" s="83" t="str">
        <f>INDEX(ATS!$A:$AE,MATCH('2) Order Form'!$W71,ATS!$AD:$AD,0),4)</f>
        <v>SGRME-LXL</v>
      </c>
      <c r="F71" s="83" t="str">
        <f>INDEX(ATS!$A:$AE,MATCH('2) Order Form'!$W71,ATS!$AD:$AD,0),5)</f>
        <v>Slate Gray Metallic</v>
      </c>
      <c r="G71" s="146" t="str">
        <f>INDEX(ATS!$A:$AE,MATCH('2) Order Form'!$W71,ATS!$AD:$AD,0),6)</f>
        <v>LXL</v>
      </c>
      <c r="H71" s="59">
        <v>1</v>
      </c>
      <c r="I71" s="112">
        <v>0</v>
      </c>
      <c r="J71" s="118">
        <f>IFERROR(VLOOKUP(W71,ATS!$AD:$AF,2,FALSE),0)</f>
        <v>0</v>
      </c>
      <c r="K71" s="118" t="str">
        <f t="shared" si="13"/>
        <v>0</v>
      </c>
      <c r="L71" s="118">
        <f>IFERROR(VLOOKUP(W71,ATS!$AD:$AF,3,FALSE),0)</f>
        <v>0</v>
      </c>
      <c r="M71" s="151" t="str">
        <f t="shared" si="24"/>
        <v>0</v>
      </c>
      <c r="N71" s="94">
        <v>0</v>
      </c>
      <c r="O71" s="56">
        <f t="shared" si="25"/>
        <v>0</v>
      </c>
      <c r="P71" s="51">
        <f>VLOOKUP($C71,Prices!$A$3:$R$1996,MATCH('2) Order Form'!P$8,Prices!$A$2:$R$2,0),FALSE)</f>
        <v>75</v>
      </c>
      <c r="Q71" s="52">
        <f>VLOOKUP($C71,Prices!$A$3:$R$1996,MATCH('2) Order Form'!Q$8,Prices!$A$2:$R$2,0),FALSE)</f>
        <v>149.94999999999999</v>
      </c>
      <c r="R71" s="35">
        <f t="shared" si="26"/>
        <v>0</v>
      </c>
      <c r="S71" s="44">
        <f t="shared" si="27"/>
        <v>0</v>
      </c>
      <c r="T71" s="52">
        <f t="shared" si="28"/>
        <v>0</v>
      </c>
      <c r="U71" s="119">
        <f t="shared" si="6"/>
        <v>0</v>
      </c>
      <c r="V71" s="120"/>
      <c r="W71" s="143">
        <v>7048652660367</v>
      </c>
      <c r="X71" s="121"/>
      <c r="Y71" s="122">
        <f t="shared" si="34"/>
        <v>0</v>
      </c>
      <c r="Z71" s="123">
        <f t="shared" ca="1" si="29"/>
        <v>0</v>
      </c>
      <c r="AA71" s="123">
        <f t="shared" ca="1" si="30"/>
        <v>0</v>
      </c>
      <c r="AB71" s="123">
        <f t="shared" ca="1" si="31"/>
        <v>0</v>
      </c>
      <c r="AC71" s="123" t="str">
        <f t="shared" si="32"/>
        <v>845070Slate Gray Metallic</v>
      </c>
      <c r="AD71" s="124">
        <f t="shared" si="33"/>
        <v>845070</v>
      </c>
      <c r="AE71" s="127">
        <f>VLOOKUP($C71,Classification!$A:$F,5,FALSE)</f>
        <v>6</v>
      </c>
      <c r="AF71" s="125">
        <f>VLOOKUP($C71,Classification!$A:$F,6,FALSE)</f>
        <v>1</v>
      </c>
      <c r="AG71" s="126" t="str">
        <f>INDEX(ATS!$A:$AE,MATCH('2) Order Form'!$W71,ATS!$AD:$AD,0),7)</f>
        <v>Stock</v>
      </c>
    </row>
    <row r="72" spans="1:33" ht="17.25" customHeight="1" x14ac:dyDescent="0.2">
      <c r="A72" s="34">
        <v>1</v>
      </c>
      <c r="B72" s="34" t="str">
        <f>VLOOKUP(A72,Classification!$H$2:$I$11,2,FALSE)</f>
        <v>Helmets &amp; Helmet Acc.</v>
      </c>
      <c r="C72" s="34">
        <f>INDEX(ATS!$A:$AE,MATCH('2) Order Form'!$W72,ATS!$AD:$AD,0),1)</f>
        <v>845069</v>
      </c>
      <c r="D72" s="34" t="str">
        <f>INDEX(ATS!$A:$AE,MATCH('2) Order Form'!$W72,ATS!$AD:$AD,0),2)</f>
        <v>Dissenter Helmet</v>
      </c>
      <c r="E72" s="83" t="str">
        <f>INDEX(ATS!$A:$AE,MATCH('2) Order Form'!$W72,ATS!$AD:$AD,0),4)</f>
        <v>MEAME-SM</v>
      </c>
      <c r="F72" s="83" t="str">
        <f>INDEX(ATS!$A:$AE,MATCH('2) Order Form'!$W72,ATS!$AD:$AD,0),5)</f>
        <v>Matte Aquamarine</v>
      </c>
      <c r="G72" s="146" t="str">
        <f>INDEX(ATS!$A:$AE,MATCH('2) Order Form'!$W72,ATS!$AD:$AD,0),6)</f>
        <v>SM</v>
      </c>
      <c r="H72" s="59">
        <v>1</v>
      </c>
      <c r="I72" s="112">
        <v>0</v>
      </c>
      <c r="J72" s="118">
        <f>IFERROR(VLOOKUP(W72,ATS!$AD:$AF,2,FALSE),0)</f>
        <v>1</v>
      </c>
      <c r="K72" s="118">
        <f t="shared" si="13"/>
        <v>1</v>
      </c>
      <c r="L72" s="118">
        <f>IFERROR(VLOOKUP(W72,ATS!$AD:$AF,3,FALSE),0)</f>
        <v>1</v>
      </c>
      <c r="M72" s="151">
        <f t="shared" si="24"/>
        <v>1</v>
      </c>
      <c r="N72" s="94">
        <v>0</v>
      </c>
      <c r="O72" s="56">
        <f t="shared" si="25"/>
        <v>0</v>
      </c>
      <c r="P72" s="51">
        <f>VLOOKUP($C72,Prices!$A$3:$R$1996,MATCH('2) Order Form'!P$8,Prices!$A$2:$R$2,0),FALSE)</f>
        <v>60</v>
      </c>
      <c r="Q72" s="52">
        <f>VLOOKUP($C72,Prices!$A$3:$R$1996,MATCH('2) Order Form'!Q$8,Prices!$A$2:$R$2,0),FALSE)</f>
        <v>119.95</v>
      </c>
      <c r="R72" s="35">
        <f t="shared" si="26"/>
        <v>0</v>
      </c>
      <c r="S72" s="44">
        <f t="shared" si="27"/>
        <v>0</v>
      </c>
      <c r="T72" s="52">
        <f t="shared" si="28"/>
        <v>0</v>
      </c>
      <c r="U72" s="119">
        <f t="shared" si="6"/>
        <v>0</v>
      </c>
      <c r="V72" s="120"/>
      <c r="W72" s="143">
        <v>7048652660329</v>
      </c>
      <c r="X72" s="121"/>
      <c r="Y72" s="122">
        <f t="shared" si="34"/>
        <v>0</v>
      </c>
      <c r="Z72" s="123">
        <f t="shared" ca="1" si="29"/>
        <v>0</v>
      </c>
      <c r="AA72" s="123">
        <f t="shared" ca="1" si="30"/>
        <v>1</v>
      </c>
      <c r="AB72" s="123">
        <f t="shared" ca="1" si="31"/>
        <v>1</v>
      </c>
      <c r="AC72" s="123" t="str">
        <f t="shared" si="32"/>
        <v>845069Matte Aquamarine</v>
      </c>
      <c r="AD72" s="124">
        <f t="shared" si="33"/>
        <v>845069</v>
      </c>
      <c r="AE72" s="127">
        <f>VLOOKUP($C72,Classification!$A:$F,5,FALSE)</f>
        <v>7</v>
      </c>
      <c r="AF72" s="125">
        <f>VLOOKUP($C72,Classification!$A:$F,6,FALSE)</f>
        <v>1</v>
      </c>
      <c r="AG72" s="126" t="str">
        <f>INDEX(ATS!$A:$AE,MATCH('2) Order Form'!$W72,ATS!$AD:$AD,0),7)</f>
        <v>Stock</v>
      </c>
    </row>
    <row r="73" spans="1:33" ht="17.25" customHeight="1" x14ac:dyDescent="0.2">
      <c r="A73" s="34">
        <v>1</v>
      </c>
      <c r="B73" s="34" t="str">
        <f>VLOOKUP(A73,Classification!$H$2:$I$11,2,FALSE)</f>
        <v>Helmets &amp; Helmet Acc.</v>
      </c>
      <c r="C73" s="34">
        <f>INDEX(ATS!$A:$AE,MATCH('2) Order Form'!$W73,ATS!$AD:$AD,0),1)</f>
        <v>845069</v>
      </c>
      <c r="D73" s="34" t="str">
        <f>INDEX(ATS!$A:$AE,MATCH('2) Order Form'!$W73,ATS!$AD:$AD,0),2)</f>
        <v>Dissenter Helmet</v>
      </c>
      <c r="E73" s="83" t="str">
        <f>INDEX(ATS!$A:$AE,MATCH('2) Order Form'!$W73,ATS!$AD:$AD,0),4)</f>
        <v>MEAME-ML</v>
      </c>
      <c r="F73" s="83" t="str">
        <f>INDEX(ATS!$A:$AE,MATCH('2) Order Form'!$W73,ATS!$AD:$AD,0),5)</f>
        <v>Matte Aquamarine</v>
      </c>
      <c r="G73" s="146" t="str">
        <f>INDEX(ATS!$A:$AE,MATCH('2) Order Form'!$W73,ATS!$AD:$AD,0),6)</f>
        <v>ML</v>
      </c>
      <c r="H73" s="59">
        <v>1</v>
      </c>
      <c r="I73" s="112">
        <v>0</v>
      </c>
      <c r="J73" s="118">
        <f>IFERROR(VLOOKUP(W73,ATS!$AD:$AF,2,FALSE),0)</f>
        <v>0</v>
      </c>
      <c r="K73" s="118" t="str">
        <f t="shared" ref="K73:K136" si="35">IF(J73=99999,"OPEN",IF(J73&gt;50,"50+",IF(J73&lt;=0,"0",J73)))</f>
        <v>0</v>
      </c>
      <c r="L73" s="118">
        <f>IFERROR(VLOOKUP(W73,ATS!$AD:$AF,3,FALSE),0)</f>
        <v>0</v>
      </c>
      <c r="M73" s="151" t="str">
        <f t="shared" si="24"/>
        <v>0</v>
      </c>
      <c r="N73" s="94">
        <v>0</v>
      </c>
      <c r="O73" s="56">
        <f t="shared" si="25"/>
        <v>0</v>
      </c>
      <c r="P73" s="51">
        <f>VLOOKUP($C73,Prices!$A$3:$R$1996,MATCH('2) Order Form'!P$8,Prices!$A$2:$R$2,0),FALSE)</f>
        <v>60</v>
      </c>
      <c r="Q73" s="52">
        <f>VLOOKUP($C73,Prices!$A$3:$R$1996,MATCH('2) Order Form'!Q$8,Prices!$A$2:$R$2,0),FALSE)</f>
        <v>119.95</v>
      </c>
      <c r="R73" s="35">
        <f t="shared" si="26"/>
        <v>0</v>
      </c>
      <c r="S73" s="44">
        <f t="shared" si="27"/>
        <v>0</v>
      </c>
      <c r="T73" s="52">
        <f t="shared" si="28"/>
        <v>0</v>
      </c>
      <c r="U73" s="119">
        <f t="shared" ref="U73:U136" si="36">IFERROR(I73/SUMIF($AC$9:$AC$684,AC73,$I$9:$I$684),0)</f>
        <v>0</v>
      </c>
      <c r="V73" s="120"/>
      <c r="W73" s="143">
        <v>7048652660312</v>
      </c>
      <c r="X73" s="121"/>
      <c r="Y73" s="122">
        <f t="shared" si="34"/>
        <v>0</v>
      </c>
      <c r="Z73" s="123">
        <f t="shared" ca="1" si="29"/>
        <v>0</v>
      </c>
      <c r="AA73" s="123">
        <f t="shared" ca="1" si="30"/>
        <v>0</v>
      </c>
      <c r="AB73" s="123">
        <f t="shared" ca="1" si="31"/>
        <v>0</v>
      </c>
      <c r="AC73" s="123" t="str">
        <f t="shared" si="32"/>
        <v>845069Matte Aquamarine</v>
      </c>
      <c r="AD73" s="124">
        <f t="shared" si="33"/>
        <v>845069</v>
      </c>
      <c r="AE73" s="127">
        <f>VLOOKUP($C73,Classification!$A:$F,5,FALSE)</f>
        <v>7</v>
      </c>
      <c r="AF73" s="125">
        <f>VLOOKUP($C73,Classification!$A:$F,6,FALSE)</f>
        <v>1</v>
      </c>
      <c r="AG73" s="126" t="str">
        <f>INDEX(ATS!$A:$AE,MATCH('2) Order Form'!$W73,ATS!$AD:$AD,0),7)</f>
        <v>Stock</v>
      </c>
    </row>
    <row r="74" spans="1:33" ht="17.25" customHeight="1" x14ac:dyDescent="0.2">
      <c r="A74" s="34">
        <v>1</v>
      </c>
      <c r="B74" s="34" t="str">
        <f>VLOOKUP(A74,Classification!$H$2:$I$11,2,FALSE)</f>
        <v>Helmets &amp; Helmet Acc.</v>
      </c>
      <c r="C74" s="34">
        <f>INDEX(ATS!$A:$AE,MATCH('2) Order Form'!$W74,ATS!$AD:$AD,0),1)</f>
        <v>845069</v>
      </c>
      <c r="D74" s="34" t="str">
        <f>INDEX(ATS!$A:$AE,MATCH('2) Order Form'!$W74,ATS!$AD:$AD,0),2)</f>
        <v>Dissenter Helmet</v>
      </c>
      <c r="E74" s="83" t="str">
        <f>INDEX(ATS!$A:$AE,MATCH('2) Order Form'!$W74,ATS!$AD:$AD,0),4)</f>
        <v>MEAME-LXL</v>
      </c>
      <c r="F74" s="83" t="str">
        <f>INDEX(ATS!$A:$AE,MATCH('2) Order Form'!$W74,ATS!$AD:$AD,0),5)</f>
        <v>Matte Aquamarine</v>
      </c>
      <c r="G74" s="146" t="str">
        <f>INDEX(ATS!$A:$AE,MATCH('2) Order Form'!$W74,ATS!$AD:$AD,0),6)</f>
        <v>LXL</v>
      </c>
      <c r="H74" s="59">
        <v>1</v>
      </c>
      <c r="I74" s="112">
        <v>0</v>
      </c>
      <c r="J74" s="118">
        <f>IFERROR(VLOOKUP(W74,ATS!$AD:$AF,2,FALSE),0)</f>
        <v>28</v>
      </c>
      <c r="K74" s="118">
        <f t="shared" si="35"/>
        <v>28</v>
      </c>
      <c r="L74" s="118">
        <f>IFERROR(VLOOKUP(W74,ATS!$AD:$AF,3,FALSE),0)</f>
        <v>28</v>
      </c>
      <c r="M74" s="151">
        <f t="shared" si="24"/>
        <v>28</v>
      </c>
      <c r="N74" s="94">
        <v>0</v>
      </c>
      <c r="O74" s="56">
        <f t="shared" si="25"/>
        <v>0</v>
      </c>
      <c r="P74" s="51">
        <f>VLOOKUP($C74,Prices!$A$3:$R$1996,MATCH('2) Order Form'!P$8,Prices!$A$2:$R$2,0),FALSE)</f>
        <v>60</v>
      </c>
      <c r="Q74" s="52">
        <f>VLOOKUP($C74,Prices!$A$3:$R$1996,MATCH('2) Order Form'!Q$8,Prices!$A$2:$R$2,0),FALSE)</f>
        <v>119.95</v>
      </c>
      <c r="R74" s="35">
        <f t="shared" si="26"/>
        <v>0</v>
      </c>
      <c r="S74" s="44">
        <f t="shared" si="27"/>
        <v>0</v>
      </c>
      <c r="T74" s="52">
        <f t="shared" si="28"/>
        <v>0</v>
      </c>
      <c r="U74" s="119">
        <f t="shared" si="36"/>
        <v>0</v>
      </c>
      <c r="V74" s="120"/>
      <c r="W74" s="143">
        <v>7048652660305</v>
      </c>
      <c r="X74" s="121"/>
      <c r="Y74" s="122">
        <f t="shared" si="34"/>
        <v>0</v>
      </c>
      <c r="Z74" s="123">
        <f t="shared" ca="1" si="29"/>
        <v>0</v>
      </c>
      <c r="AA74" s="123">
        <f t="shared" ca="1" si="30"/>
        <v>0</v>
      </c>
      <c r="AB74" s="123">
        <f t="shared" ca="1" si="31"/>
        <v>0</v>
      </c>
      <c r="AC74" s="123" t="str">
        <f t="shared" si="32"/>
        <v>845069Matte Aquamarine</v>
      </c>
      <c r="AD74" s="124">
        <f t="shared" si="33"/>
        <v>845069</v>
      </c>
      <c r="AE74" s="127">
        <f>VLOOKUP($C74,Classification!$A:$F,5,FALSE)</f>
        <v>7</v>
      </c>
      <c r="AF74" s="125">
        <f>VLOOKUP($C74,Classification!$A:$F,6,FALSE)</f>
        <v>1</v>
      </c>
      <c r="AG74" s="126" t="str">
        <f>INDEX(ATS!$A:$AE,MATCH('2) Order Form'!$W74,ATS!$AD:$AD,0),7)</f>
        <v>Stock</v>
      </c>
    </row>
    <row r="75" spans="1:33" ht="17.25" customHeight="1" x14ac:dyDescent="0.2">
      <c r="A75" s="34">
        <v>1</v>
      </c>
      <c r="B75" s="34" t="str">
        <f>VLOOKUP(A75,Classification!$H$2:$I$11,2,FALSE)</f>
        <v>Helmets &amp; Helmet Acc.</v>
      </c>
      <c r="C75" s="34">
        <f>INDEX(ATS!$A:$AE,MATCH('2) Order Form'!$W75,ATS!$AD:$AD,0),1)</f>
        <v>845069</v>
      </c>
      <c r="D75" s="34" t="str">
        <f>INDEX(ATS!$A:$AE,MATCH('2) Order Form'!$W75,ATS!$AD:$AD,0),2)</f>
        <v>Dissenter Helmet</v>
      </c>
      <c r="E75" s="83" t="str">
        <f>INDEX(ATS!$A:$AE,MATCH('2) Order Form'!$W75,ATS!$AD:$AD,0),4)</f>
        <v>MBL21-SM</v>
      </c>
      <c r="F75" s="83" t="str">
        <f>INDEX(ATS!$A:$AE,MATCH('2) Order Form'!$W75,ATS!$AD:$AD,0),5)</f>
        <v>Matte Black</v>
      </c>
      <c r="G75" s="146" t="str">
        <f>INDEX(ATS!$A:$AE,MATCH('2) Order Form'!$W75,ATS!$AD:$AD,0),6)</f>
        <v>SM</v>
      </c>
      <c r="H75" s="59">
        <v>1</v>
      </c>
      <c r="I75" s="112">
        <v>0</v>
      </c>
      <c r="J75" s="118">
        <f>IFERROR(VLOOKUP(W75,ATS!$AD:$AF,2,FALSE),0)</f>
        <v>0</v>
      </c>
      <c r="K75" s="118" t="str">
        <f t="shared" si="35"/>
        <v>0</v>
      </c>
      <c r="L75" s="118">
        <f>IFERROR(VLOOKUP(W75,ATS!$AD:$AF,3,FALSE),0)</f>
        <v>0</v>
      </c>
      <c r="M75" s="151" t="str">
        <f t="shared" si="24"/>
        <v>0</v>
      </c>
      <c r="N75" s="94">
        <v>0</v>
      </c>
      <c r="O75" s="56">
        <f t="shared" si="25"/>
        <v>0</v>
      </c>
      <c r="P75" s="51">
        <f>VLOOKUP($C75,Prices!$A$3:$R$1996,MATCH('2) Order Form'!P$8,Prices!$A$2:$R$2,0),FALSE)</f>
        <v>60</v>
      </c>
      <c r="Q75" s="52">
        <f>VLOOKUP($C75,Prices!$A$3:$R$1996,MATCH('2) Order Form'!Q$8,Prices!$A$2:$R$2,0),FALSE)</f>
        <v>119.95</v>
      </c>
      <c r="R75" s="35">
        <f t="shared" si="26"/>
        <v>0</v>
      </c>
      <c r="S75" s="44">
        <f t="shared" si="27"/>
        <v>0</v>
      </c>
      <c r="T75" s="52">
        <f t="shared" si="28"/>
        <v>0</v>
      </c>
      <c r="U75" s="119">
        <f t="shared" si="36"/>
        <v>0</v>
      </c>
      <c r="V75" s="120"/>
      <c r="W75" s="143">
        <v>7048652666413</v>
      </c>
      <c r="X75" s="121"/>
      <c r="Y75" s="122">
        <f t="shared" si="34"/>
        <v>0</v>
      </c>
      <c r="Z75" s="123">
        <f t="shared" ca="1" si="29"/>
        <v>0</v>
      </c>
      <c r="AA75" s="123">
        <f t="shared" ca="1" si="30"/>
        <v>0</v>
      </c>
      <c r="AB75" s="123">
        <f t="shared" ca="1" si="31"/>
        <v>1</v>
      </c>
      <c r="AC75" s="123" t="str">
        <f t="shared" si="32"/>
        <v>845069Matte Black</v>
      </c>
      <c r="AD75" s="124">
        <f t="shared" si="33"/>
        <v>845069</v>
      </c>
      <c r="AE75" s="127">
        <f>VLOOKUP($C75,Classification!$A:$F,5,FALSE)</f>
        <v>7</v>
      </c>
      <c r="AF75" s="125">
        <f>VLOOKUP($C75,Classification!$A:$F,6,FALSE)</f>
        <v>1</v>
      </c>
      <c r="AG75" s="126" t="str">
        <f>INDEX(ATS!$A:$AE,MATCH('2) Order Form'!$W75,ATS!$AD:$AD,0),7)</f>
        <v>Active</v>
      </c>
    </row>
    <row r="76" spans="1:33" ht="17.25" customHeight="1" x14ac:dyDescent="0.2">
      <c r="A76" s="34">
        <v>1</v>
      </c>
      <c r="B76" s="34" t="str">
        <f>VLOOKUP(A76,Classification!$H$2:$I$11,2,FALSE)</f>
        <v>Helmets &amp; Helmet Acc.</v>
      </c>
      <c r="C76" s="34">
        <f>INDEX(ATS!$A:$AE,MATCH('2) Order Form'!$W76,ATS!$AD:$AD,0),1)</f>
        <v>845069</v>
      </c>
      <c r="D76" s="34" t="str">
        <f>INDEX(ATS!$A:$AE,MATCH('2) Order Form'!$W76,ATS!$AD:$AD,0),2)</f>
        <v>Dissenter Helmet</v>
      </c>
      <c r="E76" s="83" t="str">
        <f>INDEX(ATS!$A:$AE,MATCH('2) Order Form'!$W76,ATS!$AD:$AD,0),4)</f>
        <v>MBL21-ML</v>
      </c>
      <c r="F76" s="83" t="str">
        <f>INDEX(ATS!$A:$AE,MATCH('2) Order Form'!$W76,ATS!$AD:$AD,0),5)</f>
        <v>Matte Black</v>
      </c>
      <c r="G76" s="146" t="str">
        <f>INDEX(ATS!$A:$AE,MATCH('2) Order Form'!$W76,ATS!$AD:$AD,0),6)</f>
        <v>ML</v>
      </c>
      <c r="H76" s="59">
        <v>1</v>
      </c>
      <c r="I76" s="112">
        <v>0</v>
      </c>
      <c r="J76" s="118">
        <f>IFERROR(VLOOKUP(W76,ATS!$AD:$AF,2,FALSE),0)</f>
        <v>0</v>
      </c>
      <c r="K76" s="118" t="str">
        <f t="shared" si="35"/>
        <v>0</v>
      </c>
      <c r="L76" s="118">
        <f>IFERROR(VLOOKUP(W76,ATS!$AD:$AF,3,FALSE),0)</f>
        <v>0</v>
      </c>
      <c r="M76" s="151" t="str">
        <f t="shared" si="24"/>
        <v>0</v>
      </c>
      <c r="N76" s="94">
        <v>0</v>
      </c>
      <c r="O76" s="56">
        <f t="shared" si="25"/>
        <v>0</v>
      </c>
      <c r="P76" s="51">
        <f>VLOOKUP($C76,Prices!$A$3:$R$1996,MATCH('2) Order Form'!P$8,Prices!$A$2:$R$2,0),FALSE)</f>
        <v>60</v>
      </c>
      <c r="Q76" s="52">
        <f>VLOOKUP($C76,Prices!$A$3:$R$1996,MATCH('2) Order Form'!Q$8,Prices!$A$2:$R$2,0),FALSE)</f>
        <v>119.95</v>
      </c>
      <c r="R76" s="35">
        <f t="shared" si="26"/>
        <v>0</v>
      </c>
      <c r="S76" s="44">
        <f t="shared" si="27"/>
        <v>0</v>
      </c>
      <c r="T76" s="52">
        <f t="shared" si="28"/>
        <v>0</v>
      </c>
      <c r="U76" s="119">
        <f t="shared" si="36"/>
        <v>0</v>
      </c>
      <c r="V76" s="120"/>
      <c r="W76" s="143">
        <v>7048652666406</v>
      </c>
      <c r="X76" s="121"/>
      <c r="Y76" s="122">
        <f t="shared" si="34"/>
        <v>0</v>
      </c>
      <c r="Z76" s="123">
        <f t="shared" ca="1" si="29"/>
        <v>0</v>
      </c>
      <c r="AA76" s="123">
        <f t="shared" ca="1" si="30"/>
        <v>0</v>
      </c>
      <c r="AB76" s="123">
        <f t="shared" ca="1" si="31"/>
        <v>0</v>
      </c>
      <c r="AC76" s="123" t="str">
        <f t="shared" si="32"/>
        <v>845069Matte Black</v>
      </c>
      <c r="AD76" s="124">
        <f t="shared" si="33"/>
        <v>845069</v>
      </c>
      <c r="AE76" s="127">
        <f>VLOOKUP($C76,Classification!$A:$F,5,FALSE)</f>
        <v>7</v>
      </c>
      <c r="AF76" s="125">
        <f>VLOOKUP($C76,Classification!$A:$F,6,FALSE)</f>
        <v>1</v>
      </c>
      <c r="AG76" s="126" t="str">
        <f>INDEX(ATS!$A:$AE,MATCH('2) Order Form'!$W76,ATS!$AD:$AD,0),7)</f>
        <v>Active</v>
      </c>
    </row>
    <row r="77" spans="1:33" ht="17.25" customHeight="1" x14ac:dyDescent="0.2">
      <c r="A77" s="34">
        <v>1</v>
      </c>
      <c r="B77" s="34" t="str">
        <f>VLOOKUP(A77,Classification!$H$2:$I$11,2,FALSE)</f>
        <v>Helmets &amp; Helmet Acc.</v>
      </c>
      <c r="C77" s="34">
        <f>INDEX(ATS!$A:$AE,MATCH('2) Order Form'!$W77,ATS!$AD:$AD,0),1)</f>
        <v>845069</v>
      </c>
      <c r="D77" s="34" t="str">
        <f>INDEX(ATS!$A:$AE,MATCH('2) Order Form'!$W77,ATS!$AD:$AD,0),2)</f>
        <v>Dissenter Helmet</v>
      </c>
      <c r="E77" s="83" t="str">
        <f>INDEX(ATS!$A:$AE,MATCH('2) Order Form'!$W77,ATS!$AD:$AD,0),4)</f>
        <v>MBL21-LXL</v>
      </c>
      <c r="F77" s="83" t="str">
        <f>INDEX(ATS!$A:$AE,MATCH('2) Order Form'!$W77,ATS!$AD:$AD,0),5)</f>
        <v>Matte Black</v>
      </c>
      <c r="G77" s="146" t="str">
        <f>INDEX(ATS!$A:$AE,MATCH('2) Order Form'!$W77,ATS!$AD:$AD,0),6)</f>
        <v>LXL</v>
      </c>
      <c r="H77" s="59">
        <v>1</v>
      </c>
      <c r="I77" s="112">
        <v>0</v>
      </c>
      <c r="J77" s="118">
        <f>IFERROR(VLOOKUP(W77,ATS!$AD:$AF,2,FALSE),0)</f>
        <v>0</v>
      </c>
      <c r="K77" s="118" t="str">
        <f t="shared" si="35"/>
        <v>0</v>
      </c>
      <c r="L77" s="118">
        <f>IFERROR(VLOOKUP(W77,ATS!$AD:$AF,3,FALSE),0)</f>
        <v>0</v>
      </c>
      <c r="M77" s="151" t="str">
        <f t="shared" si="24"/>
        <v>0</v>
      </c>
      <c r="N77" s="94">
        <v>0</v>
      </c>
      <c r="O77" s="56">
        <f t="shared" si="25"/>
        <v>0</v>
      </c>
      <c r="P77" s="51">
        <f>VLOOKUP($C77,Prices!$A$3:$R$1996,MATCH('2) Order Form'!P$8,Prices!$A$2:$R$2,0),FALSE)</f>
        <v>60</v>
      </c>
      <c r="Q77" s="52">
        <f>VLOOKUP($C77,Prices!$A$3:$R$1996,MATCH('2) Order Form'!Q$8,Prices!$A$2:$R$2,0),FALSE)</f>
        <v>119.95</v>
      </c>
      <c r="R77" s="35">
        <f t="shared" si="26"/>
        <v>0</v>
      </c>
      <c r="S77" s="44">
        <f t="shared" si="27"/>
        <v>0</v>
      </c>
      <c r="T77" s="52">
        <f t="shared" si="28"/>
        <v>0</v>
      </c>
      <c r="U77" s="119">
        <f t="shared" si="36"/>
        <v>0</v>
      </c>
      <c r="V77" s="120"/>
      <c r="W77" s="143">
        <v>7048652666390</v>
      </c>
      <c r="X77" s="121"/>
      <c r="Y77" s="122">
        <f t="shared" si="34"/>
        <v>0</v>
      </c>
      <c r="Z77" s="123">
        <f t="shared" ca="1" si="29"/>
        <v>0</v>
      </c>
      <c r="AA77" s="123">
        <f t="shared" ca="1" si="30"/>
        <v>0</v>
      </c>
      <c r="AB77" s="123">
        <f t="shared" ca="1" si="31"/>
        <v>0</v>
      </c>
      <c r="AC77" s="123" t="str">
        <f t="shared" si="32"/>
        <v>845069Matte Black</v>
      </c>
      <c r="AD77" s="124">
        <f t="shared" si="33"/>
        <v>845069</v>
      </c>
      <c r="AE77" s="127">
        <f>VLOOKUP($C77,Classification!$A:$F,5,FALSE)</f>
        <v>7</v>
      </c>
      <c r="AF77" s="125">
        <f>VLOOKUP($C77,Classification!$A:$F,6,FALSE)</f>
        <v>1</v>
      </c>
      <c r="AG77" s="126" t="str">
        <f>INDEX(ATS!$A:$AE,MATCH('2) Order Form'!$W77,ATS!$AD:$AD,0),7)</f>
        <v>Active</v>
      </c>
    </row>
    <row r="78" spans="1:33" ht="17.25" customHeight="1" x14ac:dyDescent="0.2">
      <c r="A78" s="34">
        <v>1</v>
      </c>
      <c r="B78" s="34" t="str">
        <f>VLOOKUP(A78,Classification!$H$2:$I$11,2,FALSE)</f>
        <v>Helmets &amp; Helmet Acc.</v>
      </c>
      <c r="C78" s="34">
        <f>INDEX(ATS!$A:$AE,MATCH('2) Order Form'!$W78,ATS!$AD:$AD,0),1)</f>
        <v>845069</v>
      </c>
      <c r="D78" s="34" t="str">
        <f>INDEX(ATS!$A:$AE,MATCH('2) Order Form'!$W78,ATS!$AD:$AD,0),2)</f>
        <v>Dissenter Helmet</v>
      </c>
      <c r="E78" s="83" t="str">
        <f>INDEX(ATS!$A:$AE,MATCH('2) Order Form'!$W78,ATS!$AD:$AD,0),4)</f>
        <v>MWH21-SM</v>
      </c>
      <c r="F78" s="83" t="str">
        <f>INDEX(ATS!$A:$AE,MATCH('2) Order Form'!$W78,ATS!$AD:$AD,0),5)</f>
        <v>Matte White</v>
      </c>
      <c r="G78" s="146" t="str">
        <f>INDEX(ATS!$A:$AE,MATCH('2) Order Form'!$W78,ATS!$AD:$AD,0),6)</f>
        <v>SM</v>
      </c>
      <c r="H78" s="59">
        <v>1</v>
      </c>
      <c r="I78" s="112">
        <v>0</v>
      </c>
      <c r="J78" s="118">
        <f>IFERROR(VLOOKUP(W78,ATS!$AD:$AF,2,FALSE),0)</f>
        <v>8</v>
      </c>
      <c r="K78" s="118">
        <f t="shared" si="35"/>
        <v>8</v>
      </c>
      <c r="L78" s="118">
        <f>IFERROR(VLOOKUP(W78,ATS!$AD:$AF,3,FALSE),0)</f>
        <v>8</v>
      </c>
      <c r="M78" s="151">
        <f t="shared" si="24"/>
        <v>8</v>
      </c>
      <c r="N78" s="94">
        <v>0</v>
      </c>
      <c r="O78" s="56">
        <f t="shared" si="25"/>
        <v>0</v>
      </c>
      <c r="P78" s="51">
        <f>VLOOKUP($C78,Prices!$A$3:$R$1996,MATCH('2) Order Form'!P$8,Prices!$A$2:$R$2,0),FALSE)</f>
        <v>60</v>
      </c>
      <c r="Q78" s="52">
        <f>VLOOKUP($C78,Prices!$A$3:$R$1996,MATCH('2) Order Form'!Q$8,Prices!$A$2:$R$2,0),FALSE)</f>
        <v>119.95</v>
      </c>
      <c r="R78" s="35">
        <f t="shared" si="26"/>
        <v>0</v>
      </c>
      <c r="S78" s="44">
        <f t="shared" si="27"/>
        <v>0</v>
      </c>
      <c r="T78" s="52">
        <f t="shared" si="28"/>
        <v>0</v>
      </c>
      <c r="U78" s="119">
        <f t="shared" si="36"/>
        <v>0</v>
      </c>
      <c r="V78" s="120"/>
      <c r="W78" s="143">
        <v>7048652666444</v>
      </c>
      <c r="X78" s="121"/>
      <c r="Y78" s="122">
        <f t="shared" si="34"/>
        <v>0</v>
      </c>
      <c r="Z78" s="123">
        <f t="shared" ca="1" si="29"/>
        <v>0</v>
      </c>
      <c r="AA78" s="123">
        <f t="shared" ca="1" si="30"/>
        <v>0</v>
      </c>
      <c r="AB78" s="123">
        <f t="shared" ca="1" si="31"/>
        <v>1</v>
      </c>
      <c r="AC78" s="123" t="str">
        <f t="shared" si="32"/>
        <v>845069Matte White</v>
      </c>
      <c r="AD78" s="124">
        <f t="shared" si="33"/>
        <v>845069</v>
      </c>
      <c r="AE78" s="127">
        <f>VLOOKUP($C78,Classification!$A:$F,5,FALSE)</f>
        <v>7</v>
      </c>
      <c r="AF78" s="125">
        <f>VLOOKUP($C78,Classification!$A:$F,6,FALSE)</f>
        <v>1</v>
      </c>
      <c r="AG78" s="126" t="str">
        <f>INDEX(ATS!$A:$AE,MATCH('2) Order Form'!$W78,ATS!$AD:$AD,0),7)</f>
        <v>Active</v>
      </c>
    </row>
    <row r="79" spans="1:33" ht="17.25" customHeight="1" x14ac:dyDescent="0.2">
      <c r="A79" s="34">
        <v>1</v>
      </c>
      <c r="B79" s="34" t="str">
        <f>VLOOKUP(A79,Classification!$H$2:$I$11,2,FALSE)</f>
        <v>Helmets &amp; Helmet Acc.</v>
      </c>
      <c r="C79" s="34">
        <f>INDEX(ATS!$A:$AE,MATCH('2) Order Form'!$W79,ATS!$AD:$AD,0),1)</f>
        <v>845069</v>
      </c>
      <c r="D79" s="34" t="str">
        <f>INDEX(ATS!$A:$AE,MATCH('2) Order Form'!$W79,ATS!$AD:$AD,0),2)</f>
        <v>Dissenter Helmet</v>
      </c>
      <c r="E79" s="83" t="str">
        <f>INDEX(ATS!$A:$AE,MATCH('2) Order Form'!$W79,ATS!$AD:$AD,0),4)</f>
        <v>MWH21-ML</v>
      </c>
      <c r="F79" s="83" t="str">
        <f>INDEX(ATS!$A:$AE,MATCH('2) Order Form'!$W79,ATS!$AD:$AD,0),5)</f>
        <v>Matte White</v>
      </c>
      <c r="G79" s="146" t="str">
        <f>INDEX(ATS!$A:$AE,MATCH('2) Order Form'!$W79,ATS!$AD:$AD,0),6)</f>
        <v>ML</v>
      </c>
      <c r="H79" s="59">
        <v>1</v>
      </c>
      <c r="I79" s="112">
        <v>0</v>
      </c>
      <c r="J79" s="118">
        <f>IFERROR(VLOOKUP(W79,ATS!$AD:$AF,2,FALSE),0)</f>
        <v>1</v>
      </c>
      <c r="K79" s="118">
        <f t="shared" si="35"/>
        <v>1</v>
      </c>
      <c r="L79" s="118">
        <f>IFERROR(VLOOKUP(W79,ATS!$AD:$AF,3,FALSE),0)</f>
        <v>1</v>
      </c>
      <c r="M79" s="151">
        <f t="shared" si="24"/>
        <v>1</v>
      </c>
      <c r="N79" s="94">
        <v>0</v>
      </c>
      <c r="O79" s="56">
        <f t="shared" si="25"/>
        <v>0</v>
      </c>
      <c r="P79" s="51">
        <f>VLOOKUP($C79,Prices!$A$3:$R$1996,MATCH('2) Order Form'!P$8,Prices!$A$2:$R$2,0),FALSE)</f>
        <v>60</v>
      </c>
      <c r="Q79" s="52">
        <f>VLOOKUP($C79,Prices!$A$3:$R$1996,MATCH('2) Order Form'!Q$8,Prices!$A$2:$R$2,0),FALSE)</f>
        <v>119.95</v>
      </c>
      <c r="R79" s="35">
        <f t="shared" si="26"/>
        <v>0</v>
      </c>
      <c r="S79" s="44">
        <f t="shared" si="27"/>
        <v>0</v>
      </c>
      <c r="T79" s="52">
        <f t="shared" si="28"/>
        <v>0</v>
      </c>
      <c r="U79" s="119">
        <f t="shared" si="36"/>
        <v>0</v>
      </c>
      <c r="V79" s="120"/>
      <c r="W79" s="143">
        <v>7048652666437</v>
      </c>
      <c r="X79" s="121"/>
      <c r="Y79" s="122">
        <f t="shared" si="34"/>
        <v>0</v>
      </c>
      <c r="Z79" s="123">
        <f t="shared" ca="1" si="29"/>
        <v>0</v>
      </c>
      <c r="AA79" s="123">
        <f t="shared" ca="1" si="30"/>
        <v>0</v>
      </c>
      <c r="AB79" s="123">
        <f t="shared" ca="1" si="31"/>
        <v>0</v>
      </c>
      <c r="AC79" s="123" t="str">
        <f t="shared" si="32"/>
        <v>845069Matte White</v>
      </c>
      <c r="AD79" s="124">
        <f t="shared" si="33"/>
        <v>845069</v>
      </c>
      <c r="AE79" s="127">
        <f>VLOOKUP($C79,Classification!$A:$F,5,FALSE)</f>
        <v>7</v>
      </c>
      <c r="AF79" s="125">
        <f>VLOOKUP($C79,Classification!$A:$F,6,FALSE)</f>
        <v>1</v>
      </c>
      <c r="AG79" s="126" t="str">
        <f>INDEX(ATS!$A:$AE,MATCH('2) Order Form'!$W79,ATS!$AD:$AD,0),7)</f>
        <v>Active</v>
      </c>
    </row>
    <row r="80" spans="1:33" ht="17.25" customHeight="1" x14ac:dyDescent="0.2">
      <c r="A80" s="34">
        <v>1</v>
      </c>
      <c r="B80" s="34" t="str">
        <f>VLOOKUP(A80,Classification!$H$2:$I$11,2,FALSE)</f>
        <v>Helmets &amp; Helmet Acc.</v>
      </c>
      <c r="C80" s="34">
        <f>INDEX(ATS!$A:$AE,MATCH('2) Order Form'!$W80,ATS!$AD:$AD,0),1)</f>
        <v>845069</v>
      </c>
      <c r="D80" s="34" t="str">
        <f>INDEX(ATS!$A:$AE,MATCH('2) Order Form'!$W80,ATS!$AD:$AD,0),2)</f>
        <v>Dissenter Helmet</v>
      </c>
      <c r="E80" s="83" t="str">
        <f>INDEX(ATS!$A:$AE,MATCH('2) Order Form'!$W80,ATS!$AD:$AD,0),4)</f>
        <v>MWH21-LXL</v>
      </c>
      <c r="F80" s="83" t="str">
        <f>INDEX(ATS!$A:$AE,MATCH('2) Order Form'!$W80,ATS!$AD:$AD,0),5)</f>
        <v>Matte White</v>
      </c>
      <c r="G80" s="146" t="str">
        <f>INDEX(ATS!$A:$AE,MATCH('2) Order Form'!$W80,ATS!$AD:$AD,0),6)</f>
        <v>LXL</v>
      </c>
      <c r="H80" s="59">
        <v>1</v>
      </c>
      <c r="I80" s="112">
        <v>0</v>
      </c>
      <c r="J80" s="118">
        <f>IFERROR(VLOOKUP(W80,ATS!$AD:$AF,2,FALSE),0)</f>
        <v>31</v>
      </c>
      <c r="K80" s="118">
        <f t="shared" si="35"/>
        <v>31</v>
      </c>
      <c r="L80" s="118">
        <f>IFERROR(VLOOKUP(W80,ATS!$AD:$AF,3,FALSE),0)</f>
        <v>31</v>
      </c>
      <c r="M80" s="151">
        <f t="shared" si="24"/>
        <v>31</v>
      </c>
      <c r="N80" s="94">
        <v>0</v>
      </c>
      <c r="O80" s="56">
        <f t="shared" si="25"/>
        <v>0</v>
      </c>
      <c r="P80" s="51">
        <f>VLOOKUP($C80,Prices!$A$3:$R$1996,MATCH('2) Order Form'!P$8,Prices!$A$2:$R$2,0),FALSE)</f>
        <v>60</v>
      </c>
      <c r="Q80" s="52">
        <f>VLOOKUP($C80,Prices!$A$3:$R$1996,MATCH('2) Order Form'!Q$8,Prices!$A$2:$R$2,0),FALSE)</f>
        <v>119.95</v>
      </c>
      <c r="R80" s="35">
        <f t="shared" si="26"/>
        <v>0</v>
      </c>
      <c r="S80" s="44">
        <f t="shared" si="27"/>
        <v>0</v>
      </c>
      <c r="T80" s="52">
        <f t="shared" si="28"/>
        <v>0</v>
      </c>
      <c r="U80" s="119">
        <f t="shared" si="36"/>
        <v>0</v>
      </c>
      <c r="V80" s="120"/>
      <c r="W80" s="143">
        <v>7048652666420</v>
      </c>
      <c r="X80" s="121"/>
      <c r="Y80" s="122">
        <f t="shared" si="34"/>
        <v>0</v>
      </c>
      <c r="Z80" s="123">
        <f t="shared" ca="1" si="29"/>
        <v>0</v>
      </c>
      <c r="AA80" s="123">
        <f t="shared" ca="1" si="30"/>
        <v>0</v>
      </c>
      <c r="AB80" s="123">
        <f t="shared" ca="1" si="31"/>
        <v>0</v>
      </c>
      <c r="AC80" s="123" t="str">
        <f t="shared" si="32"/>
        <v>845069Matte White</v>
      </c>
      <c r="AD80" s="124">
        <f t="shared" si="33"/>
        <v>845069</v>
      </c>
      <c r="AE80" s="127">
        <f>VLOOKUP($C80,Classification!$A:$F,5,FALSE)</f>
        <v>7</v>
      </c>
      <c r="AF80" s="125">
        <f>VLOOKUP($C80,Classification!$A:$F,6,FALSE)</f>
        <v>1</v>
      </c>
      <c r="AG80" s="126" t="str">
        <f>INDEX(ATS!$A:$AE,MATCH('2) Order Form'!$W80,ATS!$AD:$AD,0),7)</f>
        <v>Active</v>
      </c>
    </row>
    <row r="81" spans="1:33" ht="17.25" customHeight="1" x14ac:dyDescent="0.2">
      <c r="A81" s="34">
        <v>1</v>
      </c>
      <c r="B81" s="34" t="str">
        <f>VLOOKUP(A81,Classification!$H$2:$I$11,2,FALSE)</f>
        <v>Helmets &amp; Helmet Acc.</v>
      </c>
      <c r="C81" s="34">
        <f>INDEX(ATS!$A:$AE,MATCH('2) Order Form'!$W81,ATS!$AD:$AD,0),1)</f>
        <v>845069</v>
      </c>
      <c r="D81" s="34" t="str">
        <f>INDEX(ATS!$A:$AE,MATCH('2) Order Form'!$W81,ATS!$AD:$AD,0),2)</f>
        <v>Dissenter Helmet</v>
      </c>
      <c r="E81" s="83" t="str">
        <f>INDEX(ATS!$A:$AE,MATCH('2) Order Form'!$W81,ATS!$AD:$AD,0),4)</f>
        <v>SGRME-SM</v>
      </c>
      <c r="F81" s="83" t="str">
        <f>INDEX(ATS!$A:$AE,MATCH('2) Order Form'!$W81,ATS!$AD:$AD,0),5)</f>
        <v>Slate Gray Metallic</v>
      </c>
      <c r="G81" s="146" t="str">
        <f>INDEX(ATS!$A:$AE,MATCH('2) Order Form'!$W81,ATS!$AD:$AD,0),6)</f>
        <v>SM</v>
      </c>
      <c r="H81" s="59">
        <v>1</v>
      </c>
      <c r="I81" s="112">
        <v>0</v>
      </c>
      <c r="J81" s="118">
        <f>IFERROR(VLOOKUP(W81,ATS!$AD:$AF,2,FALSE),0)</f>
        <v>0</v>
      </c>
      <c r="K81" s="118" t="str">
        <f t="shared" si="35"/>
        <v>0</v>
      </c>
      <c r="L81" s="118">
        <f>IFERROR(VLOOKUP(W81,ATS!$AD:$AF,3,FALSE),0)</f>
        <v>0</v>
      </c>
      <c r="M81" s="151" t="str">
        <f t="shared" si="24"/>
        <v>0</v>
      </c>
      <c r="N81" s="94">
        <v>0</v>
      </c>
      <c r="O81" s="56">
        <f t="shared" si="25"/>
        <v>0</v>
      </c>
      <c r="P81" s="51">
        <f>VLOOKUP($C81,Prices!$A$3:$R$1996,MATCH('2) Order Form'!P$8,Prices!$A$2:$R$2,0),FALSE)</f>
        <v>60</v>
      </c>
      <c r="Q81" s="52">
        <f>VLOOKUP($C81,Prices!$A$3:$R$1996,MATCH('2) Order Form'!Q$8,Prices!$A$2:$R$2,0),FALSE)</f>
        <v>119.95</v>
      </c>
      <c r="R81" s="35">
        <f t="shared" si="26"/>
        <v>0</v>
      </c>
      <c r="S81" s="44">
        <f t="shared" si="27"/>
        <v>0</v>
      </c>
      <c r="T81" s="52">
        <f t="shared" si="28"/>
        <v>0</v>
      </c>
      <c r="U81" s="119">
        <f t="shared" si="36"/>
        <v>0</v>
      </c>
      <c r="V81" s="120"/>
      <c r="W81" s="143">
        <v>7048652660299</v>
      </c>
      <c r="X81" s="121"/>
      <c r="Y81" s="122">
        <f t="shared" si="34"/>
        <v>0</v>
      </c>
      <c r="Z81" s="123">
        <f t="shared" ca="1" si="29"/>
        <v>0</v>
      </c>
      <c r="AA81" s="123">
        <f t="shared" ca="1" si="30"/>
        <v>0</v>
      </c>
      <c r="AB81" s="123">
        <f t="shared" ca="1" si="31"/>
        <v>1</v>
      </c>
      <c r="AC81" s="123" t="str">
        <f t="shared" si="32"/>
        <v>845069Slate Gray Metallic</v>
      </c>
      <c r="AD81" s="124">
        <f t="shared" si="33"/>
        <v>845069</v>
      </c>
      <c r="AE81" s="127">
        <f>VLOOKUP($C81,Classification!$A:$F,5,FALSE)</f>
        <v>7</v>
      </c>
      <c r="AF81" s="125">
        <f>VLOOKUP($C81,Classification!$A:$F,6,FALSE)</f>
        <v>1</v>
      </c>
      <c r="AG81" s="126" t="str">
        <f>INDEX(ATS!$A:$AE,MATCH('2) Order Form'!$W81,ATS!$AD:$AD,0),7)</f>
        <v>Stock</v>
      </c>
    </row>
    <row r="82" spans="1:33" ht="17.25" customHeight="1" x14ac:dyDescent="0.2">
      <c r="A82" s="34">
        <v>1</v>
      </c>
      <c r="B82" s="34" t="str">
        <f>VLOOKUP(A82,Classification!$H$2:$I$11,2,FALSE)</f>
        <v>Helmets &amp; Helmet Acc.</v>
      </c>
      <c r="C82" s="34">
        <f>INDEX(ATS!$A:$AE,MATCH('2) Order Form'!$W82,ATS!$AD:$AD,0),1)</f>
        <v>845069</v>
      </c>
      <c r="D82" s="34" t="str">
        <f>INDEX(ATS!$A:$AE,MATCH('2) Order Form'!$W82,ATS!$AD:$AD,0),2)</f>
        <v>Dissenter Helmet</v>
      </c>
      <c r="E82" s="83" t="str">
        <f>INDEX(ATS!$A:$AE,MATCH('2) Order Form'!$W82,ATS!$AD:$AD,0),4)</f>
        <v>SGRME-ML</v>
      </c>
      <c r="F82" s="83" t="str">
        <f>INDEX(ATS!$A:$AE,MATCH('2) Order Form'!$W82,ATS!$AD:$AD,0),5)</f>
        <v>Slate Gray Metallic</v>
      </c>
      <c r="G82" s="146" t="str">
        <f>INDEX(ATS!$A:$AE,MATCH('2) Order Form'!$W82,ATS!$AD:$AD,0),6)</f>
        <v>ML</v>
      </c>
      <c r="H82" s="59">
        <v>1</v>
      </c>
      <c r="I82" s="112">
        <v>0</v>
      </c>
      <c r="J82" s="118">
        <f>IFERROR(VLOOKUP(W82,ATS!$AD:$AF,2,FALSE),0)</f>
        <v>0</v>
      </c>
      <c r="K82" s="118" t="str">
        <f t="shared" si="35"/>
        <v>0</v>
      </c>
      <c r="L82" s="118">
        <f>IFERROR(VLOOKUP(W82,ATS!$AD:$AF,3,FALSE),0)</f>
        <v>0</v>
      </c>
      <c r="M82" s="151" t="str">
        <f t="shared" si="24"/>
        <v>0</v>
      </c>
      <c r="N82" s="94">
        <v>0</v>
      </c>
      <c r="O82" s="56">
        <f t="shared" si="25"/>
        <v>0</v>
      </c>
      <c r="P82" s="51">
        <f>VLOOKUP($C82,Prices!$A$3:$R$1996,MATCH('2) Order Form'!P$8,Prices!$A$2:$R$2,0),FALSE)</f>
        <v>60</v>
      </c>
      <c r="Q82" s="52">
        <f>VLOOKUP($C82,Prices!$A$3:$R$1996,MATCH('2) Order Form'!Q$8,Prices!$A$2:$R$2,0),FALSE)</f>
        <v>119.95</v>
      </c>
      <c r="R82" s="35">
        <f t="shared" si="26"/>
        <v>0</v>
      </c>
      <c r="S82" s="44">
        <f t="shared" si="27"/>
        <v>0</v>
      </c>
      <c r="T82" s="52">
        <f t="shared" si="28"/>
        <v>0</v>
      </c>
      <c r="U82" s="119">
        <f t="shared" si="36"/>
        <v>0</v>
      </c>
      <c r="V82" s="120"/>
      <c r="W82" s="143">
        <v>7048652660282</v>
      </c>
      <c r="X82" s="121"/>
      <c r="Y82" s="122">
        <f t="shared" si="34"/>
        <v>0</v>
      </c>
      <c r="Z82" s="123">
        <f t="shared" ca="1" si="29"/>
        <v>0</v>
      </c>
      <c r="AA82" s="123">
        <f t="shared" ca="1" si="30"/>
        <v>0</v>
      </c>
      <c r="AB82" s="123">
        <f t="shared" ca="1" si="31"/>
        <v>0</v>
      </c>
      <c r="AC82" s="123" t="str">
        <f t="shared" si="32"/>
        <v>845069Slate Gray Metallic</v>
      </c>
      <c r="AD82" s="124">
        <f t="shared" si="33"/>
        <v>845069</v>
      </c>
      <c r="AE82" s="127">
        <f>VLOOKUP($C82,Classification!$A:$F,5,FALSE)</f>
        <v>7</v>
      </c>
      <c r="AF82" s="125">
        <f>VLOOKUP($C82,Classification!$A:$F,6,FALSE)</f>
        <v>1</v>
      </c>
      <c r="AG82" s="126" t="str">
        <f>INDEX(ATS!$A:$AE,MATCH('2) Order Form'!$W82,ATS!$AD:$AD,0),7)</f>
        <v>Stock</v>
      </c>
    </row>
    <row r="83" spans="1:33" ht="17.25" customHeight="1" x14ac:dyDescent="0.2">
      <c r="A83" s="34">
        <v>1</v>
      </c>
      <c r="B83" s="34" t="str">
        <f>VLOOKUP(A83,Classification!$H$2:$I$11,2,FALSE)</f>
        <v>Helmets &amp; Helmet Acc.</v>
      </c>
      <c r="C83" s="34">
        <f>INDEX(ATS!$A:$AE,MATCH('2) Order Form'!$W83,ATS!$AD:$AD,0),1)</f>
        <v>845069</v>
      </c>
      <c r="D83" s="34" t="str">
        <f>INDEX(ATS!$A:$AE,MATCH('2) Order Form'!$W83,ATS!$AD:$AD,0),2)</f>
        <v>Dissenter Helmet</v>
      </c>
      <c r="E83" s="83" t="str">
        <f>INDEX(ATS!$A:$AE,MATCH('2) Order Form'!$W83,ATS!$AD:$AD,0),4)</f>
        <v>SGRME-LXL</v>
      </c>
      <c r="F83" s="83" t="str">
        <f>INDEX(ATS!$A:$AE,MATCH('2) Order Form'!$W83,ATS!$AD:$AD,0),5)</f>
        <v>Slate Gray Metallic</v>
      </c>
      <c r="G83" s="146" t="str">
        <f>INDEX(ATS!$A:$AE,MATCH('2) Order Form'!$W83,ATS!$AD:$AD,0),6)</f>
        <v>LXL</v>
      </c>
      <c r="H83" s="59">
        <v>1</v>
      </c>
      <c r="I83" s="112">
        <v>0</v>
      </c>
      <c r="J83" s="118">
        <f>IFERROR(VLOOKUP(W83,ATS!$AD:$AF,2,FALSE),0)</f>
        <v>0</v>
      </c>
      <c r="K83" s="118" t="str">
        <f t="shared" si="35"/>
        <v>0</v>
      </c>
      <c r="L83" s="118">
        <f>IFERROR(VLOOKUP(W83,ATS!$AD:$AF,3,FALSE),0)</f>
        <v>0</v>
      </c>
      <c r="M83" s="151" t="str">
        <f t="shared" si="24"/>
        <v>0</v>
      </c>
      <c r="N83" s="94">
        <v>0</v>
      </c>
      <c r="O83" s="56">
        <f t="shared" si="25"/>
        <v>0</v>
      </c>
      <c r="P83" s="51">
        <f>VLOOKUP($C83,Prices!$A$3:$R$1996,MATCH('2) Order Form'!P$8,Prices!$A$2:$R$2,0),FALSE)</f>
        <v>60</v>
      </c>
      <c r="Q83" s="52">
        <f>VLOOKUP($C83,Prices!$A$3:$R$1996,MATCH('2) Order Form'!Q$8,Prices!$A$2:$R$2,0),FALSE)</f>
        <v>119.95</v>
      </c>
      <c r="R83" s="35">
        <f t="shared" si="26"/>
        <v>0</v>
      </c>
      <c r="S83" s="44">
        <f t="shared" si="27"/>
        <v>0</v>
      </c>
      <c r="T83" s="52">
        <f t="shared" si="28"/>
        <v>0</v>
      </c>
      <c r="U83" s="119">
        <f t="shared" si="36"/>
        <v>0</v>
      </c>
      <c r="V83" s="120"/>
      <c r="W83" s="143">
        <v>7048652660275</v>
      </c>
      <c r="X83" s="121"/>
      <c r="Y83" s="122">
        <f t="shared" si="34"/>
        <v>0</v>
      </c>
      <c r="Z83" s="123">
        <f t="shared" ca="1" si="29"/>
        <v>0</v>
      </c>
      <c r="AA83" s="123">
        <f t="shared" ca="1" si="30"/>
        <v>0</v>
      </c>
      <c r="AB83" s="123">
        <f t="shared" ca="1" si="31"/>
        <v>0</v>
      </c>
      <c r="AC83" s="123" t="str">
        <f t="shared" si="32"/>
        <v>845069Slate Gray Metallic</v>
      </c>
      <c r="AD83" s="124">
        <f t="shared" si="33"/>
        <v>845069</v>
      </c>
      <c r="AE83" s="127">
        <f>VLOOKUP($C83,Classification!$A:$F,5,FALSE)</f>
        <v>7</v>
      </c>
      <c r="AF83" s="125">
        <f>VLOOKUP($C83,Classification!$A:$F,6,FALSE)</f>
        <v>1</v>
      </c>
      <c r="AG83" s="126" t="str">
        <f>INDEX(ATS!$A:$AE,MATCH('2) Order Form'!$W83,ATS!$AD:$AD,0),7)</f>
        <v>Stock</v>
      </c>
    </row>
    <row r="84" spans="1:33" ht="17.25" customHeight="1" x14ac:dyDescent="0.2">
      <c r="A84" s="34">
        <v>1</v>
      </c>
      <c r="B84" s="34" t="str">
        <f>VLOOKUP(A84,Classification!$H$2:$I$11,2,FALSE)</f>
        <v>Helmets &amp; Helmet Acc.</v>
      </c>
      <c r="C84" s="34">
        <f>INDEX(ATS!$A:$AE,MATCH('2) Order Form'!$W84,ATS!$AD:$AD,0),1)</f>
        <v>845106</v>
      </c>
      <c r="D84" s="34" t="str">
        <f>INDEX(ATS!$A:$AE,MATCH('2) Order Form'!$W84,ATS!$AD:$AD,0),2)</f>
        <v>Ripper Mips Helmet</v>
      </c>
      <c r="E84" s="83" t="str">
        <f>INDEX(ATS!$A:$AE,MATCH('2) Order Form'!$W84,ATS!$AD:$AD,0),4)</f>
        <v>MAQM-53/61</v>
      </c>
      <c r="F84" s="83" t="str">
        <f>INDEX(ATS!$A:$AE,MATCH('2) Order Form'!$W84,ATS!$AD:$AD,0),5)</f>
        <v>Matte Aquamarine</v>
      </c>
      <c r="G84" s="146" t="str">
        <f>INDEX(ATS!$A:$AE,MATCH('2) Order Form'!$W84,ATS!$AD:$AD,0),6)</f>
        <v>53/61</v>
      </c>
      <c r="H84" s="59">
        <v>1</v>
      </c>
      <c r="I84" s="112">
        <v>0</v>
      </c>
      <c r="J84" s="118">
        <f>IFERROR(VLOOKUP(W84,ATS!$AD:$AF,2,FALSE),0)</f>
        <v>0</v>
      </c>
      <c r="K84" s="118" t="str">
        <f t="shared" si="35"/>
        <v>0</v>
      </c>
      <c r="L84" s="118">
        <f>IFERROR(VLOOKUP(W84,ATS!$AD:$AF,3,FALSE),0)</f>
        <v>0</v>
      </c>
      <c r="M84" s="151" t="str">
        <f t="shared" si="24"/>
        <v>0</v>
      </c>
      <c r="N84" s="94">
        <v>0</v>
      </c>
      <c r="O84" s="56">
        <f t="shared" si="25"/>
        <v>0</v>
      </c>
      <c r="P84" s="51">
        <f>VLOOKUP($C84,Prices!$A$3:$R$1996,MATCH('2) Order Form'!P$8,Prices!$A$2:$R$2,0),FALSE)</f>
        <v>50</v>
      </c>
      <c r="Q84" s="52">
        <f>VLOOKUP($C84,Prices!$A$3:$R$1996,MATCH('2) Order Form'!Q$8,Prices!$A$2:$R$2,0),FALSE)</f>
        <v>99.95</v>
      </c>
      <c r="R84" s="35">
        <f t="shared" si="26"/>
        <v>0</v>
      </c>
      <c r="S84" s="44">
        <f t="shared" si="27"/>
        <v>0</v>
      </c>
      <c r="T84" s="52">
        <f t="shared" si="28"/>
        <v>0</v>
      </c>
      <c r="U84" s="119">
        <f t="shared" si="36"/>
        <v>0</v>
      </c>
      <c r="V84" s="120"/>
      <c r="W84" s="143">
        <v>7048652661746</v>
      </c>
      <c r="X84" s="121"/>
      <c r="Y84" s="122">
        <f t="shared" si="34"/>
        <v>0</v>
      </c>
      <c r="Z84" s="123">
        <f t="shared" ca="1" si="29"/>
        <v>0</v>
      </c>
      <c r="AA84" s="123">
        <f t="shared" ca="1" si="30"/>
        <v>1</v>
      </c>
      <c r="AB84" s="123">
        <f t="shared" ca="1" si="31"/>
        <v>1</v>
      </c>
      <c r="AC84" s="123" t="str">
        <f t="shared" si="32"/>
        <v>845106Matte Aquamarine</v>
      </c>
      <c r="AD84" s="124">
        <f t="shared" si="33"/>
        <v>845106</v>
      </c>
      <c r="AE84" s="127">
        <f>VLOOKUP($C84,Classification!$A:$F,5,FALSE)</f>
        <v>8</v>
      </c>
      <c r="AF84" s="125">
        <f>VLOOKUP($C84,Classification!$A:$F,6,FALSE)</f>
        <v>1</v>
      </c>
      <c r="AG84" s="126" t="str">
        <f>INDEX(ATS!$A:$AE,MATCH('2) Order Form'!$W84,ATS!$AD:$AD,0),7)</f>
        <v>Stock</v>
      </c>
    </row>
    <row r="85" spans="1:33" ht="17.25" customHeight="1" x14ac:dyDescent="0.2">
      <c r="A85" s="34">
        <v>1</v>
      </c>
      <c r="B85" s="34" t="str">
        <f>VLOOKUP(A85,Classification!$H$2:$I$11,2,FALSE)</f>
        <v>Helmets &amp; Helmet Acc.</v>
      </c>
      <c r="C85" s="34">
        <f>INDEX(ATS!$A:$AE,MATCH('2) Order Form'!$W85,ATS!$AD:$AD,0),1)</f>
        <v>845106</v>
      </c>
      <c r="D85" s="34" t="str">
        <f>INDEX(ATS!$A:$AE,MATCH('2) Order Form'!$W85,ATS!$AD:$AD,0),2)</f>
        <v>Ripper Mips Helmet</v>
      </c>
      <c r="E85" s="83" t="str">
        <f>INDEX(ATS!$A:$AE,MATCH('2) Order Form'!$W85,ATS!$AD:$AD,0),4)</f>
        <v>MBLK-53/61</v>
      </c>
      <c r="F85" s="83" t="str">
        <f>INDEX(ATS!$A:$AE,MATCH('2) Order Form'!$W85,ATS!$AD:$AD,0),5)</f>
        <v>Matte Black</v>
      </c>
      <c r="G85" s="146" t="str">
        <f>INDEX(ATS!$A:$AE,MATCH('2) Order Form'!$W85,ATS!$AD:$AD,0),6)</f>
        <v>53/61</v>
      </c>
      <c r="H85" s="59">
        <v>1</v>
      </c>
      <c r="I85" s="112">
        <v>0</v>
      </c>
      <c r="J85" s="118">
        <f>IFERROR(VLOOKUP(W85,ATS!$AD:$AF,2,FALSE),0)</f>
        <v>0</v>
      </c>
      <c r="K85" s="118" t="str">
        <f t="shared" si="35"/>
        <v>0</v>
      </c>
      <c r="L85" s="118">
        <f>IFERROR(VLOOKUP(W85,ATS!$AD:$AF,3,FALSE),0)</f>
        <v>0</v>
      </c>
      <c r="M85" s="151" t="str">
        <f t="shared" si="24"/>
        <v>0</v>
      </c>
      <c r="N85" s="94">
        <v>0</v>
      </c>
      <c r="O85" s="56">
        <f t="shared" si="25"/>
        <v>0</v>
      </c>
      <c r="P85" s="51">
        <f>VLOOKUP($C85,Prices!$A$3:$R$1996,MATCH('2) Order Form'!P$8,Prices!$A$2:$R$2,0),FALSE)</f>
        <v>50</v>
      </c>
      <c r="Q85" s="52">
        <f>VLOOKUP($C85,Prices!$A$3:$R$1996,MATCH('2) Order Form'!Q$8,Prices!$A$2:$R$2,0),FALSE)</f>
        <v>99.95</v>
      </c>
      <c r="R85" s="35">
        <f t="shared" si="26"/>
        <v>0</v>
      </c>
      <c r="S85" s="44">
        <f t="shared" si="27"/>
        <v>0</v>
      </c>
      <c r="T85" s="52">
        <f t="shared" si="28"/>
        <v>0</v>
      </c>
      <c r="U85" s="119">
        <f t="shared" si="36"/>
        <v>0</v>
      </c>
      <c r="V85" s="120"/>
      <c r="W85" s="143">
        <v>7048652540980</v>
      </c>
      <c r="X85" s="121"/>
      <c r="Y85" s="122">
        <f t="shared" si="34"/>
        <v>0</v>
      </c>
      <c r="Z85" s="123">
        <f t="shared" ca="1" si="29"/>
        <v>0</v>
      </c>
      <c r="AA85" s="123">
        <f t="shared" ca="1" si="30"/>
        <v>0</v>
      </c>
      <c r="AB85" s="123">
        <f t="shared" ca="1" si="31"/>
        <v>1</v>
      </c>
      <c r="AC85" s="123" t="str">
        <f t="shared" si="32"/>
        <v>845106Matte Black</v>
      </c>
      <c r="AD85" s="124">
        <f t="shared" si="33"/>
        <v>845106</v>
      </c>
      <c r="AE85" s="127">
        <f>VLOOKUP($C85,Classification!$A:$F,5,FALSE)</f>
        <v>8</v>
      </c>
      <c r="AF85" s="125">
        <f>VLOOKUP($C85,Classification!$A:$F,6,FALSE)</f>
        <v>1</v>
      </c>
      <c r="AG85" s="126" t="str">
        <f>INDEX(ATS!$A:$AE,MATCH('2) Order Form'!$W85,ATS!$AD:$AD,0),7)</f>
        <v>Active</v>
      </c>
    </row>
    <row r="86" spans="1:33" ht="17.25" customHeight="1" x14ac:dyDescent="0.2">
      <c r="A86" s="34">
        <v>1</v>
      </c>
      <c r="B86" s="34" t="str">
        <f>VLOOKUP(A86,Classification!$H$2:$I$11,2,FALSE)</f>
        <v>Helmets &amp; Helmet Acc.</v>
      </c>
      <c r="C86" s="34">
        <f>INDEX(ATS!$A:$AE,MATCH('2) Order Form'!$W86,ATS!$AD:$AD,0),1)</f>
        <v>845106</v>
      </c>
      <c r="D86" s="34" t="str">
        <f>INDEX(ATS!$A:$AE,MATCH('2) Order Form'!$W86,ATS!$AD:$AD,0),2)</f>
        <v>Ripper Mips Helmet</v>
      </c>
      <c r="E86" s="83" t="str">
        <f>INDEX(ATS!$A:$AE,MATCH('2) Order Form'!$W86,ATS!$AD:$AD,0),4)</f>
        <v>MWHT-53/61</v>
      </c>
      <c r="F86" s="83" t="str">
        <f>INDEX(ATS!$A:$AE,MATCH('2) Order Form'!$W86,ATS!$AD:$AD,0),5)</f>
        <v>Matte White</v>
      </c>
      <c r="G86" s="146" t="str">
        <f>INDEX(ATS!$A:$AE,MATCH('2) Order Form'!$W86,ATS!$AD:$AD,0),6)</f>
        <v>53/61</v>
      </c>
      <c r="H86" s="59">
        <v>1</v>
      </c>
      <c r="I86" s="112">
        <v>0</v>
      </c>
      <c r="J86" s="118">
        <f>IFERROR(VLOOKUP(W86,ATS!$AD:$AF,2,FALSE),0)</f>
        <v>348</v>
      </c>
      <c r="K86" s="118" t="str">
        <f t="shared" si="35"/>
        <v>50+</v>
      </c>
      <c r="L86" s="118">
        <f>IFERROR(VLOOKUP(W86,ATS!$AD:$AF,3,FALSE),0)</f>
        <v>348</v>
      </c>
      <c r="M86" s="151" t="str">
        <f t="shared" si="24"/>
        <v>50+</v>
      </c>
      <c r="N86" s="94">
        <v>0</v>
      </c>
      <c r="O86" s="56">
        <f t="shared" si="25"/>
        <v>0</v>
      </c>
      <c r="P86" s="51">
        <f>VLOOKUP($C86,Prices!$A$3:$R$1996,MATCH('2) Order Form'!P$8,Prices!$A$2:$R$2,0),FALSE)</f>
        <v>50</v>
      </c>
      <c r="Q86" s="52">
        <f>VLOOKUP($C86,Prices!$A$3:$R$1996,MATCH('2) Order Form'!Q$8,Prices!$A$2:$R$2,0),FALSE)</f>
        <v>99.95</v>
      </c>
      <c r="R86" s="35">
        <f t="shared" si="26"/>
        <v>0</v>
      </c>
      <c r="S86" s="44">
        <f t="shared" si="27"/>
        <v>0</v>
      </c>
      <c r="T86" s="52">
        <f t="shared" si="28"/>
        <v>0</v>
      </c>
      <c r="U86" s="119">
        <f t="shared" si="36"/>
        <v>0</v>
      </c>
      <c r="V86" s="120"/>
      <c r="W86" s="143">
        <v>7048652541024</v>
      </c>
      <c r="X86" s="121"/>
      <c r="Y86" s="122">
        <f t="shared" si="34"/>
        <v>0</v>
      </c>
      <c r="Z86" s="123">
        <f t="shared" ca="1" si="29"/>
        <v>0</v>
      </c>
      <c r="AA86" s="123">
        <f t="shared" ca="1" si="30"/>
        <v>0</v>
      </c>
      <c r="AB86" s="123">
        <f t="shared" ca="1" si="31"/>
        <v>1</v>
      </c>
      <c r="AC86" s="123" t="str">
        <f t="shared" si="32"/>
        <v>845106Matte White</v>
      </c>
      <c r="AD86" s="124">
        <f t="shared" si="33"/>
        <v>845106</v>
      </c>
      <c r="AE86" s="127">
        <f>VLOOKUP($C86,Classification!$A:$F,5,FALSE)</f>
        <v>8</v>
      </c>
      <c r="AF86" s="125">
        <f>VLOOKUP($C86,Classification!$A:$F,6,FALSE)</f>
        <v>1</v>
      </c>
      <c r="AG86" s="126" t="str">
        <f>INDEX(ATS!$A:$AE,MATCH('2) Order Form'!$W86,ATS!$AD:$AD,0),7)</f>
        <v>Active</v>
      </c>
    </row>
    <row r="87" spans="1:33" ht="17.25" customHeight="1" x14ac:dyDescent="0.2">
      <c r="A87" s="34">
        <v>1</v>
      </c>
      <c r="B87" s="34" t="str">
        <f>VLOOKUP(A87,Classification!$H$2:$I$11,2,FALSE)</f>
        <v>Helmets &amp; Helmet Acc.</v>
      </c>
      <c r="C87" s="34">
        <f>INDEX(ATS!$A:$AE,MATCH('2) Order Form'!$W87,ATS!$AD:$AD,0),1)</f>
        <v>845106</v>
      </c>
      <c r="D87" s="34" t="str">
        <f>INDEX(ATS!$A:$AE,MATCH('2) Order Form'!$W87,ATS!$AD:$AD,0),2)</f>
        <v>Ripper Mips Helmet</v>
      </c>
      <c r="E87" s="83" t="str">
        <f>INDEX(ATS!$A:$AE,MATCH('2) Order Form'!$W87,ATS!$AD:$AD,0),4)</f>
        <v>SGRM-53/61</v>
      </c>
      <c r="F87" s="83" t="str">
        <f>INDEX(ATS!$A:$AE,MATCH('2) Order Form'!$W87,ATS!$AD:$AD,0),5)</f>
        <v>Slate Gray Metallic</v>
      </c>
      <c r="G87" s="146" t="str">
        <f>INDEX(ATS!$A:$AE,MATCH('2) Order Form'!$W87,ATS!$AD:$AD,0),6)</f>
        <v>53/61</v>
      </c>
      <c r="H87" s="59">
        <v>1</v>
      </c>
      <c r="I87" s="112">
        <v>0</v>
      </c>
      <c r="J87" s="118">
        <f>IFERROR(VLOOKUP(W87,ATS!$AD:$AF,2,FALSE),0)</f>
        <v>0</v>
      </c>
      <c r="K87" s="118" t="str">
        <f t="shared" si="35"/>
        <v>0</v>
      </c>
      <c r="L87" s="118">
        <f>IFERROR(VLOOKUP(W87,ATS!$AD:$AF,3,FALSE),0)</f>
        <v>0</v>
      </c>
      <c r="M87" s="151" t="str">
        <f t="shared" si="24"/>
        <v>0</v>
      </c>
      <c r="N87" s="94">
        <v>0</v>
      </c>
      <c r="O87" s="56">
        <f t="shared" si="25"/>
        <v>0</v>
      </c>
      <c r="P87" s="51">
        <f>VLOOKUP($C87,Prices!$A$3:$R$1996,MATCH('2) Order Form'!P$8,Prices!$A$2:$R$2,0),FALSE)</f>
        <v>50</v>
      </c>
      <c r="Q87" s="52">
        <f>VLOOKUP($C87,Prices!$A$3:$R$1996,MATCH('2) Order Form'!Q$8,Prices!$A$2:$R$2,0),FALSE)</f>
        <v>99.95</v>
      </c>
      <c r="R87" s="35">
        <f t="shared" si="26"/>
        <v>0</v>
      </c>
      <c r="S87" s="44">
        <f t="shared" si="27"/>
        <v>0</v>
      </c>
      <c r="T87" s="52">
        <f t="shared" si="28"/>
        <v>0</v>
      </c>
      <c r="U87" s="119">
        <f t="shared" si="36"/>
        <v>0</v>
      </c>
      <c r="V87" s="120"/>
      <c r="W87" s="143">
        <v>7048652661753</v>
      </c>
      <c r="X87" s="121"/>
      <c r="Y87" s="122">
        <f t="shared" si="34"/>
        <v>0</v>
      </c>
      <c r="Z87" s="123">
        <f t="shared" ca="1" si="29"/>
        <v>0</v>
      </c>
      <c r="AA87" s="123">
        <f t="shared" ca="1" si="30"/>
        <v>0</v>
      </c>
      <c r="AB87" s="123">
        <f t="shared" ca="1" si="31"/>
        <v>1</v>
      </c>
      <c r="AC87" s="123" t="str">
        <f t="shared" si="32"/>
        <v>845106Slate Gray Metallic</v>
      </c>
      <c r="AD87" s="124">
        <f t="shared" si="33"/>
        <v>845106</v>
      </c>
      <c r="AE87" s="127">
        <f>VLOOKUP($C87,Classification!$A:$F,5,FALSE)</f>
        <v>8</v>
      </c>
      <c r="AF87" s="125">
        <f>VLOOKUP($C87,Classification!$A:$F,6,FALSE)</f>
        <v>1</v>
      </c>
      <c r="AG87" s="126" t="str">
        <f>INDEX(ATS!$A:$AE,MATCH('2) Order Form'!$W87,ATS!$AD:$AD,0),7)</f>
        <v>Active</v>
      </c>
    </row>
    <row r="88" spans="1:33" ht="17.25" customHeight="1" x14ac:dyDescent="0.2">
      <c r="A88" s="34">
        <v>1</v>
      </c>
      <c r="B88" s="34" t="str">
        <f>VLOOKUP(A88,Classification!$H$2:$I$11,2,FALSE)</f>
        <v>Helmets &amp; Helmet Acc.</v>
      </c>
      <c r="C88" s="34">
        <f>INDEX(ATS!$A:$AE,MATCH('2) Order Form'!$W88,ATS!$AD:$AD,0),1)</f>
        <v>845105</v>
      </c>
      <c r="D88" s="34" t="str">
        <f>INDEX(ATS!$A:$AE,MATCH('2) Order Form'!$W88,ATS!$AD:$AD,0),2)</f>
        <v>Ripper Helmet</v>
      </c>
      <c r="E88" s="83" t="str">
        <f>INDEX(ATS!$A:$AE,MATCH('2) Order Form'!$W88,ATS!$AD:$AD,0),4)</f>
        <v>MAQM-53/61</v>
      </c>
      <c r="F88" s="83" t="str">
        <f>INDEX(ATS!$A:$AE,MATCH('2) Order Form'!$W88,ATS!$AD:$AD,0),5)</f>
        <v>Matte Aquamarine</v>
      </c>
      <c r="G88" s="146" t="str">
        <f>INDEX(ATS!$A:$AE,MATCH('2) Order Form'!$W88,ATS!$AD:$AD,0),6)</f>
        <v>53/61</v>
      </c>
      <c r="H88" s="59">
        <v>1</v>
      </c>
      <c r="I88" s="112">
        <v>0</v>
      </c>
      <c r="J88" s="118">
        <f>IFERROR(VLOOKUP(W88,ATS!$AD:$AF,2,FALSE),0)</f>
        <v>0</v>
      </c>
      <c r="K88" s="118" t="str">
        <f t="shared" si="35"/>
        <v>0</v>
      </c>
      <c r="L88" s="118">
        <f>IFERROR(VLOOKUP(W88,ATS!$AD:$AF,3,FALSE),0)</f>
        <v>0</v>
      </c>
      <c r="M88" s="151" t="str">
        <f t="shared" si="24"/>
        <v>0</v>
      </c>
      <c r="N88" s="94">
        <v>0</v>
      </c>
      <c r="O88" s="56">
        <f t="shared" si="25"/>
        <v>0</v>
      </c>
      <c r="P88" s="51">
        <f>VLOOKUP($C88,Prices!$A$3:$R$1996,MATCH('2) Order Form'!P$8,Prices!$A$2:$R$2,0),FALSE)</f>
        <v>35</v>
      </c>
      <c r="Q88" s="52">
        <f>VLOOKUP($C88,Prices!$A$3:$R$1996,MATCH('2) Order Form'!Q$8,Prices!$A$2:$R$2,0),FALSE)</f>
        <v>69.95</v>
      </c>
      <c r="R88" s="35">
        <f t="shared" si="26"/>
        <v>0</v>
      </c>
      <c r="S88" s="44">
        <f t="shared" si="27"/>
        <v>0</v>
      </c>
      <c r="T88" s="52">
        <f t="shared" si="28"/>
        <v>0</v>
      </c>
      <c r="U88" s="119">
        <f t="shared" si="36"/>
        <v>0</v>
      </c>
      <c r="V88" s="120"/>
      <c r="W88" s="143">
        <v>7048652661722</v>
      </c>
      <c r="X88" s="121"/>
      <c r="Y88" s="122">
        <f t="shared" si="34"/>
        <v>0</v>
      </c>
      <c r="Z88" s="123">
        <f t="shared" ca="1" si="29"/>
        <v>0</v>
      </c>
      <c r="AA88" s="123">
        <f t="shared" ca="1" si="30"/>
        <v>1</v>
      </c>
      <c r="AB88" s="123">
        <f t="shared" ca="1" si="31"/>
        <v>1</v>
      </c>
      <c r="AC88" s="123" t="str">
        <f t="shared" si="32"/>
        <v>845105Matte Aquamarine</v>
      </c>
      <c r="AD88" s="124">
        <f t="shared" si="33"/>
        <v>845105</v>
      </c>
      <c r="AE88" s="127">
        <f>VLOOKUP($C88,Classification!$A:$F,5,FALSE)</f>
        <v>9</v>
      </c>
      <c r="AF88" s="125">
        <f>VLOOKUP($C88,Classification!$A:$F,6,FALSE)</f>
        <v>1</v>
      </c>
      <c r="AG88" s="126" t="str">
        <f>INDEX(ATS!$A:$AE,MATCH('2) Order Form'!$W88,ATS!$AD:$AD,0),7)</f>
        <v>Stock</v>
      </c>
    </row>
    <row r="89" spans="1:33" ht="17.25" customHeight="1" x14ac:dyDescent="0.2">
      <c r="A89" s="34">
        <v>1</v>
      </c>
      <c r="B89" s="34" t="str">
        <f>VLOOKUP(A89,Classification!$H$2:$I$11,2,FALSE)</f>
        <v>Helmets &amp; Helmet Acc.</v>
      </c>
      <c r="C89" s="34">
        <f>INDEX(ATS!$A:$AE,MATCH('2) Order Form'!$W89,ATS!$AD:$AD,0),1)</f>
        <v>845105</v>
      </c>
      <c r="D89" s="34" t="str">
        <f>INDEX(ATS!$A:$AE,MATCH('2) Order Form'!$W89,ATS!$AD:$AD,0),2)</f>
        <v>Ripper Helmet</v>
      </c>
      <c r="E89" s="83" t="str">
        <f>INDEX(ATS!$A:$AE,MATCH('2) Order Form'!$W89,ATS!$AD:$AD,0),4)</f>
        <v>MBLK-53/61</v>
      </c>
      <c r="F89" s="83" t="str">
        <f>INDEX(ATS!$A:$AE,MATCH('2) Order Form'!$W89,ATS!$AD:$AD,0),5)</f>
        <v>Matte Black</v>
      </c>
      <c r="G89" s="146" t="str">
        <f>INDEX(ATS!$A:$AE,MATCH('2) Order Form'!$W89,ATS!$AD:$AD,0),6)</f>
        <v>53/61</v>
      </c>
      <c r="H89" s="59">
        <v>1</v>
      </c>
      <c r="I89" s="112">
        <v>0</v>
      </c>
      <c r="J89" s="118">
        <f>IFERROR(VLOOKUP(W89,ATS!$AD:$AF,2,FALSE),0)</f>
        <v>0</v>
      </c>
      <c r="K89" s="118" t="str">
        <f t="shared" si="35"/>
        <v>0</v>
      </c>
      <c r="L89" s="118">
        <f>IFERROR(VLOOKUP(W89,ATS!$AD:$AF,3,FALSE),0)</f>
        <v>0</v>
      </c>
      <c r="M89" s="151" t="str">
        <f t="shared" si="24"/>
        <v>0</v>
      </c>
      <c r="N89" s="94">
        <v>0</v>
      </c>
      <c r="O89" s="56">
        <f t="shared" si="25"/>
        <v>0</v>
      </c>
      <c r="P89" s="51">
        <f>VLOOKUP($C89,Prices!$A$3:$R$1996,MATCH('2) Order Form'!P$8,Prices!$A$2:$R$2,0),FALSE)</f>
        <v>35</v>
      </c>
      <c r="Q89" s="52">
        <f>VLOOKUP($C89,Prices!$A$3:$R$1996,MATCH('2) Order Form'!Q$8,Prices!$A$2:$R$2,0),FALSE)</f>
        <v>69.95</v>
      </c>
      <c r="R89" s="35">
        <f t="shared" si="26"/>
        <v>0</v>
      </c>
      <c r="S89" s="44">
        <f t="shared" si="27"/>
        <v>0</v>
      </c>
      <c r="T89" s="52">
        <f t="shared" si="28"/>
        <v>0</v>
      </c>
      <c r="U89" s="119">
        <f t="shared" si="36"/>
        <v>0</v>
      </c>
      <c r="V89" s="120"/>
      <c r="W89" s="143">
        <v>7048652540935</v>
      </c>
      <c r="X89" s="121"/>
      <c r="Y89" s="122">
        <f t="shared" si="34"/>
        <v>0</v>
      </c>
      <c r="Z89" s="123">
        <f t="shared" ca="1" si="29"/>
        <v>0</v>
      </c>
      <c r="AA89" s="123">
        <f t="shared" ca="1" si="30"/>
        <v>0</v>
      </c>
      <c r="AB89" s="123">
        <f t="shared" ca="1" si="31"/>
        <v>1</v>
      </c>
      <c r="AC89" s="123" t="str">
        <f t="shared" si="32"/>
        <v>845105Matte Black</v>
      </c>
      <c r="AD89" s="124">
        <f t="shared" si="33"/>
        <v>845105</v>
      </c>
      <c r="AE89" s="127">
        <f>VLOOKUP($C89,Classification!$A:$F,5,FALSE)</f>
        <v>9</v>
      </c>
      <c r="AF89" s="125">
        <f>VLOOKUP($C89,Classification!$A:$F,6,FALSE)</f>
        <v>1</v>
      </c>
      <c r="AG89" s="126" t="str">
        <f>INDEX(ATS!$A:$AE,MATCH('2) Order Form'!$W89,ATS!$AD:$AD,0),7)</f>
        <v>Active</v>
      </c>
    </row>
    <row r="90" spans="1:33" ht="17.25" customHeight="1" x14ac:dyDescent="0.2">
      <c r="A90" s="34">
        <v>1</v>
      </c>
      <c r="B90" s="34" t="str">
        <f>VLOOKUP(A90,Classification!$H$2:$I$11,2,FALSE)</f>
        <v>Helmets &amp; Helmet Acc.</v>
      </c>
      <c r="C90" s="34">
        <f>INDEX(ATS!$A:$AE,MATCH('2) Order Form'!$W90,ATS!$AD:$AD,0),1)</f>
        <v>845105</v>
      </c>
      <c r="D90" s="34" t="str">
        <f>INDEX(ATS!$A:$AE,MATCH('2) Order Form'!$W90,ATS!$AD:$AD,0),2)</f>
        <v>Ripper Helmet</v>
      </c>
      <c r="E90" s="83" t="str">
        <f>INDEX(ATS!$A:$AE,MATCH('2) Order Form'!$W90,ATS!$AD:$AD,0),4)</f>
        <v>MWHT-53/61</v>
      </c>
      <c r="F90" s="83" t="str">
        <f>INDEX(ATS!$A:$AE,MATCH('2) Order Form'!$W90,ATS!$AD:$AD,0),5)</f>
        <v>Matte White</v>
      </c>
      <c r="G90" s="146" t="str">
        <f>INDEX(ATS!$A:$AE,MATCH('2) Order Form'!$W90,ATS!$AD:$AD,0),6)</f>
        <v>53/61</v>
      </c>
      <c r="H90" s="59">
        <v>1</v>
      </c>
      <c r="I90" s="112">
        <v>0</v>
      </c>
      <c r="J90" s="118">
        <f>IFERROR(VLOOKUP(W90,ATS!$AD:$AF,2,FALSE),0)</f>
        <v>0</v>
      </c>
      <c r="K90" s="118" t="str">
        <f t="shared" si="35"/>
        <v>0</v>
      </c>
      <c r="L90" s="118">
        <f>IFERROR(VLOOKUP(W90,ATS!$AD:$AF,3,FALSE),0)</f>
        <v>0</v>
      </c>
      <c r="M90" s="151" t="str">
        <f t="shared" si="24"/>
        <v>0</v>
      </c>
      <c r="N90" s="94">
        <v>0</v>
      </c>
      <c r="O90" s="56">
        <f t="shared" si="25"/>
        <v>0</v>
      </c>
      <c r="P90" s="51">
        <f>VLOOKUP($C90,Prices!$A$3:$R$1996,MATCH('2) Order Form'!P$8,Prices!$A$2:$R$2,0),FALSE)</f>
        <v>35</v>
      </c>
      <c r="Q90" s="52">
        <f>VLOOKUP($C90,Prices!$A$3:$R$1996,MATCH('2) Order Form'!Q$8,Prices!$A$2:$R$2,0),FALSE)</f>
        <v>69.95</v>
      </c>
      <c r="R90" s="35">
        <f t="shared" si="26"/>
        <v>0</v>
      </c>
      <c r="S90" s="44">
        <f t="shared" si="27"/>
        <v>0</v>
      </c>
      <c r="T90" s="52">
        <f t="shared" si="28"/>
        <v>0</v>
      </c>
      <c r="U90" s="119">
        <f t="shared" si="36"/>
        <v>0</v>
      </c>
      <c r="V90" s="120"/>
      <c r="W90" s="143">
        <v>7048652540973</v>
      </c>
      <c r="X90" s="121"/>
      <c r="Y90" s="122">
        <f t="shared" si="34"/>
        <v>0</v>
      </c>
      <c r="Z90" s="123">
        <f t="shared" ca="1" si="29"/>
        <v>0</v>
      </c>
      <c r="AA90" s="123">
        <f t="shared" ca="1" si="30"/>
        <v>0</v>
      </c>
      <c r="AB90" s="123">
        <f t="shared" ca="1" si="31"/>
        <v>1</v>
      </c>
      <c r="AC90" s="123" t="str">
        <f t="shared" si="32"/>
        <v>845105Matte White</v>
      </c>
      <c r="AD90" s="124">
        <f t="shared" si="33"/>
        <v>845105</v>
      </c>
      <c r="AE90" s="127">
        <f>VLOOKUP($C90,Classification!$A:$F,5,FALSE)</f>
        <v>9</v>
      </c>
      <c r="AF90" s="125">
        <f>VLOOKUP($C90,Classification!$A:$F,6,FALSE)</f>
        <v>1</v>
      </c>
      <c r="AG90" s="126" t="str">
        <f>INDEX(ATS!$A:$AE,MATCH('2) Order Form'!$W90,ATS!$AD:$AD,0),7)</f>
        <v>Active</v>
      </c>
    </row>
    <row r="91" spans="1:33" ht="17.25" customHeight="1" x14ac:dyDescent="0.2">
      <c r="A91" s="34">
        <v>1</v>
      </c>
      <c r="B91" s="34" t="str">
        <f>VLOOKUP(A91,Classification!$H$2:$I$11,2,FALSE)</f>
        <v>Helmets &amp; Helmet Acc.</v>
      </c>
      <c r="C91" s="34">
        <f>INDEX(ATS!$A:$AE,MATCH('2) Order Form'!$W91,ATS!$AD:$AD,0),1)</f>
        <v>845105</v>
      </c>
      <c r="D91" s="34" t="str">
        <f>INDEX(ATS!$A:$AE,MATCH('2) Order Form'!$W91,ATS!$AD:$AD,0),2)</f>
        <v>Ripper Helmet</v>
      </c>
      <c r="E91" s="83" t="str">
        <f>INDEX(ATS!$A:$AE,MATCH('2) Order Form'!$W91,ATS!$AD:$AD,0),4)</f>
        <v>SGRM-53/61</v>
      </c>
      <c r="F91" s="83" t="str">
        <f>INDEX(ATS!$A:$AE,MATCH('2) Order Form'!$W91,ATS!$AD:$AD,0),5)</f>
        <v>Slate Gray Metallic</v>
      </c>
      <c r="G91" s="146" t="str">
        <f>INDEX(ATS!$A:$AE,MATCH('2) Order Form'!$W91,ATS!$AD:$AD,0),6)</f>
        <v>53/61</v>
      </c>
      <c r="H91" s="59">
        <v>1</v>
      </c>
      <c r="I91" s="112">
        <v>0</v>
      </c>
      <c r="J91" s="118">
        <f>IFERROR(VLOOKUP(W91,ATS!$AD:$AF,2,FALSE),0)</f>
        <v>0</v>
      </c>
      <c r="K91" s="118" t="str">
        <f t="shared" si="35"/>
        <v>0</v>
      </c>
      <c r="L91" s="118">
        <f>IFERROR(VLOOKUP(W91,ATS!$AD:$AF,3,FALSE),0)</f>
        <v>0</v>
      </c>
      <c r="M91" s="151" t="str">
        <f t="shared" si="24"/>
        <v>0</v>
      </c>
      <c r="N91" s="94">
        <v>0</v>
      </c>
      <c r="O91" s="56">
        <f t="shared" si="25"/>
        <v>0</v>
      </c>
      <c r="P91" s="51">
        <f>VLOOKUP($C91,Prices!$A$3:$R$1996,MATCH('2) Order Form'!P$8,Prices!$A$2:$R$2,0),FALSE)</f>
        <v>35</v>
      </c>
      <c r="Q91" s="52">
        <f>VLOOKUP($C91,Prices!$A$3:$R$1996,MATCH('2) Order Form'!Q$8,Prices!$A$2:$R$2,0),FALSE)</f>
        <v>69.95</v>
      </c>
      <c r="R91" s="35">
        <f t="shared" si="26"/>
        <v>0</v>
      </c>
      <c r="S91" s="44">
        <f t="shared" si="27"/>
        <v>0</v>
      </c>
      <c r="T91" s="52">
        <f t="shared" si="28"/>
        <v>0</v>
      </c>
      <c r="U91" s="119">
        <f t="shared" si="36"/>
        <v>0</v>
      </c>
      <c r="V91" s="120"/>
      <c r="W91" s="143">
        <v>7048652661739</v>
      </c>
      <c r="X91" s="121"/>
      <c r="Y91" s="122">
        <f t="shared" si="34"/>
        <v>0</v>
      </c>
      <c r="Z91" s="123">
        <f t="shared" ca="1" si="29"/>
        <v>0</v>
      </c>
      <c r="AA91" s="123">
        <f t="shared" ca="1" si="30"/>
        <v>0</v>
      </c>
      <c r="AB91" s="123">
        <f t="shared" ca="1" si="31"/>
        <v>1</v>
      </c>
      <c r="AC91" s="123" t="str">
        <f t="shared" si="32"/>
        <v>845105Slate Gray Metallic</v>
      </c>
      <c r="AD91" s="124">
        <f t="shared" si="33"/>
        <v>845105</v>
      </c>
      <c r="AE91" s="127">
        <f>VLOOKUP($C91,Classification!$A:$F,5,FALSE)</f>
        <v>9</v>
      </c>
      <c r="AF91" s="125">
        <f>VLOOKUP($C91,Classification!$A:$F,6,FALSE)</f>
        <v>1</v>
      </c>
      <c r="AG91" s="126" t="str">
        <f>INDEX(ATS!$A:$AE,MATCH('2) Order Form'!$W91,ATS!$AD:$AD,0),7)</f>
        <v>Active</v>
      </c>
    </row>
    <row r="92" spans="1:33" ht="17.25" customHeight="1" x14ac:dyDescent="0.2">
      <c r="A92" s="34">
        <v>1</v>
      </c>
      <c r="B92" s="34" t="str">
        <f>VLOOKUP(A92,Classification!$H$2:$I$11,2,FALSE)</f>
        <v>Helmets &amp; Helmet Acc.</v>
      </c>
      <c r="C92" s="34">
        <f>INDEX(ATS!$A:$AE,MATCH('2) Order Form'!$W92,ATS!$AD:$AD,0),1)</f>
        <v>845074</v>
      </c>
      <c r="D92" s="34" t="str">
        <f>INDEX(ATS!$A:$AE,MATCH('2) Order Form'!$W92,ATS!$AD:$AD,0),2)</f>
        <v>Dissenter Helmet JR</v>
      </c>
      <c r="E92" s="83" t="str">
        <f>INDEX(ATS!$A:$AE,MATCH('2) Order Form'!$W92,ATS!$AD:$AD,0),4)</f>
        <v>MOPRE-XSS</v>
      </c>
      <c r="F92" s="83" t="str">
        <f>INDEX(ATS!$A:$AE,MATCH('2) Order Form'!$W92,ATS!$AD:$AD,0),5)</f>
        <v>Matte Opal Purple</v>
      </c>
      <c r="G92" s="146" t="str">
        <f>INDEX(ATS!$A:$AE,MATCH('2) Order Form'!$W92,ATS!$AD:$AD,0),6)</f>
        <v>XSS</v>
      </c>
      <c r="H92" s="59">
        <v>1</v>
      </c>
      <c r="I92" s="112">
        <v>0</v>
      </c>
      <c r="J92" s="118">
        <f>IFERROR(VLOOKUP(W92,ATS!$AD:$AF,2,FALSE),0)</f>
        <v>0</v>
      </c>
      <c r="K92" s="118" t="str">
        <f t="shared" si="35"/>
        <v>0</v>
      </c>
      <c r="L92" s="118">
        <f>IFERROR(VLOOKUP(W92,ATS!$AD:$AF,3,FALSE),0)</f>
        <v>0</v>
      </c>
      <c r="M92" s="151" t="str">
        <f t="shared" si="24"/>
        <v>0</v>
      </c>
      <c r="N92" s="94">
        <v>0</v>
      </c>
      <c r="O92" s="56">
        <f t="shared" si="25"/>
        <v>0</v>
      </c>
      <c r="P92" s="51">
        <f>VLOOKUP($C92,Prices!$A$3:$R$1996,MATCH('2) Order Form'!P$8,Prices!$A$2:$R$2,0),FALSE)</f>
        <v>45</v>
      </c>
      <c r="Q92" s="52">
        <f>VLOOKUP($C92,Prices!$A$3:$R$1996,MATCH('2) Order Form'!Q$8,Prices!$A$2:$R$2,0),FALSE)</f>
        <v>89.95</v>
      </c>
      <c r="R92" s="35">
        <f t="shared" si="26"/>
        <v>0</v>
      </c>
      <c r="S92" s="44">
        <f t="shared" si="27"/>
        <v>0</v>
      </c>
      <c r="T92" s="52">
        <f t="shared" si="28"/>
        <v>0</v>
      </c>
      <c r="U92" s="119">
        <f t="shared" si="36"/>
        <v>0</v>
      </c>
      <c r="V92" s="120"/>
      <c r="W92" s="143">
        <v>7048652327420</v>
      </c>
      <c r="X92" s="121"/>
      <c r="Y92" s="122">
        <f t="shared" si="34"/>
        <v>0</v>
      </c>
      <c r="Z92" s="123">
        <f t="shared" ca="1" si="29"/>
        <v>0</v>
      </c>
      <c r="AA92" s="123">
        <f t="shared" ca="1" si="30"/>
        <v>1</v>
      </c>
      <c r="AB92" s="123">
        <f t="shared" ca="1" si="31"/>
        <v>1</v>
      </c>
      <c r="AC92" s="123" t="str">
        <f t="shared" si="32"/>
        <v>845074Matte Opal Purple</v>
      </c>
      <c r="AD92" s="124">
        <f t="shared" si="33"/>
        <v>845074</v>
      </c>
      <c r="AE92" s="127">
        <f>VLOOKUP($C92,Classification!$A:$F,5,FALSE)</f>
        <v>10</v>
      </c>
      <c r="AF92" s="125">
        <f>VLOOKUP($C92,Classification!$A:$F,6,FALSE)</f>
        <v>1</v>
      </c>
      <c r="AG92" s="126" t="str">
        <f>INDEX(ATS!$A:$AE,MATCH('2) Order Form'!$W92,ATS!$AD:$AD,0),7)</f>
        <v>Stock</v>
      </c>
    </row>
    <row r="93" spans="1:33" ht="17.25" customHeight="1" x14ac:dyDescent="0.2">
      <c r="A93" s="34">
        <v>1</v>
      </c>
      <c r="B93" s="34" t="str">
        <f>VLOOKUP(A93,Classification!$H$2:$I$11,2,FALSE)</f>
        <v>Helmets &amp; Helmet Acc.</v>
      </c>
      <c r="C93" s="34">
        <f>INDEX(ATS!$A:$AE,MATCH('2) Order Form'!$W93,ATS!$AD:$AD,0),1)</f>
        <v>845074</v>
      </c>
      <c r="D93" s="34" t="str">
        <f>INDEX(ATS!$A:$AE,MATCH('2) Order Form'!$W93,ATS!$AD:$AD,0),2)</f>
        <v>Dissenter Helmet JR</v>
      </c>
      <c r="E93" s="83" t="str">
        <f>INDEX(ATS!$A:$AE,MATCH('2) Order Form'!$W93,ATS!$AD:$AD,0),4)</f>
        <v>MOPRE-SM</v>
      </c>
      <c r="F93" s="83" t="str">
        <f>INDEX(ATS!$A:$AE,MATCH('2) Order Form'!$W93,ATS!$AD:$AD,0),5)</f>
        <v>Matte Opal Purple</v>
      </c>
      <c r="G93" s="146" t="str">
        <f>INDEX(ATS!$A:$AE,MATCH('2) Order Form'!$W93,ATS!$AD:$AD,0),6)</f>
        <v>SM</v>
      </c>
      <c r="H93" s="59">
        <v>1</v>
      </c>
      <c r="I93" s="112">
        <v>0</v>
      </c>
      <c r="J93" s="118">
        <f>IFERROR(VLOOKUP(W93,ATS!$AD:$AF,2,FALSE),0)</f>
        <v>23</v>
      </c>
      <c r="K93" s="118">
        <f t="shared" si="35"/>
        <v>23</v>
      </c>
      <c r="L93" s="118">
        <f>IFERROR(VLOOKUP(W93,ATS!$AD:$AF,3,FALSE),0)</f>
        <v>23</v>
      </c>
      <c r="M93" s="151">
        <f t="shared" si="24"/>
        <v>23</v>
      </c>
      <c r="N93" s="94">
        <v>0</v>
      </c>
      <c r="O93" s="56">
        <f t="shared" si="25"/>
        <v>0</v>
      </c>
      <c r="P93" s="51">
        <f>VLOOKUP($C93,Prices!$A$3:$R$1996,MATCH('2) Order Form'!P$8,Prices!$A$2:$R$2,0),FALSE)</f>
        <v>45</v>
      </c>
      <c r="Q93" s="52">
        <f>VLOOKUP($C93,Prices!$A$3:$R$1996,MATCH('2) Order Form'!Q$8,Prices!$A$2:$R$2,0),FALSE)</f>
        <v>89.95</v>
      </c>
      <c r="R93" s="35">
        <f t="shared" si="26"/>
        <v>0</v>
      </c>
      <c r="S93" s="44">
        <f t="shared" si="27"/>
        <v>0</v>
      </c>
      <c r="T93" s="52">
        <f t="shared" si="28"/>
        <v>0</v>
      </c>
      <c r="U93" s="119">
        <f t="shared" si="36"/>
        <v>0</v>
      </c>
      <c r="V93" s="120"/>
      <c r="W93" s="143">
        <v>7048652327413</v>
      </c>
      <c r="X93" s="121"/>
      <c r="Y93" s="122">
        <f t="shared" si="34"/>
        <v>0</v>
      </c>
      <c r="Z93" s="123">
        <f t="shared" ca="1" si="29"/>
        <v>0</v>
      </c>
      <c r="AA93" s="123">
        <f t="shared" ca="1" si="30"/>
        <v>0</v>
      </c>
      <c r="AB93" s="123">
        <f t="shared" ca="1" si="31"/>
        <v>0</v>
      </c>
      <c r="AC93" s="123" t="str">
        <f t="shared" si="32"/>
        <v>845074Matte Opal Purple</v>
      </c>
      <c r="AD93" s="124">
        <f t="shared" si="33"/>
        <v>845074</v>
      </c>
      <c r="AE93" s="127">
        <f>VLOOKUP($C93,Classification!$A:$F,5,FALSE)</f>
        <v>10</v>
      </c>
      <c r="AF93" s="125">
        <f>VLOOKUP($C93,Classification!$A:$F,6,FALSE)</f>
        <v>1</v>
      </c>
      <c r="AG93" s="126" t="str">
        <f>INDEX(ATS!$A:$AE,MATCH('2) Order Form'!$W93,ATS!$AD:$AD,0),7)</f>
        <v>Stock</v>
      </c>
    </row>
    <row r="94" spans="1:33" ht="17.25" customHeight="1" x14ac:dyDescent="0.2">
      <c r="A94" s="34">
        <v>1</v>
      </c>
      <c r="B94" s="34" t="str">
        <f>VLOOKUP(A94,Classification!$H$2:$I$11,2,FALSE)</f>
        <v>Helmets &amp; Helmet Acc.</v>
      </c>
      <c r="C94" s="34">
        <f>INDEX(ATS!$A:$AE,MATCH('2) Order Form'!$W94,ATS!$AD:$AD,0),1)</f>
        <v>845074</v>
      </c>
      <c r="D94" s="34" t="str">
        <f>INDEX(ATS!$A:$AE,MATCH('2) Order Form'!$W94,ATS!$AD:$AD,0),2)</f>
        <v>Dissenter Helmet JR</v>
      </c>
      <c r="E94" s="83" t="str">
        <f>INDEX(ATS!$A:$AE,MATCH('2) Order Form'!$W94,ATS!$AD:$AD,0),4)</f>
        <v>MRBCO-XSS</v>
      </c>
      <c r="F94" s="83" t="str">
        <f>INDEX(ATS!$A:$AE,MATCH('2) Order Form'!$W94,ATS!$AD:$AD,0),5)</f>
        <v>Matte Race Blue/Cody Orange</v>
      </c>
      <c r="G94" s="146" t="str">
        <f>INDEX(ATS!$A:$AE,MATCH('2) Order Form'!$W94,ATS!$AD:$AD,0),6)</f>
        <v>XSS</v>
      </c>
      <c r="H94" s="59">
        <v>1</v>
      </c>
      <c r="I94" s="112">
        <v>0</v>
      </c>
      <c r="J94" s="118">
        <f>IFERROR(VLOOKUP(W94,ATS!$AD:$AF,2,FALSE),0)</f>
        <v>5</v>
      </c>
      <c r="K94" s="118">
        <f t="shared" si="35"/>
        <v>5</v>
      </c>
      <c r="L94" s="118">
        <f>IFERROR(VLOOKUP(W94,ATS!$AD:$AF,3,FALSE),0)</f>
        <v>5</v>
      </c>
      <c r="M94" s="151">
        <f t="shared" si="24"/>
        <v>5</v>
      </c>
      <c r="N94" s="94">
        <v>0</v>
      </c>
      <c r="O94" s="56">
        <f t="shared" si="25"/>
        <v>0</v>
      </c>
      <c r="P94" s="51">
        <f>VLOOKUP($C94,Prices!$A$3:$R$1996,MATCH('2) Order Form'!P$8,Prices!$A$2:$R$2,0),FALSE)</f>
        <v>45</v>
      </c>
      <c r="Q94" s="52">
        <f>VLOOKUP($C94,Prices!$A$3:$R$1996,MATCH('2) Order Form'!Q$8,Prices!$A$2:$R$2,0),FALSE)</f>
        <v>89.95</v>
      </c>
      <c r="R94" s="35">
        <f t="shared" si="26"/>
        <v>0</v>
      </c>
      <c r="S94" s="44">
        <f t="shared" si="27"/>
        <v>0</v>
      </c>
      <c r="T94" s="52">
        <f t="shared" si="28"/>
        <v>0</v>
      </c>
      <c r="U94" s="119">
        <f t="shared" si="36"/>
        <v>0</v>
      </c>
      <c r="V94" s="120"/>
      <c r="W94" s="143">
        <v>7048652327444</v>
      </c>
      <c r="X94" s="121"/>
      <c r="Y94" s="122">
        <f t="shared" si="34"/>
        <v>0</v>
      </c>
      <c r="Z94" s="123">
        <f t="shared" ca="1" si="29"/>
        <v>0</v>
      </c>
      <c r="AA94" s="123">
        <f t="shared" ca="1" si="30"/>
        <v>0</v>
      </c>
      <c r="AB94" s="123">
        <f t="shared" ca="1" si="31"/>
        <v>1</v>
      </c>
      <c r="AC94" s="123" t="str">
        <f t="shared" si="32"/>
        <v>845074Matte Race Blue/Cody Orange</v>
      </c>
      <c r="AD94" s="124">
        <f t="shared" si="33"/>
        <v>845074</v>
      </c>
      <c r="AE94" s="127">
        <f>VLOOKUP($C94,Classification!$A:$F,5,FALSE)</f>
        <v>10</v>
      </c>
      <c r="AF94" s="125">
        <f>VLOOKUP($C94,Classification!$A:$F,6,FALSE)</f>
        <v>1</v>
      </c>
      <c r="AG94" s="126" t="str">
        <f>INDEX(ATS!$A:$AE,MATCH('2) Order Form'!$W94,ATS!$AD:$AD,0),7)</f>
        <v>Stock</v>
      </c>
    </row>
    <row r="95" spans="1:33" ht="17.25" customHeight="1" x14ac:dyDescent="0.2">
      <c r="A95" s="34">
        <v>1</v>
      </c>
      <c r="B95" s="34" t="str">
        <f>VLOOKUP(A95,Classification!$H$2:$I$11,2,FALSE)</f>
        <v>Helmets &amp; Helmet Acc.</v>
      </c>
      <c r="C95" s="34">
        <f>INDEX(ATS!$A:$AE,MATCH('2) Order Form'!$W95,ATS!$AD:$AD,0),1)</f>
        <v>845074</v>
      </c>
      <c r="D95" s="34" t="str">
        <f>INDEX(ATS!$A:$AE,MATCH('2) Order Form'!$W95,ATS!$AD:$AD,0),2)</f>
        <v>Dissenter Helmet JR</v>
      </c>
      <c r="E95" s="83" t="str">
        <f>INDEX(ATS!$A:$AE,MATCH('2) Order Form'!$W95,ATS!$AD:$AD,0),4)</f>
        <v>MRBCO-SM</v>
      </c>
      <c r="F95" s="83" t="str">
        <f>INDEX(ATS!$A:$AE,MATCH('2) Order Form'!$W95,ATS!$AD:$AD,0),5)</f>
        <v>Matte Race Blue/Cody Orange</v>
      </c>
      <c r="G95" s="146" t="str">
        <f>INDEX(ATS!$A:$AE,MATCH('2) Order Form'!$W95,ATS!$AD:$AD,0),6)</f>
        <v>SM</v>
      </c>
      <c r="H95" s="59">
        <v>1</v>
      </c>
      <c r="I95" s="112">
        <v>0</v>
      </c>
      <c r="J95" s="118">
        <f>IFERROR(VLOOKUP(W95,ATS!$AD:$AF,2,FALSE),0)</f>
        <v>68</v>
      </c>
      <c r="K95" s="118" t="str">
        <f t="shared" si="35"/>
        <v>50+</v>
      </c>
      <c r="L95" s="118">
        <f>IFERROR(VLOOKUP(W95,ATS!$AD:$AF,3,FALSE),0)</f>
        <v>68</v>
      </c>
      <c r="M95" s="151" t="str">
        <f t="shared" si="24"/>
        <v>50+</v>
      </c>
      <c r="N95" s="94">
        <v>0</v>
      </c>
      <c r="O95" s="56">
        <f t="shared" si="25"/>
        <v>0</v>
      </c>
      <c r="P95" s="51">
        <f>VLOOKUP($C95,Prices!$A$3:$R$1996,MATCH('2) Order Form'!P$8,Prices!$A$2:$R$2,0),FALSE)</f>
        <v>45</v>
      </c>
      <c r="Q95" s="52">
        <f>VLOOKUP($C95,Prices!$A$3:$R$1996,MATCH('2) Order Form'!Q$8,Prices!$A$2:$R$2,0),FALSE)</f>
        <v>89.95</v>
      </c>
      <c r="R95" s="35">
        <f t="shared" si="26"/>
        <v>0</v>
      </c>
      <c r="S95" s="44">
        <f t="shared" si="27"/>
        <v>0</v>
      </c>
      <c r="T95" s="52">
        <f t="shared" si="28"/>
        <v>0</v>
      </c>
      <c r="U95" s="119">
        <f t="shared" si="36"/>
        <v>0</v>
      </c>
      <c r="V95" s="120"/>
      <c r="W95" s="143">
        <v>7048652327437</v>
      </c>
      <c r="X95" s="121"/>
      <c r="Y95" s="122">
        <f t="shared" si="34"/>
        <v>0</v>
      </c>
      <c r="Z95" s="123">
        <f t="shared" ca="1" si="29"/>
        <v>0</v>
      </c>
      <c r="AA95" s="123">
        <f t="shared" ca="1" si="30"/>
        <v>0</v>
      </c>
      <c r="AB95" s="123">
        <f t="shared" ca="1" si="31"/>
        <v>0</v>
      </c>
      <c r="AC95" s="123" t="str">
        <f t="shared" si="32"/>
        <v>845074Matte Race Blue/Cody Orange</v>
      </c>
      <c r="AD95" s="124">
        <f t="shared" si="33"/>
        <v>845074</v>
      </c>
      <c r="AE95" s="127">
        <f>VLOOKUP($C95,Classification!$A:$F,5,FALSE)</f>
        <v>10</v>
      </c>
      <c r="AF95" s="125">
        <f>VLOOKUP($C95,Classification!$A:$F,6,FALSE)</f>
        <v>1</v>
      </c>
      <c r="AG95" s="126" t="str">
        <f>INDEX(ATS!$A:$AE,MATCH('2) Order Form'!$W95,ATS!$AD:$AD,0),7)</f>
        <v>Stock</v>
      </c>
    </row>
    <row r="96" spans="1:33" ht="17.25" customHeight="1" x14ac:dyDescent="0.2">
      <c r="A96" s="34">
        <v>1</v>
      </c>
      <c r="B96" s="34" t="str">
        <f>VLOOKUP(A96,Classification!$H$2:$I$11,2,FALSE)</f>
        <v>Helmets &amp; Helmet Acc.</v>
      </c>
      <c r="C96" s="34">
        <f>INDEX(ATS!$A:$AE,MATCH('2) Order Form'!$W96,ATS!$AD:$AD,0),1)</f>
        <v>845108</v>
      </c>
      <c r="D96" s="34" t="str">
        <f>INDEX(ATS!$A:$AE,MATCH('2) Order Form'!$W96,ATS!$AD:$AD,0),2)</f>
        <v>Ripper Mips Helmet JR</v>
      </c>
      <c r="E96" s="83" t="str">
        <f>INDEX(ATS!$A:$AE,MATCH('2) Order Form'!$W96,ATS!$AD:$AD,0),4)</f>
        <v>MBLK-48/53</v>
      </c>
      <c r="F96" s="83" t="str">
        <f>INDEX(ATS!$A:$AE,MATCH('2) Order Form'!$W96,ATS!$AD:$AD,0),5)</f>
        <v>Matte Black</v>
      </c>
      <c r="G96" s="146" t="str">
        <f>INDEX(ATS!$A:$AE,MATCH('2) Order Form'!$W96,ATS!$AD:$AD,0),6)</f>
        <v>48/53</v>
      </c>
      <c r="H96" s="59">
        <v>1</v>
      </c>
      <c r="I96" s="112">
        <v>0</v>
      </c>
      <c r="J96" s="118">
        <f>IFERROR(VLOOKUP(W96,ATS!$AD:$AF,2,FALSE),0)</f>
        <v>0</v>
      </c>
      <c r="K96" s="118" t="str">
        <f t="shared" si="35"/>
        <v>0</v>
      </c>
      <c r="L96" s="118">
        <f>IFERROR(VLOOKUP(W96,ATS!$AD:$AF,3,FALSE),0)</f>
        <v>0</v>
      </c>
      <c r="M96" s="151" t="str">
        <f t="shared" si="24"/>
        <v>0</v>
      </c>
      <c r="N96" s="94">
        <v>0</v>
      </c>
      <c r="O96" s="56">
        <f t="shared" si="25"/>
        <v>0</v>
      </c>
      <c r="P96" s="51">
        <f>VLOOKUP($C96,Prices!$A$3:$R$1996,MATCH('2) Order Form'!P$8,Prices!$A$2:$R$2,0),FALSE)</f>
        <v>45</v>
      </c>
      <c r="Q96" s="52">
        <f>VLOOKUP($C96,Prices!$A$3:$R$1996,MATCH('2) Order Form'!Q$8,Prices!$A$2:$R$2,0),FALSE)</f>
        <v>89.95</v>
      </c>
      <c r="R96" s="35">
        <f t="shared" si="26"/>
        <v>0</v>
      </c>
      <c r="S96" s="44">
        <f t="shared" si="27"/>
        <v>0</v>
      </c>
      <c r="T96" s="52">
        <f t="shared" si="28"/>
        <v>0</v>
      </c>
      <c r="U96" s="119">
        <f t="shared" si="36"/>
        <v>0</v>
      </c>
      <c r="V96" s="120"/>
      <c r="W96" s="143">
        <v>7048652540881</v>
      </c>
      <c r="X96" s="121"/>
      <c r="Y96" s="122">
        <f t="shared" si="34"/>
        <v>0</v>
      </c>
      <c r="Z96" s="123">
        <f t="shared" ca="1" si="29"/>
        <v>0</v>
      </c>
      <c r="AA96" s="123">
        <f t="shared" ca="1" si="30"/>
        <v>1</v>
      </c>
      <c r="AB96" s="123">
        <f t="shared" ca="1" si="31"/>
        <v>1</v>
      </c>
      <c r="AC96" s="123" t="str">
        <f t="shared" si="32"/>
        <v>845108Matte Black</v>
      </c>
      <c r="AD96" s="124">
        <f t="shared" si="33"/>
        <v>845108</v>
      </c>
      <c r="AE96" s="127">
        <f>VLOOKUP($C96,Classification!$A:$F,5,FALSE)</f>
        <v>11</v>
      </c>
      <c r="AF96" s="125">
        <f>VLOOKUP($C96,Classification!$A:$F,6,FALSE)</f>
        <v>1</v>
      </c>
      <c r="AG96" s="126" t="str">
        <f>INDEX(ATS!$A:$AE,MATCH('2) Order Form'!$W96,ATS!$AD:$AD,0),7)</f>
        <v>Active</v>
      </c>
    </row>
    <row r="97" spans="1:33" ht="17.25" customHeight="1" x14ac:dyDescent="0.2">
      <c r="A97" s="34">
        <v>1</v>
      </c>
      <c r="B97" s="34" t="str">
        <f>VLOOKUP(A97,Classification!$H$2:$I$11,2,FALSE)</f>
        <v>Helmets &amp; Helmet Acc.</v>
      </c>
      <c r="C97" s="34">
        <f>INDEX(ATS!$A:$AE,MATCH('2) Order Form'!$W97,ATS!$AD:$AD,0),1)</f>
        <v>845108</v>
      </c>
      <c r="D97" s="34" t="str">
        <f>INDEX(ATS!$A:$AE,MATCH('2) Order Form'!$W97,ATS!$AD:$AD,0),2)</f>
        <v>Ripper Mips Helmet JR</v>
      </c>
      <c r="E97" s="83" t="str">
        <f>INDEX(ATS!$A:$AE,MATCH('2) Order Form'!$W97,ATS!$AD:$AD,0),4)</f>
        <v>MROP-48/53</v>
      </c>
      <c r="F97" s="83" t="str">
        <f>INDEX(ATS!$A:$AE,MATCH('2) Order Form'!$W97,ATS!$AD:$AD,0),5)</f>
        <v>Matte Opal Purple</v>
      </c>
      <c r="G97" s="146" t="str">
        <f>INDEX(ATS!$A:$AE,MATCH('2) Order Form'!$W97,ATS!$AD:$AD,0),6)</f>
        <v>48/53</v>
      </c>
      <c r="H97" s="59">
        <v>1</v>
      </c>
      <c r="I97" s="112">
        <v>0</v>
      </c>
      <c r="J97" s="118">
        <f>IFERROR(VLOOKUP(W97,ATS!$AD:$AF,2,FALSE),0)</f>
        <v>68</v>
      </c>
      <c r="K97" s="118" t="str">
        <f t="shared" si="35"/>
        <v>50+</v>
      </c>
      <c r="L97" s="118">
        <f>IFERROR(VLOOKUP(W97,ATS!$AD:$AF,3,FALSE),0)</f>
        <v>68</v>
      </c>
      <c r="M97" s="151" t="str">
        <f t="shared" si="24"/>
        <v>50+</v>
      </c>
      <c r="N97" s="94">
        <v>0</v>
      </c>
      <c r="O97" s="56">
        <f t="shared" si="25"/>
        <v>0</v>
      </c>
      <c r="P97" s="51">
        <f>VLOOKUP($C97,Prices!$A$3:$R$1996,MATCH('2) Order Form'!P$8,Prices!$A$2:$R$2,0),FALSE)</f>
        <v>45</v>
      </c>
      <c r="Q97" s="52">
        <f>VLOOKUP($C97,Prices!$A$3:$R$1996,MATCH('2) Order Form'!Q$8,Prices!$A$2:$R$2,0),FALSE)</f>
        <v>89.95</v>
      </c>
      <c r="R97" s="35">
        <f t="shared" si="26"/>
        <v>0</v>
      </c>
      <c r="S97" s="44">
        <f t="shared" si="27"/>
        <v>0</v>
      </c>
      <c r="T97" s="52">
        <f t="shared" si="28"/>
        <v>0</v>
      </c>
      <c r="U97" s="119">
        <f t="shared" si="36"/>
        <v>0</v>
      </c>
      <c r="V97" s="120"/>
      <c r="W97" s="143">
        <v>7048652552549</v>
      </c>
      <c r="X97" s="121"/>
      <c r="Y97" s="122">
        <f t="shared" si="34"/>
        <v>0</v>
      </c>
      <c r="Z97" s="123">
        <f t="shared" ca="1" si="29"/>
        <v>0</v>
      </c>
      <c r="AA97" s="123">
        <f t="shared" ca="1" si="30"/>
        <v>0</v>
      </c>
      <c r="AB97" s="123">
        <f t="shared" ca="1" si="31"/>
        <v>1</v>
      </c>
      <c r="AC97" s="123" t="str">
        <f t="shared" si="32"/>
        <v>845108Matte Opal Purple</v>
      </c>
      <c r="AD97" s="124">
        <f t="shared" si="33"/>
        <v>845108</v>
      </c>
      <c r="AE97" s="127">
        <f>VLOOKUP($C97,Classification!$A:$F,5,FALSE)</f>
        <v>11</v>
      </c>
      <c r="AF97" s="125">
        <f>VLOOKUP($C97,Classification!$A:$F,6,FALSE)</f>
        <v>1</v>
      </c>
      <c r="AG97" s="126" t="str">
        <f>INDEX(ATS!$A:$AE,MATCH('2) Order Form'!$W97,ATS!$AD:$AD,0),7)</f>
        <v>Stock</v>
      </c>
    </row>
    <row r="98" spans="1:33" ht="17.25" customHeight="1" x14ac:dyDescent="0.2">
      <c r="A98" s="34">
        <v>1</v>
      </c>
      <c r="B98" s="34" t="str">
        <f>VLOOKUP(A98,Classification!$H$2:$I$11,2,FALSE)</f>
        <v>Helmets &amp; Helmet Acc.</v>
      </c>
      <c r="C98" s="34">
        <f>INDEX(ATS!$A:$AE,MATCH('2) Order Form'!$W98,ATS!$AD:$AD,0),1)</f>
        <v>845108</v>
      </c>
      <c r="D98" s="34" t="str">
        <f>INDEX(ATS!$A:$AE,MATCH('2) Order Form'!$W98,ATS!$AD:$AD,0),2)</f>
        <v>Ripper Mips Helmet JR</v>
      </c>
      <c r="E98" s="83" t="str">
        <f>INDEX(ATS!$A:$AE,MATCH('2) Order Form'!$W98,ATS!$AD:$AD,0),4)</f>
        <v>MRBE-48/53</v>
      </c>
      <c r="F98" s="83" t="str">
        <f>INDEX(ATS!$A:$AE,MATCH('2) Order Form'!$W98,ATS!$AD:$AD,0),5)</f>
        <v>Matte Race Blue</v>
      </c>
      <c r="G98" s="146" t="str">
        <f>INDEX(ATS!$A:$AE,MATCH('2) Order Form'!$W98,ATS!$AD:$AD,0),6)</f>
        <v>48/53</v>
      </c>
      <c r="H98" s="59">
        <v>1</v>
      </c>
      <c r="I98" s="112">
        <v>0</v>
      </c>
      <c r="J98" s="118">
        <f>IFERROR(VLOOKUP(W98,ATS!$AD:$AF,2,FALSE),0)</f>
        <v>643</v>
      </c>
      <c r="K98" s="118" t="str">
        <f t="shared" si="35"/>
        <v>50+</v>
      </c>
      <c r="L98" s="118">
        <f>IFERROR(VLOOKUP(W98,ATS!$AD:$AF,3,FALSE),0)</f>
        <v>643</v>
      </c>
      <c r="M98" s="151" t="str">
        <f t="shared" si="24"/>
        <v>50+</v>
      </c>
      <c r="N98" s="94">
        <v>0</v>
      </c>
      <c r="O98" s="56">
        <f t="shared" si="25"/>
        <v>0</v>
      </c>
      <c r="P98" s="51">
        <f>VLOOKUP($C98,Prices!$A$3:$R$1996,MATCH('2) Order Form'!P$8,Prices!$A$2:$R$2,0),FALSE)</f>
        <v>45</v>
      </c>
      <c r="Q98" s="52">
        <f>VLOOKUP($C98,Prices!$A$3:$R$1996,MATCH('2) Order Form'!Q$8,Prices!$A$2:$R$2,0),FALSE)</f>
        <v>89.95</v>
      </c>
      <c r="R98" s="35">
        <f t="shared" si="26"/>
        <v>0</v>
      </c>
      <c r="S98" s="44">
        <f t="shared" si="27"/>
        <v>0</v>
      </c>
      <c r="T98" s="52">
        <f t="shared" si="28"/>
        <v>0</v>
      </c>
      <c r="U98" s="119">
        <f t="shared" si="36"/>
        <v>0</v>
      </c>
      <c r="V98" s="120"/>
      <c r="W98" s="143">
        <v>7048652552532</v>
      </c>
      <c r="X98" s="121"/>
      <c r="Y98" s="122">
        <f t="shared" si="34"/>
        <v>0</v>
      </c>
      <c r="Z98" s="123">
        <f t="shared" ca="1" si="29"/>
        <v>0</v>
      </c>
      <c r="AA98" s="123">
        <f t="shared" ca="1" si="30"/>
        <v>0</v>
      </c>
      <c r="AB98" s="123">
        <f t="shared" ca="1" si="31"/>
        <v>1</v>
      </c>
      <c r="AC98" s="123" t="str">
        <f t="shared" si="32"/>
        <v>845108Matte Race Blue</v>
      </c>
      <c r="AD98" s="124">
        <f t="shared" si="33"/>
        <v>845108</v>
      </c>
      <c r="AE98" s="127">
        <f>VLOOKUP($C98,Classification!$A:$F,5,FALSE)</f>
        <v>11</v>
      </c>
      <c r="AF98" s="125">
        <f>VLOOKUP($C98,Classification!$A:$F,6,FALSE)</f>
        <v>1</v>
      </c>
      <c r="AG98" s="126" t="str">
        <f>INDEX(ATS!$A:$AE,MATCH('2) Order Form'!$W98,ATS!$AD:$AD,0),7)</f>
        <v>Stock</v>
      </c>
    </row>
    <row r="99" spans="1:33" ht="17.25" customHeight="1" x14ac:dyDescent="0.2">
      <c r="A99" s="34">
        <v>1</v>
      </c>
      <c r="B99" s="34" t="str">
        <f>VLOOKUP(A99,Classification!$H$2:$I$11,2,FALSE)</f>
        <v>Helmets &amp; Helmet Acc.</v>
      </c>
      <c r="C99" s="34">
        <f>INDEX(ATS!$A:$AE,MATCH('2) Order Form'!$W99,ATS!$AD:$AD,0),1)</f>
        <v>845108</v>
      </c>
      <c r="D99" s="34" t="str">
        <f>INDEX(ATS!$A:$AE,MATCH('2) Order Form'!$W99,ATS!$AD:$AD,0),2)</f>
        <v>Ripper Mips Helmet JR</v>
      </c>
      <c r="E99" s="83" t="str">
        <f>INDEX(ATS!$A:$AE,MATCH('2) Order Form'!$W99,ATS!$AD:$AD,0),4)</f>
        <v>MWHT-48/53</v>
      </c>
      <c r="F99" s="83" t="str">
        <f>INDEX(ATS!$A:$AE,MATCH('2) Order Form'!$W99,ATS!$AD:$AD,0),5)</f>
        <v>Matte White</v>
      </c>
      <c r="G99" s="146" t="str">
        <f>INDEX(ATS!$A:$AE,MATCH('2) Order Form'!$W99,ATS!$AD:$AD,0),6)</f>
        <v>48/53</v>
      </c>
      <c r="H99" s="59">
        <v>1</v>
      </c>
      <c r="I99" s="112">
        <v>0</v>
      </c>
      <c r="J99" s="118">
        <f>IFERROR(VLOOKUP(W99,ATS!$AD:$AF,2,FALSE),0)</f>
        <v>0</v>
      </c>
      <c r="K99" s="118" t="str">
        <f t="shared" si="35"/>
        <v>0</v>
      </c>
      <c r="L99" s="118">
        <f>IFERROR(VLOOKUP(W99,ATS!$AD:$AF,3,FALSE),0)</f>
        <v>0</v>
      </c>
      <c r="M99" s="151" t="str">
        <f t="shared" si="24"/>
        <v>0</v>
      </c>
      <c r="N99" s="94">
        <v>0</v>
      </c>
      <c r="O99" s="56">
        <f t="shared" si="25"/>
        <v>0</v>
      </c>
      <c r="P99" s="51">
        <f>VLOOKUP($C99,Prices!$A$3:$R$1996,MATCH('2) Order Form'!P$8,Prices!$A$2:$R$2,0),FALSE)</f>
        <v>45</v>
      </c>
      <c r="Q99" s="52">
        <f>VLOOKUP($C99,Prices!$A$3:$R$1996,MATCH('2) Order Form'!Q$8,Prices!$A$2:$R$2,0),FALSE)</f>
        <v>89.95</v>
      </c>
      <c r="R99" s="35">
        <f t="shared" si="26"/>
        <v>0</v>
      </c>
      <c r="S99" s="44">
        <f t="shared" si="27"/>
        <v>0</v>
      </c>
      <c r="T99" s="52">
        <f t="shared" si="28"/>
        <v>0</v>
      </c>
      <c r="U99" s="119">
        <f t="shared" si="36"/>
        <v>0</v>
      </c>
      <c r="V99" s="120"/>
      <c r="W99" s="143">
        <v>7048652540928</v>
      </c>
      <c r="X99" s="121"/>
      <c r="Y99" s="122">
        <f t="shared" si="34"/>
        <v>0</v>
      </c>
      <c r="Z99" s="123">
        <f t="shared" ca="1" si="29"/>
        <v>0</v>
      </c>
      <c r="AA99" s="123">
        <f t="shared" ca="1" si="30"/>
        <v>0</v>
      </c>
      <c r="AB99" s="123">
        <f t="shared" ca="1" si="31"/>
        <v>1</v>
      </c>
      <c r="AC99" s="123" t="str">
        <f t="shared" si="32"/>
        <v>845108Matte White</v>
      </c>
      <c r="AD99" s="124">
        <f t="shared" si="33"/>
        <v>845108</v>
      </c>
      <c r="AE99" s="127">
        <f>VLOOKUP($C99,Classification!$A:$F,5,FALSE)</f>
        <v>11</v>
      </c>
      <c r="AF99" s="125">
        <f>VLOOKUP($C99,Classification!$A:$F,6,FALSE)</f>
        <v>1</v>
      </c>
      <c r="AG99" s="126" t="str">
        <f>INDEX(ATS!$A:$AE,MATCH('2) Order Form'!$W99,ATS!$AD:$AD,0),7)</f>
        <v>Active</v>
      </c>
    </row>
    <row r="100" spans="1:33" ht="17.25" customHeight="1" x14ac:dyDescent="0.2">
      <c r="A100" s="34">
        <v>1</v>
      </c>
      <c r="B100" s="34" t="str">
        <f>VLOOKUP(A100,Classification!$H$2:$I$11,2,FALSE)</f>
        <v>Helmets &amp; Helmet Acc.</v>
      </c>
      <c r="C100" s="34">
        <f>INDEX(ATS!$A:$AE,MATCH('2) Order Form'!$W100,ATS!$AD:$AD,0),1)</f>
        <v>845108</v>
      </c>
      <c r="D100" s="34" t="str">
        <f>INDEX(ATS!$A:$AE,MATCH('2) Order Form'!$W100,ATS!$AD:$AD,0),2)</f>
        <v>Ripper Mips Helmet JR</v>
      </c>
      <c r="E100" s="83" t="str">
        <f>INDEX(ATS!$A:$AE,MATCH('2) Order Form'!$W100,ATS!$AD:$AD,0),4)</f>
        <v>SGRM-48/53</v>
      </c>
      <c r="F100" s="83" t="str">
        <f>INDEX(ATS!$A:$AE,MATCH('2) Order Form'!$W100,ATS!$AD:$AD,0),5)</f>
        <v>Slate Gray Metallic</v>
      </c>
      <c r="G100" s="146" t="str">
        <f>INDEX(ATS!$A:$AE,MATCH('2) Order Form'!$W100,ATS!$AD:$AD,0),6)</f>
        <v>48/53</v>
      </c>
      <c r="H100" s="59">
        <v>1</v>
      </c>
      <c r="I100" s="112">
        <v>0</v>
      </c>
      <c r="J100" s="118">
        <f>IFERROR(VLOOKUP(W100,ATS!$AD:$AF,2,FALSE),0)</f>
        <v>0</v>
      </c>
      <c r="K100" s="118" t="str">
        <f t="shared" si="35"/>
        <v>0</v>
      </c>
      <c r="L100" s="118">
        <f>IFERROR(VLOOKUP(W100,ATS!$AD:$AF,3,FALSE),0)</f>
        <v>0</v>
      </c>
      <c r="M100" s="151" t="str">
        <f t="shared" ref="M100:M123" si="37">IF(L100=99999,"OPEN",IF(L100&gt;50,"50+",IF(L100&lt;=0,"0",L100)))</f>
        <v>0</v>
      </c>
      <c r="N100" s="94">
        <v>0</v>
      </c>
      <c r="O100" s="56">
        <f t="shared" ref="O100:O123" si="38">IF(N100&lt;&gt;0,N100,$P$5)</f>
        <v>0</v>
      </c>
      <c r="P100" s="51">
        <f>VLOOKUP($C100,Prices!$A$3:$R$1996,MATCH('2) Order Form'!P$8,Prices!$A$2:$R$2,0),FALSE)</f>
        <v>45</v>
      </c>
      <c r="Q100" s="52">
        <f>VLOOKUP($C100,Prices!$A$3:$R$1996,MATCH('2) Order Form'!Q$8,Prices!$A$2:$R$2,0),FALSE)</f>
        <v>89.95</v>
      </c>
      <c r="R100" s="35">
        <f t="shared" ref="R100:R123" si="39">I100*P100</f>
        <v>0</v>
      </c>
      <c r="S100" s="44">
        <f t="shared" ref="S100:S123" si="40">R100*O100</f>
        <v>0</v>
      </c>
      <c r="T100" s="52">
        <f t="shared" ref="T100:T123" si="41">R100-S100</f>
        <v>0</v>
      </c>
      <c r="U100" s="119">
        <f t="shared" si="36"/>
        <v>0</v>
      </c>
      <c r="V100" s="120"/>
      <c r="W100" s="143">
        <v>7048652661708</v>
      </c>
      <c r="X100" s="121"/>
      <c r="Y100" s="122">
        <f t="shared" si="34"/>
        <v>0</v>
      </c>
      <c r="Z100" s="123">
        <f t="shared" ref="Z100:Z123" ca="1" si="42">IF(A100=OFFSET(A100,-1,0),0,1)</f>
        <v>0</v>
      </c>
      <c r="AA100" s="123">
        <f t="shared" ref="AA100:AA123" ca="1" si="43">IF(C100=OFFSET(C100,-1,0),0,1)</f>
        <v>0</v>
      </c>
      <c r="AB100" s="123">
        <f t="shared" ref="AB100:AB123" ca="1" si="44">IF(F100=OFFSET(F100,-1,0),0,1)</f>
        <v>1</v>
      </c>
      <c r="AC100" s="123" t="str">
        <f t="shared" ref="AC100:AC123" si="45">CONCATENATE(C100,F100)</f>
        <v>845108Slate Gray Metallic</v>
      </c>
      <c r="AD100" s="124">
        <f t="shared" ref="AD100:AD123" si="46">IFERROR(IF(B100="EYEWEAR",CONCATENATE(C100,"-",G100),C100),C100)</f>
        <v>845108</v>
      </c>
      <c r="AE100" s="127">
        <f>VLOOKUP($C100,Classification!$A:$F,5,FALSE)</f>
        <v>11</v>
      </c>
      <c r="AF100" s="125">
        <f>VLOOKUP($C100,Classification!$A:$F,6,FALSE)</f>
        <v>1</v>
      </c>
      <c r="AG100" s="126" t="str">
        <f>INDEX(ATS!$A:$AE,MATCH('2) Order Form'!$W100,ATS!$AD:$AD,0),7)</f>
        <v>Active</v>
      </c>
    </row>
    <row r="101" spans="1:33" ht="17.25" customHeight="1" x14ac:dyDescent="0.2">
      <c r="A101" s="34">
        <v>1</v>
      </c>
      <c r="B101" s="34" t="str">
        <f>VLOOKUP(A101,Classification!$H$2:$I$11,2,FALSE)</f>
        <v>Helmets &amp; Helmet Acc.</v>
      </c>
      <c r="C101" s="34">
        <f>INDEX(ATS!$A:$AE,MATCH('2) Order Form'!$W101,ATS!$AD:$AD,0),1)</f>
        <v>845107</v>
      </c>
      <c r="D101" s="34" t="str">
        <f>INDEX(ATS!$A:$AE,MATCH('2) Order Form'!$W101,ATS!$AD:$AD,0),2)</f>
        <v>Ripper Helmet JR</v>
      </c>
      <c r="E101" s="83" t="str">
        <f>INDEX(ATS!$A:$AE,MATCH('2) Order Form'!$W101,ATS!$AD:$AD,0),4)</f>
        <v>MBLK-48/53</v>
      </c>
      <c r="F101" s="83" t="str">
        <f>INDEX(ATS!$A:$AE,MATCH('2) Order Form'!$W101,ATS!$AD:$AD,0),5)</f>
        <v>Matte Black</v>
      </c>
      <c r="G101" s="146" t="str">
        <f>INDEX(ATS!$A:$AE,MATCH('2) Order Form'!$W101,ATS!$AD:$AD,0),6)</f>
        <v>48/53</v>
      </c>
      <c r="H101" s="59">
        <v>1</v>
      </c>
      <c r="I101" s="112">
        <v>0</v>
      </c>
      <c r="J101" s="118">
        <f>IFERROR(VLOOKUP(W101,ATS!$AD:$AF,2,FALSE),0)</f>
        <v>0</v>
      </c>
      <c r="K101" s="118" t="str">
        <f t="shared" si="35"/>
        <v>0</v>
      </c>
      <c r="L101" s="118">
        <f>IFERROR(VLOOKUP(W101,ATS!$AD:$AF,3,FALSE),0)</f>
        <v>0</v>
      </c>
      <c r="M101" s="151" t="str">
        <f t="shared" si="37"/>
        <v>0</v>
      </c>
      <c r="N101" s="94">
        <v>0</v>
      </c>
      <c r="O101" s="56">
        <f t="shared" si="38"/>
        <v>0</v>
      </c>
      <c r="P101" s="51">
        <f>VLOOKUP($C101,Prices!$A$3:$R$1996,MATCH('2) Order Form'!P$8,Prices!$A$2:$R$2,0),FALSE)</f>
        <v>30</v>
      </c>
      <c r="Q101" s="52">
        <f>VLOOKUP($C101,Prices!$A$3:$R$1996,MATCH('2) Order Form'!Q$8,Prices!$A$2:$R$2,0),FALSE)</f>
        <v>59.95</v>
      </c>
      <c r="R101" s="35">
        <f t="shared" si="39"/>
        <v>0</v>
      </c>
      <c r="S101" s="44">
        <f t="shared" si="40"/>
        <v>0</v>
      </c>
      <c r="T101" s="52">
        <f t="shared" si="41"/>
        <v>0</v>
      </c>
      <c r="U101" s="119">
        <f t="shared" si="36"/>
        <v>0</v>
      </c>
      <c r="V101" s="120"/>
      <c r="W101" s="143">
        <v>7048652540836</v>
      </c>
      <c r="X101" s="121"/>
      <c r="Y101" s="122">
        <f t="shared" si="34"/>
        <v>0</v>
      </c>
      <c r="Z101" s="123">
        <f t="shared" ca="1" si="42"/>
        <v>0</v>
      </c>
      <c r="AA101" s="123">
        <f t="shared" ca="1" si="43"/>
        <v>1</v>
      </c>
      <c r="AB101" s="123">
        <f t="shared" ca="1" si="44"/>
        <v>1</v>
      </c>
      <c r="AC101" s="123" t="str">
        <f t="shared" si="45"/>
        <v>845107Matte Black</v>
      </c>
      <c r="AD101" s="124">
        <f t="shared" si="46"/>
        <v>845107</v>
      </c>
      <c r="AE101" s="127">
        <f>VLOOKUP($C101,Classification!$A:$F,5,FALSE)</f>
        <v>12</v>
      </c>
      <c r="AF101" s="125">
        <f>VLOOKUP($C101,Classification!$A:$F,6,FALSE)</f>
        <v>1</v>
      </c>
      <c r="AG101" s="126" t="str">
        <f>INDEX(ATS!$A:$AE,MATCH('2) Order Form'!$W101,ATS!$AD:$AD,0),7)</f>
        <v>Active</v>
      </c>
    </row>
    <row r="102" spans="1:33" ht="17.25" customHeight="1" x14ac:dyDescent="0.2">
      <c r="A102" s="34">
        <v>1</v>
      </c>
      <c r="B102" s="34" t="str">
        <f>VLOOKUP(A102,Classification!$H$2:$I$11,2,FALSE)</f>
        <v>Helmets &amp; Helmet Acc.</v>
      </c>
      <c r="C102" s="34">
        <f>INDEX(ATS!$A:$AE,MATCH('2) Order Form'!$W102,ATS!$AD:$AD,0),1)</f>
        <v>845107</v>
      </c>
      <c r="D102" s="34" t="str">
        <f>INDEX(ATS!$A:$AE,MATCH('2) Order Form'!$W102,ATS!$AD:$AD,0),2)</f>
        <v>Ripper Helmet JR</v>
      </c>
      <c r="E102" s="83" t="str">
        <f>INDEX(ATS!$A:$AE,MATCH('2) Order Form'!$W102,ATS!$AD:$AD,0),4)</f>
        <v>MROP-48/53</v>
      </c>
      <c r="F102" s="83" t="str">
        <f>INDEX(ATS!$A:$AE,MATCH('2) Order Form'!$W102,ATS!$AD:$AD,0),5)</f>
        <v>Matte Opal Purple</v>
      </c>
      <c r="G102" s="146" t="str">
        <f>INDEX(ATS!$A:$AE,MATCH('2) Order Form'!$W102,ATS!$AD:$AD,0),6)</f>
        <v>48/53</v>
      </c>
      <c r="H102" s="59">
        <v>1</v>
      </c>
      <c r="I102" s="112">
        <v>0</v>
      </c>
      <c r="J102" s="118">
        <f>IFERROR(VLOOKUP(W102,ATS!$AD:$AF,2,FALSE),0)</f>
        <v>0</v>
      </c>
      <c r="K102" s="118" t="str">
        <f t="shared" si="35"/>
        <v>0</v>
      </c>
      <c r="L102" s="118">
        <f>IFERROR(VLOOKUP(W102,ATS!$AD:$AF,3,FALSE),0)</f>
        <v>0</v>
      </c>
      <c r="M102" s="151" t="str">
        <f t="shared" si="37"/>
        <v>0</v>
      </c>
      <c r="N102" s="94">
        <v>0</v>
      </c>
      <c r="O102" s="56">
        <f t="shared" si="38"/>
        <v>0</v>
      </c>
      <c r="P102" s="51">
        <f>VLOOKUP($C102,Prices!$A$3:$R$1996,MATCH('2) Order Form'!P$8,Prices!$A$2:$R$2,0),FALSE)</f>
        <v>30</v>
      </c>
      <c r="Q102" s="52">
        <f>VLOOKUP($C102,Prices!$A$3:$R$1996,MATCH('2) Order Form'!Q$8,Prices!$A$2:$R$2,0),FALSE)</f>
        <v>59.95</v>
      </c>
      <c r="R102" s="35">
        <f t="shared" si="39"/>
        <v>0</v>
      </c>
      <c r="S102" s="44">
        <f t="shared" si="40"/>
        <v>0</v>
      </c>
      <c r="T102" s="52">
        <f t="shared" si="41"/>
        <v>0</v>
      </c>
      <c r="U102" s="119">
        <f t="shared" si="36"/>
        <v>0</v>
      </c>
      <c r="V102" s="120"/>
      <c r="W102" s="143">
        <v>7048652552525</v>
      </c>
      <c r="X102" s="121"/>
      <c r="Y102" s="122">
        <f t="shared" si="34"/>
        <v>0</v>
      </c>
      <c r="Z102" s="123">
        <f t="shared" ca="1" si="42"/>
        <v>0</v>
      </c>
      <c r="AA102" s="123">
        <f t="shared" ca="1" si="43"/>
        <v>0</v>
      </c>
      <c r="AB102" s="123">
        <f t="shared" ca="1" si="44"/>
        <v>1</v>
      </c>
      <c r="AC102" s="123" t="str">
        <f t="shared" si="45"/>
        <v>845107Matte Opal Purple</v>
      </c>
      <c r="AD102" s="124">
        <f t="shared" si="46"/>
        <v>845107</v>
      </c>
      <c r="AE102" s="127">
        <f>VLOOKUP($C102,Classification!$A:$F,5,FALSE)</f>
        <v>12</v>
      </c>
      <c r="AF102" s="125">
        <f>VLOOKUP($C102,Classification!$A:$F,6,FALSE)</f>
        <v>1</v>
      </c>
      <c r="AG102" s="126" t="str">
        <f>INDEX(ATS!$A:$AE,MATCH('2) Order Form'!$W102,ATS!$AD:$AD,0),7)</f>
        <v>Stock</v>
      </c>
    </row>
    <row r="103" spans="1:33" ht="17.25" customHeight="1" x14ac:dyDescent="0.2">
      <c r="A103" s="34">
        <v>1</v>
      </c>
      <c r="B103" s="34" t="str">
        <f>VLOOKUP(A103,Classification!$H$2:$I$11,2,FALSE)</f>
        <v>Helmets &amp; Helmet Acc.</v>
      </c>
      <c r="C103" s="34">
        <f>INDEX(ATS!$A:$AE,MATCH('2) Order Form'!$W103,ATS!$AD:$AD,0),1)</f>
        <v>845107</v>
      </c>
      <c r="D103" s="34" t="str">
        <f>INDEX(ATS!$A:$AE,MATCH('2) Order Form'!$W103,ATS!$AD:$AD,0),2)</f>
        <v>Ripper Helmet JR</v>
      </c>
      <c r="E103" s="83" t="str">
        <f>INDEX(ATS!$A:$AE,MATCH('2) Order Form'!$W103,ATS!$AD:$AD,0),4)</f>
        <v>MRBE-48/53</v>
      </c>
      <c r="F103" s="83" t="str">
        <f>INDEX(ATS!$A:$AE,MATCH('2) Order Form'!$W103,ATS!$AD:$AD,0),5)</f>
        <v>Matte Race Blue</v>
      </c>
      <c r="G103" s="146" t="str">
        <f>INDEX(ATS!$A:$AE,MATCH('2) Order Form'!$W103,ATS!$AD:$AD,0),6)</f>
        <v>48/53</v>
      </c>
      <c r="H103" s="59">
        <v>1</v>
      </c>
      <c r="I103" s="112">
        <v>0</v>
      </c>
      <c r="J103" s="118">
        <f>IFERROR(VLOOKUP(W103,ATS!$AD:$AF,2,FALSE),0)</f>
        <v>0</v>
      </c>
      <c r="K103" s="118" t="str">
        <f t="shared" si="35"/>
        <v>0</v>
      </c>
      <c r="L103" s="118">
        <f>IFERROR(VLOOKUP(W103,ATS!$AD:$AF,3,FALSE),0)</f>
        <v>0</v>
      </c>
      <c r="M103" s="151" t="str">
        <f t="shared" si="37"/>
        <v>0</v>
      </c>
      <c r="N103" s="94">
        <v>0</v>
      </c>
      <c r="O103" s="56">
        <f t="shared" si="38"/>
        <v>0</v>
      </c>
      <c r="P103" s="51">
        <f>VLOOKUP($C103,Prices!$A$3:$R$1996,MATCH('2) Order Form'!P$8,Prices!$A$2:$R$2,0),FALSE)</f>
        <v>30</v>
      </c>
      <c r="Q103" s="52">
        <f>VLOOKUP($C103,Prices!$A$3:$R$1996,MATCH('2) Order Form'!Q$8,Prices!$A$2:$R$2,0),FALSE)</f>
        <v>59.95</v>
      </c>
      <c r="R103" s="35">
        <f t="shared" si="39"/>
        <v>0</v>
      </c>
      <c r="S103" s="44">
        <f t="shared" si="40"/>
        <v>0</v>
      </c>
      <c r="T103" s="52">
        <f t="shared" si="41"/>
        <v>0</v>
      </c>
      <c r="U103" s="119">
        <f t="shared" si="36"/>
        <v>0</v>
      </c>
      <c r="V103" s="120"/>
      <c r="W103" s="143">
        <v>7048652552518</v>
      </c>
      <c r="X103" s="121"/>
      <c r="Y103" s="122">
        <f t="shared" si="34"/>
        <v>0</v>
      </c>
      <c r="Z103" s="123">
        <f t="shared" ca="1" si="42"/>
        <v>0</v>
      </c>
      <c r="AA103" s="123">
        <f t="shared" ca="1" si="43"/>
        <v>0</v>
      </c>
      <c r="AB103" s="123">
        <f t="shared" ca="1" si="44"/>
        <v>1</v>
      </c>
      <c r="AC103" s="123" t="str">
        <f t="shared" si="45"/>
        <v>845107Matte Race Blue</v>
      </c>
      <c r="AD103" s="124">
        <f t="shared" si="46"/>
        <v>845107</v>
      </c>
      <c r="AE103" s="127">
        <f>VLOOKUP($C103,Classification!$A:$F,5,FALSE)</f>
        <v>12</v>
      </c>
      <c r="AF103" s="125">
        <f>VLOOKUP($C103,Classification!$A:$F,6,FALSE)</f>
        <v>1</v>
      </c>
      <c r="AG103" s="126" t="str">
        <f>INDEX(ATS!$A:$AE,MATCH('2) Order Form'!$W103,ATS!$AD:$AD,0),7)</f>
        <v>Stock</v>
      </c>
    </row>
    <row r="104" spans="1:33" ht="17.25" customHeight="1" x14ac:dyDescent="0.2">
      <c r="A104" s="34">
        <v>1</v>
      </c>
      <c r="B104" s="34" t="str">
        <f>VLOOKUP(A104,Classification!$H$2:$I$11,2,FALSE)</f>
        <v>Helmets &amp; Helmet Acc.</v>
      </c>
      <c r="C104" s="34">
        <f>INDEX(ATS!$A:$AE,MATCH('2) Order Form'!$W104,ATS!$AD:$AD,0),1)</f>
        <v>845107</v>
      </c>
      <c r="D104" s="34" t="str">
        <f>INDEX(ATS!$A:$AE,MATCH('2) Order Form'!$W104,ATS!$AD:$AD,0),2)</f>
        <v>Ripper Helmet JR</v>
      </c>
      <c r="E104" s="83" t="str">
        <f>INDEX(ATS!$A:$AE,MATCH('2) Order Form'!$W104,ATS!$AD:$AD,0),4)</f>
        <v>MWHT-48/53</v>
      </c>
      <c r="F104" s="83" t="str">
        <f>INDEX(ATS!$A:$AE,MATCH('2) Order Form'!$W104,ATS!$AD:$AD,0),5)</f>
        <v>Matte White</v>
      </c>
      <c r="G104" s="146" t="str">
        <f>INDEX(ATS!$A:$AE,MATCH('2) Order Form'!$W104,ATS!$AD:$AD,0),6)</f>
        <v>48/53</v>
      </c>
      <c r="H104" s="59">
        <v>1</v>
      </c>
      <c r="I104" s="112">
        <v>0</v>
      </c>
      <c r="J104" s="118">
        <f>IFERROR(VLOOKUP(W104,ATS!$AD:$AF,2,FALSE),0)</f>
        <v>0</v>
      </c>
      <c r="K104" s="118" t="str">
        <f t="shared" si="35"/>
        <v>0</v>
      </c>
      <c r="L104" s="118">
        <f>IFERROR(VLOOKUP(W104,ATS!$AD:$AF,3,FALSE),0)</f>
        <v>0</v>
      </c>
      <c r="M104" s="151" t="str">
        <f t="shared" si="37"/>
        <v>0</v>
      </c>
      <c r="N104" s="94">
        <v>0</v>
      </c>
      <c r="O104" s="56">
        <f t="shared" si="38"/>
        <v>0</v>
      </c>
      <c r="P104" s="51">
        <f>VLOOKUP($C104,Prices!$A$3:$R$1996,MATCH('2) Order Form'!P$8,Prices!$A$2:$R$2,0),FALSE)</f>
        <v>30</v>
      </c>
      <c r="Q104" s="52">
        <f>VLOOKUP($C104,Prices!$A$3:$R$1996,MATCH('2) Order Form'!Q$8,Prices!$A$2:$R$2,0),FALSE)</f>
        <v>59.95</v>
      </c>
      <c r="R104" s="35">
        <f t="shared" si="39"/>
        <v>0</v>
      </c>
      <c r="S104" s="44">
        <f t="shared" si="40"/>
        <v>0</v>
      </c>
      <c r="T104" s="52">
        <f t="shared" si="41"/>
        <v>0</v>
      </c>
      <c r="U104" s="119">
        <f t="shared" si="36"/>
        <v>0</v>
      </c>
      <c r="V104" s="120"/>
      <c r="W104" s="143">
        <v>7048652540874</v>
      </c>
      <c r="X104" s="121"/>
      <c r="Y104" s="122">
        <f t="shared" si="34"/>
        <v>0</v>
      </c>
      <c r="Z104" s="123">
        <f t="shared" ca="1" si="42"/>
        <v>0</v>
      </c>
      <c r="AA104" s="123">
        <f t="shared" ca="1" si="43"/>
        <v>0</v>
      </c>
      <c r="AB104" s="123">
        <f t="shared" ca="1" si="44"/>
        <v>1</v>
      </c>
      <c r="AC104" s="123" t="str">
        <f t="shared" si="45"/>
        <v>845107Matte White</v>
      </c>
      <c r="AD104" s="124">
        <f t="shared" si="46"/>
        <v>845107</v>
      </c>
      <c r="AE104" s="127">
        <f>VLOOKUP($C104,Classification!$A:$F,5,FALSE)</f>
        <v>12</v>
      </c>
      <c r="AF104" s="125">
        <f>VLOOKUP($C104,Classification!$A:$F,6,FALSE)</f>
        <v>1</v>
      </c>
      <c r="AG104" s="126" t="str">
        <f>INDEX(ATS!$A:$AE,MATCH('2) Order Form'!$W104,ATS!$AD:$AD,0),7)</f>
        <v>Active</v>
      </c>
    </row>
    <row r="105" spans="1:33" ht="17.25" customHeight="1" x14ac:dyDescent="0.2">
      <c r="A105" s="34">
        <v>1</v>
      </c>
      <c r="B105" s="34" t="str">
        <f>VLOOKUP(A105,Classification!$H$2:$I$11,2,FALSE)</f>
        <v>Helmets &amp; Helmet Acc.</v>
      </c>
      <c r="C105" s="34">
        <f>INDEX(ATS!$A:$AE,MATCH('2) Order Form'!$W105,ATS!$AD:$AD,0),1)</f>
        <v>845107</v>
      </c>
      <c r="D105" s="34" t="str">
        <f>INDEX(ATS!$A:$AE,MATCH('2) Order Form'!$W105,ATS!$AD:$AD,0),2)</f>
        <v>Ripper Helmet JR</v>
      </c>
      <c r="E105" s="83" t="str">
        <f>INDEX(ATS!$A:$AE,MATCH('2) Order Form'!$W105,ATS!$AD:$AD,0),4)</f>
        <v>SGRM-48/53</v>
      </c>
      <c r="F105" s="83" t="str">
        <f>INDEX(ATS!$A:$AE,MATCH('2) Order Form'!$W105,ATS!$AD:$AD,0),5)</f>
        <v>Slate Gray Metallic</v>
      </c>
      <c r="G105" s="146" t="str">
        <f>INDEX(ATS!$A:$AE,MATCH('2) Order Form'!$W105,ATS!$AD:$AD,0),6)</f>
        <v>48/53</v>
      </c>
      <c r="H105" s="59">
        <v>1</v>
      </c>
      <c r="I105" s="112">
        <v>0</v>
      </c>
      <c r="J105" s="118">
        <f>IFERROR(VLOOKUP(W105,ATS!$AD:$AF,2,FALSE),0)</f>
        <v>0</v>
      </c>
      <c r="K105" s="118" t="str">
        <f t="shared" si="35"/>
        <v>0</v>
      </c>
      <c r="L105" s="118">
        <f>IFERROR(VLOOKUP(W105,ATS!$AD:$AF,3,FALSE),0)</f>
        <v>0</v>
      </c>
      <c r="M105" s="151" t="str">
        <f t="shared" si="37"/>
        <v>0</v>
      </c>
      <c r="N105" s="94">
        <v>0</v>
      </c>
      <c r="O105" s="56">
        <f t="shared" si="38"/>
        <v>0</v>
      </c>
      <c r="P105" s="51">
        <f>VLOOKUP($C105,Prices!$A$3:$R$1996,MATCH('2) Order Form'!P$8,Prices!$A$2:$R$2,0),FALSE)</f>
        <v>30</v>
      </c>
      <c r="Q105" s="52">
        <f>VLOOKUP($C105,Prices!$A$3:$R$1996,MATCH('2) Order Form'!Q$8,Prices!$A$2:$R$2,0),FALSE)</f>
        <v>59.95</v>
      </c>
      <c r="R105" s="35">
        <f t="shared" si="39"/>
        <v>0</v>
      </c>
      <c r="S105" s="44">
        <f t="shared" si="40"/>
        <v>0</v>
      </c>
      <c r="T105" s="52">
        <f t="shared" si="41"/>
        <v>0</v>
      </c>
      <c r="U105" s="119">
        <f t="shared" si="36"/>
        <v>0</v>
      </c>
      <c r="V105" s="120"/>
      <c r="W105" s="143">
        <v>7048652661715</v>
      </c>
      <c r="X105" s="121"/>
      <c r="Y105" s="122">
        <f t="shared" si="34"/>
        <v>0</v>
      </c>
      <c r="Z105" s="123">
        <f t="shared" ca="1" si="42"/>
        <v>0</v>
      </c>
      <c r="AA105" s="123">
        <f t="shared" ca="1" si="43"/>
        <v>0</v>
      </c>
      <c r="AB105" s="123">
        <f t="shared" ca="1" si="44"/>
        <v>1</v>
      </c>
      <c r="AC105" s="123" t="str">
        <f t="shared" si="45"/>
        <v>845107Slate Gray Metallic</v>
      </c>
      <c r="AD105" s="124">
        <f t="shared" si="46"/>
        <v>845107</v>
      </c>
      <c r="AE105" s="127">
        <f>VLOOKUP($C105,Classification!$A:$F,5,FALSE)</f>
        <v>12</v>
      </c>
      <c r="AF105" s="125">
        <f>VLOOKUP($C105,Classification!$A:$F,6,FALSE)</f>
        <v>1</v>
      </c>
      <c r="AG105" s="126" t="str">
        <f>INDEX(ATS!$A:$AE,MATCH('2) Order Form'!$W105,ATS!$AD:$AD,0),7)</f>
        <v>Active</v>
      </c>
    </row>
    <row r="106" spans="1:33" ht="17.25" customHeight="1" x14ac:dyDescent="0.2">
      <c r="A106" s="34">
        <v>1</v>
      </c>
      <c r="B106" s="34" t="str">
        <f>VLOOKUP(A106,Classification!$H$2:$I$11,2,FALSE)</f>
        <v>Helmets &amp; Helmet Acc.</v>
      </c>
      <c r="C106" s="34">
        <f>INDEX(ATS!$A:$AE,MATCH('2) Order Form'!$W106,ATS!$AD:$AD,0),1)</f>
        <v>845086</v>
      </c>
      <c r="D106" s="34" t="str">
        <f>INDEX(ATS!$A:$AE,MATCH('2) Order Form'!$W106,ATS!$AD:$AD,0),2)</f>
        <v>Tucker Mips Helmet</v>
      </c>
      <c r="E106" s="83" t="str">
        <f>INDEX(ATS!$A:$AE,MATCH('2) Order Form'!$W106,ATS!$AD:$AD,0),4)</f>
        <v>MBLCK-M</v>
      </c>
      <c r="F106" s="83" t="str">
        <f>INDEX(ATS!$A:$AE,MATCH('2) Order Form'!$W106,ATS!$AD:$AD,0),5)</f>
        <v>Matte Black</v>
      </c>
      <c r="G106" s="146" t="str">
        <f>INDEX(ATS!$A:$AE,MATCH('2) Order Form'!$W106,ATS!$AD:$AD,0),6)</f>
        <v>M</v>
      </c>
      <c r="H106" s="59">
        <v>1</v>
      </c>
      <c r="I106" s="112">
        <v>0</v>
      </c>
      <c r="J106" s="118">
        <f>IFERROR(VLOOKUP(W106,ATS!$AD:$AF,2,FALSE),0)</f>
        <v>18</v>
      </c>
      <c r="K106" s="118">
        <f t="shared" si="35"/>
        <v>18</v>
      </c>
      <c r="L106" s="118">
        <f>IFERROR(VLOOKUP(W106,ATS!$AD:$AF,3,FALSE),0)</f>
        <v>18</v>
      </c>
      <c r="M106" s="151">
        <f t="shared" si="37"/>
        <v>18</v>
      </c>
      <c r="N106" s="94">
        <v>0</v>
      </c>
      <c r="O106" s="56">
        <f t="shared" si="38"/>
        <v>0</v>
      </c>
      <c r="P106" s="51">
        <f>VLOOKUP($C106,Prices!$A$3:$R$1996,MATCH('2) Order Form'!P$8,Prices!$A$2:$R$2,0),FALSE)</f>
        <v>150</v>
      </c>
      <c r="Q106" s="52">
        <f>VLOOKUP($C106,Prices!$A$3:$R$1996,MATCH('2) Order Form'!Q$8,Prices!$A$2:$R$2,0),FALSE)</f>
        <v>299.95</v>
      </c>
      <c r="R106" s="35">
        <f t="shared" si="39"/>
        <v>0</v>
      </c>
      <c r="S106" s="44">
        <f t="shared" si="40"/>
        <v>0</v>
      </c>
      <c r="T106" s="52">
        <f t="shared" si="41"/>
        <v>0</v>
      </c>
      <c r="U106" s="119">
        <f t="shared" si="36"/>
        <v>0</v>
      </c>
      <c r="V106" s="120"/>
      <c r="W106" s="143">
        <v>7048652274564</v>
      </c>
      <c r="X106" s="121"/>
      <c r="Y106" s="122">
        <f t="shared" si="34"/>
        <v>0</v>
      </c>
      <c r="Z106" s="123">
        <f t="shared" ca="1" si="42"/>
        <v>0</v>
      </c>
      <c r="AA106" s="123">
        <f t="shared" ca="1" si="43"/>
        <v>1</v>
      </c>
      <c r="AB106" s="123">
        <f t="shared" ca="1" si="44"/>
        <v>1</v>
      </c>
      <c r="AC106" s="123" t="str">
        <f t="shared" si="45"/>
        <v>845086Matte Black</v>
      </c>
      <c r="AD106" s="124">
        <f t="shared" si="46"/>
        <v>845086</v>
      </c>
      <c r="AE106" s="127">
        <f>VLOOKUP($C106,Classification!$A:$F,5,FALSE)</f>
        <v>13</v>
      </c>
      <c r="AF106" s="125">
        <f>VLOOKUP($C106,Classification!$A:$F,6,FALSE)</f>
        <v>1</v>
      </c>
      <c r="AG106" s="126" t="str">
        <f>INDEX(ATS!$A:$AE,MATCH('2) Order Form'!$W106,ATS!$AD:$AD,0),7)</f>
        <v>Active</v>
      </c>
    </row>
    <row r="107" spans="1:33" ht="17.25" customHeight="1" x14ac:dyDescent="0.2">
      <c r="A107" s="34">
        <v>1</v>
      </c>
      <c r="B107" s="34" t="str">
        <f>VLOOKUP(A107,Classification!$H$2:$I$11,2,FALSE)</f>
        <v>Helmets &amp; Helmet Acc.</v>
      </c>
      <c r="C107" s="34">
        <f>INDEX(ATS!$A:$AE,MATCH('2) Order Form'!$W107,ATS!$AD:$AD,0),1)</f>
        <v>845086</v>
      </c>
      <c r="D107" s="34" t="str">
        <f>INDEX(ATS!$A:$AE,MATCH('2) Order Form'!$W107,ATS!$AD:$AD,0),2)</f>
        <v>Tucker Mips Helmet</v>
      </c>
      <c r="E107" s="83" t="str">
        <f>INDEX(ATS!$A:$AE,MATCH('2) Order Form'!$W107,ATS!$AD:$AD,0),4)</f>
        <v>MBLCK-L</v>
      </c>
      <c r="F107" s="83" t="str">
        <f>INDEX(ATS!$A:$AE,MATCH('2) Order Form'!$W107,ATS!$AD:$AD,0),5)</f>
        <v>Matte Black</v>
      </c>
      <c r="G107" s="146" t="str">
        <f>INDEX(ATS!$A:$AE,MATCH('2) Order Form'!$W107,ATS!$AD:$AD,0),6)</f>
        <v>L</v>
      </c>
      <c r="H107" s="59">
        <v>1</v>
      </c>
      <c r="I107" s="112">
        <v>0</v>
      </c>
      <c r="J107" s="118">
        <f>IFERROR(VLOOKUP(W107,ATS!$AD:$AF,2,FALSE),0)</f>
        <v>28</v>
      </c>
      <c r="K107" s="118">
        <f t="shared" si="35"/>
        <v>28</v>
      </c>
      <c r="L107" s="118">
        <f>IFERROR(VLOOKUP(W107,ATS!$AD:$AF,3,FALSE),0)</f>
        <v>28</v>
      </c>
      <c r="M107" s="151">
        <f t="shared" si="37"/>
        <v>28</v>
      </c>
      <c r="N107" s="94">
        <v>0</v>
      </c>
      <c r="O107" s="56">
        <f t="shared" si="38"/>
        <v>0</v>
      </c>
      <c r="P107" s="51">
        <f>VLOOKUP($C107,Prices!$A$3:$R$1996,MATCH('2) Order Form'!P$8,Prices!$A$2:$R$2,0),FALSE)</f>
        <v>150</v>
      </c>
      <c r="Q107" s="52">
        <f>VLOOKUP($C107,Prices!$A$3:$R$1996,MATCH('2) Order Form'!Q$8,Prices!$A$2:$R$2,0),FALSE)</f>
        <v>299.95</v>
      </c>
      <c r="R107" s="35">
        <f t="shared" si="39"/>
        <v>0</v>
      </c>
      <c r="S107" s="44">
        <f t="shared" si="40"/>
        <v>0</v>
      </c>
      <c r="T107" s="52">
        <f t="shared" si="41"/>
        <v>0</v>
      </c>
      <c r="U107" s="119">
        <f t="shared" si="36"/>
        <v>0</v>
      </c>
      <c r="V107" s="120"/>
      <c r="W107" s="143">
        <v>7048652274557</v>
      </c>
      <c r="X107" s="121"/>
      <c r="Y107" s="122">
        <f t="shared" si="34"/>
        <v>0</v>
      </c>
      <c r="Z107" s="123">
        <f t="shared" ca="1" si="42"/>
        <v>0</v>
      </c>
      <c r="AA107" s="123">
        <f t="shared" ca="1" si="43"/>
        <v>0</v>
      </c>
      <c r="AB107" s="123">
        <f t="shared" ca="1" si="44"/>
        <v>0</v>
      </c>
      <c r="AC107" s="123" t="str">
        <f t="shared" si="45"/>
        <v>845086Matte Black</v>
      </c>
      <c r="AD107" s="124">
        <f t="shared" si="46"/>
        <v>845086</v>
      </c>
      <c r="AE107" s="127">
        <f>VLOOKUP($C107,Classification!$A:$F,5,FALSE)</f>
        <v>13</v>
      </c>
      <c r="AF107" s="125">
        <f>VLOOKUP($C107,Classification!$A:$F,6,FALSE)</f>
        <v>1</v>
      </c>
      <c r="AG107" s="126" t="str">
        <f>INDEX(ATS!$A:$AE,MATCH('2) Order Form'!$W107,ATS!$AD:$AD,0),7)</f>
        <v>Active</v>
      </c>
    </row>
    <row r="108" spans="1:33" ht="17.25" customHeight="1" x14ac:dyDescent="0.2">
      <c r="A108" s="34">
        <v>1</v>
      </c>
      <c r="B108" s="34" t="str">
        <f>VLOOKUP(A108,Classification!$H$2:$I$11,2,FALSE)</f>
        <v>Helmets &amp; Helmet Acc.</v>
      </c>
      <c r="C108" s="34">
        <f>INDEX(ATS!$A:$AE,MATCH('2) Order Form'!$W108,ATS!$AD:$AD,0),1)</f>
        <v>845086</v>
      </c>
      <c r="D108" s="34" t="str">
        <f>INDEX(ATS!$A:$AE,MATCH('2) Order Form'!$W108,ATS!$AD:$AD,0),2)</f>
        <v>Tucker Mips Helmet</v>
      </c>
      <c r="E108" s="83" t="str">
        <f>INDEX(ATS!$A:$AE,MATCH('2) Order Form'!$W108,ATS!$AD:$AD,0),4)</f>
        <v>MWHTE-M</v>
      </c>
      <c r="F108" s="83" t="str">
        <f>INDEX(ATS!$A:$AE,MATCH('2) Order Form'!$W108,ATS!$AD:$AD,0),5)</f>
        <v>Matte White</v>
      </c>
      <c r="G108" s="146" t="str">
        <f>INDEX(ATS!$A:$AE,MATCH('2) Order Form'!$W108,ATS!$AD:$AD,0),6)</f>
        <v>M</v>
      </c>
      <c r="H108" s="59">
        <v>1</v>
      </c>
      <c r="I108" s="112">
        <v>0</v>
      </c>
      <c r="J108" s="118">
        <f>IFERROR(VLOOKUP(W108,ATS!$AD:$AF,2,FALSE),0)</f>
        <v>9</v>
      </c>
      <c r="K108" s="118">
        <f t="shared" si="35"/>
        <v>9</v>
      </c>
      <c r="L108" s="118">
        <f>IFERROR(VLOOKUP(W108,ATS!$AD:$AF,3,FALSE),0)</f>
        <v>9</v>
      </c>
      <c r="M108" s="151">
        <f t="shared" si="37"/>
        <v>9</v>
      </c>
      <c r="N108" s="94">
        <v>0</v>
      </c>
      <c r="O108" s="56">
        <f t="shared" si="38"/>
        <v>0</v>
      </c>
      <c r="P108" s="51">
        <f>VLOOKUP($C108,Prices!$A$3:$R$1996,MATCH('2) Order Form'!P$8,Prices!$A$2:$R$2,0),FALSE)</f>
        <v>150</v>
      </c>
      <c r="Q108" s="52">
        <f>VLOOKUP($C108,Prices!$A$3:$R$1996,MATCH('2) Order Form'!Q$8,Prices!$A$2:$R$2,0),FALSE)</f>
        <v>299.95</v>
      </c>
      <c r="R108" s="35">
        <f t="shared" si="39"/>
        <v>0</v>
      </c>
      <c r="S108" s="44">
        <f t="shared" si="40"/>
        <v>0</v>
      </c>
      <c r="T108" s="52">
        <f t="shared" si="41"/>
        <v>0</v>
      </c>
      <c r="U108" s="119">
        <f t="shared" si="36"/>
        <v>0</v>
      </c>
      <c r="V108" s="120"/>
      <c r="W108" s="143">
        <v>7048652274601</v>
      </c>
      <c r="X108" s="121"/>
      <c r="Y108" s="122">
        <f t="shared" si="34"/>
        <v>0</v>
      </c>
      <c r="Z108" s="123">
        <f t="shared" ca="1" si="42"/>
        <v>0</v>
      </c>
      <c r="AA108" s="123">
        <f t="shared" ca="1" si="43"/>
        <v>0</v>
      </c>
      <c r="AB108" s="123">
        <f t="shared" ca="1" si="44"/>
        <v>1</v>
      </c>
      <c r="AC108" s="123" t="str">
        <f t="shared" si="45"/>
        <v>845086Matte White</v>
      </c>
      <c r="AD108" s="124">
        <f t="shared" si="46"/>
        <v>845086</v>
      </c>
      <c r="AE108" s="127">
        <f>VLOOKUP($C108,Classification!$A:$F,5,FALSE)</f>
        <v>13</v>
      </c>
      <c r="AF108" s="125">
        <f>VLOOKUP($C108,Classification!$A:$F,6,FALSE)</f>
        <v>1</v>
      </c>
      <c r="AG108" s="126" t="str">
        <f>INDEX(ATS!$A:$AE,MATCH('2) Order Form'!$W108,ATS!$AD:$AD,0),7)</f>
        <v>Active</v>
      </c>
    </row>
    <row r="109" spans="1:33" ht="17.25" customHeight="1" x14ac:dyDescent="0.2">
      <c r="A109" s="34">
        <v>1</v>
      </c>
      <c r="B109" s="34" t="str">
        <f>VLOOKUP(A109,Classification!$H$2:$I$11,2,FALSE)</f>
        <v>Helmets &amp; Helmet Acc.</v>
      </c>
      <c r="C109" s="34">
        <f>INDEX(ATS!$A:$AE,MATCH('2) Order Form'!$W109,ATS!$AD:$AD,0),1)</f>
        <v>845086</v>
      </c>
      <c r="D109" s="34" t="str">
        <f>INDEX(ATS!$A:$AE,MATCH('2) Order Form'!$W109,ATS!$AD:$AD,0),2)</f>
        <v>Tucker Mips Helmet</v>
      </c>
      <c r="E109" s="83" t="str">
        <f>INDEX(ATS!$A:$AE,MATCH('2) Order Form'!$W109,ATS!$AD:$AD,0),4)</f>
        <v>MWHTE-L</v>
      </c>
      <c r="F109" s="83" t="str">
        <f>INDEX(ATS!$A:$AE,MATCH('2) Order Form'!$W109,ATS!$AD:$AD,0),5)</f>
        <v>Matte White</v>
      </c>
      <c r="G109" s="146" t="str">
        <f>INDEX(ATS!$A:$AE,MATCH('2) Order Form'!$W109,ATS!$AD:$AD,0),6)</f>
        <v>L</v>
      </c>
      <c r="H109" s="59">
        <v>1</v>
      </c>
      <c r="I109" s="112">
        <v>0</v>
      </c>
      <c r="J109" s="118">
        <f>IFERROR(VLOOKUP(W109,ATS!$AD:$AF,2,FALSE),0)</f>
        <v>19</v>
      </c>
      <c r="K109" s="118">
        <f t="shared" si="35"/>
        <v>19</v>
      </c>
      <c r="L109" s="118">
        <f>IFERROR(VLOOKUP(W109,ATS!$AD:$AF,3,FALSE),0)</f>
        <v>19</v>
      </c>
      <c r="M109" s="151">
        <f t="shared" si="37"/>
        <v>19</v>
      </c>
      <c r="N109" s="94">
        <v>0</v>
      </c>
      <c r="O109" s="56">
        <f t="shared" si="38"/>
        <v>0</v>
      </c>
      <c r="P109" s="51">
        <f>VLOOKUP($C109,Prices!$A$3:$R$1996,MATCH('2) Order Form'!P$8,Prices!$A$2:$R$2,0),FALSE)</f>
        <v>150</v>
      </c>
      <c r="Q109" s="52">
        <f>VLOOKUP($C109,Prices!$A$3:$R$1996,MATCH('2) Order Form'!Q$8,Prices!$A$2:$R$2,0),FALSE)</f>
        <v>299.95</v>
      </c>
      <c r="R109" s="35">
        <f t="shared" si="39"/>
        <v>0</v>
      </c>
      <c r="S109" s="44">
        <f t="shared" si="40"/>
        <v>0</v>
      </c>
      <c r="T109" s="52">
        <f t="shared" si="41"/>
        <v>0</v>
      </c>
      <c r="U109" s="119">
        <f t="shared" si="36"/>
        <v>0</v>
      </c>
      <c r="V109" s="120"/>
      <c r="W109" s="143">
        <v>7048652274595</v>
      </c>
      <c r="X109" s="121"/>
      <c r="Y109" s="122">
        <f t="shared" si="34"/>
        <v>0</v>
      </c>
      <c r="Z109" s="123">
        <f t="shared" ca="1" si="42"/>
        <v>0</v>
      </c>
      <c r="AA109" s="123">
        <f t="shared" ca="1" si="43"/>
        <v>0</v>
      </c>
      <c r="AB109" s="123">
        <f t="shared" ca="1" si="44"/>
        <v>0</v>
      </c>
      <c r="AC109" s="123" t="str">
        <f t="shared" si="45"/>
        <v>845086Matte White</v>
      </c>
      <c r="AD109" s="124">
        <f t="shared" si="46"/>
        <v>845086</v>
      </c>
      <c r="AE109" s="127">
        <f>VLOOKUP($C109,Classification!$A:$F,5,FALSE)</f>
        <v>13</v>
      </c>
      <c r="AF109" s="125">
        <f>VLOOKUP($C109,Classification!$A:$F,6,FALSE)</f>
        <v>1</v>
      </c>
      <c r="AG109" s="126" t="str">
        <f>INDEX(ATS!$A:$AE,MATCH('2) Order Form'!$W109,ATS!$AD:$AD,0),7)</f>
        <v>Active</v>
      </c>
    </row>
    <row r="110" spans="1:33" ht="17.25" customHeight="1" x14ac:dyDescent="0.2">
      <c r="A110" s="34">
        <v>1</v>
      </c>
      <c r="B110" s="34" t="str">
        <f>VLOOKUP(A110,Classification!$H$2:$I$11,2,FALSE)</f>
        <v>Helmets &amp; Helmet Acc.</v>
      </c>
      <c r="C110" s="34">
        <f>INDEX(ATS!$A:$AE,MATCH('2) Order Form'!$W110,ATS!$AD:$AD,0),1)</f>
        <v>845111</v>
      </c>
      <c r="D110" s="34" t="str">
        <f>INDEX(ATS!$A:$AE,MATCH('2) Order Form'!$W110,ATS!$AD:$AD,0),2)</f>
        <v>Falconer II Aero MIPS Helmet</v>
      </c>
      <c r="E110" s="83" t="str">
        <f>INDEX(ATS!$A:$AE,MATCH('2) Order Form'!$W110,ATS!$AD:$AD,0),4)</f>
        <v>ABLCK-M</v>
      </c>
      <c r="F110" s="83" t="str">
        <f>INDEX(ATS!$A:$AE,MATCH('2) Order Form'!$W110,ATS!$AD:$AD,0),5)</f>
        <v>All Black</v>
      </c>
      <c r="G110" s="146" t="str">
        <f>INDEX(ATS!$A:$AE,MATCH('2) Order Form'!$W110,ATS!$AD:$AD,0),6)</f>
        <v>M</v>
      </c>
      <c r="H110" s="59">
        <v>1</v>
      </c>
      <c r="I110" s="112">
        <v>0</v>
      </c>
      <c r="J110" s="118">
        <f>IFERROR(VLOOKUP(W110,ATS!$AD:$AF,2,FALSE),0)</f>
        <v>72</v>
      </c>
      <c r="K110" s="118" t="str">
        <f t="shared" si="35"/>
        <v>50+</v>
      </c>
      <c r="L110" s="118">
        <f>IFERROR(VLOOKUP(W110,ATS!$AD:$AF,3,FALSE),0)</f>
        <v>72</v>
      </c>
      <c r="M110" s="151" t="str">
        <f t="shared" si="37"/>
        <v>50+</v>
      </c>
      <c r="N110" s="94">
        <v>0</v>
      </c>
      <c r="O110" s="56">
        <f t="shared" si="38"/>
        <v>0</v>
      </c>
      <c r="P110" s="51">
        <f>VLOOKUP($C110,Prices!$A$3:$R$1996,MATCH('2) Order Form'!P$8,Prices!$A$2:$R$2,0),FALSE)</f>
        <v>145</v>
      </c>
      <c r="Q110" s="52">
        <f>VLOOKUP($C110,Prices!$A$3:$R$1996,MATCH('2) Order Form'!Q$8,Prices!$A$2:$R$2,0),FALSE)</f>
        <v>289.95</v>
      </c>
      <c r="R110" s="35">
        <f t="shared" si="39"/>
        <v>0</v>
      </c>
      <c r="S110" s="44">
        <f t="shared" si="40"/>
        <v>0</v>
      </c>
      <c r="T110" s="52">
        <f t="shared" si="41"/>
        <v>0</v>
      </c>
      <c r="U110" s="119">
        <f t="shared" si="36"/>
        <v>0</v>
      </c>
      <c r="V110" s="120"/>
      <c r="W110" s="143">
        <v>7048652660602</v>
      </c>
      <c r="X110" s="121"/>
      <c r="Y110" s="122">
        <f t="shared" si="34"/>
        <v>0</v>
      </c>
      <c r="Z110" s="123">
        <f t="shared" ca="1" si="42"/>
        <v>0</v>
      </c>
      <c r="AA110" s="123">
        <f t="shared" ca="1" si="43"/>
        <v>1</v>
      </c>
      <c r="AB110" s="123">
        <f t="shared" ca="1" si="44"/>
        <v>1</v>
      </c>
      <c r="AC110" s="123" t="str">
        <f t="shared" si="45"/>
        <v>845111All Black</v>
      </c>
      <c r="AD110" s="124">
        <f t="shared" si="46"/>
        <v>845111</v>
      </c>
      <c r="AE110" s="127">
        <f>VLOOKUP($C110,Classification!$A:$F,5,FALSE)</f>
        <v>14</v>
      </c>
      <c r="AF110" s="125">
        <f>VLOOKUP($C110,Classification!$A:$F,6,FALSE)</f>
        <v>1</v>
      </c>
      <c r="AG110" s="126" t="str">
        <f>INDEX(ATS!$A:$AE,MATCH('2) Order Form'!$W110,ATS!$AD:$AD,0),7)</f>
        <v>Active</v>
      </c>
    </row>
    <row r="111" spans="1:33" ht="17.25" customHeight="1" x14ac:dyDescent="0.2">
      <c r="A111" s="34">
        <v>1</v>
      </c>
      <c r="B111" s="34" t="str">
        <f>VLOOKUP(A111,Classification!$H$2:$I$11,2,FALSE)</f>
        <v>Helmets &amp; Helmet Acc.</v>
      </c>
      <c r="C111" s="34">
        <f>INDEX(ATS!$A:$AE,MATCH('2) Order Form'!$W111,ATS!$AD:$AD,0),1)</f>
        <v>845111</v>
      </c>
      <c r="D111" s="34" t="str">
        <f>INDEX(ATS!$A:$AE,MATCH('2) Order Form'!$W111,ATS!$AD:$AD,0),2)</f>
        <v>Falconer II Aero MIPS Helmet</v>
      </c>
      <c r="E111" s="83" t="str">
        <f>INDEX(ATS!$A:$AE,MATCH('2) Order Form'!$W111,ATS!$AD:$AD,0),4)</f>
        <v>ABLCK-L</v>
      </c>
      <c r="F111" s="83" t="str">
        <f>INDEX(ATS!$A:$AE,MATCH('2) Order Form'!$W111,ATS!$AD:$AD,0),5)</f>
        <v>All Black</v>
      </c>
      <c r="G111" s="146" t="str">
        <f>INDEX(ATS!$A:$AE,MATCH('2) Order Form'!$W111,ATS!$AD:$AD,0),6)</f>
        <v>L</v>
      </c>
      <c r="H111" s="59">
        <v>1</v>
      </c>
      <c r="I111" s="112">
        <v>0</v>
      </c>
      <c r="J111" s="118">
        <f>IFERROR(VLOOKUP(W111,ATS!$AD:$AF,2,FALSE),0)</f>
        <v>56</v>
      </c>
      <c r="K111" s="118" t="str">
        <f t="shared" si="35"/>
        <v>50+</v>
      </c>
      <c r="L111" s="118">
        <f>IFERROR(VLOOKUP(W111,ATS!$AD:$AF,3,FALSE),0)</f>
        <v>56</v>
      </c>
      <c r="M111" s="151" t="str">
        <f t="shared" si="37"/>
        <v>50+</v>
      </c>
      <c r="N111" s="94">
        <v>0</v>
      </c>
      <c r="O111" s="56">
        <f t="shared" si="38"/>
        <v>0</v>
      </c>
      <c r="P111" s="51">
        <f>VLOOKUP($C111,Prices!$A$3:$R$1996,MATCH('2) Order Form'!P$8,Prices!$A$2:$R$2,0),FALSE)</f>
        <v>145</v>
      </c>
      <c r="Q111" s="52">
        <f>VLOOKUP($C111,Prices!$A$3:$R$1996,MATCH('2) Order Form'!Q$8,Prices!$A$2:$R$2,0),FALSE)</f>
        <v>289.95</v>
      </c>
      <c r="R111" s="35">
        <f t="shared" si="39"/>
        <v>0</v>
      </c>
      <c r="S111" s="44">
        <f t="shared" si="40"/>
        <v>0</v>
      </c>
      <c r="T111" s="52">
        <f t="shared" si="41"/>
        <v>0</v>
      </c>
      <c r="U111" s="119">
        <f t="shared" si="36"/>
        <v>0</v>
      </c>
      <c r="V111" s="120"/>
      <c r="W111" s="143">
        <v>7048652660596</v>
      </c>
      <c r="X111" s="121"/>
      <c r="Y111" s="122">
        <f t="shared" si="34"/>
        <v>0</v>
      </c>
      <c r="Z111" s="123">
        <f t="shared" ca="1" si="42"/>
        <v>0</v>
      </c>
      <c r="AA111" s="123">
        <f t="shared" ca="1" si="43"/>
        <v>0</v>
      </c>
      <c r="AB111" s="123">
        <f t="shared" ca="1" si="44"/>
        <v>0</v>
      </c>
      <c r="AC111" s="123" t="str">
        <f t="shared" si="45"/>
        <v>845111All Black</v>
      </c>
      <c r="AD111" s="124">
        <f t="shared" si="46"/>
        <v>845111</v>
      </c>
      <c r="AE111" s="127">
        <f>VLOOKUP($C111,Classification!$A:$F,5,FALSE)</f>
        <v>14</v>
      </c>
      <c r="AF111" s="125">
        <f>VLOOKUP($C111,Classification!$A:$F,6,FALSE)</f>
        <v>1</v>
      </c>
      <c r="AG111" s="126" t="str">
        <f>INDEX(ATS!$A:$AE,MATCH('2) Order Form'!$W111,ATS!$AD:$AD,0),7)</f>
        <v>Active</v>
      </c>
    </row>
    <row r="112" spans="1:33" ht="17.25" customHeight="1" x14ac:dyDescent="0.2">
      <c r="A112" s="34">
        <v>1</v>
      </c>
      <c r="B112" s="34" t="str">
        <f>VLOOKUP(A112,Classification!$H$2:$I$11,2,FALSE)</f>
        <v>Helmets &amp; Helmet Acc.</v>
      </c>
      <c r="C112" s="34">
        <f>INDEX(ATS!$A:$AE,MATCH('2) Order Form'!$W112,ATS!$AD:$AD,0),1)</f>
        <v>845111</v>
      </c>
      <c r="D112" s="34" t="str">
        <f>INDEX(ATS!$A:$AE,MATCH('2) Order Form'!$W112,ATS!$AD:$AD,0),2)</f>
        <v>Falconer II Aero MIPS Helmet</v>
      </c>
      <c r="E112" s="83" t="str">
        <f>INDEX(ATS!$A:$AE,MATCH('2) Order Form'!$W112,ATS!$AD:$AD,0),4)</f>
        <v>MCHOR-M</v>
      </c>
      <c r="F112" s="83" t="str">
        <f>INDEX(ATS!$A:$AE,MATCH('2) Order Form'!$W112,ATS!$AD:$AD,0),5)</f>
        <v>Matte Chopper Orange</v>
      </c>
      <c r="G112" s="146" t="str">
        <f>INDEX(ATS!$A:$AE,MATCH('2) Order Form'!$W112,ATS!$AD:$AD,0),6)</f>
        <v>M</v>
      </c>
      <c r="H112" s="59">
        <v>1</v>
      </c>
      <c r="I112" s="112">
        <v>0</v>
      </c>
      <c r="J112" s="118">
        <f>IFERROR(VLOOKUP(W112,ATS!$AD:$AF,2,FALSE),0)</f>
        <v>16</v>
      </c>
      <c r="K112" s="118">
        <f t="shared" si="35"/>
        <v>16</v>
      </c>
      <c r="L112" s="118">
        <f>IFERROR(VLOOKUP(W112,ATS!$AD:$AF,3,FALSE),0)</f>
        <v>16</v>
      </c>
      <c r="M112" s="151">
        <f t="shared" si="37"/>
        <v>16</v>
      </c>
      <c r="N112" s="94">
        <v>0</v>
      </c>
      <c r="O112" s="56">
        <f t="shared" si="38"/>
        <v>0</v>
      </c>
      <c r="P112" s="51">
        <f>VLOOKUP($C112,Prices!$A$3:$R$1996,MATCH('2) Order Form'!P$8,Prices!$A$2:$R$2,0),FALSE)</f>
        <v>145</v>
      </c>
      <c r="Q112" s="52">
        <f>VLOOKUP($C112,Prices!$A$3:$R$1996,MATCH('2) Order Form'!Q$8,Prices!$A$2:$R$2,0),FALSE)</f>
        <v>289.95</v>
      </c>
      <c r="R112" s="35">
        <f t="shared" si="39"/>
        <v>0</v>
      </c>
      <c r="S112" s="44">
        <f t="shared" si="40"/>
        <v>0</v>
      </c>
      <c r="T112" s="52">
        <f t="shared" si="41"/>
        <v>0</v>
      </c>
      <c r="U112" s="119">
        <f t="shared" si="36"/>
        <v>0</v>
      </c>
      <c r="V112" s="120"/>
      <c r="W112" s="143">
        <v>7048652660640</v>
      </c>
      <c r="X112" s="121"/>
      <c r="Y112" s="122">
        <f t="shared" si="34"/>
        <v>0</v>
      </c>
      <c r="Z112" s="123">
        <f t="shared" ca="1" si="42"/>
        <v>0</v>
      </c>
      <c r="AA112" s="123">
        <f t="shared" ca="1" si="43"/>
        <v>0</v>
      </c>
      <c r="AB112" s="123">
        <f t="shared" ca="1" si="44"/>
        <v>1</v>
      </c>
      <c r="AC112" s="123" t="str">
        <f t="shared" si="45"/>
        <v>845111Matte Chopper Orange</v>
      </c>
      <c r="AD112" s="124">
        <f t="shared" si="46"/>
        <v>845111</v>
      </c>
      <c r="AE112" s="127">
        <f>VLOOKUP($C112,Classification!$A:$F,5,FALSE)</f>
        <v>14</v>
      </c>
      <c r="AF112" s="125">
        <f>VLOOKUP($C112,Classification!$A:$F,6,FALSE)</f>
        <v>1</v>
      </c>
      <c r="AG112" s="126" t="str">
        <f>INDEX(ATS!$A:$AE,MATCH('2) Order Form'!$W112,ATS!$AD:$AD,0),7)</f>
        <v>Stock</v>
      </c>
    </row>
    <row r="113" spans="1:33" ht="17.25" customHeight="1" x14ac:dyDescent="0.2">
      <c r="A113" s="34">
        <v>1</v>
      </c>
      <c r="B113" s="34" t="str">
        <f>VLOOKUP(A113,Classification!$H$2:$I$11,2,FALSE)</f>
        <v>Helmets &amp; Helmet Acc.</v>
      </c>
      <c r="C113" s="34">
        <f>INDEX(ATS!$A:$AE,MATCH('2) Order Form'!$W113,ATS!$AD:$AD,0),1)</f>
        <v>845111</v>
      </c>
      <c r="D113" s="34" t="str">
        <f>INDEX(ATS!$A:$AE,MATCH('2) Order Form'!$W113,ATS!$AD:$AD,0),2)</f>
        <v>Falconer II Aero MIPS Helmet</v>
      </c>
      <c r="E113" s="83" t="str">
        <f>INDEX(ATS!$A:$AE,MATCH('2) Order Form'!$W113,ATS!$AD:$AD,0),4)</f>
        <v>MCHOR-L</v>
      </c>
      <c r="F113" s="83" t="str">
        <f>INDEX(ATS!$A:$AE,MATCH('2) Order Form'!$W113,ATS!$AD:$AD,0),5)</f>
        <v>Matte Chopper Orange</v>
      </c>
      <c r="G113" s="146" t="str">
        <f>INDEX(ATS!$A:$AE,MATCH('2) Order Form'!$W113,ATS!$AD:$AD,0),6)</f>
        <v>L</v>
      </c>
      <c r="H113" s="59">
        <v>1</v>
      </c>
      <c r="I113" s="112">
        <v>0</v>
      </c>
      <c r="J113" s="118">
        <f>IFERROR(VLOOKUP(W113,ATS!$AD:$AF,2,FALSE),0)</f>
        <v>16</v>
      </c>
      <c r="K113" s="118">
        <f t="shared" si="35"/>
        <v>16</v>
      </c>
      <c r="L113" s="118">
        <f>IFERROR(VLOOKUP(W113,ATS!$AD:$AF,3,FALSE),0)</f>
        <v>16</v>
      </c>
      <c r="M113" s="151">
        <f t="shared" si="37"/>
        <v>16</v>
      </c>
      <c r="N113" s="94">
        <v>0</v>
      </c>
      <c r="O113" s="56">
        <f t="shared" si="38"/>
        <v>0</v>
      </c>
      <c r="P113" s="51">
        <f>VLOOKUP($C113,Prices!$A$3:$R$1996,MATCH('2) Order Form'!P$8,Prices!$A$2:$R$2,0),FALSE)</f>
        <v>145</v>
      </c>
      <c r="Q113" s="52">
        <f>VLOOKUP($C113,Prices!$A$3:$R$1996,MATCH('2) Order Form'!Q$8,Prices!$A$2:$R$2,0),FALSE)</f>
        <v>289.95</v>
      </c>
      <c r="R113" s="35">
        <f t="shared" si="39"/>
        <v>0</v>
      </c>
      <c r="S113" s="44">
        <f t="shared" si="40"/>
        <v>0</v>
      </c>
      <c r="T113" s="52">
        <f t="shared" si="41"/>
        <v>0</v>
      </c>
      <c r="U113" s="119">
        <f t="shared" si="36"/>
        <v>0</v>
      </c>
      <c r="V113" s="120"/>
      <c r="W113" s="143">
        <v>7048652660633</v>
      </c>
      <c r="X113" s="121"/>
      <c r="Y113" s="122">
        <f t="shared" si="34"/>
        <v>0</v>
      </c>
      <c r="Z113" s="123">
        <f t="shared" ca="1" si="42"/>
        <v>0</v>
      </c>
      <c r="AA113" s="123">
        <f t="shared" ca="1" si="43"/>
        <v>0</v>
      </c>
      <c r="AB113" s="123">
        <f t="shared" ca="1" si="44"/>
        <v>0</v>
      </c>
      <c r="AC113" s="123" t="str">
        <f t="shared" si="45"/>
        <v>845111Matte Chopper Orange</v>
      </c>
      <c r="AD113" s="124">
        <f t="shared" si="46"/>
        <v>845111</v>
      </c>
      <c r="AE113" s="127">
        <f>VLOOKUP($C113,Classification!$A:$F,5,FALSE)</f>
        <v>14</v>
      </c>
      <c r="AF113" s="125">
        <f>VLOOKUP($C113,Classification!$A:$F,6,FALSE)</f>
        <v>1</v>
      </c>
      <c r="AG113" s="126" t="str">
        <f>INDEX(ATS!$A:$AE,MATCH('2) Order Form'!$W113,ATS!$AD:$AD,0),7)</f>
        <v>Stock</v>
      </c>
    </row>
    <row r="114" spans="1:33" ht="17.25" customHeight="1" x14ac:dyDescent="0.2">
      <c r="A114" s="34">
        <v>1</v>
      </c>
      <c r="B114" s="34" t="str">
        <f>VLOOKUP(A114,Classification!$H$2:$I$11,2,FALSE)</f>
        <v>Helmets &amp; Helmet Acc.</v>
      </c>
      <c r="C114" s="34">
        <f>INDEX(ATS!$A:$AE,MATCH('2) Order Form'!$W114,ATS!$AD:$AD,0),1)</f>
        <v>845111</v>
      </c>
      <c r="D114" s="34" t="str">
        <f>INDEX(ATS!$A:$AE,MATCH('2) Order Form'!$W114,ATS!$AD:$AD,0),2)</f>
        <v>Falconer II Aero MIPS Helmet</v>
      </c>
      <c r="E114" s="83" t="str">
        <f>INDEX(ATS!$A:$AE,MATCH('2) Order Form'!$W114,ATS!$AD:$AD,0),4)</f>
        <v>MCDGY-M</v>
      </c>
      <c r="F114" s="83" t="str">
        <f>INDEX(ATS!$A:$AE,MATCH('2) Order Form'!$W114,ATS!$AD:$AD,0),5)</f>
        <v>Matte Cloud Gray</v>
      </c>
      <c r="G114" s="146" t="str">
        <f>INDEX(ATS!$A:$AE,MATCH('2) Order Form'!$W114,ATS!$AD:$AD,0),6)</f>
        <v>M</v>
      </c>
      <c r="H114" s="59">
        <v>1</v>
      </c>
      <c r="I114" s="112">
        <v>0</v>
      </c>
      <c r="J114" s="118">
        <f>IFERROR(VLOOKUP(W114,ATS!$AD:$AF,2,FALSE),0)</f>
        <v>21</v>
      </c>
      <c r="K114" s="118">
        <f t="shared" si="35"/>
        <v>21</v>
      </c>
      <c r="L114" s="118">
        <f>IFERROR(VLOOKUP(W114,ATS!$AD:$AF,3,FALSE),0)</f>
        <v>21</v>
      </c>
      <c r="M114" s="151">
        <f t="shared" si="37"/>
        <v>21</v>
      </c>
      <c r="N114" s="94">
        <v>0</v>
      </c>
      <c r="O114" s="56">
        <f t="shared" si="38"/>
        <v>0</v>
      </c>
      <c r="P114" s="51">
        <f>VLOOKUP($C114,Prices!$A$3:$R$1996,MATCH('2) Order Form'!P$8,Prices!$A$2:$R$2,0),FALSE)</f>
        <v>145</v>
      </c>
      <c r="Q114" s="52">
        <f>VLOOKUP($C114,Prices!$A$3:$R$1996,MATCH('2) Order Form'!Q$8,Prices!$A$2:$R$2,0),FALSE)</f>
        <v>289.95</v>
      </c>
      <c r="R114" s="35">
        <f t="shared" si="39"/>
        <v>0</v>
      </c>
      <c r="S114" s="44">
        <f t="shared" si="40"/>
        <v>0</v>
      </c>
      <c r="T114" s="52">
        <f t="shared" si="41"/>
        <v>0</v>
      </c>
      <c r="U114" s="119">
        <f t="shared" si="36"/>
        <v>0</v>
      </c>
      <c r="V114" s="120"/>
      <c r="W114" s="143">
        <v>7048652660626</v>
      </c>
      <c r="X114" s="121"/>
      <c r="Y114" s="122">
        <f t="shared" si="34"/>
        <v>0</v>
      </c>
      <c r="Z114" s="123">
        <f t="shared" ca="1" si="42"/>
        <v>0</v>
      </c>
      <c r="AA114" s="123">
        <f t="shared" ca="1" si="43"/>
        <v>0</v>
      </c>
      <c r="AB114" s="123">
        <f t="shared" ca="1" si="44"/>
        <v>1</v>
      </c>
      <c r="AC114" s="123" t="str">
        <f t="shared" si="45"/>
        <v>845111Matte Cloud Gray</v>
      </c>
      <c r="AD114" s="124">
        <f t="shared" si="46"/>
        <v>845111</v>
      </c>
      <c r="AE114" s="127">
        <f>VLOOKUP($C114,Classification!$A:$F,5,FALSE)</f>
        <v>14</v>
      </c>
      <c r="AF114" s="125">
        <f>VLOOKUP($C114,Classification!$A:$F,6,FALSE)</f>
        <v>1</v>
      </c>
      <c r="AG114" s="126" t="str">
        <f>INDEX(ATS!$A:$AE,MATCH('2) Order Form'!$W114,ATS!$AD:$AD,0),7)</f>
        <v>Active</v>
      </c>
    </row>
    <row r="115" spans="1:33" ht="17.25" customHeight="1" x14ac:dyDescent="0.2">
      <c r="A115" s="34">
        <v>1</v>
      </c>
      <c r="B115" s="34" t="str">
        <f>VLOOKUP(A115,Classification!$H$2:$I$11,2,FALSE)</f>
        <v>Helmets &amp; Helmet Acc.</v>
      </c>
      <c r="C115" s="34">
        <f>INDEX(ATS!$A:$AE,MATCH('2) Order Form'!$W115,ATS!$AD:$AD,0),1)</f>
        <v>845111</v>
      </c>
      <c r="D115" s="34" t="str">
        <f>INDEX(ATS!$A:$AE,MATCH('2) Order Form'!$W115,ATS!$AD:$AD,0),2)</f>
        <v>Falconer II Aero MIPS Helmet</v>
      </c>
      <c r="E115" s="83" t="str">
        <f>INDEX(ATS!$A:$AE,MATCH('2) Order Form'!$W115,ATS!$AD:$AD,0),4)</f>
        <v>MCDGY-L</v>
      </c>
      <c r="F115" s="83" t="str">
        <f>INDEX(ATS!$A:$AE,MATCH('2) Order Form'!$W115,ATS!$AD:$AD,0),5)</f>
        <v>Matte Cloud Gray</v>
      </c>
      <c r="G115" s="146" t="str">
        <f>INDEX(ATS!$A:$AE,MATCH('2) Order Form'!$W115,ATS!$AD:$AD,0),6)</f>
        <v>L</v>
      </c>
      <c r="H115" s="59">
        <v>1</v>
      </c>
      <c r="I115" s="112">
        <v>0</v>
      </c>
      <c r="J115" s="118">
        <f>IFERROR(VLOOKUP(W115,ATS!$AD:$AF,2,FALSE),0)</f>
        <v>0</v>
      </c>
      <c r="K115" s="118" t="str">
        <f t="shared" si="35"/>
        <v>0</v>
      </c>
      <c r="L115" s="118">
        <f>IFERROR(VLOOKUP(W115,ATS!$AD:$AF,3,FALSE),0)</f>
        <v>0</v>
      </c>
      <c r="M115" s="151" t="str">
        <f t="shared" si="37"/>
        <v>0</v>
      </c>
      <c r="N115" s="94">
        <v>0</v>
      </c>
      <c r="O115" s="56">
        <f t="shared" si="38"/>
        <v>0</v>
      </c>
      <c r="P115" s="51">
        <f>VLOOKUP($C115,Prices!$A$3:$R$1996,MATCH('2) Order Form'!P$8,Prices!$A$2:$R$2,0),FALSE)</f>
        <v>145</v>
      </c>
      <c r="Q115" s="52">
        <f>VLOOKUP($C115,Prices!$A$3:$R$1996,MATCH('2) Order Form'!Q$8,Prices!$A$2:$R$2,0),FALSE)</f>
        <v>289.95</v>
      </c>
      <c r="R115" s="35">
        <f t="shared" si="39"/>
        <v>0</v>
      </c>
      <c r="S115" s="44">
        <f t="shared" si="40"/>
        <v>0</v>
      </c>
      <c r="T115" s="52">
        <f t="shared" si="41"/>
        <v>0</v>
      </c>
      <c r="U115" s="119">
        <f t="shared" si="36"/>
        <v>0</v>
      </c>
      <c r="V115" s="120"/>
      <c r="W115" s="143">
        <v>7048652660619</v>
      </c>
      <c r="X115" s="121"/>
      <c r="Y115" s="122">
        <f t="shared" si="34"/>
        <v>0</v>
      </c>
      <c r="Z115" s="123">
        <f t="shared" ca="1" si="42"/>
        <v>0</v>
      </c>
      <c r="AA115" s="123">
        <f t="shared" ca="1" si="43"/>
        <v>0</v>
      </c>
      <c r="AB115" s="123">
        <f t="shared" ca="1" si="44"/>
        <v>0</v>
      </c>
      <c r="AC115" s="123" t="str">
        <f t="shared" si="45"/>
        <v>845111Matte Cloud Gray</v>
      </c>
      <c r="AD115" s="124">
        <f t="shared" si="46"/>
        <v>845111</v>
      </c>
      <c r="AE115" s="127">
        <f>VLOOKUP($C115,Classification!$A:$F,5,FALSE)</f>
        <v>14</v>
      </c>
      <c r="AF115" s="125">
        <f>VLOOKUP($C115,Classification!$A:$F,6,FALSE)</f>
        <v>1</v>
      </c>
      <c r="AG115" s="126" t="str">
        <f>INDEX(ATS!$A:$AE,MATCH('2) Order Form'!$W115,ATS!$AD:$AD,0),7)</f>
        <v>Active</v>
      </c>
    </row>
    <row r="116" spans="1:33" ht="17.25" customHeight="1" x14ac:dyDescent="0.2">
      <c r="A116" s="34">
        <v>1</v>
      </c>
      <c r="B116" s="34" t="str">
        <f>VLOOKUP(A116,Classification!$H$2:$I$11,2,FALSE)</f>
        <v>Helmets &amp; Helmet Acc.</v>
      </c>
      <c r="C116" s="34">
        <f>INDEX(ATS!$A:$AE,MATCH('2) Order Form'!$W116,ATS!$AD:$AD,0),1)</f>
        <v>845111</v>
      </c>
      <c r="D116" s="34" t="str">
        <f>INDEX(ATS!$A:$AE,MATCH('2) Order Form'!$W116,ATS!$AD:$AD,0),2)</f>
        <v>Falconer II Aero MIPS Helmet</v>
      </c>
      <c r="E116" s="83" t="str">
        <f>INDEX(ATS!$A:$AE,MATCH('2) Order Form'!$W116,ATS!$AD:$AD,0),4)</f>
        <v>MNGRY-M</v>
      </c>
      <c r="F116" s="83" t="str">
        <f>INDEX(ATS!$A:$AE,MATCH('2) Order Form'!$W116,ATS!$AD:$AD,0),5)</f>
        <v>Matte Nardo Gray</v>
      </c>
      <c r="G116" s="146" t="str">
        <f>INDEX(ATS!$A:$AE,MATCH('2) Order Form'!$W116,ATS!$AD:$AD,0),6)</f>
        <v>M</v>
      </c>
      <c r="H116" s="59">
        <v>1</v>
      </c>
      <c r="I116" s="112">
        <v>0</v>
      </c>
      <c r="J116" s="118">
        <f>IFERROR(VLOOKUP(W116,ATS!$AD:$AF,2,FALSE),0)</f>
        <v>0</v>
      </c>
      <c r="K116" s="118" t="str">
        <f t="shared" si="35"/>
        <v>0</v>
      </c>
      <c r="L116" s="118">
        <f>IFERROR(VLOOKUP(W116,ATS!$AD:$AF,3,FALSE),0)</f>
        <v>0</v>
      </c>
      <c r="M116" s="151" t="str">
        <f t="shared" si="37"/>
        <v>0</v>
      </c>
      <c r="N116" s="94">
        <v>0</v>
      </c>
      <c r="O116" s="56">
        <f t="shared" si="38"/>
        <v>0</v>
      </c>
      <c r="P116" s="51">
        <f>VLOOKUP($C116,Prices!$A$3:$R$1996,MATCH('2) Order Form'!P$8,Prices!$A$2:$R$2,0),FALSE)</f>
        <v>145</v>
      </c>
      <c r="Q116" s="52">
        <f>VLOOKUP($C116,Prices!$A$3:$R$1996,MATCH('2) Order Form'!Q$8,Prices!$A$2:$R$2,0),FALSE)</f>
        <v>289.95</v>
      </c>
      <c r="R116" s="35">
        <f t="shared" si="39"/>
        <v>0</v>
      </c>
      <c r="S116" s="44">
        <f t="shared" si="40"/>
        <v>0</v>
      </c>
      <c r="T116" s="52">
        <f t="shared" si="41"/>
        <v>0</v>
      </c>
      <c r="U116" s="119">
        <f t="shared" si="36"/>
        <v>0</v>
      </c>
      <c r="V116" s="120"/>
      <c r="W116" s="143">
        <v>7048652660664</v>
      </c>
      <c r="X116" s="121"/>
      <c r="Y116" s="122">
        <f t="shared" si="34"/>
        <v>0</v>
      </c>
      <c r="Z116" s="123">
        <f t="shared" ca="1" si="42"/>
        <v>0</v>
      </c>
      <c r="AA116" s="123">
        <f t="shared" ca="1" si="43"/>
        <v>0</v>
      </c>
      <c r="AB116" s="123">
        <f t="shared" ca="1" si="44"/>
        <v>1</v>
      </c>
      <c r="AC116" s="123" t="str">
        <f t="shared" si="45"/>
        <v>845111Matte Nardo Gray</v>
      </c>
      <c r="AD116" s="124">
        <f t="shared" si="46"/>
        <v>845111</v>
      </c>
      <c r="AE116" s="127">
        <f>VLOOKUP($C116,Classification!$A:$F,5,FALSE)</f>
        <v>14</v>
      </c>
      <c r="AF116" s="125">
        <f>VLOOKUP($C116,Classification!$A:$F,6,FALSE)</f>
        <v>1</v>
      </c>
      <c r="AG116" s="126" t="str">
        <f>INDEX(ATS!$A:$AE,MATCH('2) Order Form'!$W116,ATS!$AD:$AD,0),7)</f>
        <v>Stock</v>
      </c>
    </row>
    <row r="117" spans="1:33" ht="17.25" customHeight="1" x14ac:dyDescent="0.2">
      <c r="A117" s="34">
        <v>1</v>
      </c>
      <c r="B117" s="34" t="str">
        <f>VLOOKUP(A117,Classification!$H$2:$I$11,2,FALSE)</f>
        <v>Helmets &amp; Helmet Acc.</v>
      </c>
      <c r="C117" s="34">
        <f>INDEX(ATS!$A:$AE,MATCH('2) Order Form'!$W117,ATS!$AD:$AD,0),1)</f>
        <v>845111</v>
      </c>
      <c r="D117" s="34" t="str">
        <f>INDEX(ATS!$A:$AE,MATCH('2) Order Form'!$W117,ATS!$AD:$AD,0),2)</f>
        <v>Falconer II Aero MIPS Helmet</v>
      </c>
      <c r="E117" s="83" t="str">
        <f>INDEX(ATS!$A:$AE,MATCH('2) Order Form'!$W117,ATS!$AD:$AD,0),4)</f>
        <v>MNGRY-L</v>
      </c>
      <c r="F117" s="83" t="str">
        <f>INDEX(ATS!$A:$AE,MATCH('2) Order Form'!$W117,ATS!$AD:$AD,0),5)</f>
        <v>Matte Nardo Gray</v>
      </c>
      <c r="G117" s="146" t="str">
        <f>INDEX(ATS!$A:$AE,MATCH('2) Order Form'!$W117,ATS!$AD:$AD,0),6)</f>
        <v>L</v>
      </c>
      <c r="H117" s="59">
        <v>1</v>
      </c>
      <c r="I117" s="112">
        <v>0</v>
      </c>
      <c r="J117" s="118">
        <f>IFERROR(VLOOKUP(W117,ATS!$AD:$AF,2,FALSE),0)</f>
        <v>0</v>
      </c>
      <c r="K117" s="118" t="str">
        <f t="shared" si="35"/>
        <v>0</v>
      </c>
      <c r="L117" s="118">
        <f>IFERROR(VLOOKUP(W117,ATS!$AD:$AF,3,FALSE),0)</f>
        <v>0</v>
      </c>
      <c r="M117" s="151" t="str">
        <f t="shared" si="37"/>
        <v>0</v>
      </c>
      <c r="N117" s="94">
        <v>0</v>
      </c>
      <c r="O117" s="56">
        <f t="shared" si="38"/>
        <v>0</v>
      </c>
      <c r="P117" s="51">
        <f>VLOOKUP($C117,Prices!$A$3:$R$1996,MATCH('2) Order Form'!P$8,Prices!$A$2:$R$2,0),FALSE)</f>
        <v>145</v>
      </c>
      <c r="Q117" s="52">
        <f>VLOOKUP($C117,Prices!$A$3:$R$1996,MATCH('2) Order Form'!Q$8,Prices!$A$2:$R$2,0),FALSE)</f>
        <v>289.95</v>
      </c>
      <c r="R117" s="35">
        <f t="shared" si="39"/>
        <v>0</v>
      </c>
      <c r="S117" s="44">
        <f t="shared" si="40"/>
        <v>0</v>
      </c>
      <c r="T117" s="52">
        <f t="shared" si="41"/>
        <v>0</v>
      </c>
      <c r="U117" s="119">
        <f t="shared" si="36"/>
        <v>0</v>
      </c>
      <c r="V117" s="120"/>
      <c r="W117" s="143">
        <v>7048652660657</v>
      </c>
      <c r="X117" s="121"/>
      <c r="Y117" s="122">
        <f t="shared" si="34"/>
        <v>0</v>
      </c>
      <c r="Z117" s="123">
        <f t="shared" ca="1" si="42"/>
        <v>0</v>
      </c>
      <c r="AA117" s="123">
        <f t="shared" ca="1" si="43"/>
        <v>0</v>
      </c>
      <c r="AB117" s="123">
        <f t="shared" ca="1" si="44"/>
        <v>0</v>
      </c>
      <c r="AC117" s="123" t="str">
        <f t="shared" si="45"/>
        <v>845111Matte Nardo Gray</v>
      </c>
      <c r="AD117" s="124">
        <f t="shared" si="46"/>
        <v>845111</v>
      </c>
      <c r="AE117" s="127">
        <f>VLOOKUP($C117,Classification!$A:$F,5,FALSE)</f>
        <v>14</v>
      </c>
      <c r="AF117" s="125">
        <f>VLOOKUP($C117,Classification!$A:$F,6,FALSE)</f>
        <v>1</v>
      </c>
      <c r="AG117" s="126" t="str">
        <f>INDEX(ATS!$A:$AE,MATCH('2) Order Form'!$W117,ATS!$AD:$AD,0),7)</f>
        <v>Stock</v>
      </c>
    </row>
    <row r="118" spans="1:33" ht="17.25" customHeight="1" x14ac:dyDescent="0.2">
      <c r="A118" s="34">
        <v>1</v>
      </c>
      <c r="B118" s="34" t="str">
        <f>VLOOKUP(A118,Classification!$H$2:$I$11,2,FALSE)</f>
        <v>Helmets &amp; Helmet Acc.</v>
      </c>
      <c r="C118" s="34">
        <f>INDEX(ATS!$A:$AE,MATCH('2) Order Form'!$W118,ATS!$AD:$AD,0),1)</f>
        <v>845077</v>
      </c>
      <c r="D118" s="34" t="str">
        <f>INDEX(ATS!$A:$AE,MATCH('2) Order Form'!$W118,ATS!$AD:$AD,0),2)</f>
        <v>Falconer II Aero Helmet</v>
      </c>
      <c r="E118" s="83" t="str">
        <f>INDEX(ATS!$A:$AE,MATCH('2) Order Form'!$W118,ATS!$AD:$AD,0),4)</f>
        <v>ABLCK-M</v>
      </c>
      <c r="F118" s="83" t="str">
        <f>INDEX(ATS!$A:$AE,MATCH('2) Order Form'!$W118,ATS!$AD:$AD,0),5)</f>
        <v>All Black</v>
      </c>
      <c r="G118" s="146" t="str">
        <f>INDEX(ATS!$A:$AE,MATCH('2) Order Form'!$W118,ATS!$AD:$AD,0),6)</f>
        <v>M</v>
      </c>
      <c r="H118" s="59">
        <v>1</v>
      </c>
      <c r="I118" s="112">
        <v>0</v>
      </c>
      <c r="J118" s="118">
        <f>IFERROR(VLOOKUP(W118,ATS!$AD:$AF,2,FALSE),0)</f>
        <v>212</v>
      </c>
      <c r="K118" s="118" t="str">
        <f t="shared" si="35"/>
        <v>50+</v>
      </c>
      <c r="L118" s="118">
        <f>IFERROR(VLOOKUP(W118,ATS!$AD:$AF,3,FALSE),0)</f>
        <v>212</v>
      </c>
      <c r="M118" s="151" t="str">
        <f t="shared" si="37"/>
        <v>50+</v>
      </c>
      <c r="N118" s="94">
        <v>0</v>
      </c>
      <c r="O118" s="56">
        <f t="shared" si="38"/>
        <v>0</v>
      </c>
      <c r="P118" s="51">
        <f>VLOOKUP($C118,Prices!$A$3:$R$1996,MATCH('2) Order Form'!P$8,Prices!$A$2:$R$2,0),FALSE)</f>
        <v>130</v>
      </c>
      <c r="Q118" s="52">
        <f>VLOOKUP($C118,Prices!$A$3:$R$1996,MATCH('2) Order Form'!Q$8,Prices!$A$2:$R$2,0),FALSE)</f>
        <v>259.95</v>
      </c>
      <c r="R118" s="35">
        <f t="shared" si="39"/>
        <v>0</v>
      </c>
      <c r="S118" s="44">
        <f t="shared" si="40"/>
        <v>0</v>
      </c>
      <c r="T118" s="52">
        <f t="shared" si="41"/>
        <v>0</v>
      </c>
      <c r="U118" s="119">
        <f t="shared" si="36"/>
        <v>0</v>
      </c>
      <c r="V118" s="120"/>
      <c r="W118" s="143">
        <v>7048652660527</v>
      </c>
      <c r="X118" s="121"/>
      <c r="Y118" s="122">
        <f t="shared" si="34"/>
        <v>0</v>
      </c>
      <c r="Z118" s="123">
        <f t="shared" ca="1" si="42"/>
        <v>0</v>
      </c>
      <c r="AA118" s="123">
        <f t="shared" ca="1" si="43"/>
        <v>1</v>
      </c>
      <c r="AB118" s="123">
        <f t="shared" ca="1" si="44"/>
        <v>1</v>
      </c>
      <c r="AC118" s="123" t="str">
        <f t="shared" si="45"/>
        <v>845077All Black</v>
      </c>
      <c r="AD118" s="124">
        <f t="shared" si="46"/>
        <v>845077</v>
      </c>
      <c r="AE118" s="127">
        <f>VLOOKUP($C118,Classification!$A:$F,5,FALSE)</f>
        <v>15</v>
      </c>
      <c r="AF118" s="125">
        <f>VLOOKUP($C118,Classification!$A:$F,6,FALSE)</f>
        <v>1</v>
      </c>
      <c r="AG118" s="126" t="str">
        <f>INDEX(ATS!$A:$AE,MATCH('2) Order Form'!$W118,ATS!$AD:$AD,0),7)</f>
        <v>Active</v>
      </c>
    </row>
    <row r="119" spans="1:33" ht="17.25" customHeight="1" x14ac:dyDescent="0.2">
      <c r="A119" s="34">
        <v>1</v>
      </c>
      <c r="B119" s="34" t="str">
        <f>VLOOKUP(A119,Classification!$H$2:$I$11,2,FALSE)</f>
        <v>Helmets &amp; Helmet Acc.</v>
      </c>
      <c r="C119" s="34">
        <f>INDEX(ATS!$A:$AE,MATCH('2) Order Form'!$W119,ATS!$AD:$AD,0),1)</f>
        <v>845077</v>
      </c>
      <c r="D119" s="34" t="str">
        <f>INDEX(ATS!$A:$AE,MATCH('2) Order Form'!$W119,ATS!$AD:$AD,0),2)</f>
        <v>Falconer II Aero Helmet</v>
      </c>
      <c r="E119" s="83" t="str">
        <f>INDEX(ATS!$A:$AE,MATCH('2) Order Form'!$W119,ATS!$AD:$AD,0),4)</f>
        <v>ABLCK-L</v>
      </c>
      <c r="F119" s="83" t="str">
        <f>INDEX(ATS!$A:$AE,MATCH('2) Order Form'!$W119,ATS!$AD:$AD,0),5)</f>
        <v>All Black</v>
      </c>
      <c r="G119" s="146" t="str">
        <f>INDEX(ATS!$A:$AE,MATCH('2) Order Form'!$W119,ATS!$AD:$AD,0),6)</f>
        <v>L</v>
      </c>
      <c r="H119" s="59">
        <v>1</v>
      </c>
      <c r="I119" s="112">
        <v>0</v>
      </c>
      <c r="J119" s="118">
        <f>IFERROR(VLOOKUP(W119,ATS!$AD:$AF,2,FALSE),0)</f>
        <v>53</v>
      </c>
      <c r="K119" s="118" t="str">
        <f t="shared" si="35"/>
        <v>50+</v>
      </c>
      <c r="L119" s="118">
        <f>IFERROR(VLOOKUP(W119,ATS!$AD:$AF,3,FALSE),0)</f>
        <v>53</v>
      </c>
      <c r="M119" s="151" t="str">
        <f t="shared" si="37"/>
        <v>50+</v>
      </c>
      <c r="N119" s="94">
        <v>0</v>
      </c>
      <c r="O119" s="56">
        <f t="shared" si="38"/>
        <v>0</v>
      </c>
      <c r="P119" s="51">
        <f>VLOOKUP($C119,Prices!$A$3:$R$1996,MATCH('2) Order Form'!P$8,Prices!$A$2:$R$2,0),FALSE)</f>
        <v>130</v>
      </c>
      <c r="Q119" s="52">
        <f>VLOOKUP($C119,Prices!$A$3:$R$1996,MATCH('2) Order Form'!Q$8,Prices!$A$2:$R$2,0),FALSE)</f>
        <v>259.95</v>
      </c>
      <c r="R119" s="35">
        <f t="shared" si="39"/>
        <v>0</v>
      </c>
      <c r="S119" s="44">
        <f t="shared" si="40"/>
        <v>0</v>
      </c>
      <c r="T119" s="52">
        <f t="shared" si="41"/>
        <v>0</v>
      </c>
      <c r="U119" s="119">
        <f t="shared" si="36"/>
        <v>0</v>
      </c>
      <c r="V119" s="120"/>
      <c r="W119" s="143">
        <v>7048652660510</v>
      </c>
      <c r="X119" s="121"/>
      <c r="Y119" s="122">
        <f t="shared" si="34"/>
        <v>0</v>
      </c>
      <c r="Z119" s="123">
        <f t="shared" ca="1" si="42"/>
        <v>0</v>
      </c>
      <c r="AA119" s="123">
        <f t="shared" ca="1" si="43"/>
        <v>0</v>
      </c>
      <c r="AB119" s="123">
        <f t="shared" ca="1" si="44"/>
        <v>0</v>
      </c>
      <c r="AC119" s="123" t="str">
        <f t="shared" si="45"/>
        <v>845077All Black</v>
      </c>
      <c r="AD119" s="124">
        <f t="shared" si="46"/>
        <v>845077</v>
      </c>
      <c r="AE119" s="127">
        <f>VLOOKUP($C119,Classification!$A:$F,5,FALSE)</f>
        <v>15</v>
      </c>
      <c r="AF119" s="125">
        <f>VLOOKUP($C119,Classification!$A:$F,6,FALSE)</f>
        <v>1</v>
      </c>
      <c r="AG119" s="126" t="str">
        <f>INDEX(ATS!$A:$AE,MATCH('2) Order Form'!$W119,ATS!$AD:$AD,0),7)</f>
        <v>Active</v>
      </c>
    </row>
    <row r="120" spans="1:33" ht="17.25" customHeight="1" x14ac:dyDescent="0.2">
      <c r="A120" s="34">
        <v>1</v>
      </c>
      <c r="B120" s="34" t="str">
        <f>VLOOKUP(A120,Classification!$H$2:$I$11,2,FALSE)</f>
        <v>Helmets &amp; Helmet Acc.</v>
      </c>
      <c r="C120" s="34">
        <f>INDEX(ATS!$A:$AE,MATCH('2) Order Form'!$W120,ATS!$AD:$AD,0),1)</f>
        <v>845077</v>
      </c>
      <c r="D120" s="34" t="str">
        <f>INDEX(ATS!$A:$AE,MATCH('2) Order Form'!$W120,ATS!$AD:$AD,0),2)</f>
        <v>Falconer II Aero Helmet</v>
      </c>
      <c r="E120" s="83" t="str">
        <f>INDEX(ATS!$A:$AE,MATCH('2) Order Form'!$W120,ATS!$AD:$AD,0),4)</f>
        <v>MCHOR-M</v>
      </c>
      <c r="F120" s="83" t="str">
        <f>INDEX(ATS!$A:$AE,MATCH('2) Order Form'!$W120,ATS!$AD:$AD,0),5)</f>
        <v>Matte Chopper Orange</v>
      </c>
      <c r="G120" s="146" t="str">
        <f>INDEX(ATS!$A:$AE,MATCH('2) Order Form'!$W120,ATS!$AD:$AD,0),6)</f>
        <v>M</v>
      </c>
      <c r="H120" s="59">
        <v>1</v>
      </c>
      <c r="I120" s="112">
        <v>0</v>
      </c>
      <c r="J120" s="118">
        <f>IFERROR(VLOOKUP(W120,ATS!$AD:$AF,2,FALSE),0)</f>
        <v>39</v>
      </c>
      <c r="K120" s="118">
        <f t="shared" si="35"/>
        <v>39</v>
      </c>
      <c r="L120" s="118">
        <f>IFERROR(VLOOKUP(W120,ATS!$AD:$AF,3,FALSE),0)</f>
        <v>39</v>
      </c>
      <c r="M120" s="151">
        <f t="shared" si="37"/>
        <v>39</v>
      </c>
      <c r="N120" s="94">
        <v>0</v>
      </c>
      <c r="O120" s="56">
        <f t="shared" si="38"/>
        <v>0</v>
      </c>
      <c r="P120" s="51">
        <f>VLOOKUP($C120,Prices!$A$3:$R$1996,MATCH('2) Order Form'!P$8,Prices!$A$2:$R$2,0),FALSE)</f>
        <v>130</v>
      </c>
      <c r="Q120" s="52">
        <f>VLOOKUP($C120,Prices!$A$3:$R$1996,MATCH('2) Order Form'!Q$8,Prices!$A$2:$R$2,0),FALSE)</f>
        <v>259.95</v>
      </c>
      <c r="R120" s="35">
        <f t="shared" si="39"/>
        <v>0</v>
      </c>
      <c r="S120" s="44">
        <f t="shared" si="40"/>
        <v>0</v>
      </c>
      <c r="T120" s="52">
        <f t="shared" si="41"/>
        <v>0</v>
      </c>
      <c r="U120" s="119">
        <f t="shared" si="36"/>
        <v>0</v>
      </c>
      <c r="V120" s="120"/>
      <c r="W120" s="143">
        <v>7048652660565</v>
      </c>
      <c r="X120" s="121"/>
      <c r="Y120" s="122">
        <f t="shared" si="34"/>
        <v>0</v>
      </c>
      <c r="Z120" s="123">
        <f t="shared" ca="1" si="42"/>
        <v>0</v>
      </c>
      <c r="AA120" s="123">
        <f t="shared" ca="1" si="43"/>
        <v>0</v>
      </c>
      <c r="AB120" s="123">
        <f t="shared" ca="1" si="44"/>
        <v>1</v>
      </c>
      <c r="AC120" s="123" t="str">
        <f t="shared" si="45"/>
        <v>845077Matte Chopper Orange</v>
      </c>
      <c r="AD120" s="124">
        <f t="shared" si="46"/>
        <v>845077</v>
      </c>
      <c r="AE120" s="127">
        <f>VLOOKUP($C120,Classification!$A:$F,5,FALSE)</f>
        <v>15</v>
      </c>
      <c r="AF120" s="125">
        <f>VLOOKUP($C120,Classification!$A:$F,6,FALSE)</f>
        <v>1</v>
      </c>
      <c r="AG120" s="126" t="str">
        <f>INDEX(ATS!$A:$AE,MATCH('2) Order Form'!$W120,ATS!$AD:$AD,0),7)</f>
        <v>Stock</v>
      </c>
    </row>
    <row r="121" spans="1:33" ht="17.25" customHeight="1" x14ac:dyDescent="0.2">
      <c r="A121" s="34">
        <v>1</v>
      </c>
      <c r="B121" s="34" t="str">
        <f>VLOOKUP(A121,Classification!$H$2:$I$11,2,FALSE)</f>
        <v>Helmets &amp; Helmet Acc.</v>
      </c>
      <c r="C121" s="34">
        <f>INDEX(ATS!$A:$AE,MATCH('2) Order Form'!$W121,ATS!$AD:$AD,0),1)</f>
        <v>845077</v>
      </c>
      <c r="D121" s="34" t="str">
        <f>INDEX(ATS!$A:$AE,MATCH('2) Order Form'!$W121,ATS!$AD:$AD,0),2)</f>
        <v>Falconer II Aero Helmet</v>
      </c>
      <c r="E121" s="83" t="str">
        <f>INDEX(ATS!$A:$AE,MATCH('2) Order Form'!$W121,ATS!$AD:$AD,0),4)</f>
        <v>MCHOR-L</v>
      </c>
      <c r="F121" s="83" t="str">
        <f>INDEX(ATS!$A:$AE,MATCH('2) Order Form'!$W121,ATS!$AD:$AD,0),5)</f>
        <v>Matte Chopper Orange</v>
      </c>
      <c r="G121" s="146" t="str">
        <f>INDEX(ATS!$A:$AE,MATCH('2) Order Form'!$W121,ATS!$AD:$AD,0),6)</f>
        <v>L</v>
      </c>
      <c r="H121" s="59">
        <v>1</v>
      </c>
      <c r="I121" s="112">
        <v>0</v>
      </c>
      <c r="J121" s="118">
        <f>IFERROR(VLOOKUP(W121,ATS!$AD:$AF,2,FALSE),0)</f>
        <v>33</v>
      </c>
      <c r="K121" s="118">
        <f t="shared" si="35"/>
        <v>33</v>
      </c>
      <c r="L121" s="118">
        <f>IFERROR(VLOOKUP(W121,ATS!$AD:$AF,3,FALSE),0)</f>
        <v>33</v>
      </c>
      <c r="M121" s="151">
        <f t="shared" si="37"/>
        <v>33</v>
      </c>
      <c r="N121" s="94">
        <v>0</v>
      </c>
      <c r="O121" s="56">
        <f t="shared" si="38"/>
        <v>0</v>
      </c>
      <c r="P121" s="51">
        <f>VLOOKUP($C121,Prices!$A$3:$R$1996,MATCH('2) Order Form'!P$8,Prices!$A$2:$R$2,0),FALSE)</f>
        <v>130</v>
      </c>
      <c r="Q121" s="52">
        <f>VLOOKUP($C121,Prices!$A$3:$R$1996,MATCH('2) Order Form'!Q$8,Prices!$A$2:$R$2,0),FALSE)</f>
        <v>259.95</v>
      </c>
      <c r="R121" s="35">
        <f t="shared" si="39"/>
        <v>0</v>
      </c>
      <c r="S121" s="44">
        <f t="shared" si="40"/>
        <v>0</v>
      </c>
      <c r="T121" s="52">
        <f t="shared" si="41"/>
        <v>0</v>
      </c>
      <c r="U121" s="119">
        <f t="shared" si="36"/>
        <v>0</v>
      </c>
      <c r="V121" s="120"/>
      <c r="W121" s="143">
        <v>7048652660558</v>
      </c>
      <c r="X121" s="121"/>
      <c r="Y121" s="122">
        <f t="shared" si="34"/>
        <v>0</v>
      </c>
      <c r="Z121" s="123">
        <f t="shared" ca="1" si="42"/>
        <v>0</v>
      </c>
      <c r="AA121" s="123">
        <f t="shared" ca="1" si="43"/>
        <v>0</v>
      </c>
      <c r="AB121" s="123">
        <f t="shared" ca="1" si="44"/>
        <v>0</v>
      </c>
      <c r="AC121" s="123" t="str">
        <f t="shared" si="45"/>
        <v>845077Matte Chopper Orange</v>
      </c>
      <c r="AD121" s="124">
        <f t="shared" si="46"/>
        <v>845077</v>
      </c>
      <c r="AE121" s="127">
        <f>VLOOKUP($C121,Classification!$A:$F,5,FALSE)</f>
        <v>15</v>
      </c>
      <c r="AF121" s="125">
        <f>VLOOKUP($C121,Classification!$A:$F,6,FALSE)</f>
        <v>1</v>
      </c>
      <c r="AG121" s="126" t="str">
        <f>INDEX(ATS!$A:$AE,MATCH('2) Order Form'!$W121,ATS!$AD:$AD,0),7)</f>
        <v>Stock</v>
      </c>
    </row>
    <row r="122" spans="1:33" ht="17.25" customHeight="1" x14ac:dyDescent="0.2">
      <c r="A122" s="34">
        <v>1</v>
      </c>
      <c r="B122" s="34" t="str">
        <f>VLOOKUP(A122,Classification!$H$2:$I$11,2,FALSE)</f>
        <v>Helmets &amp; Helmet Acc.</v>
      </c>
      <c r="C122" s="34">
        <f>INDEX(ATS!$A:$AE,MATCH('2) Order Form'!$W122,ATS!$AD:$AD,0),1)</f>
        <v>845077</v>
      </c>
      <c r="D122" s="34" t="str">
        <f>INDEX(ATS!$A:$AE,MATCH('2) Order Form'!$W122,ATS!$AD:$AD,0),2)</f>
        <v>Falconer II Aero Helmet</v>
      </c>
      <c r="E122" s="83" t="str">
        <f>INDEX(ATS!$A:$AE,MATCH('2) Order Form'!$W122,ATS!$AD:$AD,0),4)</f>
        <v>MCDGY-M</v>
      </c>
      <c r="F122" s="83" t="str">
        <f>INDEX(ATS!$A:$AE,MATCH('2) Order Form'!$W122,ATS!$AD:$AD,0),5)</f>
        <v>Matte Cloud Gray</v>
      </c>
      <c r="G122" s="146" t="str">
        <f>INDEX(ATS!$A:$AE,MATCH('2) Order Form'!$W122,ATS!$AD:$AD,0),6)</f>
        <v>M</v>
      </c>
      <c r="H122" s="59">
        <v>1</v>
      </c>
      <c r="I122" s="112">
        <v>0</v>
      </c>
      <c r="J122" s="118">
        <f>IFERROR(VLOOKUP(W122,ATS!$AD:$AF,2,FALSE),0)</f>
        <v>0</v>
      </c>
      <c r="K122" s="118" t="str">
        <f t="shared" si="35"/>
        <v>0</v>
      </c>
      <c r="L122" s="118">
        <f>IFERROR(VLOOKUP(W122,ATS!$AD:$AF,3,FALSE),0)</f>
        <v>0</v>
      </c>
      <c r="M122" s="151" t="str">
        <f t="shared" si="37"/>
        <v>0</v>
      </c>
      <c r="N122" s="94">
        <v>0</v>
      </c>
      <c r="O122" s="56">
        <f t="shared" si="38"/>
        <v>0</v>
      </c>
      <c r="P122" s="51">
        <f>VLOOKUP($C122,Prices!$A$3:$R$1996,MATCH('2) Order Form'!P$8,Prices!$A$2:$R$2,0),FALSE)</f>
        <v>130</v>
      </c>
      <c r="Q122" s="52">
        <f>VLOOKUP($C122,Prices!$A$3:$R$1996,MATCH('2) Order Form'!Q$8,Prices!$A$2:$R$2,0),FALSE)</f>
        <v>259.95</v>
      </c>
      <c r="R122" s="35">
        <f t="shared" si="39"/>
        <v>0</v>
      </c>
      <c r="S122" s="44">
        <f t="shared" si="40"/>
        <v>0</v>
      </c>
      <c r="T122" s="52">
        <f t="shared" si="41"/>
        <v>0</v>
      </c>
      <c r="U122" s="119">
        <f t="shared" si="36"/>
        <v>0</v>
      </c>
      <c r="V122" s="120"/>
      <c r="W122" s="143">
        <v>7048652660541</v>
      </c>
      <c r="X122" s="121"/>
      <c r="Y122" s="122">
        <f t="shared" si="34"/>
        <v>0</v>
      </c>
      <c r="Z122" s="123">
        <f t="shared" ca="1" si="42"/>
        <v>0</v>
      </c>
      <c r="AA122" s="123">
        <f t="shared" ca="1" si="43"/>
        <v>0</v>
      </c>
      <c r="AB122" s="123">
        <f t="shared" ca="1" si="44"/>
        <v>1</v>
      </c>
      <c r="AC122" s="123" t="str">
        <f t="shared" si="45"/>
        <v>845077Matte Cloud Gray</v>
      </c>
      <c r="AD122" s="124">
        <f t="shared" si="46"/>
        <v>845077</v>
      </c>
      <c r="AE122" s="127">
        <f>VLOOKUP($C122,Classification!$A:$F,5,FALSE)</f>
        <v>15</v>
      </c>
      <c r="AF122" s="125">
        <f>VLOOKUP($C122,Classification!$A:$F,6,FALSE)</f>
        <v>1</v>
      </c>
      <c r="AG122" s="126" t="str">
        <f>INDEX(ATS!$A:$AE,MATCH('2) Order Form'!$W122,ATS!$AD:$AD,0),7)</f>
        <v>Active</v>
      </c>
    </row>
    <row r="123" spans="1:33" ht="17.25" customHeight="1" x14ac:dyDescent="0.2">
      <c r="A123" s="34">
        <v>1</v>
      </c>
      <c r="B123" s="34" t="str">
        <f>VLOOKUP(A123,Classification!$H$2:$I$11,2,FALSE)</f>
        <v>Helmets &amp; Helmet Acc.</v>
      </c>
      <c r="C123" s="34">
        <f>INDEX(ATS!$A:$AE,MATCH('2) Order Form'!$W123,ATS!$AD:$AD,0),1)</f>
        <v>845077</v>
      </c>
      <c r="D123" s="34" t="str">
        <f>INDEX(ATS!$A:$AE,MATCH('2) Order Form'!$W123,ATS!$AD:$AD,0),2)</f>
        <v>Falconer II Aero Helmet</v>
      </c>
      <c r="E123" s="83" t="str">
        <f>INDEX(ATS!$A:$AE,MATCH('2) Order Form'!$W123,ATS!$AD:$AD,0),4)</f>
        <v>MCDGY-L</v>
      </c>
      <c r="F123" s="83" t="str">
        <f>INDEX(ATS!$A:$AE,MATCH('2) Order Form'!$W123,ATS!$AD:$AD,0),5)</f>
        <v>Matte Cloud Gray</v>
      </c>
      <c r="G123" s="146" t="str">
        <f>INDEX(ATS!$A:$AE,MATCH('2) Order Form'!$W123,ATS!$AD:$AD,0),6)</f>
        <v>L</v>
      </c>
      <c r="H123" s="59">
        <v>1</v>
      </c>
      <c r="I123" s="112">
        <v>0</v>
      </c>
      <c r="J123" s="118">
        <f>IFERROR(VLOOKUP(W123,ATS!$AD:$AF,2,FALSE),0)</f>
        <v>26</v>
      </c>
      <c r="K123" s="118">
        <f t="shared" si="35"/>
        <v>26</v>
      </c>
      <c r="L123" s="118">
        <f>IFERROR(VLOOKUP(W123,ATS!$AD:$AF,3,FALSE),0)</f>
        <v>26</v>
      </c>
      <c r="M123" s="151">
        <f t="shared" si="37"/>
        <v>26</v>
      </c>
      <c r="N123" s="94">
        <v>0</v>
      </c>
      <c r="O123" s="56">
        <f t="shared" si="38"/>
        <v>0</v>
      </c>
      <c r="P123" s="51">
        <f>VLOOKUP($C123,Prices!$A$3:$R$1996,MATCH('2) Order Form'!P$8,Prices!$A$2:$R$2,0),FALSE)</f>
        <v>130</v>
      </c>
      <c r="Q123" s="52">
        <f>VLOOKUP($C123,Prices!$A$3:$R$1996,MATCH('2) Order Form'!Q$8,Prices!$A$2:$R$2,0),FALSE)</f>
        <v>259.95</v>
      </c>
      <c r="R123" s="35">
        <f t="shared" si="39"/>
        <v>0</v>
      </c>
      <c r="S123" s="44">
        <f t="shared" si="40"/>
        <v>0</v>
      </c>
      <c r="T123" s="52">
        <f t="shared" si="41"/>
        <v>0</v>
      </c>
      <c r="U123" s="119">
        <f t="shared" si="36"/>
        <v>0</v>
      </c>
      <c r="V123" s="120"/>
      <c r="W123" s="143">
        <v>7048652660534</v>
      </c>
      <c r="X123" s="121"/>
      <c r="Y123" s="122">
        <f t="shared" si="34"/>
        <v>0</v>
      </c>
      <c r="Z123" s="123">
        <f t="shared" ca="1" si="42"/>
        <v>0</v>
      </c>
      <c r="AA123" s="123">
        <f t="shared" ca="1" si="43"/>
        <v>0</v>
      </c>
      <c r="AB123" s="123">
        <f t="shared" ca="1" si="44"/>
        <v>0</v>
      </c>
      <c r="AC123" s="123" t="str">
        <f t="shared" si="45"/>
        <v>845077Matte Cloud Gray</v>
      </c>
      <c r="AD123" s="124">
        <f t="shared" si="46"/>
        <v>845077</v>
      </c>
      <c r="AE123" s="127">
        <f>VLOOKUP($C123,Classification!$A:$F,5,FALSE)</f>
        <v>15</v>
      </c>
      <c r="AF123" s="125">
        <f>VLOOKUP($C123,Classification!$A:$F,6,FALSE)</f>
        <v>1</v>
      </c>
      <c r="AG123" s="126" t="str">
        <f>INDEX(ATS!$A:$AE,MATCH('2) Order Form'!$W123,ATS!$AD:$AD,0),7)</f>
        <v>Active</v>
      </c>
    </row>
    <row r="124" spans="1:33" ht="17.25" customHeight="1" x14ac:dyDescent="0.2">
      <c r="A124" s="34">
        <v>1</v>
      </c>
      <c r="B124" s="34" t="str">
        <f>VLOOKUP(A124,Classification!$H$2:$I$11,2,FALSE)</f>
        <v>Helmets &amp; Helmet Acc.</v>
      </c>
      <c r="C124" s="34">
        <f>INDEX(ATS!$A:$AE,MATCH('2) Order Form'!$W124,ATS!$AD:$AD,0),1)</f>
        <v>845077</v>
      </c>
      <c r="D124" s="34" t="str">
        <f>INDEX(ATS!$A:$AE,MATCH('2) Order Form'!$W124,ATS!$AD:$AD,0),2)</f>
        <v>Falconer II Aero Helmet</v>
      </c>
      <c r="E124" s="83" t="str">
        <f>INDEX(ATS!$A:$AE,MATCH('2) Order Form'!$W124,ATS!$AD:$AD,0),4)</f>
        <v>MNGRY-M</v>
      </c>
      <c r="F124" s="83" t="str">
        <f>INDEX(ATS!$A:$AE,MATCH('2) Order Form'!$W124,ATS!$AD:$AD,0),5)</f>
        <v>Matte Nardo Gray</v>
      </c>
      <c r="G124" s="146" t="str">
        <f>INDEX(ATS!$A:$AE,MATCH('2) Order Form'!$W124,ATS!$AD:$AD,0),6)</f>
        <v>M</v>
      </c>
      <c r="H124" s="59">
        <v>1</v>
      </c>
      <c r="I124" s="112">
        <v>0</v>
      </c>
      <c r="J124" s="118">
        <f>IFERROR(VLOOKUP(W124,ATS!$AD:$AF,2,FALSE),0)</f>
        <v>6</v>
      </c>
      <c r="K124" s="118">
        <f t="shared" si="35"/>
        <v>6</v>
      </c>
      <c r="L124" s="118">
        <f>IFERROR(VLOOKUP(W124,ATS!$AD:$AF,3,FALSE),0)</f>
        <v>6</v>
      </c>
      <c r="M124" s="151">
        <f t="shared" ref="M124:M141" si="47">IF(L124=99999,"OPEN",IF(L124&gt;50,"50+",IF(L124&lt;=0,"0",L124)))</f>
        <v>6</v>
      </c>
      <c r="N124" s="94">
        <v>0</v>
      </c>
      <c r="O124" s="56">
        <f t="shared" ref="O124:O141" si="48">IF(N124&lt;&gt;0,N124,$P$5)</f>
        <v>0</v>
      </c>
      <c r="P124" s="51">
        <f>VLOOKUP($C124,Prices!$A$3:$R$1996,MATCH('2) Order Form'!P$8,Prices!$A$2:$R$2,0),FALSE)</f>
        <v>130</v>
      </c>
      <c r="Q124" s="52">
        <f>VLOOKUP($C124,Prices!$A$3:$R$1996,MATCH('2) Order Form'!Q$8,Prices!$A$2:$R$2,0),FALSE)</f>
        <v>259.95</v>
      </c>
      <c r="R124" s="35">
        <f t="shared" ref="R124:R141" si="49">I124*P124</f>
        <v>0</v>
      </c>
      <c r="S124" s="44">
        <f t="shared" ref="S124:S141" si="50">R124*O124</f>
        <v>0</v>
      </c>
      <c r="T124" s="52">
        <f t="shared" ref="T124:T141" si="51">R124-S124</f>
        <v>0</v>
      </c>
      <c r="U124" s="119">
        <f t="shared" si="36"/>
        <v>0</v>
      </c>
      <c r="V124" s="120"/>
      <c r="W124" s="143">
        <v>7048652660589</v>
      </c>
      <c r="X124" s="121"/>
      <c r="Y124" s="122">
        <f t="shared" si="34"/>
        <v>0</v>
      </c>
      <c r="Z124" s="123">
        <f t="shared" ref="Z124:Z141" ca="1" si="52">IF(A124=OFFSET(A124,-1,0),0,1)</f>
        <v>0</v>
      </c>
      <c r="AA124" s="123">
        <f t="shared" ref="AA124:AA141" ca="1" si="53">IF(C124=OFFSET(C124,-1,0),0,1)</f>
        <v>0</v>
      </c>
      <c r="AB124" s="123">
        <f t="shared" ref="AB124:AB141" ca="1" si="54">IF(F124=OFFSET(F124,-1,0),0,1)</f>
        <v>1</v>
      </c>
      <c r="AC124" s="123" t="str">
        <f t="shared" ref="AC124:AC141" si="55">CONCATENATE(C124,F124)</f>
        <v>845077Matte Nardo Gray</v>
      </c>
      <c r="AD124" s="124">
        <f t="shared" ref="AD124:AD141" si="56">IFERROR(IF(B124="EYEWEAR",CONCATENATE(C124,"-",G124),C124),C124)</f>
        <v>845077</v>
      </c>
      <c r="AE124" s="127">
        <f>VLOOKUP($C124,Classification!$A:$F,5,FALSE)</f>
        <v>15</v>
      </c>
      <c r="AF124" s="125">
        <f>VLOOKUP($C124,Classification!$A:$F,6,FALSE)</f>
        <v>1</v>
      </c>
      <c r="AG124" s="126" t="str">
        <f>INDEX(ATS!$A:$AE,MATCH('2) Order Form'!$W124,ATS!$AD:$AD,0),7)</f>
        <v>Stock</v>
      </c>
    </row>
    <row r="125" spans="1:33" ht="17.25" customHeight="1" x14ac:dyDescent="0.2">
      <c r="A125" s="34">
        <v>1</v>
      </c>
      <c r="B125" s="34" t="str">
        <f>VLOOKUP(A125,Classification!$H$2:$I$11,2,FALSE)</f>
        <v>Helmets &amp; Helmet Acc.</v>
      </c>
      <c r="C125" s="34">
        <f>INDEX(ATS!$A:$AE,MATCH('2) Order Form'!$W125,ATS!$AD:$AD,0),1)</f>
        <v>845077</v>
      </c>
      <c r="D125" s="34" t="str">
        <f>INDEX(ATS!$A:$AE,MATCH('2) Order Form'!$W125,ATS!$AD:$AD,0),2)</f>
        <v>Falconer II Aero Helmet</v>
      </c>
      <c r="E125" s="83" t="str">
        <f>INDEX(ATS!$A:$AE,MATCH('2) Order Form'!$W125,ATS!$AD:$AD,0),4)</f>
        <v>MNGRY-L</v>
      </c>
      <c r="F125" s="83" t="str">
        <f>INDEX(ATS!$A:$AE,MATCH('2) Order Form'!$W125,ATS!$AD:$AD,0),5)</f>
        <v>Matte Nardo Gray</v>
      </c>
      <c r="G125" s="146" t="str">
        <f>INDEX(ATS!$A:$AE,MATCH('2) Order Form'!$W125,ATS!$AD:$AD,0),6)</f>
        <v>L</v>
      </c>
      <c r="H125" s="59">
        <v>1</v>
      </c>
      <c r="I125" s="112">
        <v>0</v>
      </c>
      <c r="J125" s="118">
        <f>IFERROR(VLOOKUP(W125,ATS!$AD:$AF,2,FALSE),0)</f>
        <v>14</v>
      </c>
      <c r="K125" s="118">
        <f t="shared" si="35"/>
        <v>14</v>
      </c>
      <c r="L125" s="118">
        <f>IFERROR(VLOOKUP(W125,ATS!$AD:$AF,3,FALSE),0)</f>
        <v>14</v>
      </c>
      <c r="M125" s="151">
        <f t="shared" si="47"/>
        <v>14</v>
      </c>
      <c r="N125" s="94">
        <v>0</v>
      </c>
      <c r="O125" s="56">
        <f t="shared" si="48"/>
        <v>0</v>
      </c>
      <c r="P125" s="51">
        <f>VLOOKUP($C125,Prices!$A$3:$R$1996,MATCH('2) Order Form'!P$8,Prices!$A$2:$R$2,0),FALSE)</f>
        <v>130</v>
      </c>
      <c r="Q125" s="52">
        <f>VLOOKUP($C125,Prices!$A$3:$R$1996,MATCH('2) Order Form'!Q$8,Prices!$A$2:$R$2,0),FALSE)</f>
        <v>259.95</v>
      </c>
      <c r="R125" s="35">
        <f t="shared" si="49"/>
        <v>0</v>
      </c>
      <c r="S125" s="44">
        <f t="shared" si="50"/>
        <v>0</v>
      </c>
      <c r="T125" s="52">
        <f t="shared" si="51"/>
        <v>0</v>
      </c>
      <c r="U125" s="119">
        <f t="shared" si="36"/>
        <v>0</v>
      </c>
      <c r="V125" s="120"/>
      <c r="W125" s="143">
        <v>7048652660572</v>
      </c>
      <c r="X125" s="121"/>
      <c r="Y125" s="122">
        <f t="shared" si="34"/>
        <v>0</v>
      </c>
      <c r="Z125" s="123">
        <f t="shared" ca="1" si="52"/>
        <v>0</v>
      </c>
      <c r="AA125" s="123">
        <f t="shared" ca="1" si="53"/>
        <v>0</v>
      </c>
      <c r="AB125" s="123">
        <f t="shared" ca="1" si="54"/>
        <v>0</v>
      </c>
      <c r="AC125" s="123" t="str">
        <f t="shared" si="55"/>
        <v>845077Matte Nardo Gray</v>
      </c>
      <c r="AD125" s="124">
        <f t="shared" si="56"/>
        <v>845077</v>
      </c>
      <c r="AE125" s="127">
        <f>VLOOKUP($C125,Classification!$A:$F,5,FALSE)</f>
        <v>15</v>
      </c>
      <c r="AF125" s="125">
        <f>VLOOKUP($C125,Classification!$A:$F,6,FALSE)</f>
        <v>1</v>
      </c>
      <c r="AG125" s="126" t="str">
        <f>INDEX(ATS!$A:$AE,MATCH('2) Order Form'!$W125,ATS!$AD:$AD,0),7)</f>
        <v>Stock</v>
      </c>
    </row>
    <row r="126" spans="1:33" ht="17.25" customHeight="1" x14ac:dyDescent="0.2">
      <c r="A126" s="34">
        <v>1</v>
      </c>
      <c r="B126" s="34" t="str">
        <f>VLOOKUP(A126,Classification!$H$2:$I$11,2,FALSE)</f>
        <v>Helmets &amp; Helmet Acc.</v>
      </c>
      <c r="C126" s="34">
        <f>INDEX(ATS!$A:$AE,MATCH('2) Order Form'!$W126,ATS!$AD:$AD,0),1)</f>
        <v>845076</v>
      </c>
      <c r="D126" s="34" t="str">
        <f>INDEX(ATS!$A:$AE,MATCH('2) Order Form'!$W126,ATS!$AD:$AD,0),2)</f>
        <v>Falconer II Mips Helmet</v>
      </c>
      <c r="E126" s="83" t="str">
        <f>INDEX(ATS!$A:$AE,MATCH('2) Order Form'!$W126,ATS!$AD:$AD,0),4)</f>
        <v>MBLCK-M</v>
      </c>
      <c r="F126" s="83" t="str">
        <f>INDEX(ATS!$A:$AE,MATCH('2) Order Form'!$W126,ATS!$AD:$AD,0),5)</f>
        <v>Matte Black</v>
      </c>
      <c r="G126" s="146" t="str">
        <f>INDEX(ATS!$A:$AE,MATCH('2) Order Form'!$W126,ATS!$AD:$AD,0),6)</f>
        <v>M</v>
      </c>
      <c r="H126" s="59">
        <v>1</v>
      </c>
      <c r="I126" s="112">
        <v>0</v>
      </c>
      <c r="J126" s="118">
        <f>IFERROR(VLOOKUP(W126,ATS!$AD:$AF,2,FALSE),0)</f>
        <v>32</v>
      </c>
      <c r="K126" s="118">
        <f t="shared" si="35"/>
        <v>32</v>
      </c>
      <c r="L126" s="118">
        <f>IFERROR(VLOOKUP(W126,ATS!$AD:$AF,3,FALSE),0)</f>
        <v>32</v>
      </c>
      <c r="M126" s="151">
        <f t="shared" si="47"/>
        <v>32</v>
      </c>
      <c r="N126" s="94">
        <v>0</v>
      </c>
      <c r="O126" s="56">
        <f t="shared" si="48"/>
        <v>0</v>
      </c>
      <c r="P126" s="51">
        <f>VLOOKUP($C126,Prices!$A$3:$R$1996,MATCH('2) Order Form'!P$8,Prices!$A$2:$R$2,0),FALSE)</f>
        <v>115</v>
      </c>
      <c r="Q126" s="52">
        <f>VLOOKUP($C126,Prices!$A$3:$R$1996,MATCH('2) Order Form'!Q$8,Prices!$A$2:$R$2,0),FALSE)</f>
        <v>229.95</v>
      </c>
      <c r="R126" s="35">
        <f t="shared" si="49"/>
        <v>0</v>
      </c>
      <c r="S126" s="44">
        <f t="shared" si="50"/>
        <v>0</v>
      </c>
      <c r="T126" s="52">
        <f t="shared" si="51"/>
        <v>0</v>
      </c>
      <c r="U126" s="119">
        <f t="shared" si="36"/>
        <v>0</v>
      </c>
      <c r="V126" s="120"/>
      <c r="W126" s="143">
        <v>7048652539847</v>
      </c>
      <c r="X126" s="121"/>
      <c r="Y126" s="122">
        <f t="shared" si="34"/>
        <v>0</v>
      </c>
      <c r="Z126" s="123">
        <f t="shared" ca="1" si="52"/>
        <v>0</v>
      </c>
      <c r="AA126" s="123">
        <f t="shared" ca="1" si="53"/>
        <v>1</v>
      </c>
      <c r="AB126" s="123">
        <f t="shared" ca="1" si="54"/>
        <v>1</v>
      </c>
      <c r="AC126" s="123" t="str">
        <f t="shared" si="55"/>
        <v>845076Matte Black</v>
      </c>
      <c r="AD126" s="124">
        <f t="shared" si="56"/>
        <v>845076</v>
      </c>
      <c r="AE126" s="127">
        <f>VLOOKUP($C126,Classification!$A:$F,5,FALSE)</f>
        <v>16</v>
      </c>
      <c r="AF126" s="125">
        <f>VLOOKUP($C126,Classification!$A:$F,6,FALSE)</f>
        <v>1</v>
      </c>
      <c r="AG126" s="126" t="str">
        <f>INDEX(ATS!$A:$AE,MATCH('2) Order Form'!$W126,ATS!$AD:$AD,0),7)</f>
        <v>Active</v>
      </c>
    </row>
    <row r="127" spans="1:33" ht="17.25" customHeight="1" x14ac:dyDescent="0.2">
      <c r="A127" s="34">
        <v>1</v>
      </c>
      <c r="B127" s="34" t="str">
        <f>VLOOKUP(A127,Classification!$H$2:$I$11,2,FALSE)</f>
        <v>Helmets &amp; Helmet Acc.</v>
      </c>
      <c r="C127" s="34">
        <f>INDEX(ATS!$A:$AE,MATCH('2) Order Form'!$W127,ATS!$AD:$AD,0),1)</f>
        <v>845076</v>
      </c>
      <c r="D127" s="34" t="str">
        <f>INDEX(ATS!$A:$AE,MATCH('2) Order Form'!$W127,ATS!$AD:$AD,0),2)</f>
        <v>Falconer II Mips Helmet</v>
      </c>
      <c r="E127" s="83" t="str">
        <f>INDEX(ATS!$A:$AE,MATCH('2) Order Form'!$W127,ATS!$AD:$AD,0),4)</f>
        <v>MBLCK-L</v>
      </c>
      <c r="F127" s="83" t="str">
        <f>INDEX(ATS!$A:$AE,MATCH('2) Order Form'!$W127,ATS!$AD:$AD,0),5)</f>
        <v>Matte Black</v>
      </c>
      <c r="G127" s="146" t="str">
        <f>INDEX(ATS!$A:$AE,MATCH('2) Order Form'!$W127,ATS!$AD:$AD,0),6)</f>
        <v>L</v>
      </c>
      <c r="H127" s="59">
        <v>1</v>
      </c>
      <c r="I127" s="112">
        <v>0</v>
      </c>
      <c r="J127" s="118">
        <f>IFERROR(VLOOKUP(W127,ATS!$AD:$AF,2,FALSE),0)</f>
        <v>30</v>
      </c>
      <c r="K127" s="118">
        <f t="shared" si="35"/>
        <v>30</v>
      </c>
      <c r="L127" s="118">
        <f>IFERROR(VLOOKUP(W127,ATS!$AD:$AF,3,FALSE),0)</f>
        <v>30</v>
      </c>
      <c r="M127" s="151">
        <f t="shared" si="47"/>
        <v>30</v>
      </c>
      <c r="N127" s="94">
        <v>0</v>
      </c>
      <c r="O127" s="56">
        <f t="shared" si="48"/>
        <v>0</v>
      </c>
      <c r="P127" s="51">
        <f>VLOOKUP($C127,Prices!$A$3:$R$1996,MATCH('2) Order Form'!P$8,Prices!$A$2:$R$2,0),FALSE)</f>
        <v>115</v>
      </c>
      <c r="Q127" s="52">
        <f>VLOOKUP($C127,Prices!$A$3:$R$1996,MATCH('2) Order Form'!Q$8,Prices!$A$2:$R$2,0),FALSE)</f>
        <v>229.95</v>
      </c>
      <c r="R127" s="35">
        <f t="shared" si="49"/>
        <v>0</v>
      </c>
      <c r="S127" s="44">
        <f t="shared" si="50"/>
        <v>0</v>
      </c>
      <c r="T127" s="52">
        <f t="shared" si="51"/>
        <v>0</v>
      </c>
      <c r="U127" s="119">
        <f t="shared" si="36"/>
        <v>0</v>
      </c>
      <c r="V127" s="120"/>
      <c r="W127" s="143">
        <v>7048652539830</v>
      </c>
      <c r="X127" s="121"/>
      <c r="Y127" s="122">
        <f t="shared" si="34"/>
        <v>0</v>
      </c>
      <c r="Z127" s="123">
        <f t="shared" ca="1" si="52"/>
        <v>0</v>
      </c>
      <c r="AA127" s="123">
        <f t="shared" ca="1" si="53"/>
        <v>0</v>
      </c>
      <c r="AB127" s="123">
        <f t="shared" ca="1" si="54"/>
        <v>0</v>
      </c>
      <c r="AC127" s="123" t="str">
        <f t="shared" si="55"/>
        <v>845076Matte Black</v>
      </c>
      <c r="AD127" s="124">
        <f t="shared" si="56"/>
        <v>845076</v>
      </c>
      <c r="AE127" s="127">
        <f>VLOOKUP($C127,Classification!$A:$F,5,FALSE)</f>
        <v>16</v>
      </c>
      <c r="AF127" s="125">
        <f>VLOOKUP($C127,Classification!$A:$F,6,FALSE)</f>
        <v>1</v>
      </c>
      <c r="AG127" s="126" t="str">
        <f>INDEX(ATS!$A:$AE,MATCH('2) Order Form'!$W127,ATS!$AD:$AD,0),7)</f>
        <v>Active</v>
      </c>
    </row>
    <row r="128" spans="1:33" ht="17.25" customHeight="1" x14ac:dyDescent="0.2">
      <c r="A128" s="34">
        <v>1</v>
      </c>
      <c r="B128" s="34" t="str">
        <f>VLOOKUP(A128,Classification!$H$2:$I$11,2,FALSE)</f>
        <v>Helmets &amp; Helmet Acc.</v>
      </c>
      <c r="C128" s="34">
        <f>INDEX(ATS!$A:$AE,MATCH('2) Order Form'!$W128,ATS!$AD:$AD,0),1)</f>
        <v>845076</v>
      </c>
      <c r="D128" s="34" t="str">
        <f>INDEX(ATS!$A:$AE,MATCH('2) Order Form'!$W128,ATS!$AD:$AD,0),2)</f>
        <v>Falconer II Mips Helmet</v>
      </c>
      <c r="E128" s="83" t="str">
        <f>INDEX(ATS!$A:$AE,MATCH('2) Order Form'!$W128,ATS!$AD:$AD,0),4)</f>
        <v>MCHOR-M</v>
      </c>
      <c r="F128" s="83" t="str">
        <f>INDEX(ATS!$A:$AE,MATCH('2) Order Form'!$W128,ATS!$AD:$AD,0),5)</f>
        <v>Matte Chopper Orange</v>
      </c>
      <c r="G128" s="146" t="str">
        <f>INDEX(ATS!$A:$AE,MATCH('2) Order Form'!$W128,ATS!$AD:$AD,0),6)</f>
        <v>M</v>
      </c>
      <c r="H128" s="59">
        <v>1</v>
      </c>
      <c r="I128" s="112">
        <v>0</v>
      </c>
      <c r="J128" s="118">
        <f>IFERROR(VLOOKUP(W128,ATS!$AD:$AF,2,FALSE),0)</f>
        <v>16</v>
      </c>
      <c r="K128" s="118">
        <f t="shared" si="35"/>
        <v>16</v>
      </c>
      <c r="L128" s="118">
        <f>IFERROR(VLOOKUP(W128,ATS!$AD:$AF,3,FALSE),0)</f>
        <v>16</v>
      </c>
      <c r="M128" s="151">
        <f t="shared" si="47"/>
        <v>16</v>
      </c>
      <c r="N128" s="94">
        <v>0</v>
      </c>
      <c r="O128" s="56">
        <f t="shared" si="48"/>
        <v>0</v>
      </c>
      <c r="P128" s="51">
        <f>VLOOKUP($C128,Prices!$A$3:$R$1996,MATCH('2) Order Form'!P$8,Prices!$A$2:$R$2,0),FALSE)</f>
        <v>115</v>
      </c>
      <c r="Q128" s="52">
        <f>VLOOKUP($C128,Prices!$A$3:$R$1996,MATCH('2) Order Form'!Q$8,Prices!$A$2:$R$2,0),FALSE)</f>
        <v>229.95</v>
      </c>
      <c r="R128" s="35">
        <f t="shared" si="49"/>
        <v>0</v>
      </c>
      <c r="S128" s="44">
        <f t="shared" si="50"/>
        <v>0</v>
      </c>
      <c r="T128" s="52">
        <f t="shared" si="51"/>
        <v>0</v>
      </c>
      <c r="U128" s="119">
        <f t="shared" si="36"/>
        <v>0</v>
      </c>
      <c r="V128" s="120"/>
      <c r="W128" s="143">
        <v>7048652660480</v>
      </c>
      <c r="X128" s="121"/>
      <c r="Y128" s="122">
        <f t="shared" si="34"/>
        <v>0</v>
      </c>
      <c r="Z128" s="123">
        <f t="shared" ca="1" si="52"/>
        <v>0</v>
      </c>
      <c r="AA128" s="123">
        <f t="shared" ca="1" si="53"/>
        <v>0</v>
      </c>
      <c r="AB128" s="123">
        <f t="shared" ca="1" si="54"/>
        <v>1</v>
      </c>
      <c r="AC128" s="123" t="str">
        <f t="shared" si="55"/>
        <v>845076Matte Chopper Orange</v>
      </c>
      <c r="AD128" s="124">
        <f t="shared" si="56"/>
        <v>845076</v>
      </c>
      <c r="AE128" s="127">
        <f>VLOOKUP($C128,Classification!$A:$F,5,FALSE)</f>
        <v>16</v>
      </c>
      <c r="AF128" s="125">
        <f>VLOOKUP($C128,Classification!$A:$F,6,FALSE)</f>
        <v>1</v>
      </c>
      <c r="AG128" s="126" t="str">
        <f>INDEX(ATS!$A:$AE,MATCH('2) Order Form'!$W128,ATS!$AD:$AD,0),7)</f>
        <v>Stock</v>
      </c>
    </row>
    <row r="129" spans="1:33" ht="17.25" customHeight="1" x14ac:dyDescent="0.2">
      <c r="A129" s="34">
        <v>1</v>
      </c>
      <c r="B129" s="34" t="str">
        <f>VLOOKUP(A129,Classification!$H$2:$I$11,2,FALSE)</f>
        <v>Helmets &amp; Helmet Acc.</v>
      </c>
      <c r="C129" s="34">
        <f>INDEX(ATS!$A:$AE,MATCH('2) Order Form'!$W129,ATS!$AD:$AD,0),1)</f>
        <v>845076</v>
      </c>
      <c r="D129" s="34" t="str">
        <f>INDEX(ATS!$A:$AE,MATCH('2) Order Form'!$W129,ATS!$AD:$AD,0),2)</f>
        <v>Falconer II Mips Helmet</v>
      </c>
      <c r="E129" s="83" t="str">
        <f>INDEX(ATS!$A:$AE,MATCH('2) Order Form'!$W129,ATS!$AD:$AD,0),4)</f>
        <v>MCHOR-L</v>
      </c>
      <c r="F129" s="83" t="str">
        <f>INDEX(ATS!$A:$AE,MATCH('2) Order Form'!$W129,ATS!$AD:$AD,0),5)</f>
        <v>Matte Chopper Orange</v>
      </c>
      <c r="G129" s="146" t="str">
        <f>INDEX(ATS!$A:$AE,MATCH('2) Order Form'!$W129,ATS!$AD:$AD,0),6)</f>
        <v>L</v>
      </c>
      <c r="H129" s="59">
        <v>1</v>
      </c>
      <c r="I129" s="112">
        <v>0</v>
      </c>
      <c r="J129" s="118">
        <f>IFERROR(VLOOKUP(W129,ATS!$AD:$AF,2,FALSE),0)</f>
        <v>6</v>
      </c>
      <c r="K129" s="118">
        <f t="shared" si="35"/>
        <v>6</v>
      </c>
      <c r="L129" s="118">
        <f>IFERROR(VLOOKUP(W129,ATS!$AD:$AF,3,FALSE),0)</f>
        <v>6</v>
      </c>
      <c r="M129" s="151">
        <f t="shared" si="47"/>
        <v>6</v>
      </c>
      <c r="N129" s="94">
        <v>0</v>
      </c>
      <c r="O129" s="56">
        <f t="shared" si="48"/>
        <v>0</v>
      </c>
      <c r="P129" s="51">
        <f>VLOOKUP($C129,Prices!$A$3:$R$1996,MATCH('2) Order Form'!P$8,Prices!$A$2:$R$2,0),FALSE)</f>
        <v>115</v>
      </c>
      <c r="Q129" s="52">
        <f>VLOOKUP($C129,Prices!$A$3:$R$1996,MATCH('2) Order Form'!Q$8,Prices!$A$2:$R$2,0),FALSE)</f>
        <v>229.95</v>
      </c>
      <c r="R129" s="35">
        <f t="shared" si="49"/>
        <v>0</v>
      </c>
      <c r="S129" s="44">
        <f t="shared" si="50"/>
        <v>0</v>
      </c>
      <c r="T129" s="52">
        <f t="shared" si="51"/>
        <v>0</v>
      </c>
      <c r="U129" s="119">
        <f t="shared" si="36"/>
        <v>0</v>
      </c>
      <c r="V129" s="120"/>
      <c r="W129" s="143">
        <v>7048652660473</v>
      </c>
      <c r="X129" s="121"/>
      <c r="Y129" s="122">
        <f t="shared" si="34"/>
        <v>0</v>
      </c>
      <c r="Z129" s="123">
        <f t="shared" ca="1" si="52"/>
        <v>0</v>
      </c>
      <c r="AA129" s="123">
        <f t="shared" ca="1" si="53"/>
        <v>0</v>
      </c>
      <c r="AB129" s="123">
        <f t="shared" ca="1" si="54"/>
        <v>0</v>
      </c>
      <c r="AC129" s="123" t="str">
        <f t="shared" si="55"/>
        <v>845076Matte Chopper Orange</v>
      </c>
      <c r="AD129" s="124">
        <f t="shared" si="56"/>
        <v>845076</v>
      </c>
      <c r="AE129" s="127">
        <f>VLOOKUP($C129,Classification!$A:$F,5,FALSE)</f>
        <v>16</v>
      </c>
      <c r="AF129" s="125">
        <f>VLOOKUP($C129,Classification!$A:$F,6,FALSE)</f>
        <v>1</v>
      </c>
      <c r="AG129" s="126" t="str">
        <f>INDEX(ATS!$A:$AE,MATCH('2) Order Form'!$W129,ATS!$AD:$AD,0),7)</f>
        <v>Stock</v>
      </c>
    </row>
    <row r="130" spans="1:33" ht="17.25" customHeight="1" x14ac:dyDescent="0.2">
      <c r="A130" s="34">
        <v>1</v>
      </c>
      <c r="B130" s="34" t="str">
        <f>VLOOKUP(A130,Classification!$H$2:$I$11,2,FALSE)</f>
        <v>Helmets &amp; Helmet Acc.</v>
      </c>
      <c r="C130" s="34">
        <f>INDEX(ATS!$A:$AE,MATCH('2) Order Form'!$W130,ATS!$AD:$AD,0),1)</f>
        <v>845076</v>
      </c>
      <c r="D130" s="34" t="str">
        <f>INDEX(ATS!$A:$AE,MATCH('2) Order Form'!$W130,ATS!$AD:$AD,0),2)</f>
        <v>Falconer II Mips Helmet</v>
      </c>
      <c r="E130" s="83" t="str">
        <f>INDEX(ATS!$A:$AE,MATCH('2) Order Form'!$W130,ATS!$AD:$AD,0),4)</f>
        <v>MNGRY-M</v>
      </c>
      <c r="F130" s="83" t="str">
        <f>INDEX(ATS!$A:$AE,MATCH('2) Order Form'!$W130,ATS!$AD:$AD,0),5)</f>
        <v>Matte Nardo Gray</v>
      </c>
      <c r="G130" s="146" t="str">
        <f>INDEX(ATS!$A:$AE,MATCH('2) Order Form'!$W130,ATS!$AD:$AD,0),6)</f>
        <v>M</v>
      </c>
      <c r="H130" s="59">
        <v>1</v>
      </c>
      <c r="I130" s="112">
        <v>0</v>
      </c>
      <c r="J130" s="118">
        <f>IFERROR(VLOOKUP(W130,ATS!$AD:$AF,2,FALSE),0)</f>
        <v>20</v>
      </c>
      <c r="K130" s="118">
        <f t="shared" si="35"/>
        <v>20</v>
      </c>
      <c r="L130" s="118">
        <f>IFERROR(VLOOKUP(W130,ATS!$AD:$AF,3,FALSE),0)</f>
        <v>20</v>
      </c>
      <c r="M130" s="151">
        <f t="shared" si="47"/>
        <v>20</v>
      </c>
      <c r="N130" s="94">
        <v>0</v>
      </c>
      <c r="O130" s="56">
        <f t="shared" si="48"/>
        <v>0</v>
      </c>
      <c r="P130" s="51">
        <f>VLOOKUP($C130,Prices!$A$3:$R$1996,MATCH('2) Order Form'!P$8,Prices!$A$2:$R$2,0),FALSE)</f>
        <v>115</v>
      </c>
      <c r="Q130" s="52">
        <f>VLOOKUP($C130,Prices!$A$3:$R$1996,MATCH('2) Order Form'!Q$8,Prices!$A$2:$R$2,0),FALSE)</f>
        <v>229.95</v>
      </c>
      <c r="R130" s="35">
        <f t="shared" si="49"/>
        <v>0</v>
      </c>
      <c r="S130" s="44">
        <f t="shared" si="50"/>
        <v>0</v>
      </c>
      <c r="T130" s="52">
        <f t="shared" si="51"/>
        <v>0</v>
      </c>
      <c r="U130" s="119">
        <f t="shared" si="36"/>
        <v>0</v>
      </c>
      <c r="V130" s="120"/>
      <c r="W130" s="143">
        <v>7048652660503</v>
      </c>
      <c r="X130" s="121"/>
      <c r="Y130" s="122">
        <f t="shared" si="34"/>
        <v>0</v>
      </c>
      <c r="Z130" s="123">
        <f t="shared" ca="1" si="52"/>
        <v>0</v>
      </c>
      <c r="AA130" s="123">
        <f t="shared" ca="1" si="53"/>
        <v>0</v>
      </c>
      <c r="AB130" s="123">
        <f t="shared" ca="1" si="54"/>
        <v>1</v>
      </c>
      <c r="AC130" s="123" t="str">
        <f t="shared" si="55"/>
        <v>845076Matte Nardo Gray</v>
      </c>
      <c r="AD130" s="124">
        <f t="shared" si="56"/>
        <v>845076</v>
      </c>
      <c r="AE130" s="127">
        <f>VLOOKUP($C130,Classification!$A:$F,5,FALSE)</f>
        <v>16</v>
      </c>
      <c r="AF130" s="125">
        <f>VLOOKUP($C130,Classification!$A:$F,6,FALSE)</f>
        <v>1</v>
      </c>
      <c r="AG130" s="126" t="str">
        <f>INDEX(ATS!$A:$AE,MATCH('2) Order Form'!$W130,ATS!$AD:$AD,0),7)</f>
        <v>Stock</v>
      </c>
    </row>
    <row r="131" spans="1:33" ht="17.25" customHeight="1" x14ac:dyDescent="0.2">
      <c r="A131" s="34">
        <v>1</v>
      </c>
      <c r="B131" s="34" t="str">
        <f>VLOOKUP(A131,Classification!$H$2:$I$11,2,FALSE)</f>
        <v>Helmets &amp; Helmet Acc.</v>
      </c>
      <c r="C131" s="34">
        <f>INDEX(ATS!$A:$AE,MATCH('2) Order Form'!$W131,ATS!$AD:$AD,0),1)</f>
        <v>845076</v>
      </c>
      <c r="D131" s="34" t="str">
        <f>INDEX(ATS!$A:$AE,MATCH('2) Order Form'!$W131,ATS!$AD:$AD,0),2)</f>
        <v>Falconer II Mips Helmet</v>
      </c>
      <c r="E131" s="83" t="str">
        <f>INDEX(ATS!$A:$AE,MATCH('2) Order Form'!$W131,ATS!$AD:$AD,0),4)</f>
        <v>MNGRY-L</v>
      </c>
      <c r="F131" s="83" t="str">
        <f>INDEX(ATS!$A:$AE,MATCH('2) Order Form'!$W131,ATS!$AD:$AD,0),5)</f>
        <v>Matte Nardo Gray</v>
      </c>
      <c r="G131" s="146" t="str">
        <f>INDEX(ATS!$A:$AE,MATCH('2) Order Form'!$W131,ATS!$AD:$AD,0),6)</f>
        <v>L</v>
      </c>
      <c r="H131" s="59">
        <v>1</v>
      </c>
      <c r="I131" s="112">
        <v>0</v>
      </c>
      <c r="J131" s="118">
        <f>IFERROR(VLOOKUP(W131,ATS!$AD:$AF,2,FALSE),0)</f>
        <v>18</v>
      </c>
      <c r="K131" s="118">
        <f t="shared" si="35"/>
        <v>18</v>
      </c>
      <c r="L131" s="118">
        <f>IFERROR(VLOOKUP(W131,ATS!$AD:$AF,3,FALSE),0)</f>
        <v>18</v>
      </c>
      <c r="M131" s="151">
        <f t="shared" si="47"/>
        <v>18</v>
      </c>
      <c r="N131" s="94">
        <v>0</v>
      </c>
      <c r="O131" s="56">
        <f t="shared" si="48"/>
        <v>0</v>
      </c>
      <c r="P131" s="51">
        <f>VLOOKUP($C131,Prices!$A$3:$R$1996,MATCH('2) Order Form'!P$8,Prices!$A$2:$R$2,0),FALSE)</f>
        <v>115</v>
      </c>
      <c r="Q131" s="52">
        <f>VLOOKUP($C131,Prices!$A$3:$R$1996,MATCH('2) Order Form'!Q$8,Prices!$A$2:$R$2,0),FALSE)</f>
        <v>229.95</v>
      </c>
      <c r="R131" s="35">
        <f t="shared" si="49"/>
        <v>0</v>
      </c>
      <c r="S131" s="44">
        <f t="shared" si="50"/>
        <v>0</v>
      </c>
      <c r="T131" s="52">
        <f t="shared" si="51"/>
        <v>0</v>
      </c>
      <c r="U131" s="119">
        <f t="shared" si="36"/>
        <v>0</v>
      </c>
      <c r="V131" s="120"/>
      <c r="W131" s="143">
        <v>7048652660497</v>
      </c>
      <c r="X131" s="121"/>
      <c r="Y131" s="122">
        <f t="shared" si="34"/>
        <v>0</v>
      </c>
      <c r="Z131" s="123">
        <f t="shared" ca="1" si="52"/>
        <v>0</v>
      </c>
      <c r="AA131" s="123">
        <f t="shared" ca="1" si="53"/>
        <v>0</v>
      </c>
      <c r="AB131" s="123">
        <f t="shared" ca="1" si="54"/>
        <v>0</v>
      </c>
      <c r="AC131" s="123" t="str">
        <f t="shared" si="55"/>
        <v>845076Matte Nardo Gray</v>
      </c>
      <c r="AD131" s="124">
        <f t="shared" si="56"/>
        <v>845076</v>
      </c>
      <c r="AE131" s="127">
        <f>VLOOKUP($C131,Classification!$A:$F,5,FALSE)</f>
        <v>16</v>
      </c>
      <c r="AF131" s="125">
        <f>VLOOKUP($C131,Classification!$A:$F,6,FALSE)</f>
        <v>1</v>
      </c>
      <c r="AG131" s="126" t="str">
        <f>INDEX(ATS!$A:$AE,MATCH('2) Order Form'!$W131,ATS!$AD:$AD,0),7)</f>
        <v>Stock</v>
      </c>
    </row>
    <row r="132" spans="1:33" ht="17.25" customHeight="1" x14ac:dyDescent="0.2">
      <c r="A132" s="34">
        <v>1</v>
      </c>
      <c r="B132" s="34" t="str">
        <f>VLOOKUP(A132,Classification!$H$2:$I$11,2,FALSE)</f>
        <v>Helmets &amp; Helmet Acc.</v>
      </c>
      <c r="C132" s="34">
        <f>INDEX(ATS!$A:$AE,MATCH('2) Order Form'!$W132,ATS!$AD:$AD,0),1)</f>
        <v>845076</v>
      </c>
      <c r="D132" s="34" t="str">
        <f>INDEX(ATS!$A:$AE,MATCH('2) Order Form'!$W132,ATS!$AD:$AD,0),2)</f>
        <v>Falconer II Mips Helmet</v>
      </c>
      <c r="E132" s="83" t="str">
        <f>INDEX(ATS!$A:$AE,MATCH('2) Order Form'!$W132,ATS!$AD:$AD,0),4)</f>
        <v>MWHTE-M</v>
      </c>
      <c r="F132" s="83" t="str">
        <f>INDEX(ATS!$A:$AE,MATCH('2) Order Form'!$W132,ATS!$AD:$AD,0),5)</f>
        <v>Matte White</v>
      </c>
      <c r="G132" s="146" t="str">
        <f>INDEX(ATS!$A:$AE,MATCH('2) Order Form'!$W132,ATS!$AD:$AD,0),6)</f>
        <v>M</v>
      </c>
      <c r="H132" s="59">
        <v>1</v>
      </c>
      <c r="I132" s="112">
        <v>0</v>
      </c>
      <c r="J132" s="118">
        <f>IFERROR(VLOOKUP(W132,ATS!$AD:$AF,2,FALSE),0)</f>
        <v>3</v>
      </c>
      <c r="K132" s="118">
        <f t="shared" si="35"/>
        <v>3</v>
      </c>
      <c r="L132" s="118">
        <f>IFERROR(VLOOKUP(W132,ATS!$AD:$AF,3,FALSE),0)</f>
        <v>3</v>
      </c>
      <c r="M132" s="151">
        <f t="shared" si="47"/>
        <v>3</v>
      </c>
      <c r="N132" s="94">
        <v>0</v>
      </c>
      <c r="O132" s="56">
        <f t="shared" si="48"/>
        <v>0</v>
      </c>
      <c r="P132" s="51">
        <f>VLOOKUP($C132,Prices!$A$3:$R$1996,MATCH('2) Order Form'!P$8,Prices!$A$2:$R$2,0),FALSE)</f>
        <v>115</v>
      </c>
      <c r="Q132" s="52">
        <f>VLOOKUP($C132,Prices!$A$3:$R$1996,MATCH('2) Order Form'!Q$8,Prices!$A$2:$R$2,0),FALSE)</f>
        <v>229.95</v>
      </c>
      <c r="R132" s="35">
        <f t="shared" si="49"/>
        <v>0</v>
      </c>
      <c r="S132" s="44">
        <f t="shared" si="50"/>
        <v>0</v>
      </c>
      <c r="T132" s="52">
        <f t="shared" si="51"/>
        <v>0</v>
      </c>
      <c r="U132" s="119">
        <f t="shared" si="36"/>
        <v>0</v>
      </c>
      <c r="V132" s="120"/>
      <c r="W132" s="143">
        <v>7048652273949</v>
      </c>
      <c r="X132" s="121"/>
      <c r="Y132" s="122">
        <f t="shared" si="34"/>
        <v>0</v>
      </c>
      <c r="Z132" s="123">
        <f t="shared" ca="1" si="52"/>
        <v>0</v>
      </c>
      <c r="AA132" s="123">
        <f t="shared" ca="1" si="53"/>
        <v>0</v>
      </c>
      <c r="AB132" s="123">
        <f t="shared" ca="1" si="54"/>
        <v>1</v>
      </c>
      <c r="AC132" s="123" t="str">
        <f t="shared" si="55"/>
        <v>845076Matte White</v>
      </c>
      <c r="AD132" s="124">
        <f t="shared" si="56"/>
        <v>845076</v>
      </c>
      <c r="AE132" s="127">
        <f>VLOOKUP($C132,Classification!$A:$F,5,FALSE)</f>
        <v>16</v>
      </c>
      <c r="AF132" s="125">
        <f>VLOOKUP($C132,Classification!$A:$F,6,FALSE)</f>
        <v>1</v>
      </c>
      <c r="AG132" s="126" t="str">
        <f>INDEX(ATS!$A:$AE,MATCH('2) Order Form'!$W132,ATS!$AD:$AD,0),7)</f>
        <v>Active</v>
      </c>
    </row>
    <row r="133" spans="1:33" ht="17.25" customHeight="1" x14ac:dyDescent="0.2">
      <c r="A133" s="34">
        <v>1</v>
      </c>
      <c r="B133" s="34" t="str">
        <f>VLOOKUP(A133,Classification!$H$2:$I$11,2,FALSE)</f>
        <v>Helmets &amp; Helmet Acc.</v>
      </c>
      <c r="C133" s="34">
        <f>INDEX(ATS!$A:$AE,MATCH('2) Order Form'!$W133,ATS!$AD:$AD,0),1)</f>
        <v>845076</v>
      </c>
      <c r="D133" s="34" t="str">
        <f>INDEX(ATS!$A:$AE,MATCH('2) Order Form'!$W133,ATS!$AD:$AD,0),2)</f>
        <v>Falconer II Mips Helmet</v>
      </c>
      <c r="E133" s="83" t="str">
        <f>INDEX(ATS!$A:$AE,MATCH('2) Order Form'!$W133,ATS!$AD:$AD,0),4)</f>
        <v>MWHTE-L</v>
      </c>
      <c r="F133" s="83" t="str">
        <f>INDEX(ATS!$A:$AE,MATCH('2) Order Form'!$W133,ATS!$AD:$AD,0),5)</f>
        <v>Matte White</v>
      </c>
      <c r="G133" s="146" t="str">
        <f>INDEX(ATS!$A:$AE,MATCH('2) Order Form'!$W133,ATS!$AD:$AD,0),6)</f>
        <v>L</v>
      </c>
      <c r="H133" s="59">
        <v>1</v>
      </c>
      <c r="I133" s="112">
        <v>0</v>
      </c>
      <c r="J133" s="118">
        <f>IFERROR(VLOOKUP(W133,ATS!$AD:$AF,2,FALSE),0)</f>
        <v>0</v>
      </c>
      <c r="K133" s="118" t="str">
        <f t="shared" si="35"/>
        <v>0</v>
      </c>
      <c r="L133" s="118">
        <f>IFERROR(VLOOKUP(W133,ATS!$AD:$AF,3,FALSE),0)</f>
        <v>0</v>
      </c>
      <c r="M133" s="151" t="str">
        <f t="shared" si="47"/>
        <v>0</v>
      </c>
      <c r="N133" s="94">
        <v>0</v>
      </c>
      <c r="O133" s="56">
        <f t="shared" si="48"/>
        <v>0</v>
      </c>
      <c r="P133" s="51">
        <f>VLOOKUP($C133,Prices!$A$3:$R$1996,MATCH('2) Order Form'!P$8,Prices!$A$2:$R$2,0),FALSE)</f>
        <v>115</v>
      </c>
      <c r="Q133" s="52">
        <f>VLOOKUP($C133,Prices!$A$3:$R$1996,MATCH('2) Order Form'!Q$8,Prices!$A$2:$R$2,0),FALSE)</f>
        <v>229.95</v>
      </c>
      <c r="R133" s="35">
        <f t="shared" si="49"/>
        <v>0</v>
      </c>
      <c r="S133" s="44">
        <f t="shared" si="50"/>
        <v>0</v>
      </c>
      <c r="T133" s="52">
        <f t="shared" si="51"/>
        <v>0</v>
      </c>
      <c r="U133" s="119">
        <f t="shared" si="36"/>
        <v>0</v>
      </c>
      <c r="V133" s="120"/>
      <c r="W133" s="143">
        <v>7048652273932</v>
      </c>
      <c r="X133" s="121"/>
      <c r="Y133" s="122">
        <f t="shared" ref="Y133:Y182" si="57">I133*Q133</f>
        <v>0</v>
      </c>
      <c r="Z133" s="123">
        <f t="shared" ca="1" si="52"/>
        <v>0</v>
      </c>
      <c r="AA133" s="123">
        <f t="shared" ca="1" si="53"/>
        <v>0</v>
      </c>
      <c r="AB133" s="123">
        <f t="shared" ca="1" si="54"/>
        <v>0</v>
      </c>
      <c r="AC133" s="123" t="str">
        <f t="shared" si="55"/>
        <v>845076Matte White</v>
      </c>
      <c r="AD133" s="124">
        <f t="shared" si="56"/>
        <v>845076</v>
      </c>
      <c r="AE133" s="127">
        <f>VLOOKUP($C133,Classification!$A:$F,5,FALSE)</f>
        <v>16</v>
      </c>
      <c r="AF133" s="125">
        <f>VLOOKUP($C133,Classification!$A:$F,6,FALSE)</f>
        <v>1</v>
      </c>
      <c r="AG133" s="126" t="str">
        <f>INDEX(ATS!$A:$AE,MATCH('2) Order Form'!$W133,ATS!$AD:$AD,0),7)</f>
        <v>Active</v>
      </c>
    </row>
    <row r="134" spans="1:33" ht="17.25" customHeight="1" x14ac:dyDescent="0.2">
      <c r="A134" s="34">
        <v>1</v>
      </c>
      <c r="B134" s="34" t="str">
        <f>VLOOKUP(A134,Classification!$H$2:$I$11,2,FALSE)</f>
        <v>Helmets &amp; Helmet Acc.</v>
      </c>
      <c r="C134" s="34">
        <f>INDEX(ATS!$A:$AE,MATCH('2) Order Form'!$W134,ATS!$AD:$AD,0),1)</f>
        <v>845075</v>
      </c>
      <c r="D134" s="34" t="str">
        <f>INDEX(ATS!$A:$AE,MATCH('2) Order Form'!$W134,ATS!$AD:$AD,0),2)</f>
        <v>Falconer II Helmet</v>
      </c>
      <c r="E134" s="83" t="str">
        <f>INDEX(ATS!$A:$AE,MATCH('2) Order Form'!$W134,ATS!$AD:$AD,0),4)</f>
        <v>MBLCK-M</v>
      </c>
      <c r="F134" s="83" t="str">
        <f>INDEX(ATS!$A:$AE,MATCH('2) Order Form'!$W134,ATS!$AD:$AD,0),5)</f>
        <v>Matte Black</v>
      </c>
      <c r="G134" s="146" t="str">
        <f>INDEX(ATS!$A:$AE,MATCH('2) Order Form'!$W134,ATS!$AD:$AD,0),6)</f>
        <v>M</v>
      </c>
      <c r="H134" s="59">
        <v>1</v>
      </c>
      <c r="I134" s="112">
        <v>0</v>
      </c>
      <c r="J134" s="118">
        <f>IFERROR(VLOOKUP(W134,ATS!$AD:$AF,2,FALSE),0)</f>
        <v>52</v>
      </c>
      <c r="K134" s="118" t="str">
        <f t="shared" si="35"/>
        <v>50+</v>
      </c>
      <c r="L134" s="118">
        <f>IFERROR(VLOOKUP(W134,ATS!$AD:$AF,3,FALSE),0)</f>
        <v>52</v>
      </c>
      <c r="M134" s="151" t="str">
        <f t="shared" si="47"/>
        <v>50+</v>
      </c>
      <c r="N134" s="94">
        <v>0</v>
      </c>
      <c r="O134" s="56">
        <f t="shared" si="48"/>
        <v>0</v>
      </c>
      <c r="P134" s="51">
        <f>VLOOKUP($C134,Prices!$A$3:$R$1996,MATCH('2) Order Form'!P$8,Prices!$A$2:$R$2,0),FALSE)</f>
        <v>100</v>
      </c>
      <c r="Q134" s="52">
        <f>VLOOKUP($C134,Prices!$A$3:$R$1996,MATCH('2) Order Form'!Q$8,Prices!$A$2:$R$2,0),FALSE)</f>
        <v>199.95</v>
      </c>
      <c r="R134" s="35">
        <f t="shared" si="49"/>
        <v>0</v>
      </c>
      <c r="S134" s="44">
        <f t="shared" si="50"/>
        <v>0</v>
      </c>
      <c r="T134" s="52">
        <f t="shared" si="51"/>
        <v>0</v>
      </c>
      <c r="U134" s="119">
        <f t="shared" si="36"/>
        <v>0</v>
      </c>
      <c r="V134" s="120"/>
      <c r="W134" s="143">
        <v>7048652329257</v>
      </c>
      <c r="X134" s="121"/>
      <c r="Y134" s="122">
        <f t="shared" si="57"/>
        <v>0</v>
      </c>
      <c r="Z134" s="123">
        <f t="shared" ca="1" si="52"/>
        <v>0</v>
      </c>
      <c r="AA134" s="123">
        <f t="shared" ca="1" si="53"/>
        <v>1</v>
      </c>
      <c r="AB134" s="123">
        <f t="shared" ca="1" si="54"/>
        <v>1</v>
      </c>
      <c r="AC134" s="123" t="str">
        <f t="shared" si="55"/>
        <v>845075Matte Black</v>
      </c>
      <c r="AD134" s="124">
        <f t="shared" si="56"/>
        <v>845075</v>
      </c>
      <c r="AE134" s="127">
        <f>VLOOKUP($C134,Classification!$A:$F,5,FALSE)</f>
        <v>17</v>
      </c>
      <c r="AF134" s="125">
        <f>VLOOKUP($C134,Classification!$A:$F,6,FALSE)</f>
        <v>1</v>
      </c>
      <c r="AG134" s="126" t="str">
        <f>INDEX(ATS!$A:$AE,MATCH('2) Order Form'!$W134,ATS!$AD:$AD,0),7)</f>
        <v>Active</v>
      </c>
    </row>
    <row r="135" spans="1:33" ht="17.25" customHeight="1" x14ac:dyDescent="0.2">
      <c r="A135" s="34">
        <v>1</v>
      </c>
      <c r="B135" s="34" t="str">
        <f>VLOOKUP(A135,Classification!$H$2:$I$11,2,FALSE)</f>
        <v>Helmets &amp; Helmet Acc.</v>
      </c>
      <c r="C135" s="34">
        <f>INDEX(ATS!$A:$AE,MATCH('2) Order Form'!$W135,ATS!$AD:$AD,0),1)</f>
        <v>845075</v>
      </c>
      <c r="D135" s="34" t="str">
        <f>INDEX(ATS!$A:$AE,MATCH('2) Order Form'!$W135,ATS!$AD:$AD,0),2)</f>
        <v>Falconer II Helmet</v>
      </c>
      <c r="E135" s="83" t="str">
        <f>INDEX(ATS!$A:$AE,MATCH('2) Order Form'!$W135,ATS!$AD:$AD,0),4)</f>
        <v>MBLCK-L</v>
      </c>
      <c r="F135" s="83" t="str">
        <f>INDEX(ATS!$A:$AE,MATCH('2) Order Form'!$W135,ATS!$AD:$AD,0),5)</f>
        <v>Matte Black</v>
      </c>
      <c r="G135" s="146" t="str">
        <f>INDEX(ATS!$A:$AE,MATCH('2) Order Form'!$W135,ATS!$AD:$AD,0),6)</f>
        <v>L</v>
      </c>
      <c r="H135" s="59">
        <v>1</v>
      </c>
      <c r="I135" s="112">
        <v>0</v>
      </c>
      <c r="J135" s="118">
        <f>IFERROR(VLOOKUP(W135,ATS!$AD:$AF,2,FALSE),0)</f>
        <v>25</v>
      </c>
      <c r="K135" s="118">
        <f t="shared" si="35"/>
        <v>25</v>
      </c>
      <c r="L135" s="118">
        <f>IFERROR(VLOOKUP(W135,ATS!$AD:$AF,3,FALSE),0)</f>
        <v>25</v>
      </c>
      <c r="M135" s="151">
        <f t="shared" si="47"/>
        <v>25</v>
      </c>
      <c r="N135" s="94">
        <v>0</v>
      </c>
      <c r="O135" s="56">
        <f t="shared" si="48"/>
        <v>0</v>
      </c>
      <c r="P135" s="51">
        <f>VLOOKUP($C135,Prices!$A$3:$R$1996,MATCH('2) Order Form'!P$8,Prices!$A$2:$R$2,0),FALSE)</f>
        <v>100</v>
      </c>
      <c r="Q135" s="52">
        <f>VLOOKUP($C135,Prices!$A$3:$R$1996,MATCH('2) Order Form'!Q$8,Prices!$A$2:$R$2,0),FALSE)</f>
        <v>199.95</v>
      </c>
      <c r="R135" s="35">
        <f t="shared" si="49"/>
        <v>0</v>
      </c>
      <c r="S135" s="44">
        <f t="shared" si="50"/>
        <v>0</v>
      </c>
      <c r="T135" s="52">
        <f t="shared" si="51"/>
        <v>0</v>
      </c>
      <c r="U135" s="119">
        <f t="shared" si="36"/>
        <v>0</v>
      </c>
      <c r="V135" s="120"/>
      <c r="W135" s="143">
        <v>7048652329240</v>
      </c>
      <c r="X135" s="121"/>
      <c r="Y135" s="122">
        <f t="shared" si="57"/>
        <v>0</v>
      </c>
      <c r="Z135" s="123">
        <f t="shared" ca="1" si="52"/>
        <v>0</v>
      </c>
      <c r="AA135" s="123">
        <f t="shared" ca="1" si="53"/>
        <v>0</v>
      </c>
      <c r="AB135" s="123">
        <f t="shared" ca="1" si="54"/>
        <v>0</v>
      </c>
      <c r="AC135" s="123" t="str">
        <f t="shared" si="55"/>
        <v>845075Matte Black</v>
      </c>
      <c r="AD135" s="124">
        <f t="shared" si="56"/>
        <v>845075</v>
      </c>
      <c r="AE135" s="127">
        <f>VLOOKUP($C135,Classification!$A:$F,5,FALSE)</f>
        <v>17</v>
      </c>
      <c r="AF135" s="125">
        <f>VLOOKUP($C135,Classification!$A:$F,6,FALSE)</f>
        <v>1</v>
      </c>
      <c r="AG135" s="126" t="str">
        <f>INDEX(ATS!$A:$AE,MATCH('2) Order Form'!$W135,ATS!$AD:$AD,0),7)</f>
        <v>Active</v>
      </c>
    </row>
    <row r="136" spans="1:33" ht="17.25" customHeight="1" x14ac:dyDescent="0.2">
      <c r="A136" s="34">
        <v>1</v>
      </c>
      <c r="B136" s="34" t="str">
        <f>VLOOKUP(A136,Classification!$H$2:$I$11,2,FALSE)</f>
        <v>Helmets &amp; Helmet Acc.</v>
      </c>
      <c r="C136" s="34">
        <f>INDEX(ATS!$A:$AE,MATCH('2) Order Form'!$W136,ATS!$AD:$AD,0),1)</f>
        <v>845075</v>
      </c>
      <c r="D136" s="34" t="str">
        <f>INDEX(ATS!$A:$AE,MATCH('2) Order Form'!$W136,ATS!$AD:$AD,0),2)</f>
        <v>Falconer II Helmet</v>
      </c>
      <c r="E136" s="83" t="str">
        <f>INDEX(ATS!$A:$AE,MATCH('2) Order Form'!$W136,ATS!$AD:$AD,0),4)</f>
        <v>MCHOR-M</v>
      </c>
      <c r="F136" s="83" t="str">
        <f>INDEX(ATS!$A:$AE,MATCH('2) Order Form'!$W136,ATS!$AD:$AD,0),5)</f>
        <v>Matte Chopper Orange</v>
      </c>
      <c r="G136" s="146" t="str">
        <f>INDEX(ATS!$A:$AE,MATCH('2) Order Form'!$W136,ATS!$AD:$AD,0),6)</f>
        <v>M</v>
      </c>
      <c r="H136" s="59">
        <v>1</v>
      </c>
      <c r="I136" s="112">
        <v>0</v>
      </c>
      <c r="J136" s="118">
        <f>IFERROR(VLOOKUP(W136,ATS!$AD:$AF,2,FALSE),0)</f>
        <v>25</v>
      </c>
      <c r="K136" s="118">
        <f t="shared" si="35"/>
        <v>25</v>
      </c>
      <c r="L136" s="118">
        <f>IFERROR(VLOOKUP(W136,ATS!$AD:$AF,3,FALSE),0)</f>
        <v>25</v>
      </c>
      <c r="M136" s="151">
        <f t="shared" si="47"/>
        <v>25</v>
      </c>
      <c r="N136" s="94">
        <v>0</v>
      </c>
      <c r="O136" s="56">
        <f t="shared" si="48"/>
        <v>0</v>
      </c>
      <c r="P136" s="51">
        <f>VLOOKUP($C136,Prices!$A$3:$R$1996,MATCH('2) Order Form'!P$8,Prices!$A$2:$R$2,0),FALSE)</f>
        <v>100</v>
      </c>
      <c r="Q136" s="52">
        <f>VLOOKUP($C136,Prices!$A$3:$R$1996,MATCH('2) Order Form'!Q$8,Prices!$A$2:$R$2,0),FALSE)</f>
        <v>199.95</v>
      </c>
      <c r="R136" s="35">
        <f t="shared" si="49"/>
        <v>0</v>
      </c>
      <c r="S136" s="44">
        <f t="shared" si="50"/>
        <v>0</v>
      </c>
      <c r="T136" s="52">
        <f t="shared" si="51"/>
        <v>0</v>
      </c>
      <c r="U136" s="119">
        <f t="shared" si="36"/>
        <v>0</v>
      </c>
      <c r="V136" s="120"/>
      <c r="W136" s="143">
        <v>7048652660435</v>
      </c>
      <c r="X136" s="121"/>
      <c r="Y136" s="122">
        <f t="shared" si="57"/>
        <v>0</v>
      </c>
      <c r="Z136" s="123">
        <f t="shared" ca="1" si="52"/>
        <v>0</v>
      </c>
      <c r="AA136" s="123">
        <f t="shared" ca="1" si="53"/>
        <v>0</v>
      </c>
      <c r="AB136" s="123">
        <f t="shared" ca="1" si="54"/>
        <v>1</v>
      </c>
      <c r="AC136" s="123" t="str">
        <f t="shared" si="55"/>
        <v>845075Matte Chopper Orange</v>
      </c>
      <c r="AD136" s="124">
        <f t="shared" si="56"/>
        <v>845075</v>
      </c>
      <c r="AE136" s="127">
        <f>VLOOKUP($C136,Classification!$A:$F,5,FALSE)</f>
        <v>17</v>
      </c>
      <c r="AF136" s="125">
        <f>VLOOKUP($C136,Classification!$A:$F,6,FALSE)</f>
        <v>1</v>
      </c>
      <c r="AG136" s="126" t="str">
        <f>INDEX(ATS!$A:$AE,MATCH('2) Order Form'!$W136,ATS!$AD:$AD,0),7)</f>
        <v>Stock</v>
      </c>
    </row>
    <row r="137" spans="1:33" ht="17.25" customHeight="1" x14ac:dyDescent="0.2">
      <c r="A137" s="34">
        <v>1</v>
      </c>
      <c r="B137" s="34" t="str">
        <f>VLOOKUP(A137,Classification!$H$2:$I$11,2,FALSE)</f>
        <v>Helmets &amp; Helmet Acc.</v>
      </c>
      <c r="C137" s="34">
        <f>INDEX(ATS!$A:$AE,MATCH('2) Order Form'!$W137,ATS!$AD:$AD,0),1)</f>
        <v>845075</v>
      </c>
      <c r="D137" s="34" t="str">
        <f>INDEX(ATS!$A:$AE,MATCH('2) Order Form'!$W137,ATS!$AD:$AD,0),2)</f>
        <v>Falconer II Helmet</v>
      </c>
      <c r="E137" s="83" t="str">
        <f>INDEX(ATS!$A:$AE,MATCH('2) Order Form'!$W137,ATS!$AD:$AD,0),4)</f>
        <v>MCHOR-L</v>
      </c>
      <c r="F137" s="83" t="str">
        <f>INDEX(ATS!$A:$AE,MATCH('2) Order Form'!$W137,ATS!$AD:$AD,0),5)</f>
        <v>Matte Chopper Orange</v>
      </c>
      <c r="G137" s="146" t="str">
        <f>INDEX(ATS!$A:$AE,MATCH('2) Order Form'!$W137,ATS!$AD:$AD,0),6)</f>
        <v>L</v>
      </c>
      <c r="H137" s="59">
        <v>1</v>
      </c>
      <c r="I137" s="112">
        <v>0</v>
      </c>
      <c r="J137" s="118">
        <f>IFERROR(VLOOKUP(W137,ATS!$AD:$AF,2,FALSE),0)</f>
        <v>22</v>
      </c>
      <c r="K137" s="118">
        <f t="shared" ref="K137:K190" si="58">IF(J137=99999,"OPEN",IF(J137&gt;50,"50+",IF(J137&lt;=0,"0",J137)))</f>
        <v>22</v>
      </c>
      <c r="L137" s="118">
        <f>IFERROR(VLOOKUP(W137,ATS!$AD:$AF,3,FALSE),0)</f>
        <v>22</v>
      </c>
      <c r="M137" s="151">
        <f t="shared" si="47"/>
        <v>22</v>
      </c>
      <c r="N137" s="94">
        <v>0</v>
      </c>
      <c r="O137" s="56">
        <f t="shared" si="48"/>
        <v>0</v>
      </c>
      <c r="P137" s="51">
        <f>VLOOKUP($C137,Prices!$A$3:$R$1996,MATCH('2) Order Form'!P$8,Prices!$A$2:$R$2,0),FALSE)</f>
        <v>100</v>
      </c>
      <c r="Q137" s="52">
        <f>VLOOKUP($C137,Prices!$A$3:$R$1996,MATCH('2) Order Form'!Q$8,Prices!$A$2:$R$2,0),FALSE)</f>
        <v>199.95</v>
      </c>
      <c r="R137" s="35">
        <f t="shared" si="49"/>
        <v>0</v>
      </c>
      <c r="S137" s="44">
        <f t="shared" si="50"/>
        <v>0</v>
      </c>
      <c r="T137" s="52">
        <f t="shared" si="51"/>
        <v>0</v>
      </c>
      <c r="U137" s="119">
        <f t="shared" ref="U137:U200" si="59">IFERROR(I137/SUMIF($AC$9:$AC$684,AC137,$I$9:$I$684),0)</f>
        <v>0</v>
      </c>
      <c r="V137" s="120"/>
      <c r="W137" s="143">
        <v>7048652660459</v>
      </c>
      <c r="X137" s="121"/>
      <c r="Y137" s="122">
        <f t="shared" si="57"/>
        <v>0</v>
      </c>
      <c r="Z137" s="123">
        <f t="shared" ca="1" si="52"/>
        <v>0</v>
      </c>
      <c r="AA137" s="123">
        <f t="shared" ca="1" si="53"/>
        <v>0</v>
      </c>
      <c r="AB137" s="123">
        <f t="shared" ca="1" si="54"/>
        <v>0</v>
      </c>
      <c r="AC137" s="123" t="str">
        <f t="shared" si="55"/>
        <v>845075Matte Chopper Orange</v>
      </c>
      <c r="AD137" s="124">
        <f t="shared" si="56"/>
        <v>845075</v>
      </c>
      <c r="AE137" s="127">
        <f>VLOOKUP($C137,Classification!$A:$F,5,FALSE)</f>
        <v>17</v>
      </c>
      <c r="AF137" s="125">
        <f>VLOOKUP($C137,Classification!$A:$F,6,FALSE)</f>
        <v>1</v>
      </c>
      <c r="AG137" s="126" t="str">
        <f>INDEX(ATS!$A:$AE,MATCH('2) Order Form'!$W137,ATS!$AD:$AD,0),7)</f>
        <v>Stock</v>
      </c>
    </row>
    <row r="138" spans="1:33" ht="17.25" customHeight="1" x14ac:dyDescent="0.2">
      <c r="A138" s="34">
        <v>1</v>
      </c>
      <c r="B138" s="34" t="str">
        <f>VLOOKUP(A138,Classification!$H$2:$I$11,2,FALSE)</f>
        <v>Helmets &amp; Helmet Acc.</v>
      </c>
      <c r="C138" s="34">
        <f>INDEX(ATS!$A:$AE,MATCH('2) Order Form'!$W138,ATS!$AD:$AD,0),1)</f>
        <v>845075</v>
      </c>
      <c r="D138" s="34" t="str">
        <f>INDEX(ATS!$A:$AE,MATCH('2) Order Form'!$W138,ATS!$AD:$AD,0),2)</f>
        <v>Falconer II Helmet</v>
      </c>
      <c r="E138" s="83" t="str">
        <f>INDEX(ATS!$A:$AE,MATCH('2) Order Form'!$W138,ATS!$AD:$AD,0),4)</f>
        <v>MNGRY-M</v>
      </c>
      <c r="F138" s="83" t="str">
        <f>INDEX(ATS!$A:$AE,MATCH('2) Order Form'!$W138,ATS!$AD:$AD,0),5)</f>
        <v>Matte Nardo Gray</v>
      </c>
      <c r="G138" s="146" t="str">
        <f>INDEX(ATS!$A:$AE,MATCH('2) Order Form'!$W138,ATS!$AD:$AD,0),6)</f>
        <v>M</v>
      </c>
      <c r="H138" s="59">
        <v>1</v>
      </c>
      <c r="I138" s="112">
        <v>0</v>
      </c>
      <c r="J138" s="118">
        <f>IFERROR(VLOOKUP(W138,ATS!$AD:$AF,2,FALSE),0)</f>
        <v>8</v>
      </c>
      <c r="K138" s="118">
        <f t="shared" si="58"/>
        <v>8</v>
      </c>
      <c r="L138" s="118">
        <f>IFERROR(VLOOKUP(W138,ATS!$AD:$AF,3,FALSE),0)</f>
        <v>8</v>
      </c>
      <c r="M138" s="151">
        <f t="shared" si="47"/>
        <v>8</v>
      </c>
      <c r="N138" s="94">
        <v>0</v>
      </c>
      <c r="O138" s="56">
        <f t="shared" si="48"/>
        <v>0</v>
      </c>
      <c r="P138" s="51">
        <f>VLOOKUP($C138,Prices!$A$3:$R$1996,MATCH('2) Order Form'!P$8,Prices!$A$2:$R$2,0),FALSE)</f>
        <v>100</v>
      </c>
      <c r="Q138" s="52">
        <f>VLOOKUP($C138,Prices!$A$3:$R$1996,MATCH('2) Order Form'!Q$8,Prices!$A$2:$R$2,0),FALSE)</f>
        <v>199.95</v>
      </c>
      <c r="R138" s="35">
        <f t="shared" si="49"/>
        <v>0</v>
      </c>
      <c r="S138" s="44">
        <f t="shared" si="50"/>
        <v>0</v>
      </c>
      <c r="T138" s="52">
        <f t="shared" si="51"/>
        <v>0</v>
      </c>
      <c r="U138" s="119">
        <f t="shared" si="59"/>
        <v>0</v>
      </c>
      <c r="V138" s="120"/>
      <c r="W138" s="143">
        <v>7048652660442</v>
      </c>
      <c r="X138" s="121"/>
      <c r="Y138" s="122">
        <f t="shared" si="57"/>
        <v>0</v>
      </c>
      <c r="Z138" s="123">
        <f t="shared" ca="1" si="52"/>
        <v>0</v>
      </c>
      <c r="AA138" s="123">
        <f t="shared" ca="1" si="53"/>
        <v>0</v>
      </c>
      <c r="AB138" s="123">
        <f t="shared" ca="1" si="54"/>
        <v>1</v>
      </c>
      <c r="AC138" s="123" t="str">
        <f t="shared" si="55"/>
        <v>845075Matte Nardo Gray</v>
      </c>
      <c r="AD138" s="124">
        <f t="shared" si="56"/>
        <v>845075</v>
      </c>
      <c r="AE138" s="127">
        <f>VLOOKUP($C138,Classification!$A:$F,5,FALSE)</f>
        <v>17</v>
      </c>
      <c r="AF138" s="125">
        <f>VLOOKUP($C138,Classification!$A:$F,6,FALSE)</f>
        <v>1</v>
      </c>
      <c r="AG138" s="126" t="str">
        <f>INDEX(ATS!$A:$AE,MATCH('2) Order Form'!$W138,ATS!$AD:$AD,0),7)</f>
        <v>Stock</v>
      </c>
    </row>
    <row r="139" spans="1:33" ht="17.25" customHeight="1" x14ac:dyDescent="0.2">
      <c r="A139" s="34">
        <v>1</v>
      </c>
      <c r="B139" s="34" t="str">
        <f>VLOOKUP(A139,Classification!$H$2:$I$11,2,FALSE)</f>
        <v>Helmets &amp; Helmet Acc.</v>
      </c>
      <c r="C139" s="34">
        <f>INDEX(ATS!$A:$AE,MATCH('2) Order Form'!$W139,ATS!$AD:$AD,0),1)</f>
        <v>845075</v>
      </c>
      <c r="D139" s="34" t="str">
        <f>INDEX(ATS!$A:$AE,MATCH('2) Order Form'!$W139,ATS!$AD:$AD,0),2)</f>
        <v>Falconer II Helmet</v>
      </c>
      <c r="E139" s="83" t="str">
        <f>INDEX(ATS!$A:$AE,MATCH('2) Order Form'!$W139,ATS!$AD:$AD,0),4)</f>
        <v>MNGRY-L</v>
      </c>
      <c r="F139" s="83" t="str">
        <f>INDEX(ATS!$A:$AE,MATCH('2) Order Form'!$W139,ATS!$AD:$AD,0),5)</f>
        <v>Matte Nardo Gray</v>
      </c>
      <c r="G139" s="146" t="str">
        <f>INDEX(ATS!$A:$AE,MATCH('2) Order Form'!$W139,ATS!$AD:$AD,0),6)</f>
        <v>L</v>
      </c>
      <c r="H139" s="59">
        <v>1</v>
      </c>
      <c r="I139" s="112">
        <v>0</v>
      </c>
      <c r="J139" s="118">
        <f>IFERROR(VLOOKUP(W139,ATS!$AD:$AF,2,FALSE),0)</f>
        <v>6</v>
      </c>
      <c r="K139" s="118">
        <f t="shared" si="58"/>
        <v>6</v>
      </c>
      <c r="L139" s="118">
        <f>IFERROR(VLOOKUP(W139,ATS!$AD:$AF,3,FALSE),0)</f>
        <v>6</v>
      </c>
      <c r="M139" s="151">
        <f t="shared" si="47"/>
        <v>6</v>
      </c>
      <c r="N139" s="94">
        <v>0</v>
      </c>
      <c r="O139" s="56">
        <f t="shared" si="48"/>
        <v>0</v>
      </c>
      <c r="P139" s="51">
        <f>VLOOKUP($C139,Prices!$A$3:$R$1996,MATCH('2) Order Form'!P$8,Prices!$A$2:$R$2,0),FALSE)</f>
        <v>100</v>
      </c>
      <c r="Q139" s="52">
        <f>VLOOKUP($C139,Prices!$A$3:$R$1996,MATCH('2) Order Form'!Q$8,Prices!$A$2:$R$2,0),FALSE)</f>
        <v>199.95</v>
      </c>
      <c r="R139" s="35">
        <f t="shared" si="49"/>
        <v>0</v>
      </c>
      <c r="S139" s="44">
        <f t="shared" si="50"/>
        <v>0</v>
      </c>
      <c r="T139" s="52">
        <f t="shared" si="51"/>
        <v>0</v>
      </c>
      <c r="U139" s="119">
        <f t="shared" si="59"/>
        <v>0</v>
      </c>
      <c r="V139" s="120"/>
      <c r="W139" s="143">
        <v>7048652660466</v>
      </c>
      <c r="X139" s="121"/>
      <c r="Y139" s="122">
        <f t="shared" si="57"/>
        <v>0</v>
      </c>
      <c r="Z139" s="123">
        <f t="shared" ca="1" si="52"/>
        <v>0</v>
      </c>
      <c r="AA139" s="123">
        <f t="shared" ca="1" si="53"/>
        <v>0</v>
      </c>
      <c r="AB139" s="123">
        <f t="shared" ca="1" si="54"/>
        <v>0</v>
      </c>
      <c r="AC139" s="123" t="str">
        <f t="shared" si="55"/>
        <v>845075Matte Nardo Gray</v>
      </c>
      <c r="AD139" s="124">
        <f t="shared" si="56"/>
        <v>845075</v>
      </c>
      <c r="AE139" s="127">
        <f>VLOOKUP($C139,Classification!$A:$F,5,FALSE)</f>
        <v>17</v>
      </c>
      <c r="AF139" s="125">
        <f>VLOOKUP($C139,Classification!$A:$F,6,FALSE)</f>
        <v>1</v>
      </c>
      <c r="AG139" s="126" t="str">
        <f>INDEX(ATS!$A:$AE,MATCH('2) Order Form'!$W139,ATS!$AD:$AD,0),7)</f>
        <v>Stock</v>
      </c>
    </row>
    <row r="140" spans="1:33" ht="17.25" customHeight="1" x14ac:dyDescent="0.2">
      <c r="A140" s="34">
        <v>1</v>
      </c>
      <c r="B140" s="34" t="str">
        <f>VLOOKUP(A140,Classification!$H$2:$I$11,2,FALSE)</f>
        <v>Helmets &amp; Helmet Acc.</v>
      </c>
      <c r="C140" s="34">
        <f>INDEX(ATS!$A:$AE,MATCH('2) Order Form'!$W140,ATS!$AD:$AD,0),1)</f>
        <v>845075</v>
      </c>
      <c r="D140" s="34" t="str">
        <f>INDEX(ATS!$A:$AE,MATCH('2) Order Form'!$W140,ATS!$AD:$AD,0),2)</f>
        <v>Falconer II Helmet</v>
      </c>
      <c r="E140" s="83" t="str">
        <f>INDEX(ATS!$A:$AE,MATCH('2) Order Form'!$W140,ATS!$AD:$AD,0),4)</f>
        <v>MWH20-M</v>
      </c>
      <c r="F140" s="83" t="str">
        <f>INDEX(ATS!$A:$AE,MATCH('2) Order Form'!$W140,ATS!$AD:$AD,0),5)</f>
        <v>Matte White</v>
      </c>
      <c r="G140" s="146" t="str">
        <f>INDEX(ATS!$A:$AE,MATCH('2) Order Form'!$W140,ATS!$AD:$AD,0),6)</f>
        <v>M</v>
      </c>
      <c r="H140" s="59">
        <v>1</v>
      </c>
      <c r="I140" s="112">
        <v>0</v>
      </c>
      <c r="J140" s="118">
        <f>IFERROR(VLOOKUP(W140,ATS!$AD:$AF,2,FALSE),0)</f>
        <v>14</v>
      </c>
      <c r="K140" s="118">
        <f t="shared" si="58"/>
        <v>14</v>
      </c>
      <c r="L140" s="118">
        <f>IFERROR(VLOOKUP(W140,ATS!$AD:$AF,3,FALSE),0)</f>
        <v>14</v>
      </c>
      <c r="M140" s="151">
        <f t="shared" si="47"/>
        <v>14</v>
      </c>
      <c r="N140" s="94">
        <v>0</v>
      </c>
      <c r="O140" s="56">
        <f t="shared" si="48"/>
        <v>0</v>
      </c>
      <c r="P140" s="51">
        <f>VLOOKUP($C140,Prices!$A$3:$R$1996,MATCH('2) Order Form'!P$8,Prices!$A$2:$R$2,0),FALSE)</f>
        <v>100</v>
      </c>
      <c r="Q140" s="52">
        <f>VLOOKUP($C140,Prices!$A$3:$R$1996,MATCH('2) Order Form'!Q$8,Prices!$A$2:$R$2,0),FALSE)</f>
        <v>199.95</v>
      </c>
      <c r="R140" s="35">
        <f t="shared" si="49"/>
        <v>0</v>
      </c>
      <c r="S140" s="44">
        <f t="shared" si="50"/>
        <v>0</v>
      </c>
      <c r="T140" s="52">
        <f t="shared" si="51"/>
        <v>0</v>
      </c>
      <c r="U140" s="119">
        <f t="shared" si="59"/>
        <v>0</v>
      </c>
      <c r="V140" s="120"/>
      <c r="W140" s="143">
        <v>7048652555540</v>
      </c>
      <c r="X140" s="121"/>
      <c r="Y140" s="122">
        <f t="shared" si="57"/>
        <v>0</v>
      </c>
      <c r="Z140" s="123">
        <f t="shared" ca="1" si="52"/>
        <v>0</v>
      </c>
      <c r="AA140" s="123">
        <f t="shared" ca="1" si="53"/>
        <v>0</v>
      </c>
      <c r="AB140" s="123">
        <f t="shared" ca="1" si="54"/>
        <v>1</v>
      </c>
      <c r="AC140" s="123" t="str">
        <f t="shared" si="55"/>
        <v>845075Matte White</v>
      </c>
      <c r="AD140" s="124">
        <f t="shared" si="56"/>
        <v>845075</v>
      </c>
      <c r="AE140" s="127">
        <f>VLOOKUP($C140,Classification!$A:$F,5,FALSE)</f>
        <v>17</v>
      </c>
      <c r="AF140" s="125">
        <f>VLOOKUP($C140,Classification!$A:$F,6,FALSE)</f>
        <v>1</v>
      </c>
      <c r="AG140" s="126" t="str">
        <f>INDEX(ATS!$A:$AE,MATCH('2) Order Form'!$W140,ATS!$AD:$AD,0),7)</f>
        <v>Active</v>
      </c>
    </row>
    <row r="141" spans="1:33" ht="17.25" customHeight="1" x14ac:dyDescent="0.2">
      <c r="A141" s="34">
        <v>1</v>
      </c>
      <c r="B141" s="34" t="str">
        <f>VLOOKUP(A141,Classification!$H$2:$I$11,2,FALSE)</f>
        <v>Helmets &amp; Helmet Acc.</v>
      </c>
      <c r="C141" s="34">
        <f>INDEX(ATS!$A:$AE,MATCH('2) Order Form'!$W141,ATS!$AD:$AD,0),1)</f>
        <v>845075</v>
      </c>
      <c r="D141" s="34" t="str">
        <f>INDEX(ATS!$A:$AE,MATCH('2) Order Form'!$W141,ATS!$AD:$AD,0),2)</f>
        <v>Falconer II Helmet</v>
      </c>
      <c r="E141" s="83" t="str">
        <f>INDEX(ATS!$A:$AE,MATCH('2) Order Form'!$W141,ATS!$AD:$AD,0),4)</f>
        <v>MWH20-L</v>
      </c>
      <c r="F141" s="83" t="str">
        <f>INDEX(ATS!$A:$AE,MATCH('2) Order Form'!$W141,ATS!$AD:$AD,0),5)</f>
        <v>Matte White</v>
      </c>
      <c r="G141" s="146" t="str">
        <f>INDEX(ATS!$A:$AE,MATCH('2) Order Form'!$W141,ATS!$AD:$AD,0),6)</f>
        <v>L</v>
      </c>
      <c r="H141" s="59">
        <v>1</v>
      </c>
      <c r="I141" s="112">
        <v>0</v>
      </c>
      <c r="J141" s="118">
        <f>IFERROR(VLOOKUP(W141,ATS!$AD:$AF,2,FALSE),0)</f>
        <v>24</v>
      </c>
      <c r="K141" s="118">
        <f t="shared" si="58"/>
        <v>24</v>
      </c>
      <c r="L141" s="118">
        <f>IFERROR(VLOOKUP(W141,ATS!$AD:$AF,3,FALSE),0)</f>
        <v>24</v>
      </c>
      <c r="M141" s="151">
        <f t="shared" si="47"/>
        <v>24</v>
      </c>
      <c r="N141" s="94">
        <v>0</v>
      </c>
      <c r="O141" s="56">
        <f t="shared" si="48"/>
        <v>0</v>
      </c>
      <c r="P141" s="51">
        <f>VLOOKUP($C141,Prices!$A$3:$R$1996,MATCH('2) Order Form'!P$8,Prices!$A$2:$R$2,0),FALSE)</f>
        <v>100</v>
      </c>
      <c r="Q141" s="52">
        <f>VLOOKUP($C141,Prices!$A$3:$R$1996,MATCH('2) Order Form'!Q$8,Prices!$A$2:$R$2,0),FALSE)</f>
        <v>199.95</v>
      </c>
      <c r="R141" s="35">
        <f t="shared" si="49"/>
        <v>0</v>
      </c>
      <c r="S141" s="44">
        <f t="shared" si="50"/>
        <v>0</v>
      </c>
      <c r="T141" s="52">
        <f t="shared" si="51"/>
        <v>0</v>
      </c>
      <c r="U141" s="119">
        <f t="shared" si="59"/>
        <v>0</v>
      </c>
      <c r="V141" s="120"/>
      <c r="W141" s="143">
        <v>7048652555533</v>
      </c>
      <c r="X141" s="121"/>
      <c r="Y141" s="122">
        <f t="shared" si="57"/>
        <v>0</v>
      </c>
      <c r="Z141" s="123">
        <f t="shared" ca="1" si="52"/>
        <v>0</v>
      </c>
      <c r="AA141" s="123">
        <f t="shared" ca="1" si="53"/>
        <v>0</v>
      </c>
      <c r="AB141" s="123">
        <f t="shared" ca="1" si="54"/>
        <v>0</v>
      </c>
      <c r="AC141" s="123" t="str">
        <f t="shared" si="55"/>
        <v>845075Matte White</v>
      </c>
      <c r="AD141" s="124">
        <f t="shared" si="56"/>
        <v>845075</v>
      </c>
      <c r="AE141" s="127">
        <f>VLOOKUP($C141,Classification!$A:$F,5,FALSE)</f>
        <v>17</v>
      </c>
      <c r="AF141" s="125">
        <f>VLOOKUP($C141,Classification!$A:$F,6,FALSE)</f>
        <v>1</v>
      </c>
      <c r="AG141" s="126" t="str">
        <f>INDEX(ATS!$A:$AE,MATCH('2) Order Form'!$W141,ATS!$AD:$AD,0),7)</f>
        <v>Active</v>
      </c>
    </row>
    <row r="142" spans="1:33" ht="17.25" customHeight="1" x14ac:dyDescent="0.2">
      <c r="A142" s="34">
        <v>1</v>
      </c>
      <c r="B142" s="34" t="str">
        <f>VLOOKUP(A142,Classification!$H$2:$I$11,2,FALSE)</f>
        <v>Helmets &amp; Helmet Acc.</v>
      </c>
      <c r="C142" s="34">
        <f>INDEX(ATS!$A:$AE,MATCH('2) Order Form'!$W142,ATS!$AD:$AD,0),1)</f>
        <v>845082</v>
      </c>
      <c r="D142" s="34" t="str">
        <f>INDEX(ATS!$A:$AE,MATCH('2) Order Form'!$W142,ATS!$AD:$AD,0),2)</f>
        <v>Outrider Mips Helmet</v>
      </c>
      <c r="E142" s="83" t="str">
        <f>INDEX(ATS!$A:$AE,MATCH('2) Order Form'!$W142,ATS!$AD:$AD,0),4)</f>
        <v>MEAME-S</v>
      </c>
      <c r="F142" s="83" t="str">
        <f>INDEX(ATS!$A:$AE,MATCH('2) Order Form'!$W142,ATS!$AD:$AD,0),5)</f>
        <v>Matte Aquamarine</v>
      </c>
      <c r="G142" s="146" t="str">
        <f>INDEX(ATS!$A:$AE,MATCH('2) Order Form'!$W142,ATS!$AD:$AD,0),6)</f>
        <v>S</v>
      </c>
      <c r="H142" s="59">
        <v>1</v>
      </c>
      <c r="I142" s="112">
        <v>0</v>
      </c>
      <c r="J142" s="118">
        <f>IFERROR(VLOOKUP(W142,ATS!$AD:$AF,2,FALSE),0)</f>
        <v>7</v>
      </c>
      <c r="K142" s="118">
        <f t="shared" si="58"/>
        <v>7</v>
      </c>
      <c r="L142" s="118">
        <f>IFERROR(VLOOKUP(W142,ATS!$AD:$AF,3,FALSE),0)</f>
        <v>7</v>
      </c>
      <c r="M142" s="151">
        <f t="shared" ref="M142:M159" si="60">IF(L142=99999,"OPEN",IF(L142&gt;50,"50+",IF(L142&lt;=0,"0",L142)))</f>
        <v>7</v>
      </c>
      <c r="N142" s="94">
        <v>0</v>
      </c>
      <c r="O142" s="56">
        <f t="shared" ref="O142:O159" si="61">IF(N142&lt;&gt;0,N142,$P$5)</f>
        <v>0</v>
      </c>
      <c r="P142" s="51">
        <f>VLOOKUP($C142,Prices!$A$3:$R$1996,MATCH('2) Order Form'!P$8,Prices!$A$2:$R$2,0),FALSE)</f>
        <v>75</v>
      </c>
      <c r="Q142" s="52">
        <f>VLOOKUP($C142,Prices!$A$3:$R$1996,MATCH('2) Order Form'!Q$8,Prices!$A$2:$R$2,0),FALSE)</f>
        <v>149.94999999999999</v>
      </c>
      <c r="R142" s="35">
        <f t="shared" ref="R142:R159" si="62">I142*P142</f>
        <v>0</v>
      </c>
      <c r="S142" s="44">
        <f t="shared" ref="S142:S159" si="63">R142*O142</f>
        <v>0</v>
      </c>
      <c r="T142" s="52">
        <f t="shared" ref="T142:T159" si="64">R142-S142</f>
        <v>0</v>
      </c>
      <c r="U142" s="119">
        <f t="shared" si="59"/>
        <v>0</v>
      </c>
      <c r="V142" s="120"/>
      <c r="W142" s="143">
        <v>7048652660978</v>
      </c>
      <c r="X142" s="121"/>
      <c r="Y142" s="122">
        <f t="shared" si="57"/>
        <v>0</v>
      </c>
      <c r="Z142" s="123">
        <f t="shared" ref="Z142:Z159" ca="1" si="65">IF(A142=OFFSET(A142,-1,0),0,1)</f>
        <v>0</v>
      </c>
      <c r="AA142" s="123">
        <f t="shared" ref="AA142:AA159" ca="1" si="66">IF(C142=OFFSET(C142,-1,0),0,1)</f>
        <v>1</v>
      </c>
      <c r="AB142" s="123">
        <f t="shared" ref="AB142:AB159" ca="1" si="67">IF(F142=OFFSET(F142,-1,0),0,1)</f>
        <v>1</v>
      </c>
      <c r="AC142" s="123" t="str">
        <f t="shared" ref="AC142:AC159" si="68">CONCATENATE(C142,F142)</f>
        <v>845082Matte Aquamarine</v>
      </c>
      <c r="AD142" s="124">
        <f t="shared" ref="AD142:AD159" si="69">IFERROR(IF(B142="EYEWEAR",CONCATENATE(C142,"-",G142),C142),C142)</f>
        <v>845082</v>
      </c>
      <c r="AE142" s="127">
        <f>VLOOKUP($C142,Classification!$A:$F,5,FALSE)</f>
        <v>21</v>
      </c>
      <c r="AF142" s="125">
        <f>VLOOKUP($C142,Classification!$A:$F,6,FALSE)</f>
        <v>1</v>
      </c>
      <c r="AG142" s="126" t="str">
        <f>INDEX(ATS!$A:$AE,MATCH('2) Order Form'!$W142,ATS!$AD:$AD,0),7)</f>
        <v>Stock</v>
      </c>
    </row>
    <row r="143" spans="1:33" ht="17.25" customHeight="1" x14ac:dyDescent="0.2">
      <c r="A143" s="34">
        <v>1</v>
      </c>
      <c r="B143" s="34" t="str">
        <f>VLOOKUP(A143,Classification!$H$2:$I$11,2,FALSE)</f>
        <v>Helmets &amp; Helmet Acc.</v>
      </c>
      <c r="C143" s="34">
        <f>INDEX(ATS!$A:$AE,MATCH('2) Order Form'!$W143,ATS!$AD:$AD,0),1)</f>
        <v>845082</v>
      </c>
      <c r="D143" s="34" t="str">
        <f>INDEX(ATS!$A:$AE,MATCH('2) Order Form'!$W143,ATS!$AD:$AD,0),2)</f>
        <v>Outrider Mips Helmet</v>
      </c>
      <c r="E143" s="83" t="str">
        <f>INDEX(ATS!$A:$AE,MATCH('2) Order Form'!$W143,ATS!$AD:$AD,0),4)</f>
        <v>MEAME-M</v>
      </c>
      <c r="F143" s="83" t="str">
        <f>INDEX(ATS!$A:$AE,MATCH('2) Order Form'!$W143,ATS!$AD:$AD,0),5)</f>
        <v>Matte Aquamarine</v>
      </c>
      <c r="G143" s="146" t="str">
        <f>INDEX(ATS!$A:$AE,MATCH('2) Order Form'!$W143,ATS!$AD:$AD,0),6)</f>
        <v>M</v>
      </c>
      <c r="H143" s="59">
        <v>1</v>
      </c>
      <c r="I143" s="112">
        <v>0</v>
      </c>
      <c r="J143" s="118">
        <f>IFERROR(VLOOKUP(W143,ATS!$AD:$AF,2,FALSE),0)</f>
        <v>0</v>
      </c>
      <c r="K143" s="118" t="str">
        <f t="shared" si="58"/>
        <v>0</v>
      </c>
      <c r="L143" s="118">
        <f>IFERROR(VLOOKUP(W143,ATS!$AD:$AF,3,FALSE),0)</f>
        <v>0</v>
      </c>
      <c r="M143" s="151" t="str">
        <f t="shared" si="60"/>
        <v>0</v>
      </c>
      <c r="N143" s="94">
        <v>0</v>
      </c>
      <c r="O143" s="56">
        <f t="shared" si="61"/>
        <v>0</v>
      </c>
      <c r="P143" s="51">
        <f>VLOOKUP($C143,Prices!$A$3:$R$1996,MATCH('2) Order Form'!P$8,Prices!$A$2:$R$2,0),FALSE)</f>
        <v>75</v>
      </c>
      <c r="Q143" s="52">
        <f>VLOOKUP($C143,Prices!$A$3:$R$1996,MATCH('2) Order Form'!Q$8,Prices!$A$2:$R$2,0),FALSE)</f>
        <v>149.94999999999999</v>
      </c>
      <c r="R143" s="35">
        <f t="shared" si="62"/>
        <v>0</v>
      </c>
      <c r="S143" s="44">
        <f t="shared" si="63"/>
        <v>0</v>
      </c>
      <c r="T143" s="52">
        <f t="shared" si="64"/>
        <v>0</v>
      </c>
      <c r="U143" s="119">
        <f t="shared" si="59"/>
        <v>0</v>
      </c>
      <c r="V143" s="120"/>
      <c r="W143" s="143">
        <v>7048652660961</v>
      </c>
      <c r="X143" s="121"/>
      <c r="Y143" s="122">
        <f t="shared" si="57"/>
        <v>0</v>
      </c>
      <c r="Z143" s="123">
        <f t="shared" ca="1" si="65"/>
        <v>0</v>
      </c>
      <c r="AA143" s="123">
        <f t="shared" ca="1" si="66"/>
        <v>0</v>
      </c>
      <c r="AB143" s="123">
        <f t="shared" ca="1" si="67"/>
        <v>0</v>
      </c>
      <c r="AC143" s="123" t="str">
        <f t="shared" si="68"/>
        <v>845082Matte Aquamarine</v>
      </c>
      <c r="AD143" s="124">
        <f t="shared" si="69"/>
        <v>845082</v>
      </c>
      <c r="AE143" s="127">
        <f>VLOOKUP($C143,Classification!$A:$F,5,FALSE)</f>
        <v>21</v>
      </c>
      <c r="AF143" s="125">
        <f>VLOOKUP($C143,Classification!$A:$F,6,FALSE)</f>
        <v>1</v>
      </c>
      <c r="AG143" s="126" t="str">
        <f>INDEX(ATS!$A:$AE,MATCH('2) Order Form'!$W143,ATS!$AD:$AD,0),7)</f>
        <v>Stock</v>
      </c>
    </row>
    <row r="144" spans="1:33" ht="17.25" customHeight="1" x14ac:dyDescent="0.2">
      <c r="A144" s="34">
        <v>1</v>
      </c>
      <c r="B144" s="34" t="str">
        <f>VLOOKUP(A144,Classification!$H$2:$I$11,2,FALSE)</f>
        <v>Helmets &amp; Helmet Acc.</v>
      </c>
      <c r="C144" s="34">
        <f>INDEX(ATS!$A:$AE,MATCH('2) Order Form'!$W144,ATS!$AD:$AD,0),1)</f>
        <v>845082</v>
      </c>
      <c r="D144" s="34" t="str">
        <f>INDEX(ATS!$A:$AE,MATCH('2) Order Form'!$W144,ATS!$AD:$AD,0),2)</f>
        <v>Outrider Mips Helmet</v>
      </c>
      <c r="E144" s="83" t="str">
        <f>INDEX(ATS!$A:$AE,MATCH('2) Order Form'!$W144,ATS!$AD:$AD,0),4)</f>
        <v>MEAME-L</v>
      </c>
      <c r="F144" s="83" t="str">
        <f>INDEX(ATS!$A:$AE,MATCH('2) Order Form'!$W144,ATS!$AD:$AD,0),5)</f>
        <v>Matte Aquamarine</v>
      </c>
      <c r="G144" s="146" t="str">
        <f>INDEX(ATS!$A:$AE,MATCH('2) Order Form'!$W144,ATS!$AD:$AD,0),6)</f>
        <v>L</v>
      </c>
      <c r="H144" s="59">
        <v>1</v>
      </c>
      <c r="I144" s="112">
        <v>0</v>
      </c>
      <c r="J144" s="118">
        <f>IFERROR(VLOOKUP(W144,ATS!$AD:$AF,2,FALSE),0)</f>
        <v>0</v>
      </c>
      <c r="K144" s="118" t="str">
        <f t="shared" si="58"/>
        <v>0</v>
      </c>
      <c r="L144" s="118">
        <f>IFERROR(VLOOKUP(W144,ATS!$AD:$AF,3,FALSE),0)</f>
        <v>0</v>
      </c>
      <c r="M144" s="151" t="str">
        <f t="shared" si="60"/>
        <v>0</v>
      </c>
      <c r="N144" s="94">
        <v>0</v>
      </c>
      <c r="O144" s="56">
        <f t="shared" si="61"/>
        <v>0</v>
      </c>
      <c r="P144" s="51">
        <f>VLOOKUP($C144,Prices!$A$3:$R$1996,MATCH('2) Order Form'!P$8,Prices!$A$2:$R$2,0),FALSE)</f>
        <v>75</v>
      </c>
      <c r="Q144" s="52">
        <f>VLOOKUP($C144,Prices!$A$3:$R$1996,MATCH('2) Order Form'!Q$8,Prices!$A$2:$R$2,0),FALSE)</f>
        <v>149.94999999999999</v>
      </c>
      <c r="R144" s="35">
        <f t="shared" si="62"/>
        <v>0</v>
      </c>
      <c r="S144" s="44">
        <f t="shared" si="63"/>
        <v>0</v>
      </c>
      <c r="T144" s="52">
        <f t="shared" si="64"/>
        <v>0</v>
      </c>
      <c r="U144" s="119">
        <f t="shared" si="59"/>
        <v>0</v>
      </c>
      <c r="V144" s="120"/>
      <c r="W144" s="143">
        <v>7048652660954</v>
      </c>
      <c r="X144" s="121"/>
      <c r="Y144" s="122">
        <f t="shared" si="57"/>
        <v>0</v>
      </c>
      <c r="Z144" s="123">
        <f t="shared" ca="1" si="65"/>
        <v>0</v>
      </c>
      <c r="AA144" s="123">
        <f t="shared" ca="1" si="66"/>
        <v>0</v>
      </c>
      <c r="AB144" s="123">
        <f t="shared" ca="1" si="67"/>
        <v>0</v>
      </c>
      <c r="AC144" s="123" t="str">
        <f t="shared" si="68"/>
        <v>845082Matte Aquamarine</v>
      </c>
      <c r="AD144" s="124">
        <f t="shared" si="69"/>
        <v>845082</v>
      </c>
      <c r="AE144" s="127">
        <f>VLOOKUP($C144,Classification!$A:$F,5,FALSE)</f>
        <v>21</v>
      </c>
      <c r="AF144" s="125">
        <f>VLOOKUP($C144,Classification!$A:$F,6,FALSE)</f>
        <v>1</v>
      </c>
      <c r="AG144" s="126" t="str">
        <f>INDEX(ATS!$A:$AE,MATCH('2) Order Form'!$W144,ATS!$AD:$AD,0),7)</f>
        <v>Stock</v>
      </c>
    </row>
    <row r="145" spans="1:33" ht="17.25" customHeight="1" x14ac:dyDescent="0.2">
      <c r="A145" s="34">
        <v>1</v>
      </c>
      <c r="B145" s="34" t="str">
        <f>VLOOKUP(A145,Classification!$H$2:$I$11,2,FALSE)</f>
        <v>Helmets &amp; Helmet Acc.</v>
      </c>
      <c r="C145" s="34">
        <f>INDEX(ATS!$A:$AE,MATCH('2) Order Form'!$W145,ATS!$AD:$AD,0),1)</f>
        <v>845082</v>
      </c>
      <c r="D145" s="34" t="str">
        <f>INDEX(ATS!$A:$AE,MATCH('2) Order Form'!$W145,ATS!$AD:$AD,0),2)</f>
        <v>Outrider Mips Helmet</v>
      </c>
      <c r="E145" s="83" t="str">
        <f>INDEX(ATS!$A:$AE,MATCH('2) Order Form'!$W145,ATS!$AD:$AD,0),4)</f>
        <v>MBL20-S</v>
      </c>
      <c r="F145" s="83" t="str">
        <f>INDEX(ATS!$A:$AE,MATCH('2) Order Form'!$W145,ATS!$AD:$AD,0),5)</f>
        <v>Matte Black</v>
      </c>
      <c r="G145" s="146" t="str">
        <f>INDEX(ATS!$A:$AE,MATCH('2) Order Form'!$W145,ATS!$AD:$AD,0),6)</f>
        <v>S</v>
      </c>
      <c r="H145" s="59">
        <v>1</v>
      </c>
      <c r="I145" s="112">
        <v>0</v>
      </c>
      <c r="J145" s="118">
        <f>IFERROR(VLOOKUP(W145,ATS!$AD:$AF,2,FALSE),0)</f>
        <v>5</v>
      </c>
      <c r="K145" s="118">
        <f t="shared" si="58"/>
        <v>5</v>
      </c>
      <c r="L145" s="118">
        <f>IFERROR(VLOOKUP(W145,ATS!$AD:$AF,3,FALSE),0)</f>
        <v>5</v>
      </c>
      <c r="M145" s="151">
        <f t="shared" si="60"/>
        <v>5</v>
      </c>
      <c r="N145" s="94">
        <v>0</v>
      </c>
      <c r="O145" s="56">
        <f t="shared" si="61"/>
        <v>0</v>
      </c>
      <c r="P145" s="51">
        <f>VLOOKUP($C145,Prices!$A$3:$R$1996,MATCH('2) Order Form'!P$8,Prices!$A$2:$R$2,0),FALSE)</f>
        <v>75</v>
      </c>
      <c r="Q145" s="52">
        <f>VLOOKUP($C145,Prices!$A$3:$R$1996,MATCH('2) Order Form'!Q$8,Prices!$A$2:$R$2,0),FALSE)</f>
        <v>149.94999999999999</v>
      </c>
      <c r="R145" s="35">
        <f t="shared" si="62"/>
        <v>0</v>
      </c>
      <c r="S145" s="44">
        <f t="shared" si="63"/>
        <v>0</v>
      </c>
      <c r="T145" s="52">
        <f t="shared" si="64"/>
        <v>0</v>
      </c>
      <c r="U145" s="119">
        <f t="shared" si="59"/>
        <v>0</v>
      </c>
      <c r="V145" s="120"/>
      <c r="W145" s="143">
        <v>7048652555526</v>
      </c>
      <c r="X145" s="121"/>
      <c r="Y145" s="122">
        <f t="shared" si="57"/>
        <v>0</v>
      </c>
      <c r="Z145" s="123">
        <f t="shared" ca="1" si="65"/>
        <v>0</v>
      </c>
      <c r="AA145" s="123">
        <f t="shared" ca="1" si="66"/>
        <v>0</v>
      </c>
      <c r="AB145" s="123">
        <f t="shared" ca="1" si="67"/>
        <v>1</v>
      </c>
      <c r="AC145" s="123" t="str">
        <f t="shared" si="68"/>
        <v>845082Matte Black</v>
      </c>
      <c r="AD145" s="124">
        <f t="shared" si="69"/>
        <v>845082</v>
      </c>
      <c r="AE145" s="127">
        <f>VLOOKUP($C145,Classification!$A:$F,5,FALSE)</f>
        <v>21</v>
      </c>
      <c r="AF145" s="125">
        <f>VLOOKUP($C145,Classification!$A:$F,6,FALSE)</f>
        <v>1</v>
      </c>
      <c r="AG145" s="126" t="str">
        <f>INDEX(ATS!$A:$AE,MATCH('2) Order Form'!$W145,ATS!$AD:$AD,0),7)</f>
        <v>Active</v>
      </c>
    </row>
    <row r="146" spans="1:33" ht="17.25" customHeight="1" x14ac:dyDescent="0.2">
      <c r="A146" s="34">
        <v>1</v>
      </c>
      <c r="B146" s="34" t="str">
        <f>VLOOKUP(A146,Classification!$H$2:$I$11,2,FALSE)</f>
        <v>Helmets &amp; Helmet Acc.</v>
      </c>
      <c r="C146" s="34">
        <f>INDEX(ATS!$A:$AE,MATCH('2) Order Form'!$W146,ATS!$AD:$AD,0),1)</f>
        <v>845082</v>
      </c>
      <c r="D146" s="34" t="str">
        <f>INDEX(ATS!$A:$AE,MATCH('2) Order Form'!$W146,ATS!$AD:$AD,0),2)</f>
        <v>Outrider Mips Helmet</v>
      </c>
      <c r="E146" s="83" t="str">
        <f>INDEX(ATS!$A:$AE,MATCH('2) Order Form'!$W146,ATS!$AD:$AD,0),4)</f>
        <v>MBL20-M</v>
      </c>
      <c r="F146" s="83" t="str">
        <f>INDEX(ATS!$A:$AE,MATCH('2) Order Form'!$W146,ATS!$AD:$AD,0),5)</f>
        <v>Matte Black</v>
      </c>
      <c r="G146" s="146" t="str">
        <f>INDEX(ATS!$A:$AE,MATCH('2) Order Form'!$W146,ATS!$AD:$AD,0),6)</f>
        <v>M</v>
      </c>
      <c r="H146" s="59">
        <v>1</v>
      </c>
      <c r="I146" s="112">
        <v>0</v>
      </c>
      <c r="J146" s="118">
        <f>IFERROR(VLOOKUP(W146,ATS!$AD:$AF,2,FALSE),0)</f>
        <v>69</v>
      </c>
      <c r="K146" s="118" t="str">
        <f t="shared" si="58"/>
        <v>50+</v>
      </c>
      <c r="L146" s="118">
        <f>IFERROR(VLOOKUP(W146,ATS!$AD:$AF,3,FALSE),0)</f>
        <v>69</v>
      </c>
      <c r="M146" s="151" t="str">
        <f t="shared" si="60"/>
        <v>50+</v>
      </c>
      <c r="N146" s="94">
        <v>0</v>
      </c>
      <c r="O146" s="56">
        <f t="shared" si="61"/>
        <v>0</v>
      </c>
      <c r="P146" s="51">
        <f>VLOOKUP($C146,Prices!$A$3:$R$1996,MATCH('2) Order Form'!P$8,Prices!$A$2:$R$2,0),FALSE)</f>
        <v>75</v>
      </c>
      <c r="Q146" s="52">
        <f>VLOOKUP($C146,Prices!$A$3:$R$1996,MATCH('2) Order Form'!Q$8,Prices!$A$2:$R$2,0),FALSE)</f>
        <v>149.94999999999999</v>
      </c>
      <c r="R146" s="35">
        <f t="shared" si="62"/>
        <v>0</v>
      </c>
      <c r="S146" s="44">
        <f t="shared" si="63"/>
        <v>0</v>
      </c>
      <c r="T146" s="52">
        <f t="shared" si="64"/>
        <v>0</v>
      </c>
      <c r="U146" s="119">
        <f t="shared" si="59"/>
        <v>0</v>
      </c>
      <c r="V146" s="120"/>
      <c r="W146" s="143">
        <v>7048652555519</v>
      </c>
      <c r="X146" s="121"/>
      <c r="Y146" s="122">
        <f t="shared" si="57"/>
        <v>0</v>
      </c>
      <c r="Z146" s="123">
        <f t="shared" ca="1" si="65"/>
        <v>0</v>
      </c>
      <c r="AA146" s="123">
        <f t="shared" ca="1" si="66"/>
        <v>0</v>
      </c>
      <c r="AB146" s="123">
        <f t="shared" ca="1" si="67"/>
        <v>0</v>
      </c>
      <c r="AC146" s="123" t="str">
        <f t="shared" si="68"/>
        <v>845082Matte Black</v>
      </c>
      <c r="AD146" s="124">
        <f t="shared" si="69"/>
        <v>845082</v>
      </c>
      <c r="AE146" s="127">
        <f>VLOOKUP($C146,Classification!$A:$F,5,FALSE)</f>
        <v>21</v>
      </c>
      <c r="AF146" s="125">
        <f>VLOOKUP($C146,Classification!$A:$F,6,FALSE)</f>
        <v>1</v>
      </c>
      <c r="AG146" s="126" t="str">
        <f>INDEX(ATS!$A:$AE,MATCH('2) Order Form'!$W146,ATS!$AD:$AD,0),7)</f>
        <v>Active</v>
      </c>
    </row>
    <row r="147" spans="1:33" ht="17.25" customHeight="1" x14ac:dyDescent="0.2">
      <c r="A147" s="34">
        <v>1</v>
      </c>
      <c r="B147" s="34" t="str">
        <f>VLOOKUP(A147,Classification!$H$2:$I$11,2,FALSE)</f>
        <v>Helmets &amp; Helmet Acc.</v>
      </c>
      <c r="C147" s="34">
        <f>INDEX(ATS!$A:$AE,MATCH('2) Order Form'!$W147,ATS!$AD:$AD,0),1)</f>
        <v>845082</v>
      </c>
      <c r="D147" s="34" t="str">
        <f>INDEX(ATS!$A:$AE,MATCH('2) Order Form'!$W147,ATS!$AD:$AD,0),2)</f>
        <v>Outrider Mips Helmet</v>
      </c>
      <c r="E147" s="83" t="str">
        <f>INDEX(ATS!$A:$AE,MATCH('2) Order Form'!$W147,ATS!$AD:$AD,0),4)</f>
        <v>MBL20-L</v>
      </c>
      <c r="F147" s="83" t="str">
        <f>INDEX(ATS!$A:$AE,MATCH('2) Order Form'!$W147,ATS!$AD:$AD,0),5)</f>
        <v>Matte Black</v>
      </c>
      <c r="G147" s="146" t="str">
        <f>INDEX(ATS!$A:$AE,MATCH('2) Order Form'!$W147,ATS!$AD:$AD,0),6)</f>
        <v>L</v>
      </c>
      <c r="H147" s="59">
        <v>1</v>
      </c>
      <c r="I147" s="112">
        <v>0</v>
      </c>
      <c r="J147" s="118">
        <f>IFERROR(VLOOKUP(W147,ATS!$AD:$AF,2,FALSE),0)</f>
        <v>31</v>
      </c>
      <c r="K147" s="118">
        <f t="shared" si="58"/>
        <v>31</v>
      </c>
      <c r="L147" s="118">
        <f>IFERROR(VLOOKUP(W147,ATS!$AD:$AF,3,FALSE),0)</f>
        <v>31</v>
      </c>
      <c r="M147" s="151">
        <f t="shared" si="60"/>
        <v>31</v>
      </c>
      <c r="N147" s="94">
        <v>0</v>
      </c>
      <c r="O147" s="56">
        <f t="shared" si="61"/>
        <v>0</v>
      </c>
      <c r="P147" s="51">
        <f>VLOOKUP($C147,Prices!$A$3:$R$1996,MATCH('2) Order Form'!P$8,Prices!$A$2:$R$2,0),FALSE)</f>
        <v>75</v>
      </c>
      <c r="Q147" s="52">
        <f>VLOOKUP($C147,Prices!$A$3:$R$1996,MATCH('2) Order Form'!Q$8,Prices!$A$2:$R$2,0),FALSE)</f>
        <v>149.94999999999999</v>
      </c>
      <c r="R147" s="35">
        <f t="shared" si="62"/>
        <v>0</v>
      </c>
      <c r="S147" s="44">
        <f t="shared" si="63"/>
        <v>0</v>
      </c>
      <c r="T147" s="52">
        <f t="shared" si="64"/>
        <v>0</v>
      </c>
      <c r="U147" s="119">
        <f t="shared" si="59"/>
        <v>0</v>
      </c>
      <c r="V147" s="120"/>
      <c r="W147" s="143">
        <v>7048652555502</v>
      </c>
      <c r="X147" s="121"/>
      <c r="Y147" s="122">
        <f t="shared" si="57"/>
        <v>0</v>
      </c>
      <c r="Z147" s="123">
        <f t="shared" ca="1" si="65"/>
        <v>0</v>
      </c>
      <c r="AA147" s="123">
        <f t="shared" ca="1" si="66"/>
        <v>0</v>
      </c>
      <c r="AB147" s="123">
        <f t="shared" ca="1" si="67"/>
        <v>0</v>
      </c>
      <c r="AC147" s="123" t="str">
        <f t="shared" si="68"/>
        <v>845082Matte Black</v>
      </c>
      <c r="AD147" s="124">
        <f t="shared" si="69"/>
        <v>845082</v>
      </c>
      <c r="AE147" s="127">
        <f>VLOOKUP($C147,Classification!$A:$F,5,FALSE)</f>
        <v>21</v>
      </c>
      <c r="AF147" s="125">
        <f>VLOOKUP($C147,Classification!$A:$F,6,FALSE)</f>
        <v>1</v>
      </c>
      <c r="AG147" s="126" t="str">
        <f>INDEX(ATS!$A:$AE,MATCH('2) Order Form'!$W147,ATS!$AD:$AD,0),7)</f>
        <v>Active</v>
      </c>
    </row>
    <row r="148" spans="1:33" ht="17.25" customHeight="1" x14ac:dyDescent="0.2">
      <c r="A148" s="34">
        <v>1</v>
      </c>
      <c r="B148" s="34" t="str">
        <f>VLOOKUP(A148,Classification!$H$2:$I$11,2,FALSE)</f>
        <v>Helmets &amp; Helmet Acc.</v>
      </c>
      <c r="C148" s="34">
        <f>INDEX(ATS!$A:$AE,MATCH('2) Order Form'!$W148,ATS!$AD:$AD,0),1)</f>
        <v>845082</v>
      </c>
      <c r="D148" s="34" t="str">
        <f>INDEX(ATS!$A:$AE,MATCH('2) Order Form'!$W148,ATS!$AD:$AD,0),2)</f>
        <v>Outrider Mips Helmet</v>
      </c>
      <c r="E148" s="83" t="str">
        <f>INDEX(ATS!$A:$AE,MATCH('2) Order Form'!$W148,ATS!$AD:$AD,0),4)</f>
        <v>MCHOR-S</v>
      </c>
      <c r="F148" s="83" t="str">
        <f>INDEX(ATS!$A:$AE,MATCH('2) Order Form'!$W148,ATS!$AD:$AD,0),5)</f>
        <v>Matte Chopper Orange</v>
      </c>
      <c r="G148" s="146" t="str">
        <f>INDEX(ATS!$A:$AE,MATCH('2) Order Form'!$W148,ATS!$AD:$AD,0),6)</f>
        <v>S</v>
      </c>
      <c r="H148" s="59">
        <v>1</v>
      </c>
      <c r="I148" s="112">
        <v>0</v>
      </c>
      <c r="J148" s="118">
        <f>IFERROR(VLOOKUP(W148,ATS!$AD:$AF,2,FALSE),0)</f>
        <v>8</v>
      </c>
      <c r="K148" s="118">
        <f t="shared" si="58"/>
        <v>8</v>
      </c>
      <c r="L148" s="118">
        <f>IFERROR(VLOOKUP(W148,ATS!$AD:$AF,3,FALSE),0)</f>
        <v>8</v>
      </c>
      <c r="M148" s="151">
        <f t="shared" si="60"/>
        <v>8</v>
      </c>
      <c r="N148" s="94">
        <v>0</v>
      </c>
      <c r="O148" s="56">
        <f t="shared" si="61"/>
        <v>0</v>
      </c>
      <c r="P148" s="51">
        <f>VLOOKUP($C148,Prices!$A$3:$R$1996,MATCH('2) Order Form'!P$8,Prices!$A$2:$R$2,0),FALSE)</f>
        <v>75</v>
      </c>
      <c r="Q148" s="52">
        <f>VLOOKUP($C148,Prices!$A$3:$R$1996,MATCH('2) Order Form'!Q$8,Prices!$A$2:$R$2,0),FALSE)</f>
        <v>149.94999999999999</v>
      </c>
      <c r="R148" s="35">
        <f t="shared" si="62"/>
        <v>0</v>
      </c>
      <c r="S148" s="44">
        <f t="shared" si="63"/>
        <v>0</v>
      </c>
      <c r="T148" s="52">
        <f t="shared" si="64"/>
        <v>0</v>
      </c>
      <c r="U148" s="119">
        <f t="shared" si="59"/>
        <v>0</v>
      </c>
      <c r="V148" s="120"/>
      <c r="W148" s="143">
        <v>7048652660947</v>
      </c>
      <c r="X148" s="121"/>
      <c r="Y148" s="122">
        <f t="shared" si="57"/>
        <v>0</v>
      </c>
      <c r="Z148" s="123">
        <f t="shared" ca="1" si="65"/>
        <v>0</v>
      </c>
      <c r="AA148" s="123">
        <f t="shared" ca="1" si="66"/>
        <v>0</v>
      </c>
      <c r="AB148" s="123">
        <f t="shared" ca="1" si="67"/>
        <v>1</v>
      </c>
      <c r="AC148" s="123" t="str">
        <f t="shared" si="68"/>
        <v>845082Matte Chopper Orange</v>
      </c>
      <c r="AD148" s="124">
        <f t="shared" si="69"/>
        <v>845082</v>
      </c>
      <c r="AE148" s="127">
        <f>VLOOKUP($C148,Classification!$A:$F,5,FALSE)</f>
        <v>21</v>
      </c>
      <c r="AF148" s="125">
        <f>VLOOKUP($C148,Classification!$A:$F,6,FALSE)</f>
        <v>1</v>
      </c>
      <c r="AG148" s="126" t="str">
        <f>INDEX(ATS!$A:$AE,MATCH('2) Order Form'!$W148,ATS!$AD:$AD,0),7)</f>
        <v>Stock</v>
      </c>
    </row>
    <row r="149" spans="1:33" ht="17.25" customHeight="1" x14ac:dyDescent="0.2">
      <c r="A149" s="34">
        <v>1</v>
      </c>
      <c r="B149" s="34" t="str">
        <f>VLOOKUP(A149,Classification!$H$2:$I$11,2,FALSE)</f>
        <v>Helmets &amp; Helmet Acc.</v>
      </c>
      <c r="C149" s="34">
        <f>INDEX(ATS!$A:$AE,MATCH('2) Order Form'!$W149,ATS!$AD:$AD,0),1)</f>
        <v>845082</v>
      </c>
      <c r="D149" s="34" t="str">
        <f>INDEX(ATS!$A:$AE,MATCH('2) Order Form'!$W149,ATS!$AD:$AD,0),2)</f>
        <v>Outrider Mips Helmet</v>
      </c>
      <c r="E149" s="83" t="str">
        <f>INDEX(ATS!$A:$AE,MATCH('2) Order Form'!$W149,ATS!$AD:$AD,0),4)</f>
        <v>MCHOR-M</v>
      </c>
      <c r="F149" s="83" t="str">
        <f>INDEX(ATS!$A:$AE,MATCH('2) Order Form'!$W149,ATS!$AD:$AD,0),5)</f>
        <v>Matte Chopper Orange</v>
      </c>
      <c r="G149" s="146" t="str">
        <f>INDEX(ATS!$A:$AE,MATCH('2) Order Form'!$W149,ATS!$AD:$AD,0),6)</f>
        <v>M</v>
      </c>
      <c r="H149" s="59">
        <v>1</v>
      </c>
      <c r="I149" s="112">
        <v>0</v>
      </c>
      <c r="J149" s="118">
        <f>IFERROR(VLOOKUP(W149,ATS!$AD:$AF,2,FALSE),0)</f>
        <v>0</v>
      </c>
      <c r="K149" s="118" t="str">
        <f t="shared" si="58"/>
        <v>0</v>
      </c>
      <c r="L149" s="118">
        <f>IFERROR(VLOOKUP(W149,ATS!$AD:$AF,3,FALSE),0)</f>
        <v>0</v>
      </c>
      <c r="M149" s="151" t="str">
        <f t="shared" si="60"/>
        <v>0</v>
      </c>
      <c r="N149" s="94">
        <v>0</v>
      </c>
      <c r="O149" s="56">
        <f t="shared" si="61"/>
        <v>0</v>
      </c>
      <c r="P149" s="51">
        <f>VLOOKUP($C149,Prices!$A$3:$R$1996,MATCH('2) Order Form'!P$8,Prices!$A$2:$R$2,0),FALSE)</f>
        <v>75</v>
      </c>
      <c r="Q149" s="52">
        <f>VLOOKUP($C149,Prices!$A$3:$R$1996,MATCH('2) Order Form'!Q$8,Prices!$A$2:$R$2,0),FALSE)</f>
        <v>149.94999999999999</v>
      </c>
      <c r="R149" s="35">
        <f t="shared" si="62"/>
        <v>0</v>
      </c>
      <c r="S149" s="44">
        <f t="shared" si="63"/>
        <v>0</v>
      </c>
      <c r="T149" s="52">
        <f t="shared" si="64"/>
        <v>0</v>
      </c>
      <c r="U149" s="119">
        <f t="shared" si="59"/>
        <v>0</v>
      </c>
      <c r="V149" s="120"/>
      <c r="W149" s="143">
        <v>7048652660930</v>
      </c>
      <c r="X149" s="121"/>
      <c r="Y149" s="122">
        <f t="shared" si="57"/>
        <v>0</v>
      </c>
      <c r="Z149" s="123">
        <f t="shared" ca="1" si="65"/>
        <v>0</v>
      </c>
      <c r="AA149" s="123">
        <f t="shared" ca="1" si="66"/>
        <v>0</v>
      </c>
      <c r="AB149" s="123">
        <f t="shared" ca="1" si="67"/>
        <v>0</v>
      </c>
      <c r="AC149" s="123" t="str">
        <f t="shared" si="68"/>
        <v>845082Matte Chopper Orange</v>
      </c>
      <c r="AD149" s="124">
        <f t="shared" si="69"/>
        <v>845082</v>
      </c>
      <c r="AE149" s="127">
        <f>VLOOKUP($C149,Classification!$A:$F,5,FALSE)</f>
        <v>21</v>
      </c>
      <c r="AF149" s="125">
        <f>VLOOKUP($C149,Classification!$A:$F,6,FALSE)</f>
        <v>1</v>
      </c>
      <c r="AG149" s="126" t="str">
        <f>INDEX(ATS!$A:$AE,MATCH('2) Order Form'!$W149,ATS!$AD:$AD,0),7)</f>
        <v>Stock</v>
      </c>
    </row>
    <row r="150" spans="1:33" ht="17.25" customHeight="1" x14ac:dyDescent="0.2">
      <c r="A150" s="34">
        <v>1</v>
      </c>
      <c r="B150" s="34" t="str">
        <f>VLOOKUP(A150,Classification!$H$2:$I$11,2,FALSE)</f>
        <v>Helmets &amp; Helmet Acc.</v>
      </c>
      <c r="C150" s="34">
        <f>INDEX(ATS!$A:$AE,MATCH('2) Order Form'!$W150,ATS!$AD:$AD,0),1)</f>
        <v>845082</v>
      </c>
      <c r="D150" s="34" t="str">
        <f>INDEX(ATS!$A:$AE,MATCH('2) Order Form'!$W150,ATS!$AD:$AD,0),2)</f>
        <v>Outrider Mips Helmet</v>
      </c>
      <c r="E150" s="83" t="str">
        <f>INDEX(ATS!$A:$AE,MATCH('2) Order Form'!$W150,ATS!$AD:$AD,0),4)</f>
        <v>MCHOR-L</v>
      </c>
      <c r="F150" s="83" t="str">
        <f>INDEX(ATS!$A:$AE,MATCH('2) Order Form'!$W150,ATS!$AD:$AD,0),5)</f>
        <v>Matte Chopper Orange</v>
      </c>
      <c r="G150" s="146" t="str">
        <f>INDEX(ATS!$A:$AE,MATCH('2) Order Form'!$W150,ATS!$AD:$AD,0),6)</f>
        <v>L</v>
      </c>
      <c r="H150" s="59">
        <v>1</v>
      </c>
      <c r="I150" s="112">
        <v>0</v>
      </c>
      <c r="J150" s="118">
        <f>IFERROR(VLOOKUP(W150,ATS!$AD:$AF,2,FALSE),0)</f>
        <v>0</v>
      </c>
      <c r="K150" s="118" t="str">
        <f t="shared" si="58"/>
        <v>0</v>
      </c>
      <c r="L150" s="118">
        <f>IFERROR(VLOOKUP(W150,ATS!$AD:$AF,3,FALSE),0)</f>
        <v>0</v>
      </c>
      <c r="M150" s="151" t="str">
        <f t="shared" si="60"/>
        <v>0</v>
      </c>
      <c r="N150" s="94">
        <v>0</v>
      </c>
      <c r="O150" s="56">
        <f t="shared" si="61"/>
        <v>0</v>
      </c>
      <c r="P150" s="51">
        <f>VLOOKUP($C150,Prices!$A$3:$R$1996,MATCH('2) Order Form'!P$8,Prices!$A$2:$R$2,0),FALSE)</f>
        <v>75</v>
      </c>
      <c r="Q150" s="52">
        <f>VLOOKUP($C150,Prices!$A$3:$R$1996,MATCH('2) Order Form'!Q$8,Prices!$A$2:$R$2,0),FALSE)</f>
        <v>149.94999999999999</v>
      </c>
      <c r="R150" s="35">
        <f t="shared" si="62"/>
        <v>0</v>
      </c>
      <c r="S150" s="44">
        <f t="shared" si="63"/>
        <v>0</v>
      </c>
      <c r="T150" s="52">
        <f t="shared" si="64"/>
        <v>0</v>
      </c>
      <c r="U150" s="119">
        <f t="shared" si="59"/>
        <v>0</v>
      </c>
      <c r="V150" s="120"/>
      <c r="W150" s="143">
        <v>7048652660923</v>
      </c>
      <c r="X150" s="121"/>
      <c r="Y150" s="122">
        <f t="shared" si="57"/>
        <v>0</v>
      </c>
      <c r="Z150" s="123">
        <f t="shared" ca="1" si="65"/>
        <v>0</v>
      </c>
      <c r="AA150" s="123">
        <f t="shared" ca="1" si="66"/>
        <v>0</v>
      </c>
      <c r="AB150" s="123">
        <f t="shared" ca="1" si="67"/>
        <v>0</v>
      </c>
      <c r="AC150" s="123" t="str">
        <f t="shared" si="68"/>
        <v>845082Matte Chopper Orange</v>
      </c>
      <c r="AD150" s="124">
        <f t="shared" si="69"/>
        <v>845082</v>
      </c>
      <c r="AE150" s="127">
        <f>VLOOKUP($C150,Classification!$A:$F,5,FALSE)</f>
        <v>21</v>
      </c>
      <c r="AF150" s="125">
        <f>VLOOKUP($C150,Classification!$A:$F,6,FALSE)</f>
        <v>1</v>
      </c>
      <c r="AG150" s="126" t="str">
        <f>INDEX(ATS!$A:$AE,MATCH('2) Order Form'!$W150,ATS!$AD:$AD,0),7)</f>
        <v>Stock</v>
      </c>
    </row>
    <row r="151" spans="1:33" ht="17.25" customHeight="1" x14ac:dyDescent="0.2">
      <c r="A151" s="34">
        <v>1</v>
      </c>
      <c r="B151" s="34" t="str">
        <f>VLOOKUP(A151,Classification!$H$2:$I$11,2,FALSE)</f>
        <v>Helmets &amp; Helmet Acc.</v>
      </c>
      <c r="C151" s="34">
        <f>INDEX(ATS!$A:$AE,MATCH('2) Order Form'!$W151,ATS!$AD:$AD,0),1)</f>
        <v>845082</v>
      </c>
      <c r="D151" s="34" t="str">
        <f>INDEX(ATS!$A:$AE,MATCH('2) Order Form'!$W151,ATS!$AD:$AD,0),2)</f>
        <v>Outrider Mips Helmet</v>
      </c>
      <c r="E151" s="83" t="str">
        <f>INDEX(ATS!$A:$AE,MATCH('2) Order Form'!$W151,ATS!$AD:$AD,0),4)</f>
        <v>MNGRY-S</v>
      </c>
      <c r="F151" s="83" t="str">
        <f>INDEX(ATS!$A:$AE,MATCH('2) Order Form'!$W151,ATS!$AD:$AD,0),5)</f>
        <v>Matte Nardo Gray</v>
      </c>
      <c r="G151" s="146" t="str">
        <f>INDEX(ATS!$A:$AE,MATCH('2) Order Form'!$W151,ATS!$AD:$AD,0),6)</f>
        <v>S</v>
      </c>
      <c r="H151" s="59">
        <v>1</v>
      </c>
      <c r="I151" s="112">
        <v>0</v>
      </c>
      <c r="J151" s="118">
        <f>IFERROR(VLOOKUP(W151,ATS!$AD:$AF,2,FALSE),0)</f>
        <v>22</v>
      </c>
      <c r="K151" s="118">
        <f t="shared" si="58"/>
        <v>22</v>
      </c>
      <c r="L151" s="118">
        <f>IFERROR(VLOOKUP(W151,ATS!$AD:$AF,3,FALSE),0)</f>
        <v>22</v>
      </c>
      <c r="M151" s="151">
        <f t="shared" si="60"/>
        <v>22</v>
      </c>
      <c r="N151" s="94">
        <v>0</v>
      </c>
      <c r="O151" s="56">
        <f t="shared" si="61"/>
        <v>0</v>
      </c>
      <c r="P151" s="51">
        <f>VLOOKUP($C151,Prices!$A$3:$R$1996,MATCH('2) Order Form'!P$8,Prices!$A$2:$R$2,0),FALSE)</f>
        <v>75</v>
      </c>
      <c r="Q151" s="52">
        <f>VLOOKUP($C151,Prices!$A$3:$R$1996,MATCH('2) Order Form'!Q$8,Prices!$A$2:$R$2,0),FALSE)</f>
        <v>149.94999999999999</v>
      </c>
      <c r="R151" s="35">
        <f t="shared" si="62"/>
        <v>0</v>
      </c>
      <c r="S151" s="44">
        <f t="shared" si="63"/>
        <v>0</v>
      </c>
      <c r="T151" s="52">
        <f t="shared" si="64"/>
        <v>0</v>
      </c>
      <c r="U151" s="119">
        <f t="shared" si="59"/>
        <v>0</v>
      </c>
      <c r="V151" s="120"/>
      <c r="W151" s="143">
        <v>7048652661005</v>
      </c>
      <c r="X151" s="121"/>
      <c r="Y151" s="122">
        <f t="shared" si="57"/>
        <v>0</v>
      </c>
      <c r="Z151" s="123">
        <f t="shared" ca="1" si="65"/>
        <v>0</v>
      </c>
      <c r="AA151" s="123">
        <f t="shared" ca="1" si="66"/>
        <v>0</v>
      </c>
      <c r="AB151" s="123">
        <f t="shared" ca="1" si="67"/>
        <v>1</v>
      </c>
      <c r="AC151" s="123" t="str">
        <f t="shared" si="68"/>
        <v>845082Matte Nardo Gray</v>
      </c>
      <c r="AD151" s="124">
        <f t="shared" si="69"/>
        <v>845082</v>
      </c>
      <c r="AE151" s="127">
        <f>VLOOKUP($C151,Classification!$A:$F,5,FALSE)</f>
        <v>21</v>
      </c>
      <c r="AF151" s="125">
        <f>VLOOKUP($C151,Classification!$A:$F,6,FALSE)</f>
        <v>1</v>
      </c>
      <c r="AG151" s="126" t="str">
        <f>INDEX(ATS!$A:$AE,MATCH('2) Order Form'!$W151,ATS!$AD:$AD,0),7)</f>
        <v>Stock</v>
      </c>
    </row>
    <row r="152" spans="1:33" ht="17.25" customHeight="1" x14ac:dyDescent="0.2">
      <c r="A152" s="34">
        <v>1</v>
      </c>
      <c r="B152" s="34" t="str">
        <f>VLOOKUP(A152,Classification!$H$2:$I$11,2,FALSE)</f>
        <v>Helmets &amp; Helmet Acc.</v>
      </c>
      <c r="C152" s="34">
        <f>INDEX(ATS!$A:$AE,MATCH('2) Order Form'!$W152,ATS!$AD:$AD,0),1)</f>
        <v>845082</v>
      </c>
      <c r="D152" s="34" t="str">
        <f>INDEX(ATS!$A:$AE,MATCH('2) Order Form'!$W152,ATS!$AD:$AD,0),2)</f>
        <v>Outrider Mips Helmet</v>
      </c>
      <c r="E152" s="83" t="str">
        <f>INDEX(ATS!$A:$AE,MATCH('2) Order Form'!$W152,ATS!$AD:$AD,0),4)</f>
        <v>MNGRY-M</v>
      </c>
      <c r="F152" s="83" t="str">
        <f>INDEX(ATS!$A:$AE,MATCH('2) Order Form'!$W152,ATS!$AD:$AD,0),5)</f>
        <v>Matte Nardo Gray</v>
      </c>
      <c r="G152" s="146" t="str">
        <f>INDEX(ATS!$A:$AE,MATCH('2) Order Form'!$W152,ATS!$AD:$AD,0),6)</f>
        <v>M</v>
      </c>
      <c r="H152" s="59">
        <v>1</v>
      </c>
      <c r="I152" s="112">
        <v>0</v>
      </c>
      <c r="J152" s="118">
        <f>IFERROR(VLOOKUP(W152,ATS!$AD:$AF,2,FALSE),0)</f>
        <v>34</v>
      </c>
      <c r="K152" s="118">
        <f t="shared" si="58"/>
        <v>34</v>
      </c>
      <c r="L152" s="118">
        <f>IFERROR(VLOOKUP(W152,ATS!$AD:$AF,3,FALSE),0)</f>
        <v>34</v>
      </c>
      <c r="M152" s="151">
        <f t="shared" si="60"/>
        <v>34</v>
      </c>
      <c r="N152" s="94">
        <v>0</v>
      </c>
      <c r="O152" s="56">
        <f t="shared" si="61"/>
        <v>0</v>
      </c>
      <c r="P152" s="51">
        <f>VLOOKUP($C152,Prices!$A$3:$R$1996,MATCH('2) Order Form'!P$8,Prices!$A$2:$R$2,0),FALSE)</f>
        <v>75</v>
      </c>
      <c r="Q152" s="52">
        <f>VLOOKUP($C152,Prices!$A$3:$R$1996,MATCH('2) Order Form'!Q$8,Prices!$A$2:$R$2,0),FALSE)</f>
        <v>149.94999999999999</v>
      </c>
      <c r="R152" s="35">
        <f t="shared" si="62"/>
        <v>0</v>
      </c>
      <c r="S152" s="44">
        <f t="shared" si="63"/>
        <v>0</v>
      </c>
      <c r="T152" s="52">
        <f t="shared" si="64"/>
        <v>0</v>
      </c>
      <c r="U152" s="119">
        <f t="shared" si="59"/>
        <v>0</v>
      </c>
      <c r="V152" s="120"/>
      <c r="W152" s="143">
        <v>7048652660992</v>
      </c>
      <c r="X152" s="121"/>
      <c r="Y152" s="122">
        <f t="shared" si="57"/>
        <v>0</v>
      </c>
      <c r="Z152" s="123">
        <f t="shared" ca="1" si="65"/>
        <v>0</v>
      </c>
      <c r="AA152" s="123">
        <f t="shared" ca="1" si="66"/>
        <v>0</v>
      </c>
      <c r="AB152" s="123">
        <f t="shared" ca="1" si="67"/>
        <v>0</v>
      </c>
      <c r="AC152" s="123" t="str">
        <f t="shared" si="68"/>
        <v>845082Matte Nardo Gray</v>
      </c>
      <c r="AD152" s="124">
        <f t="shared" si="69"/>
        <v>845082</v>
      </c>
      <c r="AE152" s="127">
        <f>VLOOKUP($C152,Classification!$A:$F,5,FALSE)</f>
        <v>21</v>
      </c>
      <c r="AF152" s="125">
        <f>VLOOKUP($C152,Classification!$A:$F,6,FALSE)</f>
        <v>1</v>
      </c>
      <c r="AG152" s="126" t="str">
        <f>INDEX(ATS!$A:$AE,MATCH('2) Order Form'!$W152,ATS!$AD:$AD,0),7)</f>
        <v>Stock</v>
      </c>
    </row>
    <row r="153" spans="1:33" ht="17.25" customHeight="1" x14ac:dyDescent="0.2">
      <c r="A153" s="34">
        <v>1</v>
      </c>
      <c r="B153" s="34" t="str">
        <f>VLOOKUP(A153,Classification!$H$2:$I$11,2,FALSE)</f>
        <v>Helmets &amp; Helmet Acc.</v>
      </c>
      <c r="C153" s="34">
        <f>INDEX(ATS!$A:$AE,MATCH('2) Order Form'!$W153,ATS!$AD:$AD,0),1)</f>
        <v>845082</v>
      </c>
      <c r="D153" s="34" t="str">
        <f>INDEX(ATS!$A:$AE,MATCH('2) Order Form'!$W153,ATS!$AD:$AD,0),2)</f>
        <v>Outrider Mips Helmet</v>
      </c>
      <c r="E153" s="83" t="str">
        <f>INDEX(ATS!$A:$AE,MATCH('2) Order Form'!$W153,ATS!$AD:$AD,0),4)</f>
        <v>MNGRY-L</v>
      </c>
      <c r="F153" s="83" t="str">
        <f>INDEX(ATS!$A:$AE,MATCH('2) Order Form'!$W153,ATS!$AD:$AD,0),5)</f>
        <v>Matte Nardo Gray</v>
      </c>
      <c r="G153" s="146" t="str">
        <f>INDEX(ATS!$A:$AE,MATCH('2) Order Form'!$W153,ATS!$AD:$AD,0),6)</f>
        <v>L</v>
      </c>
      <c r="H153" s="59">
        <v>1</v>
      </c>
      <c r="I153" s="112">
        <v>0</v>
      </c>
      <c r="J153" s="118">
        <f>IFERROR(VLOOKUP(W153,ATS!$AD:$AF,2,FALSE),0)</f>
        <v>23</v>
      </c>
      <c r="K153" s="118">
        <f t="shared" si="58"/>
        <v>23</v>
      </c>
      <c r="L153" s="118">
        <f>IFERROR(VLOOKUP(W153,ATS!$AD:$AF,3,FALSE),0)</f>
        <v>23</v>
      </c>
      <c r="M153" s="151">
        <f t="shared" si="60"/>
        <v>23</v>
      </c>
      <c r="N153" s="94">
        <v>0</v>
      </c>
      <c r="O153" s="56">
        <f t="shared" si="61"/>
        <v>0</v>
      </c>
      <c r="P153" s="51">
        <f>VLOOKUP($C153,Prices!$A$3:$R$1996,MATCH('2) Order Form'!P$8,Prices!$A$2:$R$2,0),FALSE)</f>
        <v>75</v>
      </c>
      <c r="Q153" s="52">
        <f>VLOOKUP($C153,Prices!$A$3:$R$1996,MATCH('2) Order Form'!Q$8,Prices!$A$2:$R$2,0),FALSE)</f>
        <v>149.94999999999999</v>
      </c>
      <c r="R153" s="35">
        <f t="shared" si="62"/>
        <v>0</v>
      </c>
      <c r="S153" s="44">
        <f t="shared" si="63"/>
        <v>0</v>
      </c>
      <c r="T153" s="52">
        <f t="shared" si="64"/>
        <v>0</v>
      </c>
      <c r="U153" s="119">
        <f t="shared" si="59"/>
        <v>0</v>
      </c>
      <c r="V153" s="120"/>
      <c r="W153" s="143">
        <v>7048652660985</v>
      </c>
      <c r="X153" s="121"/>
      <c r="Y153" s="122">
        <f t="shared" si="57"/>
        <v>0</v>
      </c>
      <c r="Z153" s="123">
        <f t="shared" ca="1" si="65"/>
        <v>0</v>
      </c>
      <c r="AA153" s="123">
        <f t="shared" ca="1" si="66"/>
        <v>0</v>
      </c>
      <c r="AB153" s="123">
        <f t="shared" ca="1" si="67"/>
        <v>0</v>
      </c>
      <c r="AC153" s="123" t="str">
        <f t="shared" si="68"/>
        <v>845082Matte Nardo Gray</v>
      </c>
      <c r="AD153" s="124">
        <f t="shared" si="69"/>
        <v>845082</v>
      </c>
      <c r="AE153" s="127">
        <f>VLOOKUP($C153,Classification!$A:$F,5,FALSE)</f>
        <v>21</v>
      </c>
      <c r="AF153" s="125">
        <f>VLOOKUP($C153,Classification!$A:$F,6,FALSE)</f>
        <v>1</v>
      </c>
      <c r="AG153" s="126" t="str">
        <f>INDEX(ATS!$A:$AE,MATCH('2) Order Form'!$W153,ATS!$AD:$AD,0),7)</f>
        <v>Stock</v>
      </c>
    </row>
    <row r="154" spans="1:33" ht="17.25" customHeight="1" x14ac:dyDescent="0.2">
      <c r="A154" s="34">
        <v>1</v>
      </c>
      <c r="B154" s="34" t="str">
        <f>VLOOKUP(A154,Classification!$H$2:$I$11,2,FALSE)</f>
        <v>Helmets &amp; Helmet Acc.</v>
      </c>
      <c r="C154" s="34">
        <f>INDEX(ATS!$A:$AE,MATCH('2) Order Form'!$W154,ATS!$AD:$AD,0),1)</f>
        <v>845082</v>
      </c>
      <c r="D154" s="34" t="str">
        <f>INDEX(ATS!$A:$AE,MATCH('2) Order Form'!$W154,ATS!$AD:$AD,0),2)</f>
        <v>Outrider Mips Helmet</v>
      </c>
      <c r="E154" s="83" t="str">
        <f>INDEX(ATS!$A:$AE,MATCH('2) Order Form'!$W154,ATS!$AD:$AD,0),4)</f>
        <v>MWHTE-S</v>
      </c>
      <c r="F154" s="83" t="str">
        <f>INDEX(ATS!$A:$AE,MATCH('2) Order Form'!$W154,ATS!$AD:$AD,0),5)</f>
        <v>Matte White</v>
      </c>
      <c r="G154" s="146" t="str">
        <f>INDEX(ATS!$A:$AE,MATCH('2) Order Form'!$W154,ATS!$AD:$AD,0),6)</f>
        <v>S</v>
      </c>
      <c r="H154" s="59">
        <v>1</v>
      </c>
      <c r="I154" s="112">
        <v>0</v>
      </c>
      <c r="J154" s="118">
        <f>IFERROR(VLOOKUP(W154,ATS!$AD:$AF,2,FALSE),0)</f>
        <v>16</v>
      </c>
      <c r="K154" s="118">
        <f t="shared" si="58"/>
        <v>16</v>
      </c>
      <c r="L154" s="118">
        <f>IFERROR(VLOOKUP(W154,ATS!$AD:$AF,3,FALSE),0)</f>
        <v>16</v>
      </c>
      <c r="M154" s="151">
        <f t="shared" si="60"/>
        <v>16</v>
      </c>
      <c r="N154" s="94">
        <v>0</v>
      </c>
      <c r="O154" s="56">
        <f t="shared" si="61"/>
        <v>0</v>
      </c>
      <c r="P154" s="51">
        <f>VLOOKUP($C154,Prices!$A$3:$R$1996,MATCH('2) Order Form'!P$8,Prices!$A$2:$R$2,0),FALSE)</f>
        <v>75</v>
      </c>
      <c r="Q154" s="52">
        <f>VLOOKUP($C154,Prices!$A$3:$R$1996,MATCH('2) Order Form'!Q$8,Prices!$A$2:$R$2,0),FALSE)</f>
        <v>149.94999999999999</v>
      </c>
      <c r="R154" s="35">
        <f t="shared" si="62"/>
        <v>0</v>
      </c>
      <c r="S154" s="44">
        <f t="shared" si="63"/>
        <v>0</v>
      </c>
      <c r="T154" s="52">
        <f t="shared" si="64"/>
        <v>0</v>
      </c>
      <c r="U154" s="119">
        <f t="shared" si="59"/>
        <v>0</v>
      </c>
      <c r="V154" s="120"/>
      <c r="W154" s="143">
        <v>7048652274502</v>
      </c>
      <c r="X154" s="121"/>
      <c r="Y154" s="122">
        <f t="shared" si="57"/>
        <v>0</v>
      </c>
      <c r="Z154" s="123">
        <f t="shared" ca="1" si="65"/>
        <v>0</v>
      </c>
      <c r="AA154" s="123">
        <f t="shared" ca="1" si="66"/>
        <v>0</v>
      </c>
      <c r="AB154" s="123">
        <f t="shared" ca="1" si="67"/>
        <v>1</v>
      </c>
      <c r="AC154" s="123" t="str">
        <f t="shared" si="68"/>
        <v>845082Matte White</v>
      </c>
      <c r="AD154" s="124">
        <f t="shared" si="69"/>
        <v>845082</v>
      </c>
      <c r="AE154" s="127">
        <f>VLOOKUP($C154,Classification!$A:$F,5,FALSE)</f>
        <v>21</v>
      </c>
      <c r="AF154" s="125">
        <f>VLOOKUP($C154,Classification!$A:$F,6,FALSE)</f>
        <v>1</v>
      </c>
      <c r="AG154" s="126" t="str">
        <f>INDEX(ATS!$A:$AE,MATCH('2) Order Form'!$W154,ATS!$AD:$AD,0),7)</f>
        <v>Active</v>
      </c>
    </row>
    <row r="155" spans="1:33" ht="17.25" customHeight="1" x14ac:dyDescent="0.2">
      <c r="A155" s="34">
        <v>1</v>
      </c>
      <c r="B155" s="34" t="str">
        <f>VLOOKUP(A155,Classification!$H$2:$I$11,2,FALSE)</f>
        <v>Helmets &amp; Helmet Acc.</v>
      </c>
      <c r="C155" s="34">
        <f>INDEX(ATS!$A:$AE,MATCH('2) Order Form'!$W155,ATS!$AD:$AD,0),1)</f>
        <v>845082</v>
      </c>
      <c r="D155" s="34" t="str">
        <f>INDEX(ATS!$A:$AE,MATCH('2) Order Form'!$W155,ATS!$AD:$AD,0),2)</f>
        <v>Outrider Mips Helmet</v>
      </c>
      <c r="E155" s="83" t="str">
        <f>INDEX(ATS!$A:$AE,MATCH('2) Order Form'!$W155,ATS!$AD:$AD,0),4)</f>
        <v>MWHTE-M</v>
      </c>
      <c r="F155" s="83" t="str">
        <f>INDEX(ATS!$A:$AE,MATCH('2) Order Form'!$W155,ATS!$AD:$AD,0),5)</f>
        <v>Matte White</v>
      </c>
      <c r="G155" s="146" t="str">
        <f>INDEX(ATS!$A:$AE,MATCH('2) Order Form'!$W155,ATS!$AD:$AD,0),6)</f>
        <v>M</v>
      </c>
      <c r="H155" s="59">
        <v>1</v>
      </c>
      <c r="I155" s="112">
        <v>0</v>
      </c>
      <c r="J155" s="118">
        <f>IFERROR(VLOOKUP(W155,ATS!$AD:$AF,2,FALSE),0)</f>
        <v>78</v>
      </c>
      <c r="K155" s="118" t="str">
        <f t="shared" si="58"/>
        <v>50+</v>
      </c>
      <c r="L155" s="118">
        <f>IFERROR(VLOOKUP(W155,ATS!$AD:$AF,3,FALSE),0)</f>
        <v>78</v>
      </c>
      <c r="M155" s="151" t="str">
        <f t="shared" si="60"/>
        <v>50+</v>
      </c>
      <c r="N155" s="94">
        <v>0</v>
      </c>
      <c r="O155" s="56">
        <f t="shared" si="61"/>
        <v>0</v>
      </c>
      <c r="P155" s="51">
        <f>VLOOKUP($C155,Prices!$A$3:$R$1996,MATCH('2) Order Form'!P$8,Prices!$A$2:$R$2,0),FALSE)</f>
        <v>75</v>
      </c>
      <c r="Q155" s="52">
        <f>VLOOKUP($C155,Prices!$A$3:$R$1996,MATCH('2) Order Form'!Q$8,Prices!$A$2:$R$2,0),FALSE)</f>
        <v>149.94999999999999</v>
      </c>
      <c r="R155" s="35">
        <f t="shared" si="62"/>
        <v>0</v>
      </c>
      <c r="S155" s="44">
        <f t="shared" si="63"/>
        <v>0</v>
      </c>
      <c r="T155" s="52">
        <f t="shared" si="64"/>
        <v>0</v>
      </c>
      <c r="U155" s="119">
        <f t="shared" si="59"/>
        <v>0</v>
      </c>
      <c r="V155" s="120"/>
      <c r="W155" s="143">
        <v>7048652274496</v>
      </c>
      <c r="X155" s="121"/>
      <c r="Y155" s="122">
        <f t="shared" si="57"/>
        <v>0</v>
      </c>
      <c r="Z155" s="123">
        <f t="shared" ca="1" si="65"/>
        <v>0</v>
      </c>
      <c r="AA155" s="123">
        <f t="shared" ca="1" si="66"/>
        <v>0</v>
      </c>
      <c r="AB155" s="123">
        <f t="shared" ca="1" si="67"/>
        <v>0</v>
      </c>
      <c r="AC155" s="123" t="str">
        <f t="shared" si="68"/>
        <v>845082Matte White</v>
      </c>
      <c r="AD155" s="124">
        <f t="shared" si="69"/>
        <v>845082</v>
      </c>
      <c r="AE155" s="127">
        <f>VLOOKUP($C155,Classification!$A:$F,5,FALSE)</f>
        <v>21</v>
      </c>
      <c r="AF155" s="125">
        <f>VLOOKUP($C155,Classification!$A:$F,6,FALSE)</f>
        <v>1</v>
      </c>
      <c r="AG155" s="126" t="str">
        <f>INDEX(ATS!$A:$AE,MATCH('2) Order Form'!$W155,ATS!$AD:$AD,0),7)</f>
        <v>Active</v>
      </c>
    </row>
    <row r="156" spans="1:33" ht="17.25" customHeight="1" x14ac:dyDescent="0.2">
      <c r="A156" s="34">
        <v>1</v>
      </c>
      <c r="B156" s="34" t="str">
        <f>VLOOKUP(A156,Classification!$H$2:$I$11,2,FALSE)</f>
        <v>Helmets &amp; Helmet Acc.</v>
      </c>
      <c r="C156" s="34">
        <f>INDEX(ATS!$A:$AE,MATCH('2) Order Form'!$W156,ATS!$AD:$AD,0),1)</f>
        <v>845082</v>
      </c>
      <c r="D156" s="34" t="str">
        <f>INDEX(ATS!$A:$AE,MATCH('2) Order Form'!$W156,ATS!$AD:$AD,0),2)</f>
        <v>Outrider Mips Helmet</v>
      </c>
      <c r="E156" s="83" t="str">
        <f>INDEX(ATS!$A:$AE,MATCH('2) Order Form'!$W156,ATS!$AD:$AD,0),4)</f>
        <v>MWHTE-L</v>
      </c>
      <c r="F156" s="83" t="str">
        <f>INDEX(ATS!$A:$AE,MATCH('2) Order Form'!$W156,ATS!$AD:$AD,0),5)</f>
        <v>Matte White</v>
      </c>
      <c r="G156" s="146" t="str">
        <f>INDEX(ATS!$A:$AE,MATCH('2) Order Form'!$W156,ATS!$AD:$AD,0),6)</f>
        <v>L</v>
      </c>
      <c r="H156" s="59">
        <v>1</v>
      </c>
      <c r="I156" s="112">
        <v>0</v>
      </c>
      <c r="J156" s="118">
        <f>IFERROR(VLOOKUP(W156,ATS!$AD:$AF,2,FALSE),0)</f>
        <v>51</v>
      </c>
      <c r="K156" s="118" t="str">
        <f t="shared" si="58"/>
        <v>50+</v>
      </c>
      <c r="L156" s="118">
        <f>IFERROR(VLOOKUP(W156,ATS!$AD:$AF,3,FALSE),0)</f>
        <v>51</v>
      </c>
      <c r="M156" s="151" t="str">
        <f t="shared" si="60"/>
        <v>50+</v>
      </c>
      <c r="N156" s="94">
        <v>0</v>
      </c>
      <c r="O156" s="56">
        <f t="shared" si="61"/>
        <v>0</v>
      </c>
      <c r="P156" s="51">
        <f>VLOOKUP($C156,Prices!$A$3:$R$1996,MATCH('2) Order Form'!P$8,Prices!$A$2:$R$2,0),FALSE)</f>
        <v>75</v>
      </c>
      <c r="Q156" s="52">
        <f>VLOOKUP($C156,Prices!$A$3:$R$1996,MATCH('2) Order Form'!Q$8,Prices!$A$2:$R$2,0),FALSE)</f>
        <v>149.94999999999999</v>
      </c>
      <c r="R156" s="35">
        <f t="shared" si="62"/>
        <v>0</v>
      </c>
      <c r="S156" s="44">
        <f t="shared" si="63"/>
        <v>0</v>
      </c>
      <c r="T156" s="52">
        <f t="shared" si="64"/>
        <v>0</v>
      </c>
      <c r="U156" s="119">
        <f t="shared" si="59"/>
        <v>0</v>
      </c>
      <c r="V156" s="120"/>
      <c r="W156" s="143">
        <v>7048652274489</v>
      </c>
      <c r="X156" s="121"/>
      <c r="Y156" s="122">
        <f t="shared" si="57"/>
        <v>0</v>
      </c>
      <c r="Z156" s="123">
        <f t="shared" ca="1" si="65"/>
        <v>0</v>
      </c>
      <c r="AA156" s="123">
        <f t="shared" ca="1" si="66"/>
        <v>0</v>
      </c>
      <c r="AB156" s="123">
        <f t="shared" ca="1" si="67"/>
        <v>0</v>
      </c>
      <c r="AC156" s="123" t="str">
        <f t="shared" si="68"/>
        <v>845082Matte White</v>
      </c>
      <c r="AD156" s="124">
        <f t="shared" si="69"/>
        <v>845082</v>
      </c>
      <c r="AE156" s="127">
        <f>VLOOKUP($C156,Classification!$A:$F,5,FALSE)</f>
        <v>21</v>
      </c>
      <c r="AF156" s="125">
        <f>VLOOKUP($C156,Classification!$A:$F,6,FALSE)</f>
        <v>1</v>
      </c>
      <c r="AG156" s="126" t="str">
        <f>INDEX(ATS!$A:$AE,MATCH('2) Order Form'!$W156,ATS!$AD:$AD,0),7)</f>
        <v>Active</v>
      </c>
    </row>
    <row r="157" spans="1:33" ht="17.25" customHeight="1" x14ac:dyDescent="0.2">
      <c r="A157" s="34">
        <v>1</v>
      </c>
      <c r="B157" s="34" t="str">
        <f>VLOOKUP(A157,Classification!$H$2:$I$11,2,FALSE)</f>
        <v>Helmets &amp; Helmet Acc.</v>
      </c>
      <c r="C157" s="34">
        <f>INDEX(ATS!$A:$AE,MATCH('2) Order Form'!$W157,ATS!$AD:$AD,0),1)</f>
        <v>845081</v>
      </c>
      <c r="D157" s="34" t="str">
        <f>INDEX(ATS!$A:$AE,MATCH('2) Order Form'!$W157,ATS!$AD:$AD,0),2)</f>
        <v>Outrider Helmet</v>
      </c>
      <c r="E157" s="83" t="str">
        <f>INDEX(ATS!$A:$AE,MATCH('2) Order Form'!$W157,ATS!$AD:$AD,0),4)</f>
        <v>MAQM-S</v>
      </c>
      <c r="F157" s="83" t="str">
        <f>INDEX(ATS!$A:$AE,MATCH('2) Order Form'!$W157,ATS!$AD:$AD,0),5)</f>
        <v>Matte Aquamarine</v>
      </c>
      <c r="G157" s="146" t="str">
        <f>INDEX(ATS!$A:$AE,MATCH('2) Order Form'!$W157,ATS!$AD:$AD,0),6)</f>
        <v>S</v>
      </c>
      <c r="H157" s="59">
        <v>1</v>
      </c>
      <c r="I157" s="112">
        <v>0</v>
      </c>
      <c r="J157" s="118">
        <f>IFERROR(VLOOKUP(W157,ATS!$AD:$AF,2,FALSE),0)</f>
        <v>32</v>
      </c>
      <c r="K157" s="118">
        <f t="shared" si="58"/>
        <v>32</v>
      </c>
      <c r="L157" s="118">
        <f>IFERROR(VLOOKUP(W157,ATS!$AD:$AF,3,FALSE),0)</f>
        <v>32</v>
      </c>
      <c r="M157" s="151">
        <f t="shared" si="60"/>
        <v>32</v>
      </c>
      <c r="N157" s="94">
        <v>0</v>
      </c>
      <c r="O157" s="56">
        <f t="shared" si="61"/>
        <v>0</v>
      </c>
      <c r="P157" s="51">
        <f>VLOOKUP($C157,Prices!$A$3:$R$1996,MATCH('2) Order Form'!P$8,Prices!$A$2:$R$2,0),FALSE)</f>
        <v>60</v>
      </c>
      <c r="Q157" s="52">
        <f>VLOOKUP($C157,Prices!$A$3:$R$1996,MATCH('2) Order Form'!Q$8,Prices!$A$2:$R$2,0),FALSE)</f>
        <v>119.95</v>
      </c>
      <c r="R157" s="35">
        <f t="shared" si="62"/>
        <v>0</v>
      </c>
      <c r="S157" s="44">
        <f t="shared" si="63"/>
        <v>0</v>
      </c>
      <c r="T157" s="52">
        <f t="shared" si="64"/>
        <v>0</v>
      </c>
      <c r="U157" s="119">
        <f t="shared" si="59"/>
        <v>0</v>
      </c>
      <c r="V157" s="120"/>
      <c r="W157" s="143">
        <v>7048652662446</v>
      </c>
      <c r="X157" s="121"/>
      <c r="Y157" s="122">
        <f t="shared" si="57"/>
        <v>0</v>
      </c>
      <c r="Z157" s="123">
        <f t="shared" ca="1" si="65"/>
        <v>0</v>
      </c>
      <c r="AA157" s="123">
        <f t="shared" ca="1" si="66"/>
        <v>1</v>
      </c>
      <c r="AB157" s="123">
        <f t="shared" ca="1" si="67"/>
        <v>1</v>
      </c>
      <c r="AC157" s="123" t="str">
        <f t="shared" si="68"/>
        <v>845081Matte Aquamarine</v>
      </c>
      <c r="AD157" s="124">
        <f t="shared" si="69"/>
        <v>845081</v>
      </c>
      <c r="AE157" s="127">
        <f>VLOOKUP($C157,Classification!$A:$F,5,FALSE)</f>
        <v>22</v>
      </c>
      <c r="AF157" s="125">
        <f>VLOOKUP($C157,Classification!$A:$F,6,FALSE)</f>
        <v>1</v>
      </c>
      <c r="AG157" s="126" t="str">
        <f>INDEX(ATS!$A:$AE,MATCH('2) Order Form'!$W157,ATS!$AD:$AD,0),7)</f>
        <v>Stock</v>
      </c>
    </row>
    <row r="158" spans="1:33" ht="17.25" customHeight="1" x14ac:dyDescent="0.2">
      <c r="A158" s="34">
        <v>1</v>
      </c>
      <c r="B158" s="34" t="str">
        <f>VLOOKUP(A158,Classification!$H$2:$I$11,2,FALSE)</f>
        <v>Helmets &amp; Helmet Acc.</v>
      </c>
      <c r="C158" s="34">
        <f>INDEX(ATS!$A:$AE,MATCH('2) Order Form'!$W158,ATS!$AD:$AD,0),1)</f>
        <v>845081</v>
      </c>
      <c r="D158" s="34" t="str">
        <f>INDEX(ATS!$A:$AE,MATCH('2) Order Form'!$W158,ATS!$AD:$AD,0),2)</f>
        <v>Outrider Helmet</v>
      </c>
      <c r="E158" s="83" t="str">
        <f>INDEX(ATS!$A:$AE,MATCH('2) Order Form'!$W158,ATS!$AD:$AD,0),4)</f>
        <v>MAQM-M</v>
      </c>
      <c r="F158" s="83" t="str">
        <f>INDEX(ATS!$A:$AE,MATCH('2) Order Form'!$W158,ATS!$AD:$AD,0),5)</f>
        <v>Matte Aquamarine</v>
      </c>
      <c r="G158" s="146" t="str">
        <f>INDEX(ATS!$A:$AE,MATCH('2) Order Form'!$W158,ATS!$AD:$AD,0),6)</f>
        <v>M</v>
      </c>
      <c r="H158" s="59">
        <v>1</v>
      </c>
      <c r="I158" s="112">
        <v>0</v>
      </c>
      <c r="J158" s="118">
        <f>IFERROR(VLOOKUP(W158,ATS!$AD:$AF,2,FALSE),0)</f>
        <v>0</v>
      </c>
      <c r="K158" s="118" t="str">
        <f t="shared" si="58"/>
        <v>0</v>
      </c>
      <c r="L158" s="118">
        <f>IFERROR(VLOOKUP(W158,ATS!$AD:$AF,3,FALSE),0)</f>
        <v>0</v>
      </c>
      <c r="M158" s="151" t="str">
        <f t="shared" si="60"/>
        <v>0</v>
      </c>
      <c r="N158" s="94">
        <v>0</v>
      </c>
      <c r="O158" s="56">
        <f t="shared" si="61"/>
        <v>0</v>
      </c>
      <c r="P158" s="51">
        <f>VLOOKUP($C158,Prices!$A$3:$R$1996,MATCH('2) Order Form'!P$8,Prices!$A$2:$R$2,0),FALSE)</f>
        <v>60</v>
      </c>
      <c r="Q158" s="52">
        <f>VLOOKUP($C158,Prices!$A$3:$R$1996,MATCH('2) Order Form'!Q$8,Prices!$A$2:$R$2,0),FALSE)</f>
        <v>119.95</v>
      </c>
      <c r="R158" s="35">
        <f t="shared" si="62"/>
        <v>0</v>
      </c>
      <c r="S158" s="44">
        <f t="shared" si="63"/>
        <v>0</v>
      </c>
      <c r="T158" s="52">
        <f t="shared" si="64"/>
        <v>0</v>
      </c>
      <c r="U158" s="119">
        <f t="shared" si="59"/>
        <v>0</v>
      </c>
      <c r="V158" s="120"/>
      <c r="W158" s="143">
        <v>7048652662439</v>
      </c>
      <c r="X158" s="121"/>
      <c r="Y158" s="122">
        <f t="shared" si="57"/>
        <v>0</v>
      </c>
      <c r="Z158" s="123">
        <f t="shared" ca="1" si="65"/>
        <v>0</v>
      </c>
      <c r="AA158" s="123">
        <f t="shared" ca="1" si="66"/>
        <v>0</v>
      </c>
      <c r="AB158" s="123">
        <f t="shared" ca="1" si="67"/>
        <v>0</v>
      </c>
      <c r="AC158" s="123" t="str">
        <f t="shared" si="68"/>
        <v>845081Matte Aquamarine</v>
      </c>
      <c r="AD158" s="124">
        <f t="shared" si="69"/>
        <v>845081</v>
      </c>
      <c r="AE158" s="127">
        <f>VLOOKUP($C158,Classification!$A:$F,5,FALSE)</f>
        <v>22</v>
      </c>
      <c r="AF158" s="125">
        <f>VLOOKUP($C158,Classification!$A:$F,6,FALSE)</f>
        <v>1</v>
      </c>
      <c r="AG158" s="126" t="str">
        <f>INDEX(ATS!$A:$AE,MATCH('2) Order Form'!$W158,ATS!$AD:$AD,0),7)</f>
        <v>Stock</v>
      </c>
    </row>
    <row r="159" spans="1:33" ht="17.25" customHeight="1" x14ac:dyDescent="0.2">
      <c r="A159" s="34">
        <v>1</v>
      </c>
      <c r="B159" s="34" t="str">
        <f>VLOOKUP(A159,Classification!$H$2:$I$11,2,FALSE)</f>
        <v>Helmets &amp; Helmet Acc.</v>
      </c>
      <c r="C159" s="34">
        <f>INDEX(ATS!$A:$AE,MATCH('2) Order Form'!$W159,ATS!$AD:$AD,0),1)</f>
        <v>845081</v>
      </c>
      <c r="D159" s="34" t="str">
        <f>INDEX(ATS!$A:$AE,MATCH('2) Order Form'!$W159,ATS!$AD:$AD,0),2)</f>
        <v>Outrider Helmet</v>
      </c>
      <c r="E159" s="83" t="str">
        <f>INDEX(ATS!$A:$AE,MATCH('2) Order Form'!$W159,ATS!$AD:$AD,0),4)</f>
        <v>MAQM-L</v>
      </c>
      <c r="F159" s="83" t="str">
        <f>INDEX(ATS!$A:$AE,MATCH('2) Order Form'!$W159,ATS!$AD:$AD,0),5)</f>
        <v>Matte Aquamarine</v>
      </c>
      <c r="G159" s="146" t="str">
        <f>INDEX(ATS!$A:$AE,MATCH('2) Order Form'!$W159,ATS!$AD:$AD,0),6)</f>
        <v>L</v>
      </c>
      <c r="H159" s="59">
        <v>1</v>
      </c>
      <c r="I159" s="112">
        <v>0</v>
      </c>
      <c r="J159" s="118">
        <f>IFERROR(VLOOKUP(W159,ATS!$AD:$AF,2,FALSE),0)</f>
        <v>0</v>
      </c>
      <c r="K159" s="118" t="str">
        <f t="shared" si="58"/>
        <v>0</v>
      </c>
      <c r="L159" s="118">
        <f>IFERROR(VLOOKUP(W159,ATS!$AD:$AF,3,FALSE),0)</f>
        <v>0</v>
      </c>
      <c r="M159" s="151" t="str">
        <f t="shared" si="60"/>
        <v>0</v>
      </c>
      <c r="N159" s="94">
        <v>0</v>
      </c>
      <c r="O159" s="56">
        <f t="shared" si="61"/>
        <v>0</v>
      </c>
      <c r="P159" s="51">
        <f>VLOOKUP($C159,Prices!$A$3:$R$1996,MATCH('2) Order Form'!P$8,Prices!$A$2:$R$2,0),FALSE)</f>
        <v>60</v>
      </c>
      <c r="Q159" s="52">
        <f>VLOOKUP($C159,Prices!$A$3:$R$1996,MATCH('2) Order Form'!Q$8,Prices!$A$2:$R$2,0),FALSE)</f>
        <v>119.95</v>
      </c>
      <c r="R159" s="35">
        <f t="shared" si="62"/>
        <v>0</v>
      </c>
      <c r="S159" s="44">
        <f t="shared" si="63"/>
        <v>0</v>
      </c>
      <c r="T159" s="52">
        <f t="shared" si="64"/>
        <v>0</v>
      </c>
      <c r="U159" s="119">
        <f t="shared" si="59"/>
        <v>0</v>
      </c>
      <c r="V159" s="120"/>
      <c r="W159" s="143">
        <v>7048652662422</v>
      </c>
      <c r="X159" s="121"/>
      <c r="Y159" s="122">
        <f t="shared" si="57"/>
        <v>0</v>
      </c>
      <c r="Z159" s="123">
        <f t="shared" ca="1" si="65"/>
        <v>0</v>
      </c>
      <c r="AA159" s="123">
        <f t="shared" ca="1" si="66"/>
        <v>0</v>
      </c>
      <c r="AB159" s="123">
        <f t="shared" ca="1" si="67"/>
        <v>0</v>
      </c>
      <c r="AC159" s="123" t="str">
        <f t="shared" si="68"/>
        <v>845081Matte Aquamarine</v>
      </c>
      <c r="AD159" s="124">
        <f t="shared" si="69"/>
        <v>845081</v>
      </c>
      <c r="AE159" s="127">
        <f>VLOOKUP($C159,Classification!$A:$F,5,FALSE)</f>
        <v>22</v>
      </c>
      <c r="AF159" s="125">
        <f>VLOOKUP($C159,Classification!$A:$F,6,FALSE)</f>
        <v>1</v>
      </c>
      <c r="AG159" s="126" t="str">
        <f>INDEX(ATS!$A:$AE,MATCH('2) Order Form'!$W159,ATS!$AD:$AD,0),7)</f>
        <v>Stock</v>
      </c>
    </row>
    <row r="160" spans="1:33" ht="17.25" customHeight="1" x14ac:dyDescent="0.2">
      <c r="A160" s="34">
        <v>1</v>
      </c>
      <c r="B160" s="34" t="str">
        <f>VLOOKUP(A160,Classification!$H$2:$I$11,2,FALSE)</f>
        <v>Helmets &amp; Helmet Acc.</v>
      </c>
      <c r="C160" s="34">
        <f>INDEX(ATS!$A:$AE,MATCH('2) Order Form'!$W160,ATS!$AD:$AD,0),1)</f>
        <v>845081</v>
      </c>
      <c r="D160" s="34" t="str">
        <f>INDEX(ATS!$A:$AE,MATCH('2) Order Form'!$W160,ATS!$AD:$AD,0),2)</f>
        <v>Outrider Helmet</v>
      </c>
      <c r="E160" s="83" t="str">
        <f>INDEX(ATS!$A:$AE,MATCH('2) Order Form'!$W160,ATS!$AD:$AD,0),4)</f>
        <v>MBLCK-S</v>
      </c>
      <c r="F160" s="83" t="str">
        <f>INDEX(ATS!$A:$AE,MATCH('2) Order Form'!$W160,ATS!$AD:$AD,0),5)</f>
        <v>Matte Black</v>
      </c>
      <c r="G160" s="146" t="str">
        <f>INDEX(ATS!$A:$AE,MATCH('2) Order Form'!$W160,ATS!$AD:$AD,0),6)</f>
        <v>S</v>
      </c>
      <c r="H160" s="59">
        <v>1</v>
      </c>
      <c r="I160" s="112">
        <v>0</v>
      </c>
      <c r="J160" s="118">
        <f>IFERROR(VLOOKUP(W160,ATS!$AD:$AF,2,FALSE),0)</f>
        <v>0</v>
      </c>
      <c r="K160" s="118" t="str">
        <f t="shared" si="58"/>
        <v>0</v>
      </c>
      <c r="L160" s="118">
        <f>IFERROR(VLOOKUP(W160,ATS!$AD:$AF,3,FALSE),0)</f>
        <v>0</v>
      </c>
      <c r="M160" s="151" t="str">
        <f t="shared" ref="M160:M187" si="70">IF(L160=99999,"OPEN",IF(L160&gt;50,"50+",IF(L160&lt;=0,"0",L160)))</f>
        <v>0</v>
      </c>
      <c r="N160" s="94">
        <v>0</v>
      </c>
      <c r="O160" s="56">
        <f t="shared" ref="O160:O187" si="71">IF(N160&lt;&gt;0,N160,$P$5)</f>
        <v>0</v>
      </c>
      <c r="P160" s="51">
        <f>VLOOKUP($C160,Prices!$A$3:$R$1996,MATCH('2) Order Form'!P$8,Prices!$A$2:$R$2,0),FALSE)</f>
        <v>60</v>
      </c>
      <c r="Q160" s="52">
        <f>VLOOKUP($C160,Prices!$A$3:$R$1996,MATCH('2) Order Form'!Q$8,Prices!$A$2:$R$2,0),FALSE)</f>
        <v>119.95</v>
      </c>
      <c r="R160" s="35">
        <f t="shared" ref="R160:R187" si="72">I160*P160</f>
        <v>0</v>
      </c>
      <c r="S160" s="44">
        <f t="shared" ref="S160:S187" si="73">R160*O160</f>
        <v>0</v>
      </c>
      <c r="T160" s="52">
        <f t="shared" ref="T160:T187" si="74">R160-S160</f>
        <v>0</v>
      </c>
      <c r="U160" s="119">
        <f t="shared" si="59"/>
        <v>0</v>
      </c>
      <c r="V160" s="120"/>
      <c r="W160" s="143">
        <v>7048652274236</v>
      </c>
      <c r="X160" s="121"/>
      <c r="Y160" s="122">
        <f t="shared" si="57"/>
        <v>0</v>
      </c>
      <c r="Z160" s="123">
        <f t="shared" ref="Z160:Z187" ca="1" si="75">IF(A160=OFFSET(A160,-1,0),0,1)</f>
        <v>0</v>
      </c>
      <c r="AA160" s="123">
        <f t="shared" ref="AA160:AA187" ca="1" si="76">IF(C160=OFFSET(C160,-1,0),0,1)</f>
        <v>0</v>
      </c>
      <c r="AB160" s="123">
        <f t="shared" ref="AB160:AB187" ca="1" si="77">IF(F160=OFFSET(F160,-1,0),0,1)</f>
        <v>1</v>
      </c>
      <c r="AC160" s="123" t="str">
        <f t="shared" ref="AC160:AC187" si="78">CONCATENATE(C160,F160)</f>
        <v>845081Matte Black</v>
      </c>
      <c r="AD160" s="124">
        <f t="shared" ref="AD160:AD187" si="79">IFERROR(IF(B160="EYEWEAR",CONCATENATE(C160,"-",G160),C160),C160)</f>
        <v>845081</v>
      </c>
      <c r="AE160" s="127">
        <f>VLOOKUP($C160,Classification!$A:$F,5,FALSE)</f>
        <v>22</v>
      </c>
      <c r="AF160" s="125">
        <f>VLOOKUP($C160,Classification!$A:$F,6,FALSE)</f>
        <v>1</v>
      </c>
      <c r="AG160" s="126" t="str">
        <f>INDEX(ATS!$A:$AE,MATCH('2) Order Form'!$W160,ATS!$AD:$AD,0),7)</f>
        <v>Active</v>
      </c>
    </row>
    <row r="161" spans="1:33" ht="17.25" customHeight="1" x14ac:dyDescent="0.2">
      <c r="A161" s="34">
        <v>1</v>
      </c>
      <c r="B161" s="34" t="str">
        <f>VLOOKUP(A161,Classification!$H$2:$I$11,2,FALSE)</f>
        <v>Helmets &amp; Helmet Acc.</v>
      </c>
      <c r="C161" s="34">
        <f>INDEX(ATS!$A:$AE,MATCH('2) Order Form'!$W161,ATS!$AD:$AD,0),1)</f>
        <v>845081</v>
      </c>
      <c r="D161" s="34" t="str">
        <f>INDEX(ATS!$A:$AE,MATCH('2) Order Form'!$W161,ATS!$AD:$AD,0),2)</f>
        <v>Outrider Helmet</v>
      </c>
      <c r="E161" s="83" t="str">
        <f>INDEX(ATS!$A:$AE,MATCH('2) Order Form'!$W161,ATS!$AD:$AD,0),4)</f>
        <v>MBLCK-M</v>
      </c>
      <c r="F161" s="83" t="str">
        <f>INDEX(ATS!$A:$AE,MATCH('2) Order Form'!$W161,ATS!$AD:$AD,0),5)</f>
        <v>Matte Black</v>
      </c>
      <c r="G161" s="146" t="str">
        <f>INDEX(ATS!$A:$AE,MATCH('2) Order Form'!$W161,ATS!$AD:$AD,0),6)</f>
        <v>M</v>
      </c>
      <c r="H161" s="59">
        <v>1</v>
      </c>
      <c r="I161" s="112">
        <v>0</v>
      </c>
      <c r="J161" s="118">
        <f>IFERROR(VLOOKUP(W161,ATS!$AD:$AF,2,FALSE),0)</f>
        <v>0</v>
      </c>
      <c r="K161" s="118" t="str">
        <f t="shared" si="58"/>
        <v>0</v>
      </c>
      <c r="L161" s="118">
        <f>IFERROR(VLOOKUP(W161,ATS!$AD:$AF,3,FALSE),0)</f>
        <v>0</v>
      </c>
      <c r="M161" s="151" t="str">
        <f t="shared" si="70"/>
        <v>0</v>
      </c>
      <c r="N161" s="94">
        <v>0</v>
      </c>
      <c r="O161" s="56">
        <f t="shared" si="71"/>
        <v>0</v>
      </c>
      <c r="P161" s="51">
        <f>VLOOKUP($C161,Prices!$A$3:$R$1996,MATCH('2) Order Form'!P$8,Prices!$A$2:$R$2,0),FALSE)</f>
        <v>60</v>
      </c>
      <c r="Q161" s="52">
        <f>VLOOKUP($C161,Prices!$A$3:$R$1996,MATCH('2) Order Form'!Q$8,Prices!$A$2:$R$2,0),FALSE)</f>
        <v>119.95</v>
      </c>
      <c r="R161" s="35">
        <f t="shared" si="72"/>
        <v>0</v>
      </c>
      <c r="S161" s="44">
        <f t="shared" si="73"/>
        <v>0</v>
      </c>
      <c r="T161" s="52">
        <f t="shared" si="74"/>
        <v>0</v>
      </c>
      <c r="U161" s="119">
        <f t="shared" si="59"/>
        <v>0</v>
      </c>
      <c r="V161" s="120"/>
      <c r="W161" s="143">
        <v>7048652274229</v>
      </c>
      <c r="X161" s="121"/>
      <c r="Y161" s="122">
        <f t="shared" si="57"/>
        <v>0</v>
      </c>
      <c r="Z161" s="123">
        <f t="shared" ca="1" si="75"/>
        <v>0</v>
      </c>
      <c r="AA161" s="123">
        <f t="shared" ca="1" si="76"/>
        <v>0</v>
      </c>
      <c r="AB161" s="123">
        <f t="shared" ca="1" si="77"/>
        <v>0</v>
      </c>
      <c r="AC161" s="123" t="str">
        <f t="shared" si="78"/>
        <v>845081Matte Black</v>
      </c>
      <c r="AD161" s="124">
        <f t="shared" si="79"/>
        <v>845081</v>
      </c>
      <c r="AE161" s="127">
        <f>VLOOKUP($C161,Classification!$A:$F,5,FALSE)</f>
        <v>22</v>
      </c>
      <c r="AF161" s="125">
        <f>VLOOKUP($C161,Classification!$A:$F,6,FALSE)</f>
        <v>1</v>
      </c>
      <c r="AG161" s="126" t="str">
        <f>INDEX(ATS!$A:$AE,MATCH('2) Order Form'!$W161,ATS!$AD:$AD,0),7)</f>
        <v>Active</v>
      </c>
    </row>
    <row r="162" spans="1:33" ht="17.25" customHeight="1" x14ac:dyDescent="0.2">
      <c r="A162" s="34">
        <v>1</v>
      </c>
      <c r="B162" s="34" t="str">
        <f>VLOOKUP(A162,Classification!$H$2:$I$11,2,FALSE)</f>
        <v>Helmets &amp; Helmet Acc.</v>
      </c>
      <c r="C162" s="34">
        <f>INDEX(ATS!$A:$AE,MATCH('2) Order Form'!$W162,ATS!$AD:$AD,0),1)</f>
        <v>845081</v>
      </c>
      <c r="D162" s="34" t="str">
        <f>INDEX(ATS!$A:$AE,MATCH('2) Order Form'!$W162,ATS!$AD:$AD,0),2)</f>
        <v>Outrider Helmet</v>
      </c>
      <c r="E162" s="83" t="str">
        <f>INDEX(ATS!$A:$AE,MATCH('2) Order Form'!$W162,ATS!$AD:$AD,0),4)</f>
        <v>MBLCK-L</v>
      </c>
      <c r="F162" s="83" t="str">
        <f>INDEX(ATS!$A:$AE,MATCH('2) Order Form'!$W162,ATS!$AD:$AD,0),5)</f>
        <v>Matte Black</v>
      </c>
      <c r="G162" s="146" t="str">
        <f>INDEX(ATS!$A:$AE,MATCH('2) Order Form'!$W162,ATS!$AD:$AD,0),6)</f>
        <v>L</v>
      </c>
      <c r="H162" s="59">
        <v>1</v>
      </c>
      <c r="I162" s="112">
        <v>0</v>
      </c>
      <c r="J162" s="118">
        <f>IFERROR(VLOOKUP(W162,ATS!$AD:$AF,2,FALSE),0)</f>
        <v>0</v>
      </c>
      <c r="K162" s="118" t="str">
        <f t="shared" si="58"/>
        <v>0</v>
      </c>
      <c r="L162" s="118">
        <f>IFERROR(VLOOKUP(W162,ATS!$AD:$AF,3,FALSE),0)</f>
        <v>0</v>
      </c>
      <c r="M162" s="151" t="str">
        <f t="shared" si="70"/>
        <v>0</v>
      </c>
      <c r="N162" s="94">
        <v>0</v>
      </c>
      <c r="O162" s="56">
        <f t="shared" si="71"/>
        <v>0</v>
      </c>
      <c r="P162" s="51">
        <f>VLOOKUP($C162,Prices!$A$3:$R$1996,MATCH('2) Order Form'!P$8,Prices!$A$2:$R$2,0),FALSE)</f>
        <v>60</v>
      </c>
      <c r="Q162" s="52">
        <f>VLOOKUP($C162,Prices!$A$3:$R$1996,MATCH('2) Order Form'!Q$8,Prices!$A$2:$R$2,0),FALSE)</f>
        <v>119.95</v>
      </c>
      <c r="R162" s="35">
        <f t="shared" si="72"/>
        <v>0</v>
      </c>
      <c r="S162" s="44">
        <f t="shared" si="73"/>
        <v>0</v>
      </c>
      <c r="T162" s="52">
        <f t="shared" si="74"/>
        <v>0</v>
      </c>
      <c r="U162" s="119">
        <f t="shared" si="59"/>
        <v>0</v>
      </c>
      <c r="V162" s="120"/>
      <c r="W162" s="143">
        <v>7048652274212</v>
      </c>
      <c r="X162" s="121"/>
      <c r="Y162" s="122">
        <f t="shared" si="57"/>
        <v>0</v>
      </c>
      <c r="Z162" s="123">
        <f t="shared" ca="1" si="75"/>
        <v>0</v>
      </c>
      <c r="AA162" s="123">
        <f t="shared" ca="1" si="76"/>
        <v>0</v>
      </c>
      <c r="AB162" s="123">
        <f t="shared" ca="1" si="77"/>
        <v>0</v>
      </c>
      <c r="AC162" s="123" t="str">
        <f t="shared" si="78"/>
        <v>845081Matte Black</v>
      </c>
      <c r="AD162" s="124">
        <f t="shared" si="79"/>
        <v>845081</v>
      </c>
      <c r="AE162" s="127">
        <f>VLOOKUP($C162,Classification!$A:$F,5,FALSE)</f>
        <v>22</v>
      </c>
      <c r="AF162" s="125">
        <f>VLOOKUP($C162,Classification!$A:$F,6,FALSE)</f>
        <v>1</v>
      </c>
      <c r="AG162" s="126" t="str">
        <f>INDEX(ATS!$A:$AE,MATCH('2) Order Form'!$W162,ATS!$AD:$AD,0),7)</f>
        <v>Active</v>
      </c>
    </row>
    <row r="163" spans="1:33" ht="17.25" customHeight="1" x14ac:dyDescent="0.2">
      <c r="A163" s="34">
        <v>1</v>
      </c>
      <c r="B163" s="34" t="str">
        <f>VLOOKUP(A163,Classification!$H$2:$I$11,2,FALSE)</f>
        <v>Helmets &amp; Helmet Acc.</v>
      </c>
      <c r="C163" s="34">
        <f>INDEX(ATS!$A:$AE,MATCH('2) Order Form'!$W163,ATS!$AD:$AD,0),1)</f>
        <v>845081</v>
      </c>
      <c r="D163" s="34" t="str">
        <f>INDEX(ATS!$A:$AE,MATCH('2) Order Form'!$W163,ATS!$AD:$AD,0),2)</f>
        <v>Outrider Helmet</v>
      </c>
      <c r="E163" s="83" t="str">
        <f>INDEX(ATS!$A:$AE,MATCH('2) Order Form'!$W163,ATS!$AD:$AD,0),4)</f>
        <v>MCHOR-S</v>
      </c>
      <c r="F163" s="83" t="str">
        <f>INDEX(ATS!$A:$AE,MATCH('2) Order Form'!$W163,ATS!$AD:$AD,0),5)</f>
        <v>Matte Chopper Orange</v>
      </c>
      <c r="G163" s="146" t="str">
        <f>INDEX(ATS!$A:$AE,MATCH('2) Order Form'!$W163,ATS!$AD:$AD,0),6)</f>
        <v>S</v>
      </c>
      <c r="H163" s="59">
        <v>1</v>
      </c>
      <c r="I163" s="112">
        <v>0</v>
      </c>
      <c r="J163" s="118">
        <f>IFERROR(VLOOKUP(W163,ATS!$AD:$AF,2,FALSE),0)</f>
        <v>0</v>
      </c>
      <c r="K163" s="118" t="str">
        <f t="shared" si="58"/>
        <v>0</v>
      </c>
      <c r="L163" s="118">
        <f>IFERROR(VLOOKUP(W163,ATS!$AD:$AF,3,FALSE),0)</f>
        <v>0</v>
      </c>
      <c r="M163" s="151" t="str">
        <f t="shared" si="70"/>
        <v>0</v>
      </c>
      <c r="N163" s="94">
        <v>0</v>
      </c>
      <c r="O163" s="56">
        <f t="shared" si="71"/>
        <v>0</v>
      </c>
      <c r="P163" s="51">
        <f>VLOOKUP($C163,Prices!$A$3:$R$1996,MATCH('2) Order Form'!P$8,Prices!$A$2:$R$2,0),FALSE)</f>
        <v>60</v>
      </c>
      <c r="Q163" s="52">
        <f>VLOOKUP($C163,Prices!$A$3:$R$1996,MATCH('2) Order Form'!Q$8,Prices!$A$2:$R$2,0),FALSE)</f>
        <v>119.95</v>
      </c>
      <c r="R163" s="35">
        <f t="shared" si="72"/>
        <v>0</v>
      </c>
      <c r="S163" s="44">
        <f t="shared" si="73"/>
        <v>0</v>
      </c>
      <c r="T163" s="52">
        <f t="shared" si="74"/>
        <v>0</v>
      </c>
      <c r="U163" s="119">
        <f t="shared" si="59"/>
        <v>0</v>
      </c>
      <c r="V163" s="120"/>
      <c r="W163" s="143">
        <v>7048652660886</v>
      </c>
      <c r="X163" s="121"/>
      <c r="Y163" s="122">
        <f t="shared" si="57"/>
        <v>0</v>
      </c>
      <c r="Z163" s="123">
        <f t="shared" ca="1" si="75"/>
        <v>0</v>
      </c>
      <c r="AA163" s="123">
        <f t="shared" ca="1" si="76"/>
        <v>0</v>
      </c>
      <c r="AB163" s="123">
        <f t="shared" ca="1" si="77"/>
        <v>1</v>
      </c>
      <c r="AC163" s="123" t="str">
        <f t="shared" si="78"/>
        <v>845081Matte Chopper Orange</v>
      </c>
      <c r="AD163" s="124">
        <f t="shared" si="79"/>
        <v>845081</v>
      </c>
      <c r="AE163" s="127">
        <f>VLOOKUP($C163,Classification!$A:$F,5,FALSE)</f>
        <v>22</v>
      </c>
      <c r="AF163" s="125">
        <f>VLOOKUP($C163,Classification!$A:$F,6,FALSE)</f>
        <v>1</v>
      </c>
      <c r="AG163" s="126" t="str">
        <f>INDEX(ATS!$A:$AE,MATCH('2) Order Form'!$W163,ATS!$AD:$AD,0),7)</f>
        <v>Stock</v>
      </c>
    </row>
    <row r="164" spans="1:33" ht="17.25" customHeight="1" x14ac:dyDescent="0.2">
      <c r="A164" s="34">
        <v>1</v>
      </c>
      <c r="B164" s="34" t="str">
        <f>VLOOKUP(A164,Classification!$H$2:$I$11,2,FALSE)</f>
        <v>Helmets &amp; Helmet Acc.</v>
      </c>
      <c r="C164" s="34">
        <f>INDEX(ATS!$A:$AE,MATCH('2) Order Form'!$W164,ATS!$AD:$AD,0),1)</f>
        <v>845081</v>
      </c>
      <c r="D164" s="34" t="str">
        <f>INDEX(ATS!$A:$AE,MATCH('2) Order Form'!$W164,ATS!$AD:$AD,0),2)</f>
        <v>Outrider Helmet</v>
      </c>
      <c r="E164" s="83" t="str">
        <f>INDEX(ATS!$A:$AE,MATCH('2) Order Form'!$W164,ATS!$AD:$AD,0),4)</f>
        <v>MCHOR-M</v>
      </c>
      <c r="F164" s="83" t="str">
        <f>INDEX(ATS!$A:$AE,MATCH('2) Order Form'!$W164,ATS!$AD:$AD,0),5)</f>
        <v>Matte Chopper Orange</v>
      </c>
      <c r="G164" s="146" t="str">
        <f>INDEX(ATS!$A:$AE,MATCH('2) Order Form'!$W164,ATS!$AD:$AD,0),6)</f>
        <v>M</v>
      </c>
      <c r="H164" s="59">
        <v>1</v>
      </c>
      <c r="I164" s="112">
        <v>0</v>
      </c>
      <c r="J164" s="118">
        <f>IFERROR(VLOOKUP(W164,ATS!$AD:$AF,2,FALSE),0)</f>
        <v>0</v>
      </c>
      <c r="K164" s="118" t="str">
        <f t="shared" si="58"/>
        <v>0</v>
      </c>
      <c r="L164" s="118">
        <f>IFERROR(VLOOKUP(W164,ATS!$AD:$AF,3,FALSE),0)</f>
        <v>0</v>
      </c>
      <c r="M164" s="151" t="str">
        <f t="shared" si="70"/>
        <v>0</v>
      </c>
      <c r="N164" s="94">
        <v>0</v>
      </c>
      <c r="O164" s="56">
        <f t="shared" si="71"/>
        <v>0</v>
      </c>
      <c r="P164" s="51">
        <f>VLOOKUP($C164,Prices!$A$3:$R$1996,MATCH('2) Order Form'!P$8,Prices!$A$2:$R$2,0),FALSE)</f>
        <v>60</v>
      </c>
      <c r="Q164" s="52">
        <f>VLOOKUP($C164,Prices!$A$3:$R$1996,MATCH('2) Order Form'!Q$8,Prices!$A$2:$R$2,0),FALSE)</f>
        <v>119.95</v>
      </c>
      <c r="R164" s="35">
        <f t="shared" si="72"/>
        <v>0</v>
      </c>
      <c r="S164" s="44">
        <f t="shared" si="73"/>
        <v>0</v>
      </c>
      <c r="T164" s="52">
        <f t="shared" si="74"/>
        <v>0</v>
      </c>
      <c r="U164" s="119">
        <f t="shared" si="59"/>
        <v>0</v>
      </c>
      <c r="V164" s="120"/>
      <c r="W164" s="143">
        <v>7048652660879</v>
      </c>
      <c r="X164" s="121"/>
      <c r="Y164" s="122">
        <f t="shared" si="57"/>
        <v>0</v>
      </c>
      <c r="Z164" s="123">
        <f t="shared" ca="1" si="75"/>
        <v>0</v>
      </c>
      <c r="AA164" s="123">
        <f t="shared" ca="1" si="76"/>
        <v>0</v>
      </c>
      <c r="AB164" s="123">
        <f t="shared" ca="1" si="77"/>
        <v>0</v>
      </c>
      <c r="AC164" s="123" t="str">
        <f t="shared" si="78"/>
        <v>845081Matte Chopper Orange</v>
      </c>
      <c r="AD164" s="124">
        <f t="shared" si="79"/>
        <v>845081</v>
      </c>
      <c r="AE164" s="127">
        <f>VLOOKUP($C164,Classification!$A:$F,5,FALSE)</f>
        <v>22</v>
      </c>
      <c r="AF164" s="125">
        <f>VLOOKUP($C164,Classification!$A:$F,6,FALSE)</f>
        <v>1</v>
      </c>
      <c r="AG164" s="126" t="str">
        <f>INDEX(ATS!$A:$AE,MATCH('2) Order Form'!$W164,ATS!$AD:$AD,0),7)</f>
        <v>Stock</v>
      </c>
    </row>
    <row r="165" spans="1:33" ht="17.25" customHeight="1" x14ac:dyDescent="0.2">
      <c r="A165" s="34">
        <v>1</v>
      </c>
      <c r="B165" s="34" t="str">
        <f>VLOOKUP(A165,Classification!$H$2:$I$11,2,FALSE)</f>
        <v>Helmets &amp; Helmet Acc.</v>
      </c>
      <c r="C165" s="34">
        <f>INDEX(ATS!$A:$AE,MATCH('2) Order Form'!$W165,ATS!$AD:$AD,0),1)</f>
        <v>845081</v>
      </c>
      <c r="D165" s="34" t="str">
        <f>INDEX(ATS!$A:$AE,MATCH('2) Order Form'!$W165,ATS!$AD:$AD,0),2)</f>
        <v>Outrider Helmet</v>
      </c>
      <c r="E165" s="83" t="str">
        <f>INDEX(ATS!$A:$AE,MATCH('2) Order Form'!$W165,ATS!$AD:$AD,0),4)</f>
        <v>MCHOR-L</v>
      </c>
      <c r="F165" s="83" t="str">
        <f>INDEX(ATS!$A:$AE,MATCH('2) Order Form'!$W165,ATS!$AD:$AD,0),5)</f>
        <v>Matte Chopper Orange</v>
      </c>
      <c r="G165" s="146" t="str">
        <f>INDEX(ATS!$A:$AE,MATCH('2) Order Form'!$W165,ATS!$AD:$AD,0),6)</f>
        <v>L</v>
      </c>
      <c r="H165" s="59">
        <v>1</v>
      </c>
      <c r="I165" s="112">
        <v>0</v>
      </c>
      <c r="J165" s="118">
        <f>IFERROR(VLOOKUP(W165,ATS!$AD:$AF,2,FALSE),0)</f>
        <v>1</v>
      </c>
      <c r="K165" s="118">
        <f t="shared" si="58"/>
        <v>1</v>
      </c>
      <c r="L165" s="118">
        <f>IFERROR(VLOOKUP(W165,ATS!$AD:$AF,3,FALSE),0)</f>
        <v>1</v>
      </c>
      <c r="M165" s="151">
        <f t="shared" si="70"/>
        <v>1</v>
      </c>
      <c r="N165" s="94">
        <v>0</v>
      </c>
      <c r="O165" s="56">
        <f t="shared" si="71"/>
        <v>0</v>
      </c>
      <c r="P165" s="51">
        <f>VLOOKUP($C165,Prices!$A$3:$R$1996,MATCH('2) Order Form'!P$8,Prices!$A$2:$R$2,0),FALSE)</f>
        <v>60</v>
      </c>
      <c r="Q165" s="52">
        <f>VLOOKUP($C165,Prices!$A$3:$R$1996,MATCH('2) Order Form'!Q$8,Prices!$A$2:$R$2,0),FALSE)</f>
        <v>119.95</v>
      </c>
      <c r="R165" s="35">
        <f t="shared" si="72"/>
        <v>0</v>
      </c>
      <c r="S165" s="44">
        <f t="shared" si="73"/>
        <v>0</v>
      </c>
      <c r="T165" s="52">
        <f t="shared" si="74"/>
        <v>0</v>
      </c>
      <c r="U165" s="119">
        <f t="shared" si="59"/>
        <v>0</v>
      </c>
      <c r="V165" s="120"/>
      <c r="W165" s="143">
        <v>7048652660862</v>
      </c>
      <c r="X165" s="121"/>
      <c r="Y165" s="122">
        <f t="shared" si="57"/>
        <v>0</v>
      </c>
      <c r="Z165" s="123">
        <f t="shared" ca="1" si="75"/>
        <v>0</v>
      </c>
      <c r="AA165" s="123">
        <f t="shared" ca="1" si="76"/>
        <v>0</v>
      </c>
      <c r="AB165" s="123">
        <f t="shared" ca="1" si="77"/>
        <v>0</v>
      </c>
      <c r="AC165" s="123" t="str">
        <f t="shared" si="78"/>
        <v>845081Matte Chopper Orange</v>
      </c>
      <c r="AD165" s="124">
        <f t="shared" si="79"/>
        <v>845081</v>
      </c>
      <c r="AE165" s="127">
        <f>VLOOKUP($C165,Classification!$A:$F,5,FALSE)</f>
        <v>22</v>
      </c>
      <c r="AF165" s="125">
        <f>VLOOKUP($C165,Classification!$A:$F,6,FALSE)</f>
        <v>1</v>
      </c>
      <c r="AG165" s="126" t="str">
        <f>INDEX(ATS!$A:$AE,MATCH('2) Order Form'!$W165,ATS!$AD:$AD,0),7)</f>
        <v>Stock</v>
      </c>
    </row>
    <row r="166" spans="1:33" ht="17.25" customHeight="1" x14ac:dyDescent="0.2">
      <c r="A166" s="34">
        <v>1</v>
      </c>
      <c r="B166" s="34" t="str">
        <f>VLOOKUP(A166,Classification!$H$2:$I$11,2,FALSE)</f>
        <v>Helmets &amp; Helmet Acc.</v>
      </c>
      <c r="C166" s="34">
        <f>INDEX(ATS!$A:$AE,MATCH('2) Order Form'!$W166,ATS!$AD:$AD,0),1)</f>
        <v>845081</v>
      </c>
      <c r="D166" s="34" t="str">
        <f>INDEX(ATS!$A:$AE,MATCH('2) Order Form'!$W166,ATS!$AD:$AD,0),2)</f>
        <v>Outrider Helmet</v>
      </c>
      <c r="E166" s="83" t="str">
        <f>INDEX(ATS!$A:$AE,MATCH('2) Order Form'!$W166,ATS!$AD:$AD,0),4)</f>
        <v>MNGRY-S</v>
      </c>
      <c r="F166" s="83" t="str">
        <f>INDEX(ATS!$A:$AE,MATCH('2) Order Form'!$W166,ATS!$AD:$AD,0),5)</f>
        <v>Matte Nardo Gray</v>
      </c>
      <c r="G166" s="146" t="str">
        <f>INDEX(ATS!$A:$AE,MATCH('2) Order Form'!$W166,ATS!$AD:$AD,0),6)</f>
        <v>S</v>
      </c>
      <c r="H166" s="59">
        <v>1</v>
      </c>
      <c r="I166" s="112">
        <v>0</v>
      </c>
      <c r="J166" s="118">
        <f>IFERROR(VLOOKUP(W166,ATS!$AD:$AF,2,FALSE),0)</f>
        <v>0</v>
      </c>
      <c r="K166" s="118" t="str">
        <f t="shared" si="58"/>
        <v>0</v>
      </c>
      <c r="L166" s="118">
        <f>IFERROR(VLOOKUP(W166,ATS!$AD:$AF,3,FALSE),0)</f>
        <v>0</v>
      </c>
      <c r="M166" s="151" t="str">
        <f t="shared" si="70"/>
        <v>0</v>
      </c>
      <c r="N166" s="94">
        <v>0</v>
      </c>
      <c r="O166" s="56">
        <f t="shared" si="71"/>
        <v>0</v>
      </c>
      <c r="P166" s="51">
        <f>VLOOKUP($C166,Prices!$A$3:$R$1996,MATCH('2) Order Form'!P$8,Prices!$A$2:$R$2,0),FALSE)</f>
        <v>60</v>
      </c>
      <c r="Q166" s="52">
        <f>VLOOKUP($C166,Prices!$A$3:$R$1996,MATCH('2) Order Form'!Q$8,Prices!$A$2:$R$2,0),FALSE)</f>
        <v>119.95</v>
      </c>
      <c r="R166" s="35">
        <f t="shared" si="72"/>
        <v>0</v>
      </c>
      <c r="S166" s="44">
        <f t="shared" si="73"/>
        <v>0</v>
      </c>
      <c r="T166" s="52">
        <f t="shared" si="74"/>
        <v>0</v>
      </c>
      <c r="U166" s="119">
        <f t="shared" si="59"/>
        <v>0</v>
      </c>
      <c r="V166" s="120"/>
      <c r="W166" s="143">
        <v>7048652660916</v>
      </c>
      <c r="X166" s="121"/>
      <c r="Y166" s="122">
        <f t="shared" si="57"/>
        <v>0</v>
      </c>
      <c r="Z166" s="123">
        <f t="shared" ca="1" si="75"/>
        <v>0</v>
      </c>
      <c r="AA166" s="123">
        <f t="shared" ca="1" si="76"/>
        <v>0</v>
      </c>
      <c r="AB166" s="123">
        <f t="shared" ca="1" si="77"/>
        <v>1</v>
      </c>
      <c r="AC166" s="123" t="str">
        <f t="shared" si="78"/>
        <v>845081Matte Nardo Gray</v>
      </c>
      <c r="AD166" s="124">
        <f t="shared" si="79"/>
        <v>845081</v>
      </c>
      <c r="AE166" s="127">
        <f>VLOOKUP($C166,Classification!$A:$F,5,FALSE)</f>
        <v>22</v>
      </c>
      <c r="AF166" s="125">
        <f>VLOOKUP($C166,Classification!$A:$F,6,FALSE)</f>
        <v>1</v>
      </c>
      <c r="AG166" s="126" t="str">
        <f>INDEX(ATS!$A:$AE,MATCH('2) Order Form'!$W166,ATS!$AD:$AD,0),7)</f>
        <v>Stock</v>
      </c>
    </row>
    <row r="167" spans="1:33" ht="17.25" customHeight="1" x14ac:dyDescent="0.2">
      <c r="A167" s="34">
        <v>1</v>
      </c>
      <c r="B167" s="34" t="str">
        <f>VLOOKUP(A167,Classification!$H$2:$I$11,2,FALSE)</f>
        <v>Helmets &amp; Helmet Acc.</v>
      </c>
      <c r="C167" s="34">
        <f>INDEX(ATS!$A:$AE,MATCH('2) Order Form'!$W167,ATS!$AD:$AD,0),1)</f>
        <v>845081</v>
      </c>
      <c r="D167" s="34" t="str">
        <f>INDEX(ATS!$A:$AE,MATCH('2) Order Form'!$W167,ATS!$AD:$AD,0),2)</f>
        <v>Outrider Helmet</v>
      </c>
      <c r="E167" s="83" t="str">
        <f>INDEX(ATS!$A:$AE,MATCH('2) Order Form'!$W167,ATS!$AD:$AD,0),4)</f>
        <v>MNGRY-M</v>
      </c>
      <c r="F167" s="83" t="str">
        <f>INDEX(ATS!$A:$AE,MATCH('2) Order Form'!$W167,ATS!$AD:$AD,0),5)</f>
        <v>Matte Nardo Gray</v>
      </c>
      <c r="G167" s="146" t="str">
        <f>INDEX(ATS!$A:$AE,MATCH('2) Order Form'!$W167,ATS!$AD:$AD,0),6)</f>
        <v>M</v>
      </c>
      <c r="H167" s="59">
        <v>1</v>
      </c>
      <c r="I167" s="112">
        <v>0</v>
      </c>
      <c r="J167" s="118">
        <f>IFERROR(VLOOKUP(W167,ATS!$AD:$AF,2,FALSE),0)</f>
        <v>0</v>
      </c>
      <c r="K167" s="118" t="str">
        <f t="shared" si="58"/>
        <v>0</v>
      </c>
      <c r="L167" s="118">
        <f>IFERROR(VLOOKUP(W167,ATS!$AD:$AF,3,FALSE),0)</f>
        <v>0</v>
      </c>
      <c r="M167" s="151" t="str">
        <f t="shared" si="70"/>
        <v>0</v>
      </c>
      <c r="N167" s="94">
        <v>0</v>
      </c>
      <c r="O167" s="56">
        <f t="shared" si="71"/>
        <v>0</v>
      </c>
      <c r="P167" s="51">
        <f>VLOOKUP($C167,Prices!$A$3:$R$1996,MATCH('2) Order Form'!P$8,Prices!$A$2:$R$2,0),FALSE)</f>
        <v>60</v>
      </c>
      <c r="Q167" s="52">
        <f>VLOOKUP($C167,Prices!$A$3:$R$1996,MATCH('2) Order Form'!Q$8,Prices!$A$2:$R$2,0),FALSE)</f>
        <v>119.95</v>
      </c>
      <c r="R167" s="35">
        <f t="shared" si="72"/>
        <v>0</v>
      </c>
      <c r="S167" s="44">
        <f t="shared" si="73"/>
        <v>0</v>
      </c>
      <c r="T167" s="52">
        <f t="shared" si="74"/>
        <v>0</v>
      </c>
      <c r="U167" s="119">
        <f t="shared" si="59"/>
        <v>0</v>
      </c>
      <c r="V167" s="120"/>
      <c r="W167" s="143">
        <v>7048652660909</v>
      </c>
      <c r="X167" s="121"/>
      <c r="Y167" s="122">
        <f t="shared" si="57"/>
        <v>0</v>
      </c>
      <c r="Z167" s="123">
        <f t="shared" ca="1" si="75"/>
        <v>0</v>
      </c>
      <c r="AA167" s="123">
        <f t="shared" ca="1" si="76"/>
        <v>0</v>
      </c>
      <c r="AB167" s="123">
        <f t="shared" ca="1" si="77"/>
        <v>0</v>
      </c>
      <c r="AC167" s="123" t="str">
        <f t="shared" si="78"/>
        <v>845081Matte Nardo Gray</v>
      </c>
      <c r="AD167" s="124">
        <f t="shared" si="79"/>
        <v>845081</v>
      </c>
      <c r="AE167" s="127">
        <f>VLOOKUP($C167,Classification!$A:$F,5,FALSE)</f>
        <v>22</v>
      </c>
      <c r="AF167" s="125">
        <f>VLOOKUP($C167,Classification!$A:$F,6,FALSE)</f>
        <v>1</v>
      </c>
      <c r="AG167" s="126" t="str">
        <f>INDEX(ATS!$A:$AE,MATCH('2) Order Form'!$W167,ATS!$AD:$AD,0),7)</f>
        <v>Stock</v>
      </c>
    </row>
    <row r="168" spans="1:33" ht="17.25" customHeight="1" x14ac:dyDescent="0.2">
      <c r="A168" s="34">
        <v>1</v>
      </c>
      <c r="B168" s="34" t="str">
        <f>VLOOKUP(A168,Classification!$H$2:$I$11,2,FALSE)</f>
        <v>Helmets &amp; Helmet Acc.</v>
      </c>
      <c r="C168" s="34">
        <f>INDEX(ATS!$A:$AE,MATCH('2) Order Form'!$W168,ATS!$AD:$AD,0),1)</f>
        <v>845081</v>
      </c>
      <c r="D168" s="34" t="str">
        <f>INDEX(ATS!$A:$AE,MATCH('2) Order Form'!$W168,ATS!$AD:$AD,0),2)</f>
        <v>Outrider Helmet</v>
      </c>
      <c r="E168" s="83" t="str">
        <f>INDEX(ATS!$A:$AE,MATCH('2) Order Form'!$W168,ATS!$AD:$AD,0),4)</f>
        <v>MNGRY-L</v>
      </c>
      <c r="F168" s="83" t="str">
        <f>INDEX(ATS!$A:$AE,MATCH('2) Order Form'!$W168,ATS!$AD:$AD,0),5)</f>
        <v>Matte Nardo Gray</v>
      </c>
      <c r="G168" s="146" t="str">
        <f>INDEX(ATS!$A:$AE,MATCH('2) Order Form'!$W168,ATS!$AD:$AD,0),6)</f>
        <v>L</v>
      </c>
      <c r="H168" s="59">
        <v>1</v>
      </c>
      <c r="I168" s="112">
        <v>0</v>
      </c>
      <c r="J168" s="118">
        <f>IFERROR(VLOOKUP(W168,ATS!$AD:$AF,2,FALSE),0)</f>
        <v>0</v>
      </c>
      <c r="K168" s="118" t="str">
        <f t="shared" si="58"/>
        <v>0</v>
      </c>
      <c r="L168" s="118">
        <f>IFERROR(VLOOKUP(W168,ATS!$AD:$AF,3,FALSE),0)</f>
        <v>0</v>
      </c>
      <c r="M168" s="151" t="str">
        <f t="shared" si="70"/>
        <v>0</v>
      </c>
      <c r="N168" s="94">
        <v>0</v>
      </c>
      <c r="O168" s="56">
        <f t="shared" si="71"/>
        <v>0</v>
      </c>
      <c r="P168" s="51">
        <f>VLOOKUP($C168,Prices!$A$3:$R$1996,MATCH('2) Order Form'!P$8,Prices!$A$2:$R$2,0),FALSE)</f>
        <v>60</v>
      </c>
      <c r="Q168" s="52">
        <f>VLOOKUP($C168,Prices!$A$3:$R$1996,MATCH('2) Order Form'!Q$8,Prices!$A$2:$R$2,0),FALSE)</f>
        <v>119.95</v>
      </c>
      <c r="R168" s="35">
        <f t="shared" si="72"/>
        <v>0</v>
      </c>
      <c r="S168" s="44">
        <f t="shared" si="73"/>
        <v>0</v>
      </c>
      <c r="T168" s="52">
        <f t="shared" si="74"/>
        <v>0</v>
      </c>
      <c r="U168" s="119">
        <f t="shared" si="59"/>
        <v>0</v>
      </c>
      <c r="V168" s="120"/>
      <c r="W168" s="143">
        <v>7048652660893</v>
      </c>
      <c r="X168" s="121"/>
      <c r="Y168" s="122">
        <f t="shared" si="57"/>
        <v>0</v>
      </c>
      <c r="Z168" s="123">
        <f t="shared" ca="1" si="75"/>
        <v>0</v>
      </c>
      <c r="AA168" s="123">
        <f t="shared" ca="1" si="76"/>
        <v>0</v>
      </c>
      <c r="AB168" s="123">
        <f t="shared" ca="1" si="77"/>
        <v>0</v>
      </c>
      <c r="AC168" s="123" t="str">
        <f t="shared" si="78"/>
        <v>845081Matte Nardo Gray</v>
      </c>
      <c r="AD168" s="124">
        <f t="shared" si="79"/>
        <v>845081</v>
      </c>
      <c r="AE168" s="127">
        <f>VLOOKUP($C168,Classification!$A:$F,5,FALSE)</f>
        <v>22</v>
      </c>
      <c r="AF168" s="125">
        <f>VLOOKUP($C168,Classification!$A:$F,6,FALSE)</f>
        <v>1</v>
      </c>
      <c r="AG168" s="126" t="str">
        <f>INDEX(ATS!$A:$AE,MATCH('2) Order Form'!$W168,ATS!$AD:$AD,0),7)</f>
        <v>Stock</v>
      </c>
    </row>
    <row r="169" spans="1:33" ht="17.25" customHeight="1" x14ac:dyDescent="0.2">
      <c r="A169" s="34">
        <v>1</v>
      </c>
      <c r="B169" s="34" t="str">
        <f>VLOOKUP(A169,Classification!$H$2:$I$11,2,FALSE)</f>
        <v>Helmets &amp; Helmet Acc.</v>
      </c>
      <c r="C169" s="34">
        <f>INDEX(ATS!$A:$AE,MATCH('2) Order Form'!$W169,ATS!$AD:$AD,0),1)</f>
        <v>845081</v>
      </c>
      <c r="D169" s="34" t="str">
        <f>INDEX(ATS!$A:$AE,MATCH('2) Order Form'!$W169,ATS!$AD:$AD,0),2)</f>
        <v>Outrider Helmet</v>
      </c>
      <c r="E169" s="83" t="str">
        <f>INDEX(ATS!$A:$AE,MATCH('2) Order Form'!$W169,ATS!$AD:$AD,0),4)</f>
        <v>MWH20-S</v>
      </c>
      <c r="F169" s="83" t="str">
        <f>INDEX(ATS!$A:$AE,MATCH('2) Order Form'!$W169,ATS!$AD:$AD,0),5)</f>
        <v>Matte White</v>
      </c>
      <c r="G169" s="146" t="str">
        <f>INDEX(ATS!$A:$AE,MATCH('2) Order Form'!$W169,ATS!$AD:$AD,0),6)</f>
        <v>S</v>
      </c>
      <c r="H169" s="59">
        <v>1</v>
      </c>
      <c r="I169" s="112">
        <v>0</v>
      </c>
      <c r="J169" s="118">
        <f>IFERROR(VLOOKUP(W169,ATS!$AD:$AF,2,FALSE),0)</f>
        <v>0</v>
      </c>
      <c r="K169" s="118" t="str">
        <f t="shared" si="58"/>
        <v>0</v>
      </c>
      <c r="L169" s="118">
        <f>IFERROR(VLOOKUP(W169,ATS!$AD:$AF,3,FALSE),0)</f>
        <v>0</v>
      </c>
      <c r="M169" s="151" t="str">
        <f t="shared" si="70"/>
        <v>0</v>
      </c>
      <c r="N169" s="94">
        <v>0</v>
      </c>
      <c r="O169" s="56">
        <f t="shared" si="71"/>
        <v>0</v>
      </c>
      <c r="P169" s="51">
        <f>VLOOKUP($C169,Prices!$A$3:$R$1996,MATCH('2) Order Form'!P$8,Prices!$A$2:$R$2,0),FALSE)</f>
        <v>60</v>
      </c>
      <c r="Q169" s="52">
        <f>VLOOKUP($C169,Prices!$A$3:$R$1996,MATCH('2) Order Form'!Q$8,Prices!$A$2:$R$2,0),FALSE)</f>
        <v>119.95</v>
      </c>
      <c r="R169" s="35">
        <f t="shared" si="72"/>
        <v>0</v>
      </c>
      <c r="S169" s="44">
        <f t="shared" si="73"/>
        <v>0</v>
      </c>
      <c r="T169" s="52">
        <f t="shared" si="74"/>
        <v>0</v>
      </c>
      <c r="U169" s="119">
        <f t="shared" si="59"/>
        <v>0</v>
      </c>
      <c r="V169" s="120"/>
      <c r="W169" s="143">
        <v>7048652555496</v>
      </c>
      <c r="X169" s="121"/>
      <c r="Y169" s="122">
        <f t="shared" si="57"/>
        <v>0</v>
      </c>
      <c r="Z169" s="123">
        <f t="shared" ca="1" si="75"/>
        <v>0</v>
      </c>
      <c r="AA169" s="123">
        <f t="shared" ca="1" si="76"/>
        <v>0</v>
      </c>
      <c r="AB169" s="123">
        <f t="shared" ca="1" si="77"/>
        <v>1</v>
      </c>
      <c r="AC169" s="123" t="str">
        <f t="shared" si="78"/>
        <v>845081Matte White</v>
      </c>
      <c r="AD169" s="124">
        <f t="shared" si="79"/>
        <v>845081</v>
      </c>
      <c r="AE169" s="127">
        <f>VLOOKUP($C169,Classification!$A:$F,5,FALSE)</f>
        <v>22</v>
      </c>
      <c r="AF169" s="125">
        <f>VLOOKUP($C169,Classification!$A:$F,6,FALSE)</f>
        <v>1</v>
      </c>
      <c r="AG169" s="126" t="str">
        <f>INDEX(ATS!$A:$AE,MATCH('2) Order Form'!$W169,ATS!$AD:$AD,0),7)</f>
        <v>Active</v>
      </c>
    </row>
    <row r="170" spans="1:33" ht="17.25" customHeight="1" x14ac:dyDescent="0.2">
      <c r="A170" s="34">
        <v>1</v>
      </c>
      <c r="B170" s="34" t="str">
        <f>VLOOKUP(A170,Classification!$H$2:$I$11,2,FALSE)</f>
        <v>Helmets &amp; Helmet Acc.</v>
      </c>
      <c r="C170" s="34">
        <f>INDEX(ATS!$A:$AE,MATCH('2) Order Form'!$W170,ATS!$AD:$AD,0),1)</f>
        <v>845081</v>
      </c>
      <c r="D170" s="34" t="str">
        <f>INDEX(ATS!$A:$AE,MATCH('2) Order Form'!$W170,ATS!$AD:$AD,0),2)</f>
        <v>Outrider Helmet</v>
      </c>
      <c r="E170" s="83" t="str">
        <f>INDEX(ATS!$A:$AE,MATCH('2) Order Form'!$W170,ATS!$AD:$AD,0),4)</f>
        <v>MWH20-M</v>
      </c>
      <c r="F170" s="83" t="str">
        <f>INDEX(ATS!$A:$AE,MATCH('2) Order Form'!$W170,ATS!$AD:$AD,0),5)</f>
        <v>Matte White</v>
      </c>
      <c r="G170" s="146" t="str">
        <f>INDEX(ATS!$A:$AE,MATCH('2) Order Form'!$W170,ATS!$AD:$AD,0),6)</f>
        <v>M</v>
      </c>
      <c r="H170" s="59">
        <v>1</v>
      </c>
      <c r="I170" s="112">
        <v>0</v>
      </c>
      <c r="J170" s="118">
        <f>IFERROR(VLOOKUP(W170,ATS!$AD:$AF,2,FALSE),0)</f>
        <v>0</v>
      </c>
      <c r="K170" s="118" t="str">
        <f t="shared" si="58"/>
        <v>0</v>
      </c>
      <c r="L170" s="118">
        <f>IFERROR(VLOOKUP(W170,ATS!$AD:$AF,3,FALSE),0)</f>
        <v>0</v>
      </c>
      <c r="M170" s="151" t="str">
        <f t="shared" si="70"/>
        <v>0</v>
      </c>
      <c r="N170" s="94">
        <v>0</v>
      </c>
      <c r="O170" s="56">
        <f t="shared" si="71"/>
        <v>0</v>
      </c>
      <c r="P170" s="51">
        <f>VLOOKUP($C170,Prices!$A$3:$R$1996,MATCH('2) Order Form'!P$8,Prices!$A$2:$R$2,0),FALSE)</f>
        <v>60</v>
      </c>
      <c r="Q170" s="52">
        <f>VLOOKUP($C170,Prices!$A$3:$R$1996,MATCH('2) Order Form'!Q$8,Prices!$A$2:$R$2,0),FALSE)</f>
        <v>119.95</v>
      </c>
      <c r="R170" s="35">
        <f t="shared" si="72"/>
        <v>0</v>
      </c>
      <c r="S170" s="44">
        <f t="shared" si="73"/>
        <v>0</v>
      </c>
      <c r="T170" s="52">
        <f t="shared" si="74"/>
        <v>0</v>
      </c>
      <c r="U170" s="119">
        <f t="shared" si="59"/>
        <v>0</v>
      </c>
      <c r="V170" s="120"/>
      <c r="W170" s="143">
        <v>7048652555489</v>
      </c>
      <c r="X170" s="121"/>
      <c r="Y170" s="122">
        <f t="shared" si="57"/>
        <v>0</v>
      </c>
      <c r="Z170" s="123">
        <f t="shared" ca="1" si="75"/>
        <v>0</v>
      </c>
      <c r="AA170" s="123">
        <f t="shared" ca="1" si="76"/>
        <v>0</v>
      </c>
      <c r="AB170" s="123">
        <f t="shared" ca="1" si="77"/>
        <v>0</v>
      </c>
      <c r="AC170" s="123" t="str">
        <f t="shared" si="78"/>
        <v>845081Matte White</v>
      </c>
      <c r="AD170" s="124">
        <f t="shared" si="79"/>
        <v>845081</v>
      </c>
      <c r="AE170" s="127">
        <f>VLOOKUP($C170,Classification!$A:$F,5,FALSE)</f>
        <v>22</v>
      </c>
      <c r="AF170" s="125">
        <f>VLOOKUP($C170,Classification!$A:$F,6,FALSE)</f>
        <v>1</v>
      </c>
      <c r="AG170" s="126" t="str">
        <f>INDEX(ATS!$A:$AE,MATCH('2) Order Form'!$W170,ATS!$AD:$AD,0),7)</f>
        <v>Active</v>
      </c>
    </row>
    <row r="171" spans="1:33" ht="17.25" customHeight="1" x14ac:dyDescent="0.2">
      <c r="A171" s="34">
        <v>1</v>
      </c>
      <c r="B171" s="34" t="str">
        <f>VLOOKUP(A171,Classification!$H$2:$I$11,2,FALSE)</f>
        <v>Helmets &amp; Helmet Acc.</v>
      </c>
      <c r="C171" s="34">
        <f>INDEX(ATS!$A:$AE,MATCH('2) Order Form'!$W171,ATS!$AD:$AD,0),1)</f>
        <v>845081</v>
      </c>
      <c r="D171" s="34" t="str">
        <f>INDEX(ATS!$A:$AE,MATCH('2) Order Form'!$W171,ATS!$AD:$AD,0),2)</f>
        <v>Outrider Helmet</v>
      </c>
      <c r="E171" s="83" t="str">
        <f>INDEX(ATS!$A:$AE,MATCH('2) Order Form'!$W171,ATS!$AD:$AD,0),4)</f>
        <v>MWH20-L</v>
      </c>
      <c r="F171" s="83" t="str">
        <f>INDEX(ATS!$A:$AE,MATCH('2) Order Form'!$W171,ATS!$AD:$AD,0),5)</f>
        <v>Matte White</v>
      </c>
      <c r="G171" s="146" t="str">
        <f>INDEX(ATS!$A:$AE,MATCH('2) Order Form'!$W171,ATS!$AD:$AD,0),6)</f>
        <v>L</v>
      </c>
      <c r="H171" s="59">
        <v>1</v>
      </c>
      <c r="I171" s="112">
        <v>0</v>
      </c>
      <c r="J171" s="118">
        <f>IFERROR(VLOOKUP(W171,ATS!$AD:$AF,2,FALSE),0)</f>
        <v>0</v>
      </c>
      <c r="K171" s="118" t="str">
        <f t="shared" si="58"/>
        <v>0</v>
      </c>
      <c r="L171" s="118">
        <f>IFERROR(VLOOKUP(W171,ATS!$AD:$AF,3,FALSE),0)</f>
        <v>0</v>
      </c>
      <c r="M171" s="151" t="str">
        <f t="shared" si="70"/>
        <v>0</v>
      </c>
      <c r="N171" s="94">
        <v>0</v>
      </c>
      <c r="O171" s="56">
        <f t="shared" si="71"/>
        <v>0</v>
      </c>
      <c r="P171" s="51">
        <f>VLOOKUP($C171,Prices!$A$3:$R$1996,MATCH('2) Order Form'!P$8,Prices!$A$2:$R$2,0),FALSE)</f>
        <v>60</v>
      </c>
      <c r="Q171" s="52">
        <f>VLOOKUP($C171,Prices!$A$3:$R$1996,MATCH('2) Order Form'!Q$8,Prices!$A$2:$R$2,0),FALSE)</f>
        <v>119.95</v>
      </c>
      <c r="R171" s="35">
        <f t="shared" si="72"/>
        <v>0</v>
      </c>
      <c r="S171" s="44">
        <f t="shared" si="73"/>
        <v>0</v>
      </c>
      <c r="T171" s="52">
        <f t="shared" si="74"/>
        <v>0</v>
      </c>
      <c r="U171" s="119">
        <f t="shared" si="59"/>
        <v>0</v>
      </c>
      <c r="V171" s="120"/>
      <c r="W171" s="143">
        <v>7048652555472</v>
      </c>
      <c r="X171" s="121"/>
      <c r="Y171" s="122">
        <f t="shared" si="57"/>
        <v>0</v>
      </c>
      <c r="Z171" s="123">
        <f t="shared" ca="1" si="75"/>
        <v>0</v>
      </c>
      <c r="AA171" s="123">
        <f t="shared" ca="1" si="76"/>
        <v>0</v>
      </c>
      <c r="AB171" s="123">
        <f t="shared" ca="1" si="77"/>
        <v>0</v>
      </c>
      <c r="AC171" s="123" t="str">
        <f t="shared" si="78"/>
        <v>845081Matte White</v>
      </c>
      <c r="AD171" s="124">
        <f t="shared" si="79"/>
        <v>845081</v>
      </c>
      <c r="AE171" s="127">
        <f>VLOOKUP($C171,Classification!$A:$F,5,FALSE)</f>
        <v>22</v>
      </c>
      <c r="AF171" s="125">
        <f>VLOOKUP($C171,Classification!$A:$F,6,FALSE)</f>
        <v>1</v>
      </c>
      <c r="AG171" s="126" t="str">
        <f>INDEX(ATS!$A:$AE,MATCH('2) Order Form'!$W171,ATS!$AD:$AD,0),7)</f>
        <v>Active</v>
      </c>
    </row>
    <row r="172" spans="1:33" ht="17.25" customHeight="1" x14ac:dyDescent="0.2">
      <c r="A172" s="34">
        <v>1</v>
      </c>
      <c r="B172" s="34" t="str">
        <f>VLOOKUP(A172,Classification!$H$2:$I$11,2,FALSE)</f>
        <v>Helmets &amp; Helmet Acc.</v>
      </c>
      <c r="C172" s="34">
        <f>INDEX(ATS!$A:$AE,MATCH('2) Order Form'!$W172,ATS!$AD:$AD,0),1)</f>
        <v>845088</v>
      </c>
      <c r="D172" s="34" t="str">
        <f>INDEX(ATS!$A:$AE,MATCH('2) Order Form'!$W172,ATS!$AD:$AD,0),2)</f>
        <v>Chaser Mips Helmet</v>
      </c>
      <c r="E172" s="83" t="str">
        <f>INDEX(ATS!$A:$AE,MATCH('2) Order Form'!$W172,ATS!$AD:$AD,0),4)</f>
        <v>MBLCK-SM</v>
      </c>
      <c r="F172" s="83" t="str">
        <f>INDEX(ATS!$A:$AE,MATCH('2) Order Form'!$W172,ATS!$AD:$AD,0),5)</f>
        <v>Matte Black</v>
      </c>
      <c r="G172" s="146" t="str">
        <f>INDEX(ATS!$A:$AE,MATCH('2) Order Form'!$W172,ATS!$AD:$AD,0),6)</f>
        <v>SM</v>
      </c>
      <c r="H172" s="59">
        <v>1</v>
      </c>
      <c r="I172" s="112">
        <v>0</v>
      </c>
      <c r="J172" s="118">
        <f>IFERROR(VLOOKUP(W172,ATS!$AD:$AF,2,FALSE),0)</f>
        <v>0</v>
      </c>
      <c r="K172" s="118" t="str">
        <f t="shared" si="58"/>
        <v>0</v>
      </c>
      <c r="L172" s="118">
        <f>IFERROR(VLOOKUP(W172,ATS!$AD:$AF,3,FALSE),0)</f>
        <v>0</v>
      </c>
      <c r="M172" s="151" t="str">
        <f t="shared" si="70"/>
        <v>0</v>
      </c>
      <c r="N172" s="94">
        <v>0</v>
      </c>
      <c r="O172" s="56">
        <f t="shared" si="71"/>
        <v>0</v>
      </c>
      <c r="P172" s="51">
        <f>VLOOKUP($C172,Prices!$A$3:$R$1996,MATCH('2) Order Form'!P$8,Prices!$A$2:$R$2,0),FALSE)</f>
        <v>65</v>
      </c>
      <c r="Q172" s="52">
        <f>VLOOKUP($C172,Prices!$A$3:$R$1996,MATCH('2) Order Form'!Q$8,Prices!$A$2:$R$2,0),FALSE)</f>
        <v>129.94999999999999</v>
      </c>
      <c r="R172" s="35">
        <f t="shared" si="72"/>
        <v>0</v>
      </c>
      <c r="S172" s="44">
        <f t="shared" si="73"/>
        <v>0</v>
      </c>
      <c r="T172" s="52">
        <f t="shared" si="74"/>
        <v>0</v>
      </c>
      <c r="U172" s="119">
        <f t="shared" si="59"/>
        <v>0</v>
      </c>
      <c r="V172" s="120"/>
      <c r="W172" s="143">
        <v>7048652274724</v>
      </c>
      <c r="X172" s="121"/>
      <c r="Y172" s="122">
        <f t="shared" si="57"/>
        <v>0</v>
      </c>
      <c r="Z172" s="123">
        <f t="shared" ca="1" si="75"/>
        <v>0</v>
      </c>
      <c r="AA172" s="123">
        <f t="shared" ca="1" si="76"/>
        <v>1</v>
      </c>
      <c r="AB172" s="123">
        <f t="shared" ca="1" si="77"/>
        <v>1</v>
      </c>
      <c r="AC172" s="123" t="str">
        <f t="shared" si="78"/>
        <v>845088Matte Black</v>
      </c>
      <c r="AD172" s="124">
        <f t="shared" si="79"/>
        <v>845088</v>
      </c>
      <c r="AE172" s="127">
        <f>VLOOKUP($C172,Classification!$A:$F,5,FALSE)</f>
        <v>23</v>
      </c>
      <c r="AF172" s="125">
        <f>VLOOKUP($C172,Classification!$A:$F,6,FALSE)</f>
        <v>1</v>
      </c>
      <c r="AG172" s="126" t="str">
        <f>INDEX(ATS!$A:$AE,MATCH('2) Order Form'!$W172,ATS!$AD:$AD,0),7)</f>
        <v>Active</v>
      </c>
    </row>
    <row r="173" spans="1:33" ht="17.25" customHeight="1" x14ac:dyDescent="0.2">
      <c r="A173" s="34">
        <v>1</v>
      </c>
      <c r="B173" s="34" t="str">
        <f>VLOOKUP(A173,Classification!$H$2:$I$11,2,FALSE)</f>
        <v>Helmets &amp; Helmet Acc.</v>
      </c>
      <c r="C173" s="34">
        <f>INDEX(ATS!$A:$AE,MATCH('2) Order Form'!$W173,ATS!$AD:$AD,0),1)</f>
        <v>845088</v>
      </c>
      <c r="D173" s="34" t="str">
        <f>INDEX(ATS!$A:$AE,MATCH('2) Order Form'!$W173,ATS!$AD:$AD,0),2)</f>
        <v>Chaser Mips Helmet</v>
      </c>
      <c r="E173" s="83" t="str">
        <f>INDEX(ATS!$A:$AE,MATCH('2) Order Form'!$W173,ATS!$AD:$AD,0),4)</f>
        <v>MBLCK-ML</v>
      </c>
      <c r="F173" s="83" t="str">
        <f>INDEX(ATS!$A:$AE,MATCH('2) Order Form'!$W173,ATS!$AD:$AD,0),5)</f>
        <v>Matte Black</v>
      </c>
      <c r="G173" s="146" t="str">
        <f>INDEX(ATS!$A:$AE,MATCH('2) Order Form'!$W173,ATS!$AD:$AD,0),6)</f>
        <v>ML</v>
      </c>
      <c r="H173" s="59">
        <v>1</v>
      </c>
      <c r="I173" s="112">
        <v>0</v>
      </c>
      <c r="J173" s="118">
        <f>IFERROR(VLOOKUP(W173,ATS!$AD:$AF,2,FALSE),0)</f>
        <v>0</v>
      </c>
      <c r="K173" s="118" t="str">
        <f t="shared" si="58"/>
        <v>0</v>
      </c>
      <c r="L173" s="118">
        <f>IFERROR(VLOOKUP(W173,ATS!$AD:$AF,3,FALSE),0)</f>
        <v>0</v>
      </c>
      <c r="M173" s="151" t="str">
        <f t="shared" si="70"/>
        <v>0</v>
      </c>
      <c r="N173" s="94">
        <v>0</v>
      </c>
      <c r="O173" s="56">
        <f t="shared" si="71"/>
        <v>0</v>
      </c>
      <c r="P173" s="51">
        <f>VLOOKUP($C173,Prices!$A$3:$R$1996,MATCH('2) Order Form'!P$8,Prices!$A$2:$R$2,0),FALSE)</f>
        <v>65</v>
      </c>
      <c r="Q173" s="52">
        <f>VLOOKUP($C173,Prices!$A$3:$R$1996,MATCH('2) Order Form'!Q$8,Prices!$A$2:$R$2,0),FALSE)</f>
        <v>129.94999999999999</v>
      </c>
      <c r="R173" s="35">
        <f t="shared" si="72"/>
        <v>0</v>
      </c>
      <c r="S173" s="44">
        <f t="shared" si="73"/>
        <v>0</v>
      </c>
      <c r="T173" s="52">
        <f t="shared" si="74"/>
        <v>0</v>
      </c>
      <c r="U173" s="119">
        <f t="shared" si="59"/>
        <v>0</v>
      </c>
      <c r="V173" s="120"/>
      <c r="W173" s="143">
        <v>7048652274717</v>
      </c>
      <c r="X173" s="121"/>
      <c r="Y173" s="122">
        <f t="shared" si="57"/>
        <v>0</v>
      </c>
      <c r="Z173" s="123">
        <f t="shared" ca="1" si="75"/>
        <v>0</v>
      </c>
      <c r="AA173" s="123">
        <f t="shared" ca="1" si="76"/>
        <v>0</v>
      </c>
      <c r="AB173" s="123">
        <f t="shared" ca="1" si="77"/>
        <v>0</v>
      </c>
      <c r="AC173" s="123" t="str">
        <f t="shared" si="78"/>
        <v>845088Matte Black</v>
      </c>
      <c r="AD173" s="124">
        <f t="shared" si="79"/>
        <v>845088</v>
      </c>
      <c r="AE173" s="127">
        <f>VLOOKUP($C173,Classification!$A:$F,5,FALSE)</f>
        <v>23</v>
      </c>
      <c r="AF173" s="125">
        <f>VLOOKUP($C173,Classification!$A:$F,6,FALSE)</f>
        <v>1</v>
      </c>
      <c r="AG173" s="126" t="str">
        <f>INDEX(ATS!$A:$AE,MATCH('2) Order Form'!$W173,ATS!$AD:$AD,0),7)</f>
        <v>Active</v>
      </c>
    </row>
    <row r="174" spans="1:33" ht="17.25" customHeight="1" x14ac:dyDescent="0.2">
      <c r="A174" s="34">
        <v>1</v>
      </c>
      <c r="B174" s="34" t="str">
        <f>VLOOKUP(A174,Classification!$H$2:$I$11,2,FALSE)</f>
        <v>Helmets &amp; Helmet Acc.</v>
      </c>
      <c r="C174" s="34">
        <f>INDEX(ATS!$A:$AE,MATCH('2) Order Form'!$W174,ATS!$AD:$AD,0),1)</f>
        <v>845088</v>
      </c>
      <c r="D174" s="34" t="str">
        <f>INDEX(ATS!$A:$AE,MATCH('2) Order Form'!$W174,ATS!$AD:$AD,0),2)</f>
        <v>Chaser Mips Helmet</v>
      </c>
      <c r="E174" s="83" t="str">
        <f>INDEX(ATS!$A:$AE,MATCH('2) Order Form'!$W174,ATS!$AD:$AD,0),4)</f>
        <v>MBLCK-LXL</v>
      </c>
      <c r="F174" s="83" t="str">
        <f>INDEX(ATS!$A:$AE,MATCH('2) Order Form'!$W174,ATS!$AD:$AD,0),5)</f>
        <v>Matte Black</v>
      </c>
      <c r="G174" s="146" t="str">
        <f>INDEX(ATS!$A:$AE,MATCH('2) Order Form'!$W174,ATS!$AD:$AD,0),6)</f>
        <v>LXL</v>
      </c>
      <c r="H174" s="59">
        <v>1</v>
      </c>
      <c r="I174" s="112">
        <v>0</v>
      </c>
      <c r="J174" s="118">
        <f>IFERROR(VLOOKUP(W174,ATS!$AD:$AF,2,FALSE),0)</f>
        <v>0</v>
      </c>
      <c r="K174" s="118" t="str">
        <f t="shared" si="58"/>
        <v>0</v>
      </c>
      <c r="L174" s="118">
        <f>IFERROR(VLOOKUP(W174,ATS!$AD:$AF,3,FALSE),0)</f>
        <v>0</v>
      </c>
      <c r="M174" s="151" t="str">
        <f t="shared" si="70"/>
        <v>0</v>
      </c>
      <c r="N174" s="94">
        <v>0</v>
      </c>
      <c r="O174" s="56">
        <f t="shared" si="71"/>
        <v>0</v>
      </c>
      <c r="P174" s="51">
        <f>VLOOKUP($C174,Prices!$A$3:$R$1996,MATCH('2) Order Form'!P$8,Prices!$A$2:$R$2,0),FALSE)</f>
        <v>65</v>
      </c>
      <c r="Q174" s="52">
        <f>VLOOKUP($C174,Prices!$A$3:$R$1996,MATCH('2) Order Form'!Q$8,Prices!$A$2:$R$2,0),FALSE)</f>
        <v>129.94999999999999</v>
      </c>
      <c r="R174" s="35">
        <f t="shared" si="72"/>
        <v>0</v>
      </c>
      <c r="S174" s="44">
        <f t="shared" si="73"/>
        <v>0</v>
      </c>
      <c r="T174" s="52">
        <f t="shared" si="74"/>
        <v>0</v>
      </c>
      <c r="U174" s="119">
        <f t="shared" si="59"/>
        <v>0</v>
      </c>
      <c r="V174" s="120"/>
      <c r="W174" s="143">
        <v>7048652274700</v>
      </c>
      <c r="X174" s="121"/>
      <c r="Y174" s="122">
        <f t="shared" si="57"/>
        <v>0</v>
      </c>
      <c r="Z174" s="123">
        <f t="shared" ca="1" si="75"/>
        <v>0</v>
      </c>
      <c r="AA174" s="123">
        <f t="shared" ca="1" si="76"/>
        <v>0</v>
      </c>
      <c r="AB174" s="123">
        <f t="shared" ca="1" si="77"/>
        <v>0</v>
      </c>
      <c r="AC174" s="123" t="str">
        <f t="shared" si="78"/>
        <v>845088Matte Black</v>
      </c>
      <c r="AD174" s="124">
        <f t="shared" si="79"/>
        <v>845088</v>
      </c>
      <c r="AE174" s="127">
        <f>VLOOKUP($C174,Classification!$A:$F,5,FALSE)</f>
        <v>23</v>
      </c>
      <c r="AF174" s="125">
        <f>VLOOKUP($C174,Classification!$A:$F,6,FALSE)</f>
        <v>1</v>
      </c>
      <c r="AG174" s="126" t="str">
        <f>INDEX(ATS!$A:$AE,MATCH('2) Order Form'!$W174,ATS!$AD:$AD,0),7)</f>
        <v>Active</v>
      </c>
    </row>
    <row r="175" spans="1:33" ht="17.25" customHeight="1" x14ac:dyDescent="0.2">
      <c r="A175" s="34">
        <v>1</v>
      </c>
      <c r="B175" s="34" t="str">
        <f>VLOOKUP(A175,Classification!$H$2:$I$11,2,FALSE)</f>
        <v>Helmets &amp; Helmet Acc.</v>
      </c>
      <c r="C175" s="34">
        <f>INDEX(ATS!$A:$AE,MATCH('2) Order Form'!$W175,ATS!$AD:$AD,0),1)</f>
        <v>845088</v>
      </c>
      <c r="D175" s="34" t="str">
        <f>INDEX(ATS!$A:$AE,MATCH('2) Order Form'!$W175,ATS!$AD:$AD,0),2)</f>
        <v>Chaser Mips Helmet</v>
      </c>
      <c r="E175" s="83" t="str">
        <f>INDEX(ATS!$A:$AE,MATCH('2) Order Form'!$W175,ATS!$AD:$AD,0),4)</f>
        <v>MNGRY-SM</v>
      </c>
      <c r="F175" s="83" t="str">
        <f>INDEX(ATS!$A:$AE,MATCH('2) Order Form'!$W175,ATS!$AD:$AD,0),5)</f>
        <v>Matte Nardo Gray</v>
      </c>
      <c r="G175" s="146" t="str">
        <f>INDEX(ATS!$A:$AE,MATCH('2) Order Form'!$W175,ATS!$AD:$AD,0),6)</f>
        <v>SM</v>
      </c>
      <c r="H175" s="59">
        <v>1</v>
      </c>
      <c r="I175" s="112">
        <v>0</v>
      </c>
      <c r="J175" s="118">
        <f>IFERROR(VLOOKUP(W175,ATS!$AD:$AF,2,FALSE),0)</f>
        <v>29</v>
      </c>
      <c r="K175" s="118">
        <f t="shared" si="58"/>
        <v>29</v>
      </c>
      <c r="L175" s="118">
        <f>IFERROR(VLOOKUP(W175,ATS!$AD:$AF,3,FALSE),0)</f>
        <v>29</v>
      </c>
      <c r="M175" s="151">
        <f t="shared" si="70"/>
        <v>29</v>
      </c>
      <c r="N175" s="94">
        <v>0</v>
      </c>
      <c r="O175" s="56">
        <f t="shared" si="71"/>
        <v>0</v>
      </c>
      <c r="P175" s="51">
        <f>VLOOKUP($C175,Prices!$A$3:$R$1996,MATCH('2) Order Form'!P$8,Prices!$A$2:$R$2,0),FALSE)</f>
        <v>65</v>
      </c>
      <c r="Q175" s="52">
        <f>VLOOKUP($C175,Prices!$A$3:$R$1996,MATCH('2) Order Form'!Q$8,Prices!$A$2:$R$2,0),FALSE)</f>
        <v>129.94999999999999</v>
      </c>
      <c r="R175" s="35">
        <f t="shared" si="72"/>
        <v>0</v>
      </c>
      <c r="S175" s="44">
        <f t="shared" si="73"/>
        <v>0</v>
      </c>
      <c r="T175" s="52">
        <f t="shared" si="74"/>
        <v>0</v>
      </c>
      <c r="U175" s="119">
        <f t="shared" si="59"/>
        <v>0</v>
      </c>
      <c r="V175" s="120"/>
      <c r="W175" s="143">
        <v>7048652661067</v>
      </c>
      <c r="X175" s="121"/>
      <c r="Y175" s="122">
        <f t="shared" si="57"/>
        <v>0</v>
      </c>
      <c r="Z175" s="123">
        <f t="shared" ca="1" si="75"/>
        <v>0</v>
      </c>
      <c r="AA175" s="123">
        <f t="shared" ca="1" si="76"/>
        <v>0</v>
      </c>
      <c r="AB175" s="123">
        <f t="shared" ca="1" si="77"/>
        <v>1</v>
      </c>
      <c r="AC175" s="123" t="str">
        <f t="shared" si="78"/>
        <v>845088Matte Nardo Gray</v>
      </c>
      <c r="AD175" s="124">
        <f t="shared" si="79"/>
        <v>845088</v>
      </c>
      <c r="AE175" s="127">
        <f>VLOOKUP($C175,Classification!$A:$F,5,FALSE)</f>
        <v>23</v>
      </c>
      <c r="AF175" s="125">
        <f>VLOOKUP($C175,Classification!$A:$F,6,FALSE)</f>
        <v>1</v>
      </c>
      <c r="AG175" s="126" t="str">
        <f>INDEX(ATS!$A:$AE,MATCH('2) Order Form'!$W175,ATS!$AD:$AD,0),7)</f>
        <v>Active</v>
      </c>
    </row>
    <row r="176" spans="1:33" ht="17.25" customHeight="1" x14ac:dyDescent="0.2">
      <c r="A176" s="34">
        <v>1</v>
      </c>
      <c r="B176" s="34" t="str">
        <f>VLOOKUP(A176,Classification!$H$2:$I$11,2,FALSE)</f>
        <v>Helmets &amp; Helmet Acc.</v>
      </c>
      <c r="C176" s="34">
        <f>INDEX(ATS!$A:$AE,MATCH('2) Order Form'!$W176,ATS!$AD:$AD,0),1)</f>
        <v>845088</v>
      </c>
      <c r="D176" s="34" t="str">
        <f>INDEX(ATS!$A:$AE,MATCH('2) Order Form'!$W176,ATS!$AD:$AD,0),2)</f>
        <v>Chaser Mips Helmet</v>
      </c>
      <c r="E176" s="83" t="str">
        <f>INDEX(ATS!$A:$AE,MATCH('2) Order Form'!$W176,ATS!$AD:$AD,0),4)</f>
        <v>MNGRY-ML</v>
      </c>
      <c r="F176" s="83" t="str">
        <f>INDEX(ATS!$A:$AE,MATCH('2) Order Form'!$W176,ATS!$AD:$AD,0),5)</f>
        <v>Matte Nardo Gray</v>
      </c>
      <c r="G176" s="146" t="str">
        <f>INDEX(ATS!$A:$AE,MATCH('2) Order Form'!$W176,ATS!$AD:$AD,0),6)</f>
        <v>ML</v>
      </c>
      <c r="H176" s="59">
        <v>1</v>
      </c>
      <c r="I176" s="112">
        <v>0</v>
      </c>
      <c r="J176" s="118">
        <f>IFERROR(VLOOKUP(W176,ATS!$AD:$AF,2,FALSE),0)</f>
        <v>0</v>
      </c>
      <c r="K176" s="118" t="str">
        <f t="shared" si="58"/>
        <v>0</v>
      </c>
      <c r="L176" s="118">
        <f>IFERROR(VLOOKUP(W176,ATS!$AD:$AF,3,FALSE),0)</f>
        <v>0</v>
      </c>
      <c r="M176" s="151" t="str">
        <f t="shared" si="70"/>
        <v>0</v>
      </c>
      <c r="N176" s="94">
        <v>0</v>
      </c>
      <c r="O176" s="56">
        <f t="shared" si="71"/>
        <v>0</v>
      </c>
      <c r="P176" s="51">
        <f>VLOOKUP($C176,Prices!$A$3:$R$1996,MATCH('2) Order Form'!P$8,Prices!$A$2:$R$2,0),FALSE)</f>
        <v>65</v>
      </c>
      <c r="Q176" s="52">
        <f>VLOOKUP($C176,Prices!$A$3:$R$1996,MATCH('2) Order Form'!Q$8,Prices!$A$2:$R$2,0),FALSE)</f>
        <v>129.94999999999999</v>
      </c>
      <c r="R176" s="35">
        <f t="shared" si="72"/>
        <v>0</v>
      </c>
      <c r="S176" s="44">
        <f t="shared" si="73"/>
        <v>0</v>
      </c>
      <c r="T176" s="52">
        <f t="shared" si="74"/>
        <v>0</v>
      </c>
      <c r="U176" s="119">
        <f t="shared" si="59"/>
        <v>0</v>
      </c>
      <c r="V176" s="120"/>
      <c r="W176" s="143">
        <v>7048652661050</v>
      </c>
      <c r="X176" s="121"/>
      <c r="Y176" s="122">
        <f t="shared" si="57"/>
        <v>0</v>
      </c>
      <c r="Z176" s="123">
        <f t="shared" ca="1" si="75"/>
        <v>0</v>
      </c>
      <c r="AA176" s="123">
        <f t="shared" ca="1" si="76"/>
        <v>0</v>
      </c>
      <c r="AB176" s="123">
        <f t="shared" ca="1" si="77"/>
        <v>0</v>
      </c>
      <c r="AC176" s="123" t="str">
        <f t="shared" si="78"/>
        <v>845088Matte Nardo Gray</v>
      </c>
      <c r="AD176" s="124">
        <f t="shared" si="79"/>
        <v>845088</v>
      </c>
      <c r="AE176" s="127">
        <f>VLOOKUP($C176,Classification!$A:$F,5,FALSE)</f>
        <v>23</v>
      </c>
      <c r="AF176" s="125">
        <f>VLOOKUP($C176,Classification!$A:$F,6,FALSE)</f>
        <v>1</v>
      </c>
      <c r="AG176" s="126" t="str">
        <f>INDEX(ATS!$A:$AE,MATCH('2) Order Form'!$W176,ATS!$AD:$AD,0),7)</f>
        <v>Active</v>
      </c>
    </row>
    <row r="177" spans="1:33" ht="17.25" customHeight="1" x14ac:dyDescent="0.2">
      <c r="A177" s="34">
        <v>1</v>
      </c>
      <c r="B177" s="34" t="str">
        <f>VLOOKUP(A177,Classification!$H$2:$I$11,2,FALSE)</f>
        <v>Helmets &amp; Helmet Acc.</v>
      </c>
      <c r="C177" s="34">
        <f>INDEX(ATS!$A:$AE,MATCH('2) Order Form'!$W177,ATS!$AD:$AD,0),1)</f>
        <v>845088</v>
      </c>
      <c r="D177" s="34" t="str">
        <f>INDEX(ATS!$A:$AE,MATCH('2) Order Form'!$W177,ATS!$AD:$AD,0),2)</f>
        <v>Chaser Mips Helmet</v>
      </c>
      <c r="E177" s="83" t="str">
        <f>INDEX(ATS!$A:$AE,MATCH('2) Order Form'!$W177,ATS!$AD:$AD,0),4)</f>
        <v>MNGRY-LXL</v>
      </c>
      <c r="F177" s="83" t="str">
        <f>INDEX(ATS!$A:$AE,MATCH('2) Order Form'!$W177,ATS!$AD:$AD,0),5)</f>
        <v>Matte Nardo Gray</v>
      </c>
      <c r="G177" s="146" t="str">
        <f>INDEX(ATS!$A:$AE,MATCH('2) Order Form'!$W177,ATS!$AD:$AD,0),6)</f>
        <v>LXL</v>
      </c>
      <c r="H177" s="59">
        <v>1</v>
      </c>
      <c r="I177" s="112">
        <v>0</v>
      </c>
      <c r="J177" s="118">
        <f>IFERROR(VLOOKUP(W177,ATS!$AD:$AF,2,FALSE),0)</f>
        <v>6</v>
      </c>
      <c r="K177" s="118">
        <f t="shared" si="58"/>
        <v>6</v>
      </c>
      <c r="L177" s="118">
        <f>IFERROR(VLOOKUP(W177,ATS!$AD:$AF,3,FALSE),0)</f>
        <v>6</v>
      </c>
      <c r="M177" s="151">
        <f t="shared" si="70"/>
        <v>6</v>
      </c>
      <c r="N177" s="94">
        <v>0</v>
      </c>
      <c r="O177" s="56">
        <f t="shared" si="71"/>
        <v>0</v>
      </c>
      <c r="P177" s="51">
        <f>VLOOKUP($C177,Prices!$A$3:$R$1996,MATCH('2) Order Form'!P$8,Prices!$A$2:$R$2,0),FALSE)</f>
        <v>65</v>
      </c>
      <c r="Q177" s="52">
        <f>VLOOKUP($C177,Prices!$A$3:$R$1996,MATCH('2) Order Form'!Q$8,Prices!$A$2:$R$2,0),FALSE)</f>
        <v>129.94999999999999</v>
      </c>
      <c r="R177" s="35">
        <f t="shared" si="72"/>
        <v>0</v>
      </c>
      <c r="S177" s="44">
        <f t="shared" si="73"/>
        <v>0</v>
      </c>
      <c r="T177" s="52">
        <f t="shared" si="74"/>
        <v>0</v>
      </c>
      <c r="U177" s="119">
        <f t="shared" si="59"/>
        <v>0</v>
      </c>
      <c r="V177" s="120"/>
      <c r="W177" s="143">
        <v>7048652661043</v>
      </c>
      <c r="X177" s="121"/>
      <c r="Y177" s="122">
        <f t="shared" si="57"/>
        <v>0</v>
      </c>
      <c r="Z177" s="123">
        <f t="shared" ca="1" si="75"/>
        <v>0</v>
      </c>
      <c r="AA177" s="123">
        <f t="shared" ca="1" si="76"/>
        <v>0</v>
      </c>
      <c r="AB177" s="123">
        <f t="shared" ca="1" si="77"/>
        <v>0</v>
      </c>
      <c r="AC177" s="123" t="str">
        <f t="shared" si="78"/>
        <v>845088Matte Nardo Gray</v>
      </c>
      <c r="AD177" s="124">
        <f t="shared" si="79"/>
        <v>845088</v>
      </c>
      <c r="AE177" s="127">
        <f>VLOOKUP($C177,Classification!$A:$F,5,FALSE)</f>
        <v>23</v>
      </c>
      <c r="AF177" s="125">
        <f>VLOOKUP($C177,Classification!$A:$F,6,FALSE)</f>
        <v>1</v>
      </c>
      <c r="AG177" s="126" t="str">
        <f>INDEX(ATS!$A:$AE,MATCH('2) Order Form'!$W177,ATS!$AD:$AD,0),7)</f>
        <v>Active</v>
      </c>
    </row>
    <row r="178" spans="1:33" ht="17.25" customHeight="1" x14ac:dyDescent="0.2">
      <c r="A178" s="34">
        <v>1</v>
      </c>
      <c r="B178" s="34" t="str">
        <f>VLOOKUP(A178,Classification!$H$2:$I$11,2,FALSE)</f>
        <v>Helmets &amp; Helmet Acc.</v>
      </c>
      <c r="C178" s="34">
        <f>INDEX(ATS!$A:$AE,MATCH('2) Order Form'!$W178,ATS!$AD:$AD,0),1)</f>
        <v>845087</v>
      </c>
      <c r="D178" s="34" t="str">
        <f>INDEX(ATS!$A:$AE,MATCH('2) Order Form'!$W178,ATS!$AD:$AD,0),2)</f>
        <v>Chaser Helmet</v>
      </c>
      <c r="E178" s="83" t="str">
        <f>INDEX(ATS!$A:$AE,MATCH('2) Order Form'!$W178,ATS!$AD:$AD,0),4)</f>
        <v>MBLCK-SM</v>
      </c>
      <c r="F178" s="83" t="str">
        <f>INDEX(ATS!$A:$AE,MATCH('2) Order Form'!$W178,ATS!$AD:$AD,0),5)</f>
        <v>Matte Black</v>
      </c>
      <c r="G178" s="146" t="str">
        <f>INDEX(ATS!$A:$AE,MATCH('2) Order Form'!$W178,ATS!$AD:$AD,0),6)</f>
        <v>SM</v>
      </c>
      <c r="H178" s="59">
        <v>1</v>
      </c>
      <c r="I178" s="112">
        <v>0</v>
      </c>
      <c r="J178" s="118">
        <f>IFERROR(VLOOKUP(W178,ATS!$AD:$AF,2,FALSE),0)</f>
        <v>0</v>
      </c>
      <c r="K178" s="118" t="str">
        <f t="shared" si="58"/>
        <v>0</v>
      </c>
      <c r="L178" s="118">
        <f>IFERROR(VLOOKUP(W178,ATS!$AD:$AF,3,FALSE),0)</f>
        <v>0</v>
      </c>
      <c r="M178" s="151" t="str">
        <f t="shared" si="70"/>
        <v>0</v>
      </c>
      <c r="N178" s="94">
        <v>0</v>
      </c>
      <c r="O178" s="56">
        <f t="shared" si="71"/>
        <v>0</v>
      </c>
      <c r="P178" s="51">
        <f>VLOOKUP($C178,Prices!$A$3:$R$1996,MATCH('2) Order Form'!P$8,Prices!$A$2:$R$2,0),FALSE)</f>
        <v>50</v>
      </c>
      <c r="Q178" s="52">
        <f>VLOOKUP($C178,Prices!$A$3:$R$1996,MATCH('2) Order Form'!Q$8,Prices!$A$2:$R$2,0),FALSE)</f>
        <v>99.95</v>
      </c>
      <c r="R178" s="35">
        <f t="shared" si="72"/>
        <v>0</v>
      </c>
      <c r="S178" s="44">
        <f t="shared" si="73"/>
        <v>0</v>
      </c>
      <c r="T178" s="52">
        <f t="shared" si="74"/>
        <v>0</v>
      </c>
      <c r="U178" s="119">
        <f t="shared" si="59"/>
        <v>0</v>
      </c>
      <c r="V178" s="120"/>
      <c r="W178" s="143">
        <v>7048652274663</v>
      </c>
      <c r="X178" s="121"/>
      <c r="Y178" s="122">
        <f t="shared" si="57"/>
        <v>0</v>
      </c>
      <c r="Z178" s="123">
        <f t="shared" ca="1" si="75"/>
        <v>0</v>
      </c>
      <c r="AA178" s="123">
        <f t="shared" ca="1" si="76"/>
        <v>1</v>
      </c>
      <c r="AB178" s="123">
        <f t="shared" ca="1" si="77"/>
        <v>1</v>
      </c>
      <c r="AC178" s="123" t="str">
        <f t="shared" si="78"/>
        <v>845087Matte Black</v>
      </c>
      <c r="AD178" s="124">
        <f t="shared" si="79"/>
        <v>845087</v>
      </c>
      <c r="AE178" s="127">
        <f>VLOOKUP($C178,Classification!$A:$F,5,FALSE)</f>
        <v>24</v>
      </c>
      <c r="AF178" s="125">
        <f>VLOOKUP($C178,Classification!$A:$F,6,FALSE)</f>
        <v>1</v>
      </c>
      <c r="AG178" s="126" t="str">
        <f>INDEX(ATS!$A:$AE,MATCH('2) Order Form'!$W178,ATS!$AD:$AD,0),7)</f>
        <v>Active</v>
      </c>
    </row>
    <row r="179" spans="1:33" ht="17.25" customHeight="1" x14ac:dyDescent="0.2">
      <c r="A179" s="34">
        <v>1</v>
      </c>
      <c r="B179" s="34" t="str">
        <f>VLOOKUP(A179,Classification!$H$2:$I$11,2,FALSE)</f>
        <v>Helmets &amp; Helmet Acc.</v>
      </c>
      <c r="C179" s="34">
        <f>INDEX(ATS!$A:$AE,MATCH('2) Order Form'!$W179,ATS!$AD:$AD,0),1)</f>
        <v>845087</v>
      </c>
      <c r="D179" s="34" t="str">
        <f>INDEX(ATS!$A:$AE,MATCH('2) Order Form'!$W179,ATS!$AD:$AD,0),2)</f>
        <v>Chaser Helmet</v>
      </c>
      <c r="E179" s="83" t="str">
        <f>INDEX(ATS!$A:$AE,MATCH('2) Order Form'!$W179,ATS!$AD:$AD,0),4)</f>
        <v>MBLCK-ML</v>
      </c>
      <c r="F179" s="83" t="str">
        <f>INDEX(ATS!$A:$AE,MATCH('2) Order Form'!$W179,ATS!$AD:$AD,0),5)</f>
        <v>Matte Black</v>
      </c>
      <c r="G179" s="146" t="str">
        <f>INDEX(ATS!$A:$AE,MATCH('2) Order Form'!$W179,ATS!$AD:$AD,0),6)</f>
        <v>ML</v>
      </c>
      <c r="H179" s="59">
        <v>1</v>
      </c>
      <c r="I179" s="112">
        <v>0</v>
      </c>
      <c r="J179" s="118">
        <f>IFERROR(VLOOKUP(W179,ATS!$AD:$AF,2,FALSE),0)</f>
        <v>0</v>
      </c>
      <c r="K179" s="118" t="str">
        <f t="shared" si="58"/>
        <v>0</v>
      </c>
      <c r="L179" s="118">
        <f>IFERROR(VLOOKUP(W179,ATS!$AD:$AF,3,FALSE),0)</f>
        <v>0</v>
      </c>
      <c r="M179" s="151" t="str">
        <f t="shared" si="70"/>
        <v>0</v>
      </c>
      <c r="N179" s="94">
        <v>0</v>
      </c>
      <c r="O179" s="56">
        <f t="shared" si="71"/>
        <v>0</v>
      </c>
      <c r="P179" s="51">
        <f>VLOOKUP($C179,Prices!$A$3:$R$1996,MATCH('2) Order Form'!P$8,Prices!$A$2:$R$2,0),FALSE)</f>
        <v>50</v>
      </c>
      <c r="Q179" s="52">
        <f>VLOOKUP($C179,Prices!$A$3:$R$1996,MATCH('2) Order Form'!Q$8,Prices!$A$2:$R$2,0),FALSE)</f>
        <v>99.95</v>
      </c>
      <c r="R179" s="35">
        <f t="shared" si="72"/>
        <v>0</v>
      </c>
      <c r="S179" s="44">
        <f t="shared" si="73"/>
        <v>0</v>
      </c>
      <c r="T179" s="52">
        <f t="shared" si="74"/>
        <v>0</v>
      </c>
      <c r="U179" s="119">
        <f t="shared" si="59"/>
        <v>0</v>
      </c>
      <c r="V179" s="120"/>
      <c r="W179" s="143">
        <v>7048652274656</v>
      </c>
      <c r="X179" s="121"/>
      <c r="Y179" s="122">
        <f t="shared" si="57"/>
        <v>0</v>
      </c>
      <c r="Z179" s="123">
        <f t="shared" ca="1" si="75"/>
        <v>0</v>
      </c>
      <c r="AA179" s="123">
        <f t="shared" ca="1" si="76"/>
        <v>0</v>
      </c>
      <c r="AB179" s="123">
        <f t="shared" ca="1" si="77"/>
        <v>0</v>
      </c>
      <c r="AC179" s="123" t="str">
        <f t="shared" si="78"/>
        <v>845087Matte Black</v>
      </c>
      <c r="AD179" s="124">
        <f t="shared" si="79"/>
        <v>845087</v>
      </c>
      <c r="AE179" s="127">
        <f>VLOOKUP($C179,Classification!$A:$F,5,FALSE)</f>
        <v>24</v>
      </c>
      <c r="AF179" s="125">
        <f>VLOOKUP($C179,Classification!$A:$F,6,FALSE)</f>
        <v>1</v>
      </c>
      <c r="AG179" s="126" t="str">
        <f>INDEX(ATS!$A:$AE,MATCH('2) Order Form'!$W179,ATS!$AD:$AD,0),7)</f>
        <v>Active</v>
      </c>
    </row>
    <row r="180" spans="1:33" ht="17.25" customHeight="1" x14ac:dyDescent="0.2">
      <c r="A180" s="34">
        <v>1</v>
      </c>
      <c r="B180" s="34" t="str">
        <f>VLOOKUP(A180,Classification!$H$2:$I$11,2,FALSE)</f>
        <v>Helmets &amp; Helmet Acc.</v>
      </c>
      <c r="C180" s="34">
        <f>INDEX(ATS!$A:$AE,MATCH('2) Order Form'!$W180,ATS!$AD:$AD,0),1)</f>
        <v>845087</v>
      </c>
      <c r="D180" s="34" t="str">
        <f>INDEX(ATS!$A:$AE,MATCH('2) Order Form'!$W180,ATS!$AD:$AD,0),2)</f>
        <v>Chaser Helmet</v>
      </c>
      <c r="E180" s="83" t="str">
        <f>INDEX(ATS!$A:$AE,MATCH('2) Order Form'!$W180,ATS!$AD:$AD,0),4)</f>
        <v>MBLCK-LXL</v>
      </c>
      <c r="F180" s="83" t="str">
        <f>INDEX(ATS!$A:$AE,MATCH('2) Order Form'!$W180,ATS!$AD:$AD,0),5)</f>
        <v>Matte Black</v>
      </c>
      <c r="G180" s="146" t="str">
        <f>INDEX(ATS!$A:$AE,MATCH('2) Order Form'!$W180,ATS!$AD:$AD,0),6)</f>
        <v>LXL</v>
      </c>
      <c r="H180" s="59">
        <v>1</v>
      </c>
      <c r="I180" s="112">
        <v>0</v>
      </c>
      <c r="J180" s="118">
        <f>IFERROR(VLOOKUP(W180,ATS!$AD:$AF,2,FALSE),0)</f>
        <v>0</v>
      </c>
      <c r="K180" s="118" t="str">
        <f t="shared" si="58"/>
        <v>0</v>
      </c>
      <c r="L180" s="118">
        <f>IFERROR(VLOOKUP(W180,ATS!$AD:$AF,3,FALSE),0)</f>
        <v>0</v>
      </c>
      <c r="M180" s="151" t="str">
        <f t="shared" si="70"/>
        <v>0</v>
      </c>
      <c r="N180" s="94">
        <v>0</v>
      </c>
      <c r="O180" s="56">
        <f t="shared" si="71"/>
        <v>0</v>
      </c>
      <c r="P180" s="51">
        <f>VLOOKUP($C180,Prices!$A$3:$R$1996,MATCH('2) Order Form'!P$8,Prices!$A$2:$R$2,0),FALSE)</f>
        <v>50</v>
      </c>
      <c r="Q180" s="52">
        <f>VLOOKUP($C180,Prices!$A$3:$R$1996,MATCH('2) Order Form'!Q$8,Prices!$A$2:$R$2,0),FALSE)</f>
        <v>99.95</v>
      </c>
      <c r="R180" s="35">
        <f t="shared" si="72"/>
        <v>0</v>
      </c>
      <c r="S180" s="44">
        <f t="shared" si="73"/>
        <v>0</v>
      </c>
      <c r="T180" s="52">
        <f t="shared" si="74"/>
        <v>0</v>
      </c>
      <c r="U180" s="119">
        <f t="shared" si="59"/>
        <v>0</v>
      </c>
      <c r="V180" s="120"/>
      <c r="W180" s="143">
        <v>7048652274649</v>
      </c>
      <c r="X180" s="121"/>
      <c r="Y180" s="122">
        <f t="shared" si="57"/>
        <v>0</v>
      </c>
      <c r="Z180" s="123">
        <f t="shared" ca="1" si="75"/>
        <v>0</v>
      </c>
      <c r="AA180" s="123">
        <f t="shared" ca="1" si="76"/>
        <v>0</v>
      </c>
      <c r="AB180" s="123">
        <f t="shared" ca="1" si="77"/>
        <v>0</v>
      </c>
      <c r="AC180" s="123" t="str">
        <f t="shared" si="78"/>
        <v>845087Matte Black</v>
      </c>
      <c r="AD180" s="124">
        <f t="shared" si="79"/>
        <v>845087</v>
      </c>
      <c r="AE180" s="127">
        <f>VLOOKUP($C180,Classification!$A:$F,5,FALSE)</f>
        <v>24</v>
      </c>
      <c r="AF180" s="125">
        <f>VLOOKUP($C180,Classification!$A:$F,6,FALSE)</f>
        <v>1</v>
      </c>
      <c r="AG180" s="126" t="str">
        <f>INDEX(ATS!$A:$AE,MATCH('2) Order Form'!$W180,ATS!$AD:$AD,0),7)</f>
        <v>Active</v>
      </c>
    </row>
    <row r="181" spans="1:33" ht="17.25" customHeight="1" x14ac:dyDescent="0.2">
      <c r="A181" s="34">
        <v>1</v>
      </c>
      <c r="B181" s="34" t="str">
        <f>VLOOKUP(A181,Classification!$H$2:$I$11,2,FALSE)</f>
        <v>Helmets &amp; Helmet Acc.</v>
      </c>
      <c r="C181" s="34">
        <f>INDEX(ATS!$A:$AE,MATCH('2) Order Form'!$W181,ATS!$AD:$AD,0),1)</f>
        <v>845087</v>
      </c>
      <c r="D181" s="34" t="str">
        <f>INDEX(ATS!$A:$AE,MATCH('2) Order Form'!$W181,ATS!$AD:$AD,0),2)</f>
        <v>Chaser Helmet</v>
      </c>
      <c r="E181" s="83" t="str">
        <f>INDEX(ATS!$A:$AE,MATCH('2) Order Form'!$W181,ATS!$AD:$AD,0),4)</f>
        <v>MNGRY-SM</v>
      </c>
      <c r="F181" s="83" t="str">
        <f>INDEX(ATS!$A:$AE,MATCH('2) Order Form'!$W181,ATS!$AD:$AD,0),5)</f>
        <v>Matte Nardo Gray</v>
      </c>
      <c r="G181" s="146" t="str">
        <f>INDEX(ATS!$A:$AE,MATCH('2) Order Form'!$W181,ATS!$AD:$AD,0),6)</f>
        <v>SM</v>
      </c>
      <c r="H181" s="59">
        <v>1</v>
      </c>
      <c r="I181" s="112">
        <v>0</v>
      </c>
      <c r="J181" s="118">
        <f>IFERROR(VLOOKUP(W181,ATS!$AD:$AF,2,FALSE),0)</f>
        <v>0</v>
      </c>
      <c r="K181" s="118" t="str">
        <f t="shared" si="58"/>
        <v>0</v>
      </c>
      <c r="L181" s="118">
        <f>IFERROR(VLOOKUP(W181,ATS!$AD:$AF,3,FALSE),0)</f>
        <v>0</v>
      </c>
      <c r="M181" s="151" t="str">
        <f t="shared" si="70"/>
        <v>0</v>
      </c>
      <c r="N181" s="94">
        <v>0</v>
      </c>
      <c r="O181" s="56">
        <f t="shared" si="71"/>
        <v>0</v>
      </c>
      <c r="P181" s="51">
        <f>VLOOKUP($C181,Prices!$A$3:$R$1996,MATCH('2) Order Form'!P$8,Prices!$A$2:$R$2,0),FALSE)</f>
        <v>50</v>
      </c>
      <c r="Q181" s="52">
        <f>VLOOKUP($C181,Prices!$A$3:$R$1996,MATCH('2) Order Form'!Q$8,Prices!$A$2:$R$2,0),FALSE)</f>
        <v>99.95</v>
      </c>
      <c r="R181" s="35">
        <f t="shared" si="72"/>
        <v>0</v>
      </c>
      <c r="S181" s="44">
        <f t="shared" si="73"/>
        <v>0</v>
      </c>
      <c r="T181" s="52">
        <f t="shared" si="74"/>
        <v>0</v>
      </c>
      <c r="U181" s="119">
        <f t="shared" si="59"/>
        <v>0</v>
      </c>
      <c r="V181" s="120"/>
      <c r="W181" s="143">
        <v>7048652661036</v>
      </c>
      <c r="X181" s="121"/>
      <c r="Y181" s="122">
        <f t="shared" si="57"/>
        <v>0</v>
      </c>
      <c r="Z181" s="123">
        <f t="shared" ca="1" si="75"/>
        <v>0</v>
      </c>
      <c r="AA181" s="123">
        <f t="shared" ca="1" si="76"/>
        <v>0</v>
      </c>
      <c r="AB181" s="123">
        <f t="shared" ca="1" si="77"/>
        <v>1</v>
      </c>
      <c r="AC181" s="123" t="str">
        <f t="shared" si="78"/>
        <v>845087Matte Nardo Gray</v>
      </c>
      <c r="AD181" s="124">
        <f t="shared" si="79"/>
        <v>845087</v>
      </c>
      <c r="AE181" s="127">
        <f>VLOOKUP($C181,Classification!$A:$F,5,FALSE)</f>
        <v>24</v>
      </c>
      <c r="AF181" s="125">
        <f>VLOOKUP($C181,Classification!$A:$F,6,FALSE)</f>
        <v>1</v>
      </c>
      <c r="AG181" s="126" t="str">
        <f>INDEX(ATS!$A:$AE,MATCH('2) Order Form'!$W181,ATS!$AD:$AD,0),7)</f>
        <v>Active</v>
      </c>
    </row>
    <row r="182" spans="1:33" ht="17.25" customHeight="1" x14ac:dyDescent="0.2">
      <c r="A182" s="34">
        <v>1</v>
      </c>
      <c r="B182" s="34" t="str">
        <f>VLOOKUP(A182,Classification!$H$2:$I$11,2,FALSE)</f>
        <v>Helmets &amp; Helmet Acc.</v>
      </c>
      <c r="C182" s="34">
        <f>INDEX(ATS!$A:$AE,MATCH('2) Order Form'!$W182,ATS!$AD:$AD,0),1)</f>
        <v>845087</v>
      </c>
      <c r="D182" s="34" t="str">
        <f>INDEX(ATS!$A:$AE,MATCH('2) Order Form'!$W182,ATS!$AD:$AD,0),2)</f>
        <v>Chaser Helmet</v>
      </c>
      <c r="E182" s="83" t="str">
        <f>INDEX(ATS!$A:$AE,MATCH('2) Order Form'!$W182,ATS!$AD:$AD,0),4)</f>
        <v>MNGRY-ML</v>
      </c>
      <c r="F182" s="83" t="str">
        <f>INDEX(ATS!$A:$AE,MATCH('2) Order Form'!$W182,ATS!$AD:$AD,0),5)</f>
        <v>Matte Nardo Gray</v>
      </c>
      <c r="G182" s="146" t="str">
        <f>INDEX(ATS!$A:$AE,MATCH('2) Order Form'!$W182,ATS!$AD:$AD,0),6)</f>
        <v>ML</v>
      </c>
      <c r="H182" s="59">
        <v>1</v>
      </c>
      <c r="I182" s="112">
        <v>0</v>
      </c>
      <c r="J182" s="118">
        <f>IFERROR(VLOOKUP(W182,ATS!$AD:$AF,2,FALSE),0)</f>
        <v>0</v>
      </c>
      <c r="K182" s="118" t="str">
        <f t="shared" si="58"/>
        <v>0</v>
      </c>
      <c r="L182" s="118">
        <f>IFERROR(VLOOKUP(W182,ATS!$AD:$AF,3,FALSE),0)</f>
        <v>0</v>
      </c>
      <c r="M182" s="151" t="str">
        <f t="shared" si="70"/>
        <v>0</v>
      </c>
      <c r="N182" s="94">
        <v>0</v>
      </c>
      <c r="O182" s="56">
        <f t="shared" si="71"/>
        <v>0</v>
      </c>
      <c r="P182" s="51">
        <f>VLOOKUP($C182,Prices!$A$3:$R$1996,MATCH('2) Order Form'!P$8,Prices!$A$2:$R$2,0),FALSE)</f>
        <v>50</v>
      </c>
      <c r="Q182" s="52">
        <f>VLOOKUP($C182,Prices!$A$3:$R$1996,MATCH('2) Order Form'!Q$8,Prices!$A$2:$R$2,0),FALSE)</f>
        <v>99.95</v>
      </c>
      <c r="R182" s="35">
        <f t="shared" si="72"/>
        <v>0</v>
      </c>
      <c r="S182" s="44">
        <f t="shared" si="73"/>
        <v>0</v>
      </c>
      <c r="T182" s="52">
        <f t="shared" si="74"/>
        <v>0</v>
      </c>
      <c r="U182" s="119">
        <f t="shared" si="59"/>
        <v>0</v>
      </c>
      <c r="V182" s="120"/>
      <c r="W182" s="143">
        <v>7048652661029</v>
      </c>
      <c r="X182" s="121"/>
      <c r="Y182" s="122">
        <f t="shared" si="57"/>
        <v>0</v>
      </c>
      <c r="Z182" s="123">
        <f t="shared" ca="1" si="75"/>
        <v>0</v>
      </c>
      <c r="AA182" s="123">
        <f t="shared" ca="1" si="76"/>
        <v>0</v>
      </c>
      <c r="AB182" s="123">
        <f t="shared" ca="1" si="77"/>
        <v>0</v>
      </c>
      <c r="AC182" s="123" t="str">
        <f t="shared" si="78"/>
        <v>845087Matte Nardo Gray</v>
      </c>
      <c r="AD182" s="124">
        <f t="shared" si="79"/>
        <v>845087</v>
      </c>
      <c r="AE182" s="127">
        <f>VLOOKUP($C182,Classification!$A:$F,5,FALSE)</f>
        <v>24</v>
      </c>
      <c r="AF182" s="125">
        <f>VLOOKUP($C182,Classification!$A:$F,6,FALSE)</f>
        <v>1</v>
      </c>
      <c r="AG182" s="126" t="str">
        <f>INDEX(ATS!$A:$AE,MATCH('2) Order Form'!$W182,ATS!$AD:$AD,0),7)</f>
        <v>Active</v>
      </c>
    </row>
    <row r="183" spans="1:33" ht="17.25" customHeight="1" x14ac:dyDescent="0.2">
      <c r="A183" s="34">
        <v>1</v>
      </c>
      <c r="B183" s="34" t="str">
        <f>VLOOKUP(A183,Classification!$H$2:$I$11,2,FALSE)</f>
        <v>Helmets &amp; Helmet Acc.</v>
      </c>
      <c r="C183" s="34">
        <f>INDEX(ATS!$A:$AE,MATCH('2) Order Form'!$W183,ATS!$AD:$AD,0),1)</f>
        <v>845087</v>
      </c>
      <c r="D183" s="34" t="str">
        <f>INDEX(ATS!$A:$AE,MATCH('2) Order Form'!$W183,ATS!$AD:$AD,0),2)</f>
        <v>Chaser Helmet</v>
      </c>
      <c r="E183" s="83" t="str">
        <f>INDEX(ATS!$A:$AE,MATCH('2) Order Form'!$W183,ATS!$AD:$AD,0),4)</f>
        <v>MNGRY-LXL</v>
      </c>
      <c r="F183" s="83" t="str">
        <f>INDEX(ATS!$A:$AE,MATCH('2) Order Form'!$W183,ATS!$AD:$AD,0),5)</f>
        <v>Matte Nardo Gray</v>
      </c>
      <c r="G183" s="146" t="str">
        <f>INDEX(ATS!$A:$AE,MATCH('2) Order Form'!$W183,ATS!$AD:$AD,0),6)</f>
        <v>LXL</v>
      </c>
      <c r="H183" s="59">
        <v>1</v>
      </c>
      <c r="I183" s="112">
        <v>0</v>
      </c>
      <c r="J183" s="118">
        <f>IFERROR(VLOOKUP(W183,ATS!$AD:$AF,2,FALSE),0)</f>
        <v>0</v>
      </c>
      <c r="K183" s="118" t="str">
        <f t="shared" si="58"/>
        <v>0</v>
      </c>
      <c r="L183" s="118">
        <f>IFERROR(VLOOKUP(W183,ATS!$AD:$AF,3,FALSE),0)</f>
        <v>0</v>
      </c>
      <c r="M183" s="151" t="str">
        <f t="shared" si="70"/>
        <v>0</v>
      </c>
      <c r="N183" s="94">
        <v>0</v>
      </c>
      <c r="O183" s="56">
        <f t="shared" si="71"/>
        <v>0</v>
      </c>
      <c r="P183" s="51">
        <f>VLOOKUP($C183,Prices!$A$3:$R$1996,MATCH('2) Order Form'!P$8,Prices!$A$2:$R$2,0),FALSE)</f>
        <v>50</v>
      </c>
      <c r="Q183" s="52">
        <f>VLOOKUP($C183,Prices!$A$3:$R$1996,MATCH('2) Order Form'!Q$8,Prices!$A$2:$R$2,0),FALSE)</f>
        <v>99.95</v>
      </c>
      <c r="R183" s="35">
        <f t="shared" si="72"/>
        <v>0</v>
      </c>
      <c r="S183" s="44">
        <f t="shared" si="73"/>
        <v>0</v>
      </c>
      <c r="T183" s="52">
        <f t="shared" si="74"/>
        <v>0</v>
      </c>
      <c r="U183" s="119">
        <f t="shared" si="59"/>
        <v>0</v>
      </c>
      <c r="V183" s="120"/>
      <c r="W183" s="143">
        <v>7048652661012</v>
      </c>
      <c r="X183" s="121"/>
      <c r="Y183" s="122">
        <f t="shared" ref="Y183:Y222" si="80">I183*Q183</f>
        <v>0</v>
      </c>
      <c r="Z183" s="123">
        <f t="shared" ca="1" si="75"/>
        <v>0</v>
      </c>
      <c r="AA183" s="123">
        <f t="shared" ca="1" si="76"/>
        <v>0</v>
      </c>
      <c r="AB183" s="123">
        <f t="shared" ca="1" si="77"/>
        <v>0</v>
      </c>
      <c r="AC183" s="123" t="str">
        <f t="shared" si="78"/>
        <v>845087Matte Nardo Gray</v>
      </c>
      <c r="AD183" s="124">
        <f t="shared" si="79"/>
        <v>845087</v>
      </c>
      <c r="AE183" s="127">
        <f>VLOOKUP($C183,Classification!$A:$F,5,FALSE)</f>
        <v>24</v>
      </c>
      <c r="AF183" s="125">
        <f>VLOOKUP($C183,Classification!$A:$F,6,FALSE)</f>
        <v>1</v>
      </c>
      <c r="AG183" s="126" t="str">
        <f>INDEX(ATS!$A:$AE,MATCH('2) Order Form'!$W183,ATS!$AD:$AD,0),7)</f>
        <v>Active</v>
      </c>
    </row>
    <row r="184" spans="1:33" ht="17.25" customHeight="1" x14ac:dyDescent="0.2">
      <c r="A184" s="34">
        <v>1</v>
      </c>
      <c r="B184" s="34" t="str">
        <f>VLOOKUP(A184,Classification!$H$2:$I$11,2,FALSE)</f>
        <v>Helmets &amp; Helmet Acc.</v>
      </c>
      <c r="C184" s="34">
        <f>INDEX(ATS!$A:$AE,MATCH('2) Order Form'!$W184,ATS!$AD:$AD,0),1)</f>
        <v>810052</v>
      </c>
      <c r="D184" s="34" t="str">
        <f>INDEX(ATS!$A:$AE,MATCH('2) Order Form'!$W184,ATS!$AD:$AD,0),2)</f>
        <v>Bike Helmet Case</v>
      </c>
      <c r="E184" s="83" t="str">
        <f>INDEX(ATS!$A:$AE,MATCH('2) Order Form'!$W184,ATS!$AD:$AD,0),4)</f>
        <v>TEBLK-OS</v>
      </c>
      <c r="F184" s="83" t="str">
        <f>INDEX(ATS!$A:$AE,MATCH('2) Order Form'!$W184,ATS!$AD:$AD,0),5)</f>
        <v>True Black</v>
      </c>
      <c r="G184" s="146" t="str">
        <f>INDEX(ATS!$A:$AE,MATCH('2) Order Form'!$W184,ATS!$AD:$AD,0),6)</f>
        <v>OS</v>
      </c>
      <c r="H184" s="59">
        <v>1</v>
      </c>
      <c r="I184" s="112">
        <v>0</v>
      </c>
      <c r="J184" s="118">
        <f>IFERROR(VLOOKUP(W184,ATS!$AD:$AF,2,FALSE),0)</f>
        <v>706</v>
      </c>
      <c r="K184" s="118" t="str">
        <f t="shared" si="58"/>
        <v>50+</v>
      </c>
      <c r="L184" s="118">
        <f>IFERROR(VLOOKUP(W184,ATS!$AD:$AF,3,FALSE),0)</f>
        <v>706</v>
      </c>
      <c r="M184" s="151" t="str">
        <f t="shared" si="70"/>
        <v>50+</v>
      </c>
      <c r="N184" s="94">
        <v>0</v>
      </c>
      <c r="O184" s="56">
        <f t="shared" si="71"/>
        <v>0</v>
      </c>
      <c r="P184" s="51">
        <f>VLOOKUP($C184,Prices!$A$3:$R$1996,MATCH('2) Order Form'!P$8,Prices!$A$2:$R$2,0),FALSE)</f>
        <v>25</v>
      </c>
      <c r="Q184" s="52">
        <f>VLOOKUP($C184,Prices!$A$3:$R$1996,MATCH('2) Order Form'!Q$8,Prices!$A$2:$R$2,0),FALSE)</f>
        <v>49.95</v>
      </c>
      <c r="R184" s="35">
        <f t="shared" si="72"/>
        <v>0</v>
      </c>
      <c r="S184" s="44">
        <f t="shared" si="73"/>
        <v>0</v>
      </c>
      <c r="T184" s="52">
        <f t="shared" si="74"/>
        <v>0</v>
      </c>
      <c r="U184" s="119">
        <f t="shared" si="59"/>
        <v>0</v>
      </c>
      <c r="V184" s="120"/>
      <c r="W184" s="143">
        <v>7048652327543</v>
      </c>
      <c r="X184" s="121"/>
      <c r="Y184" s="122">
        <f t="shared" si="80"/>
        <v>0</v>
      </c>
      <c r="Z184" s="123">
        <f t="shared" ca="1" si="75"/>
        <v>0</v>
      </c>
      <c r="AA184" s="123">
        <f t="shared" ca="1" si="76"/>
        <v>1</v>
      </c>
      <c r="AB184" s="123">
        <f t="shared" ca="1" si="77"/>
        <v>1</v>
      </c>
      <c r="AC184" s="123" t="str">
        <f t="shared" si="78"/>
        <v>810052True Black</v>
      </c>
      <c r="AD184" s="124">
        <f t="shared" si="79"/>
        <v>810052</v>
      </c>
      <c r="AE184" s="127">
        <f>VLOOKUP($C184,Classification!$A:$F,5,FALSE)</f>
        <v>25</v>
      </c>
      <c r="AF184" s="125">
        <f>VLOOKUP($C184,Classification!$A:$F,6,FALSE)</f>
        <v>1</v>
      </c>
      <c r="AG184" s="126" t="str">
        <f>INDEX(ATS!$A:$AE,MATCH('2) Order Form'!$W184,ATS!$AD:$AD,0),7)</f>
        <v>Active</v>
      </c>
    </row>
    <row r="185" spans="1:33" ht="17.25" customHeight="1" x14ac:dyDescent="0.2">
      <c r="A185" s="34">
        <v>1</v>
      </c>
      <c r="B185" s="34" t="str">
        <f>VLOOKUP(A185,Classification!$H$2:$I$11,2,FALSE)</f>
        <v>Helmets &amp; Helmet Acc.</v>
      </c>
      <c r="C185" s="34">
        <f>INDEX(ATS!$A:$AE,MATCH('2) Order Form'!$W185,ATS!$AD:$AD,0),1)</f>
        <v>810068</v>
      </c>
      <c r="D185" s="34" t="str">
        <f>INDEX(ATS!$A:$AE,MATCH('2) Order Form'!$W185,ATS!$AD:$AD,0),2)</f>
        <v>Arbitrator Mips Visor</v>
      </c>
      <c r="E185" s="83" t="str">
        <f>INDEX(ATS!$A:$AE,MATCH('2) Order Form'!$W185,ATS!$AD:$AD,0),4)</f>
        <v>CHOR-OS</v>
      </c>
      <c r="F185" s="83" t="str">
        <f>INDEX(ATS!$A:$AE,MATCH('2) Order Form'!$W185,ATS!$AD:$AD,0),5)</f>
        <v>Chopper Orange</v>
      </c>
      <c r="G185" s="146" t="str">
        <f>INDEX(ATS!$A:$AE,MATCH('2) Order Form'!$W185,ATS!$AD:$AD,0),6)</f>
        <v>OS</v>
      </c>
      <c r="H185" s="59">
        <v>1</v>
      </c>
      <c r="I185" s="112">
        <v>0</v>
      </c>
      <c r="J185" s="118">
        <f>IFERROR(VLOOKUP(W185,ATS!$AD:$AF,2,FALSE),0)</f>
        <v>13</v>
      </c>
      <c r="K185" s="118">
        <f t="shared" si="58"/>
        <v>13</v>
      </c>
      <c r="L185" s="118">
        <f>IFERROR(VLOOKUP(W185,ATS!$AD:$AF,3,FALSE),0)</f>
        <v>13</v>
      </c>
      <c r="M185" s="151">
        <f t="shared" si="70"/>
        <v>13</v>
      </c>
      <c r="N185" s="94">
        <v>0</v>
      </c>
      <c r="O185" s="56">
        <f t="shared" si="71"/>
        <v>0</v>
      </c>
      <c r="P185" s="51">
        <f>VLOOKUP($C185,Prices!$A$3:$R$1996,MATCH('2) Order Form'!P$8,Prices!$A$2:$R$2,0),FALSE)</f>
        <v>15</v>
      </c>
      <c r="Q185" s="52">
        <f>VLOOKUP($C185,Prices!$A$3:$R$1996,MATCH('2) Order Form'!Q$8,Prices!$A$2:$R$2,0),FALSE)</f>
        <v>29.95</v>
      </c>
      <c r="R185" s="35">
        <f t="shared" si="72"/>
        <v>0</v>
      </c>
      <c r="S185" s="44">
        <f t="shared" si="73"/>
        <v>0</v>
      </c>
      <c r="T185" s="52">
        <f t="shared" si="74"/>
        <v>0</v>
      </c>
      <c r="U185" s="119">
        <f t="shared" si="59"/>
        <v>0</v>
      </c>
      <c r="V185" s="120"/>
      <c r="W185" s="143">
        <v>7048652661609</v>
      </c>
      <c r="X185" s="121"/>
      <c r="Y185" s="122">
        <f t="shared" si="80"/>
        <v>0</v>
      </c>
      <c r="Z185" s="123">
        <f t="shared" ca="1" si="75"/>
        <v>0</v>
      </c>
      <c r="AA185" s="123">
        <f t="shared" ca="1" si="76"/>
        <v>1</v>
      </c>
      <c r="AB185" s="123">
        <f t="shared" ca="1" si="77"/>
        <v>1</v>
      </c>
      <c r="AC185" s="123" t="str">
        <f t="shared" si="78"/>
        <v>810068Chopper Orange</v>
      </c>
      <c r="AD185" s="124">
        <f t="shared" si="79"/>
        <v>810068</v>
      </c>
      <c r="AE185" s="127">
        <f>VLOOKUP($C185,Classification!$A:$F,5,FALSE)</f>
        <v>26</v>
      </c>
      <c r="AF185" s="125">
        <f>VLOOKUP($C185,Classification!$A:$F,6,FALSE)</f>
        <v>1</v>
      </c>
      <c r="AG185" s="126" t="str">
        <f>INDEX(ATS!$A:$AE,MATCH('2) Order Form'!$W185,ATS!$AD:$AD,0),7)</f>
        <v>Stock</v>
      </c>
    </row>
    <row r="186" spans="1:33" ht="17.25" customHeight="1" x14ac:dyDescent="0.2">
      <c r="A186" s="34">
        <v>1</v>
      </c>
      <c r="B186" s="34" t="str">
        <f>VLOOKUP(A186,Classification!$H$2:$I$11,2,FALSE)</f>
        <v>Helmets &amp; Helmet Acc.</v>
      </c>
      <c r="C186" s="34">
        <f>INDEX(ATS!$A:$AE,MATCH('2) Order Form'!$W186,ATS!$AD:$AD,0),1)</f>
        <v>810068</v>
      </c>
      <c r="D186" s="34" t="str">
        <f>INDEX(ATS!$A:$AE,MATCH('2) Order Form'!$W186,ATS!$AD:$AD,0),2)</f>
        <v>Arbitrator Mips Visor</v>
      </c>
      <c r="E186" s="83" t="str">
        <f>INDEX(ATS!$A:$AE,MATCH('2) Order Form'!$W186,ATS!$AD:$AD,0),4)</f>
        <v>MBLCK-OS</v>
      </c>
      <c r="F186" s="83" t="str">
        <f>INDEX(ATS!$A:$AE,MATCH('2) Order Form'!$W186,ATS!$AD:$AD,0),5)</f>
        <v>Matte Black</v>
      </c>
      <c r="G186" s="146" t="str">
        <f>INDEX(ATS!$A:$AE,MATCH('2) Order Form'!$W186,ATS!$AD:$AD,0),6)</f>
        <v>OS</v>
      </c>
      <c r="H186" s="59">
        <v>1</v>
      </c>
      <c r="I186" s="112">
        <v>0</v>
      </c>
      <c r="J186" s="118">
        <f>IFERROR(VLOOKUP(W186,ATS!$AD:$AF,2,FALSE),0)</f>
        <v>41</v>
      </c>
      <c r="K186" s="118">
        <f t="shared" si="58"/>
        <v>41</v>
      </c>
      <c r="L186" s="118">
        <f>IFERROR(VLOOKUP(W186,ATS!$AD:$AF,3,FALSE),0)</f>
        <v>41</v>
      </c>
      <c r="M186" s="151">
        <f t="shared" si="70"/>
        <v>41</v>
      </c>
      <c r="N186" s="94">
        <v>0</v>
      </c>
      <c r="O186" s="56">
        <f t="shared" si="71"/>
        <v>0</v>
      </c>
      <c r="P186" s="51">
        <f>VLOOKUP($C186,Prices!$A$3:$R$1996,MATCH('2) Order Form'!P$8,Prices!$A$2:$R$2,0),FALSE)</f>
        <v>15</v>
      </c>
      <c r="Q186" s="52">
        <f>VLOOKUP($C186,Prices!$A$3:$R$1996,MATCH('2) Order Form'!Q$8,Prices!$A$2:$R$2,0),FALSE)</f>
        <v>29.95</v>
      </c>
      <c r="R186" s="35">
        <f t="shared" si="72"/>
        <v>0</v>
      </c>
      <c r="S186" s="44">
        <f t="shared" si="73"/>
        <v>0</v>
      </c>
      <c r="T186" s="52">
        <f t="shared" si="74"/>
        <v>0</v>
      </c>
      <c r="U186" s="119">
        <f t="shared" si="59"/>
        <v>0</v>
      </c>
      <c r="V186" s="120"/>
      <c r="W186" s="143">
        <v>7048652328250</v>
      </c>
      <c r="X186" s="121"/>
      <c r="Y186" s="122">
        <f t="shared" si="80"/>
        <v>0</v>
      </c>
      <c r="Z186" s="123">
        <f t="shared" ca="1" si="75"/>
        <v>0</v>
      </c>
      <c r="AA186" s="123">
        <f t="shared" ca="1" si="76"/>
        <v>0</v>
      </c>
      <c r="AB186" s="123">
        <f t="shared" ca="1" si="77"/>
        <v>1</v>
      </c>
      <c r="AC186" s="123" t="str">
        <f t="shared" si="78"/>
        <v>810068Matte Black</v>
      </c>
      <c r="AD186" s="124">
        <f t="shared" si="79"/>
        <v>810068</v>
      </c>
      <c r="AE186" s="127">
        <f>VLOOKUP($C186,Classification!$A:$F,5,FALSE)</f>
        <v>26</v>
      </c>
      <c r="AF186" s="125">
        <f>VLOOKUP($C186,Classification!$A:$F,6,FALSE)</f>
        <v>1</v>
      </c>
      <c r="AG186" s="126" t="str">
        <f>INDEX(ATS!$A:$AE,MATCH('2) Order Form'!$W186,ATS!$AD:$AD,0),7)</f>
        <v>Active</v>
      </c>
    </row>
    <row r="187" spans="1:33" ht="17.25" customHeight="1" x14ac:dyDescent="0.2">
      <c r="A187" s="34">
        <v>1</v>
      </c>
      <c r="B187" s="34" t="str">
        <f>VLOOKUP(A187,Classification!$H$2:$I$11,2,FALSE)</f>
        <v>Helmets &amp; Helmet Acc.</v>
      </c>
      <c r="C187" s="34">
        <f>INDEX(ATS!$A:$AE,MATCH('2) Order Form'!$W187,ATS!$AD:$AD,0),1)</f>
        <v>810068</v>
      </c>
      <c r="D187" s="34" t="str">
        <f>INDEX(ATS!$A:$AE,MATCH('2) Order Form'!$W187,ATS!$AD:$AD,0),2)</f>
        <v>Arbitrator Mips Visor</v>
      </c>
      <c r="E187" s="83" t="str">
        <f>INDEX(ATS!$A:$AE,MATCH('2) Order Form'!$W187,ATS!$AD:$AD,0),4)</f>
        <v>NAGR-OS</v>
      </c>
      <c r="F187" s="83" t="str">
        <f>INDEX(ATS!$A:$AE,MATCH('2) Order Form'!$W187,ATS!$AD:$AD,0),5)</f>
        <v>Nardo Gray</v>
      </c>
      <c r="G187" s="146" t="str">
        <f>INDEX(ATS!$A:$AE,MATCH('2) Order Form'!$W187,ATS!$AD:$AD,0),6)</f>
        <v>OS</v>
      </c>
      <c r="H187" s="59">
        <v>1</v>
      </c>
      <c r="I187" s="112">
        <v>0</v>
      </c>
      <c r="J187" s="118">
        <f>IFERROR(VLOOKUP(W187,ATS!$AD:$AF,2,FALSE),0)</f>
        <v>28</v>
      </c>
      <c r="K187" s="118">
        <f t="shared" si="58"/>
        <v>28</v>
      </c>
      <c r="L187" s="118">
        <f>IFERROR(VLOOKUP(W187,ATS!$AD:$AF,3,FALSE),0)</f>
        <v>28</v>
      </c>
      <c r="M187" s="151">
        <f t="shared" si="70"/>
        <v>28</v>
      </c>
      <c r="N187" s="94">
        <v>0</v>
      </c>
      <c r="O187" s="56">
        <f t="shared" si="71"/>
        <v>0</v>
      </c>
      <c r="P187" s="51">
        <f>VLOOKUP($C187,Prices!$A$3:$R$1996,MATCH('2) Order Form'!P$8,Prices!$A$2:$R$2,0),FALSE)</f>
        <v>15</v>
      </c>
      <c r="Q187" s="52">
        <f>VLOOKUP($C187,Prices!$A$3:$R$1996,MATCH('2) Order Form'!Q$8,Prices!$A$2:$R$2,0),FALSE)</f>
        <v>29.95</v>
      </c>
      <c r="R187" s="35">
        <f t="shared" si="72"/>
        <v>0</v>
      </c>
      <c r="S187" s="44">
        <f t="shared" si="73"/>
        <v>0</v>
      </c>
      <c r="T187" s="52">
        <f t="shared" si="74"/>
        <v>0</v>
      </c>
      <c r="U187" s="119">
        <f t="shared" si="59"/>
        <v>0</v>
      </c>
      <c r="V187" s="120"/>
      <c r="W187" s="143">
        <v>7048652661623</v>
      </c>
      <c r="X187" s="121"/>
      <c r="Y187" s="122">
        <f t="shared" si="80"/>
        <v>0</v>
      </c>
      <c r="Z187" s="123">
        <f t="shared" ca="1" si="75"/>
        <v>0</v>
      </c>
      <c r="AA187" s="123">
        <f t="shared" ca="1" si="76"/>
        <v>0</v>
      </c>
      <c r="AB187" s="123">
        <f t="shared" ca="1" si="77"/>
        <v>1</v>
      </c>
      <c r="AC187" s="123" t="str">
        <f t="shared" si="78"/>
        <v>810068Nardo Gray</v>
      </c>
      <c r="AD187" s="124">
        <f t="shared" si="79"/>
        <v>810068</v>
      </c>
      <c r="AE187" s="127">
        <f>VLOOKUP($C187,Classification!$A:$F,5,FALSE)</f>
        <v>26</v>
      </c>
      <c r="AF187" s="125">
        <f>VLOOKUP($C187,Classification!$A:$F,6,FALSE)</f>
        <v>1</v>
      </c>
      <c r="AG187" s="126" t="str">
        <f>INDEX(ATS!$A:$AE,MATCH('2) Order Form'!$W187,ATS!$AD:$AD,0),7)</f>
        <v>Stock</v>
      </c>
    </row>
    <row r="188" spans="1:33" ht="17.25" customHeight="1" x14ac:dyDescent="0.2">
      <c r="A188" s="34">
        <v>1</v>
      </c>
      <c r="B188" s="34" t="str">
        <f>VLOOKUP(A188,Classification!$H$2:$I$11,2,FALSE)</f>
        <v>Helmets &amp; Helmet Acc.</v>
      </c>
      <c r="C188" s="34">
        <f>INDEX(ATS!$A:$AE,MATCH('2) Order Form'!$W188,ATS!$AD:$AD,0),1)</f>
        <v>810070</v>
      </c>
      <c r="D188" s="34" t="str">
        <f>INDEX(ATS!$A:$AE,MATCH('2) Order Form'!$W188,ATS!$AD:$AD,0),2)</f>
        <v>Arbitrator Mips Chin pads</v>
      </c>
      <c r="E188" s="83" t="str">
        <f>INDEX(ATS!$A:$AE,MATCH('2) Order Form'!$W188,ATS!$AD:$AD,0),4)</f>
        <v>TEBLK-ML17</v>
      </c>
      <c r="F188" s="83" t="str">
        <f>INDEX(ATS!$A:$AE,MATCH('2) Order Form'!$W188,ATS!$AD:$AD,0),5)</f>
        <v>True Black</v>
      </c>
      <c r="G188" s="146" t="str">
        <f>INDEX(ATS!$A:$AE,MATCH('2) Order Form'!$W188,ATS!$AD:$AD,0),6)</f>
        <v>ML17</v>
      </c>
      <c r="H188" s="59">
        <v>1</v>
      </c>
      <c r="I188" s="112">
        <v>0</v>
      </c>
      <c r="J188" s="118">
        <f>IFERROR(VLOOKUP(W188,ATS!$AD:$AF,2,FALSE),0)</f>
        <v>24</v>
      </c>
      <c r="K188" s="118">
        <f t="shared" si="58"/>
        <v>24</v>
      </c>
      <c r="L188" s="118">
        <f>IFERROR(VLOOKUP(W188,ATS!$AD:$AF,3,FALSE),0)</f>
        <v>24</v>
      </c>
      <c r="M188" s="151">
        <f t="shared" ref="M188:M205" si="81">IF(L188=99999,"OPEN",IF(L188&gt;50,"50+",IF(L188&lt;=0,"0",L188)))</f>
        <v>24</v>
      </c>
      <c r="N188" s="94">
        <v>0</v>
      </c>
      <c r="O188" s="56">
        <f t="shared" ref="O188:O205" si="82">IF(N188&lt;&gt;0,N188,$P$5)</f>
        <v>0</v>
      </c>
      <c r="P188" s="51">
        <f>VLOOKUP($C188,Prices!$A$3:$R$1996,MATCH('2) Order Form'!P$8,Prices!$A$2:$R$2,0),FALSE)</f>
        <v>5</v>
      </c>
      <c r="Q188" s="52">
        <f>VLOOKUP($C188,Prices!$A$3:$R$1996,MATCH('2) Order Form'!Q$8,Prices!$A$2:$R$2,0),FALSE)</f>
        <v>9.9499999999999993</v>
      </c>
      <c r="R188" s="35">
        <f t="shared" ref="R188:R205" si="83">I188*P188</f>
        <v>0</v>
      </c>
      <c r="S188" s="44">
        <f t="shared" ref="S188:S205" si="84">R188*O188</f>
        <v>0</v>
      </c>
      <c r="T188" s="52">
        <f t="shared" ref="T188:T205" si="85">R188-S188</f>
        <v>0</v>
      </c>
      <c r="U188" s="119">
        <f t="shared" si="59"/>
        <v>0</v>
      </c>
      <c r="V188" s="120"/>
      <c r="W188" s="143">
        <v>7048652476913</v>
      </c>
      <c r="X188" s="121"/>
      <c r="Y188" s="122">
        <f t="shared" si="80"/>
        <v>0</v>
      </c>
      <c r="Z188" s="123">
        <f t="shared" ref="Z188:Z205" ca="1" si="86">IF(A188=OFFSET(A188,-1,0),0,1)</f>
        <v>0</v>
      </c>
      <c r="AA188" s="123">
        <f t="shared" ref="AA188:AA205" ca="1" si="87">IF(C188=OFFSET(C188,-1,0),0,1)</f>
        <v>1</v>
      </c>
      <c r="AB188" s="123">
        <f t="shared" ref="AB188:AB205" ca="1" si="88">IF(F188=OFFSET(F188,-1,0),0,1)</f>
        <v>1</v>
      </c>
      <c r="AC188" s="123" t="str">
        <f t="shared" ref="AC188:AC205" si="89">CONCATENATE(C188,F188)</f>
        <v>810070True Black</v>
      </c>
      <c r="AD188" s="124">
        <f t="shared" ref="AD188:AD205" si="90">IFERROR(IF(B188="EYEWEAR",CONCATENATE(C188,"-",G188),C188),C188)</f>
        <v>810070</v>
      </c>
      <c r="AE188" s="127">
        <f>VLOOKUP($C188,Classification!$A:$F,5,FALSE)</f>
        <v>27</v>
      </c>
      <c r="AF188" s="125">
        <f>VLOOKUP($C188,Classification!$A:$F,6,FALSE)</f>
        <v>1</v>
      </c>
      <c r="AG188" s="126" t="str">
        <f>INDEX(ATS!$A:$AE,MATCH('2) Order Form'!$W188,ATS!$AD:$AD,0),7)</f>
        <v>Active</v>
      </c>
    </row>
    <row r="189" spans="1:33" ht="17.25" customHeight="1" x14ac:dyDescent="0.2">
      <c r="A189" s="34">
        <v>1</v>
      </c>
      <c r="B189" s="34" t="str">
        <f>VLOOKUP(A189,Classification!$H$2:$I$11,2,FALSE)</f>
        <v>Helmets &amp; Helmet Acc.</v>
      </c>
      <c r="C189" s="34">
        <f>INDEX(ATS!$A:$AE,MATCH('2) Order Form'!$W189,ATS!$AD:$AD,0),1)</f>
        <v>810070</v>
      </c>
      <c r="D189" s="34" t="str">
        <f>INDEX(ATS!$A:$AE,MATCH('2) Order Form'!$W189,ATS!$AD:$AD,0),2)</f>
        <v>Arbitrator Mips Chin pads</v>
      </c>
      <c r="E189" s="83" t="str">
        <f>INDEX(ATS!$A:$AE,MATCH('2) Order Form'!$W189,ATS!$AD:$AD,0),4)</f>
        <v>TEBLK-ML25</v>
      </c>
      <c r="F189" s="83" t="str">
        <f>INDEX(ATS!$A:$AE,MATCH('2) Order Form'!$W189,ATS!$AD:$AD,0),5)</f>
        <v>True Black</v>
      </c>
      <c r="G189" s="146" t="str">
        <f>INDEX(ATS!$A:$AE,MATCH('2) Order Form'!$W189,ATS!$AD:$AD,0),6)</f>
        <v>ML25</v>
      </c>
      <c r="H189" s="59">
        <v>1</v>
      </c>
      <c r="I189" s="112">
        <v>0</v>
      </c>
      <c r="J189" s="118">
        <f>IFERROR(VLOOKUP(W189,ATS!$AD:$AF,2,FALSE),0)</f>
        <v>19</v>
      </c>
      <c r="K189" s="118">
        <f t="shared" si="58"/>
        <v>19</v>
      </c>
      <c r="L189" s="118">
        <f>IFERROR(VLOOKUP(W189,ATS!$AD:$AF,3,FALSE),0)</f>
        <v>19</v>
      </c>
      <c r="M189" s="151">
        <f t="shared" si="81"/>
        <v>19</v>
      </c>
      <c r="N189" s="94">
        <v>0</v>
      </c>
      <c r="O189" s="56">
        <f t="shared" si="82"/>
        <v>0</v>
      </c>
      <c r="P189" s="51">
        <f>VLOOKUP($C189,Prices!$A$3:$R$1996,MATCH('2) Order Form'!P$8,Prices!$A$2:$R$2,0),FALSE)</f>
        <v>5</v>
      </c>
      <c r="Q189" s="52">
        <f>VLOOKUP($C189,Prices!$A$3:$R$1996,MATCH('2) Order Form'!Q$8,Prices!$A$2:$R$2,0),FALSE)</f>
        <v>9.9499999999999993</v>
      </c>
      <c r="R189" s="35">
        <f t="shared" si="83"/>
        <v>0</v>
      </c>
      <c r="S189" s="44">
        <f t="shared" si="84"/>
        <v>0</v>
      </c>
      <c r="T189" s="52">
        <f t="shared" si="85"/>
        <v>0</v>
      </c>
      <c r="U189" s="119">
        <f t="shared" si="59"/>
        <v>0</v>
      </c>
      <c r="V189" s="120"/>
      <c r="W189" s="143">
        <v>7048652476920</v>
      </c>
      <c r="X189" s="121"/>
      <c r="Y189" s="122">
        <f t="shared" si="80"/>
        <v>0</v>
      </c>
      <c r="Z189" s="123">
        <f t="shared" ca="1" si="86"/>
        <v>0</v>
      </c>
      <c r="AA189" s="123">
        <f t="shared" ca="1" si="87"/>
        <v>0</v>
      </c>
      <c r="AB189" s="123">
        <f t="shared" ca="1" si="88"/>
        <v>0</v>
      </c>
      <c r="AC189" s="123" t="str">
        <f t="shared" si="89"/>
        <v>810070True Black</v>
      </c>
      <c r="AD189" s="124">
        <f t="shared" si="90"/>
        <v>810070</v>
      </c>
      <c r="AE189" s="127">
        <f>VLOOKUP($C189,Classification!$A:$F,5,FALSE)</f>
        <v>27</v>
      </c>
      <c r="AF189" s="125">
        <f>VLOOKUP($C189,Classification!$A:$F,6,FALSE)</f>
        <v>1</v>
      </c>
      <c r="AG189" s="126" t="str">
        <f>INDEX(ATS!$A:$AE,MATCH('2) Order Form'!$W189,ATS!$AD:$AD,0),7)</f>
        <v>Active</v>
      </c>
    </row>
    <row r="190" spans="1:33" ht="17.25" customHeight="1" x14ac:dyDescent="0.2">
      <c r="A190" s="34">
        <v>1</v>
      </c>
      <c r="B190" s="34" t="str">
        <f>VLOOKUP(A190,Classification!$H$2:$I$11,2,FALSE)</f>
        <v>Helmets &amp; Helmet Acc.</v>
      </c>
      <c r="C190" s="34">
        <f>INDEX(ATS!$A:$AE,MATCH('2) Order Form'!$W190,ATS!$AD:$AD,0),1)</f>
        <v>810070</v>
      </c>
      <c r="D190" s="34" t="str">
        <f>INDEX(ATS!$A:$AE,MATCH('2) Order Form'!$W190,ATS!$AD:$AD,0),2)</f>
        <v>Arbitrator Mips Chin pads</v>
      </c>
      <c r="E190" s="83" t="str">
        <f>INDEX(ATS!$A:$AE,MATCH('2) Order Form'!$W190,ATS!$AD:$AD,0),4)</f>
        <v>TEBLK-SM25</v>
      </c>
      <c r="F190" s="83" t="str">
        <f>INDEX(ATS!$A:$AE,MATCH('2) Order Form'!$W190,ATS!$AD:$AD,0),5)</f>
        <v>True Black</v>
      </c>
      <c r="G190" s="146" t="str">
        <f>INDEX(ATS!$A:$AE,MATCH('2) Order Form'!$W190,ATS!$AD:$AD,0),6)</f>
        <v>SM25</v>
      </c>
      <c r="H190" s="59">
        <v>1</v>
      </c>
      <c r="I190" s="112">
        <v>0</v>
      </c>
      <c r="J190" s="118">
        <f>IFERROR(VLOOKUP(W190,ATS!$AD:$AF,2,FALSE),0)</f>
        <v>18</v>
      </c>
      <c r="K190" s="118">
        <f t="shared" si="58"/>
        <v>18</v>
      </c>
      <c r="L190" s="118">
        <f>IFERROR(VLOOKUP(W190,ATS!$AD:$AF,3,FALSE),0)</f>
        <v>18</v>
      </c>
      <c r="M190" s="151">
        <f t="shared" si="81"/>
        <v>18</v>
      </c>
      <c r="N190" s="94">
        <v>0</v>
      </c>
      <c r="O190" s="56">
        <f t="shared" si="82"/>
        <v>0</v>
      </c>
      <c r="P190" s="51">
        <f>VLOOKUP($C190,Prices!$A$3:$R$1996,MATCH('2) Order Form'!P$8,Prices!$A$2:$R$2,0),FALSE)</f>
        <v>5</v>
      </c>
      <c r="Q190" s="52">
        <f>VLOOKUP($C190,Prices!$A$3:$R$1996,MATCH('2) Order Form'!Q$8,Prices!$A$2:$R$2,0),FALSE)</f>
        <v>9.9499999999999993</v>
      </c>
      <c r="R190" s="35">
        <f t="shared" si="83"/>
        <v>0</v>
      </c>
      <c r="S190" s="44">
        <f t="shared" si="84"/>
        <v>0</v>
      </c>
      <c r="T190" s="52">
        <f t="shared" si="85"/>
        <v>0</v>
      </c>
      <c r="U190" s="119">
        <f t="shared" si="59"/>
        <v>0</v>
      </c>
      <c r="V190" s="120"/>
      <c r="W190" s="143">
        <v>7048652476937</v>
      </c>
      <c r="X190" s="121"/>
      <c r="Y190" s="122">
        <f t="shared" si="80"/>
        <v>0</v>
      </c>
      <c r="Z190" s="123">
        <f t="shared" ca="1" si="86"/>
        <v>0</v>
      </c>
      <c r="AA190" s="123">
        <f t="shared" ca="1" si="87"/>
        <v>0</v>
      </c>
      <c r="AB190" s="123">
        <f t="shared" ca="1" si="88"/>
        <v>0</v>
      </c>
      <c r="AC190" s="123" t="str">
        <f t="shared" si="89"/>
        <v>810070True Black</v>
      </c>
      <c r="AD190" s="124">
        <f t="shared" si="90"/>
        <v>810070</v>
      </c>
      <c r="AE190" s="127">
        <f>VLOOKUP($C190,Classification!$A:$F,5,FALSE)</f>
        <v>27</v>
      </c>
      <c r="AF190" s="125">
        <f>VLOOKUP($C190,Classification!$A:$F,6,FALSE)</f>
        <v>1</v>
      </c>
      <c r="AG190" s="126" t="str">
        <f>INDEX(ATS!$A:$AE,MATCH('2) Order Form'!$W190,ATS!$AD:$AD,0),7)</f>
        <v>Active</v>
      </c>
    </row>
    <row r="191" spans="1:33" ht="17.25" customHeight="1" x14ac:dyDescent="0.2">
      <c r="A191" s="34">
        <v>1</v>
      </c>
      <c r="B191" s="34" t="str">
        <f>VLOOKUP(A191,Classification!$H$2:$I$11,2,FALSE)</f>
        <v>Helmets &amp; Helmet Acc.</v>
      </c>
      <c r="C191" s="34">
        <f>INDEX(ATS!$A:$AE,MATCH('2) Order Form'!$W191,ATS!$AD:$AD,0),1)</f>
        <v>810070</v>
      </c>
      <c r="D191" s="34" t="str">
        <f>INDEX(ATS!$A:$AE,MATCH('2) Order Form'!$W191,ATS!$AD:$AD,0),2)</f>
        <v>Arbitrator Mips Chin pads</v>
      </c>
      <c r="E191" s="83" t="str">
        <f>INDEX(ATS!$A:$AE,MATCH('2) Order Form'!$W191,ATS!$AD:$AD,0),4)</f>
        <v>TEBLK-SM32</v>
      </c>
      <c r="F191" s="83" t="str">
        <f>INDEX(ATS!$A:$AE,MATCH('2) Order Form'!$W191,ATS!$AD:$AD,0),5)</f>
        <v>True Black</v>
      </c>
      <c r="G191" s="146" t="str">
        <f>INDEX(ATS!$A:$AE,MATCH('2) Order Form'!$W191,ATS!$AD:$AD,0),6)</f>
        <v>SM32</v>
      </c>
      <c r="H191" s="59">
        <v>1</v>
      </c>
      <c r="I191" s="112">
        <v>0</v>
      </c>
      <c r="J191" s="118">
        <f>IFERROR(VLOOKUP(W191,ATS!$AD:$AF,2,FALSE),0)</f>
        <v>20</v>
      </c>
      <c r="K191" s="118">
        <f>IF(J191=99999,"OPEN",IF(J191&gt;50,"50+",IF(J191&lt;=0,"0",J191)))</f>
        <v>20</v>
      </c>
      <c r="L191" s="118">
        <f>IFERROR(VLOOKUP(W191,ATS!$AD:$AF,3,FALSE),0)</f>
        <v>20</v>
      </c>
      <c r="M191" s="151">
        <f>IF(L191=99999,"OPEN",IF(L191&gt;50,"50+",IF(L191&lt;=0,"0",L191)))</f>
        <v>20</v>
      </c>
      <c r="N191" s="94">
        <v>0</v>
      </c>
      <c r="O191" s="56">
        <f>IF(N191&lt;&gt;0,N191,$P$5)</f>
        <v>0</v>
      </c>
      <c r="P191" s="51">
        <f>VLOOKUP($C191,Prices!$A$3:$R$1996,MATCH('2) Order Form'!P$8,Prices!$A$2:$R$2,0),FALSE)</f>
        <v>5</v>
      </c>
      <c r="Q191" s="52">
        <f>VLOOKUP($C191,Prices!$A$3:$R$1996,MATCH('2) Order Form'!Q$8,Prices!$A$2:$R$2,0),FALSE)</f>
        <v>9.9499999999999993</v>
      </c>
      <c r="R191" s="35">
        <f>I191*P191</f>
        <v>0</v>
      </c>
      <c r="S191" s="44">
        <f>R191*O191</f>
        <v>0</v>
      </c>
      <c r="T191" s="52">
        <f>R191-S191</f>
        <v>0</v>
      </c>
      <c r="U191" s="119">
        <f t="shared" si="59"/>
        <v>0</v>
      </c>
      <c r="V191" s="120"/>
      <c r="W191" s="143">
        <v>7048652476944</v>
      </c>
      <c r="X191" s="121"/>
      <c r="Y191" s="122">
        <f t="shared" si="80"/>
        <v>0</v>
      </c>
      <c r="Z191" s="123">
        <f ca="1">IF(A191=OFFSET(A191,-1,0),0,1)</f>
        <v>0</v>
      </c>
      <c r="AA191" s="123">
        <f ca="1">IF(C191=OFFSET(C191,-1,0),0,1)</f>
        <v>0</v>
      </c>
      <c r="AB191" s="123">
        <f ca="1">IF(F191=OFFSET(F191,-1,0),0,1)</f>
        <v>0</v>
      </c>
      <c r="AC191" s="123" t="str">
        <f>CONCATENATE(C191,F191)</f>
        <v>810070True Black</v>
      </c>
      <c r="AD191" s="124">
        <f>IFERROR(IF(B191="EYEWEAR",CONCATENATE(C191,"-",G191),C191),C191)</f>
        <v>810070</v>
      </c>
      <c r="AE191" s="127">
        <f>VLOOKUP($C191,Classification!$A:$F,5,FALSE)</f>
        <v>27</v>
      </c>
      <c r="AF191" s="125">
        <f>VLOOKUP($C191,Classification!$A:$F,6,FALSE)</f>
        <v>1</v>
      </c>
      <c r="AG191" s="126" t="str">
        <f>INDEX(ATS!$A:$AE,MATCH('2) Order Form'!$W191,ATS!$AD:$AD,0),7)</f>
        <v>Active</v>
      </c>
    </row>
    <row r="192" spans="1:33" ht="17.25" customHeight="1" x14ac:dyDescent="0.2">
      <c r="A192" s="34">
        <v>1</v>
      </c>
      <c r="B192" s="34" t="str">
        <f>VLOOKUP(A192,Classification!$H$2:$I$11,2,FALSE)</f>
        <v>Helmets &amp; Helmet Acc.</v>
      </c>
      <c r="C192" s="34">
        <f>INDEX(ATS!$A:$AE,MATCH('2) Order Form'!$W192,ATS!$AD:$AD,0),1)</f>
        <v>810069</v>
      </c>
      <c r="D192" s="34" t="str">
        <f>INDEX(ATS!$A:$AE,MATCH('2) Order Form'!$W192,ATS!$AD:$AD,0),2)</f>
        <v>Arbitrator Mips Comfort pads</v>
      </c>
      <c r="E192" s="83" t="str">
        <f>INDEX(ATS!$A:$AE,MATCH('2) Order Form'!$W192,ATS!$AD:$AD,0),4)</f>
        <v>TEBLK-SM</v>
      </c>
      <c r="F192" s="83" t="str">
        <f>INDEX(ATS!$A:$AE,MATCH('2) Order Form'!$W192,ATS!$AD:$AD,0),5)</f>
        <v>True Black</v>
      </c>
      <c r="G192" s="146" t="str">
        <f>INDEX(ATS!$A:$AE,MATCH('2) Order Form'!$W192,ATS!$AD:$AD,0),6)</f>
        <v>SM</v>
      </c>
      <c r="H192" s="59">
        <v>1</v>
      </c>
      <c r="I192" s="112">
        <v>0</v>
      </c>
      <c r="J192" s="118">
        <f>IFERROR(VLOOKUP(W192,ATS!$AD:$AF,2,FALSE),0)</f>
        <v>10</v>
      </c>
      <c r="K192" s="118">
        <f>IF(J192=99999,"OPEN",IF(J192&gt;50,"50+",IF(J192&lt;=0,"0",J192)))</f>
        <v>10</v>
      </c>
      <c r="L192" s="118">
        <f>IFERROR(VLOOKUP(W192,ATS!$AD:$AF,3,FALSE),0)</f>
        <v>10</v>
      </c>
      <c r="M192" s="151">
        <f>IF(L192=99999,"OPEN",IF(L192&gt;50,"50+",IF(L192&lt;=0,"0",L192)))</f>
        <v>10</v>
      </c>
      <c r="N192" s="94">
        <v>0</v>
      </c>
      <c r="O192" s="56">
        <f>IF(N192&lt;&gt;0,N192,$P$5)</f>
        <v>0</v>
      </c>
      <c r="P192" s="51">
        <f>VLOOKUP($C192,Prices!$A$3:$R$1996,MATCH('2) Order Form'!P$8,Prices!$A$2:$R$2,0),FALSE)</f>
        <v>5</v>
      </c>
      <c r="Q192" s="52">
        <f>VLOOKUP($C192,Prices!$A$3:$R$1996,MATCH('2) Order Form'!Q$8,Prices!$A$2:$R$2,0),FALSE)</f>
        <v>9.9499999999999993</v>
      </c>
      <c r="R192" s="35">
        <f>I192*P192</f>
        <v>0</v>
      </c>
      <c r="S192" s="44">
        <f>R192*O192</f>
        <v>0</v>
      </c>
      <c r="T192" s="52">
        <f>R192-S192</f>
        <v>0</v>
      </c>
      <c r="U192" s="119">
        <f t="shared" si="59"/>
        <v>0</v>
      </c>
      <c r="V192" s="120"/>
      <c r="W192" s="143">
        <v>7048652328298</v>
      </c>
      <c r="X192" s="121"/>
      <c r="Y192" s="122">
        <f t="shared" si="80"/>
        <v>0</v>
      </c>
      <c r="Z192" s="123">
        <f ca="1">IF(A192=OFFSET(A192,-1,0),0,1)</f>
        <v>0</v>
      </c>
      <c r="AA192" s="123">
        <f ca="1">IF(C192=OFFSET(C192,-1,0),0,1)</f>
        <v>1</v>
      </c>
      <c r="AB192" s="123">
        <f ca="1">IF(F192=OFFSET(F192,-1,0),0,1)</f>
        <v>0</v>
      </c>
      <c r="AC192" s="123" t="str">
        <f>CONCATENATE(C192,F192)</f>
        <v>810069True Black</v>
      </c>
      <c r="AD192" s="124">
        <f>IFERROR(IF(B192="EYEWEAR",CONCATENATE(C192,"-",G192),C192),C192)</f>
        <v>810069</v>
      </c>
      <c r="AE192" s="127">
        <f>VLOOKUP($C192,Classification!$A:$F,5,FALSE)</f>
        <v>28</v>
      </c>
      <c r="AF192" s="125">
        <f>VLOOKUP($C192,Classification!$A:$F,6,FALSE)</f>
        <v>1</v>
      </c>
      <c r="AG192" s="126" t="str">
        <f>INDEX(ATS!$A:$AE,MATCH('2) Order Form'!$W192,ATS!$AD:$AD,0),7)</f>
        <v>Active</v>
      </c>
    </row>
    <row r="193" spans="1:33" ht="17.25" customHeight="1" x14ac:dyDescent="0.2">
      <c r="A193" s="34">
        <v>1</v>
      </c>
      <c r="B193" s="34" t="str">
        <f>VLOOKUP(A193,Classification!$H$2:$I$11,2,FALSE)</f>
        <v>Helmets &amp; Helmet Acc.</v>
      </c>
      <c r="C193" s="34">
        <f>INDEX(ATS!$A:$AE,MATCH('2) Order Form'!$W193,ATS!$AD:$AD,0),1)</f>
        <v>810069</v>
      </c>
      <c r="D193" s="34" t="str">
        <f>INDEX(ATS!$A:$AE,MATCH('2) Order Form'!$W193,ATS!$AD:$AD,0),2)</f>
        <v>Arbitrator Mips Comfort pads</v>
      </c>
      <c r="E193" s="83" t="str">
        <f>INDEX(ATS!$A:$AE,MATCH('2) Order Form'!$W193,ATS!$AD:$AD,0),4)</f>
        <v>TEBLK-ML</v>
      </c>
      <c r="F193" s="83" t="str">
        <f>INDEX(ATS!$A:$AE,MATCH('2) Order Form'!$W193,ATS!$AD:$AD,0),5)</f>
        <v>True Black</v>
      </c>
      <c r="G193" s="146" t="str">
        <f>INDEX(ATS!$A:$AE,MATCH('2) Order Form'!$W193,ATS!$AD:$AD,0),6)</f>
        <v>ML</v>
      </c>
      <c r="H193" s="59">
        <v>1</v>
      </c>
      <c r="I193" s="112">
        <v>0</v>
      </c>
      <c r="J193" s="118">
        <f>IFERROR(VLOOKUP(W193,ATS!$AD:$AF,2,FALSE),0)</f>
        <v>44</v>
      </c>
      <c r="K193" s="118">
        <f>IF(J193=99999,"OPEN",IF(J193&gt;50,"50+",IF(J193&lt;=0,"0",J193)))</f>
        <v>44</v>
      </c>
      <c r="L193" s="118">
        <f>IFERROR(VLOOKUP(W193,ATS!$AD:$AF,3,FALSE),0)</f>
        <v>44</v>
      </c>
      <c r="M193" s="151">
        <f>IF(L193=99999,"OPEN",IF(L193&gt;50,"50+",IF(L193&lt;=0,"0",L193)))</f>
        <v>44</v>
      </c>
      <c r="N193" s="94">
        <v>0</v>
      </c>
      <c r="O193" s="56">
        <f>IF(N193&lt;&gt;0,N193,$P$5)</f>
        <v>0</v>
      </c>
      <c r="P193" s="51">
        <f>VLOOKUP($C193,Prices!$A$3:$R$1996,MATCH('2) Order Form'!P$8,Prices!$A$2:$R$2,0),FALSE)</f>
        <v>5</v>
      </c>
      <c r="Q193" s="52">
        <f>VLOOKUP($C193,Prices!$A$3:$R$1996,MATCH('2) Order Form'!Q$8,Prices!$A$2:$R$2,0),FALSE)</f>
        <v>9.9499999999999993</v>
      </c>
      <c r="R193" s="35">
        <f>I193*P193</f>
        <v>0</v>
      </c>
      <c r="S193" s="44">
        <f>R193*O193</f>
        <v>0</v>
      </c>
      <c r="T193" s="52">
        <f>R193-S193</f>
        <v>0</v>
      </c>
      <c r="U193" s="119">
        <f t="shared" si="59"/>
        <v>0</v>
      </c>
      <c r="V193" s="120"/>
      <c r="W193" s="143">
        <v>7048652328281</v>
      </c>
      <c r="X193" s="121"/>
      <c r="Y193" s="122">
        <f t="shared" si="80"/>
        <v>0</v>
      </c>
      <c r="Z193" s="123">
        <f ca="1">IF(A193=OFFSET(A193,-1,0),0,1)</f>
        <v>0</v>
      </c>
      <c r="AA193" s="123">
        <f ca="1">IF(C193=OFFSET(C193,-1,0),0,1)</f>
        <v>0</v>
      </c>
      <c r="AB193" s="123">
        <f ca="1">IF(F193=OFFSET(F193,-1,0),0,1)</f>
        <v>0</v>
      </c>
      <c r="AC193" s="123" t="str">
        <f>CONCATENATE(C193,F193)</f>
        <v>810069True Black</v>
      </c>
      <c r="AD193" s="124">
        <f>IFERROR(IF(B193="EYEWEAR",CONCATENATE(C193,"-",G193),C193),C193)</f>
        <v>810069</v>
      </c>
      <c r="AE193" s="127">
        <f>VLOOKUP($C193,Classification!$A:$F,5,FALSE)</f>
        <v>28</v>
      </c>
      <c r="AF193" s="125">
        <f>VLOOKUP($C193,Classification!$A:$F,6,FALSE)</f>
        <v>1</v>
      </c>
      <c r="AG193" s="126" t="str">
        <f>INDEX(ATS!$A:$AE,MATCH('2) Order Form'!$W193,ATS!$AD:$AD,0),7)</f>
        <v>Active</v>
      </c>
    </row>
    <row r="194" spans="1:33" ht="17.25" customHeight="1" x14ac:dyDescent="0.2">
      <c r="A194" s="34">
        <v>1</v>
      </c>
      <c r="B194" s="34" t="str">
        <f>VLOOKUP(A194,Classification!$H$2:$I$11,2,FALSE)</f>
        <v>Helmets &amp; Helmet Acc.</v>
      </c>
      <c r="C194" s="34">
        <f>INDEX(ATS!$A:$AE,MATCH('2) Order Form'!$W194,ATS!$AD:$AD,0),1)</f>
        <v>810054</v>
      </c>
      <c r="D194" s="34" t="str">
        <f>INDEX(ATS!$A:$AE,MATCH('2) Order Form'!$W194,ATS!$AD:$AD,0),2)</f>
        <v>Bushwhacker II Carbon Mips Visor</v>
      </c>
      <c r="E194" s="83" t="str">
        <f>INDEX(ATS!$A:$AE,MATCH('2) Order Form'!$W194,ATS!$AD:$AD,0),4)</f>
        <v>MBKME-OS</v>
      </c>
      <c r="F194" s="83" t="str">
        <f>INDEX(ATS!$A:$AE,MATCH('2) Order Form'!$W194,ATS!$AD:$AD,0),5)</f>
        <v>Matte Black Metallic</v>
      </c>
      <c r="G194" s="146" t="str">
        <f>INDEX(ATS!$A:$AE,MATCH('2) Order Form'!$W194,ATS!$AD:$AD,0),6)</f>
        <v>OS</v>
      </c>
      <c r="H194" s="59">
        <v>1</v>
      </c>
      <c r="I194" s="112">
        <v>0</v>
      </c>
      <c r="J194" s="118">
        <f>IFERROR(VLOOKUP(W194,ATS!$AD:$AF,2,FALSE),0)</f>
        <v>30</v>
      </c>
      <c r="K194" s="118">
        <f t="shared" ref="K194:K257" si="91">IF(J194=99999,"OPEN",IF(J194&gt;50,"50+",IF(J194&lt;=0,"0",J194)))</f>
        <v>30</v>
      </c>
      <c r="L194" s="118">
        <f>IFERROR(VLOOKUP(W194,ATS!$AD:$AF,3,FALSE),0)</f>
        <v>30</v>
      </c>
      <c r="M194" s="151">
        <f t="shared" si="81"/>
        <v>30</v>
      </c>
      <c r="N194" s="94">
        <v>0</v>
      </c>
      <c r="O194" s="56">
        <f t="shared" si="82"/>
        <v>0</v>
      </c>
      <c r="P194" s="51">
        <f>VLOOKUP($C194,Prices!$A$3:$R$1996,MATCH('2) Order Form'!P$8,Prices!$A$2:$R$2,0),FALSE)</f>
        <v>10</v>
      </c>
      <c r="Q194" s="52">
        <f>VLOOKUP($C194,Prices!$A$3:$R$1996,MATCH('2) Order Form'!Q$8,Prices!$A$2:$R$2,0),FALSE)</f>
        <v>19.95</v>
      </c>
      <c r="R194" s="35">
        <f t="shared" si="83"/>
        <v>0</v>
      </c>
      <c r="S194" s="44">
        <f t="shared" si="84"/>
        <v>0</v>
      </c>
      <c r="T194" s="52">
        <f t="shared" si="85"/>
        <v>0</v>
      </c>
      <c r="U194" s="119">
        <f t="shared" si="59"/>
        <v>0</v>
      </c>
      <c r="V194" s="120"/>
      <c r="W194" s="143">
        <v>7048652327550</v>
      </c>
      <c r="X194" s="121"/>
      <c r="Y194" s="122">
        <f t="shared" si="80"/>
        <v>0</v>
      </c>
      <c r="Z194" s="123">
        <f t="shared" ca="1" si="86"/>
        <v>0</v>
      </c>
      <c r="AA194" s="123">
        <f t="shared" ca="1" si="87"/>
        <v>1</v>
      </c>
      <c r="AB194" s="123">
        <f t="shared" ca="1" si="88"/>
        <v>1</v>
      </c>
      <c r="AC194" s="123" t="str">
        <f t="shared" si="89"/>
        <v>810054Matte Black Metallic</v>
      </c>
      <c r="AD194" s="124">
        <f t="shared" si="90"/>
        <v>810054</v>
      </c>
      <c r="AE194" s="127">
        <f>VLOOKUP($C194,Classification!$A:$F,5,FALSE)</f>
        <v>29</v>
      </c>
      <c r="AF194" s="125">
        <f>VLOOKUP($C194,Classification!$A:$F,6,FALSE)</f>
        <v>1</v>
      </c>
      <c r="AG194" s="126" t="str">
        <f>INDEX(ATS!$A:$AE,MATCH('2) Order Form'!$W194,ATS!$AD:$AD,0),7)</f>
        <v>Active</v>
      </c>
    </row>
    <row r="195" spans="1:33" ht="17.25" customHeight="1" x14ac:dyDescent="0.2">
      <c r="A195" s="34">
        <v>1</v>
      </c>
      <c r="B195" s="34" t="str">
        <f>VLOOKUP(A195,Classification!$H$2:$I$11,2,FALSE)</f>
        <v>Helmets &amp; Helmet Acc.</v>
      </c>
      <c r="C195" s="34">
        <f>INDEX(ATS!$A:$AE,MATCH('2) Order Form'!$W195,ATS!$AD:$AD,0),1)</f>
        <v>810054</v>
      </c>
      <c r="D195" s="34" t="str">
        <f>INDEX(ATS!$A:$AE,MATCH('2) Order Form'!$W195,ATS!$AD:$AD,0),2)</f>
        <v>Bushwhacker II Carbon Mips Visor</v>
      </c>
      <c r="E195" s="83" t="str">
        <f>INDEX(ATS!$A:$AE,MATCH('2) Order Form'!$W195,ATS!$AD:$AD,0),4)</f>
        <v>MWEMC-OS</v>
      </c>
      <c r="F195" s="83" t="str">
        <f>INDEX(ATS!$A:$AE,MATCH('2) Order Form'!$W195,ATS!$AD:$AD,0),5)</f>
        <v>Matte White Metallic</v>
      </c>
      <c r="G195" s="146" t="str">
        <f>INDEX(ATS!$A:$AE,MATCH('2) Order Form'!$W195,ATS!$AD:$AD,0),6)</f>
        <v>OS</v>
      </c>
      <c r="H195" s="59">
        <v>1</v>
      </c>
      <c r="I195" s="112">
        <v>0</v>
      </c>
      <c r="J195" s="118">
        <f>IFERROR(VLOOKUP(W195,ATS!$AD:$AF,2,FALSE),0)</f>
        <v>19</v>
      </c>
      <c r="K195" s="118">
        <f t="shared" si="91"/>
        <v>19</v>
      </c>
      <c r="L195" s="118">
        <f>IFERROR(VLOOKUP(W195,ATS!$AD:$AF,3,FALSE),0)</f>
        <v>19</v>
      </c>
      <c r="M195" s="151">
        <f t="shared" si="81"/>
        <v>19</v>
      </c>
      <c r="N195" s="94">
        <v>0</v>
      </c>
      <c r="O195" s="56">
        <f t="shared" si="82"/>
        <v>0</v>
      </c>
      <c r="P195" s="51">
        <f>VLOOKUP($C195,Prices!$A$3:$R$1996,MATCH('2) Order Form'!P$8,Prices!$A$2:$R$2,0),FALSE)</f>
        <v>10</v>
      </c>
      <c r="Q195" s="52">
        <f>VLOOKUP($C195,Prices!$A$3:$R$1996,MATCH('2) Order Form'!Q$8,Prices!$A$2:$R$2,0),FALSE)</f>
        <v>19.95</v>
      </c>
      <c r="R195" s="35">
        <f t="shared" si="83"/>
        <v>0</v>
      </c>
      <c r="S195" s="44">
        <f t="shared" si="84"/>
        <v>0</v>
      </c>
      <c r="T195" s="52">
        <f t="shared" si="85"/>
        <v>0</v>
      </c>
      <c r="U195" s="119">
        <f t="shared" si="59"/>
        <v>0</v>
      </c>
      <c r="V195" s="120"/>
      <c r="W195" s="143">
        <v>7048652327567</v>
      </c>
      <c r="X195" s="121"/>
      <c r="Y195" s="122">
        <f t="shared" si="80"/>
        <v>0</v>
      </c>
      <c r="Z195" s="123">
        <f t="shared" ca="1" si="86"/>
        <v>0</v>
      </c>
      <c r="AA195" s="123">
        <f t="shared" ca="1" si="87"/>
        <v>0</v>
      </c>
      <c r="AB195" s="123">
        <f t="shared" ca="1" si="88"/>
        <v>1</v>
      </c>
      <c r="AC195" s="123" t="str">
        <f t="shared" si="89"/>
        <v>810054Matte White Metallic</v>
      </c>
      <c r="AD195" s="124">
        <f t="shared" si="90"/>
        <v>810054</v>
      </c>
      <c r="AE195" s="127">
        <f>VLOOKUP($C195,Classification!$A:$F,5,FALSE)</f>
        <v>29</v>
      </c>
      <c r="AF195" s="125">
        <f>VLOOKUP($C195,Classification!$A:$F,6,FALSE)</f>
        <v>1</v>
      </c>
      <c r="AG195" s="126" t="str">
        <f>INDEX(ATS!$A:$AE,MATCH('2) Order Form'!$W195,ATS!$AD:$AD,0),7)</f>
        <v>Active</v>
      </c>
    </row>
    <row r="196" spans="1:33" ht="17.25" customHeight="1" x14ac:dyDescent="0.2">
      <c r="A196" s="34">
        <v>1</v>
      </c>
      <c r="B196" s="34" t="str">
        <f>VLOOKUP(A196,Classification!$H$2:$I$11,2,FALSE)</f>
        <v>Helmets &amp; Helmet Acc.</v>
      </c>
      <c r="C196" s="34">
        <f>INDEX(ATS!$A:$AE,MATCH('2) Order Form'!$W196,ATS!$AD:$AD,0),1)</f>
        <v>810053</v>
      </c>
      <c r="D196" s="34" t="str">
        <f>INDEX(ATS!$A:$AE,MATCH('2) Order Form'!$W196,ATS!$AD:$AD,0),2)</f>
        <v>Bushwhacker II Visor</v>
      </c>
      <c r="E196" s="83" t="str">
        <f>INDEX(ATS!$A:$AE,MATCH('2) Order Form'!$W196,ATS!$AD:$AD,0),4)</f>
        <v>MBLCK-OS</v>
      </c>
      <c r="F196" s="83" t="str">
        <f>INDEX(ATS!$A:$AE,MATCH('2) Order Form'!$W196,ATS!$AD:$AD,0),5)</f>
        <v>Matte Black</v>
      </c>
      <c r="G196" s="146" t="str">
        <f>INDEX(ATS!$A:$AE,MATCH('2) Order Form'!$W196,ATS!$AD:$AD,0),6)</f>
        <v>OS</v>
      </c>
      <c r="H196" s="59">
        <v>1</v>
      </c>
      <c r="I196" s="112">
        <v>0</v>
      </c>
      <c r="J196" s="118">
        <f>IFERROR(VLOOKUP(W196,ATS!$AD:$AF,2,FALSE),0)</f>
        <v>26</v>
      </c>
      <c r="K196" s="118">
        <f t="shared" si="91"/>
        <v>26</v>
      </c>
      <c r="L196" s="118">
        <f>IFERROR(VLOOKUP(W196,ATS!$AD:$AF,3,FALSE),0)</f>
        <v>26</v>
      </c>
      <c r="M196" s="151">
        <f t="shared" si="81"/>
        <v>26</v>
      </c>
      <c r="N196" s="94">
        <v>0</v>
      </c>
      <c r="O196" s="56">
        <f t="shared" si="82"/>
        <v>0</v>
      </c>
      <c r="P196" s="51">
        <f>VLOOKUP($C196,Prices!$A$3:$R$1996,MATCH('2) Order Form'!P$8,Prices!$A$2:$R$2,0),FALSE)</f>
        <v>10</v>
      </c>
      <c r="Q196" s="52">
        <f>VLOOKUP($C196,Prices!$A$3:$R$1996,MATCH('2) Order Form'!Q$8,Prices!$A$2:$R$2,0),FALSE)</f>
        <v>19.95</v>
      </c>
      <c r="R196" s="35">
        <f t="shared" si="83"/>
        <v>0</v>
      </c>
      <c r="S196" s="44">
        <f t="shared" si="84"/>
        <v>0</v>
      </c>
      <c r="T196" s="52">
        <f t="shared" si="85"/>
        <v>0</v>
      </c>
      <c r="U196" s="119">
        <f t="shared" si="59"/>
        <v>0</v>
      </c>
      <c r="V196" s="120"/>
      <c r="W196" s="143">
        <v>7048652327581</v>
      </c>
      <c r="X196" s="121"/>
      <c r="Y196" s="122">
        <f t="shared" si="80"/>
        <v>0</v>
      </c>
      <c r="Z196" s="123">
        <f t="shared" ca="1" si="86"/>
        <v>0</v>
      </c>
      <c r="AA196" s="123">
        <f t="shared" ca="1" si="87"/>
        <v>1</v>
      </c>
      <c r="AB196" s="123">
        <f t="shared" ca="1" si="88"/>
        <v>1</v>
      </c>
      <c r="AC196" s="123" t="str">
        <f t="shared" si="89"/>
        <v>810053Matte Black</v>
      </c>
      <c r="AD196" s="124">
        <f t="shared" si="90"/>
        <v>810053</v>
      </c>
      <c r="AE196" s="127">
        <f>VLOOKUP($C196,Classification!$A:$F,5,FALSE)</f>
        <v>30</v>
      </c>
      <c r="AF196" s="125">
        <f>VLOOKUP($C196,Classification!$A:$F,6,FALSE)</f>
        <v>1</v>
      </c>
      <c r="AG196" s="126" t="str">
        <f>INDEX(ATS!$A:$AE,MATCH('2) Order Form'!$W196,ATS!$AD:$AD,0),7)</f>
        <v>Active</v>
      </c>
    </row>
    <row r="197" spans="1:33" ht="17.25" customHeight="1" x14ac:dyDescent="0.2">
      <c r="A197" s="34">
        <v>1</v>
      </c>
      <c r="B197" s="34" t="str">
        <f>VLOOKUP(A197,Classification!$H$2:$I$11,2,FALSE)</f>
        <v>Helmets &amp; Helmet Acc.</v>
      </c>
      <c r="C197" s="34">
        <f>INDEX(ATS!$A:$AE,MATCH('2) Order Form'!$W197,ATS!$AD:$AD,0),1)</f>
        <v>810053</v>
      </c>
      <c r="D197" s="34" t="str">
        <f>INDEX(ATS!$A:$AE,MATCH('2) Order Form'!$W197,ATS!$AD:$AD,0),2)</f>
        <v>Bushwhacker II Visor</v>
      </c>
      <c r="E197" s="83" t="str">
        <f>INDEX(ATS!$A:$AE,MATCH('2) Order Form'!$W197,ATS!$AD:$AD,0),4)</f>
        <v>MSGMC-OS</v>
      </c>
      <c r="F197" s="83" t="str">
        <f>INDEX(ATS!$A:$AE,MATCH('2) Order Form'!$W197,ATS!$AD:$AD,0),5)</f>
        <v>Matte Slate Gray Metallic</v>
      </c>
      <c r="G197" s="146" t="str">
        <f>INDEX(ATS!$A:$AE,MATCH('2) Order Form'!$W197,ATS!$AD:$AD,0),6)</f>
        <v>OS</v>
      </c>
      <c r="H197" s="59">
        <v>1</v>
      </c>
      <c r="I197" s="112">
        <v>0</v>
      </c>
      <c r="J197" s="118">
        <f>IFERROR(VLOOKUP(W197,ATS!$AD:$AF,2,FALSE),0)</f>
        <v>3</v>
      </c>
      <c r="K197" s="118">
        <f t="shared" si="91"/>
        <v>3</v>
      </c>
      <c r="L197" s="118">
        <f>IFERROR(VLOOKUP(W197,ATS!$AD:$AF,3,FALSE),0)</f>
        <v>3</v>
      </c>
      <c r="M197" s="151">
        <f t="shared" si="81"/>
        <v>3</v>
      </c>
      <c r="N197" s="94">
        <v>0</v>
      </c>
      <c r="O197" s="56">
        <f t="shared" si="82"/>
        <v>0</v>
      </c>
      <c r="P197" s="51">
        <f>VLOOKUP($C197,Prices!$A$3:$R$1996,MATCH('2) Order Form'!P$8,Prices!$A$2:$R$2,0),FALSE)</f>
        <v>10</v>
      </c>
      <c r="Q197" s="52">
        <f>VLOOKUP($C197,Prices!$A$3:$R$1996,MATCH('2) Order Form'!Q$8,Prices!$A$2:$R$2,0),FALSE)</f>
        <v>19.95</v>
      </c>
      <c r="R197" s="35">
        <f t="shared" si="83"/>
        <v>0</v>
      </c>
      <c r="S197" s="44">
        <f t="shared" si="84"/>
        <v>0</v>
      </c>
      <c r="T197" s="52">
        <f t="shared" si="85"/>
        <v>0</v>
      </c>
      <c r="U197" s="119">
        <f t="shared" si="59"/>
        <v>0</v>
      </c>
      <c r="V197" s="120"/>
      <c r="W197" s="143">
        <v>7048652542625</v>
      </c>
      <c r="X197" s="121"/>
      <c r="Y197" s="122">
        <f t="shared" si="80"/>
        <v>0</v>
      </c>
      <c r="Z197" s="123">
        <f t="shared" ca="1" si="86"/>
        <v>0</v>
      </c>
      <c r="AA197" s="123">
        <f t="shared" ca="1" si="87"/>
        <v>0</v>
      </c>
      <c r="AB197" s="123">
        <f t="shared" ca="1" si="88"/>
        <v>1</v>
      </c>
      <c r="AC197" s="123" t="str">
        <f t="shared" si="89"/>
        <v>810053Matte Slate Gray Metallic</v>
      </c>
      <c r="AD197" s="124">
        <f t="shared" si="90"/>
        <v>810053</v>
      </c>
      <c r="AE197" s="127">
        <f>VLOOKUP($C197,Classification!$A:$F,5,FALSE)</f>
        <v>30</v>
      </c>
      <c r="AF197" s="125">
        <f>VLOOKUP($C197,Classification!$A:$F,6,FALSE)</f>
        <v>1</v>
      </c>
      <c r="AG197" s="126" t="str">
        <f>INDEX(ATS!$A:$AE,MATCH('2) Order Form'!$W197,ATS!$AD:$AD,0),7)</f>
        <v>Active</v>
      </c>
    </row>
    <row r="198" spans="1:33" ht="17.25" customHeight="1" x14ac:dyDescent="0.2">
      <c r="A198" s="34">
        <v>1</v>
      </c>
      <c r="B198" s="34" t="str">
        <f>VLOOKUP(A198,Classification!$H$2:$I$11,2,FALSE)</f>
        <v>Helmets &amp; Helmet Acc.</v>
      </c>
      <c r="C198" s="34">
        <f>INDEX(ATS!$A:$AE,MATCH('2) Order Form'!$W198,ATS!$AD:$AD,0),1)</f>
        <v>810053</v>
      </c>
      <c r="D198" s="34" t="str">
        <f>INDEX(ATS!$A:$AE,MATCH('2) Order Form'!$W198,ATS!$AD:$AD,0),2)</f>
        <v>Bushwhacker II Visor</v>
      </c>
      <c r="E198" s="83" t="str">
        <f>INDEX(ATS!$A:$AE,MATCH('2) Order Form'!$W198,ATS!$AD:$AD,0),4)</f>
        <v>MWHTE-OS</v>
      </c>
      <c r="F198" s="83" t="str">
        <f>INDEX(ATS!$A:$AE,MATCH('2) Order Form'!$W198,ATS!$AD:$AD,0),5)</f>
        <v>Matte White</v>
      </c>
      <c r="G198" s="146" t="str">
        <f>INDEX(ATS!$A:$AE,MATCH('2) Order Form'!$W198,ATS!$AD:$AD,0),6)</f>
        <v>OS</v>
      </c>
      <c r="H198" s="59">
        <v>1</v>
      </c>
      <c r="I198" s="112">
        <v>0</v>
      </c>
      <c r="J198" s="118">
        <f>IFERROR(VLOOKUP(W198,ATS!$AD:$AF,2,FALSE),0)</f>
        <v>5</v>
      </c>
      <c r="K198" s="118">
        <f t="shared" si="91"/>
        <v>5</v>
      </c>
      <c r="L198" s="118">
        <f>IFERROR(VLOOKUP(W198,ATS!$AD:$AF,3,FALSE),0)</f>
        <v>5</v>
      </c>
      <c r="M198" s="151">
        <f t="shared" si="81"/>
        <v>5</v>
      </c>
      <c r="N198" s="94">
        <v>0</v>
      </c>
      <c r="O198" s="56">
        <f t="shared" si="82"/>
        <v>0</v>
      </c>
      <c r="P198" s="51">
        <f>VLOOKUP($C198,Prices!$A$3:$R$1996,MATCH('2) Order Form'!P$8,Prices!$A$2:$R$2,0),FALSE)</f>
        <v>10</v>
      </c>
      <c r="Q198" s="52">
        <f>VLOOKUP($C198,Prices!$A$3:$R$1996,MATCH('2) Order Form'!Q$8,Prices!$A$2:$R$2,0),FALSE)</f>
        <v>19.95</v>
      </c>
      <c r="R198" s="35">
        <f t="shared" si="83"/>
        <v>0</v>
      </c>
      <c r="S198" s="44">
        <f t="shared" si="84"/>
        <v>0</v>
      </c>
      <c r="T198" s="52">
        <f t="shared" si="85"/>
        <v>0</v>
      </c>
      <c r="U198" s="119">
        <f t="shared" si="59"/>
        <v>0</v>
      </c>
      <c r="V198" s="120"/>
      <c r="W198" s="143">
        <v>7048652327642</v>
      </c>
      <c r="X198" s="121"/>
      <c r="Y198" s="122">
        <f t="shared" si="80"/>
        <v>0</v>
      </c>
      <c r="Z198" s="123">
        <f t="shared" ca="1" si="86"/>
        <v>0</v>
      </c>
      <c r="AA198" s="123">
        <f t="shared" ca="1" si="87"/>
        <v>0</v>
      </c>
      <c r="AB198" s="123">
        <f t="shared" ca="1" si="88"/>
        <v>1</v>
      </c>
      <c r="AC198" s="123" t="str">
        <f t="shared" si="89"/>
        <v>810053Matte White</v>
      </c>
      <c r="AD198" s="124">
        <f t="shared" si="90"/>
        <v>810053</v>
      </c>
      <c r="AE198" s="127">
        <f>VLOOKUP($C198,Classification!$A:$F,5,FALSE)</f>
        <v>30</v>
      </c>
      <c r="AF198" s="125">
        <f>VLOOKUP($C198,Classification!$A:$F,6,FALSE)</f>
        <v>1</v>
      </c>
      <c r="AG198" s="126" t="str">
        <f>INDEX(ATS!$A:$AE,MATCH('2) Order Form'!$W198,ATS!$AD:$AD,0),7)</f>
        <v>Active</v>
      </c>
    </row>
    <row r="199" spans="1:33" ht="17.25" customHeight="1" x14ac:dyDescent="0.2">
      <c r="A199" s="34">
        <v>1</v>
      </c>
      <c r="B199" s="34" t="str">
        <f>VLOOKUP(A199,Classification!$H$2:$I$11,2,FALSE)</f>
        <v>Helmets &amp; Helmet Acc.</v>
      </c>
      <c r="C199" s="34">
        <f>INDEX(ATS!$A:$AE,MATCH('2) Order Form'!$W199,ATS!$AD:$AD,0),1)</f>
        <v>810056</v>
      </c>
      <c r="D199" s="34" t="str">
        <f>INDEX(ATS!$A:$AE,MATCH('2) Order Form'!$W199,ATS!$AD:$AD,0),2)</f>
        <v>Bushwhacker II Mips C Pads 7mm</v>
      </c>
      <c r="E199" s="83" t="str">
        <f>INDEX(ATS!$A:$AE,MATCH('2) Order Form'!$W199,ATS!$AD:$AD,0),4)</f>
        <v>TEBLK-SM</v>
      </c>
      <c r="F199" s="83" t="str">
        <f>INDEX(ATS!$A:$AE,MATCH('2) Order Form'!$W199,ATS!$AD:$AD,0),5)</f>
        <v>True Black</v>
      </c>
      <c r="G199" s="146" t="str">
        <f>INDEX(ATS!$A:$AE,MATCH('2) Order Form'!$W199,ATS!$AD:$AD,0),6)</f>
        <v>SM</v>
      </c>
      <c r="H199" s="59">
        <v>1</v>
      </c>
      <c r="I199" s="112">
        <v>0</v>
      </c>
      <c r="J199" s="118">
        <f>IFERROR(VLOOKUP(W199,ATS!$AD:$AF,2,FALSE),0)</f>
        <v>0</v>
      </c>
      <c r="K199" s="118" t="str">
        <f t="shared" si="91"/>
        <v>0</v>
      </c>
      <c r="L199" s="118">
        <f>IFERROR(VLOOKUP(W199,ATS!$AD:$AF,3,FALSE),0)</f>
        <v>0</v>
      </c>
      <c r="M199" s="151" t="str">
        <f t="shared" si="81"/>
        <v>0</v>
      </c>
      <c r="N199" s="94">
        <v>0</v>
      </c>
      <c r="O199" s="56">
        <f t="shared" si="82"/>
        <v>0</v>
      </c>
      <c r="P199" s="51">
        <f>VLOOKUP($C199,Prices!$A$3:$R$1996,MATCH('2) Order Form'!P$8,Prices!$A$2:$R$2,0),FALSE)</f>
        <v>5</v>
      </c>
      <c r="Q199" s="52">
        <f>VLOOKUP($C199,Prices!$A$3:$R$1996,MATCH('2) Order Form'!Q$8,Prices!$A$2:$R$2,0),FALSE)</f>
        <v>9.9499999999999993</v>
      </c>
      <c r="R199" s="35">
        <f t="shared" si="83"/>
        <v>0</v>
      </c>
      <c r="S199" s="44">
        <f t="shared" si="84"/>
        <v>0</v>
      </c>
      <c r="T199" s="52">
        <f t="shared" si="85"/>
        <v>0</v>
      </c>
      <c r="U199" s="119">
        <f t="shared" si="59"/>
        <v>0</v>
      </c>
      <c r="V199" s="120"/>
      <c r="W199" s="143">
        <v>7048652327703</v>
      </c>
      <c r="X199" s="121"/>
      <c r="Y199" s="122">
        <f t="shared" si="80"/>
        <v>0</v>
      </c>
      <c r="Z199" s="123">
        <f t="shared" ca="1" si="86"/>
        <v>0</v>
      </c>
      <c r="AA199" s="123">
        <f t="shared" ca="1" si="87"/>
        <v>1</v>
      </c>
      <c r="AB199" s="123">
        <f t="shared" ca="1" si="88"/>
        <v>1</v>
      </c>
      <c r="AC199" s="123" t="str">
        <f t="shared" si="89"/>
        <v>810056True Black</v>
      </c>
      <c r="AD199" s="124">
        <f t="shared" si="90"/>
        <v>810056</v>
      </c>
      <c r="AE199" s="127">
        <f>VLOOKUP($C199,Classification!$A:$F,5,FALSE)</f>
        <v>31</v>
      </c>
      <c r="AF199" s="125">
        <f>VLOOKUP($C199,Classification!$A:$F,6,FALSE)</f>
        <v>1</v>
      </c>
      <c r="AG199" s="126" t="str">
        <f>INDEX(ATS!$A:$AE,MATCH('2) Order Form'!$W199,ATS!$AD:$AD,0),7)</f>
        <v>Active</v>
      </c>
    </row>
    <row r="200" spans="1:33" ht="17.25" customHeight="1" x14ac:dyDescent="0.2">
      <c r="A200" s="34">
        <v>1</v>
      </c>
      <c r="B200" s="34" t="str">
        <f>VLOOKUP(A200,Classification!$H$2:$I$11,2,FALSE)</f>
        <v>Helmets &amp; Helmet Acc.</v>
      </c>
      <c r="C200" s="34">
        <f>INDEX(ATS!$A:$AE,MATCH('2) Order Form'!$W200,ATS!$AD:$AD,0),1)</f>
        <v>810056</v>
      </c>
      <c r="D200" s="34" t="str">
        <f>INDEX(ATS!$A:$AE,MATCH('2) Order Form'!$W200,ATS!$AD:$AD,0),2)</f>
        <v>Bushwhacker II Mips C Pads 7mm</v>
      </c>
      <c r="E200" s="83" t="str">
        <f>INDEX(ATS!$A:$AE,MATCH('2) Order Form'!$W200,ATS!$AD:$AD,0),4)</f>
        <v>TEBLK-ML</v>
      </c>
      <c r="F200" s="83" t="str">
        <f>INDEX(ATS!$A:$AE,MATCH('2) Order Form'!$W200,ATS!$AD:$AD,0),5)</f>
        <v>True Black</v>
      </c>
      <c r="G200" s="146" t="str">
        <f>INDEX(ATS!$A:$AE,MATCH('2) Order Form'!$W200,ATS!$AD:$AD,0),6)</f>
        <v>ML</v>
      </c>
      <c r="H200" s="59">
        <v>1</v>
      </c>
      <c r="I200" s="112">
        <v>0</v>
      </c>
      <c r="J200" s="118">
        <f>IFERROR(VLOOKUP(W200,ATS!$AD:$AF,2,FALSE),0)</f>
        <v>0</v>
      </c>
      <c r="K200" s="118" t="str">
        <f t="shared" si="91"/>
        <v>0</v>
      </c>
      <c r="L200" s="118">
        <f>IFERROR(VLOOKUP(W200,ATS!$AD:$AF,3,FALSE),0)</f>
        <v>0</v>
      </c>
      <c r="M200" s="151" t="str">
        <f t="shared" si="81"/>
        <v>0</v>
      </c>
      <c r="N200" s="94">
        <v>0</v>
      </c>
      <c r="O200" s="56">
        <f t="shared" si="82"/>
        <v>0</v>
      </c>
      <c r="P200" s="51">
        <f>VLOOKUP($C200,Prices!$A$3:$R$1996,MATCH('2) Order Form'!P$8,Prices!$A$2:$R$2,0),FALSE)</f>
        <v>5</v>
      </c>
      <c r="Q200" s="52">
        <f>VLOOKUP($C200,Prices!$A$3:$R$1996,MATCH('2) Order Form'!Q$8,Prices!$A$2:$R$2,0),FALSE)</f>
        <v>9.9499999999999993</v>
      </c>
      <c r="R200" s="35">
        <f t="shared" si="83"/>
        <v>0</v>
      </c>
      <c r="S200" s="44">
        <f t="shared" si="84"/>
        <v>0</v>
      </c>
      <c r="T200" s="52">
        <f t="shared" si="85"/>
        <v>0</v>
      </c>
      <c r="U200" s="119">
        <f t="shared" si="59"/>
        <v>0</v>
      </c>
      <c r="V200" s="120"/>
      <c r="W200" s="143">
        <v>7048652327697</v>
      </c>
      <c r="X200" s="121"/>
      <c r="Y200" s="122">
        <f t="shared" si="80"/>
        <v>0</v>
      </c>
      <c r="Z200" s="123">
        <f t="shared" ca="1" si="86"/>
        <v>0</v>
      </c>
      <c r="AA200" s="123">
        <f t="shared" ca="1" si="87"/>
        <v>0</v>
      </c>
      <c r="AB200" s="123">
        <f t="shared" ca="1" si="88"/>
        <v>0</v>
      </c>
      <c r="AC200" s="123" t="str">
        <f t="shared" si="89"/>
        <v>810056True Black</v>
      </c>
      <c r="AD200" s="124">
        <f t="shared" si="90"/>
        <v>810056</v>
      </c>
      <c r="AE200" s="127">
        <f>VLOOKUP($C200,Classification!$A:$F,5,FALSE)</f>
        <v>31</v>
      </c>
      <c r="AF200" s="125">
        <f>VLOOKUP($C200,Classification!$A:$F,6,FALSE)</f>
        <v>1</v>
      </c>
      <c r="AG200" s="126" t="str">
        <f>INDEX(ATS!$A:$AE,MATCH('2) Order Form'!$W200,ATS!$AD:$AD,0),7)</f>
        <v>Active</v>
      </c>
    </row>
    <row r="201" spans="1:33" ht="17.25" customHeight="1" x14ac:dyDescent="0.2">
      <c r="A201" s="34">
        <v>1</v>
      </c>
      <c r="B201" s="34" t="str">
        <f>VLOOKUP(A201,Classification!$H$2:$I$11,2,FALSE)</f>
        <v>Helmets &amp; Helmet Acc.</v>
      </c>
      <c r="C201" s="34">
        <f>INDEX(ATS!$A:$AE,MATCH('2) Order Form'!$W201,ATS!$AD:$AD,0),1)</f>
        <v>810056</v>
      </c>
      <c r="D201" s="34" t="str">
        <f>INDEX(ATS!$A:$AE,MATCH('2) Order Form'!$W201,ATS!$AD:$AD,0),2)</f>
        <v>Bushwhacker II Mips C Pads 7mm</v>
      </c>
      <c r="E201" s="83" t="str">
        <f>INDEX(ATS!$A:$AE,MATCH('2) Order Form'!$W201,ATS!$AD:$AD,0),4)</f>
        <v>TEBLK-LXL</v>
      </c>
      <c r="F201" s="83" t="str">
        <f>INDEX(ATS!$A:$AE,MATCH('2) Order Form'!$W201,ATS!$AD:$AD,0),5)</f>
        <v>True Black</v>
      </c>
      <c r="G201" s="146" t="str">
        <f>INDEX(ATS!$A:$AE,MATCH('2) Order Form'!$W201,ATS!$AD:$AD,0),6)</f>
        <v>LXL</v>
      </c>
      <c r="H201" s="59">
        <v>1</v>
      </c>
      <c r="I201" s="112">
        <v>0</v>
      </c>
      <c r="J201" s="118">
        <f>IFERROR(VLOOKUP(W201,ATS!$AD:$AF,2,FALSE),0)</f>
        <v>0</v>
      </c>
      <c r="K201" s="118" t="str">
        <f t="shared" si="91"/>
        <v>0</v>
      </c>
      <c r="L201" s="118">
        <f>IFERROR(VLOOKUP(W201,ATS!$AD:$AF,3,FALSE),0)</f>
        <v>0</v>
      </c>
      <c r="M201" s="151" t="str">
        <f t="shared" si="81"/>
        <v>0</v>
      </c>
      <c r="N201" s="94">
        <v>0</v>
      </c>
      <c r="O201" s="56">
        <f t="shared" si="82"/>
        <v>0</v>
      </c>
      <c r="P201" s="51">
        <f>VLOOKUP($C201,Prices!$A$3:$R$1996,MATCH('2) Order Form'!P$8,Prices!$A$2:$R$2,0),FALSE)</f>
        <v>5</v>
      </c>
      <c r="Q201" s="52">
        <f>VLOOKUP($C201,Prices!$A$3:$R$1996,MATCH('2) Order Form'!Q$8,Prices!$A$2:$R$2,0),FALSE)</f>
        <v>9.9499999999999993</v>
      </c>
      <c r="R201" s="35">
        <f t="shared" si="83"/>
        <v>0</v>
      </c>
      <c r="S201" s="44">
        <f t="shared" si="84"/>
        <v>0</v>
      </c>
      <c r="T201" s="52">
        <f t="shared" si="85"/>
        <v>0</v>
      </c>
      <c r="U201" s="119">
        <f t="shared" ref="U201:U264" si="92">IFERROR(I201/SUMIF($AC$9:$AC$684,AC201,$I$9:$I$684),0)</f>
        <v>0</v>
      </c>
      <c r="V201" s="120"/>
      <c r="W201" s="143">
        <v>7048652327680</v>
      </c>
      <c r="X201" s="121"/>
      <c r="Y201" s="122">
        <f t="shared" si="80"/>
        <v>0</v>
      </c>
      <c r="Z201" s="123">
        <f t="shared" ca="1" si="86"/>
        <v>0</v>
      </c>
      <c r="AA201" s="123">
        <f t="shared" ca="1" si="87"/>
        <v>0</v>
      </c>
      <c r="AB201" s="123">
        <f t="shared" ca="1" si="88"/>
        <v>0</v>
      </c>
      <c r="AC201" s="123" t="str">
        <f t="shared" si="89"/>
        <v>810056True Black</v>
      </c>
      <c r="AD201" s="124">
        <f t="shared" si="90"/>
        <v>810056</v>
      </c>
      <c r="AE201" s="127">
        <f>VLOOKUP($C201,Classification!$A:$F,5,FALSE)</f>
        <v>31</v>
      </c>
      <c r="AF201" s="125">
        <f>VLOOKUP($C201,Classification!$A:$F,6,FALSE)</f>
        <v>1</v>
      </c>
      <c r="AG201" s="126" t="str">
        <f>INDEX(ATS!$A:$AE,MATCH('2) Order Form'!$W201,ATS!$AD:$AD,0),7)</f>
        <v>Active</v>
      </c>
    </row>
    <row r="202" spans="1:33" ht="17.25" customHeight="1" x14ac:dyDescent="0.2">
      <c r="A202" s="34">
        <v>1</v>
      </c>
      <c r="B202" s="34" t="str">
        <f>VLOOKUP(A202,Classification!$H$2:$I$11,2,FALSE)</f>
        <v>Helmets &amp; Helmet Acc.</v>
      </c>
      <c r="C202" s="34">
        <f>INDEX(ATS!$A:$AE,MATCH('2) Order Form'!$W202,ATS!$AD:$AD,0),1)</f>
        <v>810055</v>
      </c>
      <c r="D202" s="34" t="str">
        <f>INDEX(ATS!$A:$AE,MATCH('2) Order Form'!$W202,ATS!$AD:$AD,0),2)</f>
        <v>Bushwhacker II Comf Pads 7 mm</v>
      </c>
      <c r="E202" s="83" t="str">
        <f>INDEX(ATS!$A:$AE,MATCH('2) Order Form'!$W202,ATS!$AD:$AD,0),4)</f>
        <v>TEBLK-SM</v>
      </c>
      <c r="F202" s="83" t="str">
        <f>INDEX(ATS!$A:$AE,MATCH('2) Order Form'!$W202,ATS!$AD:$AD,0),5)</f>
        <v>True Black</v>
      </c>
      <c r="G202" s="146" t="str">
        <f>INDEX(ATS!$A:$AE,MATCH('2) Order Form'!$W202,ATS!$AD:$AD,0),6)</f>
        <v>SM</v>
      </c>
      <c r="H202" s="59">
        <v>1</v>
      </c>
      <c r="I202" s="112">
        <v>0</v>
      </c>
      <c r="J202" s="118">
        <f>IFERROR(VLOOKUP(W202,ATS!$AD:$AF,2,FALSE),0)</f>
        <v>6</v>
      </c>
      <c r="K202" s="118">
        <f t="shared" si="91"/>
        <v>6</v>
      </c>
      <c r="L202" s="118">
        <f>IFERROR(VLOOKUP(W202,ATS!$AD:$AF,3,FALSE),0)</f>
        <v>6</v>
      </c>
      <c r="M202" s="151">
        <f t="shared" si="81"/>
        <v>6</v>
      </c>
      <c r="N202" s="94">
        <v>0</v>
      </c>
      <c r="O202" s="56">
        <f t="shared" si="82"/>
        <v>0</v>
      </c>
      <c r="P202" s="51">
        <f>VLOOKUP($C202,Prices!$A$3:$R$1996,MATCH('2) Order Form'!P$8,Prices!$A$2:$R$2,0),FALSE)</f>
        <v>5</v>
      </c>
      <c r="Q202" s="52">
        <f>VLOOKUP($C202,Prices!$A$3:$R$1996,MATCH('2) Order Form'!Q$8,Prices!$A$2:$R$2,0),FALSE)</f>
        <v>9.9499999999999993</v>
      </c>
      <c r="R202" s="35">
        <f t="shared" si="83"/>
        <v>0</v>
      </c>
      <c r="S202" s="44">
        <f t="shared" si="84"/>
        <v>0</v>
      </c>
      <c r="T202" s="52">
        <f t="shared" si="85"/>
        <v>0</v>
      </c>
      <c r="U202" s="119">
        <f t="shared" si="92"/>
        <v>0</v>
      </c>
      <c r="V202" s="120"/>
      <c r="W202" s="143">
        <v>7048652327673</v>
      </c>
      <c r="X202" s="121"/>
      <c r="Y202" s="122">
        <f t="shared" si="80"/>
        <v>0</v>
      </c>
      <c r="Z202" s="123">
        <f t="shared" ca="1" si="86"/>
        <v>0</v>
      </c>
      <c r="AA202" s="123">
        <f t="shared" ca="1" si="87"/>
        <v>1</v>
      </c>
      <c r="AB202" s="123">
        <f t="shared" ca="1" si="88"/>
        <v>0</v>
      </c>
      <c r="AC202" s="123" t="str">
        <f t="shared" si="89"/>
        <v>810055True Black</v>
      </c>
      <c r="AD202" s="124">
        <f t="shared" si="90"/>
        <v>810055</v>
      </c>
      <c r="AE202" s="127">
        <f>VLOOKUP($C202,Classification!$A:$F,5,FALSE)</f>
        <v>32</v>
      </c>
      <c r="AF202" s="125">
        <f>VLOOKUP($C202,Classification!$A:$F,6,FALSE)</f>
        <v>1</v>
      </c>
      <c r="AG202" s="126" t="str">
        <f>INDEX(ATS!$A:$AE,MATCH('2) Order Form'!$W202,ATS!$AD:$AD,0),7)</f>
        <v>Stock</v>
      </c>
    </row>
    <row r="203" spans="1:33" ht="17.25" customHeight="1" x14ac:dyDescent="0.2">
      <c r="A203" s="34">
        <v>1</v>
      </c>
      <c r="B203" s="34" t="str">
        <f>VLOOKUP(A203,Classification!$H$2:$I$11,2,FALSE)</f>
        <v>Helmets &amp; Helmet Acc.</v>
      </c>
      <c r="C203" s="34">
        <f>INDEX(ATS!$A:$AE,MATCH('2) Order Form'!$W203,ATS!$AD:$AD,0),1)</f>
        <v>810055</v>
      </c>
      <c r="D203" s="34" t="str">
        <f>INDEX(ATS!$A:$AE,MATCH('2) Order Form'!$W203,ATS!$AD:$AD,0),2)</f>
        <v>Bushwhacker II Comf Pads 7 mm</v>
      </c>
      <c r="E203" s="83" t="str">
        <f>INDEX(ATS!$A:$AE,MATCH('2) Order Form'!$W203,ATS!$AD:$AD,0),4)</f>
        <v>TEBLK-ML</v>
      </c>
      <c r="F203" s="83" t="str">
        <f>INDEX(ATS!$A:$AE,MATCH('2) Order Form'!$W203,ATS!$AD:$AD,0),5)</f>
        <v>True Black</v>
      </c>
      <c r="G203" s="146" t="str">
        <f>INDEX(ATS!$A:$AE,MATCH('2) Order Form'!$W203,ATS!$AD:$AD,0),6)</f>
        <v>ML</v>
      </c>
      <c r="H203" s="59">
        <v>1</v>
      </c>
      <c r="I203" s="112">
        <v>0</v>
      </c>
      <c r="J203" s="118">
        <f>IFERROR(VLOOKUP(W203,ATS!$AD:$AF,2,FALSE),0)</f>
        <v>10</v>
      </c>
      <c r="K203" s="118">
        <f t="shared" si="91"/>
        <v>10</v>
      </c>
      <c r="L203" s="118">
        <f>IFERROR(VLOOKUP(W203,ATS!$AD:$AF,3,FALSE),0)</f>
        <v>10</v>
      </c>
      <c r="M203" s="151">
        <f t="shared" si="81"/>
        <v>10</v>
      </c>
      <c r="N203" s="94">
        <v>0</v>
      </c>
      <c r="O203" s="56">
        <f t="shared" si="82"/>
        <v>0</v>
      </c>
      <c r="P203" s="51">
        <f>VLOOKUP($C203,Prices!$A$3:$R$1996,MATCH('2) Order Form'!P$8,Prices!$A$2:$R$2,0),FALSE)</f>
        <v>5</v>
      </c>
      <c r="Q203" s="52">
        <f>VLOOKUP($C203,Prices!$A$3:$R$1996,MATCH('2) Order Form'!Q$8,Prices!$A$2:$R$2,0),FALSE)</f>
        <v>9.9499999999999993</v>
      </c>
      <c r="R203" s="35">
        <f t="shared" si="83"/>
        <v>0</v>
      </c>
      <c r="S203" s="44">
        <f t="shared" si="84"/>
        <v>0</v>
      </c>
      <c r="T203" s="52">
        <f t="shared" si="85"/>
        <v>0</v>
      </c>
      <c r="U203" s="119">
        <f t="shared" si="92"/>
        <v>0</v>
      </c>
      <c r="V203" s="120"/>
      <c r="W203" s="143">
        <v>7048652327666</v>
      </c>
      <c r="X203" s="121"/>
      <c r="Y203" s="122">
        <f t="shared" si="80"/>
        <v>0</v>
      </c>
      <c r="Z203" s="123">
        <f t="shared" ca="1" si="86"/>
        <v>0</v>
      </c>
      <c r="AA203" s="123">
        <f t="shared" ca="1" si="87"/>
        <v>0</v>
      </c>
      <c r="AB203" s="123">
        <f t="shared" ca="1" si="88"/>
        <v>0</v>
      </c>
      <c r="AC203" s="123" t="str">
        <f t="shared" si="89"/>
        <v>810055True Black</v>
      </c>
      <c r="AD203" s="124">
        <f t="shared" si="90"/>
        <v>810055</v>
      </c>
      <c r="AE203" s="127">
        <f>VLOOKUP($C203,Classification!$A:$F,5,FALSE)</f>
        <v>32</v>
      </c>
      <c r="AF203" s="125">
        <f>VLOOKUP($C203,Classification!$A:$F,6,FALSE)</f>
        <v>1</v>
      </c>
      <c r="AG203" s="126" t="str">
        <f>INDEX(ATS!$A:$AE,MATCH('2) Order Form'!$W203,ATS!$AD:$AD,0),7)</f>
        <v>Stock</v>
      </c>
    </row>
    <row r="204" spans="1:33" ht="17.25" customHeight="1" x14ac:dyDescent="0.2">
      <c r="A204" s="34">
        <v>1</v>
      </c>
      <c r="B204" s="34" t="str">
        <f>VLOOKUP(A204,Classification!$H$2:$I$11,2,FALSE)</f>
        <v>Helmets &amp; Helmet Acc.</v>
      </c>
      <c r="C204" s="34">
        <f>INDEX(ATS!$A:$AE,MATCH('2) Order Form'!$W204,ATS!$AD:$AD,0),1)</f>
        <v>810055</v>
      </c>
      <c r="D204" s="34" t="str">
        <f>INDEX(ATS!$A:$AE,MATCH('2) Order Form'!$W204,ATS!$AD:$AD,0),2)</f>
        <v>Bushwhacker II Comf Pads 7 mm</v>
      </c>
      <c r="E204" s="83" t="str">
        <f>INDEX(ATS!$A:$AE,MATCH('2) Order Form'!$W204,ATS!$AD:$AD,0),4)</f>
        <v>TEBLK-LXL</v>
      </c>
      <c r="F204" s="83" t="str">
        <f>INDEX(ATS!$A:$AE,MATCH('2) Order Form'!$W204,ATS!$AD:$AD,0),5)</f>
        <v>True Black</v>
      </c>
      <c r="G204" s="146" t="str">
        <f>INDEX(ATS!$A:$AE,MATCH('2) Order Form'!$W204,ATS!$AD:$AD,0),6)</f>
        <v>LXL</v>
      </c>
      <c r="H204" s="59">
        <v>1</v>
      </c>
      <c r="I204" s="112">
        <v>0</v>
      </c>
      <c r="J204" s="118">
        <f>IFERROR(VLOOKUP(W204,ATS!$AD:$AF,2,FALSE),0)</f>
        <v>0</v>
      </c>
      <c r="K204" s="118" t="str">
        <f t="shared" si="91"/>
        <v>0</v>
      </c>
      <c r="L204" s="118">
        <f>IFERROR(VLOOKUP(W204,ATS!$AD:$AF,3,FALSE),0)</f>
        <v>0</v>
      </c>
      <c r="M204" s="151" t="str">
        <f t="shared" si="81"/>
        <v>0</v>
      </c>
      <c r="N204" s="94">
        <v>0</v>
      </c>
      <c r="O204" s="56">
        <f t="shared" si="82"/>
        <v>0</v>
      </c>
      <c r="P204" s="51">
        <f>VLOOKUP($C204,Prices!$A$3:$R$1996,MATCH('2) Order Form'!P$8,Prices!$A$2:$R$2,0),FALSE)</f>
        <v>5</v>
      </c>
      <c r="Q204" s="52">
        <f>VLOOKUP($C204,Prices!$A$3:$R$1996,MATCH('2) Order Form'!Q$8,Prices!$A$2:$R$2,0),FALSE)</f>
        <v>9.9499999999999993</v>
      </c>
      <c r="R204" s="35">
        <f t="shared" si="83"/>
        <v>0</v>
      </c>
      <c r="S204" s="44">
        <f t="shared" si="84"/>
        <v>0</v>
      </c>
      <c r="T204" s="52">
        <f t="shared" si="85"/>
        <v>0</v>
      </c>
      <c r="U204" s="119">
        <f t="shared" si="92"/>
        <v>0</v>
      </c>
      <c r="V204" s="120"/>
      <c r="W204" s="143">
        <v>7048652327659</v>
      </c>
      <c r="X204" s="121"/>
      <c r="Y204" s="122">
        <f t="shared" si="80"/>
        <v>0</v>
      </c>
      <c r="Z204" s="123">
        <f t="shared" ca="1" si="86"/>
        <v>0</v>
      </c>
      <c r="AA204" s="123">
        <f t="shared" ca="1" si="87"/>
        <v>0</v>
      </c>
      <c r="AB204" s="123">
        <f t="shared" ca="1" si="88"/>
        <v>0</v>
      </c>
      <c r="AC204" s="123" t="str">
        <f t="shared" si="89"/>
        <v>810055True Black</v>
      </c>
      <c r="AD204" s="124">
        <f t="shared" si="90"/>
        <v>810055</v>
      </c>
      <c r="AE204" s="127">
        <f>VLOOKUP($C204,Classification!$A:$F,5,FALSE)</f>
        <v>32</v>
      </c>
      <c r="AF204" s="125">
        <f>VLOOKUP($C204,Classification!$A:$F,6,FALSE)</f>
        <v>1</v>
      </c>
      <c r="AG204" s="126" t="str">
        <f>INDEX(ATS!$A:$AE,MATCH('2) Order Form'!$W204,ATS!$AD:$AD,0),7)</f>
        <v>Stock</v>
      </c>
    </row>
    <row r="205" spans="1:33" ht="17.25" customHeight="1" x14ac:dyDescent="0.2">
      <c r="A205" s="34">
        <v>1</v>
      </c>
      <c r="B205" s="34" t="str">
        <f>VLOOKUP(A205,Classification!$H$2:$I$11,2,FALSE)</f>
        <v>Helmets &amp; Helmet Acc.</v>
      </c>
      <c r="C205" s="34">
        <f>INDEX(ATS!$A:$AE,MATCH('2) Order Form'!$W205,ATS!$AD:$AD,0),1)</f>
        <v>810089</v>
      </c>
      <c r="D205" s="34" t="str">
        <f>INDEX(ATS!$A:$AE,MATCH('2) Order Form'!$W205,ATS!$AD:$AD,0),2)</f>
        <v>Trailblazer Visor</v>
      </c>
      <c r="E205" s="83" t="str">
        <f>INDEX(ATS!$A:$AE,MATCH('2) Order Form'!$W205,ATS!$AD:$AD,0),4)</f>
        <v>MEAME-OS</v>
      </c>
      <c r="F205" s="83" t="str">
        <f>INDEX(ATS!$A:$AE,MATCH('2) Order Form'!$W205,ATS!$AD:$AD,0),5)</f>
        <v>Matte Aquamarine</v>
      </c>
      <c r="G205" s="146" t="str">
        <f>INDEX(ATS!$A:$AE,MATCH('2) Order Form'!$W205,ATS!$AD:$AD,0),6)</f>
        <v>OS</v>
      </c>
      <c r="H205" s="59">
        <v>1</v>
      </c>
      <c r="I205" s="112">
        <v>0</v>
      </c>
      <c r="J205" s="118">
        <f>IFERROR(VLOOKUP(W205,ATS!$AD:$AF,2,FALSE),0)</f>
        <v>21</v>
      </c>
      <c r="K205" s="118">
        <f t="shared" si="91"/>
        <v>21</v>
      </c>
      <c r="L205" s="118">
        <f>IFERROR(VLOOKUP(W205,ATS!$AD:$AF,3,FALSE),0)</f>
        <v>21</v>
      </c>
      <c r="M205" s="151">
        <f t="shared" si="81"/>
        <v>21</v>
      </c>
      <c r="N205" s="94">
        <v>0</v>
      </c>
      <c r="O205" s="56">
        <f t="shared" si="82"/>
        <v>0</v>
      </c>
      <c r="P205" s="51">
        <f>VLOOKUP($C205,Prices!$A$3:$R$1996,MATCH('2) Order Form'!P$8,Prices!$A$2:$R$2,0),FALSE)</f>
        <v>10</v>
      </c>
      <c r="Q205" s="52">
        <f>VLOOKUP($C205,Prices!$A$3:$R$1996,MATCH('2) Order Form'!Q$8,Prices!$A$2:$R$2,0),FALSE)</f>
        <v>19.95</v>
      </c>
      <c r="R205" s="35">
        <f t="shared" si="83"/>
        <v>0</v>
      </c>
      <c r="S205" s="44">
        <f t="shared" si="84"/>
        <v>0</v>
      </c>
      <c r="T205" s="52">
        <f t="shared" si="85"/>
        <v>0</v>
      </c>
      <c r="U205" s="119">
        <f t="shared" si="92"/>
        <v>0</v>
      </c>
      <c r="V205" s="120"/>
      <c r="W205" s="143">
        <v>7048652661630</v>
      </c>
      <c r="X205" s="121"/>
      <c r="Y205" s="122">
        <f t="shared" si="80"/>
        <v>0</v>
      </c>
      <c r="Z205" s="123">
        <f t="shared" ca="1" si="86"/>
        <v>0</v>
      </c>
      <c r="AA205" s="123">
        <f t="shared" ca="1" si="87"/>
        <v>1</v>
      </c>
      <c r="AB205" s="123">
        <f t="shared" ca="1" si="88"/>
        <v>1</v>
      </c>
      <c r="AC205" s="123" t="str">
        <f t="shared" si="89"/>
        <v>810089Matte Aquamarine</v>
      </c>
      <c r="AD205" s="124">
        <f t="shared" si="90"/>
        <v>810089</v>
      </c>
      <c r="AE205" s="127">
        <f>VLOOKUP($C205,Classification!$A:$F,5,FALSE)</f>
        <v>33</v>
      </c>
      <c r="AF205" s="125">
        <f>VLOOKUP($C205,Classification!$A:$F,6,FALSE)</f>
        <v>1</v>
      </c>
      <c r="AG205" s="126" t="str">
        <f>INDEX(ATS!$A:$AE,MATCH('2) Order Form'!$W205,ATS!$AD:$AD,0),7)</f>
        <v>Stock</v>
      </c>
    </row>
    <row r="206" spans="1:33" ht="17.25" customHeight="1" x14ac:dyDescent="0.2">
      <c r="A206" s="34">
        <v>1</v>
      </c>
      <c r="B206" s="34" t="str">
        <f>VLOOKUP(A206,Classification!$H$2:$I$11,2,FALSE)</f>
        <v>Helmets &amp; Helmet Acc.</v>
      </c>
      <c r="C206" s="34">
        <f>INDEX(ATS!$A:$AE,MATCH('2) Order Form'!$W206,ATS!$AD:$AD,0),1)</f>
        <v>810089</v>
      </c>
      <c r="D206" s="34" t="str">
        <f>INDEX(ATS!$A:$AE,MATCH('2) Order Form'!$W206,ATS!$AD:$AD,0),2)</f>
        <v>Trailblazer Visor</v>
      </c>
      <c r="E206" s="83" t="str">
        <f>INDEX(ATS!$A:$AE,MATCH('2) Order Form'!$W206,ATS!$AD:$AD,0),4)</f>
        <v>MBLCK-OS</v>
      </c>
      <c r="F206" s="83" t="str">
        <f>INDEX(ATS!$A:$AE,MATCH('2) Order Form'!$W206,ATS!$AD:$AD,0),5)</f>
        <v>Matte Black</v>
      </c>
      <c r="G206" s="146" t="str">
        <f>INDEX(ATS!$A:$AE,MATCH('2) Order Form'!$W206,ATS!$AD:$AD,0),6)</f>
        <v>OS</v>
      </c>
      <c r="H206" s="59">
        <v>1</v>
      </c>
      <c r="I206" s="112">
        <v>0</v>
      </c>
      <c r="J206" s="118">
        <f>IFERROR(VLOOKUP(W206,ATS!$AD:$AF,2,FALSE),0)</f>
        <v>62</v>
      </c>
      <c r="K206" s="118" t="str">
        <f t="shared" si="91"/>
        <v>50+</v>
      </c>
      <c r="L206" s="118">
        <f>IFERROR(VLOOKUP(W206,ATS!$AD:$AF,3,FALSE),0)</f>
        <v>62</v>
      </c>
      <c r="M206" s="151" t="str">
        <f t="shared" ref="M206:M223" si="93">IF(L206=99999,"OPEN",IF(L206&gt;50,"50+",IF(L206&lt;=0,"0",L206)))</f>
        <v>50+</v>
      </c>
      <c r="N206" s="94">
        <v>0</v>
      </c>
      <c r="O206" s="56">
        <f t="shared" ref="O206:O223" si="94">IF(N206&lt;&gt;0,N206,$P$5)</f>
        <v>0</v>
      </c>
      <c r="P206" s="51">
        <f>VLOOKUP($C206,Prices!$A$3:$R$1996,MATCH('2) Order Form'!P$8,Prices!$A$2:$R$2,0),FALSE)</f>
        <v>10</v>
      </c>
      <c r="Q206" s="52">
        <f>VLOOKUP($C206,Prices!$A$3:$R$1996,MATCH('2) Order Form'!Q$8,Prices!$A$2:$R$2,0),FALSE)</f>
        <v>19.95</v>
      </c>
      <c r="R206" s="35">
        <f t="shared" ref="R206:R223" si="95">I206*P206</f>
        <v>0</v>
      </c>
      <c r="S206" s="44">
        <f t="shared" ref="S206:S223" si="96">R206*O206</f>
        <v>0</v>
      </c>
      <c r="T206" s="52">
        <f t="shared" ref="T206:T223" si="97">R206-S206</f>
        <v>0</v>
      </c>
      <c r="U206" s="119">
        <f t="shared" si="92"/>
        <v>0</v>
      </c>
      <c r="V206" s="120"/>
      <c r="W206" s="143">
        <v>7048652542434</v>
      </c>
      <c r="X206" s="121"/>
      <c r="Y206" s="122">
        <f t="shared" si="80"/>
        <v>0</v>
      </c>
      <c r="Z206" s="123">
        <f t="shared" ref="Z206:Z223" ca="1" si="98">IF(A206=OFFSET(A206,-1,0),0,1)</f>
        <v>0</v>
      </c>
      <c r="AA206" s="123">
        <f t="shared" ref="AA206:AA223" ca="1" si="99">IF(C206=OFFSET(C206,-1,0),0,1)</f>
        <v>0</v>
      </c>
      <c r="AB206" s="123">
        <f t="shared" ref="AB206:AB223" ca="1" si="100">IF(F206=OFFSET(F206,-1,0),0,1)</f>
        <v>1</v>
      </c>
      <c r="AC206" s="123" t="str">
        <f t="shared" ref="AC206:AC223" si="101">CONCATENATE(C206,F206)</f>
        <v>810089Matte Black</v>
      </c>
      <c r="AD206" s="124">
        <f t="shared" ref="AD206:AD223" si="102">IFERROR(IF(B206="EYEWEAR",CONCATENATE(C206,"-",G206),C206),C206)</f>
        <v>810089</v>
      </c>
      <c r="AE206" s="127">
        <f>VLOOKUP($C206,Classification!$A:$F,5,FALSE)</f>
        <v>33</v>
      </c>
      <c r="AF206" s="125">
        <f>VLOOKUP($C206,Classification!$A:$F,6,FALSE)</f>
        <v>1</v>
      </c>
      <c r="AG206" s="126" t="str">
        <f>INDEX(ATS!$A:$AE,MATCH('2) Order Form'!$W206,ATS!$AD:$AD,0),7)</f>
        <v>Active</v>
      </c>
    </row>
    <row r="207" spans="1:33" ht="17.25" customHeight="1" x14ac:dyDescent="0.2">
      <c r="A207" s="34">
        <v>1</v>
      </c>
      <c r="B207" s="34" t="str">
        <f>VLOOKUP(A207,Classification!$H$2:$I$11,2,FALSE)</f>
        <v>Helmets &amp; Helmet Acc.</v>
      </c>
      <c r="C207" s="34">
        <f>INDEX(ATS!$A:$AE,MATCH('2) Order Form'!$W207,ATS!$AD:$AD,0),1)</f>
        <v>810089</v>
      </c>
      <c r="D207" s="34" t="str">
        <f>INDEX(ATS!$A:$AE,MATCH('2) Order Form'!$W207,ATS!$AD:$AD,0),2)</f>
        <v>Trailblazer Visor</v>
      </c>
      <c r="E207" s="83" t="str">
        <f>INDEX(ATS!$A:$AE,MATCH('2) Order Form'!$W207,ATS!$AD:$AD,0),4)</f>
        <v>MNGRY-OS</v>
      </c>
      <c r="F207" s="83" t="str">
        <f>INDEX(ATS!$A:$AE,MATCH('2) Order Form'!$W207,ATS!$AD:$AD,0),5)</f>
        <v>Matte Nardo Gray</v>
      </c>
      <c r="G207" s="146" t="str">
        <f>INDEX(ATS!$A:$AE,MATCH('2) Order Form'!$W207,ATS!$AD:$AD,0),6)</f>
        <v>OS</v>
      </c>
      <c r="H207" s="59">
        <v>1</v>
      </c>
      <c r="I207" s="112">
        <v>0</v>
      </c>
      <c r="J207" s="118">
        <f>IFERROR(VLOOKUP(W207,ATS!$AD:$AF,2,FALSE),0)</f>
        <v>25</v>
      </c>
      <c r="K207" s="118">
        <f t="shared" si="91"/>
        <v>25</v>
      </c>
      <c r="L207" s="118">
        <f>IFERROR(VLOOKUP(W207,ATS!$AD:$AF,3,FALSE),0)</f>
        <v>25</v>
      </c>
      <c r="M207" s="151">
        <f t="shared" si="93"/>
        <v>25</v>
      </c>
      <c r="N207" s="94">
        <v>0</v>
      </c>
      <c r="O207" s="56">
        <f t="shared" si="94"/>
        <v>0</v>
      </c>
      <c r="P207" s="51">
        <f>VLOOKUP($C207,Prices!$A$3:$R$1996,MATCH('2) Order Form'!P$8,Prices!$A$2:$R$2,0),FALSE)</f>
        <v>10</v>
      </c>
      <c r="Q207" s="52">
        <f>VLOOKUP($C207,Prices!$A$3:$R$1996,MATCH('2) Order Form'!Q$8,Prices!$A$2:$R$2,0),FALSE)</f>
        <v>19.95</v>
      </c>
      <c r="R207" s="35">
        <f t="shared" si="95"/>
        <v>0</v>
      </c>
      <c r="S207" s="44">
        <f t="shared" si="96"/>
        <v>0</v>
      </c>
      <c r="T207" s="52">
        <f t="shared" si="97"/>
        <v>0</v>
      </c>
      <c r="U207" s="119">
        <f t="shared" si="92"/>
        <v>0</v>
      </c>
      <c r="V207" s="120"/>
      <c r="W207" s="143">
        <v>7048652661647</v>
      </c>
      <c r="X207" s="121"/>
      <c r="Y207" s="122">
        <f t="shared" si="80"/>
        <v>0</v>
      </c>
      <c r="Z207" s="123">
        <f t="shared" ca="1" si="98"/>
        <v>0</v>
      </c>
      <c r="AA207" s="123">
        <f t="shared" ca="1" si="99"/>
        <v>0</v>
      </c>
      <c r="AB207" s="123">
        <f t="shared" ca="1" si="100"/>
        <v>1</v>
      </c>
      <c r="AC207" s="123" t="str">
        <f t="shared" si="101"/>
        <v>810089Matte Nardo Gray</v>
      </c>
      <c r="AD207" s="124">
        <f t="shared" si="102"/>
        <v>810089</v>
      </c>
      <c r="AE207" s="127">
        <f>VLOOKUP($C207,Classification!$A:$F,5,FALSE)</f>
        <v>33</v>
      </c>
      <c r="AF207" s="125">
        <f>VLOOKUP($C207,Classification!$A:$F,6,FALSE)</f>
        <v>1</v>
      </c>
      <c r="AG207" s="126" t="str">
        <f>INDEX(ATS!$A:$AE,MATCH('2) Order Form'!$W207,ATS!$AD:$AD,0),7)</f>
        <v>Stock</v>
      </c>
    </row>
    <row r="208" spans="1:33" ht="17.25" customHeight="1" x14ac:dyDescent="0.2">
      <c r="A208" s="34">
        <v>1</v>
      </c>
      <c r="B208" s="34" t="str">
        <f>VLOOKUP(A208,Classification!$H$2:$I$11,2,FALSE)</f>
        <v>Helmets &amp; Helmet Acc.</v>
      </c>
      <c r="C208" s="34">
        <f>INDEX(ATS!$A:$AE,MATCH('2) Order Form'!$W208,ATS!$AD:$AD,0),1)</f>
        <v>810089</v>
      </c>
      <c r="D208" s="34" t="str">
        <f>INDEX(ATS!$A:$AE,MATCH('2) Order Form'!$W208,ATS!$AD:$AD,0),2)</f>
        <v>Trailblazer Visor</v>
      </c>
      <c r="E208" s="83" t="str">
        <f>INDEX(ATS!$A:$AE,MATCH('2) Order Form'!$W208,ATS!$AD:$AD,0),4)</f>
        <v>SGRM-OS</v>
      </c>
      <c r="F208" s="83" t="str">
        <f>INDEX(ATS!$A:$AE,MATCH('2) Order Form'!$W208,ATS!$AD:$AD,0),5)</f>
        <v>Slate Gray Metallic</v>
      </c>
      <c r="G208" s="146" t="str">
        <f>INDEX(ATS!$A:$AE,MATCH('2) Order Form'!$W208,ATS!$AD:$AD,0),6)</f>
        <v>OS</v>
      </c>
      <c r="H208" s="59">
        <v>1</v>
      </c>
      <c r="I208" s="112">
        <v>0</v>
      </c>
      <c r="J208" s="118">
        <f>IFERROR(VLOOKUP(W208,ATS!$AD:$AF,2,FALSE),0)</f>
        <v>9</v>
      </c>
      <c r="K208" s="118">
        <f t="shared" si="91"/>
        <v>9</v>
      </c>
      <c r="L208" s="118">
        <f>IFERROR(VLOOKUP(W208,ATS!$AD:$AF,3,FALSE),0)</f>
        <v>9</v>
      </c>
      <c r="M208" s="151">
        <f t="shared" si="93"/>
        <v>9</v>
      </c>
      <c r="N208" s="94">
        <v>0</v>
      </c>
      <c r="O208" s="56">
        <f t="shared" si="94"/>
        <v>0</v>
      </c>
      <c r="P208" s="51">
        <f>VLOOKUP($C208,Prices!$A$3:$R$1996,MATCH('2) Order Form'!P$8,Prices!$A$2:$R$2,0),FALSE)</f>
        <v>10</v>
      </c>
      <c r="Q208" s="52">
        <f>VLOOKUP($C208,Prices!$A$3:$R$1996,MATCH('2) Order Form'!Q$8,Prices!$A$2:$R$2,0),FALSE)</f>
        <v>19.95</v>
      </c>
      <c r="R208" s="35">
        <f t="shared" si="95"/>
        <v>0</v>
      </c>
      <c r="S208" s="44">
        <f t="shared" si="96"/>
        <v>0</v>
      </c>
      <c r="T208" s="52">
        <f t="shared" si="97"/>
        <v>0</v>
      </c>
      <c r="U208" s="119">
        <f t="shared" si="92"/>
        <v>0</v>
      </c>
      <c r="V208" s="120"/>
      <c r="W208" s="143">
        <v>7048652714985</v>
      </c>
      <c r="X208" s="121"/>
      <c r="Y208" s="122">
        <f t="shared" si="80"/>
        <v>0</v>
      </c>
      <c r="Z208" s="123">
        <f t="shared" ca="1" si="98"/>
        <v>0</v>
      </c>
      <c r="AA208" s="123">
        <f t="shared" ca="1" si="99"/>
        <v>0</v>
      </c>
      <c r="AB208" s="123">
        <f t="shared" ca="1" si="100"/>
        <v>1</v>
      </c>
      <c r="AC208" s="123" t="str">
        <f t="shared" si="101"/>
        <v>810089Slate Gray Metallic</v>
      </c>
      <c r="AD208" s="124">
        <f t="shared" si="102"/>
        <v>810089</v>
      </c>
      <c r="AE208" s="127">
        <f>VLOOKUP($C208,Classification!$A:$F,5,FALSE)</f>
        <v>33</v>
      </c>
      <c r="AF208" s="125">
        <f>VLOOKUP($C208,Classification!$A:$F,6,FALSE)</f>
        <v>1</v>
      </c>
      <c r="AG208" s="126" t="str">
        <f>INDEX(ATS!$A:$AE,MATCH('2) Order Form'!$W208,ATS!$AD:$AD,0),7)</f>
        <v>Stock</v>
      </c>
    </row>
    <row r="209" spans="1:33" ht="17.25" customHeight="1" x14ac:dyDescent="0.2">
      <c r="A209" s="34">
        <v>1</v>
      </c>
      <c r="B209" s="34" t="str">
        <f>VLOOKUP(A209,Classification!$H$2:$I$11,2,FALSE)</f>
        <v>Helmets &amp; Helmet Acc.</v>
      </c>
      <c r="C209" s="34">
        <f>INDEX(ATS!$A:$AE,MATCH('2) Order Form'!$W209,ATS!$AD:$AD,0),1)</f>
        <v>810089</v>
      </c>
      <c r="D209" s="34" t="str">
        <f>INDEX(ATS!$A:$AE,MATCH('2) Order Form'!$W209,ATS!$AD:$AD,0),2)</f>
        <v>Trailblazer Visor</v>
      </c>
      <c r="E209" s="83" t="str">
        <f>INDEX(ATS!$A:$AE,MATCH('2) Order Form'!$W209,ATS!$AD:$AD,0),4)</f>
        <v>MWHTE-OS</v>
      </c>
      <c r="F209" s="83" t="str">
        <f>INDEX(ATS!$A:$AE,MATCH('2) Order Form'!$W209,ATS!$AD:$AD,0),5)</f>
        <v>Matte White</v>
      </c>
      <c r="G209" s="146" t="str">
        <f>INDEX(ATS!$A:$AE,MATCH('2) Order Form'!$W209,ATS!$AD:$AD,0),6)</f>
        <v>OS</v>
      </c>
      <c r="H209" s="59">
        <v>1</v>
      </c>
      <c r="I209" s="112">
        <v>0</v>
      </c>
      <c r="J209" s="118">
        <f>IFERROR(VLOOKUP(W209,ATS!$AD:$AF,2,FALSE),0)</f>
        <v>38</v>
      </c>
      <c r="K209" s="118">
        <f t="shared" si="91"/>
        <v>38</v>
      </c>
      <c r="L209" s="118">
        <f>IFERROR(VLOOKUP(W209,ATS!$AD:$AF,3,FALSE),0)</f>
        <v>38</v>
      </c>
      <c r="M209" s="151">
        <f t="shared" si="93"/>
        <v>38</v>
      </c>
      <c r="N209" s="94">
        <v>0</v>
      </c>
      <c r="O209" s="56">
        <f t="shared" si="94"/>
        <v>0</v>
      </c>
      <c r="P209" s="51">
        <f>VLOOKUP($C209,Prices!$A$3:$R$1996,MATCH('2) Order Form'!P$8,Prices!$A$2:$R$2,0),FALSE)</f>
        <v>10</v>
      </c>
      <c r="Q209" s="52">
        <f>VLOOKUP($C209,Prices!$A$3:$R$1996,MATCH('2) Order Form'!Q$8,Prices!$A$2:$R$2,0),FALSE)</f>
        <v>19.95</v>
      </c>
      <c r="R209" s="35">
        <f t="shared" si="95"/>
        <v>0</v>
      </c>
      <c r="S209" s="44">
        <f t="shared" si="96"/>
        <v>0</v>
      </c>
      <c r="T209" s="52">
        <f t="shared" si="97"/>
        <v>0</v>
      </c>
      <c r="U209" s="119">
        <f t="shared" si="92"/>
        <v>0</v>
      </c>
      <c r="V209" s="120"/>
      <c r="W209" s="143">
        <v>7048652542472</v>
      </c>
      <c r="X209" s="121"/>
      <c r="Y209" s="122">
        <f t="shared" si="80"/>
        <v>0</v>
      </c>
      <c r="Z209" s="123">
        <f t="shared" ca="1" si="98"/>
        <v>0</v>
      </c>
      <c r="AA209" s="123">
        <f t="shared" ca="1" si="99"/>
        <v>0</v>
      </c>
      <c r="AB209" s="123">
        <f t="shared" ca="1" si="100"/>
        <v>1</v>
      </c>
      <c r="AC209" s="123" t="str">
        <f t="shared" si="101"/>
        <v>810089Matte White</v>
      </c>
      <c r="AD209" s="124">
        <f t="shared" si="102"/>
        <v>810089</v>
      </c>
      <c r="AE209" s="127">
        <f>VLOOKUP($C209,Classification!$A:$F,5,FALSE)</f>
        <v>33</v>
      </c>
      <c r="AF209" s="125">
        <f>VLOOKUP($C209,Classification!$A:$F,6,FALSE)</f>
        <v>1</v>
      </c>
      <c r="AG209" s="126" t="str">
        <f>INDEX(ATS!$A:$AE,MATCH('2) Order Form'!$W209,ATS!$AD:$AD,0),7)</f>
        <v>Active</v>
      </c>
    </row>
    <row r="210" spans="1:33" ht="17.25" customHeight="1" x14ac:dyDescent="0.2">
      <c r="A210" s="34">
        <v>1</v>
      </c>
      <c r="B210" s="34" t="str">
        <f>VLOOKUP(A210,Classification!$H$2:$I$11,2,FALSE)</f>
        <v>Helmets &amp; Helmet Acc.</v>
      </c>
      <c r="C210" s="34">
        <f>INDEX(ATS!$A:$AE,MATCH('2) Order Form'!$W210,ATS!$AD:$AD,0),1)</f>
        <v>810094</v>
      </c>
      <c r="D210" s="34" t="str">
        <f>INDEX(ATS!$A:$AE,MATCH('2) Order Form'!$W210,ATS!$AD:$AD,0),2)</f>
        <v>Trailblazer Mips Comfort Pads</v>
      </c>
      <c r="E210" s="83" t="str">
        <f>INDEX(ATS!$A:$AE,MATCH('2) Order Form'!$W210,ATS!$AD:$AD,0),4)</f>
        <v>TEBLK-SM</v>
      </c>
      <c r="F210" s="83" t="str">
        <f>INDEX(ATS!$A:$AE,MATCH('2) Order Form'!$W210,ATS!$AD:$AD,0),5)</f>
        <v>True Black</v>
      </c>
      <c r="G210" s="146" t="str">
        <f>INDEX(ATS!$A:$AE,MATCH('2) Order Form'!$W210,ATS!$AD:$AD,0),6)</f>
        <v>SM</v>
      </c>
      <c r="H210" s="59">
        <v>1</v>
      </c>
      <c r="I210" s="112">
        <v>0</v>
      </c>
      <c r="J210" s="118">
        <f>IFERROR(VLOOKUP(W210,ATS!$AD:$AF,2,FALSE),0)</f>
        <v>24</v>
      </c>
      <c r="K210" s="118">
        <f t="shared" si="91"/>
        <v>24</v>
      </c>
      <c r="L210" s="118">
        <f>IFERROR(VLOOKUP(W210,ATS!$AD:$AF,3,FALSE),0)</f>
        <v>24</v>
      </c>
      <c r="M210" s="151">
        <f t="shared" si="93"/>
        <v>24</v>
      </c>
      <c r="N210" s="94">
        <v>0</v>
      </c>
      <c r="O210" s="56">
        <f t="shared" si="94"/>
        <v>0</v>
      </c>
      <c r="P210" s="51">
        <f>VLOOKUP($C210,Prices!$A$3:$R$1996,MATCH('2) Order Form'!P$8,Prices!$A$2:$R$2,0),FALSE)</f>
        <v>5</v>
      </c>
      <c r="Q210" s="52">
        <f>VLOOKUP($C210,Prices!$A$3:$R$1996,MATCH('2) Order Form'!Q$8,Prices!$A$2:$R$2,0),FALSE)</f>
        <v>9.9499999999999993</v>
      </c>
      <c r="R210" s="35">
        <f t="shared" si="95"/>
        <v>0</v>
      </c>
      <c r="S210" s="44">
        <f t="shared" si="96"/>
        <v>0</v>
      </c>
      <c r="T210" s="52">
        <f t="shared" si="97"/>
        <v>0</v>
      </c>
      <c r="U210" s="119">
        <f t="shared" si="92"/>
        <v>0</v>
      </c>
      <c r="V210" s="120"/>
      <c r="W210" s="143">
        <v>7048652542694</v>
      </c>
      <c r="X210" s="121"/>
      <c r="Y210" s="122">
        <f t="shared" si="80"/>
        <v>0</v>
      </c>
      <c r="Z210" s="123">
        <f t="shared" ca="1" si="98"/>
        <v>0</v>
      </c>
      <c r="AA210" s="123">
        <f t="shared" ca="1" si="99"/>
        <v>1</v>
      </c>
      <c r="AB210" s="123">
        <f t="shared" ca="1" si="100"/>
        <v>1</v>
      </c>
      <c r="AC210" s="123" t="str">
        <f t="shared" si="101"/>
        <v>810094True Black</v>
      </c>
      <c r="AD210" s="124">
        <f t="shared" si="102"/>
        <v>810094</v>
      </c>
      <c r="AE210" s="127">
        <f>VLOOKUP($C210,Classification!$A:$F,5,FALSE)</f>
        <v>34</v>
      </c>
      <c r="AF210" s="125">
        <f>VLOOKUP($C210,Classification!$A:$F,6,FALSE)</f>
        <v>1</v>
      </c>
      <c r="AG210" s="126" t="str">
        <f>INDEX(ATS!$A:$AE,MATCH('2) Order Form'!$W210,ATS!$AD:$AD,0),7)</f>
        <v>Active</v>
      </c>
    </row>
    <row r="211" spans="1:33" ht="17.25" customHeight="1" x14ac:dyDescent="0.2">
      <c r="A211" s="34">
        <v>1</v>
      </c>
      <c r="B211" s="34" t="str">
        <f>VLOOKUP(A211,Classification!$H$2:$I$11,2,FALSE)</f>
        <v>Helmets &amp; Helmet Acc.</v>
      </c>
      <c r="C211" s="34">
        <f>INDEX(ATS!$A:$AE,MATCH('2) Order Form'!$W211,ATS!$AD:$AD,0),1)</f>
        <v>810094</v>
      </c>
      <c r="D211" s="34" t="str">
        <f>INDEX(ATS!$A:$AE,MATCH('2) Order Form'!$W211,ATS!$AD:$AD,0),2)</f>
        <v>Trailblazer Mips Comfort Pads</v>
      </c>
      <c r="E211" s="83" t="str">
        <f>INDEX(ATS!$A:$AE,MATCH('2) Order Form'!$W211,ATS!$AD:$AD,0),4)</f>
        <v>TEBLK-ML</v>
      </c>
      <c r="F211" s="83" t="str">
        <f>INDEX(ATS!$A:$AE,MATCH('2) Order Form'!$W211,ATS!$AD:$AD,0),5)</f>
        <v>True Black</v>
      </c>
      <c r="G211" s="146" t="str">
        <f>INDEX(ATS!$A:$AE,MATCH('2) Order Form'!$W211,ATS!$AD:$AD,0),6)</f>
        <v>ML</v>
      </c>
      <c r="H211" s="59">
        <v>1</v>
      </c>
      <c r="I211" s="112">
        <v>0</v>
      </c>
      <c r="J211" s="118">
        <f>IFERROR(VLOOKUP(W211,ATS!$AD:$AF,2,FALSE),0)</f>
        <v>55</v>
      </c>
      <c r="K211" s="118" t="str">
        <f t="shared" si="91"/>
        <v>50+</v>
      </c>
      <c r="L211" s="118">
        <f>IFERROR(VLOOKUP(W211,ATS!$AD:$AF,3,FALSE),0)</f>
        <v>55</v>
      </c>
      <c r="M211" s="151" t="str">
        <f t="shared" si="93"/>
        <v>50+</v>
      </c>
      <c r="N211" s="94">
        <v>0</v>
      </c>
      <c r="O211" s="56">
        <f t="shared" si="94"/>
        <v>0</v>
      </c>
      <c r="P211" s="51">
        <f>VLOOKUP($C211,Prices!$A$3:$R$1996,MATCH('2) Order Form'!P$8,Prices!$A$2:$R$2,0),FALSE)</f>
        <v>5</v>
      </c>
      <c r="Q211" s="52">
        <f>VLOOKUP($C211,Prices!$A$3:$R$1996,MATCH('2) Order Form'!Q$8,Prices!$A$2:$R$2,0),FALSE)</f>
        <v>9.9499999999999993</v>
      </c>
      <c r="R211" s="35">
        <f t="shared" si="95"/>
        <v>0</v>
      </c>
      <c r="S211" s="44">
        <f t="shared" si="96"/>
        <v>0</v>
      </c>
      <c r="T211" s="52">
        <f t="shared" si="97"/>
        <v>0</v>
      </c>
      <c r="U211" s="119">
        <f t="shared" si="92"/>
        <v>0</v>
      </c>
      <c r="V211" s="120"/>
      <c r="W211" s="143">
        <v>7048652542687</v>
      </c>
      <c r="X211" s="121"/>
      <c r="Y211" s="122">
        <f t="shared" si="80"/>
        <v>0</v>
      </c>
      <c r="Z211" s="123">
        <f t="shared" ca="1" si="98"/>
        <v>0</v>
      </c>
      <c r="AA211" s="123">
        <f t="shared" ca="1" si="99"/>
        <v>0</v>
      </c>
      <c r="AB211" s="123">
        <f t="shared" ca="1" si="100"/>
        <v>0</v>
      </c>
      <c r="AC211" s="123" t="str">
        <f t="shared" si="101"/>
        <v>810094True Black</v>
      </c>
      <c r="AD211" s="124">
        <f t="shared" si="102"/>
        <v>810094</v>
      </c>
      <c r="AE211" s="127">
        <f>VLOOKUP($C211,Classification!$A:$F,5,FALSE)</f>
        <v>34</v>
      </c>
      <c r="AF211" s="125">
        <f>VLOOKUP($C211,Classification!$A:$F,6,FALSE)</f>
        <v>1</v>
      </c>
      <c r="AG211" s="126" t="str">
        <f>INDEX(ATS!$A:$AE,MATCH('2) Order Form'!$W211,ATS!$AD:$AD,0),7)</f>
        <v>Active</v>
      </c>
    </row>
    <row r="212" spans="1:33" ht="17.25" customHeight="1" x14ac:dyDescent="0.2">
      <c r="A212" s="34">
        <v>1</v>
      </c>
      <c r="B212" s="34" t="str">
        <f>VLOOKUP(A212,Classification!$H$2:$I$11,2,FALSE)</f>
        <v>Helmets &amp; Helmet Acc.</v>
      </c>
      <c r="C212" s="34">
        <f>INDEX(ATS!$A:$AE,MATCH('2) Order Form'!$W212,ATS!$AD:$AD,0),1)</f>
        <v>810094</v>
      </c>
      <c r="D212" s="34" t="str">
        <f>INDEX(ATS!$A:$AE,MATCH('2) Order Form'!$W212,ATS!$AD:$AD,0),2)</f>
        <v>Trailblazer Mips Comfort Pads</v>
      </c>
      <c r="E212" s="83" t="str">
        <f>INDEX(ATS!$A:$AE,MATCH('2) Order Form'!$W212,ATS!$AD:$AD,0),4)</f>
        <v>TEBLK-LXL</v>
      </c>
      <c r="F212" s="83" t="str">
        <f>INDEX(ATS!$A:$AE,MATCH('2) Order Form'!$W212,ATS!$AD:$AD,0),5)</f>
        <v>True Black</v>
      </c>
      <c r="G212" s="146" t="str">
        <f>INDEX(ATS!$A:$AE,MATCH('2) Order Form'!$W212,ATS!$AD:$AD,0),6)</f>
        <v>LXL</v>
      </c>
      <c r="H212" s="59">
        <v>1</v>
      </c>
      <c r="I212" s="112">
        <v>0</v>
      </c>
      <c r="J212" s="118">
        <f>IFERROR(VLOOKUP(W212,ATS!$AD:$AF,2,FALSE),0)</f>
        <v>25</v>
      </c>
      <c r="K212" s="118">
        <f t="shared" si="91"/>
        <v>25</v>
      </c>
      <c r="L212" s="118">
        <f>IFERROR(VLOOKUP(W212,ATS!$AD:$AF,3,FALSE),0)</f>
        <v>25</v>
      </c>
      <c r="M212" s="151">
        <f t="shared" si="93"/>
        <v>25</v>
      </c>
      <c r="N212" s="94">
        <v>0</v>
      </c>
      <c r="O212" s="56">
        <f t="shared" si="94"/>
        <v>0</v>
      </c>
      <c r="P212" s="51">
        <f>VLOOKUP($C212,Prices!$A$3:$R$1996,MATCH('2) Order Form'!P$8,Prices!$A$2:$R$2,0),FALSE)</f>
        <v>5</v>
      </c>
      <c r="Q212" s="52">
        <f>VLOOKUP($C212,Prices!$A$3:$R$1996,MATCH('2) Order Form'!Q$8,Prices!$A$2:$R$2,0),FALSE)</f>
        <v>9.9499999999999993</v>
      </c>
      <c r="R212" s="35">
        <f t="shared" si="95"/>
        <v>0</v>
      </c>
      <c r="S212" s="44">
        <f t="shared" si="96"/>
        <v>0</v>
      </c>
      <c r="T212" s="52">
        <f t="shared" si="97"/>
        <v>0</v>
      </c>
      <c r="U212" s="119">
        <f t="shared" si="92"/>
        <v>0</v>
      </c>
      <c r="V212" s="120"/>
      <c r="W212" s="143">
        <v>7048652542670</v>
      </c>
      <c r="X212" s="121"/>
      <c r="Y212" s="122">
        <f t="shared" si="80"/>
        <v>0</v>
      </c>
      <c r="Z212" s="123">
        <f t="shared" ca="1" si="98"/>
        <v>0</v>
      </c>
      <c r="AA212" s="123">
        <f t="shared" ca="1" si="99"/>
        <v>0</v>
      </c>
      <c r="AB212" s="123">
        <f t="shared" ca="1" si="100"/>
        <v>0</v>
      </c>
      <c r="AC212" s="123" t="str">
        <f t="shared" si="101"/>
        <v>810094True Black</v>
      </c>
      <c r="AD212" s="124">
        <f t="shared" si="102"/>
        <v>810094</v>
      </c>
      <c r="AE212" s="127">
        <f>VLOOKUP($C212,Classification!$A:$F,5,FALSE)</f>
        <v>34</v>
      </c>
      <c r="AF212" s="125">
        <f>VLOOKUP($C212,Classification!$A:$F,6,FALSE)</f>
        <v>1</v>
      </c>
      <c r="AG212" s="126" t="str">
        <f>INDEX(ATS!$A:$AE,MATCH('2) Order Form'!$W212,ATS!$AD:$AD,0),7)</f>
        <v>Active</v>
      </c>
    </row>
    <row r="213" spans="1:33" ht="17.25" customHeight="1" x14ac:dyDescent="0.2">
      <c r="A213" s="34">
        <v>1</v>
      </c>
      <c r="B213" s="34" t="str">
        <f>VLOOKUP(A213,Classification!$H$2:$I$11,2,FALSE)</f>
        <v>Helmets &amp; Helmet Acc.</v>
      </c>
      <c r="C213" s="34">
        <f>INDEX(ATS!$A:$AE,MATCH('2) Order Form'!$W213,ATS!$AD:$AD,0),1)</f>
        <v>810091</v>
      </c>
      <c r="D213" s="34" t="str">
        <f>INDEX(ATS!$A:$AE,MATCH('2) Order Form'!$W213,ATS!$AD:$AD,0),2)</f>
        <v>Trailblazer Comfort Pads</v>
      </c>
      <c r="E213" s="83" t="str">
        <f>INDEX(ATS!$A:$AE,MATCH('2) Order Form'!$W213,ATS!$AD:$AD,0),4)</f>
        <v>TEBLK-SM</v>
      </c>
      <c r="F213" s="83" t="str">
        <f>INDEX(ATS!$A:$AE,MATCH('2) Order Form'!$W213,ATS!$AD:$AD,0),5)</f>
        <v>True Black</v>
      </c>
      <c r="G213" s="146" t="str">
        <f>INDEX(ATS!$A:$AE,MATCH('2) Order Form'!$W213,ATS!$AD:$AD,0),6)</f>
        <v>SM</v>
      </c>
      <c r="H213" s="59">
        <v>1</v>
      </c>
      <c r="I213" s="112">
        <v>0</v>
      </c>
      <c r="J213" s="118">
        <f>IFERROR(VLOOKUP(W213,ATS!$AD:$AF,2,FALSE),0)</f>
        <v>12</v>
      </c>
      <c r="K213" s="118">
        <f t="shared" si="91"/>
        <v>12</v>
      </c>
      <c r="L213" s="118">
        <f>IFERROR(VLOOKUP(W213,ATS!$AD:$AF,3,FALSE),0)</f>
        <v>12</v>
      </c>
      <c r="M213" s="151">
        <f t="shared" si="93"/>
        <v>12</v>
      </c>
      <c r="N213" s="94">
        <v>0</v>
      </c>
      <c r="O213" s="56">
        <f t="shared" si="94"/>
        <v>0</v>
      </c>
      <c r="P213" s="51">
        <f>VLOOKUP($C213,Prices!$A$3:$R$1996,MATCH('2) Order Form'!P$8,Prices!$A$2:$R$2,0),FALSE)</f>
        <v>5</v>
      </c>
      <c r="Q213" s="52">
        <f>VLOOKUP($C213,Prices!$A$3:$R$1996,MATCH('2) Order Form'!Q$8,Prices!$A$2:$R$2,0),FALSE)</f>
        <v>9.9499999999999993</v>
      </c>
      <c r="R213" s="35">
        <f t="shared" si="95"/>
        <v>0</v>
      </c>
      <c r="S213" s="44">
        <f t="shared" si="96"/>
        <v>0</v>
      </c>
      <c r="T213" s="52">
        <f t="shared" si="97"/>
        <v>0</v>
      </c>
      <c r="U213" s="119">
        <f t="shared" si="92"/>
        <v>0</v>
      </c>
      <c r="V213" s="120"/>
      <c r="W213" s="143">
        <v>7048652544742</v>
      </c>
      <c r="X213" s="121"/>
      <c r="Y213" s="122">
        <f t="shared" si="80"/>
        <v>0</v>
      </c>
      <c r="Z213" s="123">
        <f t="shared" ca="1" si="98"/>
        <v>0</v>
      </c>
      <c r="AA213" s="123">
        <f t="shared" ca="1" si="99"/>
        <v>1</v>
      </c>
      <c r="AB213" s="123">
        <f t="shared" ca="1" si="100"/>
        <v>0</v>
      </c>
      <c r="AC213" s="123" t="str">
        <f t="shared" si="101"/>
        <v>810091True Black</v>
      </c>
      <c r="AD213" s="124">
        <f t="shared" si="102"/>
        <v>810091</v>
      </c>
      <c r="AE213" s="127">
        <f>VLOOKUP($C213,Classification!$A:$F,5,FALSE)</f>
        <v>35</v>
      </c>
      <c r="AF213" s="125">
        <f>VLOOKUP($C213,Classification!$A:$F,6,FALSE)</f>
        <v>1</v>
      </c>
      <c r="AG213" s="126" t="str">
        <f>INDEX(ATS!$A:$AE,MATCH('2) Order Form'!$W213,ATS!$AD:$AD,0),7)</f>
        <v>Active</v>
      </c>
    </row>
    <row r="214" spans="1:33" ht="17.25" customHeight="1" x14ac:dyDescent="0.2">
      <c r="A214" s="34">
        <v>1</v>
      </c>
      <c r="B214" s="34" t="str">
        <f>VLOOKUP(A214,Classification!$H$2:$I$11,2,FALSE)</f>
        <v>Helmets &amp; Helmet Acc.</v>
      </c>
      <c r="C214" s="34">
        <f>INDEX(ATS!$A:$AE,MATCH('2) Order Form'!$W214,ATS!$AD:$AD,0),1)</f>
        <v>810091</v>
      </c>
      <c r="D214" s="34" t="str">
        <f>INDEX(ATS!$A:$AE,MATCH('2) Order Form'!$W214,ATS!$AD:$AD,0),2)</f>
        <v>Trailblazer Comfort Pads</v>
      </c>
      <c r="E214" s="83" t="str">
        <f>INDEX(ATS!$A:$AE,MATCH('2) Order Form'!$W214,ATS!$AD:$AD,0),4)</f>
        <v>TEBLK-ML</v>
      </c>
      <c r="F214" s="83" t="str">
        <f>INDEX(ATS!$A:$AE,MATCH('2) Order Form'!$W214,ATS!$AD:$AD,0),5)</f>
        <v>True Black</v>
      </c>
      <c r="G214" s="146" t="str">
        <f>INDEX(ATS!$A:$AE,MATCH('2) Order Form'!$W214,ATS!$AD:$AD,0),6)</f>
        <v>ML</v>
      </c>
      <c r="H214" s="59">
        <v>1</v>
      </c>
      <c r="I214" s="112">
        <v>0</v>
      </c>
      <c r="J214" s="118">
        <f>IFERROR(VLOOKUP(W214,ATS!$AD:$AF,2,FALSE),0)</f>
        <v>15</v>
      </c>
      <c r="K214" s="118">
        <f t="shared" si="91"/>
        <v>15</v>
      </c>
      <c r="L214" s="118">
        <f>IFERROR(VLOOKUP(W214,ATS!$AD:$AF,3,FALSE),0)</f>
        <v>15</v>
      </c>
      <c r="M214" s="151">
        <f t="shared" si="93"/>
        <v>15</v>
      </c>
      <c r="N214" s="94">
        <v>0</v>
      </c>
      <c r="O214" s="56">
        <f t="shared" si="94"/>
        <v>0</v>
      </c>
      <c r="P214" s="51">
        <f>VLOOKUP($C214,Prices!$A$3:$R$1996,MATCH('2) Order Form'!P$8,Prices!$A$2:$R$2,0),FALSE)</f>
        <v>5</v>
      </c>
      <c r="Q214" s="52">
        <f>VLOOKUP($C214,Prices!$A$3:$R$1996,MATCH('2) Order Form'!Q$8,Prices!$A$2:$R$2,0),FALSE)</f>
        <v>9.9499999999999993</v>
      </c>
      <c r="R214" s="35">
        <f t="shared" si="95"/>
        <v>0</v>
      </c>
      <c r="S214" s="44">
        <f t="shared" si="96"/>
        <v>0</v>
      </c>
      <c r="T214" s="52">
        <f t="shared" si="97"/>
        <v>0</v>
      </c>
      <c r="U214" s="119">
        <f t="shared" si="92"/>
        <v>0</v>
      </c>
      <c r="V214" s="120"/>
      <c r="W214" s="143">
        <v>7048652544735</v>
      </c>
      <c r="X214" s="121"/>
      <c r="Y214" s="122">
        <f t="shared" si="80"/>
        <v>0</v>
      </c>
      <c r="Z214" s="123">
        <f t="shared" ca="1" si="98"/>
        <v>0</v>
      </c>
      <c r="AA214" s="123">
        <f t="shared" ca="1" si="99"/>
        <v>0</v>
      </c>
      <c r="AB214" s="123">
        <f t="shared" ca="1" si="100"/>
        <v>0</v>
      </c>
      <c r="AC214" s="123" t="str">
        <f t="shared" si="101"/>
        <v>810091True Black</v>
      </c>
      <c r="AD214" s="124">
        <f t="shared" si="102"/>
        <v>810091</v>
      </c>
      <c r="AE214" s="127">
        <f>VLOOKUP($C214,Classification!$A:$F,5,FALSE)</f>
        <v>35</v>
      </c>
      <c r="AF214" s="125">
        <f>VLOOKUP($C214,Classification!$A:$F,6,FALSE)</f>
        <v>1</v>
      </c>
      <c r="AG214" s="126" t="str">
        <f>INDEX(ATS!$A:$AE,MATCH('2) Order Form'!$W214,ATS!$AD:$AD,0),7)</f>
        <v>Active</v>
      </c>
    </row>
    <row r="215" spans="1:33" ht="17.25" customHeight="1" x14ac:dyDescent="0.2">
      <c r="A215" s="34">
        <v>1</v>
      </c>
      <c r="B215" s="34" t="str">
        <f>VLOOKUP(A215,Classification!$H$2:$I$11,2,FALSE)</f>
        <v>Helmets &amp; Helmet Acc.</v>
      </c>
      <c r="C215" s="34">
        <f>INDEX(ATS!$A:$AE,MATCH('2) Order Form'!$W215,ATS!$AD:$AD,0),1)</f>
        <v>810091</v>
      </c>
      <c r="D215" s="34" t="str">
        <f>INDEX(ATS!$A:$AE,MATCH('2) Order Form'!$W215,ATS!$AD:$AD,0),2)</f>
        <v>Trailblazer Comfort Pads</v>
      </c>
      <c r="E215" s="83" t="str">
        <f>INDEX(ATS!$A:$AE,MATCH('2) Order Form'!$W215,ATS!$AD:$AD,0),4)</f>
        <v>TEBLK-LXL</v>
      </c>
      <c r="F215" s="83" t="str">
        <f>INDEX(ATS!$A:$AE,MATCH('2) Order Form'!$W215,ATS!$AD:$AD,0),5)</f>
        <v>True Black</v>
      </c>
      <c r="G215" s="146" t="str">
        <f>INDEX(ATS!$A:$AE,MATCH('2) Order Form'!$W215,ATS!$AD:$AD,0),6)</f>
        <v>LXL</v>
      </c>
      <c r="H215" s="59">
        <v>1</v>
      </c>
      <c r="I215" s="112">
        <v>0</v>
      </c>
      <c r="J215" s="118">
        <f>IFERROR(VLOOKUP(W215,ATS!$AD:$AF,2,FALSE),0)</f>
        <v>3</v>
      </c>
      <c r="K215" s="118">
        <f t="shared" si="91"/>
        <v>3</v>
      </c>
      <c r="L215" s="118">
        <f>IFERROR(VLOOKUP(W215,ATS!$AD:$AF,3,FALSE),0)</f>
        <v>3</v>
      </c>
      <c r="M215" s="151">
        <f t="shared" si="93"/>
        <v>3</v>
      </c>
      <c r="N215" s="94">
        <v>0</v>
      </c>
      <c r="O215" s="56">
        <f t="shared" si="94"/>
        <v>0</v>
      </c>
      <c r="P215" s="51">
        <f>VLOOKUP($C215,Prices!$A$3:$R$1996,MATCH('2) Order Form'!P$8,Prices!$A$2:$R$2,0),FALSE)</f>
        <v>5</v>
      </c>
      <c r="Q215" s="52">
        <f>VLOOKUP($C215,Prices!$A$3:$R$1996,MATCH('2) Order Form'!Q$8,Prices!$A$2:$R$2,0),FALSE)</f>
        <v>9.9499999999999993</v>
      </c>
      <c r="R215" s="35">
        <f t="shared" si="95"/>
        <v>0</v>
      </c>
      <c r="S215" s="44">
        <f t="shared" si="96"/>
        <v>0</v>
      </c>
      <c r="T215" s="52">
        <f t="shared" si="97"/>
        <v>0</v>
      </c>
      <c r="U215" s="119">
        <f t="shared" si="92"/>
        <v>0</v>
      </c>
      <c r="V215" s="120"/>
      <c r="W215" s="143">
        <v>7048652544728</v>
      </c>
      <c r="X215" s="121"/>
      <c r="Y215" s="122">
        <f t="shared" si="80"/>
        <v>0</v>
      </c>
      <c r="Z215" s="123">
        <f t="shared" ca="1" si="98"/>
        <v>0</v>
      </c>
      <c r="AA215" s="123">
        <f t="shared" ca="1" si="99"/>
        <v>0</v>
      </c>
      <c r="AB215" s="123">
        <f t="shared" ca="1" si="100"/>
        <v>0</v>
      </c>
      <c r="AC215" s="123" t="str">
        <f t="shared" si="101"/>
        <v>810091True Black</v>
      </c>
      <c r="AD215" s="124">
        <f t="shared" si="102"/>
        <v>810091</v>
      </c>
      <c r="AE215" s="127">
        <f>VLOOKUP($C215,Classification!$A:$F,5,FALSE)</f>
        <v>35</v>
      </c>
      <c r="AF215" s="125">
        <f>VLOOKUP($C215,Classification!$A:$F,6,FALSE)</f>
        <v>1</v>
      </c>
      <c r="AG215" s="126" t="str">
        <f>INDEX(ATS!$A:$AE,MATCH('2) Order Form'!$W215,ATS!$AD:$AD,0),7)</f>
        <v>Active</v>
      </c>
    </row>
    <row r="216" spans="1:33" ht="17.25" customHeight="1" x14ac:dyDescent="0.2">
      <c r="A216" s="34">
        <v>1</v>
      </c>
      <c r="B216" s="34" t="str">
        <f>VLOOKUP(A216,Classification!$H$2:$I$11,2,FALSE)</f>
        <v>Helmets &amp; Helmet Acc.</v>
      </c>
      <c r="C216" s="34">
        <f>INDEX(ATS!$A:$AE,MATCH('2) Order Form'!$W216,ATS!$AD:$AD,0),1)</f>
        <v>810057</v>
      </c>
      <c r="D216" s="34" t="str">
        <f>INDEX(ATS!$A:$AE,MATCH('2) Order Form'!$W216,ATS!$AD:$AD,0),2)</f>
        <v>Dissenter Visor (+JR)</v>
      </c>
      <c r="E216" s="83" t="str">
        <f>INDEX(ATS!$A:$AE,MATCH('2) Order Form'!$W216,ATS!$AD:$AD,0),4)</f>
        <v>MEAME-OS</v>
      </c>
      <c r="F216" s="83" t="str">
        <f>INDEX(ATS!$A:$AE,MATCH('2) Order Form'!$W216,ATS!$AD:$AD,0),5)</f>
        <v>Matte Aquamarine</v>
      </c>
      <c r="G216" s="146" t="str">
        <f>INDEX(ATS!$A:$AE,MATCH('2) Order Form'!$W216,ATS!$AD:$AD,0),6)</f>
        <v>OS</v>
      </c>
      <c r="H216" s="59">
        <v>1</v>
      </c>
      <c r="I216" s="112">
        <v>0</v>
      </c>
      <c r="J216" s="118">
        <f>IFERROR(VLOOKUP(W216,ATS!$AD:$AF,2,FALSE),0)</f>
        <v>24</v>
      </c>
      <c r="K216" s="118">
        <f t="shared" si="91"/>
        <v>24</v>
      </c>
      <c r="L216" s="118">
        <f>IFERROR(VLOOKUP(W216,ATS!$AD:$AF,3,FALSE),0)</f>
        <v>24</v>
      </c>
      <c r="M216" s="151">
        <f t="shared" si="93"/>
        <v>24</v>
      </c>
      <c r="N216" s="94">
        <v>0</v>
      </c>
      <c r="O216" s="56">
        <f t="shared" si="94"/>
        <v>0</v>
      </c>
      <c r="P216" s="51">
        <f>VLOOKUP($C216,Prices!$A$3:$R$1996,MATCH('2) Order Form'!P$8,Prices!$A$2:$R$2,0),FALSE)</f>
        <v>10</v>
      </c>
      <c r="Q216" s="52">
        <f>VLOOKUP($C216,Prices!$A$3:$R$1996,MATCH('2) Order Form'!Q$8,Prices!$A$2:$R$2,0),FALSE)</f>
        <v>19.95</v>
      </c>
      <c r="R216" s="35">
        <f t="shared" si="95"/>
        <v>0</v>
      </c>
      <c r="S216" s="44">
        <f t="shared" si="96"/>
        <v>0</v>
      </c>
      <c r="T216" s="52">
        <f t="shared" si="97"/>
        <v>0</v>
      </c>
      <c r="U216" s="119">
        <f t="shared" si="92"/>
        <v>0</v>
      </c>
      <c r="V216" s="120"/>
      <c r="W216" s="143">
        <v>7048652661500</v>
      </c>
      <c r="X216" s="121"/>
      <c r="Y216" s="122">
        <f t="shared" si="80"/>
        <v>0</v>
      </c>
      <c r="Z216" s="123">
        <f t="shared" ca="1" si="98"/>
        <v>0</v>
      </c>
      <c r="AA216" s="123">
        <f t="shared" ca="1" si="99"/>
        <v>1</v>
      </c>
      <c r="AB216" s="123">
        <f t="shared" ca="1" si="100"/>
        <v>1</v>
      </c>
      <c r="AC216" s="123" t="str">
        <f t="shared" si="101"/>
        <v>810057Matte Aquamarine</v>
      </c>
      <c r="AD216" s="124">
        <f t="shared" si="102"/>
        <v>810057</v>
      </c>
      <c r="AE216" s="127">
        <f>VLOOKUP($C216,Classification!$A:$F,5,FALSE)</f>
        <v>36</v>
      </c>
      <c r="AF216" s="125">
        <f>VLOOKUP($C216,Classification!$A:$F,6,FALSE)</f>
        <v>1</v>
      </c>
      <c r="AG216" s="126" t="str">
        <f>INDEX(ATS!$A:$AE,MATCH('2) Order Form'!$W216,ATS!$AD:$AD,0),7)</f>
        <v>Stock</v>
      </c>
    </row>
    <row r="217" spans="1:33" ht="17.25" customHeight="1" x14ac:dyDescent="0.2">
      <c r="A217" s="34">
        <v>1</v>
      </c>
      <c r="B217" s="34" t="str">
        <f>VLOOKUP(A217,Classification!$H$2:$I$11,2,FALSE)</f>
        <v>Helmets &amp; Helmet Acc.</v>
      </c>
      <c r="C217" s="34">
        <f>INDEX(ATS!$A:$AE,MATCH('2) Order Form'!$W217,ATS!$AD:$AD,0),1)</f>
        <v>810057</v>
      </c>
      <c r="D217" s="34" t="str">
        <f>INDEX(ATS!$A:$AE,MATCH('2) Order Form'!$W217,ATS!$AD:$AD,0),2)</f>
        <v>Dissenter Visor (+JR)</v>
      </c>
      <c r="E217" s="83" t="str">
        <f>INDEX(ATS!$A:$AE,MATCH('2) Order Form'!$W217,ATS!$AD:$AD,0),4)</f>
        <v>MBLCK-OS</v>
      </c>
      <c r="F217" s="83" t="str">
        <f>INDEX(ATS!$A:$AE,MATCH('2) Order Form'!$W217,ATS!$AD:$AD,0),5)</f>
        <v>Matte Black</v>
      </c>
      <c r="G217" s="146" t="str">
        <f>INDEX(ATS!$A:$AE,MATCH('2) Order Form'!$W217,ATS!$AD:$AD,0),6)</f>
        <v>OS</v>
      </c>
      <c r="H217" s="59">
        <v>1</v>
      </c>
      <c r="I217" s="112">
        <v>0</v>
      </c>
      <c r="J217" s="118">
        <f>IFERROR(VLOOKUP(W217,ATS!$AD:$AF,2,FALSE),0)</f>
        <v>50</v>
      </c>
      <c r="K217" s="118">
        <f t="shared" si="91"/>
        <v>50</v>
      </c>
      <c r="L217" s="118">
        <f>IFERROR(VLOOKUP(W217,ATS!$AD:$AF,3,FALSE),0)</f>
        <v>50</v>
      </c>
      <c r="M217" s="151">
        <f t="shared" si="93"/>
        <v>50</v>
      </c>
      <c r="N217" s="94">
        <v>0</v>
      </c>
      <c r="O217" s="56">
        <f t="shared" si="94"/>
        <v>0</v>
      </c>
      <c r="P217" s="51">
        <f>VLOOKUP($C217,Prices!$A$3:$R$1996,MATCH('2) Order Form'!P$8,Prices!$A$2:$R$2,0),FALSE)</f>
        <v>10</v>
      </c>
      <c r="Q217" s="52">
        <f>VLOOKUP($C217,Prices!$A$3:$R$1996,MATCH('2) Order Form'!Q$8,Prices!$A$2:$R$2,0),FALSE)</f>
        <v>19.95</v>
      </c>
      <c r="R217" s="35">
        <f t="shared" si="95"/>
        <v>0</v>
      </c>
      <c r="S217" s="44">
        <f t="shared" si="96"/>
        <v>0</v>
      </c>
      <c r="T217" s="52">
        <f t="shared" si="97"/>
        <v>0</v>
      </c>
      <c r="U217" s="119">
        <f t="shared" si="92"/>
        <v>0</v>
      </c>
      <c r="V217" s="120"/>
      <c r="W217" s="143">
        <v>7048652327710</v>
      </c>
      <c r="X217" s="121"/>
      <c r="Y217" s="122">
        <f t="shared" si="80"/>
        <v>0</v>
      </c>
      <c r="Z217" s="123">
        <f t="shared" ca="1" si="98"/>
        <v>0</v>
      </c>
      <c r="AA217" s="123">
        <f t="shared" ca="1" si="99"/>
        <v>0</v>
      </c>
      <c r="AB217" s="123">
        <f t="shared" ca="1" si="100"/>
        <v>1</v>
      </c>
      <c r="AC217" s="123" t="str">
        <f t="shared" si="101"/>
        <v>810057Matte Black</v>
      </c>
      <c r="AD217" s="124">
        <f t="shared" si="102"/>
        <v>810057</v>
      </c>
      <c r="AE217" s="127">
        <f>VLOOKUP($C217,Classification!$A:$F,5,FALSE)</f>
        <v>36</v>
      </c>
      <c r="AF217" s="125">
        <f>VLOOKUP($C217,Classification!$A:$F,6,FALSE)</f>
        <v>1</v>
      </c>
      <c r="AG217" s="126" t="str">
        <f>INDEX(ATS!$A:$AE,MATCH('2) Order Form'!$W217,ATS!$AD:$AD,0),7)</f>
        <v>Active</v>
      </c>
    </row>
    <row r="218" spans="1:33" ht="17.25" customHeight="1" x14ac:dyDescent="0.2">
      <c r="A218" s="34">
        <v>1</v>
      </c>
      <c r="B218" s="34" t="str">
        <f>VLOOKUP(A218,Classification!$H$2:$I$11,2,FALSE)</f>
        <v>Helmets &amp; Helmet Acc.</v>
      </c>
      <c r="C218" s="34">
        <f>INDEX(ATS!$A:$AE,MATCH('2) Order Form'!$W218,ATS!$AD:$AD,0),1)</f>
        <v>810057</v>
      </c>
      <c r="D218" s="34" t="str">
        <f>INDEX(ATS!$A:$AE,MATCH('2) Order Form'!$W218,ATS!$AD:$AD,0),2)</f>
        <v>Dissenter Visor (+JR)</v>
      </c>
      <c r="E218" s="83" t="str">
        <f>INDEX(ATS!$A:$AE,MATCH('2) Order Form'!$W218,ATS!$AD:$AD,0),4)</f>
        <v>MOPRE-OS</v>
      </c>
      <c r="F218" s="83" t="str">
        <f>INDEX(ATS!$A:$AE,MATCH('2) Order Form'!$W218,ATS!$AD:$AD,0),5)</f>
        <v>Matte Opal Purple</v>
      </c>
      <c r="G218" s="146" t="str">
        <f>INDEX(ATS!$A:$AE,MATCH('2) Order Form'!$W218,ATS!$AD:$AD,0),6)</f>
        <v>OS</v>
      </c>
      <c r="H218" s="59">
        <v>1</v>
      </c>
      <c r="I218" s="112">
        <v>0</v>
      </c>
      <c r="J218" s="118">
        <f>IFERROR(VLOOKUP(W218,ATS!$AD:$AF,2,FALSE),0)</f>
        <v>16</v>
      </c>
      <c r="K218" s="118">
        <f t="shared" si="91"/>
        <v>16</v>
      </c>
      <c r="L218" s="118">
        <f>IFERROR(VLOOKUP(W218,ATS!$AD:$AF,3,FALSE),0)</f>
        <v>16</v>
      </c>
      <c r="M218" s="151">
        <f t="shared" si="93"/>
        <v>16</v>
      </c>
      <c r="N218" s="94">
        <v>0</v>
      </c>
      <c r="O218" s="56">
        <f t="shared" si="94"/>
        <v>0</v>
      </c>
      <c r="P218" s="51">
        <f>VLOOKUP($C218,Prices!$A$3:$R$1996,MATCH('2) Order Form'!P$8,Prices!$A$2:$R$2,0),FALSE)</f>
        <v>10</v>
      </c>
      <c r="Q218" s="52">
        <f>VLOOKUP($C218,Prices!$A$3:$R$1996,MATCH('2) Order Form'!Q$8,Prices!$A$2:$R$2,0),FALSE)</f>
        <v>19.95</v>
      </c>
      <c r="R218" s="35">
        <f t="shared" si="95"/>
        <v>0</v>
      </c>
      <c r="S218" s="44">
        <f t="shared" si="96"/>
        <v>0</v>
      </c>
      <c r="T218" s="52">
        <f t="shared" si="97"/>
        <v>0</v>
      </c>
      <c r="U218" s="119">
        <f t="shared" si="92"/>
        <v>0</v>
      </c>
      <c r="V218" s="120"/>
      <c r="W218" s="143">
        <v>7048652664143</v>
      </c>
      <c r="X218" s="121"/>
      <c r="Y218" s="122">
        <f t="shared" si="80"/>
        <v>0</v>
      </c>
      <c r="Z218" s="123">
        <f t="shared" ca="1" si="98"/>
        <v>0</v>
      </c>
      <c r="AA218" s="123">
        <f t="shared" ca="1" si="99"/>
        <v>0</v>
      </c>
      <c r="AB218" s="123">
        <f t="shared" ca="1" si="100"/>
        <v>1</v>
      </c>
      <c r="AC218" s="123" t="str">
        <f t="shared" si="101"/>
        <v>810057Matte Opal Purple</v>
      </c>
      <c r="AD218" s="124">
        <f t="shared" si="102"/>
        <v>810057</v>
      </c>
      <c r="AE218" s="127">
        <f>VLOOKUP($C218,Classification!$A:$F,5,FALSE)</f>
        <v>36</v>
      </c>
      <c r="AF218" s="125">
        <f>VLOOKUP($C218,Classification!$A:$F,6,FALSE)</f>
        <v>1</v>
      </c>
      <c r="AG218" s="126" t="str">
        <f>INDEX(ATS!$A:$AE,MATCH('2) Order Form'!$W218,ATS!$AD:$AD,0),7)</f>
        <v>Stock</v>
      </c>
    </row>
    <row r="219" spans="1:33" ht="17.25" customHeight="1" x14ac:dyDescent="0.2">
      <c r="A219" s="34">
        <v>1</v>
      </c>
      <c r="B219" s="34" t="str">
        <f>VLOOKUP(A219,Classification!$H$2:$I$11,2,FALSE)</f>
        <v>Helmets &amp; Helmet Acc.</v>
      </c>
      <c r="C219" s="34">
        <f>INDEX(ATS!$A:$AE,MATCH('2) Order Form'!$W219,ATS!$AD:$AD,0),1)</f>
        <v>810057</v>
      </c>
      <c r="D219" s="34" t="str">
        <f>INDEX(ATS!$A:$AE,MATCH('2) Order Form'!$W219,ATS!$AD:$AD,0),2)</f>
        <v>Dissenter Visor (+JR)</v>
      </c>
      <c r="E219" s="83" t="str">
        <f>INDEX(ATS!$A:$AE,MATCH('2) Order Form'!$W219,ATS!$AD:$AD,0),4)</f>
        <v>MRBE-OS</v>
      </c>
      <c r="F219" s="83" t="str">
        <f>INDEX(ATS!$A:$AE,MATCH('2) Order Form'!$W219,ATS!$AD:$AD,0),5)</f>
        <v>Matte Race Blue</v>
      </c>
      <c r="G219" s="146" t="str">
        <f>INDEX(ATS!$A:$AE,MATCH('2) Order Form'!$W219,ATS!$AD:$AD,0),6)</f>
        <v>OS</v>
      </c>
      <c r="H219" s="59">
        <v>1</v>
      </c>
      <c r="I219" s="112">
        <v>0</v>
      </c>
      <c r="J219" s="118">
        <f>IFERROR(VLOOKUP(W219,ATS!$AD:$AF,2,FALSE),0)</f>
        <v>16</v>
      </c>
      <c r="K219" s="118">
        <f t="shared" si="91"/>
        <v>16</v>
      </c>
      <c r="L219" s="118">
        <f>IFERROR(VLOOKUP(W219,ATS!$AD:$AF,3,FALSE),0)</f>
        <v>16</v>
      </c>
      <c r="M219" s="151">
        <f t="shared" si="93"/>
        <v>16</v>
      </c>
      <c r="N219" s="94">
        <v>0</v>
      </c>
      <c r="O219" s="56">
        <f t="shared" si="94"/>
        <v>0</v>
      </c>
      <c r="P219" s="51">
        <f>VLOOKUP($C219,Prices!$A$3:$R$1996,MATCH('2) Order Form'!P$8,Prices!$A$2:$R$2,0),FALSE)</f>
        <v>10</v>
      </c>
      <c r="Q219" s="52">
        <f>VLOOKUP($C219,Prices!$A$3:$R$1996,MATCH('2) Order Form'!Q$8,Prices!$A$2:$R$2,0),FALSE)</f>
        <v>19.95</v>
      </c>
      <c r="R219" s="35">
        <f t="shared" si="95"/>
        <v>0</v>
      </c>
      <c r="S219" s="44">
        <f t="shared" si="96"/>
        <v>0</v>
      </c>
      <c r="T219" s="52">
        <f t="shared" si="97"/>
        <v>0</v>
      </c>
      <c r="U219" s="119">
        <f t="shared" si="92"/>
        <v>0</v>
      </c>
      <c r="V219" s="120"/>
      <c r="W219" s="143">
        <v>7048652664150</v>
      </c>
      <c r="X219" s="121"/>
      <c r="Y219" s="122">
        <f t="shared" si="80"/>
        <v>0</v>
      </c>
      <c r="Z219" s="123">
        <f t="shared" ca="1" si="98"/>
        <v>0</v>
      </c>
      <c r="AA219" s="123">
        <f t="shared" ca="1" si="99"/>
        <v>0</v>
      </c>
      <c r="AB219" s="123">
        <f t="shared" ca="1" si="100"/>
        <v>1</v>
      </c>
      <c r="AC219" s="123" t="str">
        <f t="shared" si="101"/>
        <v>810057Matte Race Blue</v>
      </c>
      <c r="AD219" s="124">
        <f t="shared" si="102"/>
        <v>810057</v>
      </c>
      <c r="AE219" s="127">
        <f>VLOOKUP($C219,Classification!$A:$F,5,FALSE)</f>
        <v>36</v>
      </c>
      <c r="AF219" s="125">
        <f>VLOOKUP($C219,Classification!$A:$F,6,FALSE)</f>
        <v>1</v>
      </c>
      <c r="AG219" s="126" t="str">
        <f>INDEX(ATS!$A:$AE,MATCH('2) Order Form'!$W219,ATS!$AD:$AD,0),7)</f>
        <v>Stock</v>
      </c>
    </row>
    <row r="220" spans="1:33" ht="17.25" customHeight="1" x14ac:dyDescent="0.2">
      <c r="A220" s="34">
        <v>1</v>
      </c>
      <c r="B220" s="34" t="str">
        <f>VLOOKUP(A220,Classification!$H$2:$I$11,2,FALSE)</f>
        <v>Helmets &amp; Helmet Acc.</v>
      </c>
      <c r="C220" s="34">
        <f>INDEX(ATS!$A:$AE,MATCH('2) Order Form'!$W220,ATS!$AD:$AD,0),1)</f>
        <v>810057</v>
      </c>
      <c r="D220" s="34" t="str">
        <f>INDEX(ATS!$A:$AE,MATCH('2) Order Form'!$W220,ATS!$AD:$AD,0),2)</f>
        <v>Dissenter Visor (+JR)</v>
      </c>
      <c r="E220" s="83" t="str">
        <f>INDEX(ATS!$A:$AE,MATCH('2) Order Form'!$W220,ATS!$AD:$AD,0),4)</f>
        <v>MSGMC-OS</v>
      </c>
      <c r="F220" s="83" t="str">
        <f>INDEX(ATS!$A:$AE,MATCH('2) Order Form'!$W220,ATS!$AD:$AD,0),5)</f>
        <v>Matte Slate Gray Metallic</v>
      </c>
      <c r="G220" s="146" t="str">
        <f>INDEX(ATS!$A:$AE,MATCH('2) Order Form'!$W220,ATS!$AD:$AD,0),6)</f>
        <v>OS</v>
      </c>
      <c r="H220" s="59">
        <v>1</v>
      </c>
      <c r="I220" s="112">
        <v>0</v>
      </c>
      <c r="J220" s="118">
        <f>IFERROR(VLOOKUP(W220,ATS!$AD:$AF,2,FALSE),0)</f>
        <v>20</v>
      </c>
      <c r="K220" s="118">
        <f t="shared" si="91"/>
        <v>20</v>
      </c>
      <c r="L220" s="118">
        <f>IFERROR(VLOOKUP(W220,ATS!$AD:$AF,3,FALSE),0)</f>
        <v>20</v>
      </c>
      <c r="M220" s="151">
        <f t="shared" si="93"/>
        <v>20</v>
      </c>
      <c r="N220" s="94">
        <v>0</v>
      </c>
      <c r="O220" s="56">
        <f t="shared" si="94"/>
        <v>0</v>
      </c>
      <c r="P220" s="51">
        <f>VLOOKUP($C220,Prices!$A$3:$R$1996,MATCH('2) Order Form'!P$8,Prices!$A$2:$R$2,0),FALSE)</f>
        <v>10</v>
      </c>
      <c r="Q220" s="52">
        <f>VLOOKUP($C220,Prices!$A$3:$R$1996,MATCH('2) Order Form'!Q$8,Prices!$A$2:$R$2,0),FALSE)</f>
        <v>19.95</v>
      </c>
      <c r="R220" s="35">
        <f t="shared" si="95"/>
        <v>0</v>
      </c>
      <c r="S220" s="44">
        <f t="shared" si="96"/>
        <v>0</v>
      </c>
      <c r="T220" s="52">
        <f t="shared" si="97"/>
        <v>0</v>
      </c>
      <c r="U220" s="119">
        <f t="shared" si="92"/>
        <v>0</v>
      </c>
      <c r="V220" s="120"/>
      <c r="W220" s="143">
        <v>7048652542601</v>
      </c>
      <c r="X220" s="121"/>
      <c r="Y220" s="122">
        <f t="shared" si="80"/>
        <v>0</v>
      </c>
      <c r="Z220" s="123">
        <f t="shared" ca="1" si="98"/>
        <v>0</v>
      </c>
      <c r="AA220" s="123">
        <f t="shared" ca="1" si="99"/>
        <v>0</v>
      </c>
      <c r="AB220" s="123">
        <f t="shared" ca="1" si="100"/>
        <v>1</v>
      </c>
      <c r="AC220" s="123" t="str">
        <f t="shared" si="101"/>
        <v>810057Matte Slate Gray Metallic</v>
      </c>
      <c r="AD220" s="124">
        <f t="shared" si="102"/>
        <v>810057</v>
      </c>
      <c r="AE220" s="127">
        <f>VLOOKUP($C220,Classification!$A:$F,5,FALSE)</f>
        <v>36</v>
      </c>
      <c r="AF220" s="125">
        <f>VLOOKUP($C220,Classification!$A:$F,6,FALSE)</f>
        <v>1</v>
      </c>
      <c r="AG220" s="126" t="str">
        <f>INDEX(ATS!$A:$AE,MATCH('2) Order Form'!$W220,ATS!$AD:$AD,0),7)</f>
        <v>Active</v>
      </c>
    </row>
    <row r="221" spans="1:33" ht="17.25" customHeight="1" x14ac:dyDescent="0.2">
      <c r="A221" s="34">
        <v>1</v>
      </c>
      <c r="B221" s="34" t="str">
        <f>VLOOKUP(A221,Classification!$H$2:$I$11,2,FALSE)</f>
        <v>Helmets &amp; Helmet Acc.</v>
      </c>
      <c r="C221" s="34">
        <f>INDEX(ATS!$A:$AE,MATCH('2) Order Form'!$W221,ATS!$AD:$AD,0),1)</f>
        <v>810057</v>
      </c>
      <c r="D221" s="34" t="str">
        <f>INDEX(ATS!$A:$AE,MATCH('2) Order Form'!$W221,ATS!$AD:$AD,0),2)</f>
        <v>Dissenter Visor (+JR)</v>
      </c>
      <c r="E221" s="83" t="str">
        <f>INDEX(ATS!$A:$AE,MATCH('2) Order Form'!$W221,ATS!$AD:$AD,0),4)</f>
        <v>MWHTE-OS</v>
      </c>
      <c r="F221" s="83" t="str">
        <f>INDEX(ATS!$A:$AE,MATCH('2) Order Form'!$W221,ATS!$AD:$AD,0),5)</f>
        <v>Matte White</v>
      </c>
      <c r="G221" s="146" t="str">
        <f>INDEX(ATS!$A:$AE,MATCH('2) Order Form'!$W221,ATS!$AD:$AD,0),6)</f>
        <v>OS</v>
      </c>
      <c r="H221" s="59">
        <v>1</v>
      </c>
      <c r="I221" s="112">
        <v>0</v>
      </c>
      <c r="J221" s="118">
        <f>IFERROR(VLOOKUP(W221,ATS!$AD:$AF,2,FALSE),0)</f>
        <v>44</v>
      </c>
      <c r="K221" s="118">
        <f t="shared" si="91"/>
        <v>44</v>
      </c>
      <c r="L221" s="118">
        <f>IFERROR(VLOOKUP(W221,ATS!$AD:$AF,3,FALSE),0)</f>
        <v>44</v>
      </c>
      <c r="M221" s="151">
        <f t="shared" si="93"/>
        <v>44</v>
      </c>
      <c r="N221" s="94">
        <v>0</v>
      </c>
      <c r="O221" s="56">
        <f t="shared" si="94"/>
        <v>0</v>
      </c>
      <c r="P221" s="51">
        <f>VLOOKUP($C221,Prices!$A$3:$R$1996,MATCH('2) Order Form'!P$8,Prices!$A$2:$R$2,0),FALSE)</f>
        <v>10</v>
      </c>
      <c r="Q221" s="52">
        <f>VLOOKUP($C221,Prices!$A$3:$R$1996,MATCH('2) Order Form'!Q$8,Prices!$A$2:$R$2,0),FALSE)</f>
        <v>19.95</v>
      </c>
      <c r="R221" s="35">
        <f t="shared" si="95"/>
        <v>0</v>
      </c>
      <c r="S221" s="44">
        <f t="shared" si="96"/>
        <v>0</v>
      </c>
      <c r="T221" s="52">
        <f t="shared" si="97"/>
        <v>0</v>
      </c>
      <c r="U221" s="119">
        <f t="shared" si="92"/>
        <v>0</v>
      </c>
      <c r="V221" s="120"/>
      <c r="W221" s="143">
        <v>7048652327772</v>
      </c>
      <c r="X221" s="121"/>
      <c r="Y221" s="122">
        <f t="shared" si="80"/>
        <v>0</v>
      </c>
      <c r="Z221" s="123">
        <f t="shared" ca="1" si="98"/>
        <v>0</v>
      </c>
      <c r="AA221" s="123">
        <f t="shared" ca="1" si="99"/>
        <v>0</v>
      </c>
      <c r="AB221" s="123">
        <f t="shared" ca="1" si="100"/>
        <v>1</v>
      </c>
      <c r="AC221" s="123" t="str">
        <f t="shared" si="101"/>
        <v>810057Matte White</v>
      </c>
      <c r="AD221" s="124">
        <f t="shared" si="102"/>
        <v>810057</v>
      </c>
      <c r="AE221" s="127">
        <f>VLOOKUP($C221,Classification!$A:$F,5,FALSE)</f>
        <v>36</v>
      </c>
      <c r="AF221" s="125">
        <f>VLOOKUP($C221,Classification!$A:$F,6,FALSE)</f>
        <v>1</v>
      </c>
      <c r="AG221" s="126" t="str">
        <f>INDEX(ATS!$A:$AE,MATCH('2) Order Form'!$W221,ATS!$AD:$AD,0),7)</f>
        <v>Active</v>
      </c>
    </row>
    <row r="222" spans="1:33" ht="17.25" customHeight="1" x14ac:dyDescent="0.2">
      <c r="A222" s="34">
        <v>1</v>
      </c>
      <c r="B222" s="34" t="str">
        <f>VLOOKUP(A222,Classification!$H$2:$I$11,2,FALSE)</f>
        <v>Helmets &amp; Helmet Acc.</v>
      </c>
      <c r="C222" s="34">
        <f>INDEX(ATS!$A:$AE,MATCH('2) Order Form'!$W222,ATS!$AD:$AD,0),1)</f>
        <v>810097</v>
      </c>
      <c r="D222" s="34" t="str">
        <f>INDEX(ATS!$A:$AE,MATCH('2) Order Form'!$W222,ATS!$AD:$AD,0),2)</f>
        <v>Dissenter Mips Comfort Pads 7 mm</v>
      </c>
      <c r="E222" s="83" t="str">
        <f>INDEX(ATS!$A:$AE,MATCH('2) Order Form'!$W222,ATS!$AD:$AD,0),4)</f>
        <v>TEBLK-SM</v>
      </c>
      <c r="F222" s="83" t="str">
        <f>INDEX(ATS!$A:$AE,MATCH('2) Order Form'!$W222,ATS!$AD:$AD,0),5)</f>
        <v>True Black</v>
      </c>
      <c r="G222" s="146" t="str">
        <f>INDEX(ATS!$A:$AE,MATCH('2) Order Form'!$W222,ATS!$AD:$AD,0),6)</f>
        <v>SM</v>
      </c>
      <c r="H222" s="59">
        <v>1</v>
      </c>
      <c r="I222" s="112">
        <v>0</v>
      </c>
      <c r="J222" s="118">
        <f>IFERROR(VLOOKUP(W222,ATS!$AD:$AF,2,FALSE),0)</f>
        <v>22</v>
      </c>
      <c r="K222" s="118">
        <f t="shared" si="91"/>
        <v>22</v>
      </c>
      <c r="L222" s="118">
        <f>IFERROR(VLOOKUP(W222,ATS!$AD:$AF,3,FALSE),0)</f>
        <v>22</v>
      </c>
      <c r="M222" s="151">
        <f t="shared" si="93"/>
        <v>22</v>
      </c>
      <c r="N222" s="94">
        <v>0</v>
      </c>
      <c r="O222" s="56">
        <f t="shared" si="94"/>
        <v>0</v>
      </c>
      <c r="P222" s="51">
        <f>VLOOKUP($C222,Prices!$A$3:$R$1996,MATCH('2) Order Form'!P$8,Prices!$A$2:$R$2,0),FALSE)</f>
        <v>5</v>
      </c>
      <c r="Q222" s="52">
        <f>VLOOKUP($C222,Prices!$A$3:$R$1996,MATCH('2) Order Form'!Q$8,Prices!$A$2:$R$2,0),FALSE)</f>
        <v>9.9499999999999993</v>
      </c>
      <c r="R222" s="35">
        <f t="shared" si="95"/>
        <v>0</v>
      </c>
      <c r="S222" s="44">
        <f t="shared" si="96"/>
        <v>0</v>
      </c>
      <c r="T222" s="52">
        <f t="shared" si="97"/>
        <v>0</v>
      </c>
      <c r="U222" s="119">
        <f t="shared" si="92"/>
        <v>0</v>
      </c>
      <c r="V222" s="120"/>
      <c r="W222" s="143">
        <v>7048652544797</v>
      </c>
      <c r="X222" s="121"/>
      <c r="Y222" s="122">
        <f t="shared" si="80"/>
        <v>0</v>
      </c>
      <c r="Z222" s="123">
        <f t="shared" ca="1" si="98"/>
        <v>0</v>
      </c>
      <c r="AA222" s="123">
        <f t="shared" ca="1" si="99"/>
        <v>1</v>
      </c>
      <c r="AB222" s="123">
        <f t="shared" ca="1" si="100"/>
        <v>1</v>
      </c>
      <c r="AC222" s="123" t="str">
        <f t="shared" si="101"/>
        <v>810097True Black</v>
      </c>
      <c r="AD222" s="124">
        <f t="shared" si="102"/>
        <v>810097</v>
      </c>
      <c r="AE222" s="127">
        <f>VLOOKUP($C222,Classification!$A:$F,5,FALSE)</f>
        <v>37</v>
      </c>
      <c r="AF222" s="125">
        <f>VLOOKUP($C222,Classification!$A:$F,6,FALSE)</f>
        <v>1</v>
      </c>
      <c r="AG222" s="126" t="str">
        <f>INDEX(ATS!$A:$AE,MATCH('2) Order Form'!$W222,ATS!$AD:$AD,0),7)</f>
        <v>Active</v>
      </c>
    </row>
    <row r="223" spans="1:33" ht="17.25" customHeight="1" x14ac:dyDescent="0.2">
      <c r="A223" s="34">
        <v>1</v>
      </c>
      <c r="B223" s="34" t="str">
        <f>VLOOKUP(A223,Classification!$H$2:$I$11,2,FALSE)</f>
        <v>Helmets &amp; Helmet Acc.</v>
      </c>
      <c r="C223" s="34">
        <f>INDEX(ATS!$A:$AE,MATCH('2) Order Form'!$W223,ATS!$AD:$AD,0),1)</f>
        <v>810097</v>
      </c>
      <c r="D223" s="34" t="str">
        <f>INDEX(ATS!$A:$AE,MATCH('2) Order Form'!$W223,ATS!$AD:$AD,0),2)</f>
        <v>Dissenter Mips Comfort Pads 7 mm</v>
      </c>
      <c r="E223" s="83" t="str">
        <f>INDEX(ATS!$A:$AE,MATCH('2) Order Form'!$W223,ATS!$AD:$AD,0),4)</f>
        <v>TEBLK-ML</v>
      </c>
      <c r="F223" s="83" t="str">
        <f>INDEX(ATS!$A:$AE,MATCH('2) Order Form'!$W223,ATS!$AD:$AD,0),5)</f>
        <v>True Black</v>
      </c>
      <c r="G223" s="146" t="str">
        <f>INDEX(ATS!$A:$AE,MATCH('2) Order Form'!$W223,ATS!$AD:$AD,0),6)</f>
        <v>ML</v>
      </c>
      <c r="H223" s="59">
        <v>1</v>
      </c>
      <c r="I223" s="112">
        <v>0</v>
      </c>
      <c r="J223" s="118">
        <f>IFERROR(VLOOKUP(W223,ATS!$AD:$AF,2,FALSE),0)</f>
        <v>45</v>
      </c>
      <c r="K223" s="118">
        <f t="shared" si="91"/>
        <v>45</v>
      </c>
      <c r="L223" s="118">
        <f>IFERROR(VLOOKUP(W223,ATS!$AD:$AF,3,FALSE),0)</f>
        <v>45</v>
      </c>
      <c r="M223" s="151">
        <f t="shared" si="93"/>
        <v>45</v>
      </c>
      <c r="N223" s="94">
        <v>0</v>
      </c>
      <c r="O223" s="56">
        <f t="shared" si="94"/>
        <v>0</v>
      </c>
      <c r="P223" s="51">
        <f>VLOOKUP($C223,Prices!$A$3:$R$1996,MATCH('2) Order Form'!P$8,Prices!$A$2:$R$2,0),FALSE)</f>
        <v>5</v>
      </c>
      <c r="Q223" s="52">
        <f>VLOOKUP($C223,Prices!$A$3:$R$1996,MATCH('2) Order Form'!Q$8,Prices!$A$2:$R$2,0),FALSE)</f>
        <v>9.9499999999999993</v>
      </c>
      <c r="R223" s="35">
        <f t="shared" si="95"/>
        <v>0</v>
      </c>
      <c r="S223" s="44">
        <f t="shared" si="96"/>
        <v>0</v>
      </c>
      <c r="T223" s="52">
        <f t="shared" si="97"/>
        <v>0</v>
      </c>
      <c r="U223" s="119">
        <f t="shared" si="92"/>
        <v>0</v>
      </c>
      <c r="V223" s="120"/>
      <c r="W223" s="143">
        <v>7048652544780</v>
      </c>
      <c r="X223" s="121"/>
      <c r="Y223" s="122">
        <f t="shared" ref="Y223:Y314" si="103">I223*Q223</f>
        <v>0</v>
      </c>
      <c r="Z223" s="123">
        <f t="shared" ca="1" si="98"/>
        <v>0</v>
      </c>
      <c r="AA223" s="123">
        <f t="shared" ca="1" si="99"/>
        <v>0</v>
      </c>
      <c r="AB223" s="123">
        <f t="shared" ca="1" si="100"/>
        <v>0</v>
      </c>
      <c r="AC223" s="123" t="str">
        <f t="shared" si="101"/>
        <v>810097True Black</v>
      </c>
      <c r="AD223" s="124">
        <f t="shared" si="102"/>
        <v>810097</v>
      </c>
      <c r="AE223" s="127">
        <f>VLOOKUP($C223,Classification!$A:$F,5,FALSE)</f>
        <v>37</v>
      </c>
      <c r="AF223" s="125">
        <f>VLOOKUP($C223,Classification!$A:$F,6,FALSE)</f>
        <v>1</v>
      </c>
      <c r="AG223" s="126" t="str">
        <f>INDEX(ATS!$A:$AE,MATCH('2) Order Form'!$W223,ATS!$AD:$AD,0),7)</f>
        <v>Active</v>
      </c>
    </row>
    <row r="224" spans="1:33" ht="17.25" customHeight="1" x14ac:dyDescent="0.2">
      <c r="A224" s="34">
        <v>1</v>
      </c>
      <c r="B224" s="34" t="str">
        <f>VLOOKUP(A224,Classification!$H$2:$I$11,2,FALSE)</f>
        <v>Helmets &amp; Helmet Acc.</v>
      </c>
      <c r="C224" s="34">
        <f>INDEX(ATS!$A:$AE,MATCH('2) Order Form'!$W224,ATS!$AD:$AD,0),1)</f>
        <v>810097</v>
      </c>
      <c r="D224" s="34" t="str">
        <f>INDEX(ATS!$A:$AE,MATCH('2) Order Form'!$W224,ATS!$AD:$AD,0),2)</f>
        <v>Dissenter Mips Comfort Pads 7 mm</v>
      </c>
      <c r="E224" s="83" t="str">
        <f>INDEX(ATS!$A:$AE,MATCH('2) Order Form'!$W224,ATS!$AD:$AD,0),4)</f>
        <v>TEBLK-LXL</v>
      </c>
      <c r="F224" s="83" t="str">
        <f>INDEX(ATS!$A:$AE,MATCH('2) Order Form'!$W224,ATS!$AD:$AD,0),5)</f>
        <v>True Black</v>
      </c>
      <c r="G224" s="146" t="str">
        <f>INDEX(ATS!$A:$AE,MATCH('2) Order Form'!$W224,ATS!$AD:$AD,0),6)</f>
        <v>LXL</v>
      </c>
      <c r="H224" s="59">
        <v>1</v>
      </c>
      <c r="I224" s="112">
        <v>0</v>
      </c>
      <c r="J224" s="118">
        <f>IFERROR(VLOOKUP(W224,ATS!$AD:$AF,2,FALSE),0)</f>
        <v>20</v>
      </c>
      <c r="K224" s="118">
        <f t="shared" si="91"/>
        <v>20</v>
      </c>
      <c r="L224" s="118">
        <f>IFERROR(VLOOKUP(W224,ATS!$AD:$AF,3,FALSE),0)</f>
        <v>20</v>
      </c>
      <c r="M224" s="151">
        <f t="shared" ref="M224:M241" si="104">IF(L224=99999,"OPEN",IF(L224&gt;50,"50+",IF(L224&lt;=0,"0",L224)))</f>
        <v>20</v>
      </c>
      <c r="N224" s="94">
        <v>0</v>
      </c>
      <c r="O224" s="56">
        <f t="shared" ref="O224:O241" si="105">IF(N224&lt;&gt;0,N224,$P$5)</f>
        <v>0</v>
      </c>
      <c r="P224" s="51">
        <f>VLOOKUP($C224,Prices!$A$3:$R$1996,MATCH('2) Order Form'!P$8,Prices!$A$2:$R$2,0),FALSE)</f>
        <v>5</v>
      </c>
      <c r="Q224" s="52">
        <f>VLOOKUP($C224,Prices!$A$3:$R$1996,MATCH('2) Order Form'!Q$8,Prices!$A$2:$R$2,0),FALSE)</f>
        <v>9.9499999999999993</v>
      </c>
      <c r="R224" s="35">
        <f t="shared" ref="R224:R241" si="106">I224*P224</f>
        <v>0</v>
      </c>
      <c r="S224" s="44">
        <f t="shared" ref="S224:S241" si="107">R224*O224</f>
        <v>0</v>
      </c>
      <c r="T224" s="52">
        <f t="shared" ref="T224:T241" si="108">R224-S224</f>
        <v>0</v>
      </c>
      <c r="U224" s="119">
        <f t="shared" si="92"/>
        <v>0</v>
      </c>
      <c r="V224" s="120"/>
      <c r="W224" s="143">
        <v>7048652544773</v>
      </c>
      <c r="X224" s="121"/>
      <c r="Y224" s="122">
        <f t="shared" ref="Y224:Y241" si="109">I224*Q224</f>
        <v>0</v>
      </c>
      <c r="Z224" s="123">
        <f t="shared" ref="Z224:Z241" ca="1" si="110">IF(A224=OFFSET(A224,-1,0),0,1)</f>
        <v>0</v>
      </c>
      <c r="AA224" s="123">
        <f t="shared" ref="AA224:AA241" ca="1" si="111">IF(C224=OFFSET(C224,-1,0),0,1)</f>
        <v>0</v>
      </c>
      <c r="AB224" s="123">
        <f t="shared" ref="AB224:AB241" ca="1" si="112">IF(F224=OFFSET(F224,-1,0),0,1)</f>
        <v>0</v>
      </c>
      <c r="AC224" s="123" t="str">
        <f t="shared" ref="AC224:AC241" si="113">CONCATENATE(C224,F224)</f>
        <v>810097True Black</v>
      </c>
      <c r="AD224" s="124">
        <f t="shared" ref="AD224:AD241" si="114">IFERROR(IF(B224="EYEWEAR",CONCATENATE(C224,"-",G224),C224),C224)</f>
        <v>810097</v>
      </c>
      <c r="AE224" s="127">
        <f>VLOOKUP($C224,Classification!$A:$F,5,FALSE)</f>
        <v>37</v>
      </c>
      <c r="AF224" s="125">
        <f>VLOOKUP($C224,Classification!$A:$F,6,FALSE)</f>
        <v>1</v>
      </c>
      <c r="AG224" s="126" t="str">
        <f>INDEX(ATS!$A:$AE,MATCH('2) Order Form'!$W224,ATS!$AD:$AD,0),7)</f>
        <v>Active</v>
      </c>
    </row>
    <row r="225" spans="1:33" ht="17.25" customHeight="1" x14ac:dyDescent="0.2">
      <c r="A225" s="34">
        <v>1</v>
      </c>
      <c r="B225" s="34" t="str">
        <f>VLOOKUP(A225,Classification!$H$2:$I$11,2,FALSE)</f>
        <v>Helmets &amp; Helmet Acc.</v>
      </c>
      <c r="C225" s="34">
        <f>INDEX(ATS!$A:$AE,MATCH('2) Order Form'!$W225,ATS!$AD:$AD,0),1)</f>
        <v>810058</v>
      </c>
      <c r="D225" s="34" t="str">
        <f>INDEX(ATS!$A:$AE,MATCH('2) Order Form'!$W225,ATS!$AD:$AD,0),2)</f>
        <v>Dissenter Comfort Pads 7 mm</v>
      </c>
      <c r="E225" s="83" t="str">
        <f>INDEX(ATS!$A:$AE,MATCH('2) Order Form'!$W225,ATS!$AD:$AD,0),4)</f>
        <v>TEBLK-SM</v>
      </c>
      <c r="F225" s="83" t="str">
        <f>INDEX(ATS!$A:$AE,MATCH('2) Order Form'!$W225,ATS!$AD:$AD,0),5)</f>
        <v>True Black</v>
      </c>
      <c r="G225" s="146" t="str">
        <f>INDEX(ATS!$A:$AE,MATCH('2) Order Form'!$W225,ATS!$AD:$AD,0),6)</f>
        <v>SM</v>
      </c>
      <c r="H225" s="59">
        <v>1</v>
      </c>
      <c r="I225" s="112">
        <v>0</v>
      </c>
      <c r="J225" s="118">
        <f>IFERROR(VLOOKUP(W225,ATS!$AD:$AF,2,FALSE),0)</f>
        <v>24</v>
      </c>
      <c r="K225" s="118">
        <f t="shared" si="91"/>
        <v>24</v>
      </c>
      <c r="L225" s="118">
        <f>IFERROR(VLOOKUP(W225,ATS!$AD:$AF,3,FALSE),0)</f>
        <v>24</v>
      </c>
      <c r="M225" s="151">
        <f t="shared" si="104"/>
        <v>24</v>
      </c>
      <c r="N225" s="94">
        <v>0</v>
      </c>
      <c r="O225" s="56">
        <f t="shared" si="105"/>
        <v>0</v>
      </c>
      <c r="P225" s="51">
        <f>VLOOKUP($C225,Prices!$A$3:$R$1996,MATCH('2) Order Form'!P$8,Prices!$A$2:$R$2,0),FALSE)</f>
        <v>5</v>
      </c>
      <c r="Q225" s="52">
        <f>VLOOKUP($C225,Prices!$A$3:$R$1996,MATCH('2) Order Form'!Q$8,Prices!$A$2:$R$2,0),FALSE)</f>
        <v>9.9499999999999993</v>
      </c>
      <c r="R225" s="35">
        <f t="shared" si="106"/>
        <v>0</v>
      </c>
      <c r="S225" s="44">
        <f t="shared" si="107"/>
        <v>0</v>
      </c>
      <c r="T225" s="52">
        <f t="shared" si="108"/>
        <v>0</v>
      </c>
      <c r="U225" s="119">
        <f t="shared" si="92"/>
        <v>0</v>
      </c>
      <c r="V225" s="120"/>
      <c r="W225" s="143">
        <v>7048652327802</v>
      </c>
      <c r="X225" s="121"/>
      <c r="Y225" s="122">
        <f t="shared" si="109"/>
        <v>0</v>
      </c>
      <c r="Z225" s="123">
        <f t="shared" ca="1" si="110"/>
        <v>0</v>
      </c>
      <c r="AA225" s="123">
        <f t="shared" ca="1" si="111"/>
        <v>1</v>
      </c>
      <c r="AB225" s="123">
        <f t="shared" ca="1" si="112"/>
        <v>0</v>
      </c>
      <c r="AC225" s="123" t="str">
        <f t="shared" si="113"/>
        <v>810058True Black</v>
      </c>
      <c r="AD225" s="124">
        <f t="shared" si="114"/>
        <v>810058</v>
      </c>
      <c r="AE225" s="127">
        <f>VLOOKUP($C225,Classification!$A:$F,5,FALSE)</f>
        <v>38</v>
      </c>
      <c r="AF225" s="125">
        <f>VLOOKUP($C225,Classification!$A:$F,6,FALSE)</f>
        <v>1</v>
      </c>
      <c r="AG225" s="126" t="str">
        <f>INDEX(ATS!$A:$AE,MATCH('2) Order Form'!$W225,ATS!$AD:$AD,0),7)</f>
        <v>Active</v>
      </c>
    </row>
    <row r="226" spans="1:33" ht="17.25" customHeight="1" x14ac:dyDescent="0.2">
      <c r="A226" s="34">
        <v>1</v>
      </c>
      <c r="B226" s="34" t="str">
        <f>VLOOKUP(A226,Classification!$H$2:$I$11,2,FALSE)</f>
        <v>Helmets &amp; Helmet Acc.</v>
      </c>
      <c r="C226" s="34">
        <f>INDEX(ATS!$A:$AE,MATCH('2) Order Form'!$W226,ATS!$AD:$AD,0),1)</f>
        <v>810058</v>
      </c>
      <c r="D226" s="34" t="str">
        <f>INDEX(ATS!$A:$AE,MATCH('2) Order Form'!$W226,ATS!$AD:$AD,0),2)</f>
        <v>Dissenter Comfort Pads 7 mm</v>
      </c>
      <c r="E226" s="83" t="str">
        <f>INDEX(ATS!$A:$AE,MATCH('2) Order Form'!$W226,ATS!$AD:$AD,0),4)</f>
        <v>TEBLK-ML</v>
      </c>
      <c r="F226" s="83" t="str">
        <f>INDEX(ATS!$A:$AE,MATCH('2) Order Form'!$W226,ATS!$AD:$AD,0),5)</f>
        <v>True Black</v>
      </c>
      <c r="G226" s="146" t="str">
        <f>INDEX(ATS!$A:$AE,MATCH('2) Order Form'!$W226,ATS!$AD:$AD,0),6)</f>
        <v>ML</v>
      </c>
      <c r="H226" s="59">
        <v>1</v>
      </c>
      <c r="I226" s="112">
        <v>0</v>
      </c>
      <c r="J226" s="118">
        <f>IFERROR(VLOOKUP(W226,ATS!$AD:$AF,2,FALSE),0)</f>
        <v>29</v>
      </c>
      <c r="K226" s="118">
        <f t="shared" si="91"/>
        <v>29</v>
      </c>
      <c r="L226" s="118">
        <f>IFERROR(VLOOKUP(W226,ATS!$AD:$AF,3,FALSE),0)</f>
        <v>29</v>
      </c>
      <c r="M226" s="151">
        <f t="shared" si="104"/>
        <v>29</v>
      </c>
      <c r="N226" s="94">
        <v>0</v>
      </c>
      <c r="O226" s="56">
        <f t="shared" si="105"/>
        <v>0</v>
      </c>
      <c r="P226" s="51">
        <f>VLOOKUP($C226,Prices!$A$3:$R$1996,MATCH('2) Order Form'!P$8,Prices!$A$2:$R$2,0),FALSE)</f>
        <v>5</v>
      </c>
      <c r="Q226" s="52">
        <f>VLOOKUP($C226,Prices!$A$3:$R$1996,MATCH('2) Order Form'!Q$8,Prices!$A$2:$R$2,0),FALSE)</f>
        <v>9.9499999999999993</v>
      </c>
      <c r="R226" s="35">
        <f t="shared" si="106"/>
        <v>0</v>
      </c>
      <c r="S226" s="44">
        <f t="shared" si="107"/>
        <v>0</v>
      </c>
      <c r="T226" s="52">
        <f t="shared" si="108"/>
        <v>0</v>
      </c>
      <c r="U226" s="119">
        <f t="shared" si="92"/>
        <v>0</v>
      </c>
      <c r="V226" s="120"/>
      <c r="W226" s="143">
        <v>7048652327796</v>
      </c>
      <c r="X226" s="121"/>
      <c r="Y226" s="122">
        <f t="shared" si="109"/>
        <v>0</v>
      </c>
      <c r="Z226" s="123">
        <f t="shared" ca="1" si="110"/>
        <v>0</v>
      </c>
      <c r="AA226" s="123">
        <f t="shared" ca="1" si="111"/>
        <v>0</v>
      </c>
      <c r="AB226" s="123">
        <f t="shared" ca="1" si="112"/>
        <v>0</v>
      </c>
      <c r="AC226" s="123" t="str">
        <f t="shared" si="113"/>
        <v>810058True Black</v>
      </c>
      <c r="AD226" s="124">
        <f t="shared" si="114"/>
        <v>810058</v>
      </c>
      <c r="AE226" s="127">
        <f>VLOOKUP($C226,Classification!$A:$F,5,FALSE)</f>
        <v>38</v>
      </c>
      <c r="AF226" s="125">
        <f>VLOOKUP($C226,Classification!$A:$F,6,FALSE)</f>
        <v>1</v>
      </c>
      <c r="AG226" s="126" t="str">
        <f>INDEX(ATS!$A:$AE,MATCH('2) Order Form'!$W226,ATS!$AD:$AD,0),7)</f>
        <v>Active</v>
      </c>
    </row>
    <row r="227" spans="1:33" ht="17.25" customHeight="1" x14ac:dyDescent="0.2">
      <c r="A227" s="34">
        <v>1</v>
      </c>
      <c r="B227" s="34" t="str">
        <f>VLOOKUP(A227,Classification!$H$2:$I$11,2,FALSE)</f>
        <v>Helmets &amp; Helmet Acc.</v>
      </c>
      <c r="C227" s="34">
        <f>INDEX(ATS!$A:$AE,MATCH('2) Order Form'!$W227,ATS!$AD:$AD,0),1)</f>
        <v>810058</v>
      </c>
      <c r="D227" s="34" t="str">
        <f>INDEX(ATS!$A:$AE,MATCH('2) Order Form'!$W227,ATS!$AD:$AD,0),2)</f>
        <v>Dissenter Comfort Pads 7 mm</v>
      </c>
      <c r="E227" s="83" t="str">
        <f>INDEX(ATS!$A:$AE,MATCH('2) Order Form'!$W227,ATS!$AD:$AD,0),4)</f>
        <v>TEBLK-LXL</v>
      </c>
      <c r="F227" s="83" t="str">
        <f>INDEX(ATS!$A:$AE,MATCH('2) Order Form'!$W227,ATS!$AD:$AD,0),5)</f>
        <v>True Black</v>
      </c>
      <c r="G227" s="146" t="str">
        <f>INDEX(ATS!$A:$AE,MATCH('2) Order Form'!$W227,ATS!$AD:$AD,0),6)</f>
        <v>LXL</v>
      </c>
      <c r="H227" s="59">
        <v>1</v>
      </c>
      <c r="I227" s="112">
        <v>0</v>
      </c>
      <c r="J227" s="118">
        <f>IFERROR(VLOOKUP(W227,ATS!$AD:$AF,2,FALSE),0)</f>
        <v>13</v>
      </c>
      <c r="K227" s="118">
        <f t="shared" si="91"/>
        <v>13</v>
      </c>
      <c r="L227" s="118">
        <f>IFERROR(VLOOKUP(W227,ATS!$AD:$AF,3,FALSE),0)</f>
        <v>13</v>
      </c>
      <c r="M227" s="151">
        <f t="shared" si="104"/>
        <v>13</v>
      </c>
      <c r="N227" s="94">
        <v>0</v>
      </c>
      <c r="O227" s="56">
        <f t="shared" si="105"/>
        <v>0</v>
      </c>
      <c r="P227" s="51">
        <f>VLOOKUP($C227,Prices!$A$3:$R$1996,MATCH('2) Order Form'!P$8,Prices!$A$2:$R$2,0),FALSE)</f>
        <v>5</v>
      </c>
      <c r="Q227" s="52">
        <f>VLOOKUP($C227,Prices!$A$3:$R$1996,MATCH('2) Order Form'!Q$8,Prices!$A$2:$R$2,0),FALSE)</f>
        <v>9.9499999999999993</v>
      </c>
      <c r="R227" s="35">
        <f t="shared" si="106"/>
        <v>0</v>
      </c>
      <c r="S227" s="44">
        <f t="shared" si="107"/>
        <v>0</v>
      </c>
      <c r="T227" s="52">
        <f t="shared" si="108"/>
        <v>0</v>
      </c>
      <c r="U227" s="119">
        <f t="shared" si="92"/>
        <v>0</v>
      </c>
      <c r="V227" s="120"/>
      <c r="W227" s="143">
        <v>7048652327789</v>
      </c>
      <c r="X227" s="121"/>
      <c r="Y227" s="122">
        <f t="shared" si="109"/>
        <v>0</v>
      </c>
      <c r="Z227" s="123">
        <f t="shared" ca="1" si="110"/>
        <v>0</v>
      </c>
      <c r="AA227" s="123">
        <f t="shared" ca="1" si="111"/>
        <v>0</v>
      </c>
      <c r="AB227" s="123">
        <f t="shared" ca="1" si="112"/>
        <v>0</v>
      </c>
      <c r="AC227" s="123" t="str">
        <f t="shared" si="113"/>
        <v>810058True Black</v>
      </c>
      <c r="AD227" s="124">
        <f t="shared" si="114"/>
        <v>810058</v>
      </c>
      <c r="AE227" s="127">
        <f>VLOOKUP($C227,Classification!$A:$F,5,FALSE)</f>
        <v>38</v>
      </c>
      <c r="AF227" s="125">
        <f>VLOOKUP($C227,Classification!$A:$F,6,FALSE)</f>
        <v>1</v>
      </c>
      <c r="AG227" s="126" t="str">
        <f>INDEX(ATS!$A:$AE,MATCH('2) Order Form'!$W227,ATS!$AD:$AD,0),7)</f>
        <v>Active</v>
      </c>
    </row>
    <row r="228" spans="1:33" ht="17.25" customHeight="1" x14ac:dyDescent="0.2">
      <c r="A228" s="34">
        <v>1</v>
      </c>
      <c r="B228" s="34" t="str">
        <f>VLOOKUP(A228,Classification!$H$2:$I$11,2,FALSE)</f>
        <v>Helmets &amp; Helmet Acc.</v>
      </c>
      <c r="C228" s="34">
        <f>INDEX(ATS!$A:$AE,MATCH('2) Order Form'!$W228,ATS!$AD:$AD,0),1)</f>
        <v>810090</v>
      </c>
      <c r="D228" s="34" t="str">
        <f>INDEX(ATS!$A:$AE,MATCH('2) Order Form'!$W228,ATS!$AD:$AD,0),2)</f>
        <v>Ripper Helmet Visor (+JR)</v>
      </c>
      <c r="E228" s="83" t="str">
        <f>INDEX(ATS!$A:$AE,MATCH('2) Order Form'!$W228,ATS!$AD:$AD,0),4)</f>
        <v>MEAME-OS</v>
      </c>
      <c r="F228" s="83" t="str">
        <f>INDEX(ATS!$A:$AE,MATCH('2) Order Form'!$W228,ATS!$AD:$AD,0),5)</f>
        <v>Matte Aquamarine</v>
      </c>
      <c r="G228" s="146" t="str">
        <f>INDEX(ATS!$A:$AE,MATCH('2) Order Form'!$W228,ATS!$AD:$AD,0),6)</f>
        <v>OS</v>
      </c>
      <c r="H228" s="59">
        <v>1</v>
      </c>
      <c r="I228" s="112">
        <v>0</v>
      </c>
      <c r="J228" s="118">
        <f>IFERROR(VLOOKUP(W228,ATS!$AD:$AF,2,FALSE),0)</f>
        <v>23</v>
      </c>
      <c r="K228" s="118">
        <f t="shared" si="91"/>
        <v>23</v>
      </c>
      <c r="L228" s="118">
        <f>IFERROR(VLOOKUP(W228,ATS!$AD:$AF,3,FALSE),0)</f>
        <v>23</v>
      </c>
      <c r="M228" s="151">
        <f t="shared" si="104"/>
        <v>23</v>
      </c>
      <c r="N228" s="94">
        <v>0</v>
      </c>
      <c r="O228" s="56">
        <f t="shared" si="105"/>
        <v>0</v>
      </c>
      <c r="P228" s="51">
        <f>VLOOKUP($C228,Prices!$A$3:$R$1996,MATCH('2) Order Form'!P$8,Prices!$A$2:$R$2,0),FALSE)</f>
        <v>10</v>
      </c>
      <c r="Q228" s="52">
        <f>VLOOKUP($C228,Prices!$A$3:$R$1996,MATCH('2) Order Form'!Q$8,Prices!$A$2:$R$2,0),FALSE)</f>
        <v>19.95</v>
      </c>
      <c r="R228" s="35">
        <f t="shared" si="106"/>
        <v>0</v>
      </c>
      <c r="S228" s="44">
        <f t="shared" si="107"/>
        <v>0</v>
      </c>
      <c r="T228" s="52">
        <f t="shared" si="108"/>
        <v>0</v>
      </c>
      <c r="U228" s="119">
        <f t="shared" si="92"/>
        <v>0</v>
      </c>
      <c r="V228" s="120"/>
      <c r="W228" s="143">
        <v>7048652661661</v>
      </c>
      <c r="X228" s="121"/>
      <c r="Y228" s="122">
        <f t="shared" si="109"/>
        <v>0</v>
      </c>
      <c r="Z228" s="123">
        <f t="shared" ca="1" si="110"/>
        <v>0</v>
      </c>
      <c r="AA228" s="123">
        <f t="shared" ca="1" si="111"/>
        <v>1</v>
      </c>
      <c r="AB228" s="123">
        <f t="shared" ca="1" si="112"/>
        <v>1</v>
      </c>
      <c r="AC228" s="123" t="str">
        <f t="shared" si="113"/>
        <v>810090Matte Aquamarine</v>
      </c>
      <c r="AD228" s="124">
        <f t="shared" si="114"/>
        <v>810090</v>
      </c>
      <c r="AE228" s="127">
        <f>VLOOKUP($C228,Classification!$A:$F,5,FALSE)</f>
        <v>39</v>
      </c>
      <c r="AF228" s="125">
        <f>VLOOKUP($C228,Classification!$A:$F,6,FALSE)</f>
        <v>1</v>
      </c>
      <c r="AG228" s="126" t="str">
        <f>INDEX(ATS!$A:$AE,MATCH('2) Order Form'!$W228,ATS!$AD:$AD,0),7)</f>
        <v>Active</v>
      </c>
    </row>
    <row r="229" spans="1:33" ht="17.25" customHeight="1" x14ac:dyDescent="0.2">
      <c r="A229" s="34">
        <v>1</v>
      </c>
      <c r="B229" s="34" t="str">
        <f>VLOOKUP(A229,Classification!$H$2:$I$11,2,FALSE)</f>
        <v>Helmets &amp; Helmet Acc.</v>
      </c>
      <c r="C229" s="34">
        <f>INDEX(ATS!$A:$AE,MATCH('2) Order Form'!$W229,ATS!$AD:$AD,0),1)</f>
        <v>810090</v>
      </c>
      <c r="D229" s="34" t="str">
        <f>INDEX(ATS!$A:$AE,MATCH('2) Order Form'!$W229,ATS!$AD:$AD,0),2)</f>
        <v>Ripper Helmet Visor (+JR)</v>
      </c>
      <c r="E229" s="83" t="str">
        <f>INDEX(ATS!$A:$AE,MATCH('2) Order Form'!$W229,ATS!$AD:$AD,0),4)</f>
        <v>MBLCK-OS</v>
      </c>
      <c r="F229" s="83" t="str">
        <f>INDEX(ATS!$A:$AE,MATCH('2) Order Form'!$W229,ATS!$AD:$AD,0),5)</f>
        <v>Matte Black</v>
      </c>
      <c r="G229" s="146" t="str">
        <f>INDEX(ATS!$A:$AE,MATCH('2) Order Form'!$W229,ATS!$AD:$AD,0),6)</f>
        <v>OS</v>
      </c>
      <c r="H229" s="59">
        <v>1</v>
      </c>
      <c r="I229" s="112">
        <v>0</v>
      </c>
      <c r="J229" s="118">
        <f>IFERROR(VLOOKUP(W229,ATS!$AD:$AF,2,FALSE),0)</f>
        <v>65</v>
      </c>
      <c r="K229" s="118" t="str">
        <f t="shared" si="91"/>
        <v>50+</v>
      </c>
      <c r="L229" s="118">
        <f>IFERROR(VLOOKUP(W229,ATS!$AD:$AF,3,FALSE),0)</f>
        <v>65</v>
      </c>
      <c r="M229" s="151" t="str">
        <f t="shared" si="104"/>
        <v>50+</v>
      </c>
      <c r="N229" s="94">
        <v>0</v>
      </c>
      <c r="O229" s="56">
        <f t="shared" si="105"/>
        <v>0</v>
      </c>
      <c r="P229" s="51">
        <f>VLOOKUP($C229,Prices!$A$3:$R$1996,MATCH('2) Order Form'!P$8,Prices!$A$2:$R$2,0),FALSE)</f>
        <v>10</v>
      </c>
      <c r="Q229" s="52">
        <f>VLOOKUP($C229,Prices!$A$3:$R$1996,MATCH('2) Order Form'!Q$8,Prices!$A$2:$R$2,0),FALSE)</f>
        <v>19.95</v>
      </c>
      <c r="R229" s="35">
        <f t="shared" si="106"/>
        <v>0</v>
      </c>
      <c r="S229" s="44">
        <f t="shared" si="107"/>
        <v>0</v>
      </c>
      <c r="T229" s="52">
        <f t="shared" si="108"/>
        <v>0</v>
      </c>
      <c r="U229" s="119">
        <f t="shared" si="92"/>
        <v>0</v>
      </c>
      <c r="V229" s="120"/>
      <c r="W229" s="143">
        <v>7048652542373</v>
      </c>
      <c r="X229" s="121"/>
      <c r="Y229" s="122">
        <f t="shared" si="109"/>
        <v>0</v>
      </c>
      <c r="Z229" s="123">
        <f t="shared" ca="1" si="110"/>
        <v>0</v>
      </c>
      <c r="AA229" s="123">
        <f t="shared" ca="1" si="111"/>
        <v>0</v>
      </c>
      <c r="AB229" s="123">
        <f t="shared" ca="1" si="112"/>
        <v>1</v>
      </c>
      <c r="AC229" s="123" t="str">
        <f t="shared" si="113"/>
        <v>810090Matte Black</v>
      </c>
      <c r="AD229" s="124">
        <f t="shared" si="114"/>
        <v>810090</v>
      </c>
      <c r="AE229" s="127">
        <f>VLOOKUP($C229,Classification!$A:$F,5,FALSE)</f>
        <v>39</v>
      </c>
      <c r="AF229" s="125">
        <f>VLOOKUP($C229,Classification!$A:$F,6,FALSE)</f>
        <v>1</v>
      </c>
      <c r="AG229" s="126" t="str">
        <f>INDEX(ATS!$A:$AE,MATCH('2) Order Form'!$W229,ATS!$AD:$AD,0),7)</f>
        <v>Active</v>
      </c>
    </row>
    <row r="230" spans="1:33" ht="17.25" customHeight="1" x14ac:dyDescent="0.2">
      <c r="A230" s="34">
        <v>1</v>
      </c>
      <c r="B230" s="34" t="str">
        <f>VLOOKUP(A230,Classification!$H$2:$I$11,2,FALSE)</f>
        <v>Helmets &amp; Helmet Acc.</v>
      </c>
      <c r="C230" s="34">
        <f>INDEX(ATS!$A:$AE,MATCH('2) Order Form'!$W230,ATS!$AD:$AD,0),1)</f>
        <v>810090</v>
      </c>
      <c r="D230" s="34" t="str">
        <f>INDEX(ATS!$A:$AE,MATCH('2) Order Form'!$W230,ATS!$AD:$AD,0),2)</f>
        <v>Ripper Helmet Visor (+JR)</v>
      </c>
      <c r="E230" s="83" t="str">
        <f>INDEX(ATS!$A:$AE,MATCH('2) Order Form'!$W230,ATS!$AD:$AD,0),4)</f>
        <v>MOPRE-OS</v>
      </c>
      <c r="F230" s="83" t="str">
        <f>INDEX(ATS!$A:$AE,MATCH('2) Order Form'!$W230,ATS!$AD:$AD,0),5)</f>
        <v>Matte Opal Purple</v>
      </c>
      <c r="G230" s="146" t="str">
        <f>INDEX(ATS!$A:$AE,MATCH('2) Order Form'!$W230,ATS!$AD:$AD,0),6)</f>
        <v>OS</v>
      </c>
      <c r="H230" s="59">
        <v>1</v>
      </c>
      <c r="I230" s="112">
        <v>0</v>
      </c>
      <c r="J230" s="118">
        <f>IFERROR(VLOOKUP(W230,ATS!$AD:$AF,2,FALSE),0)</f>
        <v>22</v>
      </c>
      <c r="K230" s="118">
        <f t="shared" si="91"/>
        <v>22</v>
      </c>
      <c r="L230" s="118">
        <f>IFERROR(VLOOKUP(W230,ATS!$AD:$AF,3,FALSE),0)</f>
        <v>22</v>
      </c>
      <c r="M230" s="151">
        <f t="shared" si="104"/>
        <v>22</v>
      </c>
      <c r="N230" s="94">
        <v>0</v>
      </c>
      <c r="O230" s="56">
        <f t="shared" si="105"/>
        <v>0</v>
      </c>
      <c r="P230" s="51">
        <f>VLOOKUP($C230,Prices!$A$3:$R$1996,MATCH('2) Order Form'!P$8,Prices!$A$2:$R$2,0),FALSE)</f>
        <v>10</v>
      </c>
      <c r="Q230" s="52">
        <f>VLOOKUP($C230,Prices!$A$3:$R$1996,MATCH('2) Order Form'!Q$8,Prices!$A$2:$R$2,0),FALSE)</f>
        <v>19.95</v>
      </c>
      <c r="R230" s="35">
        <f t="shared" si="106"/>
        <v>0</v>
      </c>
      <c r="S230" s="44">
        <f t="shared" si="107"/>
        <v>0</v>
      </c>
      <c r="T230" s="52">
        <f t="shared" si="108"/>
        <v>0</v>
      </c>
      <c r="U230" s="119">
        <f t="shared" si="92"/>
        <v>0</v>
      </c>
      <c r="V230" s="120"/>
      <c r="W230" s="143">
        <v>7048652664136</v>
      </c>
      <c r="X230" s="121"/>
      <c r="Y230" s="122">
        <f t="shared" si="109"/>
        <v>0</v>
      </c>
      <c r="Z230" s="123">
        <f t="shared" ca="1" si="110"/>
        <v>0</v>
      </c>
      <c r="AA230" s="123">
        <f t="shared" ca="1" si="111"/>
        <v>0</v>
      </c>
      <c r="AB230" s="123">
        <f t="shared" ca="1" si="112"/>
        <v>1</v>
      </c>
      <c r="AC230" s="123" t="str">
        <f t="shared" si="113"/>
        <v>810090Matte Opal Purple</v>
      </c>
      <c r="AD230" s="124">
        <f t="shared" si="114"/>
        <v>810090</v>
      </c>
      <c r="AE230" s="127">
        <f>VLOOKUP($C230,Classification!$A:$F,5,FALSE)</f>
        <v>39</v>
      </c>
      <c r="AF230" s="125">
        <f>VLOOKUP($C230,Classification!$A:$F,6,FALSE)</f>
        <v>1</v>
      </c>
      <c r="AG230" s="126" t="str">
        <f>INDEX(ATS!$A:$AE,MATCH('2) Order Form'!$W230,ATS!$AD:$AD,0),7)</f>
        <v>Active</v>
      </c>
    </row>
    <row r="231" spans="1:33" ht="17.25" customHeight="1" x14ac:dyDescent="0.2">
      <c r="A231" s="34">
        <v>1</v>
      </c>
      <c r="B231" s="34" t="str">
        <f>VLOOKUP(A231,Classification!$H$2:$I$11,2,FALSE)</f>
        <v>Helmets &amp; Helmet Acc.</v>
      </c>
      <c r="C231" s="34">
        <f>INDEX(ATS!$A:$AE,MATCH('2) Order Form'!$W231,ATS!$AD:$AD,0),1)</f>
        <v>810090</v>
      </c>
      <c r="D231" s="34" t="str">
        <f>INDEX(ATS!$A:$AE,MATCH('2) Order Form'!$W231,ATS!$AD:$AD,0),2)</f>
        <v>Ripper Helmet Visor (+JR)</v>
      </c>
      <c r="E231" s="83" t="str">
        <f>INDEX(ATS!$A:$AE,MATCH('2) Order Form'!$W231,ATS!$AD:$AD,0),4)</f>
        <v>MRBE-OS</v>
      </c>
      <c r="F231" s="83" t="str">
        <f>INDEX(ATS!$A:$AE,MATCH('2) Order Form'!$W231,ATS!$AD:$AD,0),5)</f>
        <v>Matte Race Blue</v>
      </c>
      <c r="G231" s="146" t="str">
        <f>INDEX(ATS!$A:$AE,MATCH('2) Order Form'!$W231,ATS!$AD:$AD,0),6)</f>
        <v>OS</v>
      </c>
      <c r="H231" s="59">
        <v>1</v>
      </c>
      <c r="I231" s="112">
        <v>0</v>
      </c>
      <c r="J231" s="118">
        <f>IFERROR(VLOOKUP(W231,ATS!$AD:$AF,2,FALSE),0)</f>
        <v>31</v>
      </c>
      <c r="K231" s="118">
        <f t="shared" si="91"/>
        <v>31</v>
      </c>
      <c r="L231" s="118">
        <f>IFERROR(VLOOKUP(W231,ATS!$AD:$AF,3,FALSE),0)</f>
        <v>31</v>
      </c>
      <c r="M231" s="151">
        <f t="shared" si="104"/>
        <v>31</v>
      </c>
      <c r="N231" s="94">
        <v>0</v>
      </c>
      <c r="O231" s="56">
        <f t="shared" si="105"/>
        <v>0</v>
      </c>
      <c r="P231" s="51">
        <f>VLOOKUP($C231,Prices!$A$3:$R$1996,MATCH('2) Order Form'!P$8,Prices!$A$2:$R$2,0),FALSE)</f>
        <v>10</v>
      </c>
      <c r="Q231" s="52">
        <f>VLOOKUP($C231,Prices!$A$3:$R$1996,MATCH('2) Order Form'!Q$8,Prices!$A$2:$R$2,0),FALSE)</f>
        <v>19.95</v>
      </c>
      <c r="R231" s="35">
        <f t="shared" si="106"/>
        <v>0</v>
      </c>
      <c r="S231" s="44">
        <f t="shared" si="107"/>
        <v>0</v>
      </c>
      <c r="T231" s="52">
        <f t="shared" si="108"/>
        <v>0</v>
      </c>
      <c r="U231" s="119">
        <f t="shared" si="92"/>
        <v>0</v>
      </c>
      <c r="V231" s="120"/>
      <c r="W231" s="143">
        <v>7048652664129</v>
      </c>
      <c r="X231" s="121"/>
      <c r="Y231" s="122">
        <f t="shared" si="109"/>
        <v>0</v>
      </c>
      <c r="Z231" s="123">
        <f t="shared" ca="1" si="110"/>
        <v>0</v>
      </c>
      <c r="AA231" s="123">
        <f t="shared" ca="1" si="111"/>
        <v>0</v>
      </c>
      <c r="AB231" s="123">
        <f t="shared" ca="1" si="112"/>
        <v>1</v>
      </c>
      <c r="AC231" s="123" t="str">
        <f t="shared" si="113"/>
        <v>810090Matte Race Blue</v>
      </c>
      <c r="AD231" s="124">
        <f t="shared" si="114"/>
        <v>810090</v>
      </c>
      <c r="AE231" s="127">
        <f>VLOOKUP($C231,Classification!$A:$F,5,FALSE)</f>
        <v>39</v>
      </c>
      <c r="AF231" s="125">
        <f>VLOOKUP($C231,Classification!$A:$F,6,FALSE)</f>
        <v>1</v>
      </c>
      <c r="AG231" s="126" t="str">
        <f>INDEX(ATS!$A:$AE,MATCH('2) Order Form'!$W231,ATS!$AD:$AD,0),7)</f>
        <v>Active</v>
      </c>
    </row>
    <row r="232" spans="1:33" ht="17.25" customHeight="1" x14ac:dyDescent="0.2">
      <c r="A232" s="34">
        <v>1</v>
      </c>
      <c r="B232" s="34" t="str">
        <f>VLOOKUP(A232,Classification!$H$2:$I$11,2,FALSE)</f>
        <v>Helmets &amp; Helmet Acc.</v>
      </c>
      <c r="C232" s="34">
        <f>INDEX(ATS!$A:$AE,MATCH('2) Order Form'!$W232,ATS!$AD:$AD,0),1)</f>
        <v>810090</v>
      </c>
      <c r="D232" s="34" t="str">
        <f>INDEX(ATS!$A:$AE,MATCH('2) Order Form'!$W232,ATS!$AD:$AD,0),2)</f>
        <v>Ripper Helmet Visor (+JR)</v>
      </c>
      <c r="E232" s="83" t="str">
        <f>INDEX(ATS!$A:$AE,MATCH('2) Order Form'!$W232,ATS!$AD:$AD,0),4)</f>
        <v>SGRM-OS</v>
      </c>
      <c r="F232" s="83" t="str">
        <f>INDEX(ATS!$A:$AE,MATCH('2) Order Form'!$W232,ATS!$AD:$AD,0),5)</f>
        <v>Slate Gray Metallic</v>
      </c>
      <c r="G232" s="146" t="str">
        <f>INDEX(ATS!$A:$AE,MATCH('2) Order Form'!$W232,ATS!$AD:$AD,0),6)</f>
        <v>OS</v>
      </c>
      <c r="H232" s="59">
        <v>1</v>
      </c>
      <c r="I232" s="112">
        <v>0</v>
      </c>
      <c r="J232" s="118">
        <f>IFERROR(VLOOKUP(W232,ATS!$AD:$AF,2,FALSE),0)</f>
        <v>7</v>
      </c>
      <c r="K232" s="118">
        <f t="shared" si="91"/>
        <v>7</v>
      </c>
      <c r="L232" s="118">
        <f>IFERROR(VLOOKUP(W232,ATS!$AD:$AF,3,FALSE),0)</f>
        <v>7</v>
      </c>
      <c r="M232" s="151">
        <f t="shared" si="104"/>
        <v>7</v>
      </c>
      <c r="N232" s="94">
        <v>0</v>
      </c>
      <c r="O232" s="56">
        <f t="shared" si="105"/>
        <v>0</v>
      </c>
      <c r="P232" s="51">
        <f>VLOOKUP($C232,Prices!$A$3:$R$1996,MATCH('2) Order Form'!P$8,Prices!$A$2:$R$2,0),FALSE)</f>
        <v>10</v>
      </c>
      <c r="Q232" s="52">
        <f>VLOOKUP($C232,Prices!$A$3:$R$1996,MATCH('2) Order Form'!Q$8,Prices!$A$2:$R$2,0),FALSE)</f>
        <v>19.95</v>
      </c>
      <c r="R232" s="35">
        <f t="shared" si="106"/>
        <v>0</v>
      </c>
      <c r="S232" s="44">
        <f t="shared" si="107"/>
        <v>0</v>
      </c>
      <c r="T232" s="52">
        <f t="shared" si="108"/>
        <v>0</v>
      </c>
      <c r="U232" s="119">
        <f t="shared" si="92"/>
        <v>0</v>
      </c>
      <c r="V232" s="120"/>
      <c r="W232" s="143">
        <v>7048652714992</v>
      </c>
      <c r="X232" s="121"/>
      <c r="Y232" s="122">
        <f t="shared" si="109"/>
        <v>0</v>
      </c>
      <c r="Z232" s="123">
        <f t="shared" ca="1" si="110"/>
        <v>0</v>
      </c>
      <c r="AA232" s="123">
        <f t="shared" ca="1" si="111"/>
        <v>0</v>
      </c>
      <c r="AB232" s="123">
        <f t="shared" ca="1" si="112"/>
        <v>1</v>
      </c>
      <c r="AC232" s="123" t="str">
        <f t="shared" si="113"/>
        <v>810090Slate Gray Metallic</v>
      </c>
      <c r="AD232" s="124">
        <f t="shared" si="114"/>
        <v>810090</v>
      </c>
      <c r="AE232" s="127">
        <f>VLOOKUP($C232,Classification!$A:$F,5,FALSE)</f>
        <v>39</v>
      </c>
      <c r="AF232" s="125">
        <f>VLOOKUP($C232,Classification!$A:$F,6,FALSE)</f>
        <v>1</v>
      </c>
      <c r="AG232" s="126" t="str">
        <f>INDEX(ATS!$A:$AE,MATCH('2) Order Form'!$W232,ATS!$AD:$AD,0),7)</f>
        <v>Active</v>
      </c>
    </row>
    <row r="233" spans="1:33" ht="17.25" customHeight="1" x14ac:dyDescent="0.2">
      <c r="A233" s="34">
        <v>1</v>
      </c>
      <c r="B233" s="34" t="str">
        <f>VLOOKUP(A233,Classification!$H$2:$I$11,2,FALSE)</f>
        <v>Helmets &amp; Helmet Acc.</v>
      </c>
      <c r="C233" s="34">
        <f>INDEX(ATS!$A:$AE,MATCH('2) Order Form'!$W233,ATS!$AD:$AD,0),1)</f>
        <v>810090</v>
      </c>
      <c r="D233" s="34" t="str">
        <f>INDEX(ATS!$A:$AE,MATCH('2) Order Form'!$W233,ATS!$AD:$AD,0),2)</f>
        <v>Ripper Helmet Visor (+JR)</v>
      </c>
      <c r="E233" s="83" t="str">
        <f>INDEX(ATS!$A:$AE,MATCH('2) Order Form'!$W233,ATS!$AD:$AD,0),4)</f>
        <v>MWHTE-OS</v>
      </c>
      <c r="F233" s="83" t="str">
        <f>INDEX(ATS!$A:$AE,MATCH('2) Order Form'!$W233,ATS!$AD:$AD,0),5)</f>
        <v>Matte White</v>
      </c>
      <c r="G233" s="146" t="str">
        <f>INDEX(ATS!$A:$AE,MATCH('2) Order Form'!$W233,ATS!$AD:$AD,0),6)</f>
        <v>OS</v>
      </c>
      <c r="H233" s="59">
        <v>1</v>
      </c>
      <c r="I233" s="112">
        <v>0</v>
      </c>
      <c r="J233" s="118">
        <f>IFERROR(VLOOKUP(W233,ATS!$AD:$AF,2,FALSE),0)</f>
        <v>40</v>
      </c>
      <c r="K233" s="118">
        <f t="shared" si="91"/>
        <v>40</v>
      </c>
      <c r="L233" s="118">
        <f>IFERROR(VLOOKUP(W233,ATS!$AD:$AF,3,FALSE),0)</f>
        <v>40</v>
      </c>
      <c r="M233" s="151">
        <f t="shared" si="104"/>
        <v>40</v>
      </c>
      <c r="N233" s="94">
        <v>0</v>
      </c>
      <c r="O233" s="56">
        <f t="shared" si="105"/>
        <v>0</v>
      </c>
      <c r="P233" s="51">
        <f>VLOOKUP($C233,Prices!$A$3:$R$1996,MATCH('2) Order Form'!P$8,Prices!$A$2:$R$2,0),FALSE)</f>
        <v>10</v>
      </c>
      <c r="Q233" s="52">
        <f>VLOOKUP($C233,Prices!$A$3:$R$1996,MATCH('2) Order Form'!Q$8,Prices!$A$2:$R$2,0),FALSE)</f>
        <v>19.95</v>
      </c>
      <c r="R233" s="35">
        <f t="shared" si="106"/>
        <v>0</v>
      </c>
      <c r="S233" s="44">
        <f t="shared" si="107"/>
        <v>0</v>
      </c>
      <c r="T233" s="52">
        <f t="shared" si="108"/>
        <v>0</v>
      </c>
      <c r="U233" s="119">
        <f t="shared" si="92"/>
        <v>0</v>
      </c>
      <c r="V233" s="120"/>
      <c r="W233" s="143">
        <v>7048652542410</v>
      </c>
      <c r="X233" s="121"/>
      <c r="Y233" s="122">
        <f t="shared" si="109"/>
        <v>0</v>
      </c>
      <c r="Z233" s="123">
        <f t="shared" ca="1" si="110"/>
        <v>0</v>
      </c>
      <c r="AA233" s="123">
        <f t="shared" ca="1" si="111"/>
        <v>0</v>
      </c>
      <c r="AB233" s="123">
        <f t="shared" ca="1" si="112"/>
        <v>1</v>
      </c>
      <c r="AC233" s="123" t="str">
        <f t="shared" si="113"/>
        <v>810090Matte White</v>
      </c>
      <c r="AD233" s="124">
        <f t="shared" si="114"/>
        <v>810090</v>
      </c>
      <c r="AE233" s="127">
        <f>VLOOKUP($C233,Classification!$A:$F,5,FALSE)</f>
        <v>39</v>
      </c>
      <c r="AF233" s="125">
        <f>VLOOKUP($C233,Classification!$A:$F,6,FALSE)</f>
        <v>1</v>
      </c>
      <c r="AG233" s="126" t="str">
        <f>INDEX(ATS!$A:$AE,MATCH('2) Order Form'!$W233,ATS!$AD:$AD,0),7)</f>
        <v>Active</v>
      </c>
    </row>
    <row r="234" spans="1:33" ht="17.25" customHeight="1" x14ac:dyDescent="0.2">
      <c r="A234" s="34">
        <v>1</v>
      </c>
      <c r="B234" s="34" t="str">
        <f>VLOOKUP(A234,Classification!$H$2:$I$11,2,FALSE)</f>
        <v>Helmets &amp; Helmet Acc.</v>
      </c>
      <c r="C234" s="34">
        <f>INDEX(ATS!$A:$AE,MATCH('2) Order Form'!$W234,ATS!$AD:$AD,0),1)</f>
        <v>810095</v>
      </c>
      <c r="D234" s="34" t="str">
        <f>INDEX(ATS!$A:$AE,MATCH('2) Order Form'!$W234,ATS!$AD:$AD,0),2)</f>
        <v>Ripper Mips Comfort Pads</v>
      </c>
      <c r="E234" s="83" t="str">
        <f>INDEX(ATS!$A:$AE,MATCH('2) Order Form'!$W234,ATS!$AD:$AD,0),4)</f>
        <v>TEBLK-OS</v>
      </c>
      <c r="F234" s="83" t="str">
        <f>INDEX(ATS!$A:$AE,MATCH('2) Order Form'!$W234,ATS!$AD:$AD,0),5)</f>
        <v>True Black</v>
      </c>
      <c r="G234" s="146" t="str">
        <f>INDEX(ATS!$A:$AE,MATCH('2) Order Form'!$W234,ATS!$AD:$AD,0),6)</f>
        <v>OS</v>
      </c>
      <c r="H234" s="59">
        <v>1</v>
      </c>
      <c r="I234" s="112">
        <v>0</v>
      </c>
      <c r="J234" s="118">
        <f>IFERROR(VLOOKUP(W234,ATS!$AD:$AF,2,FALSE),0)</f>
        <v>197</v>
      </c>
      <c r="K234" s="118" t="str">
        <f t="shared" si="91"/>
        <v>50+</v>
      </c>
      <c r="L234" s="118">
        <f>IFERROR(VLOOKUP(W234,ATS!$AD:$AF,3,FALSE),0)</f>
        <v>197</v>
      </c>
      <c r="M234" s="151" t="str">
        <f t="shared" si="104"/>
        <v>50+</v>
      </c>
      <c r="N234" s="94">
        <v>0</v>
      </c>
      <c r="O234" s="56">
        <f t="shared" si="105"/>
        <v>0</v>
      </c>
      <c r="P234" s="51">
        <f>VLOOKUP($C234,Prices!$A$3:$R$1996,MATCH('2) Order Form'!P$8,Prices!$A$2:$R$2,0),FALSE)</f>
        <v>5</v>
      </c>
      <c r="Q234" s="52">
        <f>VLOOKUP($C234,Prices!$A$3:$R$1996,MATCH('2) Order Form'!Q$8,Prices!$A$2:$R$2,0),FALSE)</f>
        <v>9.9499999999999993</v>
      </c>
      <c r="R234" s="35">
        <f t="shared" si="106"/>
        <v>0</v>
      </c>
      <c r="S234" s="44">
        <f t="shared" si="107"/>
        <v>0</v>
      </c>
      <c r="T234" s="52">
        <f t="shared" si="108"/>
        <v>0</v>
      </c>
      <c r="U234" s="119">
        <f t="shared" si="92"/>
        <v>0</v>
      </c>
      <c r="V234" s="120"/>
      <c r="W234" s="143">
        <v>7048652557018</v>
      </c>
      <c r="X234" s="121"/>
      <c r="Y234" s="122">
        <f t="shared" si="109"/>
        <v>0</v>
      </c>
      <c r="Z234" s="123">
        <f t="shared" ca="1" si="110"/>
        <v>0</v>
      </c>
      <c r="AA234" s="123">
        <f t="shared" ca="1" si="111"/>
        <v>1</v>
      </c>
      <c r="AB234" s="123">
        <f t="shared" ca="1" si="112"/>
        <v>1</v>
      </c>
      <c r="AC234" s="123" t="str">
        <f t="shared" si="113"/>
        <v>810095True Black</v>
      </c>
      <c r="AD234" s="124">
        <f t="shared" si="114"/>
        <v>810095</v>
      </c>
      <c r="AE234" s="127">
        <f>VLOOKUP($C234,Classification!$A:$F,5,FALSE)</f>
        <v>40</v>
      </c>
      <c r="AF234" s="125">
        <f>VLOOKUP($C234,Classification!$A:$F,6,FALSE)</f>
        <v>1</v>
      </c>
      <c r="AG234" s="126" t="str">
        <f>INDEX(ATS!$A:$AE,MATCH('2) Order Form'!$W234,ATS!$AD:$AD,0),7)</f>
        <v>Active</v>
      </c>
    </row>
    <row r="235" spans="1:33" ht="17.25" customHeight="1" x14ac:dyDescent="0.2">
      <c r="A235" s="34">
        <v>1</v>
      </c>
      <c r="B235" s="34" t="str">
        <f>VLOOKUP(A235,Classification!$H$2:$I$11,2,FALSE)</f>
        <v>Helmets &amp; Helmet Acc.</v>
      </c>
      <c r="C235" s="34">
        <f>INDEX(ATS!$A:$AE,MATCH('2) Order Form'!$W235,ATS!$AD:$AD,0),1)</f>
        <v>810093</v>
      </c>
      <c r="D235" s="34" t="str">
        <f>INDEX(ATS!$A:$AE,MATCH('2) Order Form'!$W235,ATS!$AD:$AD,0),2)</f>
        <v>Ripper Comfort Pads</v>
      </c>
      <c r="E235" s="83" t="str">
        <f>INDEX(ATS!$A:$AE,MATCH('2) Order Form'!$W235,ATS!$AD:$AD,0),4)</f>
        <v>TEBLK-OS</v>
      </c>
      <c r="F235" s="83" t="str">
        <f>INDEX(ATS!$A:$AE,MATCH('2) Order Form'!$W235,ATS!$AD:$AD,0),5)</f>
        <v>True Black</v>
      </c>
      <c r="G235" s="146" t="str">
        <f>INDEX(ATS!$A:$AE,MATCH('2) Order Form'!$W235,ATS!$AD:$AD,0),6)</f>
        <v>OS</v>
      </c>
      <c r="H235" s="59">
        <v>1</v>
      </c>
      <c r="I235" s="112">
        <v>0</v>
      </c>
      <c r="J235" s="118">
        <f>IFERROR(VLOOKUP(W235,ATS!$AD:$AF,2,FALSE),0)</f>
        <v>199</v>
      </c>
      <c r="K235" s="118" t="str">
        <f t="shared" si="91"/>
        <v>50+</v>
      </c>
      <c r="L235" s="118">
        <f>IFERROR(VLOOKUP(W235,ATS!$AD:$AF,3,FALSE),0)</f>
        <v>199</v>
      </c>
      <c r="M235" s="151" t="str">
        <f t="shared" si="104"/>
        <v>50+</v>
      </c>
      <c r="N235" s="94">
        <v>0</v>
      </c>
      <c r="O235" s="56">
        <f t="shared" si="105"/>
        <v>0</v>
      </c>
      <c r="P235" s="51">
        <f>VLOOKUP($C235,Prices!$A$3:$R$1996,MATCH('2) Order Form'!P$8,Prices!$A$2:$R$2,0),FALSE)</f>
        <v>5</v>
      </c>
      <c r="Q235" s="52">
        <f>VLOOKUP($C235,Prices!$A$3:$R$1996,MATCH('2) Order Form'!Q$8,Prices!$A$2:$R$2,0),FALSE)</f>
        <v>9.9499999999999993</v>
      </c>
      <c r="R235" s="35">
        <f t="shared" si="106"/>
        <v>0</v>
      </c>
      <c r="S235" s="44">
        <f t="shared" si="107"/>
        <v>0</v>
      </c>
      <c r="T235" s="52">
        <f t="shared" si="108"/>
        <v>0</v>
      </c>
      <c r="U235" s="119">
        <f t="shared" si="92"/>
        <v>0</v>
      </c>
      <c r="V235" s="120"/>
      <c r="W235" s="143">
        <v>7048652557001</v>
      </c>
      <c r="X235" s="121"/>
      <c r="Y235" s="122">
        <f t="shared" si="109"/>
        <v>0</v>
      </c>
      <c r="Z235" s="123">
        <f t="shared" ca="1" si="110"/>
        <v>0</v>
      </c>
      <c r="AA235" s="123">
        <f t="shared" ca="1" si="111"/>
        <v>1</v>
      </c>
      <c r="AB235" s="123">
        <f t="shared" ca="1" si="112"/>
        <v>0</v>
      </c>
      <c r="AC235" s="123" t="str">
        <f t="shared" si="113"/>
        <v>810093True Black</v>
      </c>
      <c r="AD235" s="124">
        <f t="shared" si="114"/>
        <v>810093</v>
      </c>
      <c r="AE235" s="127">
        <f>VLOOKUP($C235,Classification!$A:$F,5,FALSE)</f>
        <v>41</v>
      </c>
      <c r="AF235" s="125">
        <f>VLOOKUP($C235,Classification!$A:$F,6,FALSE)</f>
        <v>1</v>
      </c>
      <c r="AG235" s="126" t="str">
        <f>INDEX(ATS!$A:$AE,MATCH('2) Order Form'!$W235,ATS!$AD:$AD,0),7)</f>
        <v>Active</v>
      </c>
    </row>
    <row r="236" spans="1:33" ht="17.25" customHeight="1" x14ac:dyDescent="0.2">
      <c r="A236" s="34">
        <v>1</v>
      </c>
      <c r="B236" s="34" t="str">
        <f>VLOOKUP(A236,Classification!$H$2:$I$11,2,FALSE)</f>
        <v>Helmets &amp; Helmet Acc.</v>
      </c>
      <c r="C236" s="34">
        <f>INDEX(ATS!$A:$AE,MATCH('2) Order Form'!$W236,ATS!$AD:$AD,0),1)</f>
        <v>810065</v>
      </c>
      <c r="D236" s="34" t="str">
        <f>INDEX(ATS!$A:$AE,MATCH('2) Order Form'!$W236,ATS!$AD:$AD,0),2)</f>
        <v>Chaser Mips comf pads 7mm</v>
      </c>
      <c r="E236" s="83" t="str">
        <f>INDEX(ATS!$A:$AE,MATCH('2) Order Form'!$W236,ATS!$AD:$AD,0),4)</f>
        <v>TEBLK-SM</v>
      </c>
      <c r="F236" s="83" t="str">
        <f>INDEX(ATS!$A:$AE,MATCH('2) Order Form'!$W236,ATS!$AD:$AD,0),5)</f>
        <v>True Black</v>
      </c>
      <c r="G236" s="146" t="str">
        <f>INDEX(ATS!$A:$AE,MATCH('2) Order Form'!$W236,ATS!$AD:$AD,0),6)</f>
        <v>SM</v>
      </c>
      <c r="H236" s="59">
        <v>1</v>
      </c>
      <c r="I236" s="112">
        <v>0</v>
      </c>
      <c r="J236" s="118">
        <f>IFERROR(VLOOKUP(W236,ATS!$AD:$AF,2,FALSE),0)</f>
        <v>21</v>
      </c>
      <c r="K236" s="118">
        <f t="shared" si="91"/>
        <v>21</v>
      </c>
      <c r="L236" s="118">
        <f>IFERROR(VLOOKUP(W236,ATS!$AD:$AF,3,FALSE),0)</f>
        <v>21</v>
      </c>
      <c r="M236" s="151">
        <f t="shared" si="104"/>
        <v>21</v>
      </c>
      <c r="N236" s="94">
        <v>0</v>
      </c>
      <c r="O236" s="56">
        <f t="shared" si="105"/>
        <v>0</v>
      </c>
      <c r="P236" s="51">
        <f>VLOOKUP($C236,Prices!$A$3:$R$1996,MATCH('2) Order Form'!P$8,Prices!$A$2:$R$2,0),FALSE)</f>
        <v>5</v>
      </c>
      <c r="Q236" s="52">
        <f>VLOOKUP($C236,Prices!$A$3:$R$1996,MATCH('2) Order Form'!Q$8,Prices!$A$2:$R$2,0),FALSE)</f>
        <v>9.9499999999999993</v>
      </c>
      <c r="R236" s="35">
        <f t="shared" si="106"/>
        <v>0</v>
      </c>
      <c r="S236" s="44">
        <f t="shared" si="107"/>
        <v>0</v>
      </c>
      <c r="T236" s="52">
        <f t="shared" si="108"/>
        <v>0</v>
      </c>
      <c r="U236" s="119">
        <f t="shared" si="92"/>
        <v>0</v>
      </c>
      <c r="V236" s="120"/>
      <c r="W236" s="143">
        <v>7048652328182</v>
      </c>
      <c r="X236" s="121"/>
      <c r="Y236" s="122">
        <f t="shared" si="109"/>
        <v>0</v>
      </c>
      <c r="Z236" s="123">
        <f t="shared" ca="1" si="110"/>
        <v>0</v>
      </c>
      <c r="AA236" s="123">
        <f t="shared" ca="1" si="111"/>
        <v>1</v>
      </c>
      <c r="AB236" s="123">
        <f t="shared" ca="1" si="112"/>
        <v>0</v>
      </c>
      <c r="AC236" s="123" t="str">
        <f t="shared" si="113"/>
        <v>810065True Black</v>
      </c>
      <c r="AD236" s="124">
        <f t="shared" si="114"/>
        <v>810065</v>
      </c>
      <c r="AE236" s="127">
        <f>VLOOKUP($C236,Classification!$A:$F,5,FALSE)</f>
        <v>42</v>
      </c>
      <c r="AF236" s="125">
        <f>VLOOKUP($C236,Classification!$A:$F,6,FALSE)</f>
        <v>1</v>
      </c>
      <c r="AG236" s="126" t="str">
        <f>INDEX(ATS!$A:$AE,MATCH('2) Order Form'!$W236,ATS!$AD:$AD,0),7)</f>
        <v>Active</v>
      </c>
    </row>
    <row r="237" spans="1:33" ht="17.25" customHeight="1" x14ac:dyDescent="0.2">
      <c r="A237" s="34">
        <v>1</v>
      </c>
      <c r="B237" s="34" t="str">
        <f>VLOOKUP(A237,Classification!$H$2:$I$11,2,FALSE)</f>
        <v>Helmets &amp; Helmet Acc.</v>
      </c>
      <c r="C237" s="34">
        <f>INDEX(ATS!$A:$AE,MATCH('2) Order Form'!$W237,ATS!$AD:$AD,0),1)</f>
        <v>810065</v>
      </c>
      <c r="D237" s="34" t="str">
        <f>INDEX(ATS!$A:$AE,MATCH('2) Order Form'!$W237,ATS!$AD:$AD,0),2)</f>
        <v>Chaser Mips comf pads 7mm</v>
      </c>
      <c r="E237" s="83" t="str">
        <f>INDEX(ATS!$A:$AE,MATCH('2) Order Form'!$W237,ATS!$AD:$AD,0),4)</f>
        <v>TEBLK-ML</v>
      </c>
      <c r="F237" s="83" t="str">
        <f>INDEX(ATS!$A:$AE,MATCH('2) Order Form'!$W237,ATS!$AD:$AD,0),5)</f>
        <v>True Black</v>
      </c>
      <c r="G237" s="146" t="str">
        <f>INDEX(ATS!$A:$AE,MATCH('2) Order Form'!$W237,ATS!$AD:$AD,0),6)</f>
        <v>ML</v>
      </c>
      <c r="H237" s="59">
        <v>1</v>
      </c>
      <c r="I237" s="112">
        <v>0</v>
      </c>
      <c r="J237" s="118">
        <f>IFERROR(VLOOKUP(W237,ATS!$AD:$AF,2,FALSE),0)</f>
        <v>20</v>
      </c>
      <c r="K237" s="118">
        <f t="shared" si="91"/>
        <v>20</v>
      </c>
      <c r="L237" s="118">
        <f>IFERROR(VLOOKUP(W237,ATS!$AD:$AF,3,FALSE),0)</f>
        <v>20</v>
      </c>
      <c r="M237" s="151">
        <f t="shared" si="104"/>
        <v>20</v>
      </c>
      <c r="N237" s="94">
        <v>0</v>
      </c>
      <c r="O237" s="56">
        <f t="shared" si="105"/>
        <v>0</v>
      </c>
      <c r="P237" s="51">
        <f>VLOOKUP($C237,Prices!$A$3:$R$1996,MATCH('2) Order Form'!P$8,Prices!$A$2:$R$2,0),FALSE)</f>
        <v>5</v>
      </c>
      <c r="Q237" s="52">
        <f>VLOOKUP($C237,Prices!$A$3:$R$1996,MATCH('2) Order Form'!Q$8,Prices!$A$2:$R$2,0),FALSE)</f>
        <v>9.9499999999999993</v>
      </c>
      <c r="R237" s="35">
        <f t="shared" si="106"/>
        <v>0</v>
      </c>
      <c r="S237" s="44">
        <f t="shared" si="107"/>
        <v>0</v>
      </c>
      <c r="T237" s="52">
        <f t="shared" si="108"/>
        <v>0</v>
      </c>
      <c r="U237" s="119">
        <f t="shared" si="92"/>
        <v>0</v>
      </c>
      <c r="V237" s="120"/>
      <c r="W237" s="143">
        <v>7048652328175</v>
      </c>
      <c r="X237" s="121"/>
      <c r="Y237" s="122">
        <f t="shared" si="109"/>
        <v>0</v>
      </c>
      <c r="Z237" s="123">
        <f t="shared" ca="1" si="110"/>
        <v>0</v>
      </c>
      <c r="AA237" s="123">
        <f t="shared" ca="1" si="111"/>
        <v>0</v>
      </c>
      <c r="AB237" s="123">
        <f t="shared" ca="1" si="112"/>
        <v>0</v>
      </c>
      <c r="AC237" s="123" t="str">
        <f t="shared" si="113"/>
        <v>810065True Black</v>
      </c>
      <c r="AD237" s="124">
        <f t="shared" si="114"/>
        <v>810065</v>
      </c>
      <c r="AE237" s="127">
        <f>VLOOKUP($C237,Classification!$A:$F,5,FALSE)</f>
        <v>42</v>
      </c>
      <c r="AF237" s="125">
        <f>VLOOKUP($C237,Classification!$A:$F,6,FALSE)</f>
        <v>1</v>
      </c>
      <c r="AG237" s="126" t="str">
        <f>INDEX(ATS!$A:$AE,MATCH('2) Order Form'!$W237,ATS!$AD:$AD,0),7)</f>
        <v>Active</v>
      </c>
    </row>
    <row r="238" spans="1:33" ht="17.25" customHeight="1" x14ac:dyDescent="0.2">
      <c r="A238" s="34">
        <v>1</v>
      </c>
      <c r="B238" s="34" t="str">
        <f>VLOOKUP(A238,Classification!$H$2:$I$11,2,FALSE)</f>
        <v>Helmets &amp; Helmet Acc.</v>
      </c>
      <c r="C238" s="34">
        <f>INDEX(ATS!$A:$AE,MATCH('2) Order Form'!$W238,ATS!$AD:$AD,0),1)</f>
        <v>810065</v>
      </c>
      <c r="D238" s="34" t="str">
        <f>INDEX(ATS!$A:$AE,MATCH('2) Order Form'!$W238,ATS!$AD:$AD,0),2)</f>
        <v>Chaser Mips comf pads 7mm</v>
      </c>
      <c r="E238" s="83" t="str">
        <f>INDEX(ATS!$A:$AE,MATCH('2) Order Form'!$W238,ATS!$AD:$AD,0),4)</f>
        <v>TEBLK-LXL</v>
      </c>
      <c r="F238" s="83" t="str">
        <f>INDEX(ATS!$A:$AE,MATCH('2) Order Form'!$W238,ATS!$AD:$AD,0),5)</f>
        <v>True Black</v>
      </c>
      <c r="G238" s="146" t="str">
        <f>INDEX(ATS!$A:$AE,MATCH('2) Order Form'!$W238,ATS!$AD:$AD,0),6)</f>
        <v>LXL</v>
      </c>
      <c r="H238" s="59">
        <v>1</v>
      </c>
      <c r="I238" s="112">
        <v>0</v>
      </c>
      <c r="J238" s="118">
        <f>IFERROR(VLOOKUP(W238,ATS!$AD:$AF,2,FALSE),0)</f>
        <v>21</v>
      </c>
      <c r="K238" s="118">
        <f t="shared" si="91"/>
        <v>21</v>
      </c>
      <c r="L238" s="118">
        <f>IFERROR(VLOOKUP(W238,ATS!$AD:$AF,3,FALSE),0)</f>
        <v>21</v>
      </c>
      <c r="M238" s="151">
        <f t="shared" si="104"/>
        <v>21</v>
      </c>
      <c r="N238" s="94">
        <v>0</v>
      </c>
      <c r="O238" s="56">
        <f t="shared" si="105"/>
        <v>0</v>
      </c>
      <c r="P238" s="51">
        <f>VLOOKUP($C238,Prices!$A$3:$R$1996,MATCH('2) Order Form'!P$8,Prices!$A$2:$R$2,0),FALSE)</f>
        <v>5</v>
      </c>
      <c r="Q238" s="52">
        <f>VLOOKUP($C238,Prices!$A$3:$R$1996,MATCH('2) Order Form'!Q$8,Prices!$A$2:$R$2,0),FALSE)</f>
        <v>9.9499999999999993</v>
      </c>
      <c r="R238" s="35">
        <f t="shared" si="106"/>
        <v>0</v>
      </c>
      <c r="S238" s="44">
        <f t="shared" si="107"/>
        <v>0</v>
      </c>
      <c r="T238" s="52">
        <f t="shared" si="108"/>
        <v>0</v>
      </c>
      <c r="U238" s="119">
        <f t="shared" si="92"/>
        <v>0</v>
      </c>
      <c r="V238" s="120"/>
      <c r="W238" s="143">
        <v>7048652328168</v>
      </c>
      <c r="X238" s="121"/>
      <c r="Y238" s="122">
        <f t="shared" si="109"/>
        <v>0</v>
      </c>
      <c r="Z238" s="123">
        <f t="shared" ca="1" si="110"/>
        <v>0</v>
      </c>
      <c r="AA238" s="123">
        <f t="shared" ca="1" si="111"/>
        <v>0</v>
      </c>
      <c r="AB238" s="123">
        <f t="shared" ca="1" si="112"/>
        <v>0</v>
      </c>
      <c r="AC238" s="123" t="str">
        <f t="shared" si="113"/>
        <v>810065True Black</v>
      </c>
      <c r="AD238" s="124">
        <f t="shared" si="114"/>
        <v>810065</v>
      </c>
      <c r="AE238" s="127">
        <f>VLOOKUP($C238,Classification!$A:$F,5,FALSE)</f>
        <v>42</v>
      </c>
      <c r="AF238" s="125">
        <f>VLOOKUP($C238,Classification!$A:$F,6,FALSE)</f>
        <v>1</v>
      </c>
      <c r="AG238" s="126" t="str">
        <f>INDEX(ATS!$A:$AE,MATCH('2) Order Form'!$W238,ATS!$AD:$AD,0),7)</f>
        <v>Active</v>
      </c>
    </row>
    <row r="239" spans="1:33" ht="17.25" customHeight="1" x14ac:dyDescent="0.2">
      <c r="A239" s="34">
        <v>1</v>
      </c>
      <c r="B239" s="34" t="str">
        <f>VLOOKUP(A239,Classification!$H$2:$I$11,2,FALSE)</f>
        <v>Helmets &amp; Helmet Acc.</v>
      </c>
      <c r="C239" s="34">
        <f>INDEX(ATS!$A:$AE,MATCH('2) Order Form'!$W239,ATS!$AD:$AD,0),1)</f>
        <v>810064</v>
      </c>
      <c r="D239" s="34" t="str">
        <f>INDEX(ATS!$A:$AE,MATCH('2) Order Form'!$W239,ATS!$AD:$AD,0),2)</f>
        <v>Chaser Comfort pads 7mm</v>
      </c>
      <c r="E239" s="83" t="str">
        <f>INDEX(ATS!$A:$AE,MATCH('2) Order Form'!$W239,ATS!$AD:$AD,0),4)</f>
        <v>TEBLK-SM</v>
      </c>
      <c r="F239" s="83" t="str">
        <f>INDEX(ATS!$A:$AE,MATCH('2) Order Form'!$W239,ATS!$AD:$AD,0),5)</f>
        <v>True Black</v>
      </c>
      <c r="G239" s="146" t="str">
        <f>INDEX(ATS!$A:$AE,MATCH('2) Order Form'!$W239,ATS!$AD:$AD,0),6)</f>
        <v>SM</v>
      </c>
      <c r="H239" s="59">
        <v>1</v>
      </c>
      <c r="I239" s="112">
        <v>0</v>
      </c>
      <c r="J239" s="118">
        <f>IFERROR(VLOOKUP(W239,ATS!$AD:$AF,2,FALSE),0)</f>
        <v>21</v>
      </c>
      <c r="K239" s="118">
        <f t="shared" si="91"/>
        <v>21</v>
      </c>
      <c r="L239" s="118">
        <f>IFERROR(VLOOKUP(W239,ATS!$AD:$AF,3,FALSE),0)</f>
        <v>21</v>
      </c>
      <c r="M239" s="151">
        <f t="shared" si="104"/>
        <v>21</v>
      </c>
      <c r="N239" s="94">
        <v>0</v>
      </c>
      <c r="O239" s="56">
        <f t="shared" si="105"/>
        <v>0</v>
      </c>
      <c r="P239" s="51">
        <f>VLOOKUP($C239,Prices!$A$3:$R$1996,MATCH('2) Order Form'!P$8,Prices!$A$2:$R$2,0),FALSE)</f>
        <v>5</v>
      </c>
      <c r="Q239" s="52">
        <f>VLOOKUP($C239,Prices!$A$3:$R$1996,MATCH('2) Order Form'!Q$8,Prices!$A$2:$R$2,0),FALSE)</f>
        <v>9.9499999999999993</v>
      </c>
      <c r="R239" s="35">
        <f t="shared" si="106"/>
        <v>0</v>
      </c>
      <c r="S239" s="44">
        <f t="shared" si="107"/>
        <v>0</v>
      </c>
      <c r="T239" s="52">
        <f t="shared" si="108"/>
        <v>0</v>
      </c>
      <c r="U239" s="119">
        <f t="shared" si="92"/>
        <v>0</v>
      </c>
      <c r="V239" s="120"/>
      <c r="W239" s="143">
        <v>7048652328151</v>
      </c>
      <c r="X239" s="121"/>
      <c r="Y239" s="122">
        <f t="shared" si="109"/>
        <v>0</v>
      </c>
      <c r="Z239" s="123">
        <f t="shared" ca="1" si="110"/>
        <v>0</v>
      </c>
      <c r="AA239" s="123">
        <f t="shared" ca="1" si="111"/>
        <v>1</v>
      </c>
      <c r="AB239" s="123">
        <f t="shared" ca="1" si="112"/>
        <v>0</v>
      </c>
      <c r="AC239" s="123" t="str">
        <f t="shared" si="113"/>
        <v>810064True Black</v>
      </c>
      <c r="AD239" s="124">
        <f t="shared" si="114"/>
        <v>810064</v>
      </c>
      <c r="AE239" s="127">
        <f>VLOOKUP($C239,Classification!$A:$F,5,FALSE)</f>
        <v>43</v>
      </c>
      <c r="AF239" s="125">
        <f>VLOOKUP($C239,Classification!$A:$F,6,FALSE)</f>
        <v>1</v>
      </c>
      <c r="AG239" s="126" t="str">
        <f>INDEX(ATS!$A:$AE,MATCH('2) Order Form'!$W239,ATS!$AD:$AD,0),7)</f>
        <v>Active</v>
      </c>
    </row>
    <row r="240" spans="1:33" ht="17.25" customHeight="1" x14ac:dyDescent="0.2">
      <c r="A240" s="34">
        <v>1</v>
      </c>
      <c r="B240" s="34" t="str">
        <f>VLOOKUP(A240,Classification!$H$2:$I$11,2,FALSE)</f>
        <v>Helmets &amp; Helmet Acc.</v>
      </c>
      <c r="C240" s="34">
        <f>INDEX(ATS!$A:$AE,MATCH('2) Order Form'!$W240,ATS!$AD:$AD,0),1)</f>
        <v>810064</v>
      </c>
      <c r="D240" s="34" t="str">
        <f>INDEX(ATS!$A:$AE,MATCH('2) Order Form'!$W240,ATS!$AD:$AD,0),2)</f>
        <v>Chaser Comfort pads 7mm</v>
      </c>
      <c r="E240" s="83" t="str">
        <f>INDEX(ATS!$A:$AE,MATCH('2) Order Form'!$W240,ATS!$AD:$AD,0),4)</f>
        <v>TEBLK-ML</v>
      </c>
      <c r="F240" s="83" t="str">
        <f>INDEX(ATS!$A:$AE,MATCH('2) Order Form'!$W240,ATS!$AD:$AD,0),5)</f>
        <v>True Black</v>
      </c>
      <c r="G240" s="146" t="str">
        <f>INDEX(ATS!$A:$AE,MATCH('2) Order Form'!$W240,ATS!$AD:$AD,0),6)</f>
        <v>ML</v>
      </c>
      <c r="H240" s="59">
        <v>1</v>
      </c>
      <c r="I240" s="112">
        <v>0</v>
      </c>
      <c r="J240" s="118">
        <f>IFERROR(VLOOKUP(W240,ATS!$AD:$AF,2,FALSE),0)</f>
        <v>25</v>
      </c>
      <c r="K240" s="118">
        <f t="shared" si="91"/>
        <v>25</v>
      </c>
      <c r="L240" s="118">
        <f>IFERROR(VLOOKUP(W240,ATS!$AD:$AF,3,FALSE),0)</f>
        <v>25</v>
      </c>
      <c r="M240" s="151">
        <f t="shared" si="104"/>
        <v>25</v>
      </c>
      <c r="N240" s="94">
        <v>0</v>
      </c>
      <c r="O240" s="56">
        <f t="shared" si="105"/>
        <v>0</v>
      </c>
      <c r="P240" s="51">
        <f>VLOOKUP($C240,Prices!$A$3:$R$1996,MATCH('2) Order Form'!P$8,Prices!$A$2:$R$2,0),FALSE)</f>
        <v>5</v>
      </c>
      <c r="Q240" s="52">
        <f>VLOOKUP($C240,Prices!$A$3:$R$1996,MATCH('2) Order Form'!Q$8,Prices!$A$2:$R$2,0),FALSE)</f>
        <v>9.9499999999999993</v>
      </c>
      <c r="R240" s="35">
        <f t="shared" si="106"/>
        <v>0</v>
      </c>
      <c r="S240" s="44">
        <f t="shared" si="107"/>
        <v>0</v>
      </c>
      <c r="T240" s="52">
        <f t="shared" si="108"/>
        <v>0</v>
      </c>
      <c r="U240" s="119">
        <f t="shared" si="92"/>
        <v>0</v>
      </c>
      <c r="V240" s="120"/>
      <c r="W240" s="143">
        <v>7048652328144</v>
      </c>
      <c r="X240" s="121"/>
      <c r="Y240" s="122">
        <f t="shared" si="109"/>
        <v>0</v>
      </c>
      <c r="Z240" s="123">
        <f t="shared" ca="1" si="110"/>
        <v>0</v>
      </c>
      <c r="AA240" s="123">
        <f t="shared" ca="1" si="111"/>
        <v>0</v>
      </c>
      <c r="AB240" s="123">
        <f t="shared" ca="1" si="112"/>
        <v>0</v>
      </c>
      <c r="AC240" s="123" t="str">
        <f t="shared" si="113"/>
        <v>810064True Black</v>
      </c>
      <c r="AD240" s="124">
        <f t="shared" si="114"/>
        <v>810064</v>
      </c>
      <c r="AE240" s="127">
        <f>VLOOKUP($C240,Classification!$A:$F,5,FALSE)</f>
        <v>43</v>
      </c>
      <c r="AF240" s="125">
        <f>VLOOKUP($C240,Classification!$A:$F,6,FALSE)</f>
        <v>1</v>
      </c>
      <c r="AG240" s="126" t="str">
        <f>INDEX(ATS!$A:$AE,MATCH('2) Order Form'!$W240,ATS!$AD:$AD,0),7)</f>
        <v>Active</v>
      </c>
    </row>
    <row r="241" spans="1:33" ht="17.25" customHeight="1" x14ac:dyDescent="0.2">
      <c r="A241" s="34">
        <v>1</v>
      </c>
      <c r="B241" s="34" t="str">
        <f>VLOOKUP(A241,Classification!$H$2:$I$11,2,FALSE)</f>
        <v>Helmets &amp; Helmet Acc.</v>
      </c>
      <c r="C241" s="34">
        <f>INDEX(ATS!$A:$AE,MATCH('2) Order Form'!$W241,ATS!$AD:$AD,0),1)</f>
        <v>810064</v>
      </c>
      <c r="D241" s="34" t="str">
        <f>INDEX(ATS!$A:$AE,MATCH('2) Order Form'!$W241,ATS!$AD:$AD,0),2)</f>
        <v>Chaser Comfort pads 7mm</v>
      </c>
      <c r="E241" s="83" t="str">
        <f>INDEX(ATS!$A:$AE,MATCH('2) Order Form'!$W241,ATS!$AD:$AD,0),4)</f>
        <v>TEBLK-LXL</v>
      </c>
      <c r="F241" s="83" t="str">
        <f>INDEX(ATS!$A:$AE,MATCH('2) Order Form'!$W241,ATS!$AD:$AD,0),5)</f>
        <v>True Black</v>
      </c>
      <c r="G241" s="146" t="str">
        <f>INDEX(ATS!$A:$AE,MATCH('2) Order Form'!$W241,ATS!$AD:$AD,0),6)</f>
        <v>LXL</v>
      </c>
      <c r="H241" s="59">
        <v>1</v>
      </c>
      <c r="I241" s="112">
        <v>0</v>
      </c>
      <c r="J241" s="118">
        <f>IFERROR(VLOOKUP(W241,ATS!$AD:$AF,2,FALSE),0)</f>
        <v>20</v>
      </c>
      <c r="K241" s="118">
        <f t="shared" si="91"/>
        <v>20</v>
      </c>
      <c r="L241" s="118">
        <f>IFERROR(VLOOKUP(W241,ATS!$AD:$AF,3,FALSE),0)</f>
        <v>20</v>
      </c>
      <c r="M241" s="151">
        <f t="shared" si="104"/>
        <v>20</v>
      </c>
      <c r="N241" s="94">
        <v>0</v>
      </c>
      <c r="O241" s="56">
        <f t="shared" si="105"/>
        <v>0</v>
      </c>
      <c r="P241" s="51">
        <f>VLOOKUP($C241,Prices!$A$3:$R$1996,MATCH('2) Order Form'!P$8,Prices!$A$2:$R$2,0),FALSE)</f>
        <v>5</v>
      </c>
      <c r="Q241" s="52">
        <f>VLOOKUP($C241,Prices!$A$3:$R$1996,MATCH('2) Order Form'!Q$8,Prices!$A$2:$R$2,0),FALSE)</f>
        <v>9.9499999999999993</v>
      </c>
      <c r="R241" s="35">
        <f t="shared" si="106"/>
        <v>0</v>
      </c>
      <c r="S241" s="44">
        <f t="shared" si="107"/>
        <v>0</v>
      </c>
      <c r="T241" s="52">
        <f t="shared" si="108"/>
        <v>0</v>
      </c>
      <c r="U241" s="119">
        <f t="shared" si="92"/>
        <v>0</v>
      </c>
      <c r="V241" s="120"/>
      <c r="W241" s="143">
        <v>7048652328137</v>
      </c>
      <c r="X241" s="121"/>
      <c r="Y241" s="122">
        <f t="shared" si="109"/>
        <v>0</v>
      </c>
      <c r="Z241" s="123">
        <f t="shared" ca="1" si="110"/>
        <v>0</v>
      </c>
      <c r="AA241" s="123">
        <f t="shared" ca="1" si="111"/>
        <v>0</v>
      </c>
      <c r="AB241" s="123">
        <f t="shared" ca="1" si="112"/>
        <v>0</v>
      </c>
      <c r="AC241" s="123" t="str">
        <f t="shared" si="113"/>
        <v>810064True Black</v>
      </c>
      <c r="AD241" s="124">
        <f t="shared" si="114"/>
        <v>810064</v>
      </c>
      <c r="AE241" s="127">
        <f>VLOOKUP($C241,Classification!$A:$F,5,FALSE)</f>
        <v>43</v>
      </c>
      <c r="AF241" s="125">
        <f>VLOOKUP($C241,Classification!$A:$F,6,FALSE)</f>
        <v>1</v>
      </c>
      <c r="AG241" s="126" t="str">
        <f>INDEX(ATS!$A:$AE,MATCH('2) Order Form'!$W241,ATS!$AD:$AD,0),7)</f>
        <v>Active</v>
      </c>
    </row>
    <row r="242" spans="1:33" ht="17.25" customHeight="1" x14ac:dyDescent="0.2">
      <c r="A242" s="34">
        <v>1</v>
      </c>
      <c r="B242" s="34" t="str">
        <f>VLOOKUP(A242,Classification!$H$2:$I$11,2,FALSE)</f>
        <v>Helmets &amp; Helmet Acc.</v>
      </c>
      <c r="C242" s="34">
        <f>INDEX(ATS!$A:$AE,MATCH('2) Order Form'!$W242,ATS!$AD:$AD,0),1)</f>
        <v>810096</v>
      </c>
      <c r="D242" s="34" t="str">
        <f>INDEX(ATS!$A:$AE,MATCH('2) Order Form'!$W242,ATS!$AD:$AD,0),2)</f>
        <v>Ripper Mips Comfort Pads JR</v>
      </c>
      <c r="E242" s="83" t="str">
        <f>INDEX(ATS!$A:$AE,MATCH('2) Order Form'!$W242,ATS!$AD:$AD,0),4)</f>
        <v>TEBLK-OS</v>
      </c>
      <c r="F242" s="83" t="str">
        <f>INDEX(ATS!$A:$AE,MATCH('2) Order Form'!$W242,ATS!$AD:$AD,0),5)</f>
        <v>True Black</v>
      </c>
      <c r="G242" s="146" t="str">
        <f>INDEX(ATS!$A:$AE,MATCH('2) Order Form'!$W242,ATS!$AD:$AD,0),6)</f>
        <v>OS</v>
      </c>
      <c r="H242" s="59">
        <v>1</v>
      </c>
      <c r="I242" s="112">
        <v>0</v>
      </c>
      <c r="J242" s="118">
        <f>IFERROR(VLOOKUP(W242,ATS!$AD:$AF,2,FALSE),0)</f>
        <v>150</v>
      </c>
      <c r="K242" s="118" t="str">
        <f t="shared" si="91"/>
        <v>50+</v>
      </c>
      <c r="L242" s="118">
        <f>IFERROR(VLOOKUP(W242,ATS!$AD:$AF,3,FALSE),0)</f>
        <v>150</v>
      </c>
      <c r="M242" s="151" t="str">
        <f t="shared" ref="M242:M247" si="115">IF(L242=99999,"OPEN",IF(L242&gt;50,"50+",IF(L242&lt;=0,"0",L242)))</f>
        <v>50+</v>
      </c>
      <c r="N242" s="94">
        <v>0</v>
      </c>
      <c r="O242" s="56">
        <f t="shared" ref="O242:O247" si="116">IF(N242&lt;&gt;0,N242,$P$5)</f>
        <v>0</v>
      </c>
      <c r="P242" s="51">
        <f>VLOOKUP($C242,Prices!$A$3:$R$1996,MATCH('2) Order Form'!P$8,Prices!$A$2:$R$2,0),FALSE)</f>
        <v>5</v>
      </c>
      <c r="Q242" s="52">
        <f>VLOOKUP($C242,Prices!$A$3:$R$1996,MATCH('2) Order Form'!Q$8,Prices!$A$2:$R$2,0),FALSE)</f>
        <v>9.9499999999999993</v>
      </c>
      <c r="R242" s="35">
        <f t="shared" ref="R242:R247" si="117">I242*P242</f>
        <v>0</v>
      </c>
      <c r="S242" s="44">
        <f t="shared" ref="S242:S247" si="118">R242*O242</f>
        <v>0</v>
      </c>
      <c r="T242" s="52">
        <f t="shared" ref="T242:T247" si="119">R242-S242</f>
        <v>0</v>
      </c>
      <c r="U242" s="119">
        <f t="shared" si="92"/>
        <v>0</v>
      </c>
      <c r="V242" s="120"/>
      <c r="W242" s="143">
        <v>7048652557025</v>
      </c>
      <c r="X242" s="121"/>
      <c r="Y242" s="122">
        <f t="shared" si="103"/>
        <v>0</v>
      </c>
      <c r="Z242" s="123">
        <f t="shared" ref="Z242:Z247" ca="1" si="120">IF(A242=OFFSET(A242,-1,0),0,1)</f>
        <v>0</v>
      </c>
      <c r="AA242" s="123">
        <f t="shared" ref="AA242:AA247" ca="1" si="121">IF(C242=OFFSET(C242,-1,0),0,1)</f>
        <v>1</v>
      </c>
      <c r="AB242" s="123">
        <f t="shared" ref="AB242:AB247" ca="1" si="122">IF(F242=OFFSET(F242,-1,0),0,1)</f>
        <v>0</v>
      </c>
      <c r="AC242" s="123" t="str">
        <f t="shared" ref="AC242:AC247" si="123">CONCATENATE(C242,F242)</f>
        <v>810096True Black</v>
      </c>
      <c r="AD242" s="124">
        <f t="shared" ref="AD242:AD247" si="124">IFERROR(IF(B242="EYEWEAR",CONCATENATE(C242,"-",G242),C242),C242)</f>
        <v>810096</v>
      </c>
      <c r="AE242" s="127">
        <f>VLOOKUP($C242,Classification!$A:$F,5,FALSE)</f>
        <v>44</v>
      </c>
      <c r="AF242" s="125">
        <f>VLOOKUP($C242,Classification!$A:$F,6,FALSE)</f>
        <v>1</v>
      </c>
      <c r="AG242" s="126" t="str">
        <f>INDEX(ATS!$A:$AE,MATCH('2) Order Form'!$W242,ATS!$AD:$AD,0),7)</f>
        <v>Active</v>
      </c>
    </row>
    <row r="243" spans="1:33" ht="17.25" customHeight="1" x14ac:dyDescent="0.2">
      <c r="A243" s="34">
        <v>1</v>
      </c>
      <c r="B243" s="34" t="str">
        <f>VLOOKUP(A243,Classification!$H$2:$I$11,2,FALSE)</f>
        <v>Helmets &amp; Helmet Acc.</v>
      </c>
      <c r="C243" s="34">
        <f>INDEX(ATS!$A:$AE,MATCH('2) Order Form'!$W243,ATS!$AD:$AD,0),1)</f>
        <v>810092</v>
      </c>
      <c r="D243" s="34" t="str">
        <f>INDEX(ATS!$A:$AE,MATCH('2) Order Form'!$W243,ATS!$AD:$AD,0),2)</f>
        <v>Ripper Comfort Pads JR</v>
      </c>
      <c r="E243" s="83" t="str">
        <f>INDEX(ATS!$A:$AE,MATCH('2) Order Form'!$W243,ATS!$AD:$AD,0),4)</f>
        <v>TEBLK-OS</v>
      </c>
      <c r="F243" s="83" t="str">
        <f>INDEX(ATS!$A:$AE,MATCH('2) Order Form'!$W243,ATS!$AD:$AD,0),5)</f>
        <v>True Black</v>
      </c>
      <c r="G243" s="146" t="str">
        <f>INDEX(ATS!$A:$AE,MATCH('2) Order Form'!$W243,ATS!$AD:$AD,0),6)</f>
        <v>OS</v>
      </c>
      <c r="H243" s="59">
        <v>1</v>
      </c>
      <c r="I243" s="112">
        <v>0</v>
      </c>
      <c r="J243" s="118">
        <f>IFERROR(VLOOKUP(W243,ATS!$AD:$AF,2,FALSE),0)</f>
        <v>156</v>
      </c>
      <c r="K243" s="118" t="str">
        <f t="shared" si="91"/>
        <v>50+</v>
      </c>
      <c r="L243" s="118">
        <f>IFERROR(VLOOKUP(W243,ATS!$AD:$AF,3,FALSE),0)</f>
        <v>156</v>
      </c>
      <c r="M243" s="151" t="str">
        <f t="shared" si="115"/>
        <v>50+</v>
      </c>
      <c r="N243" s="94">
        <v>0</v>
      </c>
      <c r="O243" s="56">
        <f t="shared" si="116"/>
        <v>0</v>
      </c>
      <c r="P243" s="51">
        <f>VLOOKUP($C243,Prices!$A$3:$R$1996,MATCH('2) Order Form'!P$8,Prices!$A$2:$R$2,0),FALSE)</f>
        <v>5</v>
      </c>
      <c r="Q243" s="52">
        <f>VLOOKUP($C243,Prices!$A$3:$R$1996,MATCH('2) Order Form'!Q$8,Prices!$A$2:$R$2,0),FALSE)</f>
        <v>9.9499999999999993</v>
      </c>
      <c r="R243" s="35">
        <f t="shared" si="117"/>
        <v>0</v>
      </c>
      <c r="S243" s="44">
        <f t="shared" si="118"/>
        <v>0</v>
      </c>
      <c r="T243" s="52">
        <f t="shared" si="119"/>
        <v>0</v>
      </c>
      <c r="U243" s="119">
        <f t="shared" si="92"/>
        <v>0</v>
      </c>
      <c r="V243" s="120"/>
      <c r="W243" s="143">
        <v>7048652556998</v>
      </c>
      <c r="X243" s="121"/>
      <c r="Y243" s="122">
        <f t="shared" si="103"/>
        <v>0</v>
      </c>
      <c r="Z243" s="123">
        <f t="shared" ca="1" si="120"/>
        <v>0</v>
      </c>
      <c r="AA243" s="123">
        <f t="shared" ca="1" si="121"/>
        <v>1</v>
      </c>
      <c r="AB243" s="123">
        <f t="shared" ca="1" si="122"/>
        <v>0</v>
      </c>
      <c r="AC243" s="123" t="str">
        <f t="shared" si="123"/>
        <v>810092True Black</v>
      </c>
      <c r="AD243" s="124">
        <f t="shared" si="124"/>
        <v>810092</v>
      </c>
      <c r="AE243" s="127">
        <f>VLOOKUP($C243,Classification!$A:$F,5,FALSE)</f>
        <v>45</v>
      </c>
      <c r="AF243" s="125">
        <f>VLOOKUP($C243,Classification!$A:$F,6,FALSE)</f>
        <v>1</v>
      </c>
      <c r="AG243" s="126" t="str">
        <f>INDEX(ATS!$A:$AE,MATCH('2) Order Form'!$W243,ATS!$AD:$AD,0),7)</f>
        <v>Active</v>
      </c>
    </row>
    <row r="244" spans="1:33" ht="17.25" customHeight="1" x14ac:dyDescent="0.2">
      <c r="A244" s="34">
        <v>1</v>
      </c>
      <c r="B244" s="34" t="str">
        <f>VLOOKUP(A244,Classification!$H$2:$I$11,2,FALSE)</f>
        <v>Helmets &amp; Helmet Acc.</v>
      </c>
      <c r="C244" s="34">
        <f>INDEX(ATS!$A:$AE,MATCH('2) Order Form'!$W244,ATS!$AD:$AD,0),1)</f>
        <v>810066</v>
      </c>
      <c r="D244" s="34" t="str">
        <f>INDEX(ATS!$A:$AE,MATCH('2) Order Form'!$W244,ATS!$AD:$AD,0),2)</f>
        <v>Tucker comfort pads</v>
      </c>
      <c r="E244" s="83" t="str">
        <f>INDEX(ATS!$A:$AE,MATCH('2) Order Form'!$W244,ATS!$AD:$AD,0),4)</f>
        <v>TEBLK-M</v>
      </c>
      <c r="F244" s="83" t="str">
        <f>INDEX(ATS!$A:$AE,MATCH('2) Order Form'!$W244,ATS!$AD:$AD,0),5)</f>
        <v>True Black</v>
      </c>
      <c r="G244" s="146" t="str">
        <f>INDEX(ATS!$A:$AE,MATCH('2) Order Form'!$W244,ATS!$AD:$AD,0),6)</f>
        <v>M</v>
      </c>
      <c r="H244" s="59">
        <v>1</v>
      </c>
      <c r="I244" s="112">
        <v>0</v>
      </c>
      <c r="J244" s="118">
        <f>IFERROR(VLOOKUP(W244,ATS!$AD:$AF,2,FALSE),0)</f>
        <v>25</v>
      </c>
      <c r="K244" s="118">
        <f t="shared" si="91"/>
        <v>25</v>
      </c>
      <c r="L244" s="118">
        <f>IFERROR(VLOOKUP(W244,ATS!$AD:$AF,3,FALSE),0)</f>
        <v>25</v>
      </c>
      <c r="M244" s="151">
        <f t="shared" si="115"/>
        <v>25</v>
      </c>
      <c r="N244" s="94">
        <v>0</v>
      </c>
      <c r="O244" s="56">
        <f t="shared" si="116"/>
        <v>0</v>
      </c>
      <c r="P244" s="51">
        <f>VLOOKUP($C244,Prices!$A$3:$R$1996,MATCH('2) Order Form'!P$8,Prices!$A$2:$R$2,0),FALSE)</f>
        <v>5</v>
      </c>
      <c r="Q244" s="52">
        <f>VLOOKUP($C244,Prices!$A$3:$R$1996,MATCH('2) Order Form'!Q$8,Prices!$A$2:$R$2,0),FALSE)</f>
        <v>9.9499999999999993</v>
      </c>
      <c r="R244" s="35">
        <f t="shared" si="117"/>
        <v>0</v>
      </c>
      <c r="S244" s="44">
        <f t="shared" si="118"/>
        <v>0</v>
      </c>
      <c r="T244" s="52">
        <f t="shared" si="119"/>
        <v>0</v>
      </c>
      <c r="U244" s="119">
        <f t="shared" si="92"/>
        <v>0</v>
      </c>
      <c r="V244" s="120"/>
      <c r="W244" s="143">
        <v>7048652328205</v>
      </c>
      <c r="X244" s="121"/>
      <c r="Y244" s="122">
        <f t="shared" si="103"/>
        <v>0</v>
      </c>
      <c r="Z244" s="123">
        <f t="shared" ca="1" si="120"/>
        <v>0</v>
      </c>
      <c r="AA244" s="123">
        <f t="shared" ca="1" si="121"/>
        <v>1</v>
      </c>
      <c r="AB244" s="123">
        <f t="shared" ca="1" si="122"/>
        <v>0</v>
      </c>
      <c r="AC244" s="123" t="str">
        <f t="shared" si="123"/>
        <v>810066True Black</v>
      </c>
      <c r="AD244" s="124">
        <f t="shared" si="124"/>
        <v>810066</v>
      </c>
      <c r="AE244" s="127">
        <f>VLOOKUP($C244,Classification!$A:$F,5,FALSE)</f>
        <v>46</v>
      </c>
      <c r="AF244" s="125">
        <f>VLOOKUP($C244,Classification!$A:$F,6,FALSE)</f>
        <v>1</v>
      </c>
      <c r="AG244" s="126" t="str">
        <f>INDEX(ATS!$A:$AE,MATCH('2) Order Form'!$W244,ATS!$AD:$AD,0),7)</f>
        <v>Active</v>
      </c>
    </row>
    <row r="245" spans="1:33" ht="17.25" customHeight="1" x14ac:dyDescent="0.2">
      <c r="A245" s="34">
        <v>1</v>
      </c>
      <c r="B245" s="34" t="str">
        <f>VLOOKUP(A245,Classification!$H$2:$I$11,2,FALSE)</f>
        <v>Helmets &amp; Helmet Acc.</v>
      </c>
      <c r="C245" s="34">
        <f>INDEX(ATS!$A:$AE,MATCH('2) Order Form'!$W245,ATS!$AD:$AD,0),1)</f>
        <v>810066</v>
      </c>
      <c r="D245" s="34" t="str">
        <f>INDEX(ATS!$A:$AE,MATCH('2) Order Form'!$W245,ATS!$AD:$AD,0),2)</f>
        <v>Tucker comfort pads</v>
      </c>
      <c r="E245" s="83" t="str">
        <f>INDEX(ATS!$A:$AE,MATCH('2) Order Form'!$W245,ATS!$AD:$AD,0),4)</f>
        <v>TEBLK-L</v>
      </c>
      <c r="F245" s="83" t="str">
        <f>INDEX(ATS!$A:$AE,MATCH('2) Order Form'!$W245,ATS!$AD:$AD,0),5)</f>
        <v>True Black</v>
      </c>
      <c r="G245" s="146" t="str">
        <f>INDEX(ATS!$A:$AE,MATCH('2) Order Form'!$W245,ATS!$AD:$AD,0),6)</f>
        <v>L</v>
      </c>
      <c r="H245" s="59">
        <v>1</v>
      </c>
      <c r="I245" s="112">
        <v>0</v>
      </c>
      <c r="J245" s="118">
        <f>IFERROR(VLOOKUP(W245,ATS!$AD:$AF,2,FALSE),0)</f>
        <v>25</v>
      </c>
      <c r="K245" s="118">
        <f t="shared" si="91"/>
        <v>25</v>
      </c>
      <c r="L245" s="118">
        <f>IFERROR(VLOOKUP(W245,ATS!$AD:$AF,3,FALSE),0)</f>
        <v>25</v>
      </c>
      <c r="M245" s="151">
        <f t="shared" si="115"/>
        <v>25</v>
      </c>
      <c r="N245" s="94">
        <v>0</v>
      </c>
      <c r="O245" s="56">
        <f t="shared" si="116"/>
        <v>0</v>
      </c>
      <c r="P245" s="51">
        <f>VLOOKUP($C245,Prices!$A$3:$R$1996,MATCH('2) Order Form'!P$8,Prices!$A$2:$R$2,0),FALSE)</f>
        <v>5</v>
      </c>
      <c r="Q245" s="52">
        <f>VLOOKUP($C245,Prices!$A$3:$R$1996,MATCH('2) Order Form'!Q$8,Prices!$A$2:$R$2,0),FALSE)</f>
        <v>9.9499999999999993</v>
      </c>
      <c r="R245" s="35">
        <f t="shared" si="117"/>
        <v>0</v>
      </c>
      <c r="S245" s="44">
        <f t="shared" si="118"/>
        <v>0</v>
      </c>
      <c r="T245" s="52">
        <f t="shared" si="119"/>
        <v>0</v>
      </c>
      <c r="U245" s="119">
        <f t="shared" si="92"/>
        <v>0</v>
      </c>
      <c r="V245" s="120"/>
      <c r="W245" s="143">
        <v>7048652328199</v>
      </c>
      <c r="X245" s="121"/>
      <c r="Y245" s="122">
        <f t="shared" si="103"/>
        <v>0</v>
      </c>
      <c r="Z245" s="123">
        <f t="shared" ca="1" si="120"/>
        <v>0</v>
      </c>
      <c r="AA245" s="123">
        <f t="shared" ca="1" si="121"/>
        <v>0</v>
      </c>
      <c r="AB245" s="123">
        <f t="shared" ca="1" si="122"/>
        <v>0</v>
      </c>
      <c r="AC245" s="123" t="str">
        <f t="shared" si="123"/>
        <v>810066True Black</v>
      </c>
      <c r="AD245" s="124">
        <f t="shared" si="124"/>
        <v>810066</v>
      </c>
      <c r="AE245" s="127">
        <f>VLOOKUP($C245,Classification!$A:$F,5,FALSE)</f>
        <v>46</v>
      </c>
      <c r="AF245" s="125">
        <f>VLOOKUP($C245,Classification!$A:$F,6,FALSE)</f>
        <v>1</v>
      </c>
      <c r="AG245" s="126" t="str">
        <f>INDEX(ATS!$A:$AE,MATCH('2) Order Form'!$W245,ATS!$AD:$AD,0),7)</f>
        <v>Active</v>
      </c>
    </row>
    <row r="246" spans="1:33" ht="17.25" customHeight="1" x14ac:dyDescent="0.2">
      <c r="A246" s="34">
        <v>1</v>
      </c>
      <c r="B246" s="34" t="str">
        <f>VLOOKUP(A246,Classification!$H$2:$I$11,2,FALSE)</f>
        <v>Helmets &amp; Helmet Acc.</v>
      </c>
      <c r="C246" s="34">
        <f>INDEX(ATS!$A:$AE,MATCH('2) Order Form'!$W246,ATS!$AD:$AD,0),1)</f>
        <v>810059</v>
      </c>
      <c r="D246" s="34" t="str">
        <f>INDEX(ATS!$A:$AE,MATCH('2) Order Form'!$W246,ATS!$AD:$AD,0),2)</f>
        <v>Falconer Aerocovers™</v>
      </c>
      <c r="E246" s="83" t="str">
        <f>INDEX(ATS!$A:$AE,MATCH('2) Order Form'!$W246,ATS!$AD:$AD,0),4)</f>
        <v>FCWHE-M</v>
      </c>
      <c r="F246" s="83" t="str">
        <f>INDEX(ATS!$A:$AE,MATCH('2) Order Form'!$W246,ATS!$AD:$AD,0),5)</f>
        <v>Frost Cloud White</v>
      </c>
      <c r="G246" s="146" t="str">
        <f>INDEX(ATS!$A:$AE,MATCH('2) Order Form'!$W246,ATS!$AD:$AD,0),6)</f>
        <v>M</v>
      </c>
      <c r="H246" s="59">
        <v>1</v>
      </c>
      <c r="I246" s="112">
        <v>0</v>
      </c>
      <c r="J246" s="118">
        <f>IFERROR(VLOOKUP(W246,ATS!$AD:$AF,2,FALSE),0)</f>
        <v>13</v>
      </c>
      <c r="K246" s="118">
        <f t="shared" si="91"/>
        <v>13</v>
      </c>
      <c r="L246" s="118">
        <f>IFERROR(VLOOKUP(W246,ATS!$AD:$AF,3,FALSE),0)</f>
        <v>13</v>
      </c>
      <c r="M246" s="151">
        <f t="shared" si="115"/>
        <v>13</v>
      </c>
      <c r="N246" s="94">
        <v>0</v>
      </c>
      <c r="O246" s="56">
        <f t="shared" si="116"/>
        <v>0</v>
      </c>
      <c r="P246" s="51">
        <f>VLOOKUP($C246,Prices!$A$3:$R$1996,MATCH('2) Order Form'!P$8,Prices!$A$2:$R$2,0),FALSE)</f>
        <v>10</v>
      </c>
      <c r="Q246" s="52">
        <f>VLOOKUP($C246,Prices!$A$3:$R$1996,MATCH('2) Order Form'!Q$8,Prices!$A$2:$R$2,0),FALSE)</f>
        <v>19.95</v>
      </c>
      <c r="R246" s="35">
        <f t="shared" si="117"/>
        <v>0</v>
      </c>
      <c r="S246" s="44">
        <f t="shared" si="118"/>
        <v>0</v>
      </c>
      <c r="T246" s="52">
        <f t="shared" si="119"/>
        <v>0</v>
      </c>
      <c r="U246" s="119">
        <f t="shared" si="92"/>
        <v>0</v>
      </c>
      <c r="V246" s="120"/>
      <c r="W246" s="143">
        <v>7048652327840</v>
      </c>
      <c r="X246" s="121"/>
      <c r="Y246" s="122">
        <f t="shared" si="103"/>
        <v>0</v>
      </c>
      <c r="Z246" s="123">
        <f t="shared" ca="1" si="120"/>
        <v>0</v>
      </c>
      <c r="AA246" s="123">
        <f t="shared" ca="1" si="121"/>
        <v>1</v>
      </c>
      <c r="AB246" s="123">
        <f t="shared" ca="1" si="122"/>
        <v>1</v>
      </c>
      <c r="AC246" s="123" t="str">
        <f t="shared" si="123"/>
        <v>810059Frost Cloud White</v>
      </c>
      <c r="AD246" s="124">
        <f t="shared" si="124"/>
        <v>810059</v>
      </c>
      <c r="AE246" s="127">
        <f>VLOOKUP($C246,Classification!$A:$F,5,FALSE)</f>
        <v>47</v>
      </c>
      <c r="AF246" s="125">
        <f>VLOOKUP($C246,Classification!$A:$F,6,FALSE)</f>
        <v>1</v>
      </c>
      <c r="AG246" s="126" t="str">
        <f>INDEX(ATS!$A:$AE,MATCH('2) Order Form'!$W246,ATS!$AD:$AD,0),7)</f>
        <v>Active</v>
      </c>
    </row>
    <row r="247" spans="1:33" ht="17.25" customHeight="1" x14ac:dyDescent="0.2">
      <c r="A247" s="34">
        <v>1</v>
      </c>
      <c r="B247" s="34" t="str">
        <f>VLOOKUP(A247,Classification!$H$2:$I$11,2,FALSE)</f>
        <v>Helmets &amp; Helmet Acc.</v>
      </c>
      <c r="C247" s="34">
        <f>INDEX(ATS!$A:$AE,MATCH('2) Order Form'!$W247,ATS!$AD:$AD,0),1)</f>
        <v>810059</v>
      </c>
      <c r="D247" s="34" t="str">
        <f>INDEX(ATS!$A:$AE,MATCH('2) Order Form'!$W247,ATS!$AD:$AD,0),2)</f>
        <v>Falconer Aerocovers™</v>
      </c>
      <c r="E247" s="83" t="str">
        <f>INDEX(ATS!$A:$AE,MATCH('2) Order Form'!$W247,ATS!$AD:$AD,0),4)</f>
        <v>FCWHE-L</v>
      </c>
      <c r="F247" s="83" t="str">
        <f>INDEX(ATS!$A:$AE,MATCH('2) Order Form'!$W247,ATS!$AD:$AD,0),5)</f>
        <v>Frost Cloud White</v>
      </c>
      <c r="G247" s="146" t="str">
        <f>INDEX(ATS!$A:$AE,MATCH('2) Order Form'!$W247,ATS!$AD:$AD,0),6)</f>
        <v>L</v>
      </c>
      <c r="H247" s="59">
        <v>1</v>
      </c>
      <c r="I247" s="112">
        <v>0</v>
      </c>
      <c r="J247" s="118">
        <f>IFERROR(VLOOKUP(W247,ATS!$AD:$AF,2,FALSE),0)</f>
        <v>14</v>
      </c>
      <c r="K247" s="118">
        <f t="shared" si="91"/>
        <v>14</v>
      </c>
      <c r="L247" s="118">
        <f>IFERROR(VLOOKUP(W247,ATS!$AD:$AF,3,FALSE),0)</f>
        <v>14</v>
      </c>
      <c r="M247" s="151">
        <f t="shared" si="115"/>
        <v>14</v>
      </c>
      <c r="N247" s="94">
        <v>0</v>
      </c>
      <c r="O247" s="56">
        <f t="shared" si="116"/>
        <v>0</v>
      </c>
      <c r="P247" s="51">
        <f>VLOOKUP($C247,Prices!$A$3:$R$1996,MATCH('2) Order Form'!P$8,Prices!$A$2:$R$2,0),FALSE)</f>
        <v>10</v>
      </c>
      <c r="Q247" s="52">
        <f>VLOOKUP($C247,Prices!$A$3:$R$1996,MATCH('2) Order Form'!Q$8,Prices!$A$2:$R$2,0),FALSE)</f>
        <v>19.95</v>
      </c>
      <c r="R247" s="35">
        <f t="shared" si="117"/>
        <v>0</v>
      </c>
      <c r="S247" s="44">
        <f t="shared" si="118"/>
        <v>0</v>
      </c>
      <c r="T247" s="52">
        <f t="shared" si="119"/>
        <v>0</v>
      </c>
      <c r="U247" s="119">
        <f t="shared" si="92"/>
        <v>0</v>
      </c>
      <c r="V247" s="120"/>
      <c r="W247" s="143">
        <v>7048652327833</v>
      </c>
      <c r="X247" s="121"/>
      <c r="Y247" s="122">
        <f t="shared" si="103"/>
        <v>0</v>
      </c>
      <c r="Z247" s="123">
        <f t="shared" ca="1" si="120"/>
        <v>0</v>
      </c>
      <c r="AA247" s="123">
        <f t="shared" ca="1" si="121"/>
        <v>0</v>
      </c>
      <c r="AB247" s="123">
        <f t="shared" ca="1" si="122"/>
        <v>0</v>
      </c>
      <c r="AC247" s="123" t="str">
        <f t="shared" si="123"/>
        <v>810059Frost Cloud White</v>
      </c>
      <c r="AD247" s="124">
        <f t="shared" si="124"/>
        <v>810059</v>
      </c>
      <c r="AE247" s="127">
        <f>VLOOKUP($C247,Classification!$A:$F,5,FALSE)</f>
        <v>47</v>
      </c>
      <c r="AF247" s="125">
        <f>VLOOKUP($C247,Classification!$A:$F,6,FALSE)</f>
        <v>1</v>
      </c>
      <c r="AG247" s="126" t="str">
        <f>INDEX(ATS!$A:$AE,MATCH('2) Order Form'!$W247,ATS!$AD:$AD,0),7)</f>
        <v>Active</v>
      </c>
    </row>
    <row r="248" spans="1:33" ht="17.25" customHeight="1" x14ac:dyDescent="0.2">
      <c r="A248" s="34">
        <v>1</v>
      </c>
      <c r="B248" s="34" t="str">
        <f>VLOOKUP(A248,Classification!$H$2:$I$11,2,FALSE)</f>
        <v>Helmets &amp; Helmet Acc.</v>
      </c>
      <c r="C248" s="34">
        <f>INDEX(ATS!$A:$AE,MATCH('2) Order Form'!$W248,ATS!$AD:$AD,0),1)</f>
        <v>810059</v>
      </c>
      <c r="D248" s="34" t="str">
        <f>INDEX(ATS!$A:$AE,MATCH('2) Order Form'!$W248,ATS!$AD:$AD,0),2)</f>
        <v>Falconer Aerocovers™</v>
      </c>
      <c r="E248" s="83" t="str">
        <f>INDEX(ATS!$A:$AE,MATCH('2) Order Form'!$W248,ATS!$AD:$AD,0),4)</f>
        <v>FFRED-M</v>
      </c>
      <c r="F248" s="83" t="str">
        <f>INDEX(ATS!$A:$AE,MATCH('2) Order Form'!$W248,ATS!$AD:$AD,0),5)</f>
        <v>Frost Fiery Red</v>
      </c>
      <c r="G248" s="146" t="str">
        <f>INDEX(ATS!$A:$AE,MATCH('2) Order Form'!$W248,ATS!$AD:$AD,0),6)</f>
        <v>M</v>
      </c>
      <c r="H248" s="59">
        <v>1</v>
      </c>
      <c r="I248" s="112">
        <v>0</v>
      </c>
      <c r="J248" s="118">
        <f>IFERROR(VLOOKUP(W248,ATS!$AD:$AF,2,FALSE),0)</f>
        <v>2</v>
      </c>
      <c r="K248" s="118">
        <f t="shared" si="91"/>
        <v>2</v>
      </c>
      <c r="L248" s="118">
        <f>IFERROR(VLOOKUP(W248,ATS!$AD:$AF,3,FALSE),0)</f>
        <v>2</v>
      </c>
      <c r="M248" s="151">
        <f t="shared" ref="M248:M256" si="125">IF(L248=99999,"OPEN",IF(L248&gt;50,"50+",IF(L248&lt;=0,"0",L248)))</f>
        <v>2</v>
      </c>
      <c r="N248" s="94">
        <v>0</v>
      </c>
      <c r="O248" s="56">
        <f t="shared" ref="O248:O256" si="126">IF(N248&lt;&gt;0,N248,$P$5)</f>
        <v>0</v>
      </c>
      <c r="P248" s="51">
        <f>VLOOKUP($C248,Prices!$A$3:$R$1996,MATCH('2) Order Form'!P$8,Prices!$A$2:$R$2,0),FALSE)</f>
        <v>10</v>
      </c>
      <c r="Q248" s="52">
        <f>VLOOKUP($C248,Prices!$A$3:$R$1996,MATCH('2) Order Form'!Q$8,Prices!$A$2:$R$2,0),FALSE)</f>
        <v>19.95</v>
      </c>
      <c r="R248" s="35">
        <f t="shared" ref="R248:R256" si="127">I248*P248</f>
        <v>0</v>
      </c>
      <c r="S248" s="44">
        <f t="shared" ref="S248:S256" si="128">R248*O248</f>
        <v>0</v>
      </c>
      <c r="T248" s="52">
        <f t="shared" ref="T248:T256" si="129">R248-S248</f>
        <v>0</v>
      </c>
      <c r="U248" s="119">
        <f t="shared" si="92"/>
        <v>0</v>
      </c>
      <c r="V248" s="120"/>
      <c r="W248" s="143">
        <v>7048652542526</v>
      </c>
      <c r="X248" s="121"/>
      <c r="Y248" s="122">
        <f t="shared" si="103"/>
        <v>0</v>
      </c>
      <c r="Z248" s="123">
        <f t="shared" ref="Z248:Z256" ca="1" si="130">IF(A248=OFFSET(A248,-1,0),0,1)</f>
        <v>0</v>
      </c>
      <c r="AA248" s="123">
        <f t="shared" ref="AA248:AA256" ca="1" si="131">IF(C248=OFFSET(C248,-1,0),0,1)</f>
        <v>0</v>
      </c>
      <c r="AB248" s="123">
        <f t="shared" ref="AB248:AB256" ca="1" si="132">IF(F248=OFFSET(F248,-1,0),0,1)</f>
        <v>1</v>
      </c>
      <c r="AC248" s="123" t="str">
        <f t="shared" ref="AC248:AC256" si="133">CONCATENATE(C248,F248)</f>
        <v>810059Frost Fiery Red</v>
      </c>
      <c r="AD248" s="124">
        <f t="shared" ref="AD248:AD256" si="134">IFERROR(IF(B248="EYEWEAR",CONCATENATE(C248,"-",G248),C248),C248)</f>
        <v>810059</v>
      </c>
      <c r="AE248" s="127">
        <f>VLOOKUP($C248,Classification!$A:$F,5,FALSE)</f>
        <v>47</v>
      </c>
      <c r="AF248" s="125">
        <f>VLOOKUP($C248,Classification!$A:$F,6,FALSE)</f>
        <v>1</v>
      </c>
      <c r="AG248" s="126" t="str">
        <f>INDEX(ATS!$A:$AE,MATCH('2) Order Form'!$W248,ATS!$AD:$AD,0),7)</f>
        <v>Stock</v>
      </c>
    </row>
    <row r="249" spans="1:33" ht="17.25" customHeight="1" x14ac:dyDescent="0.2">
      <c r="A249" s="34">
        <v>1</v>
      </c>
      <c r="B249" s="34" t="str">
        <f>VLOOKUP(A249,Classification!$H$2:$I$11,2,FALSE)</f>
        <v>Helmets &amp; Helmet Acc.</v>
      </c>
      <c r="C249" s="34">
        <f>INDEX(ATS!$A:$AE,MATCH('2) Order Form'!$W249,ATS!$AD:$AD,0),1)</f>
        <v>810059</v>
      </c>
      <c r="D249" s="34" t="str">
        <f>INDEX(ATS!$A:$AE,MATCH('2) Order Form'!$W249,ATS!$AD:$AD,0),2)</f>
        <v>Falconer Aerocovers™</v>
      </c>
      <c r="E249" s="83" t="str">
        <f>INDEX(ATS!$A:$AE,MATCH('2) Order Form'!$W249,ATS!$AD:$AD,0),4)</f>
        <v>FFRED-L</v>
      </c>
      <c r="F249" s="83" t="str">
        <f>INDEX(ATS!$A:$AE,MATCH('2) Order Form'!$W249,ATS!$AD:$AD,0),5)</f>
        <v>Frost Fiery Red</v>
      </c>
      <c r="G249" s="146" t="str">
        <f>INDEX(ATS!$A:$AE,MATCH('2) Order Form'!$W249,ATS!$AD:$AD,0),6)</f>
        <v>L</v>
      </c>
      <c r="H249" s="59">
        <v>1</v>
      </c>
      <c r="I249" s="112">
        <v>0</v>
      </c>
      <c r="J249" s="118">
        <f>IFERROR(VLOOKUP(W249,ATS!$AD:$AF,2,FALSE),0)</f>
        <v>1</v>
      </c>
      <c r="K249" s="118">
        <f t="shared" si="91"/>
        <v>1</v>
      </c>
      <c r="L249" s="118">
        <f>IFERROR(VLOOKUP(W249,ATS!$AD:$AF,3,FALSE),0)</f>
        <v>1</v>
      </c>
      <c r="M249" s="151">
        <f t="shared" si="125"/>
        <v>1</v>
      </c>
      <c r="N249" s="94">
        <v>0</v>
      </c>
      <c r="O249" s="56">
        <f t="shared" si="126"/>
        <v>0</v>
      </c>
      <c r="P249" s="51">
        <f>VLOOKUP($C249,Prices!$A$3:$R$1996,MATCH('2) Order Form'!P$8,Prices!$A$2:$R$2,0),FALSE)</f>
        <v>10</v>
      </c>
      <c r="Q249" s="52">
        <f>VLOOKUP($C249,Prices!$A$3:$R$1996,MATCH('2) Order Form'!Q$8,Prices!$A$2:$R$2,0),FALSE)</f>
        <v>19.95</v>
      </c>
      <c r="R249" s="35">
        <f t="shared" si="127"/>
        <v>0</v>
      </c>
      <c r="S249" s="44">
        <f t="shared" si="128"/>
        <v>0</v>
      </c>
      <c r="T249" s="52">
        <f t="shared" si="129"/>
        <v>0</v>
      </c>
      <c r="U249" s="119">
        <f t="shared" si="92"/>
        <v>0</v>
      </c>
      <c r="V249" s="120"/>
      <c r="W249" s="143">
        <v>7048652542519</v>
      </c>
      <c r="X249" s="121"/>
      <c r="Y249" s="122">
        <f t="shared" si="103"/>
        <v>0</v>
      </c>
      <c r="Z249" s="123">
        <f t="shared" ca="1" si="130"/>
        <v>0</v>
      </c>
      <c r="AA249" s="123">
        <f t="shared" ca="1" si="131"/>
        <v>0</v>
      </c>
      <c r="AB249" s="123">
        <f t="shared" ca="1" si="132"/>
        <v>0</v>
      </c>
      <c r="AC249" s="123" t="str">
        <f t="shared" si="133"/>
        <v>810059Frost Fiery Red</v>
      </c>
      <c r="AD249" s="124">
        <f t="shared" si="134"/>
        <v>810059</v>
      </c>
      <c r="AE249" s="127">
        <f>VLOOKUP($C249,Classification!$A:$F,5,FALSE)</f>
        <v>47</v>
      </c>
      <c r="AF249" s="125">
        <f>VLOOKUP($C249,Classification!$A:$F,6,FALSE)</f>
        <v>1</v>
      </c>
      <c r="AG249" s="126" t="str">
        <f>INDEX(ATS!$A:$AE,MATCH('2) Order Form'!$W249,ATS!$AD:$AD,0),7)</f>
        <v>Stock</v>
      </c>
    </row>
    <row r="250" spans="1:33" ht="17.25" customHeight="1" x14ac:dyDescent="0.2">
      <c r="A250" s="34">
        <v>1</v>
      </c>
      <c r="B250" s="34" t="str">
        <f>VLOOKUP(A250,Classification!$H$2:$I$11,2,FALSE)</f>
        <v>Helmets &amp; Helmet Acc.</v>
      </c>
      <c r="C250" s="34">
        <f>INDEX(ATS!$A:$AE,MATCH('2) Order Form'!$W250,ATS!$AD:$AD,0),1)</f>
        <v>810059</v>
      </c>
      <c r="D250" s="34" t="str">
        <f>INDEX(ATS!$A:$AE,MATCH('2) Order Form'!$W250,ATS!$AD:$AD,0),2)</f>
        <v>Falconer Aerocovers™</v>
      </c>
      <c r="E250" s="83" t="str">
        <f>INDEX(ATS!$A:$AE,MATCH('2) Order Form'!$W250,ATS!$AD:$AD,0),4)</f>
        <v>FRMBE-M</v>
      </c>
      <c r="F250" s="83" t="str">
        <f>INDEX(ATS!$A:$AE,MATCH('2) Order Form'!$W250,ATS!$AD:$AD,0),5)</f>
        <v>Frost Midnight Blue</v>
      </c>
      <c r="G250" s="146" t="str">
        <f>INDEX(ATS!$A:$AE,MATCH('2) Order Form'!$W250,ATS!$AD:$AD,0),6)</f>
        <v>M</v>
      </c>
      <c r="H250" s="59">
        <v>1</v>
      </c>
      <c r="I250" s="112">
        <v>0</v>
      </c>
      <c r="J250" s="118">
        <f>IFERROR(VLOOKUP(W250,ATS!$AD:$AF,2,FALSE),0)</f>
        <v>2</v>
      </c>
      <c r="K250" s="118">
        <f t="shared" si="91"/>
        <v>2</v>
      </c>
      <c r="L250" s="118">
        <f>IFERROR(VLOOKUP(W250,ATS!$AD:$AF,3,FALSE),0)</f>
        <v>2</v>
      </c>
      <c r="M250" s="151">
        <f t="shared" si="125"/>
        <v>2</v>
      </c>
      <c r="N250" s="94">
        <v>0</v>
      </c>
      <c r="O250" s="56">
        <f t="shared" si="126"/>
        <v>0</v>
      </c>
      <c r="P250" s="51">
        <f>VLOOKUP($C250,Prices!$A$3:$R$1996,MATCH('2) Order Form'!P$8,Prices!$A$2:$R$2,0),FALSE)</f>
        <v>10</v>
      </c>
      <c r="Q250" s="52">
        <f>VLOOKUP($C250,Prices!$A$3:$R$1996,MATCH('2) Order Form'!Q$8,Prices!$A$2:$R$2,0),FALSE)</f>
        <v>19.95</v>
      </c>
      <c r="R250" s="35">
        <f t="shared" si="127"/>
        <v>0</v>
      </c>
      <c r="S250" s="44">
        <f t="shared" si="128"/>
        <v>0</v>
      </c>
      <c r="T250" s="52">
        <f t="shared" si="129"/>
        <v>0</v>
      </c>
      <c r="U250" s="119">
        <f t="shared" si="92"/>
        <v>0</v>
      </c>
      <c r="V250" s="120"/>
      <c r="W250" s="143">
        <v>7048652542540</v>
      </c>
      <c r="X250" s="121"/>
      <c r="Y250" s="122">
        <f t="shared" si="103"/>
        <v>0</v>
      </c>
      <c r="Z250" s="123">
        <f t="shared" ca="1" si="130"/>
        <v>0</v>
      </c>
      <c r="AA250" s="123">
        <f t="shared" ca="1" si="131"/>
        <v>0</v>
      </c>
      <c r="AB250" s="123">
        <f t="shared" ca="1" si="132"/>
        <v>1</v>
      </c>
      <c r="AC250" s="123" t="str">
        <f t="shared" si="133"/>
        <v>810059Frost Midnight Blue</v>
      </c>
      <c r="AD250" s="124">
        <f t="shared" si="134"/>
        <v>810059</v>
      </c>
      <c r="AE250" s="127">
        <f>VLOOKUP($C250,Classification!$A:$F,5,FALSE)</f>
        <v>47</v>
      </c>
      <c r="AF250" s="125">
        <f>VLOOKUP($C250,Classification!$A:$F,6,FALSE)</f>
        <v>1</v>
      </c>
      <c r="AG250" s="126" t="str">
        <f>INDEX(ATS!$A:$AE,MATCH('2) Order Form'!$W250,ATS!$AD:$AD,0),7)</f>
        <v>Stock</v>
      </c>
    </row>
    <row r="251" spans="1:33" ht="17.25" customHeight="1" x14ac:dyDescent="0.2">
      <c r="A251" s="34">
        <v>1</v>
      </c>
      <c r="B251" s="34" t="str">
        <f>VLOOKUP(A251,Classification!$H$2:$I$11,2,FALSE)</f>
        <v>Helmets &amp; Helmet Acc.</v>
      </c>
      <c r="C251" s="34">
        <f>INDEX(ATS!$A:$AE,MATCH('2) Order Form'!$W251,ATS!$AD:$AD,0),1)</f>
        <v>810059</v>
      </c>
      <c r="D251" s="34" t="str">
        <f>INDEX(ATS!$A:$AE,MATCH('2) Order Form'!$W251,ATS!$AD:$AD,0),2)</f>
        <v>Falconer Aerocovers™</v>
      </c>
      <c r="E251" s="83" t="str">
        <f>INDEX(ATS!$A:$AE,MATCH('2) Order Form'!$W251,ATS!$AD:$AD,0),4)</f>
        <v>FRMBE-L</v>
      </c>
      <c r="F251" s="83" t="str">
        <f>INDEX(ATS!$A:$AE,MATCH('2) Order Form'!$W251,ATS!$AD:$AD,0),5)</f>
        <v>Frost Midnight Blue</v>
      </c>
      <c r="G251" s="146" t="str">
        <f>INDEX(ATS!$A:$AE,MATCH('2) Order Form'!$W251,ATS!$AD:$AD,0),6)</f>
        <v>L</v>
      </c>
      <c r="H251" s="59">
        <v>1</v>
      </c>
      <c r="I251" s="112">
        <v>0</v>
      </c>
      <c r="J251" s="118">
        <f>IFERROR(VLOOKUP(W251,ATS!$AD:$AF,2,FALSE),0)</f>
        <v>2</v>
      </c>
      <c r="K251" s="118">
        <f t="shared" si="91"/>
        <v>2</v>
      </c>
      <c r="L251" s="118">
        <f>IFERROR(VLOOKUP(W251,ATS!$AD:$AF,3,FALSE),0)</f>
        <v>2</v>
      </c>
      <c r="M251" s="151">
        <f t="shared" si="125"/>
        <v>2</v>
      </c>
      <c r="N251" s="94">
        <v>0</v>
      </c>
      <c r="O251" s="56">
        <f t="shared" si="126"/>
        <v>0</v>
      </c>
      <c r="P251" s="51">
        <f>VLOOKUP($C251,Prices!$A$3:$R$1996,MATCH('2) Order Form'!P$8,Prices!$A$2:$R$2,0),FALSE)</f>
        <v>10</v>
      </c>
      <c r="Q251" s="52">
        <f>VLOOKUP($C251,Prices!$A$3:$R$1996,MATCH('2) Order Form'!Q$8,Prices!$A$2:$R$2,0),FALSE)</f>
        <v>19.95</v>
      </c>
      <c r="R251" s="35">
        <f t="shared" si="127"/>
        <v>0</v>
      </c>
      <c r="S251" s="44">
        <f t="shared" si="128"/>
        <v>0</v>
      </c>
      <c r="T251" s="52">
        <f t="shared" si="129"/>
        <v>0</v>
      </c>
      <c r="U251" s="119">
        <f t="shared" si="92"/>
        <v>0</v>
      </c>
      <c r="V251" s="120"/>
      <c r="W251" s="143">
        <v>7048652542533</v>
      </c>
      <c r="X251" s="121"/>
      <c r="Y251" s="122">
        <f t="shared" si="103"/>
        <v>0</v>
      </c>
      <c r="Z251" s="123">
        <f t="shared" ca="1" si="130"/>
        <v>0</v>
      </c>
      <c r="AA251" s="123">
        <f t="shared" ca="1" si="131"/>
        <v>0</v>
      </c>
      <c r="AB251" s="123">
        <f t="shared" ca="1" si="132"/>
        <v>0</v>
      </c>
      <c r="AC251" s="123" t="str">
        <f t="shared" si="133"/>
        <v>810059Frost Midnight Blue</v>
      </c>
      <c r="AD251" s="124">
        <f t="shared" si="134"/>
        <v>810059</v>
      </c>
      <c r="AE251" s="127">
        <f>VLOOKUP($C251,Classification!$A:$F,5,FALSE)</f>
        <v>47</v>
      </c>
      <c r="AF251" s="125">
        <f>VLOOKUP($C251,Classification!$A:$F,6,FALSE)</f>
        <v>1</v>
      </c>
      <c r="AG251" s="126" t="str">
        <f>INDEX(ATS!$A:$AE,MATCH('2) Order Form'!$W251,ATS!$AD:$AD,0),7)</f>
        <v>Stock</v>
      </c>
    </row>
    <row r="252" spans="1:33" ht="17.25" customHeight="1" x14ac:dyDescent="0.2">
      <c r="A252" s="34">
        <v>1</v>
      </c>
      <c r="B252" s="34" t="str">
        <f>VLOOKUP(A252,Classification!$H$2:$I$11,2,FALSE)</f>
        <v>Helmets &amp; Helmet Acc.</v>
      </c>
      <c r="C252" s="34">
        <f>INDEX(ATS!$A:$AE,MATCH('2) Order Form'!$W252,ATS!$AD:$AD,0),1)</f>
        <v>810059</v>
      </c>
      <c r="D252" s="34" t="str">
        <f>INDEX(ATS!$A:$AE,MATCH('2) Order Form'!$W252,ATS!$AD:$AD,0),2)</f>
        <v>Falconer Aerocovers™</v>
      </c>
      <c r="E252" s="83" t="str">
        <f>INDEX(ATS!$A:$AE,MATCH('2) Order Form'!$W252,ATS!$AD:$AD,0),4)</f>
        <v>FSBLK-M</v>
      </c>
      <c r="F252" s="83" t="str">
        <f>INDEX(ATS!$A:$AE,MATCH('2) Order Form'!$W252,ATS!$AD:$AD,0),5)</f>
        <v>Frost Smoke Black</v>
      </c>
      <c r="G252" s="146" t="str">
        <f>INDEX(ATS!$A:$AE,MATCH('2) Order Form'!$W252,ATS!$AD:$AD,0),6)</f>
        <v>M</v>
      </c>
      <c r="H252" s="59">
        <v>1</v>
      </c>
      <c r="I252" s="112">
        <v>0</v>
      </c>
      <c r="J252" s="118">
        <f>IFERROR(VLOOKUP(W252,ATS!$AD:$AF,2,FALSE),0)</f>
        <v>0</v>
      </c>
      <c r="K252" s="118" t="str">
        <f t="shared" si="91"/>
        <v>0</v>
      </c>
      <c r="L252" s="118">
        <f>IFERROR(VLOOKUP(W252,ATS!$AD:$AF,3,FALSE),0)</f>
        <v>0</v>
      </c>
      <c r="M252" s="151" t="str">
        <f t="shared" si="125"/>
        <v>0</v>
      </c>
      <c r="N252" s="94">
        <v>0</v>
      </c>
      <c r="O252" s="56">
        <f t="shared" si="126"/>
        <v>0</v>
      </c>
      <c r="P252" s="51">
        <f>VLOOKUP($C252,Prices!$A$3:$R$1996,MATCH('2) Order Form'!P$8,Prices!$A$2:$R$2,0),FALSE)</f>
        <v>10</v>
      </c>
      <c r="Q252" s="52">
        <f>VLOOKUP($C252,Prices!$A$3:$R$1996,MATCH('2) Order Form'!Q$8,Prices!$A$2:$R$2,0),FALSE)</f>
        <v>19.95</v>
      </c>
      <c r="R252" s="35">
        <f t="shared" si="127"/>
        <v>0</v>
      </c>
      <c r="S252" s="44">
        <f t="shared" si="128"/>
        <v>0</v>
      </c>
      <c r="T252" s="52">
        <f t="shared" si="129"/>
        <v>0</v>
      </c>
      <c r="U252" s="119">
        <f t="shared" si="92"/>
        <v>0</v>
      </c>
      <c r="V252" s="120"/>
      <c r="W252" s="143">
        <v>7048652327888</v>
      </c>
      <c r="X252" s="121"/>
      <c r="Y252" s="122">
        <f t="shared" si="103"/>
        <v>0</v>
      </c>
      <c r="Z252" s="123">
        <f t="shared" ca="1" si="130"/>
        <v>0</v>
      </c>
      <c r="AA252" s="123">
        <f t="shared" ca="1" si="131"/>
        <v>0</v>
      </c>
      <c r="AB252" s="123">
        <f t="shared" ca="1" si="132"/>
        <v>1</v>
      </c>
      <c r="AC252" s="123" t="str">
        <f t="shared" si="133"/>
        <v>810059Frost Smoke Black</v>
      </c>
      <c r="AD252" s="124">
        <f t="shared" si="134"/>
        <v>810059</v>
      </c>
      <c r="AE252" s="127">
        <f>VLOOKUP($C252,Classification!$A:$F,5,FALSE)</f>
        <v>47</v>
      </c>
      <c r="AF252" s="125">
        <f>VLOOKUP($C252,Classification!$A:$F,6,FALSE)</f>
        <v>1</v>
      </c>
      <c r="AG252" s="126" t="str">
        <f>INDEX(ATS!$A:$AE,MATCH('2) Order Form'!$W252,ATS!$AD:$AD,0),7)</f>
        <v>Active</v>
      </c>
    </row>
    <row r="253" spans="1:33" ht="17.25" customHeight="1" x14ac:dyDescent="0.2">
      <c r="A253" s="34">
        <v>1</v>
      </c>
      <c r="B253" s="34" t="str">
        <f>VLOOKUP(A253,Classification!$H$2:$I$11,2,FALSE)</f>
        <v>Helmets &amp; Helmet Acc.</v>
      </c>
      <c r="C253" s="34">
        <f>INDEX(ATS!$A:$AE,MATCH('2) Order Form'!$W253,ATS!$AD:$AD,0),1)</f>
        <v>810059</v>
      </c>
      <c r="D253" s="34" t="str">
        <f>INDEX(ATS!$A:$AE,MATCH('2) Order Form'!$W253,ATS!$AD:$AD,0),2)</f>
        <v>Falconer Aerocovers™</v>
      </c>
      <c r="E253" s="83" t="str">
        <f>INDEX(ATS!$A:$AE,MATCH('2) Order Form'!$W253,ATS!$AD:$AD,0),4)</f>
        <v>FSBLK-L</v>
      </c>
      <c r="F253" s="83" t="str">
        <f>INDEX(ATS!$A:$AE,MATCH('2) Order Form'!$W253,ATS!$AD:$AD,0),5)</f>
        <v>Frost Smoke Black</v>
      </c>
      <c r="G253" s="146" t="str">
        <f>INDEX(ATS!$A:$AE,MATCH('2) Order Form'!$W253,ATS!$AD:$AD,0),6)</f>
        <v>L</v>
      </c>
      <c r="H253" s="59">
        <v>1</v>
      </c>
      <c r="I253" s="112">
        <v>0</v>
      </c>
      <c r="J253" s="118">
        <f>IFERROR(VLOOKUP(W253,ATS!$AD:$AF,2,FALSE),0)</f>
        <v>5</v>
      </c>
      <c r="K253" s="118">
        <f t="shared" si="91"/>
        <v>5</v>
      </c>
      <c r="L253" s="118">
        <f>IFERROR(VLOOKUP(W253,ATS!$AD:$AF,3,FALSE),0)</f>
        <v>5</v>
      </c>
      <c r="M253" s="151">
        <f t="shared" si="125"/>
        <v>5</v>
      </c>
      <c r="N253" s="94">
        <v>0</v>
      </c>
      <c r="O253" s="56">
        <f t="shared" si="126"/>
        <v>0</v>
      </c>
      <c r="P253" s="51">
        <f>VLOOKUP($C253,Prices!$A$3:$R$1996,MATCH('2) Order Form'!P$8,Prices!$A$2:$R$2,0),FALSE)</f>
        <v>10</v>
      </c>
      <c r="Q253" s="52">
        <f>VLOOKUP($C253,Prices!$A$3:$R$1996,MATCH('2) Order Form'!Q$8,Prices!$A$2:$R$2,0),FALSE)</f>
        <v>19.95</v>
      </c>
      <c r="R253" s="35">
        <f t="shared" si="127"/>
        <v>0</v>
      </c>
      <c r="S253" s="44">
        <f t="shared" si="128"/>
        <v>0</v>
      </c>
      <c r="T253" s="52">
        <f t="shared" si="129"/>
        <v>0</v>
      </c>
      <c r="U253" s="119">
        <f t="shared" si="92"/>
        <v>0</v>
      </c>
      <c r="V253" s="120"/>
      <c r="W253" s="143">
        <v>7048652327871</v>
      </c>
      <c r="X253" s="121"/>
      <c r="Y253" s="122">
        <f t="shared" si="103"/>
        <v>0</v>
      </c>
      <c r="Z253" s="123">
        <f t="shared" ca="1" si="130"/>
        <v>0</v>
      </c>
      <c r="AA253" s="123">
        <f t="shared" ca="1" si="131"/>
        <v>0</v>
      </c>
      <c r="AB253" s="123">
        <f t="shared" ca="1" si="132"/>
        <v>0</v>
      </c>
      <c r="AC253" s="123" t="str">
        <f t="shared" si="133"/>
        <v>810059Frost Smoke Black</v>
      </c>
      <c r="AD253" s="124">
        <f t="shared" si="134"/>
        <v>810059</v>
      </c>
      <c r="AE253" s="127">
        <f>VLOOKUP($C253,Classification!$A:$F,5,FALSE)</f>
        <v>47</v>
      </c>
      <c r="AF253" s="125">
        <f>VLOOKUP($C253,Classification!$A:$F,6,FALSE)</f>
        <v>1</v>
      </c>
      <c r="AG253" s="126" t="str">
        <f>INDEX(ATS!$A:$AE,MATCH('2) Order Form'!$W253,ATS!$AD:$AD,0),7)</f>
        <v>Active</v>
      </c>
    </row>
    <row r="254" spans="1:33" ht="17.25" customHeight="1" x14ac:dyDescent="0.2">
      <c r="A254" s="34">
        <v>1</v>
      </c>
      <c r="B254" s="34" t="str">
        <f>VLOOKUP(A254,Classification!$H$2:$I$11,2,FALSE)</f>
        <v>Helmets &amp; Helmet Acc.</v>
      </c>
      <c r="C254" s="34">
        <f>INDEX(ATS!$A:$AE,MATCH('2) Order Form'!$W254,ATS!$AD:$AD,0),1)</f>
        <v>810059</v>
      </c>
      <c r="D254" s="34" t="str">
        <f>INDEX(ATS!$A:$AE,MATCH('2) Order Form'!$W254,ATS!$AD:$AD,0),2)</f>
        <v>Falconer Aerocovers™</v>
      </c>
      <c r="E254" s="83" t="str">
        <f>INDEX(ATS!$A:$AE,MATCH('2) Order Form'!$W254,ATS!$AD:$AD,0),4)</f>
        <v>MBLCK-M</v>
      </c>
      <c r="F254" s="83" t="str">
        <f>INDEX(ATS!$A:$AE,MATCH('2) Order Form'!$W254,ATS!$AD:$AD,0),5)</f>
        <v>Matte Black</v>
      </c>
      <c r="G254" s="146" t="str">
        <f>INDEX(ATS!$A:$AE,MATCH('2) Order Form'!$W254,ATS!$AD:$AD,0),6)</f>
        <v>M</v>
      </c>
      <c r="H254" s="59">
        <v>1</v>
      </c>
      <c r="I254" s="112">
        <v>0</v>
      </c>
      <c r="J254" s="118">
        <f>IFERROR(VLOOKUP(W254,ATS!$AD:$AF,2,FALSE),0)</f>
        <v>9</v>
      </c>
      <c r="K254" s="118">
        <f t="shared" si="91"/>
        <v>9</v>
      </c>
      <c r="L254" s="118">
        <f>IFERROR(VLOOKUP(W254,ATS!$AD:$AF,3,FALSE),0)</f>
        <v>9</v>
      </c>
      <c r="M254" s="151">
        <f t="shared" si="125"/>
        <v>9</v>
      </c>
      <c r="N254" s="94">
        <v>0</v>
      </c>
      <c r="O254" s="56">
        <f t="shared" si="126"/>
        <v>0</v>
      </c>
      <c r="P254" s="51">
        <f>VLOOKUP($C254,Prices!$A$3:$R$1996,MATCH('2) Order Form'!P$8,Prices!$A$2:$R$2,0),FALSE)</f>
        <v>10</v>
      </c>
      <c r="Q254" s="52">
        <f>VLOOKUP($C254,Prices!$A$3:$R$1996,MATCH('2) Order Form'!Q$8,Prices!$A$2:$R$2,0),FALSE)</f>
        <v>19.95</v>
      </c>
      <c r="R254" s="35">
        <f t="shared" si="127"/>
        <v>0</v>
      </c>
      <c r="S254" s="44">
        <f t="shared" si="128"/>
        <v>0</v>
      </c>
      <c r="T254" s="52">
        <f t="shared" si="129"/>
        <v>0</v>
      </c>
      <c r="U254" s="119">
        <f t="shared" si="92"/>
        <v>0</v>
      </c>
      <c r="V254" s="120"/>
      <c r="W254" s="143">
        <v>7048652327925</v>
      </c>
      <c r="X254" s="121"/>
      <c r="Y254" s="122">
        <f t="shared" si="103"/>
        <v>0</v>
      </c>
      <c r="Z254" s="123">
        <f t="shared" ca="1" si="130"/>
        <v>0</v>
      </c>
      <c r="AA254" s="123">
        <f t="shared" ca="1" si="131"/>
        <v>0</v>
      </c>
      <c r="AB254" s="123">
        <f t="shared" ca="1" si="132"/>
        <v>1</v>
      </c>
      <c r="AC254" s="123" t="str">
        <f t="shared" si="133"/>
        <v>810059Matte Black</v>
      </c>
      <c r="AD254" s="124">
        <f t="shared" si="134"/>
        <v>810059</v>
      </c>
      <c r="AE254" s="127">
        <f>VLOOKUP($C254,Classification!$A:$F,5,FALSE)</f>
        <v>47</v>
      </c>
      <c r="AF254" s="125">
        <f>VLOOKUP($C254,Classification!$A:$F,6,FALSE)</f>
        <v>1</v>
      </c>
      <c r="AG254" s="126" t="str">
        <f>INDEX(ATS!$A:$AE,MATCH('2) Order Form'!$W254,ATS!$AD:$AD,0),7)</f>
        <v>Active</v>
      </c>
    </row>
    <row r="255" spans="1:33" ht="17.25" customHeight="1" x14ac:dyDescent="0.2">
      <c r="A255" s="34">
        <v>1</v>
      </c>
      <c r="B255" s="34" t="str">
        <f>VLOOKUP(A255,Classification!$H$2:$I$11,2,FALSE)</f>
        <v>Helmets &amp; Helmet Acc.</v>
      </c>
      <c r="C255" s="34">
        <f>INDEX(ATS!$A:$AE,MATCH('2) Order Form'!$W255,ATS!$AD:$AD,0),1)</f>
        <v>810059</v>
      </c>
      <c r="D255" s="34" t="str">
        <f>INDEX(ATS!$A:$AE,MATCH('2) Order Form'!$W255,ATS!$AD:$AD,0),2)</f>
        <v>Falconer Aerocovers™</v>
      </c>
      <c r="E255" s="83" t="str">
        <f>INDEX(ATS!$A:$AE,MATCH('2) Order Form'!$W255,ATS!$AD:$AD,0),4)</f>
        <v>MBLCK-L</v>
      </c>
      <c r="F255" s="83" t="str">
        <f>INDEX(ATS!$A:$AE,MATCH('2) Order Form'!$W255,ATS!$AD:$AD,0),5)</f>
        <v>Matte Black</v>
      </c>
      <c r="G255" s="146" t="str">
        <f>INDEX(ATS!$A:$AE,MATCH('2) Order Form'!$W255,ATS!$AD:$AD,0),6)</f>
        <v>L</v>
      </c>
      <c r="H255" s="59">
        <v>1</v>
      </c>
      <c r="I255" s="112">
        <v>0</v>
      </c>
      <c r="J255" s="118">
        <f>IFERROR(VLOOKUP(W255,ATS!$AD:$AF,2,FALSE),0)</f>
        <v>14</v>
      </c>
      <c r="K255" s="118">
        <f t="shared" si="91"/>
        <v>14</v>
      </c>
      <c r="L255" s="118">
        <f>IFERROR(VLOOKUP(W255,ATS!$AD:$AF,3,FALSE),0)</f>
        <v>14</v>
      </c>
      <c r="M255" s="151">
        <f t="shared" si="125"/>
        <v>14</v>
      </c>
      <c r="N255" s="94">
        <v>0</v>
      </c>
      <c r="O255" s="56">
        <f t="shared" si="126"/>
        <v>0</v>
      </c>
      <c r="P255" s="51">
        <f>VLOOKUP($C255,Prices!$A$3:$R$1996,MATCH('2) Order Form'!P$8,Prices!$A$2:$R$2,0),FALSE)</f>
        <v>10</v>
      </c>
      <c r="Q255" s="52">
        <f>VLOOKUP($C255,Prices!$A$3:$R$1996,MATCH('2) Order Form'!Q$8,Prices!$A$2:$R$2,0),FALSE)</f>
        <v>19.95</v>
      </c>
      <c r="R255" s="35">
        <f t="shared" si="127"/>
        <v>0</v>
      </c>
      <c r="S255" s="44">
        <f t="shared" si="128"/>
        <v>0</v>
      </c>
      <c r="T255" s="52">
        <f t="shared" si="129"/>
        <v>0</v>
      </c>
      <c r="U255" s="119">
        <f t="shared" si="92"/>
        <v>0</v>
      </c>
      <c r="V255" s="120"/>
      <c r="W255" s="143">
        <v>7048652327918</v>
      </c>
      <c r="X255" s="121"/>
      <c r="Y255" s="122">
        <f t="shared" si="103"/>
        <v>0</v>
      </c>
      <c r="Z255" s="123">
        <f t="shared" ca="1" si="130"/>
        <v>0</v>
      </c>
      <c r="AA255" s="123">
        <f t="shared" ca="1" si="131"/>
        <v>0</v>
      </c>
      <c r="AB255" s="123">
        <f t="shared" ca="1" si="132"/>
        <v>0</v>
      </c>
      <c r="AC255" s="123" t="str">
        <f t="shared" si="133"/>
        <v>810059Matte Black</v>
      </c>
      <c r="AD255" s="124">
        <f t="shared" si="134"/>
        <v>810059</v>
      </c>
      <c r="AE255" s="127">
        <f>VLOOKUP($C255,Classification!$A:$F,5,FALSE)</f>
        <v>47</v>
      </c>
      <c r="AF255" s="125">
        <f>VLOOKUP($C255,Classification!$A:$F,6,FALSE)</f>
        <v>1</v>
      </c>
      <c r="AG255" s="126" t="str">
        <f>INDEX(ATS!$A:$AE,MATCH('2) Order Form'!$W255,ATS!$AD:$AD,0),7)</f>
        <v>Active</v>
      </c>
    </row>
    <row r="256" spans="1:33" ht="17.25" customHeight="1" x14ac:dyDescent="0.2">
      <c r="A256" s="34">
        <v>1</v>
      </c>
      <c r="B256" s="34" t="str">
        <f>VLOOKUP(A256,Classification!$H$2:$I$11,2,FALSE)</f>
        <v>Helmets &amp; Helmet Acc.</v>
      </c>
      <c r="C256" s="34">
        <f>INDEX(ATS!$A:$AE,MATCH('2) Order Form'!$W256,ATS!$AD:$AD,0),1)</f>
        <v>810059</v>
      </c>
      <c r="D256" s="34" t="str">
        <f>INDEX(ATS!$A:$AE,MATCH('2) Order Form'!$W256,ATS!$AD:$AD,0),2)</f>
        <v>Falconer Aerocovers™</v>
      </c>
      <c r="E256" s="83" t="str">
        <f>INDEX(ATS!$A:$AE,MATCH('2) Order Form'!$W256,ATS!$AD:$AD,0),4)</f>
        <v>MCHOR-M</v>
      </c>
      <c r="F256" s="83" t="str">
        <f>INDEX(ATS!$A:$AE,MATCH('2) Order Form'!$W256,ATS!$AD:$AD,0),5)</f>
        <v>Matte Chopper Orange</v>
      </c>
      <c r="G256" s="146" t="str">
        <f>INDEX(ATS!$A:$AE,MATCH('2) Order Form'!$W256,ATS!$AD:$AD,0),6)</f>
        <v>M</v>
      </c>
      <c r="H256" s="59">
        <v>1</v>
      </c>
      <c r="I256" s="112">
        <v>0</v>
      </c>
      <c r="J256" s="118">
        <f>IFERROR(VLOOKUP(W256,ATS!$AD:$AF,2,FALSE),0)</f>
        <v>0</v>
      </c>
      <c r="K256" s="118" t="str">
        <f t="shared" si="91"/>
        <v>0</v>
      </c>
      <c r="L256" s="118">
        <f>IFERROR(VLOOKUP(W256,ATS!$AD:$AF,3,FALSE),0)</f>
        <v>0</v>
      </c>
      <c r="M256" s="151" t="str">
        <f t="shared" si="125"/>
        <v>0</v>
      </c>
      <c r="N256" s="94">
        <v>0</v>
      </c>
      <c r="O256" s="56">
        <f t="shared" si="126"/>
        <v>0</v>
      </c>
      <c r="P256" s="51">
        <f>VLOOKUP($C256,Prices!$A$3:$R$1996,MATCH('2) Order Form'!P$8,Prices!$A$2:$R$2,0),FALSE)</f>
        <v>10</v>
      </c>
      <c r="Q256" s="52">
        <f>VLOOKUP($C256,Prices!$A$3:$R$1996,MATCH('2) Order Form'!Q$8,Prices!$A$2:$R$2,0),FALSE)</f>
        <v>19.95</v>
      </c>
      <c r="R256" s="35">
        <f t="shared" si="127"/>
        <v>0</v>
      </c>
      <c r="S256" s="44">
        <f t="shared" si="128"/>
        <v>0</v>
      </c>
      <c r="T256" s="52">
        <f t="shared" si="129"/>
        <v>0</v>
      </c>
      <c r="U256" s="119">
        <f t="shared" si="92"/>
        <v>0</v>
      </c>
      <c r="V256" s="120"/>
      <c r="W256" s="143">
        <v>7048652661555</v>
      </c>
      <c r="X256" s="121"/>
      <c r="Y256" s="122">
        <f t="shared" si="103"/>
        <v>0</v>
      </c>
      <c r="Z256" s="123">
        <f t="shared" ca="1" si="130"/>
        <v>0</v>
      </c>
      <c r="AA256" s="123">
        <f t="shared" ca="1" si="131"/>
        <v>0</v>
      </c>
      <c r="AB256" s="123">
        <f t="shared" ca="1" si="132"/>
        <v>1</v>
      </c>
      <c r="AC256" s="123" t="str">
        <f t="shared" si="133"/>
        <v>810059Matte Chopper Orange</v>
      </c>
      <c r="AD256" s="124">
        <f t="shared" si="134"/>
        <v>810059</v>
      </c>
      <c r="AE256" s="127">
        <f>VLOOKUP($C256,Classification!$A:$F,5,FALSE)</f>
        <v>47</v>
      </c>
      <c r="AF256" s="125">
        <f>VLOOKUP($C256,Classification!$A:$F,6,FALSE)</f>
        <v>1</v>
      </c>
      <c r="AG256" s="126" t="str">
        <f>INDEX(ATS!$A:$AE,MATCH('2) Order Form'!$W256,ATS!$AD:$AD,0),7)</f>
        <v>Stock</v>
      </c>
    </row>
    <row r="257" spans="1:33" ht="17.25" customHeight="1" x14ac:dyDescent="0.2">
      <c r="A257" s="34">
        <v>1</v>
      </c>
      <c r="B257" s="34" t="str">
        <f>VLOOKUP(A257,Classification!$H$2:$I$11,2,FALSE)</f>
        <v>Helmets &amp; Helmet Acc.</v>
      </c>
      <c r="C257" s="34">
        <f>INDEX(ATS!$A:$AE,MATCH('2) Order Form'!$W257,ATS!$AD:$AD,0),1)</f>
        <v>810059</v>
      </c>
      <c r="D257" s="34" t="str">
        <f>INDEX(ATS!$A:$AE,MATCH('2) Order Form'!$W257,ATS!$AD:$AD,0),2)</f>
        <v>Falconer Aerocovers™</v>
      </c>
      <c r="E257" s="83" t="str">
        <f>INDEX(ATS!$A:$AE,MATCH('2) Order Form'!$W257,ATS!$AD:$AD,0),4)</f>
        <v>MCHOR-L</v>
      </c>
      <c r="F257" s="83" t="str">
        <f>INDEX(ATS!$A:$AE,MATCH('2) Order Form'!$W257,ATS!$AD:$AD,0),5)</f>
        <v>Matte Chopper Orange</v>
      </c>
      <c r="G257" s="146" t="str">
        <f>INDEX(ATS!$A:$AE,MATCH('2) Order Form'!$W257,ATS!$AD:$AD,0),6)</f>
        <v>L</v>
      </c>
      <c r="H257" s="59">
        <v>1</v>
      </c>
      <c r="I257" s="112">
        <v>0</v>
      </c>
      <c r="J257" s="118">
        <f>IFERROR(VLOOKUP(W257,ATS!$AD:$AF,2,FALSE),0)</f>
        <v>1</v>
      </c>
      <c r="K257" s="118">
        <f t="shared" si="91"/>
        <v>1</v>
      </c>
      <c r="L257" s="118">
        <f>IFERROR(VLOOKUP(W257,ATS!$AD:$AF,3,FALSE),0)</f>
        <v>1</v>
      </c>
      <c r="M257" s="151">
        <f t="shared" ref="M257:M279" si="135">IF(L257=99999,"OPEN",IF(L257&gt;50,"50+",IF(L257&lt;=0,"0",L257)))</f>
        <v>1</v>
      </c>
      <c r="N257" s="94">
        <v>0</v>
      </c>
      <c r="O257" s="56">
        <f t="shared" ref="O257:O279" si="136">IF(N257&lt;&gt;0,N257,$P$5)</f>
        <v>0</v>
      </c>
      <c r="P257" s="51">
        <f>VLOOKUP($C257,Prices!$A$3:$R$1996,MATCH('2) Order Form'!P$8,Prices!$A$2:$R$2,0),FALSE)</f>
        <v>10</v>
      </c>
      <c r="Q257" s="52">
        <f>VLOOKUP($C257,Prices!$A$3:$R$1996,MATCH('2) Order Form'!Q$8,Prices!$A$2:$R$2,0),FALSE)</f>
        <v>19.95</v>
      </c>
      <c r="R257" s="35">
        <f t="shared" ref="R257:R279" si="137">I257*P257</f>
        <v>0</v>
      </c>
      <c r="S257" s="44">
        <f t="shared" ref="S257:S279" si="138">R257*O257</f>
        <v>0</v>
      </c>
      <c r="T257" s="52">
        <f t="shared" ref="T257:T279" si="139">R257-S257</f>
        <v>0</v>
      </c>
      <c r="U257" s="119">
        <f t="shared" si="92"/>
        <v>0</v>
      </c>
      <c r="V257" s="120"/>
      <c r="W257" s="143">
        <v>7048652661548</v>
      </c>
      <c r="X257" s="121"/>
      <c r="Y257" s="122">
        <f t="shared" ref="Y257:Y275" si="140">I257*Q257</f>
        <v>0</v>
      </c>
      <c r="Z257" s="123">
        <f t="shared" ref="Z257:Z279" ca="1" si="141">IF(A257=OFFSET(A257,-1,0),0,1)</f>
        <v>0</v>
      </c>
      <c r="AA257" s="123">
        <f t="shared" ref="AA257:AA279" ca="1" si="142">IF(C257=OFFSET(C257,-1,0),0,1)</f>
        <v>0</v>
      </c>
      <c r="AB257" s="123">
        <f t="shared" ref="AB257:AB279" ca="1" si="143">IF(F257=OFFSET(F257,-1,0),0,1)</f>
        <v>0</v>
      </c>
      <c r="AC257" s="123" t="str">
        <f t="shared" ref="AC257:AC279" si="144">CONCATENATE(C257,F257)</f>
        <v>810059Matte Chopper Orange</v>
      </c>
      <c r="AD257" s="124">
        <f t="shared" ref="AD257:AD279" si="145">IFERROR(IF(B257="EYEWEAR",CONCATENATE(C257,"-",G257),C257),C257)</f>
        <v>810059</v>
      </c>
      <c r="AE257" s="127">
        <f>VLOOKUP($C257,Classification!$A:$F,5,FALSE)</f>
        <v>47</v>
      </c>
      <c r="AF257" s="125">
        <f>VLOOKUP($C257,Classification!$A:$F,6,FALSE)</f>
        <v>1</v>
      </c>
      <c r="AG257" s="126" t="str">
        <f>INDEX(ATS!$A:$AE,MATCH('2) Order Form'!$W257,ATS!$AD:$AD,0),7)</f>
        <v>Stock</v>
      </c>
    </row>
    <row r="258" spans="1:33" ht="17.25" customHeight="1" x14ac:dyDescent="0.2">
      <c r="A258" s="34">
        <v>1</v>
      </c>
      <c r="B258" s="34" t="str">
        <f>VLOOKUP(A258,Classification!$H$2:$I$11,2,FALSE)</f>
        <v>Helmets &amp; Helmet Acc.</v>
      </c>
      <c r="C258" s="34">
        <f>INDEX(ATS!$A:$AE,MATCH('2) Order Form'!$W258,ATS!$AD:$AD,0),1)</f>
        <v>810059</v>
      </c>
      <c r="D258" s="34" t="str">
        <f>INDEX(ATS!$A:$AE,MATCH('2) Order Form'!$W258,ATS!$AD:$AD,0),2)</f>
        <v>Falconer Aerocovers™</v>
      </c>
      <c r="E258" s="83" t="str">
        <f>INDEX(ATS!$A:$AE,MATCH('2) Order Form'!$W258,ATS!$AD:$AD,0),4)</f>
        <v>MCDGY-M</v>
      </c>
      <c r="F258" s="83" t="str">
        <f>INDEX(ATS!$A:$AE,MATCH('2) Order Form'!$W258,ATS!$AD:$AD,0),5)</f>
        <v>Matte Cloud Gray</v>
      </c>
      <c r="G258" s="146" t="str">
        <f>INDEX(ATS!$A:$AE,MATCH('2) Order Form'!$W258,ATS!$AD:$AD,0),6)</f>
        <v>M</v>
      </c>
      <c r="H258" s="59">
        <v>1</v>
      </c>
      <c r="I258" s="112">
        <v>0</v>
      </c>
      <c r="J258" s="118">
        <f>IFERROR(VLOOKUP(W258,ATS!$AD:$AF,2,FALSE),0)</f>
        <v>1</v>
      </c>
      <c r="K258" s="118">
        <f t="shared" ref="K258:K321" si="146">IF(J258=99999,"OPEN",IF(J258&gt;50,"50+",IF(J258&lt;=0,"0",J258)))</f>
        <v>1</v>
      </c>
      <c r="L258" s="118">
        <f>IFERROR(VLOOKUP(W258,ATS!$AD:$AF,3,FALSE),0)</f>
        <v>1</v>
      </c>
      <c r="M258" s="151">
        <f t="shared" si="135"/>
        <v>1</v>
      </c>
      <c r="N258" s="94">
        <v>0</v>
      </c>
      <c r="O258" s="56">
        <f t="shared" si="136"/>
        <v>0</v>
      </c>
      <c r="P258" s="51">
        <f>VLOOKUP($C258,Prices!$A$3:$R$1996,MATCH('2) Order Form'!P$8,Prices!$A$2:$R$2,0),FALSE)</f>
        <v>10</v>
      </c>
      <c r="Q258" s="52">
        <f>VLOOKUP($C258,Prices!$A$3:$R$1996,MATCH('2) Order Form'!Q$8,Prices!$A$2:$R$2,0),FALSE)</f>
        <v>19.95</v>
      </c>
      <c r="R258" s="35">
        <f t="shared" si="137"/>
        <v>0</v>
      </c>
      <c r="S258" s="44">
        <f t="shared" si="138"/>
        <v>0</v>
      </c>
      <c r="T258" s="52">
        <f t="shared" si="139"/>
        <v>0</v>
      </c>
      <c r="U258" s="119">
        <f t="shared" si="92"/>
        <v>0</v>
      </c>
      <c r="V258" s="120"/>
      <c r="W258" s="143">
        <v>7048652661531</v>
      </c>
      <c r="X258" s="121"/>
      <c r="Y258" s="122">
        <f t="shared" si="140"/>
        <v>0</v>
      </c>
      <c r="Z258" s="123">
        <f t="shared" ca="1" si="141"/>
        <v>0</v>
      </c>
      <c r="AA258" s="123">
        <f t="shared" ca="1" si="142"/>
        <v>0</v>
      </c>
      <c r="AB258" s="123">
        <f t="shared" ca="1" si="143"/>
        <v>1</v>
      </c>
      <c r="AC258" s="123" t="str">
        <f t="shared" si="144"/>
        <v>810059Matte Cloud Gray</v>
      </c>
      <c r="AD258" s="124">
        <f t="shared" si="145"/>
        <v>810059</v>
      </c>
      <c r="AE258" s="127">
        <f>VLOOKUP($C258,Classification!$A:$F,5,FALSE)</f>
        <v>47</v>
      </c>
      <c r="AF258" s="125">
        <f>VLOOKUP($C258,Classification!$A:$F,6,FALSE)</f>
        <v>1</v>
      </c>
      <c r="AG258" s="126" t="str">
        <f>INDEX(ATS!$A:$AE,MATCH('2) Order Form'!$W258,ATS!$AD:$AD,0),7)</f>
        <v>Active</v>
      </c>
    </row>
    <row r="259" spans="1:33" ht="17.25" customHeight="1" x14ac:dyDescent="0.2">
      <c r="A259" s="34">
        <v>1</v>
      </c>
      <c r="B259" s="34" t="str">
        <f>VLOOKUP(A259,Classification!$H$2:$I$11,2,FALSE)</f>
        <v>Helmets &amp; Helmet Acc.</v>
      </c>
      <c r="C259" s="34">
        <f>INDEX(ATS!$A:$AE,MATCH('2) Order Form'!$W259,ATS!$AD:$AD,0),1)</f>
        <v>810059</v>
      </c>
      <c r="D259" s="34" t="str">
        <f>INDEX(ATS!$A:$AE,MATCH('2) Order Form'!$W259,ATS!$AD:$AD,0),2)</f>
        <v>Falconer Aerocovers™</v>
      </c>
      <c r="E259" s="83" t="str">
        <f>INDEX(ATS!$A:$AE,MATCH('2) Order Form'!$W259,ATS!$AD:$AD,0),4)</f>
        <v>MCDGY-L</v>
      </c>
      <c r="F259" s="83" t="str">
        <f>INDEX(ATS!$A:$AE,MATCH('2) Order Form'!$W259,ATS!$AD:$AD,0),5)</f>
        <v>Matte Cloud Gray</v>
      </c>
      <c r="G259" s="146" t="str">
        <f>INDEX(ATS!$A:$AE,MATCH('2) Order Form'!$W259,ATS!$AD:$AD,0),6)</f>
        <v>L</v>
      </c>
      <c r="H259" s="59">
        <v>1</v>
      </c>
      <c r="I259" s="112">
        <v>0</v>
      </c>
      <c r="J259" s="118">
        <f>IFERROR(VLOOKUP(W259,ATS!$AD:$AF,2,FALSE),0)</f>
        <v>3</v>
      </c>
      <c r="K259" s="118">
        <f t="shared" si="146"/>
        <v>3</v>
      </c>
      <c r="L259" s="118">
        <f>IFERROR(VLOOKUP(W259,ATS!$AD:$AF,3,FALSE),0)</f>
        <v>3</v>
      </c>
      <c r="M259" s="151">
        <f t="shared" si="135"/>
        <v>3</v>
      </c>
      <c r="N259" s="94">
        <v>0</v>
      </c>
      <c r="O259" s="56">
        <f t="shared" si="136"/>
        <v>0</v>
      </c>
      <c r="P259" s="51">
        <f>VLOOKUP($C259,Prices!$A$3:$R$1996,MATCH('2) Order Form'!P$8,Prices!$A$2:$R$2,0),FALSE)</f>
        <v>10</v>
      </c>
      <c r="Q259" s="52">
        <f>VLOOKUP($C259,Prices!$A$3:$R$1996,MATCH('2) Order Form'!Q$8,Prices!$A$2:$R$2,0),FALSE)</f>
        <v>19.95</v>
      </c>
      <c r="R259" s="35">
        <f t="shared" si="137"/>
        <v>0</v>
      </c>
      <c r="S259" s="44">
        <f t="shared" si="138"/>
        <v>0</v>
      </c>
      <c r="T259" s="52">
        <f t="shared" si="139"/>
        <v>0</v>
      </c>
      <c r="U259" s="119">
        <f t="shared" si="92"/>
        <v>0</v>
      </c>
      <c r="V259" s="120"/>
      <c r="W259" s="143">
        <v>7048652661524</v>
      </c>
      <c r="X259" s="121"/>
      <c r="Y259" s="122">
        <f t="shared" si="140"/>
        <v>0</v>
      </c>
      <c r="Z259" s="123">
        <f t="shared" ca="1" si="141"/>
        <v>0</v>
      </c>
      <c r="AA259" s="123">
        <f t="shared" ca="1" si="142"/>
        <v>0</v>
      </c>
      <c r="AB259" s="123">
        <f t="shared" ca="1" si="143"/>
        <v>0</v>
      </c>
      <c r="AC259" s="123" t="str">
        <f t="shared" si="144"/>
        <v>810059Matte Cloud Gray</v>
      </c>
      <c r="AD259" s="124">
        <f t="shared" si="145"/>
        <v>810059</v>
      </c>
      <c r="AE259" s="127">
        <f>VLOOKUP($C259,Classification!$A:$F,5,FALSE)</f>
        <v>47</v>
      </c>
      <c r="AF259" s="125">
        <f>VLOOKUP($C259,Classification!$A:$F,6,FALSE)</f>
        <v>1</v>
      </c>
      <c r="AG259" s="126" t="str">
        <f>INDEX(ATS!$A:$AE,MATCH('2) Order Form'!$W259,ATS!$AD:$AD,0),7)</f>
        <v>Active</v>
      </c>
    </row>
    <row r="260" spans="1:33" ht="17.25" customHeight="1" x14ac:dyDescent="0.2">
      <c r="A260" s="34">
        <v>1</v>
      </c>
      <c r="B260" s="34" t="str">
        <f>VLOOKUP(A260,Classification!$H$2:$I$11,2,FALSE)</f>
        <v>Helmets &amp; Helmet Acc.</v>
      </c>
      <c r="C260" s="34">
        <f>INDEX(ATS!$A:$AE,MATCH('2) Order Form'!$W260,ATS!$AD:$AD,0),1)</f>
        <v>810059</v>
      </c>
      <c r="D260" s="34" t="str">
        <f>INDEX(ATS!$A:$AE,MATCH('2) Order Form'!$W260,ATS!$AD:$AD,0),2)</f>
        <v>Falconer Aerocovers™</v>
      </c>
      <c r="E260" s="83" t="str">
        <f>INDEX(ATS!$A:$AE,MATCH('2) Order Form'!$W260,ATS!$AD:$AD,0),4)</f>
        <v>MCRFL-M</v>
      </c>
      <c r="F260" s="83" t="str">
        <f>INDEX(ATS!$A:$AE,MATCH('2) Order Form'!$W260,ATS!$AD:$AD,0),5)</f>
        <v>Matte Crystal Fluo</v>
      </c>
      <c r="G260" s="146" t="str">
        <f>INDEX(ATS!$A:$AE,MATCH('2) Order Form'!$W260,ATS!$AD:$AD,0),6)</f>
        <v>M</v>
      </c>
      <c r="H260" s="59">
        <v>1</v>
      </c>
      <c r="I260" s="112">
        <v>0</v>
      </c>
      <c r="J260" s="118">
        <f>IFERROR(VLOOKUP(W260,ATS!$AD:$AF,2,FALSE),0)</f>
        <v>4</v>
      </c>
      <c r="K260" s="118">
        <f t="shared" si="146"/>
        <v>4</v>
      </c>
      <c r="L260" s="118">
        <f>IFERROR(VLOOKUP(W260,ATS!$AD:$AF,3,FALSE),0)</f>
        <v>4</v>
      </c>
      <c r="M260" s="151">
        <f t="shared" si="135"/>
        <v>4</v>
      </c>
      <c r="N260" s="94">
        <v>0</v>
      </c>
      <c r="O260" s="56">
        <f t="shared" si="136"/>
        <v>0</v>
      </c>
      <c r="P260" s="51">
        <f>VLOOKUP($C260,Prices!$A$3:$R$1996,MATCH('2) Order Form'!P$8,Prices!$A$2:$R$2,0),FALSE)</f>
        <v>10</v>
      </c>
      <c r="Q260" s="52">
        <f>VLOOKUP($C260,Prices!$A$3:$R$1996,MATCH('2) Order Form'!Q$8,Prices!$A$2:$R$2,0),FALSE)</f>
        <v>19.95</v>
      </c>
      <c r="R260" s="35">
        <f t="shared" si="137"/>
        <v>0</v>
      </c>
      <c r="S260" s="44">
        <f t="shared" si="138"/>
        <v>0</v>
      </c>
      <c r="T260" s="52">
        <f t="shared" si="139"/>
        <v>0</v>
      </c>
      <c r="U260" s="119">
        <f t="shared" si="92"/>
        <v>0</v>
      </c>
      <c r="V260" s="120"/>
      <c r="W260" s="143">
        <v>7048652661579</v>
      </c>
      <c r="X260" s="121"/>
      <c r="Y260" s="122">
        <f t="shared" si="140"/>
        <v>0</v>
      </c>
      <c r="Z260" s="123">
        <f t="shared" ca="1" si="141"/>
        <v>0</v>
      </c>
      <c r="AA260" s="123">
        <f t="shared" ca="1" si="142"/>
        <v>0</v>
      </c>
      <c r="AB260" s="123">
        <f t="shared" ca="1" si="143"/>
        <v>1</v>
      </c>
      <c r="AC260" s="123" t="str">
        <f t="shared" si="144"/>
        <v>810059Matte Crystal Fluo</v>
      </c>
      <c r="AD260" s="124">
        <f t="shared" si="145"/>
        <v>810059</v>
      </c>
      <c r="AE260" s="127">
        <f>VLOOKUP($C260,Classification!$A:$F,5,FALSE)</f>
        <v>47</v>
      </c>
      <c r="AF260" s="125">
        <f>VLOOKUP($C260,Classification!$A:$F,6,FALSE)</f>
        <v>1</v>
      </c>
      <c r="AG260" s="126" t="str">
        <f>INDEX(ATS!$A:$AE,MATCH('2) Order Form'!$W260,ATS!$AD:$AD,0),7)</f>
        <v>Stock</v>
      </c>
    </row>
    <row r="261" spans="1:33" ht="17.25" customHeight="1" x14ac:dyDescent="0.2">
      <c r="A261" s="34">
        <v>1</v>
      </c>
      <c r="B261" s="34" t="str">
        <f>VLOOKUP(A261,Classification!$H$2:$I$11,2,FALSE)</f>
        <v>Helmets &amp; Helmet Acc.</v>
      </c>
      <c r="C261" s="34">
        <f>INDEX(ATS!$A:$AE,MATCH('2) Order Form'!$W261,ATS!$AD:$AD,0),1)</f>
        <v>810059</v>
      </c>
      <c r="D261" s="34" t="str">
        <f>INDEX(ATS!$A:$AE,MATCH('2) Order Form'!$W261,ATS!$AD:$AD,0),2)</f>
        <v>Falconer Aerocovers™</v>
      </c>
      <c r="E261" s="83" t="str">
        <f>INDEX(ATS!$A:$AE,MATCH('2) Order Form'!$W261,ATS!$AD:$AD,0),4)</f>
        <v>MCRFL-L</v>
      </c>
      <c r="F261" s="83" t="str">
        <f>INDEX(ATS!$A:$AE,MATCH('2) Order Form'!$W261,ATS!$AD:$AD,0),5)</f>
        <v>Matte Crystal Fluo</v>
      </c>
      <c r="G261" s="146" t="str">
        <f>INDEX(ATS!$A:$AE,MATCH('2) Order Form'!$W261,ATS!$AD:$AD,0),6)</f>
        <v>L</v>
      </c>
      <c r="H261" s="59">
        <v>1</v>
      </c>
      <c r="I261" s="112">
        <v>0</v>
      </c>
      <c r="J261" s="118">
        <f>IFERROR(VLOOKUP(W261,ATS!$AD:$AF,2,FALSE),0)</f>
        <v>1</v>
      </c>
      <c r="K261" s="118">
        <f t="shared" si="146"/>
        <v>1</v>
      </c>
      <c r="L261" s="118">
        <f>IFERROR(VLOOKUP(W261,ATS!$AD:$AF,3,FALSE),0)</f>
        <v>1</v>
      </c>
      <c r="M261" s="151">
        <f t="shared" si="135"/>
        <v>1</v>
      </c>
      <c r="N261" s="94">
        <v>0</v>
      </c>
      <c r="O261" s="56">
        <f t="shared" si="136"/>
        <v>0</v>
      </c>
      <c r="P261" s="51">
        <f>VLOOKUP($C261,Prices!$A$3:$R$1996,MATCH('2) Order Form'!P$8,Prices!$A$2:$R$2,0),FALSE)</f>
        <v>10</v>
      </c>
      <c r="Q261" s="52">
        <f>VLOOKUP($C261,Prices!$A$3:$R$1996,MATCH('2) Order Form'!Q$8,Prices!$A$2:$R$2,0),FALSE)</f>
        <v>19.95</v>
      </c>
      <c r="R261" s="35">
        <f t="shared" si="137"/>
        <v>0</v>
      </c>
      <c r="S261" s="44">
        <f t="shared" si="138"/>
        <v>0</v>
      </c>
      <c r="T261" s="52">
        <f t="shared" si="139"/>
        <v>0</v>
      </c>
      <c r="U261" s="119">
        <f t="shared" si="92"/>
        <v>0</v>
      </c>
      <c r="V261" s="120"/>
      <c r="W261" s="143">
        <v>7048652661562</v>
      </c>
      <c r="X261" s="121"/>
      <c r="Y261" s="122">
        <f t="shared" si="140"/>
        <v>0</v>
      </c>
      <c r="Z261" s="123">
        <f t="shared" ca="1" si="141"/>
        <v>0</v>
      </c>
      <c r="AA261" s="123">
        <f t="shared" ca="1" si="142"/>
        <v>0</v>
      </c>
      <c r="AB261" s="123">
        <f t="shared" ca="1" si="143"/>
        <v>0</v>
      </c>
      <c r="AC261" s="123" t="str">
        <f t="shared" si="144"/>
        <v>810059Matte Crystal Fluo</v>
      </c>
      <c r="AD261" s="124">
        <f t="shared" si="145"/>
        <v>810059</v>
      </c>
      <c r="AE261" s="127">
        <f>VLOOKUP($C261,Classification!$A:$F,5,FALSE)</f>
        <v>47</v>
      </c>
      <c r="AF261" s="125">
        <f>VLOOKUP($C261,Classification!$A:$F,6,FALSE)</f>
        <v>1</v>
      </c>
      <c r="AG261" s="126" t="str">
        <f>INDEX(ATS!$A:$AE,MATCH('2) Order Form'!$W261,ATS!$AD:$AD,0),7)</f>
        <v>Stock</v>
      </c>
    </row>
    <row r="262" spans="1:33" ht="17.25" customHeight="1" x14ac:dyDescent="0.2">
      <c r="A262" s="34">
        <v>1</v>
      </c>
      <c r="B262" s="34" t="str">
        <f>VLOOKUP(A262,Classification!$H$2:$I$11,2,FALSE)</f>
        <v>Helmets &amp; Helmet Acc.</v>
      </c>
      <c r="C262" s="34">
        <f>INDEX(ATS!$A:$AE,MATCH('2) Order Form'!$W262,ATS!$AD:$AD,0),1)</f>
        <v>810059</v>
      </c>
      <c r="D262" s="34" t="str">
        <f>INDEX(ATS!$A:$AE,MATCH('2) Order Form'!$W262,ATS!$AD:$AD,0),2)</f>
        <v>Falconer Aerocovers™</v>
      </c>
      <c r="E262" s="83" t="str">
        <f>INDEX(ATS!$A:$AE,MATCH('2) Order Form'!$W262,ATS!$AD:$AD,0),4)</f>
        <v>MNGRY-M</v>
      </c>
      <c r="F262" s="83" t="str">
        <f>INDEX(ATS!$A:$AE,MATCH('2) Order Form'!$W262,ATS!$AD:$AD,0),5)</f>
        <v>Matte Nardo Gray</v>
      </c>
      <c r="G262" s="146" t="str">
        <f>INDEX(ATS!$A:$AE,MATCH('2) Order Form'!$W262,ATS!$AD:$AD,0),6)</f>
        <v>M</v>
      </c>
      <c r="H262" s="59">
        <v>1</v>
      </c>
      <c r="I262" s="112">
        <v>0</v>
      </c>
      <c r="J262" s="118">
        <f>IFERROR(VLOOKUP(W262,ATS!$AD:$AF,2,FALSE),0)</f>
        <v>2</v>
      </c>
      <c r="K262" s="118">
        <f t="shared" si="146"/>
        <v>2</v>
      </c>
      <c r="L262" s="118">
        <f>IFERROR(VLOOKUP(W262,ATS!$AD:$AF,3,FALSE),0)</f>
        <v>2</v>
      </c>
      <c r="M262" s="151">
        <f t="shared" si="135"/>
        <v>2</v>
      </c>
      <c r="N262" s="94">
        <v>0</v>
      </c>
      <c r="O262" s="56">
        <f t="shared" si="136"/>
        <v>0</v>
      </c>
      <c r="P262" s="51">
        <f>VLOOKUP($C262,Prices!$A$3:$R$1996,MATCH('2) Order Form'!P$8,Prices!$A$2:$R$2,0),FALSE)</f>
        <v>10</v>
      </c>
      <c r="Q262" s="52">
        <f>VLOOKUP($C262,Prices!$A$3:$R$1996,MATCH('2) Order Form'!Q$8,Prices!$A$2:$R$2,0),FALSE)</f>
        <v>19.95</v>
      </c>
      <c r="R262" s="35">
        <f t="shared" si="137"/>
        <v>0</v>
      </c>
      <c r="S262" s="44">
        <f t="shared" si="138"/>
        <v>0</v>
      </c>
      <c r="T262" s="52">
        <f t="shared" si="139"/>
        <v>0</v>
      </c>
      <c r="U262" s="119">
        <f t="shared" si="92"/>
        <v>0</v>
      </c>
      <c r="V262" s="120"/>
      <c r="W262" s="143">
        <v>7048652661593</v>
      </c>
      <c r="X262" s="121"/>
      <c r="Y262" s="122">
        <f t="shared" si="140"/>
        <v>0</v>
      </c>
      <c r="Z262" s="123">
        <f t="shared" ca="1" si="141"/>
        <v>0</v>
      </c>
      <c r="AA262" s="123">
        <f t="shared" ca="1" si="142"/>
        <v>0</v>
      </c>
      <c r="AB262" s="123">
        <f t="shared" ca="1" si="143"/>
        <v>1</v>
      </c>
      <c r="AC262" s="123" t="str">
        <f t="shared" si="144"/>
        <v>810059Matte Nardo Gray</v>
      </c>
      <c r="AD262" s="124">
        <f t="shared" si="145"/>
        <v>810059</v>
      </c>
      <c r="AE262" s="127">
        <f>VLOOKUP($C262,Classification!$A:$F,5,FALSE)</f>
        <v>47</v>
      </c>
      <c r="AF262" s="125">
        <f>VLOOKUP($C262,Classification!$A:$F,6,FALSE)</f>
        <v>1</v>
      </c>
      <c r="AG262" s="126" t="str">
        <f>INDEX(ATS!$A:$AE,MATCH('2) Order Form'!$W262,ATS!$AD:$AD,0),7)</f>
        <v>Stock</v>
      </c>
    </row>
    <row r="263" spans="1:33" ht="17.25" customHeight="1" x14ac:dyDescent="0.2">
      <c r="A263" s="34">
        <v>1</v>
      </c>
      <c r="B263" s="34" t="str">
        <f>VLOOKUP(A263,Classification!$H$2:$I$11,2,FALSE)</f>
        <v>Helmets &amp; Helmet Acc.</v>
      </c>
      <c r="C263" s="34">
        <f>INDEX(ATS!$A:$AE,MATCH('2) Order Form'!$W263,ATS!$AD:$AD,0),1)</f>
        <v>810059</v>
      </c>
      <c r="D263" s="34" t="str">
        <f>INDEX(ATS!$A:$AE,MATCH('2) Order Form'!$W263,ATS!$AD:$AD,0),2)</f>
        <v>Falconer Aerocovers™</v>
      </c>
      <c r="E263" s="83" t="str">
        <f>INDEX(ATS!$A:$AE,MATCH('2) Order Form'!$W263,ATS!$AD:$AD,0),4)</f>
        <v>MNGRY-L</v>
      </c>
      <c r="F263" s="83" t="str">
        <f>INDEX(ATS!$A:$AE,MATCH('2) Order Form'!$W263,ATS!$AD:$AD,0),5)</f>
        <v>Matte Nardo Gray</v>
      </c>
      <c r="G263" s="146" t="str">
        <f>INDEX(ATS!$A:$AE,MATCH('2) Order Form'!$W263,ATS!$AD:$AD,0),6)</f>
        <v>L</v>
      </c>
      <c r="H263" s="59">
        <v>1</v>
      </c>
      <c r="I263" s="112">
        <v>0</v>
      </c>
      <c r="J263" s="118">
        <f>IFERROR(VLOOKUP(W263,ATS!$AD:$AF,2,FALSE),0)</f>
        <v>1</v>
      </c>
      <c r="K263" s="118">
        <f t="shared" si="146"/>
        <v>1</v>
      </c>
      <c r="L263" s="118">
        <f>IFERROR(VLOOKUP(W263,ATS!$AD:$AF,3,FALSE),0)</f>
        <v>1</v>
      </c>
      <c r="M263" s="151">
        <f t="shared" si="135"/>
        <v>1</v>
      </c>
      <c r="N263" s="94">
        <v>0</v>
      </c>
      <c r="O263" s="56">
        <f t="shared" si="136"/>
        <v>0</v>
      </c>
      <c r="P263" s="51">
        <f>VLOOKUP($C263,Prices!$A$3:$R$1996,MATCH('2) Order Form'!P$8,Prices!$A$2:$R$2,0),FALSE)</f>
        <v>10</v>
      </c>
      <c r="Q263" s="52">
        <f>VLOOKUP($C263,Prices!$A$3:$R$1996,MATCH('2) Order Form'!Q$8,Prices!$A$2:$R$2,0),FALSE)</f>
        <v>19.95</v>
      </c>
      <c r="R263" s="35">
        <f t="shared" si="137"/>
        <v>0</v>
      </c>
      <c r="S263" s="44">
        <f t="shared" si="138"/>
        <v>0</v>
      </c>
      <c r="T263" s="52">
        <f t="shared" si="139"/>
        <v>0</v>
      </c>
      <c r="U263" s="119">
        <f t="shared" si="92"/>
        <v>0</v>
      </c>
      <c r="V263" s="120"/>
      <c r="W263" s="143">
        <v>7048652661586</v>
      </c>
      <c r="X263" s="121"/>
      <c r="Y263" s="122">
        <f t="shared" si="140"/>
        <v>0</v>
      </c>
      <c r="Z263" s="123">
        <f t="shared" ca="1" si="141"/>
        <v>0</v>
      </c>
      <c r="AA263" s="123">
        <f t="shared" ca="1" si="142"/>
        <v>0</v>
      </c>
      <c r="AB263" s="123">
        <f t="shared" ca="1" si="143"/>
        <v>0</v>
      </c>
      <c r="AC263" s="123" t="str">
        <f t="shared" si="144"/>
        <v>810059Matte Nardo Gray</v>
      </c>
      <c r="AD263" s="124">
        <f t="shared" si="145"/>
        <v>810059</v>
      </c>
      <c r="AE263" s="127">
        <f>VLOOKUP($C263,Classification!$A:$F,5,FALSE)</f>
        <v>47</v>
      </c>
      <c r="AF263" s="125">
        <f>VLOOKUP($C263,Classification!$A:$F,6,FALSE)</f>
        <v>1</v>
      </c>
      <c r="AG263" s="126" t="str">
        <f>INDEX(ATS!$A:$AE,MATCH('2) Order Form'!$W263,ATS!$AD:$AD,0),7)</f>
        <v>Stock</v>
      </c>
    </row>
    <row r="264" spans="1:33" ht="17.25" customHeight="1" x14ac:dyDescent="0.2">
      <c r="A264" s="34">
        <v>1</v>
      </c>
      <c r="B264" s="34" t="str">
        <f>VLOOKUP(A264,Classification!$H$2:$I$11,2,FALSE)</f>
        <v>Helmets &amp; Helmet Acc.</v>
      </c>
      <c r="C264" s="34">
        <f>INDEX(ATS!$A:$AE,MATCH('2) Order Form'!$W264,ATS!$AD:$AD,0),1)</f>
        <v>810061</v>
      </c>
      <c r="D264" s="34" t="str">
        <f>INDEX(ATS!$A:$AE,MATCH('2) Order Form'!$W264,ATS!$AD:$AD,0),2)</f>
        <v>Falconer Mips Comf pads 5 mm</v>
      </c>
      <c r="E264" s="83" t="str">
        <f>INDEX(ATS!$A:$AE,MATCH('2) Order Form'!$W264,ATS!$AD:$AD,0),4)</f>
        <v>TEBLK-M</v>
      </c>
      <c r="F264" s="83" t="str">
        <f>INDEX(ATS!$A:$AE,MATCH('2) Order Form'!$W264,ATS!$AD:$AD,0),5)</f>
        <v>True Black</v>
      </c>
      <c r="G264" s="146" t="str">
        <f>INDEX(ATS!$A:$AE,MATCH('2) Order Form'!$W264,ATS!$AD:$AD,0),6)</f>
        <v>M</v>
      </c>
      <c r="H264" s="59">
        <v>1</v>
      </c>
      <c r="I264" s="112">
        <v>0</v>
      </c>
      <c r="J264" s="118">
        <f>IFERROR(VLOOKUP(W264,ATS!$AD:$AF,2,FALSE),0)</f>
        <v>0</v>
      </c>
      <c r="K264" s="118" t="str">
        <f t="shared" si="146"/>
        <v>0</v>
      </c>
      <c r="L264" s="118">
        <f>IFERROR(VLOOKUP(W264,ATS!$AD:$AF,3,FALSE),0)</f>
        <v>0</v>
      </c>
      <c r="M264" s="151" t="str">
        <f t="shared" si="135"/>
        <v>0</v>
      </c>
      <c r="N264" s="94">
        <v>0</v>
      </c>
      <c r="O264" s="56">
        <f t="shared" si="136"/>
        <v>0</v>
      </c>
      <c r="P264" s="51">
        <f>VLOOKUP($C264,Prices!$A$3:$R$1996,MATCH('2) Order Form'!P$8,Prices!$A$2:$R$2,0),FALSE)</f>
        <v>5</v>
      </c>
      <c r="Q264" s="52">
        <f>VLOOKUP($C264,Prices!$A$3:$R$1996,MATCH('2) Order Form'!Q$8,Prices!$A$2:$R$2,0),FALSE)</f>
        <v>9.9499999999999993</v>
      </c>
      <c r="R264" s="35">
        <f t="shared" si="137"/>
        <v>0</v>
      </c>
      <c r="S264" s="44">
        <f t="shared" si="138"/>
        <v>0</v>
      </c>
      <c r="T264" s="52">
        <f t="shared" si="139"/>
        <v>0</v>
      </c>
      <c r="U264" s="119">
        <f t="shared" si="92"/>
        <v>0</v>
      </c>
      <c r="V264" s="120"/>
      <c r="W264" s="143">
        <v>7048652328069</v>
      </c>
      <c r="X264" s="121"/>
      <c r="Y264" s="122">
        <f t="shared" si="140"/>
        <v>0</v>
      </c>
      <c r="Z264" s="123">
        <f t="shared" ca="1" si="141"/>
        <v>0</v>
      </c>
      <c r="AA264" s="123">
        <f t="shared" ca="1" si="142"/>
        <v>1</v>
      </c>
      <c r="AB264" s="123">
        <f t="shared" ca="1" si="143"/>
        <v>1</v>
      </c>
      <c r="AC264" s="123" t="str">
        <f t="shared" si="144"/>
        <v>810061True Black</v>
      </c>
      <c r="AD264" s="124">
        <f t="shared" si="145"/>
        <v>810061</v>
      </c>
      <c r="AE264" s="127">
        <f>VLOOKUP($C264,Classification!$A:$F,5,FALSE)</f>
        <v>48</v>
      </c>
      <c r="AF264" s="125">
        <f>VLOOKUP($C264,Classification!$A:$F,6,FALSE)</f>
        <v>1</v>
      </c>
      <c r="AG264" s="126" t="str">
        <f>INDEX(ATS!$A:$AE,MATCH('2) Order Form'!$W264,ATS!$AD:$AD,0),7)</f>
        <v>Active</v>
      </c>
    </row>
    <row r="265" spans="1:33" ht="17.25" customHeight="1" x14ac:dyDescent="0.2">
      <c r="A265" s="34">
        <v>1</v>
      </c>
      <c r="B265" s="34" t="str">
        <f>VLOOKUP(A265,Classification!$H$2:$I$11,2,FALSE)</f>
        <v>Helmets &amp; Helmet Acc.</v>
      </c>
      <c r="C265" s="34">
        <f>INDEX(ATS!$A:$AE,MATCH('2) Order Form'!$W265,ATS!$AD:$AD,0),1)</f>
        <v>810060</v>
      </c>
      <c r="D265" s="34" t="str">
        <f>INDEX(ATS!$A:$AE,MATCH('2) Order Form'!$W265,ATS!$AD:$AD,0),2)</f>
        <v>Falconer Comfort Pads 5 mm</v>
      </c>
      <c r="E265" s="83" t="str">
        <f>INDEX(ATS!$A:$AE,MATCH('2) Order Form'!$W265,ATS!$AD:$AD,0),4)</f>
        <v>TEBLK-M</v>
      </c>
      <c r="F265" s="83" t="str">
        <f>INDEX(ATS!$A:$AE,MATCH('2) Order Form'!$W265,ATS!$AD:$AD,0),5)</f>
        <v>True Black</v>
      </c>
      <c r="G265" s="146" t="str">
        <f>INDEX(ATS!$A:$AE,MATCH('2) Order Form'!$W265,ATS!$AD:$AD,0),6)</f>
        <v>M</v>
      </c>
      <c r="H265" s="59">
        <v>1</v>
      </c>
      <c r="I265" s="112">
        <v>0</v>
      </c>
      <c r="J265" s="118">
        <f>IFERROR(VLOOKUP(W265,ATS!$AD:$AF,2,FALSE),0)</f>
        <v>0</v>
      </c>
      <c r="K265" s="118" t="str">
        <f t="shared" si="146"/>
        <v>0</v>
      </c>
      <c r="L265" s="118">
        <f>IFERROR(VLOOKUP(W265,ATS!$AD:$AF,3,FALSE),0)</f>
        <v>0</v>
      </c>
      <c r="M265" s="151" t="str">
        <f t="shared" si="135"/>
        <v>0</v>
      </c>
      <c r="N265" s="94">
        <v>0</v>
      </c>
      <c r="O265" s="56">
        <f t="shared" si="136"/>
        <v>0</v>
      </c>
      <c r="P265" s="51">
        <f>VLOOKUP($C265,Prices!$A$3:$R$1996,MATCH('2) Order Form'!P$8,Prices!$A$2:$R$2,0),FALSE)</f>
        <v>5</v>
      </c>
      <c r="Q265" s="52">
        <f>VLOOKUP($C265,Prices!$A$3:$R$1996,MATCH('2) Order Form'!Q$8,Prices!$A$2:$R$2,0),FALSE)</f>
        <v>9.9499999999999993</v>
      </c>
      <c r="R265" s="35">
        <f t="shared" si="137"/>
        <v>0</v>
      </c>
      <c r="S265" s="44">
        <f t="shared" si="138"/>
        <v>0</v>
      </c>
      <c r="T265" s="52">
        <f t="shared" si="139"/>
        <v>0</v>
      </c>
      <c r="U265" s="119">
        <f t="shared" ref="U265:U328" si="147">IFERROR(I265/SUMIF($AC$9:$AC$684,AC265,$I$9:$I$684),0)</f>
        <v>0</v>
      </c>
      <c r="V265" s="120"/>
      <c r="W265" s="143">
        <v>7048652328045</v>
      </c>
      <c r="X265" s="121"/>
      <c r="Y265" s="122">
        <f t="shared" si="140"/>
        <v>0</v>
      </c>
      <c r="Z265" s="123">
        <f t="shared" ca="1" si="141"/>
        <v>0</v>
      </c>
      <c r="AA265" s="123">
        <f t="shared" ca="1" si="142"/>
        <v>1</v>
      </c>
      <c r="AB265" s="123">
        <f t="shared" ca="1" si="143"/>
        <v>0</v>
      </c>
      <c r="AC265" s="123" t="str">
        <f t="shared" si="144"/>
        <v>810060True Black</v>
      </c>
      <c r="AD265" s="124">
        <f t="shared" si="145"/>
        <v>810060</v>
      </c>
      <c r="AE265" s="127">
        <f>VLOOKUP($C265,Classification!$A:$F,5,FALSE)</f>
        <v>49</v>
      </c>
      <c r="AF265" s="125">
        <f>VLOOKUP($C265,Classification!$A:$F,6,FALSE)</f>
        <v>1</v>
      </c>
      <c r="AG265" s="126" t="str">
        <f>INDEX(ATS!$A:$AE,MATCH('2) Order Form'!$W265,ATS!$AD:$AD,0),7)</f>
        <v>Active</v>
      </c>
    </row>
    <row r="266" spans="1:33" ht="17.25" customHeight="1" x14ac:dyDescent="0.2">
      <c r="A266" s="34">
        <v>1</v>
      </c>
      <c r="B266" s="34" t="str">
        <f>VLOOKUP(A266,Classification!$H$2:$I$11,2,FALSE)</f>
        <v>Helmets &amp; Helmet Acc.</v>
      </c>
      <c r="C266" s="34">
        <f>INDEX(ATS!$A:$AE,MATCH('2) Order Form'!$W266,ATS!$AD:$AD,0),1)</f>
        <v>810060</v>
      </c>
      <c r="D266" s="34" t="str">
        <f>INDEX(ATS!$A:$AE,MATCH('2) Order Form'!$W266,ATS!$AD:$AD,0),2)</f>
        <v>Falconer Comfort Pads 5 mm</v>
      </c>
      <c r="E266" s="83" t="str">
        <f>INDEX(ATS!$A:$AE,MATCH('2) Order Form'!$W266,ATS!$AD:$AD,0),4)</f>
        <v>TEBLK-L</v>
      </c>
      <c r="F266" s="83" t="str">
        <f>INDEX(ATS!$A:$AE,MATCH('2) Order Form'!$W266,ATS!$AD:$AD,0),5)</f>
        <v>True Black</v>
      </c>
      <c r="G266" s="146" t="str">
        <f>INDEX(ATS!$A:$AE,MATCH('2) Order Form'!$W266,ATS!$AD:$AD,0),6)</f>
        <v>L</v>
      </c>
      <c r="H266" s="59">
        <v>1</v>
      </c>
      <c r="I266" s="112">
        <v>0</v>
      </c>
      <c r="J266" s="118">
        <f>IFERROR(VLOOKUP(W266,ATS!$AD:$AF,2,FALSE),0)</f>
        <v>0</v>
      </c>
      <c r="K266" s="118" t="str">
        <f t="shared" si="146"/>
        <v>0</v>
      </c>
      <c r="L266" s="118">
        <f>IFERROR(VLOOKUP(W266,ATS!$AD:$AF,3,FALSE),0)</f>
        <v>0</v>
      </c>
      <c r="M266" s="151" t="str">
        <f t="shared" si="135"/>
        <v>0</v>
      </c>
      <c r="N266" s="94">
        <v>0</v>
      </c>
      <c r="O266" s="56">
        <f t="shared" si="136"/>
        <v>0</v>
      </c>
      <c r="P266" s="51">
        <f>VLOOKUP($C266,Prices!$A$3:$R$1996,MATCH('2) Order Form'!P$8,Prices!$A$2:$R$2,0),FALSE)</f>
        <v>5</v>
      </c>
      <c r="Q266" s="52">
        <f>VLOOKUP($C266,Prices!$A$3:$R$1996,MATCH('2) Order Form'!Q$8,Prices!$A$2:$R$2,0),FALSE)</f>
        <v>9.9499999999999993</v>
      </c>
      <c r="R266" s="35">
        <f t="shared" si="137"/>
        <v>0</v>
      </c>
      <c r="S266" s="44">
        <f t="shared" si="138"/>
        <v>0</v>
      </c>
      <c r="T266" s="52">
        <f t="shared" si="139"/>
        <v>0</v>
      </c>
      <c r="U266" s="119">
        <f t="shared" si="147"/>
        <v>0</v>
      </c>
      <c r="V266" s="120"/>
      <c r="W266" s="143">
        <v>7048652328038</v>
      </c>
      <c r="X266" s="121"/>
      <c r="Y266" s="122">
        <f t="shared" si="140"/>
        <v>0</v>
      </c>
      <c r="Z266" s="123">
        <f t="shared" ca="1" si="141"/>
        <v>0</v>
      </c>
      <c r="AA266" s="123">
        <f t="shared" ca="1" si="142"/>
        <v>0</v>
      </c>
      <c r="AB266" s="123">
        <f t="shared" ca="1" si="143"/>
        <v>0</v>
      </c>
      <c r="AC266" s="123" t="str">
        <f t="shared" si="144"/>
        <v>810060True Black</v>
      </c>
      <c r="AD266" s="124">
        <f t="shared" si="145"/>
        <v>810060</v>
      </c>
      <c r="AE266" s="127">
        <f>VLOOKUP($C266,Classification!$A:$F,5,FALSE)</f>
        <v>49</v>
      </c>
      <c r="AF266" s="125">
        <f>VLOOKUP($C266,Classification!$A:$F,6,FALSE)</f>
        <v>1</v>
      </c>
      <c r="AG266" s="126" t="str">
        <f>INDEX(ATS!$A:$AE,MATCH('2) Order Form'!$W266,ATS!$AD:$AD,0),7)</f>
        <v>Active</v>
      </c>
    </row>
    <row r="267" spans="1:33" ht="17.25" customHeight="1" x14ac:dyDescent="0.2">
      <c r="A267" s="34">
        <v>1</v>
      </c>
      <c r="B267" s="34" t="str">
        <f>VLOOKUP(A267,Classification!$H$2:$I$11,2,FALSE)</f>
        <v>Helmets &amp; Helmet Acc.</v>
      </c>
      <c r="C267" s="34">
        <f>INDEX(ATS!$A:$AE,MATCH('2) Order Form'!$W267,ATS!$AD:$AD,0),1)</f>
        <v>810063</v>
      </c>
      <c r="D267" s="34" t="str">
        <f>INDEX(ATS!$A:$AE,MATCH('2) Order Form'!$W267,ATS!$AD:$AD,0),2)</f>
        <v>Outrider Mips Comfort pads 7mm</v>
      </c>
      <c r="E267" s="83" t="str">
        <f>INDEX(ATS!$A:$AE,MATCH('2) Order Form'!$W267,ATS!$AD:$AD,0),4)</f>
        <v>TEBLK-S</v>
      </c>
      <c r="F267" s="83" t="str">
        <f>INDEX(ATS!$A:$AE,MATCH('2) Order Form'!$W267,ATS!$AD:$AD,0),5)</f>
        <v>True Black</v>
      </c>
      <c r="G267" s="146" t="str">
        <f>INDEX(ATS!$A:$AE,MATCH('2) Order Form'!$W267,ATS!$AD:$AD,0),6)</f>
        <v>S</v>
      </c>
      <c r="H267" s="59">
        <v>1</v>
      </c>
      <c r="I267" s="112">
        <v>0</v>
      </c>
      <c r="J267" s="118">
        <f>IFERROR(VLOOKUP(W267,ATS!$AD:$AF,2,FALSE),0)</f>
        <v>23</v>
      </c>
      <c r="K267" s="118">
        <f t="shared" si="146"/>
        <v>23</v>
      </c>
      <c r="L267" s="118">
        <f>IFERROR(VLOOKUP(W267,ATS!$AD:$AF,3,FALSE),0)</f>
        <v>23</v>
      </c>
      <c r="M267" s="151">
        <f t="shared" si="135"/>
        <v>23</v>
      </c>
      <c r="N267" s="94">
        <v>0</v>
      </c>
      <c r="O267" s="56">
        <f t="shared" si="136"/>
        <v>0</v>
      </c>
      <c r="P267" s="51">
        <f>VLOOKUP($C267,Prices!$A$3:$R$1996,MATCH('2) Order Form'!P$8,Prices!$A$2:$R$2,0),FALSE)</f>
        <v>5</v>
      </c>
      <c r="Q267" s="52">
        <f>VLOOKUP($C267,Prices!$A$3:$R$1996,MATCH('2) Order Form'!Q$8,Prices!$A$2:$R$2,0),FALSE)</f>
        <v>9.9499999999999993</v>
      </c>
      <c r="R267" s="35">
        <f t="shared" si="137"/>
        <v>0</v>
      </c>
      <c r="S267" s="44">
        <f t="shared" si="138"/>
        <v>0</v>
      </c>
      <c r="T267" s="52">
        <f t="shared" si="139"/>
        <v>0</v>
      </c>
      <c r="U267" s="119">
        <f t="shared" si="147"/>
        <v>0</v>
      </c>
      <c r="V267" s="120"/>
      <c r="W267" s="143">
        <v>7048652328120</v>
      </c>
      <c r="X267" s="121"/>
      <c r="Y267" s="122">
        <f t="shared" si="140"/>
        <v>0</v>
      </c>
      <c r="Z267" s="123">
        <f t="shared" ca="1" si="141"/>
        <v>0</v>
      </c>
      <c r="AA267" s="123">
        <f t="shared" ca="1" si="142"/>
        <v>1</v>
      </c>
      <c r="AB267" s="123">
        <f t="shared" ca="1" si="143"/>
        <v>0</v>
      </c>
      <c r="AC267" s="123" t="str">
        <f t="shared" si="144"/>
        <v>810063True Black</v>
      </c>
      <c r="AD267" s="124">
        <f t="shared" si="145"/>
        <v>810063</v>
      </c>
      <c r="AE267" s="127">
        <f>VLOOKUP($C267,Classification!$A:$F,5,FALSE)</f>
        <v>50</v>
      </c>
      <c r="AF267" s="125">
        <f>VLOOKUP($C267,Classification!$A:$F,6,FALSE)</f>
        <v>1</v>
      </c>
      <c r="AG267" s="126" t="str">
        <f>INDEX(ATS!$A:$AE,MATCH('2) Order Form'!$W267,ATS!$AD:$AD,0),7)</f>
        <v>Active</v>
      </c>
    </row>
    <row r="268" spans="1:33" ht="17.25" customHeight="1" x14ac:dyDescent="0.2">
      <c r="A268" s="34">
        <v>1</v>
      </c>
      <c r="B268" s="34" t="str">
        <f>VLOOKUP(A268,Classification!$H$2:$I$11,2,FALSE)</f>
        <v>Helmets &amp; Helmet Acc.</v>
      </c>
      <c r="C268" s="34">
        <f>INDEX(ATS!$A:$AE,MATCH('2) Order Form'!$W268,ATS!$AD:$AD,0),1)</f>
        <v>810063</v>
      </c>
      <c r="D268" s="34" t="str">
        <f>INDEX(ATS!$A:$AE,MATCH('2) Order Form'!$W268,ATS!$AD:$AD,0),2)</f>
        <v>Outrider Mips Comfort pads 7mm</v>
      </c>
      <c r="E268" s="83" t="str">
        <f>INDEX(ATS!$A:$AE,MATCH('2) Order Form'!$W268,ATS!$AD:$AD,0),4)</f>
        <v>TEBLK-M</v>
      </c>
      <c r="F268" s="83" t="str">
        <f>INDEX(ATS!$A:$AE,MATCH('2) Order Form'!$W268,ATS!$AD:$AD,0),5)</f>
        <v>True Black</v>
      </c>
      <c r="G268" s="146" t="str">
        <f>INDEX(ATS!$A:$AE,MATCH('2) Order Form'!$W268,ATS!$AD:$AD,0),6)</f>
        <v>M</v>
      </c>
      <c r="H268" s="59">
        <v>1</v>
      </c>
      <c r="I268" s="112">
        <v>0</v>
      </c>
      <c r="J268" s="118">
        <f>IFERROR(VLOOKUP(W268,ATS!$AD:$AF,2,FALSE),0)</f>
        <v>39</v>
      </c>
      <c r="K268" s="118">
        <f t="shared" si="146"/>
        <v>39</v>
      </c>
      <c r="L268" s="118">
        <f>IFERROR(VLOOKUP(W268,ATS!$AD:$AF,3,FALSE),0)</f>
        <v>39</v>
      </c>
      <c r="M268" s="151">
        <f t="shared" si="135"/>
        <v>39</v>
      </c>
      <c r="N268" s="94">
        <v>0</v>
      </c>
      <c r="O268" s="56">
        <f t="shared" si="136"/>
        <v>0</v>
      </c>
      <c r="P268" s="51">
        <f>VLOOKUP($C268,Prices!$A$3:$R$1996,MATCH('2) Order Form'!P$8,Prices!$A$2:$R$2,0),FALSE)</f>
        <v>5</v>
      </c>
      <c r="Q268" s="52">
        <f>VLOOKUP($C268,Prices!$A$3:$R$1996,MATCH('2) Order Form'!Q$8,Prices!$A$2:$R$2,0),FALSE)</f>
        <v>9.9499999999999993</v>
      </c>
      <c r="R268" s="35">
        <f t="shared" si="137"/>
        <v>0</v>
      </c>
      <c r="S268" s="44">
        <f t="shared" si="138"/>
        <v>0</v>
      </c>
      <c r="T268" s="52">
        <f t="shared" si="139"/>
        <v>0</v>
      </c>
      <c r="U268" s="119">
        <f t="shared" si="147"/>
        <v>0</v>
      </c>
      <c r="V268" s="120"/>
      <c r="W268" s="143">
        <v>7048652328113</v>
      </c>
      <c r="X268" s="121"/>
      <c r="Y268" s="122">
        <f t="shared" si="140"/>
        <v>0</v>
      </c>
      <c r="Z268" s="123">
        <f t="shared" ca="1" si="141"/>
        <v>0</v>
      </c>
      <c r="AA268" s="123">
        <f t="shared" ca="1" si="142"/>
        <v>0</v>
      </c>
      <c r="AB268" s="123">
        <f t="shared" ca="1" si="143"/>
        <v>0</v>
      </c>
      <c r="AC268" s="123" t="str">
        <f t="shared" si="144"/>
        <v>810063True Black</v>
      </c>
      <c r="AD268" s="124">
        <f t="shared" si="145"/>
        <v>810063</v>
      </c>
      <c r="AE268" s="127">
        <f>VLOOKUP($C268,Classification!$A:$F,5,FALSE)</f>
        <v>50</v>
      </c>
      <c r="AF268" s="125">
        <f>VLOOKUP($C268,Classification!$A:$F,6,FALSE)</f>
        <v>1</v>
      </c>
      <c r="AG268" s="126" t="str">
        <f>INDEX(ATS!$A:$AE,MATCH('2) Order Form'!$W268,ATS!$AD:$AD,0),7)</f>
        <v>Active</v>
      </c>
    </row>
    <row r="269" spans="1:33" ht="17.25" customHeight="1" x14ac:dyDescent="0.2">
      <c r="A269" s="34">
        <v>1</v>
      </c>
      <c r="B269" s="34" t="str">
        <f>VLOOKUP(A269,Classification!$H$2:$I$11,2,FALSE)</f>
        <v>Helmets &amp; Helmet Acc.</v>
      </c>
      <c r="C269" s="34">
        <f>INDEX(ATS!$A:$AE,MATCH('2) Order Form'!$W269,ATS!$AD:$AD,0),1)</f>
        <v>810063</v>
      </c>
      <c r="D269" s="34" t="str">
        <f>INDEX(ATS!$A:$AE,MATCH('2) Order Form'!$W269,ATS!$AD:$AD,0),2)</f>
        <v>Outrider Mips Comfort pads 7mm</v>
      </c>
      <c r="E269" s="83" t="str">
        <f>INDEX(ATS!$A:$AE,MATCH('2) Order Form'!$W269,ATS!$AD:$AD,0),4)</f>
        <v>TEBLK-L</v>
      </c>
      <c r="F269" s="83" t="str">
        <f>INDEX(ATS!$A:$AE,MATCH('2) Order Form'!$W269,ATS!$AD:$AD,0),5)</f>
        <v>True Black</v>
      </c>
      <c r="G269" s="146" t="str">
        <f>INDEX(ATS!$A:$AE,MATCH('2) Order Form'!$W269,ATS!$AD:$AD,0),6)</f>
        <v>L</v>
      </c>
      <c r="H269" s="59">
        <v>1</v>
      </c>
      <c r="I269" s="112">
        <v>0</v>
      </c>
      <c r="J269" s="118">
        <f>IFERROR(VLOOKUP(W269,ATS!$AD:$AF,2,FALSE),0)</f>
        <v>21</v>
      </c>
      <c r="K269" s="118">
        <f t="shared" si="146"/>
        <v>21</v>
      </c>
      <c r="L269" s="118">
        <f>IFERROR(VLOOKUP(W269,ATS!$AD:$AF,3,FALSE),0)</f>
        <v>21</v>
      </c>
      <c r="M269" s="151">
        <f t="shared" si="135"/>
        <v>21</v>
      </c>
      <c r="N269" s="94">
        <v>0</v>
      </c>
      <c r="O269" s="56">
        <f t="shared" si="136"/>
        <v>0</v>
      </c>
      <c r="P269" s="51">
        <f>VLOOKUP($C269,Prices!$A$3:$R$1996,MATCH('2) Order Form'!P$8,Prices!$A$2:$R$2,0),FALSE)</f>
        <v>5</v>
      </c>
      <c r="Q269" s="52">
        <f>VLOOKUP($C269,Prices!$A$3:$R$1996,MATCH('2) Order Form'!Q$8,Prices!$A$2:$R$2,0),FALSE)</f>
        <v>9.9499999999999993</v>
      </c>
      <c r="R269" s="35">
        <f t="shared" si="137"/>
        <v>0</v>
      </c>
      <c r="S269" s="44">
        <f t="shared" si="138"/>
        <v>0</v>
      </c>
      <c r="T269" s="52">
        <f t="shared" si="139"/>
        <v>0</v>
      </c>
      <c r="U269" s="119">
        <f t="shared" si="147"/>
        <v>0</v>
      </c>
      <c r="V269" s="120"/>
      <c r="W269" s="143">
        <v>7048652328106</v>
      </c>
      <c r="X269" s="121"/>
      <c r="Y269" s="122">
        <f t="shared" si="140"/>
        <v>0</v>
      </c>
      <c r="Z269" s="123">
        <f t="shared" ca="1" si="141"/>
        <v>0</v>
      </c>
      <c r="AA269" s="123">
        <f t="shared" ca="1" si="142"/>
        <v>0</v>
      </c>
      <c r="AB269" s="123">
        <f t="shared" ca="1" si="143"/>
        <v>0</v>
      </c>
      <c r="AC269" s="123" t="str">
        <f t="shared" si="144"/>
        <v>810063True Black</v>
      </c>
      <c r="AD269" s="124">
        <f t="shared" si="145"/>
        <v>810063</v>
      </c>
      <c r="AE269" s="127">
        <f>VLOOKUP($C269,Classification!$A:$F,5,FALSE)</f>
        <v>50</v>
      </c>
      <c r="AF269" s="125">
        <f>VLOOKUP($C269,Classification!$A:$F,6,FALSE)</f>
        <v>1</v>
      </c>
      <c r="AG269" s="126" t="str">
        <f>INDEX(ATS!$A:$AE,MATCH('2) Order Form'!$W269,ATS!$AD:$AD,0),7)</f>
        <v>Active</v>
      </c>
    </row>
    <row r="270" spans="1:33" ht="17.25" customHeight="1" x14ac:dyDescent="0.2">
      <c r="A270" s="34">
        <v>1</v>
      </c>
      <c r="B270" s="34" t="str">
        <f>VLOOKUP(A270,Classification!$H$2:$I$11,2,FALSE)</f>
        <v>Helmets &amp; Helmet Acc.</v>
      </c>
      <c r="C270" s="34">
        <f>INDEX(ATS!$A:$AE,MATCH('2) Order Form'!$W270,ATS!$AD:$AD,0),1)</f>
        <v>810062</v>
      </c>
      <c r="D270" s="34" t="str">
        <f>INDEX(ATS!$A:$AE,MATCH('2) Order Form'!$W270,ATS!$AD:$AD,0),2)</f>
        <v>Outrider Comfort pads 7mm</v>
      </c>
      <c r="E270" s="83" t="str">
        <f>INDEX(ATS!$A:$AE,MATCH('2) Order Form'!$W270,ATS!$AD:$AD,0),4)</f>
        <v>TEBLK-S</v>
      </c>
      <c r="F270" s="83" t="str">
        <f>INDEX(ATS!$A:$AE,MATCH('2) Order Form'!$W270,ATS!$AD:$AD,0),5)</f>
        <v>True Black</v>
      </c>
      <c r="G270" s="146" t="str">
        <f>INDEX(ATS!$A:$AE,MATCH('2) Order Form'!$W270,ATS!$AD:$AD,0),6)</f>
        <v>S</v>
      </c>
      <c r="H270" s="59">
        <v>1</v>
      </c>
      <c r="I270" s="112">
        <v>0</v>
      </c>
      <c r="J270" s="118">
        <f>IFERROR(VLOOKUP(W270,ATS!$AD:$AF,2,FALSE),0)</f>
        <v>16</v>
      </c>
      <c r="K270" s="118">
        <f t="shared" si="146"/>
        <v>16</v>
      </c>
      <c r="L270" s="118">
        <f>IFERROR(VLOOKUP(W270,ATS!$AD:$AF,3,FALSE),0)</f>
        <v>16</v>
      </c>
      <c r="M270" s="151">
        <f t="shared" si="135"/>
        <v>16</v>
      </c>
      <c r="N270" s="94">
        <v>0</v>
      </c>
      <c r="O270" s="56">
        <f t="shared" si="136"/>
        <v>0</v>
      </c>
      <c r="P270" s="51">
        <f>VLOOKUP($C270,Prices!$A$3:$R$1996,MATCH('2) Order Form'!P$8,Prices!$A$2:$R$2,0),FALSE)</f>
        <v>5</v>
      </c>
      <c r="Q270" s="52">
        <f>VLOOKUP($C270,Prices!$A$3:$R$1996,MATCH('2) Order Form'!Q$8,Prices!$A$2:$R$2,0),FALSE)</f>
        <v>9.9499999999999993</v>
      </c>
      <c r="R270" s="35">
        <f t="shared" si="137"/>
        <v>0</v>
      </c>
      <c r="S270" s="44">
        <f t="shared" si="138"/>
        <v>0</v>
      </c>
      <c r="T270" s="52">
        <f t="shared" si="139"/>
        <v>0</v>
      </c>
      <c r="U270" s="119">
        <f t="shared" si="147"/>
        <v>0</v>
      </c>
      <c r="V270" s="120"/>
      <c r="W270" s="143">
        <v>7048652328090</v>
      </c>
      <c r="X270" s="121"/>
      <c r="Y270" s="122">
        <f t="shared" si="140"/>
        <v>0</v>
      </c>
      <c r="Z270" s="123">
        <f t="shared" ca="1" si="141"/>
        <v>0</v>
      </c>
      <c r="AA270" s="123">
        <f t="shared" ca="1" si="142"/>
        <v>1</v>
      </c>
      <c r="AB270" s="123">
        <f t="shared" ca="1" si="143"/>
        <v>0</v>
      </c>
      <c r="AC270" s="123" t="str">
        <f t="shared" si="144"/>
        <v>810062True Black</v>
      </c>
      <c r="AD270" s="124">
        <f t="shared" si="145"/>
        <v>810062</v>
      </c>
      <c r="AE270" s="127">
        <f>VLOOKUP($C270,Classification!$A:$F,5,FALSE)</f>
        <v>51</v>
      </c>
      <c r="AF270" s="125">
        <f>VLOOKUP($C270,Classification!$A:$F,6,FALSE)</f>
        <v>1</v>
      </c>
      <c r="AG270" s="126" t="str">
        <f>INDEX(ATS!$A:$AE,MATCH('2) Order Form'!$W270,ATS!$AD:$AD,0),7)</f>
        <v>Active</v>
      </c>
    </row>
    <row r="271" spans="1:33" ht="17.25" customHeight="1" x14ac:dyDescent="0.2">
      <c r="A271" s="34">
        <v>1</v>
      </c>
      <c r="B271" s="34" t="str">
        <f>VLOOKUP(A271,Classification!$H$2:$I$11,2,FALSE)</f>
        <v>Helmets &amp; Helmet Acc.</v>
      </c>
      <c r="C271" s="34">
        <f>INDEX(ATS!$A:$AE,MATCH('2) Order Form'!$W271,ATS!$AD:$AD,0),1)</f>
        <v>810062</v>
      </c>
      <c r="D271" s="34" t="str">
        <f>INDEX(ATS!$A:$AE,MATCH('2) Order Form'!$W271,ATS!$AD:$AD,0),2)</f>
        <v>Outrider Comfort pads 7mm</v>
      </c>
      <c r="E271" s="83" t="str">
        <f>INDEX(ATS!$A:$AE,MATCH('2) Order Form'!$W271,ATS!$AD:$AD,0),4)</f>
        <v>TEBLK-M</v>
      </c>
      <c r="F271" s="83" t="str">
        <f>INDEX(ATS!$A:$AE,MATCH('2) Order Form'!$W271,ATS!$AD:$AD,0),5)</f>
        <v>True Black</v>
      </c>
      <c r="G271" s="146" t="str">
        <f>INDEX(ATS!$A:$AE,MATCH('2) Order Form'!$W271,ATS!$AD:$AD,0),6)</f>
        <v>M</v>
      </c>
      <c r="H271" s="59">
        <v>1</v>
      </c>
      <c r="I271" s="112">
        <v>0</v>
      </c>
      <c r="J271" s="118">
        <f>IFERROR(VLOOKUP(W271,ATS!$AD:$AF,2,FALSE),0)</f>
        <v>17</v>
      </c>
      <c r="K271" s="118">
        <f t="shared" si="146"/>
        <v>17</v>
      </c>
      <c r="L271" s="118">
        <f>IFERROR(VLOOKUP(W271,ATS!$AD:$AF,3,FALSE),0)</f>
        <v>17</v>
      </c>
      <c r="M271" s="151">
        <f t="shared" si="135"/>
        <v>17</v>
      </c>
      <c r="N271" s="94">
        <v>0</v>
      </c>
      <c r="O271" s="56">
        <f t="shared" si="136"/>
        <v>0</v>
      </c>
      <c r="P271" s="51">
        <f>VLOOKUP($C271,Prices!$A$3:$R$1996,MATCH('2) Order Form'!P$8,Prices!$A$2:$R$2,0),FALSE)</f>
        <v>5</v>
      </c>
      <c r="Q271" s="52">
        <f>VLOOKUP($C271,Prices!$A$3:$R$1996,MATCH('2) Order Form'!Q$8,Prices!$A$2:$R$2,0),FALSE)</f>
        <v>9.9499999999999993</v>
      </c>
      <c r="R271" s="35">
        <f t="shared" si="137"/>
        <v>0</v>
      </c>
      <c r="S271" s="44">
        <f t="shared" si="138"/>
        <v>0</v>
      </c>
      <c r="T271" s="52">
        <f t="shared" si="139"/>
        <v>0</v>
      </c>
      <c r="U271" s="119">
        <f t="shared" si="147"/>
        <v>0</v>
      </c>
      <c r="V271" s="120"/>
      <c r="W271" s="143">
        <v>7048652328083</v>
      </c>
      <c r="X271" s="121"/>
      <c r="Y271" s="122">
        <f t="shared" si="140"/>
        <v>0</v>
      </c>
      <c r="Z271" s="123">
        <f t="shared" ca="1" si="141"/>
        <v>0</v>
      </c>
      <c r="AA271" s="123">
        <f t="shared" ca="1" si="142"/>
        <v>0</v>
      </c>
      <c r="AB271" s="123">
        <f t="shared" ca="1" si="143"/>
        <v>0</v>
      </c>
      <c r="AC271" s="123" t="str">
        <f t="shared" si="144"/>
        <v>810062True Black</v>
      </c>
      <c r="AD271" s="124">
        <f t="shared" si="145"/>
        <v>810062</v>
      </c>
      <c r="AE271" s="127">
        <f>VLOOKUP($C271,Classification!$A:$F,5,FALSE)</f>
        <v>51</v>
      </c>
      <c r="AF271" s="125">
        <f>VLOOKUP($C271,Classification!$A:$F,6,FALSE)</f>
        <v>1</v>
      </c>
      <c r="AG271" s="126" t="str">
        <f>INDEX(ATS!$A:$AE,MATCH('2) Order Form'!$W271,ATS!$AD:$AD,0),7)</f>
        <v>Active</v>
      </c>
    </row>
    <row r="272" spans="1:33" ht="17.25" customHeight="1" x14ac:dyDescent="0.2">
      <c r="A272" s="34">
        <v>1</v>
      </c>
      <c r="B272" s="34" t="str">
        <f>VLOOKUP(A272,Classification!$H$2:$I$11,2,FALSE)</f>
        <v>Helmets &amp; Helmet Acc.</v>
      </c>
      <c r="C272" s="34">
        <f>INDEX(ATS!$A:$AE,MATCH('2) Order Form'!$W272,ATS!$AD:$AD,0),1)</f>
        <v>810062</v>
      </c>
      <c r="D272" s="34" t="str">
        <f>INDEX(ATS!$A:$AE,MATCH('2) Order Form'!$W272,ATS!$AD:$AD,0),2)</f>
        <v>Outrider Comfort pads 7mm</v>
      </c>
      <c r="E272" s="83" t="str">
        <f>INDEX(ATS!$A:$AE,MATCH('2) Order Form'!$W272,ATS!$AD:$AD,0),4)</f>
        <v>TEBLK-L</v>
      </c>
      <c r="F272" s="83" t="str">
        <f>INDEX(ATS!$A:$AE,MATCH('2) Order Form'!$W272,ATS!$AD:$AD,0),5)</f>
        <v>True Black</v>
      </c>
      <c r="G272" s="146" t="str">
        <f>INDEX(ATS!$A:$AE,MATCH('2) Order Form'!$W272,ATS!$AD:$AD,0),6)</f>
        <v>L</v>
      </c>
      <c r="H272" s="59">
        <v>1</v>
      </c>
      <c r="I272" s="112">
        <v>0</v>
      </c>
      <c r="J272" s="118">
        <f>IFERROR(VLOOKUP(W272,ATS!$AD:$AF,2,FALSE),0)</f>
        <v>10</v>
      </c>
      <c r="K272" s="118">
        <f t="shared" si="146"/>
        <v>10</v>
      </c>
      <c r="L272" s="118">
        <f>IFERROR(VLOOKUP(W272,ATS!$AD:$AF,3,FALSE),0)</f>
        <v>10</v>
      </c>
      <c r="M272" s="151">
        <f t="shared" si="135"/>
        <v>10</v>
      </c>
      <c r="N272" s="94">
        <v>0</v>
      </c>
      <c r="O272" s="56">
        <f t="shared" si="136"/>
        <v>0</v>
      </c>
      <c r="P272" s="51">
        <f>VLOOKUP($C272,Prices!$A$3:$R$1996,MATCH('2) Order Form'!P$8,Prices!$A$2:$R$2,0),FALSE)</f>
        <v>5</v>
      </c>
      <c r="Q272" s="52">
        <f>VLOOKUP($C272,Prices!$A$3:$R$1996,MATCH('2) Order Form'!Q$8,Prices!$A$2:$R$2,0),FALSE)</f>
        <v>9.9499999999999993</v>
      </c>
      <c r="R272" s="35">
        <f t="shared" si="137"/>
        <v>0</v>
      </c>
      <c r="S272" s="44">
        <f t="shared" si="138"/>
        <v>0</v>
      </c>
      <c r="T272" s="52">
        <f t="shared" si="139"/>
        <v>0</v>
      </c>
      <c r="U272" s="119">
        <f t="shared" si="147"/>
        <v>0</v>
      </c>
      <c r="V272" s="120"/>
      <c r="W272" s="143">
        <v>7048652328076</v>
      </c>
      <c r="X272" s="121"/>
      <c r="Y272" s="122">
        <f t="shared" si="140"/>
        <v>0</v>
      </c>
      <c r="Z272" s="123">
        <f t="shared" ca="1" si="141"/>
        <v>0</v>
      </c>
      <c r="AA272" s="123">
        <f t="shared" ca="1" si="142"/>
        <v>0</v>
      </c>
      <c r="AB272" s="123">
        <f t="shared" ca="1" si="143"/>
        <v>0</v>
      </c>
      <c r="AC272" s="123" t="str">
        <f t="shared" si="144"/>
        <v>810062True Black</v>
      </c>
      <c r="AD272" s="124">
        <f t="shared" si="145"/>
        <v>810062</v>
      </c>
      <c r="AE272" s="127">
        <f>VLOOKUP($C272,Classification!$A:$F,5,FALSE)</f>
        <v>51</v>
      </c>
      <c r="AF272" s="125">
        <f>VLOOKUP($C272,Classification!$A:$F,6,FALSE)</f>
        <v>1</v>
      </c>
      <c r="AG272" s="126" t="str">
        <f>INDEX(ATS!$A:$AE,MATCH('2) Order Form'!$W272,ATS!$AD:$AD,0),7)</f>
        <v>Active</v>
      </c>
    </row>
    <row r="273" spans="1:33" ht="17.25" customHeight="1" x14ac:dyDescent="0.2">
      <c r="A273" s="34">
        <v>3</v>
      </c>
      <c r="B273" s="34" t="str">
        <f>VLOOKUP(A273,Classification!$H$2:$I$11,2,FALSE)</f>
        <v>Protection</v>
      </c>
      <c r="C273" s="34">
        <f>INDEX(ATS!$A:$AE,MATCH('2) Order Form'!$W273,ATS!$AD:$AD,0),1)</f>
        <v>835010</v>
      </c>
      <c r="D273" s="34" t="str">
        <f>INDEX(ATS!$A:$AE,MATCH('2) Order Form'!$W273,ATS!$AD:$AD,0),2)</f>
        <v>Enduro Race Vest</v>
      </c>
      <c r="E273" s="83" t="str">
        <f>INDEX(ATS!$A:$AE,MATCH('2) Order Form'!$W273,ATS!$AD:$AD,0),4)</f>
        <v>BLACK-M</v>
      </c>
      <c r="F273" s="83" t="str">
        <f>INDEX(ATS!$A:$AE,MATCH('2) Order Form'!$W273,ATS!$AD:$AD,0),5)</f>
        <v>Black</v>
      </c>
      <c r="G273" s="146" t="str">
        <f>INDEX(ATS!$A:$AE,MATCH('2) Order Form'!$W273,ATS!$AD:$AD,0),6)</f>
        <v>M</v>
      </c>
      <c r="H273" s="59">
        <v>1</v>
      </c>
      <c r="I273" s="112">
        <v>0</v>
      </c>
      <c r="J273" s="118">
        <f>IFERROR(VLOOKUP(W273,ATS!$AD:$AF,2,FALSE),0)</f>
        <v>0</v>
      </c>
      <c r="K273" s="118" t="str">
        <f t="shared" si="146"/>
        <v>0</v>
      </c>
      <c r="L273" s="118">
        <f>IFERROR(VLOOKUP(W273,ATS!$AD:$AF,3,FALSE),0)</f>
        <v>0</v>
      </c>
      <c r="M273" s="151" t="str">
        <f t="shared" ref="M273:M275" si="148">IF(L273=99999,"OPEN",IF(L273&gt;50,"50+",IF(L273&lt;=0,"0",L273)))</f>
        <v>0</v>
      </c>
      <c r="N273" s="94">
        <v>0</v>
      </c>
      <c r="O273" s="56">
        <f t="shared" ref="O273:O275" si="149">IF(N273&lt;&gt;0,N273,$P$5)</f>
        <v>0</v>
      </c>
      <c r="P273" s="51">
        <f>VLOOKUP($C273,Prices!$A$3:$R$1996,MATCH('2) Order Form'!P$8,Prices!$A$2:$R$2,0),FALSE)</f>
        <v>100</v>
      </c>
      <c r="Q273" s="52">
        <f>VLOOKUP($C273,Prices!$A$3:$R$1996,MATCH('2) Order Form'!Q$8,Prices!$A$2:$R$2,0),FALSE)</f>
        <v>199.95</v>
      </c>
      <c r="R273" s="35">
        <f t="shared" ref="R273:R275" si="150">I273*P273</f>
        <v>0</v>
      </c>
      <c r="S273" s="44">
        <f t="shared" ref="S273:S275" si="151">R273*O273</f>
        <v>0</v>
      </c>
      <c r="T273" s="52">
        <f t="shared" ref="T273:T275" si="152">R273-S273</f>
        <v>0</v>
      </c>
      <c r="U273" s="119">
        <f t="shared" si="147"/>
        <v>0</v>
      </c>
      <c r="V273" s="120"/>
      <c r="W273" s="143">
        <v>7048652327277</v>
      </c>
      <c r="X273" s="121"/>
      <c r="Y273" s="122">
        <f t="shared" si="140"/>
        <v>0</v>
      </c>
      <c r="Z273" s="123">
        <f t="shared" ref="Z273:Z275" ca="1" si="153">IF(A273=OFFSET(A273,-1,0),0,1)</f>
        <v>1</v>
      </c>
      <c r="AA273" s="123">
        <f t="shared" ref="AA273:AA275" ca="1" si="154">IF(C273=OFFSET(C273,-1,0),0,1)</f>
        <v>1</v>
      </c>
      <c r="AB273" s="123">
        <f t="shared" ref="AB273:AB275" ca="1" si="155">IF(F273=OFFSET(F273,-1,0),0,1)</f>
        <v>1</v>
      </c>
      <c r="AC273" s="123" t="str">
        <f t="shared" ref="AC273:AC275" si="156">CONCATENATE(C273,F273)</f>
        <v>835010Black</v>
      </c>
      <c r="AD273" s="124">
        <f t="shared" ref="AD273:AD275" si="157">IFERROR(IF(B273="EYEWEAR",CONCATENATE(C273,"-",G273),C273),C273)</f>
        <v>835010</v>
      </c>
      <c r="AE273" s="127">
        <f>VLOOKUP($C273,Classification!$A:$F,5,FALSE)</f>
        <v>60</v>
      </c>
      <c r="AF273" s="125">
        <f>VLOOKUP($C273,Classification!$A:$F,6,FALSE)</f>
        <v>1</v>
      </c>
      <c r="AG273" s="126" t="str">
        <f>INDEX(ATS!$A:$AE,MATCH('2) Order Form'!$W273,ATS!$AD:$AD,0),7)</f>
        <v>Active</v>
      </c>
    </row>
    <row r="274" spans="1:33" ht="17.25" customHeight="1" x14ac:dyDescent="0.2">
      <c r="A274" s="34">
        <v>3</v>
      </c>
      <c r="B274" s="34" t="str">
        <f>VLOOKUP(A274,Classification!$H$2:$I$11,2,FALSE)</f>
        <v>Protection</v>
      </c>
      <c r="C274" s="34">
        <f>INDEX(ATS!$A:$AE,MATCH('2) Order Form'!$W274,ATS!$AD:$AD,0),1)</f>
        <v>835010</v>
      </c>
      <c r="D274" s="34" t="str">
        <f>INDEX(ATS!$A:$AE,MATCH('2) Order Form'!$W274,ATS!$AD:$AD,0),2)</f>
        <v>Enduro Race Vest</v>
      </c>
      <c r="E274" s="83" t="str">
        <f>INDEX(ATS!$A:$AE,MATCH('2) Order Form'!$W274,ATS!$AD:$AD,0),4)</f>
        <v>BLACK-L</v>
      </c>
      <c r="F274" s="83" t="str">
        <f>INDEX(ATS!$A:$AE,MATCH('2) Order Form'!$W274,ATS!$AD:$AD,0),5)</f>
        <v>Black</v>
      </c>
      <c r="G274" s="146" t="str">
        <f>INDEX(ATS!$A:$AE,MATCH('2) Order Form'!$W274,ATS!$AD:$AD,0),6)</f>
        <v>L</v>
      </c>
      <c r="H274" s="59">
        <v>1</v>
      </c>
      <c r="I274" s="112">
        <v>0</v>
      </c>
      <c r="J274" s="118">
        <f>IFERROR(VLOOKUP(W274,ATS!$AD:$AF,2,FALSE),0)</f>
        <v>0</v>
      </c>
      <c r="K274" s="118" t="str">
        <f t="shared" si="146"/>
        <v>0</v>
      </c>
      <c r="L274" s="118">
        <f>IFERROR(VLOOKUP(W274,ATS!$AD:$AF,3,FALSE),0)</f>
        <v>0</v>
      </c>
      <c r="M274" s="151" t="str">
        <f t="shared" si="148"/>
        <v>0</v>
      </c>
      <c r="N274" s="94">
        <v>0</v>
      </c>
      <c r="O274" s="56">
        <f t="shared" si="149"/>
        <v>0</v>
      </c>
      <c r="P274" s="51">
        <f>VLOOKUP($C274,Prices!$A$3:$R$1996,MATCH('2) Order Form'!P$8,Prices!$A$2:$R$2,0),FALSE)</f>
        <v>100</v>
      </c>
      <c r="Q274" s="52">
        <f>VLOOKUP($C274,Prices!$A$3:$R$1996,MATCH('2) Order Form'!Q$8,Prices!$A$2:$R$2,0),FALSE)</f>
        <v>199.95</v>
      </c>
      <c r="R274" s="35">
        <f t="shared" si="150"/>
        <v>0</v>
      </c>
      <c r="S274" s="44">
        <f t="shared" si="151"/>
        <v>0</v>
      </c>
      <c r="T274" s="52">
        <f t="shared" si="152"/>
        <v>0</v>
      </c>
      <c r="U274" s="119">
        <f t="shared" si="147"/>
        <v>0</v>
      </c>
      <c r="V274" s="120"/>
      <c r="W274" s="143">
        <v>7048652327260</v>
      </c>
      <c r="X274" s="121"/>
      <c r="Y274" s="122">
        <f t="shared" si="140"/>
        <v>0</v>
      </c>
      <c r="Z274" s="123">
        <f t="shared" ca="1" si="153"/>
        <v>0</v>
      </c>
      <c r="AA274" s="123">
        <f t="shared" ca="1" si="154"/>
        <v>0</v>
      </c>
      <c r="AB274" s="123">
        <f t="shared" ca="1" si="155"/>
        <v>0</v>
      </c>
      <c r="AC274" s="123" t="str">
        <f t="shared" si="156"/>
        <v>835010Black</v>
      </c>
      <c r="AD274" s="124">
        <f t="shared" si="157"/>
        <v>835010</v>
      </c>
      <c r="AE274" s="127">
        <f>VLOOKUP($C274,Classification!$A:$F,5,FALSE)</f>
        <v>60</v>
      </c>
      <c r="AF274" s="125">
        <f>VLOOKUP($C274,Classification!$A:$F,6,FALSE)</f>
        <v>1</v>
      </c>
      <c r="AG274" s="126" t="str">
        <f>INDEX(ATS!$A:$AE,MATCH('2) Order Form'!$W274,ATS!$AD:$AD,0),7)</f>
        <v>Active</v>
      </c>
    </row>
    <row r="275" spans="1:33" ht="17.25" customHeight="1" x14ac:dyDescent="0.2">
      <c r="A275" s="34">
        <v>3</v>
      </c>
      <c r="B275" s="34" t="str">
        <f>VLOOKUP(A275,Classification!$H$2:$I$11,2,FALSE)</f>
        <v>Protection</v>
      </c>
      <c r="C275" s="34">
        <f>INDEX(ATS!$A:$AE,MATCH('2) Order Form'!$W275,ATS!$AD:$AD,0),1)</f>
        <v>835010</v>
      </c>
      <c r="D275" s="34" t="str">
        <f>INDEX(ATS!$A:$AE,MATCH('2) Order Form'!$W275,ATS!$AD:$AD,0),2)</f>
        <v>Enduro Race Vest</v>
      </c>
      <c r="E275" s="83" t="str">
        <f>INDEX(ATS!$A:$AE,MATCH('2) Order Form'!$W275,ATS!$AD:$AD,0),4)</f>
        <v>BLACK-XL</v>
      </c>
      <c r="F275" s="83" t="str">
        <f>INDEX(ATS!$A:$AE,MATCH('2) Order Form'!$W275,ATS!$AD:$AD,0),5)</f>
        <v>Black</v>
      </c>
      <c r="G275" s="146" t="str">
        <f>INDEX(ATS!$A:$AE,MATCH('2) Order Form'!$W275,ATS!$AD:$AD,0),6)</f>
        <v>XL</v>
      </c>
      <c r="H275" s="59">
        <v>1</v>
      </c>
      <c r="I275" s="112">
        <v>0</v>
      </c>
      <c r="J275" s="118">
        <f>IFERROR(VLOOKUP(W275,ATS!$AD:$AF,2,FALSE),0)</f>
        <v>0</v>
      </c>
      <c r="K275" s="118" t="str">
        <f t="shared" si="146"/>
        <v>0</v>
      </c>
      <c r="L275" s="118">
        <f>IFERROR(VLOOKUP(W275,ATS!$AD:$AF,3,FALSE),0)</f>
        <v>0</v>
      </c>
      <c r="M275" s="151" t="str">
        <f t="shared" si="148"/>
        <v>0</v>
      </c>
      <c r="N275" s="94">
        <v>0</v>
      </c>
      <c r="O275" s="56">
        <f t="shared" si="149"/>
        <v>0</v>
      </c>
      <c r="P275" s="51">
        <f>VLOOKUP($C275,Prices!$A$3:$R$1996,MATCH('2) Order Form'!P$8,Prices!$A$2:$R$2,0),FALSE)</f>
        <v>100</v>
      </c>
      <c r="Q275" s="52">
        <f>VLOOKUP($C275,Prices!$A$3:$R$1996,MATCH('2) Order Form'!Q$8,Prices!$A$2:$R$2,0),FALSE)</f>
        <v>199.95</v>
      </c>
      <c r="R275" s="35">
        <f t="shared" si="150"/>
        <v>0</v>
      </c>
      <c r="S275" s="44">
        <f t="shared" si="151"/>
        <v>0</v>
      </c>
      <c r="T275" s="52">
        <f t="shared" si="152"/>
        <v>0</v>
      </c>
      <c r="U275" s="119">
        <f t="shared" si="147"/>
        <v>0</v>
      </c>
      <c r="V275" s="120"/>
      <c r="W275" s="143">
        <v>7048652327284</v>
      </c>
      <c r="X275" s="121"/>
      <c r="Y275" s="122">
        <f t="shared" si="140"/>
        <v>0</v>
      </c>
      <c r="Z275" s="123">
        <f t="shared" ca="1" si="153"/>
        <v>0</v>
      </c>
      <c r="AA275" s="123">
        <f t="shared" ca="1" si="154"/>
        <v>0</v>
      </c>
      <c r="AB275" s="123">
        <f t="shared" ca="1" si="155"/>
        <v>0</v>
      </c>
      <c r="AC275" s="123" t="str">
        <f t="shared" si="156"/>
        <v>835010Black</v>
      </c>
      <c r="AD275" s="124">
        <f t="shared" si="157"/>
        <v>835010</v>
      </c>
      <c r="AE275" s="127">
        <f>VLOOKUP($C275,Classification!$A:$F,5,FALSE)</f>
        <v>60</v>
      </c>
      <c r="AF275" s="125">
        <f>VLOOKUP($C275,Classification!$A:$F,6,FALSE)</f>
        <v>1</v>
      </c>
      <c r="AG275" s="126" t="str">
        <f>INDEX(ATS!$A:$AE,MATCH('2) Order Form'!$W275,ATS!$AD:$AD,0),7)</f>
        <v>Active</v>
      </c>
    </row>
    <row r="276" spans="1:33" ht="17.25" customHeight="1" x14ac:dyDescent="0.2">
      <c r="A276" s="34">
        <v>3</v>
      </c>
      <c r="B276" s="34" t="str">
        <f>VLOOKUP(A276,Classification!$H$2:$I$11,2,FALSE)</f>
        <v>Protection</v>
      </c>
      <c r="C276" s="34">
        <f>INDEX(ATS!$A:$AE,MATCH('2) Order Form'!$W276,ATS!$AD:$AD,0),1)</f>
        <v>835009</v>
      </c>
      <c r="D276" s="34" t="str">
        <f>INDEX(ATS!$A:$AE,MATCH('2) Order Form'!$W276,ATS!$AD:$AD,0),2)</f>
        <v>Knee Shin Pads</v>
      </c>
      <c r="E276" s="83" t="str">
        <f>INDEX(ATS!$A:$AE,MATCH('2) Order Form'!$W276,ATS!$AD:$AD,0),4)</f>
        <v>BLACK-S</v>
      </c>
      <c r="F276" s="83" t="str">
        <f>INDEX(ATS!$A:$AE,MATCH('2) Order Form'!$W276,ATS!$AD:$AD,0),5)</f>
        <v>Black</v>
      </c>
      <c r="G276" s="146" t="str">
        <f>INDEX(ATS!$A:$AE,MATCH('2) Order Form'!$W276,ATS!$AD:$AD,0),6)</f>
        <v>S</v>
      </c>
      <c r="H276" s="59">
        <v>1</v>
      </c>
      <c r="I276" s="112">
        <v>0</v>
      </c>
      <c r="J276" s="118">
        <f>IFERROR(VLOOKUP(W276,ATS!$AD:$AF,2,FALSE),0)</f>
        <v>5</v>
      </c>
      <c r="K276" s="118">
        <f t="shared" si="146"/>
        <v>5</v>
      </c>
      <c r="L276" s="118">
        <f>IFERROR(VLOOKUP(W276,ATS!$AD:$AF,3,FALSE),0)</f>
        <v>5</v>
      </c>
      <c r="M276" s="151">
        <f t="shared" si="135"/>
        <v>5</v>
      </c>
      <c r="N276" s="94">
        <v>0</v>
      </c>
      <c r="O276" s="56">
        <f t="shared" si="136"/>
        <v>0</v>
      </c>
      <c r="P276" s="51">
        <f>VLOOKUP($C276,Prices!$A$3:$R$1996,MATCH('2) Order Form'!P$8,Prices!$A$2:$R$2,0),FALSE)</f>
        <v>65</v>
      </c>
      <c r="Q276" s="52">
        <f>VLOOKUP($C276,Prices!$A$3:$R$1996,MATCH('2) Order Form'!Q$8,Prices!$A$2:$R$2,0),FALSE)</f>
        <v>129.94999999999999</v>
      </c>
      <c r="R276" s="35">
        <f t="shared" si="137"/>
        <v>0</v>
      </c>
      <c r="S276" s="44">
        <f t="shared" si="138"/>
        <v>0</v>
      </c>
      <c r="T276" s="52">
        <f t="shared" si="139"/>
        <v>0</v>
      </c>
      <c r="U276" s="119">
        <f t="shared" si="147"/>
        <v>0</v>
      </c>
      <c r="V276" s="120"/>
      <c r="W276" s="143">
        <v>7048652327239</v>
      </c>
      <c r="X276" s="121"/>
      <c r="Y276" s="122">
        <f t="shared" ref="Y276:Y299" si="158">I276*Q276</f>
        <v>0</v>
      </c>
      <c r="Z276" s="123">
        <f t="shared" ca="1" si="141"/>
        <v>0</v>
      </c>
      <c r="AA276" s="123">
        <f t="shared" ca="1" si="142"/>
        <v>1</v>
      </c>
      <c r="AB276" s="123">
        <f t="shared" ca="1" si="143"/>
        <v>0</v>
      </c>
      <c r="AC276" s="123" t="str">
        <f t="shared" si="144"/>
        <v>835009Black</v>
      </c>
      <c r="AD276" s="124">
        <f t="shared" si="145"/>
        <v>835009</v>
      </c>
      <c r="AE276" s="127">
        <f>VLOOKUP($C276,Classification!$A:$F,5,FALSE)</f>
        <v>61</v>
      </c>
      <c r="AF276" s="125">
        <f>VLOOKUP($C276,Classification!$A:$F,6,FALSE)</f>
        <v>1</v>
      </c>
      <c r="AG276" s="126" t="str">
        <f>INDEX(ATS!$A:$AE,MATCH('2) Order Form'!$W276,ATS!$AD:$AD,0),7)</f>
        <v>Active</v>
      </c>
    </row>
    <row r="277" spans="1:33" ht="17.25" customHeight="1" x14ac:dyDescent="0.2">
      <c r="A277" s="34">
        <v>3</v>
      </c>
      <c r="B277" s="34" t="str">
        <f>VLOOKUP(A277,Classification!$H$2:$I$11,2,FALSE)</f>
        <v>Protection</v>
      </c>
      <c r="C277" s="34">
        <f>INDEX(ATS!$A:$AE,MATCH('2) Order Form'!$W277,ATS!$AD:$AD,0),1)</f>
        <v>835009</v>
      </c>
      <c r="D277" s="34" t="str">
        <f>INDEX(ATS!$A:$AE,MATCH('2) Order Form'!$W277,ATS!$AD:$AD,0),2)</f>
        <v>Knee Shin Pads</v>
      </c>
      <c r="E277" s="83" t="str">
        <f>INDEX(ATS!$A:$AE,MATCH('2) Order Form'!$W277,ATS!$AD:$AD,0),4)</f>
        <v>BLACK-M</v>
      </c>
      <c r="F277" s="83" t="str">
        <f>INDEX(ATS!$A:$AE,MATCH('2) Order Form'!$W277,ATS!$AD:$AD,0),5)</f>
        <v>Black</v>
      </c>
      <c r="G277" s="146" t="str">
        <f>INDEX(ATS!$A:$AE,MATCH('2) Order Form'!$W277,ATS!$AD:$AD,0),6)</f>
        <v>M</v>
      </c>
      <c r="H277" s="59">
        <v>1</v>
      </c>
      <c r="I277" s="112">
        <v>0</v>
      </c>
      <c r="J277" s="118">
        <f>IFERROR(VLOOKUP(W277,ATS!$AD:$AF,2,FALSE),0)</f>
        <v>24</v>
      </c>
      <c r="K277" s="118">
        <f t="shared" si="146"/>
        <v>24</v>
      </c>
      <c r="L277" s="118">
        <f>IFERROR(VLOOKUP(W277,ATS!$AD:$AF,3,FALSE),0)</f>
        <v>24</v>
      </c>
      <c r="M277" s="151">
        <f t="shared" si="135"/>
        <v>24</v>
      </c>
      <c r="N277" s="94">
        <v>0</v>
      </c>
      <c r="O277" s="56">
        <f t="shared" si="136"/>
        <v>0</v>
      </c>
      <c r="P277" s="51">
        <f>VLOOKUP($C277,Prices!$A$3:$R$1996,MATCH('2) Order Form'!P$8,Prices!$A$2:$R$2,0),FALSE)</f>
        <v>65</v>
      </c>
      <c r="Q277" s="52">
        <f>VLOOKUP($C277,Prices!$A$3:$R$1996,MATCH('2) Order Form'!Q$8,Prices!$A$2:$R$2,0),FALSE)</f>
        <v>129.94999999999999</v>
      </c>
      <c r="R277" s="35">
        <f t="shared" si="137"/>
        <v>0</v>
      </c>
      <c r="S277" s="44">
        <f t="shared" si="138"/>
        <v>0</v>
      </c>
      <c r="T277" s="52">
        <f t="shared" si="139"/>
        <v>0</v>
      </c>
      <c r="U277" s="119">
        <f t="shared" si="147"/>
        <v>0</v>
      </c>
      <c r="V277" s="120"/>
      <c r="W277" s="143">
        <v>7048652327222</v>
      </c>
      <c r="X277" s="121"/>
      <c r="Y277" s="122">
        <f t="shared" si="158"/>
        <v>0</v>
      </c>
      <c r="Z277" s="123">
        <f t="shared" ca="1" si="141"/>
        <v>0</v>
      </c>
      <c r="AA277" s="123">
        <f t="shared" ca="1" si="142"/>
        <v>0</v>
      </c>
      <c r="AB277" s="123">
        <f t="shared" ca="1" si="143"/>
        <v>0</v>
      </c>
      <c r="AC277" s="123" t="str">
        <f t="shared" si="144"/>
        <v>835009Black</v>
      </c>
      <c r="AD277" s="124">
        <f t="shared" si="145"/>
        <v>835009</v>
      </c>
      <c r="AE277" s="127">
        <f>VLOOKUP($C277,Classification!$A:$F,5,FALSE)</f>
        <v>61</v>
      </c>
      <c r="AF277" s="125">
        <f>VLOOKUP($C277,Classification!$A:$F,6,FALSE)</f>
        <v>1</v>
      </c>
      <c r="AG277" s="126" t="str">
        <f>INDEX(ATS!$A:$AE,MATCH('2) Order Form'!$W277,ATS!$AD:$AD,0),7)</f>
        <v>Active</v>
      </c>
    </row>
    <row r="278" spans="1:33" ht="17.25" customHeight="1" x14ac:dyDescent="0.2">
      <c r="A278" s="34">
        <v>3</v>
      </c>
      <c r="B278" s="34" t="str">
        <f>VLOOKUP(A278,Classification!$H$2:$I$11,2,FALSE)</f>
        <v>Protection</v>
      </c>
      <c r="C278" s="34">
        <f>INDEX(ATS!$A:$AE,MATCH('2) Order Form'!$W278,ATS!$AD:$AD,0),1)</f>
        <v>835009</v>
      </c>
      <c r="D278" s="34" t="str">
        <f>INDEX(ATS!$A:$AE,MATCH('2) Order Form'!$W278,ATS!$AD:$AD,0),2)</f>
        <v>Knee Shin Pads</v>
      </c>
      <c r="E278" s="83" t="str">
        <f>INDEX(ATS!$A:$AE,MATCH('2) Order Form'!$W278,ATS!$AD:$AD,0),4)</f>
        <v>BLACK-L</v>
      </c>
      <c r="F278" s="83" t="str">
        <f>INDEX(ATS!$A:$AE,MATCH('2) Order Form'!$W278,ATS!$AD:$AD,0),5)</f>
        <v>Black</v>
      </c>
      <c r="G278" s="146" t="str">
        <f>INDEX(ATS!$A:$AE,MATCH('2) Order Form'!$W278,ATS!$AD:$AD,0),6)</f>
        <v>L</v>
      </c>
      <c r="H278" s="59">
        <v>1</v>
      </c>
      <c r="I278" s="112">
        <v>0</v>
      </c>
      <c r="J278" s="118">
        <f>IFERROR(VLOOKUP(W278,ATS!$AD:$AF,2,FALSE),0)</f>
        <v>22</v>
      </c>
      <c r="K278" s="118">
        <f t="shared" si="146"/>
        <v>22</v>
      </c>
      <c r="L278" s="118">
        <f>IFERROR(VLOOKUP(W278,ATS!$AD:$AF,3,FALSE),0)</f>
        <v>22</v>
      </c>
      <c r="M278" s="151">
        <f t="shared" si="135"/>
        <v>22</v>
      </c>
      <c r="N278" s="94">
        <v>0</v>
      </c>
      <c r="O278" s="56">
        <f t="shared" si="136"/>
        <v>0</v>
      </c>
      <c r="P278" s="51">
        <f>VLOOKUP($C278,Prices!$A$3:$R$1996,MATCH('2) Order Form'!P$8,Prices!$A$2:$R$2,0),FALSE)</f>
        <v>65</v>
      </c>
      <c r="Q278" s="52">
        <f>VLOOKUP($C278,Prices!$A$3:$R$1996,MATCH('2) Order Form'!Q$8,Prices!$A$2:$R$2,0),FALSE)</f>
        <v>129.94999999999999</v>
      </c>
      <c r="R278" s="35">
        <f t="shared" si="137"/>
        <v>0</v>
      </c>
      <c r="S278" s="44">
        <f t="shared" si="138"/>
        <v>0</v>
      </c>
      <c r="T278" s="52">
        <f t="shared" si="139"/>
        <v>0</v>
      </c>
      <c r="U278" s="119">
        <f t="shared" si="147"/>
        <v>0</v>
      </c>
      <c r="V278" s="120"/>
      <c r="W278" s="143">
        <v>7048652327215</v>
      </c>
      <c r="X278" s="121"/>
      <c r="Y278" s="122">
        <f t="shared" si="158"/>
        <v>0</v>
      </c>
      <c r="Z278" s="123">
        <f t="shared" ca="1" si="141"/>
        <v>0</v>
      </c>
      <c r="AA278" s="123">
        <f t="shared" ca="1" si="142"/>
        <v>0</v>
      </c>
      <c r="AB278" s="123">
        <f t="shared" ca="1" si="143"/>
        <v>0</v>
      </c>
      <c r="AC278" s="123" t="str">
        <f t="shared" si="144"/>
        <v>835009Black</v>
      </c>
      <c r="AD278" s="124">
        <f t="shared" si="145"/>
        <v>835009</v>
      </c>
      <c r="AE278" s="127">
        <f>VLOOKUP($C278,Classification!$A:$F,5,FALSE)</f>
        <v>61</v>
      </c>
      <c r="AF278" s="125">
        <f>VLOOKUP($C278,Classification!$A:$F,6,FALSE)</f>
        <v>1</v>
      </c>
      <c r="AG278" s="126" t="str">
        <f>INDEX(ATS!$A:$AE,MATCH('2) Order Form'!$W278,ATS!$AD:$AD,0),7)</f>
        <v>Active</v>
      </c>
    </row>
    <row r="279" spans="1:33" ht="17.25" customHeight="1" x14ac:dyDescent="0.2">
      <c r="A279" s="34">
        <v>3</v>
      </c>
      <c r="B279" s="34" t="str">
        <f>VLOOKUP(A279,Classification!$H$2:$I$11,2,FALSE)</f>
        <v>Protection</v>
      </c>
      <c r="C279" s="34">
        <f>INDEX(ATS!$A:$AE,MATCH('2) Order Form'!$W279,ATS!$AD:$AD,0),1)</f>
        <v>835009</v>
      </c>
      <c r="D279" s="34" t="str">
        <f>INDEX(ATS!$A:$AE,MATCH('2) Order Form'!$W279,ATS!$AD:$AD,0),2)</f>
        <v>Knee Shin Pads</v>
      </c>
      <c r="E279" s="83" t="str">
        <f>INDEX(ATS!$A:$AE,MATCH('2) Order Form'!$W279,ATS!$AD:$AD,0),4)</f>
        <v>BLACK-XL</v>
      </c>
      <c r="F279" s="83" t="str">
        <f>INDEX(ATS!$A:$AE,MATCH('2) Order Form'!$W279,ATS!$AD:$AD,0),5)</f>
        <v>Black</v>
      </c>
      <c r="G279" s="146" t="str">
        <f>INDEX(ATS!$A:$AE,MATCH('2) Order Form'!$W279,ATS!$AD:$AD,0),6)</f>
        <v>XL</v>
      </c>
      <c r="H279" s="59">
        <v>1</v>
      </c>
      <c r="I279" s="112">
        <v>0</v>
      </c>
      <c r="J279" s="118">
        <f>IFERROR(VLOOKUP(W279,ATS!$AD:$AF,2,FALSE),0)</f>
        <v>2</v>
      </c>
      <c r="K279" s="118">
        <f t="shared" si="146"/>
        <v>2</v>
      </c>
      <c r="L279" s="118">
        <f>IFERROR(VLOOKUP(W279,ATS!$AD:$AF,3,FALSE),0)</f>
        <v>2</v>
      </c>
      <c r="M279" s="151">
        <f t="shared" si="135"/>
        <v>2</v>
      </c>
      <c r="N279" s="94">
        <v>0</v>
      </c>
      <c r="O279" s="56">
        <f t="shared" si="136"/>
        <v>0</v>
      </c>
      <c r="P279" s="51">
        <f>VLOOKUP($C279,Prices!$A$3:$R$1996,MATCH('2) Order Form'!P$8,Prices!$A$2:$R$2,0),FALSE)</f>
        <v>65</v>
      </c>
      <c r="Q279" s="52">
        <f>VLOOKUP($C279,Prices!$A$3:$R$1996,MATCH('2) Order Form'!Q$8,Prices!$A$2:$R$2,0),FALSE)</f>
        <v>129.94999999999999</v>
      </c>
      <c r="R279" s="35">
        <f t="shared" si="137"/>
        <v>0</v>
      </c>
      <c r="S279" s="44">
        <f t="shared" si="138"/>
        <v>0</v>
      </c>
      <c r="T279" s="52">
        <f t="shared" si="139"/>
        <v>0</v>
      </c>
      <c r="U279" s="119">
        <f t="shared" si="147"/>
        <v>0</v>
      </c>
      <c r="V279" s="120"/>
      <c r="W279" s="143">
        <v>7048652327246</v>
      </c>
      <c r="X279" s="121"/>
      <c r="Y279" s="122">
        <f t="shared" si="158"/>
        <v>0</v>
      </c>
      <c r="Z279" s="123">
        <f t="shared" ca="1" si="141"/>
        <v>0</v>
      </c>
      <c r="AA279" s="123">
        <f t="shared" ca="1" si="142"/>
        <v>0</v>
      </c>
      <c r="AB279" s="123">
        <f t="shared" ca="1" si="143"/>
        <v>0</v>
      </c>
      <c r="AC279" s="123" t="str">
        <f t="shared" si="144"/>
        <v>835009Black</v>
      </c>
      <c r="AD279" s="124">
        <f t="shared" si="145"/>
        <v>835009</v>
      </c>
      <c r="AE279" s="127">
        <f>VLOOKUP($C279,Classification!$A:$F,5,FALSE)</f>
        <v>61</v>
      </c>
      <c r="AF279" s="125">
        <f>VLOOKUP($C279,Classification!$A:$F,6,FALSE)</f>
        <v>1</v>
      </c>
      <c r="AG279" s="126" t="str">
        <f>INDEX(ATS!$A:$AE,MATCH('2) Order Form'!$W279,ATS!$AD:$AD,0),7)</f>
        <v>Active</v>
      </c>
    </row>
    <row r="280" spans="1:33" ht="17.25" customHeight="1" x14ac:dyDescent="0.2">
      <c r="A280" s="34">
        <v>3</v>
      </c>
      <c r="B280" s="34" t="str">
        <f>VLOOKUP(A280,Classification!$H$2:$I$11,2,FALSE)</f>
        <v>Protection</v>
      </c>
      <c r="C280" s="34">
        <f>INDEX(ATS!$A:$AE,MATCH('2) Order Form'!$W280,ATS!$AD:$AD,0),1)</f>
        <v>835012</v>
      </c>
      <c r="D280" s="34" t="str">
        <f>INDEX(ATS!$A:$AE,MATCH('2) Order Form'!$W280,ATS!$AD:$AD,0),2)</f>
        <v>Knee Pads</v>
      </c>
      <c r="E280" s="83" t="str">
        <f>INDEX(ATS!$A:$AE,MATCH('2) Order Form'!$W280,ATS!$AD:$AD,0),4)</f>
        <v>BLACK-XS</v>
      </c>
      <c r="F280" s="83" t="str">
        <f>INDEX(ATS!$A:$AE,MATCH('2) Order Form'!$W280,ATS!$AD:$AD,0),5)</f>
        <v>Black</v>
      </c>
      <c r="G280" s="146" t="str">
        <f>INDEX(ATS!$A:$AE,MATCH('2) Order Form'!$W280,ATS!$AD:$AD,0),6)</f>
        <v>XS</v>
      </c>
      <c r="H280" s="59">
        <v>1</v>
      </c>
      <c r="I280" s="112">
        <v>0</v>
      </c>
      <c r="J280" s="118">
        <f>IFERROR(VLOOKUP(W280,ATS!$AD:$AF,2,FALSE),0)</f>
        <v>18</v>
      </c>
      <c r="K280" s="118">
        <f t="shared" si="146"/>
        <v>18</v>
      </c>
      <c r="L280" s="118">
        <f>IFERROR(VLOOKUP(W280,ATS!$AD:$AF,3,FALSE),0)</f>
        <v>18</v>
      </c>
      <c r="M280" s="151">
        <f t="shared" ref="M280:M299" si="159">IF(L280=99999,"OPEN",IF(L280&gt;50,"50+",IF(L280&lt;=0,"0",L280)))</f>
        <v>18</v>
      </c>
      <c r="N280" s="94">
        <v>0</v>
      </c>
      <c r="O280" s="56">
        <f t="shared" ref="O280:O299" si="160">IF(N280&lt;&gt;0,N280,$P$5)</f>
        <v>0</v>
      </c>
      <c r="P280" s="51">
        <f>VLOOKUP($C280,Prices!$A$3:$R$1996,MATCH('2) Order Form'!P$8,Prices!$A$2:$R$2,0),FALSE)</f>
        <v>50</v>
      </c>
      <c r="Q280" s="52">
        <f>VLOOKUP($C280,Prices!$A$3:$R$1996,MATCH('2) Order Form'!Q$8,Prices!$A$2:$R$2,0),FALSE)</f>
        <v>99.95</v>
      </c>
      <c r="R280" s="35">
        <f t="shared" ref="R280:R299" si="161">I280*P280</f>
        <v>0</v>
      </c>
      <c r="S280" s="44">
        <f t="shared" ref="S280:S299" si="162">R280*O280</f>
        <v>0</v>
      </c>
      <c r="T280" s="52">
        <f t="shared" ref="T280:T299" si="163">R280-S280</f>
        <v>0</v>
      </c>
      <c r="U280" s="119">
        <f t="shared" si="147"/>
        <v>0</v>
      </c>
      <c r="V280" s="120"/>
      <c r="W280" s="143">
        <v>7048652327031</v>
      </c>
      <c r="X280" s="121"/>
      <c r="Y280" s="122">
        <f t="shared" si="158"/>
        <v>0</v>
      </c>
      <c r="Z280" s="123">
        <f t="shared" ref="Z280:Z299" ca="1" si="164">IF(A280=OFFSET(A280,-1,0),0,1)</f>
        <v>0</v>
      </c>
      <c r="AA280" s="123">
        <f t="shared" ref="AA280:AA299" ca="1" si="165">IF(C280=OFFSET(C280,-1,0),0,1)</f>
        <v>1</v>
      </c>
      <c r="AB280" s="123">
        <f t="shared" ref="AB280:AB299" ca="1" si="166">IF(F280=OFFSET(F280,-1,0),0,1)</f>
        <v>0</v>
      </c>
      <c r="AC280" s="123" t="str">
        <f t="shared" ref="AC280:AC299" si="167">CONCATENATE(C280,F280)</f>
        <v>835012Black</v>
      </c>
      <c r="AD280" s="124">
        <f t="shared" ref="AD280:AD299" si="168">IFERROR(IF(B280="EYEWEAR",CONCATENATE(C280,"-",G280),C280),C280)</f>
        <v>835012</v>
      </c>
      <c r="AE280" s="127">
        <f>VLOOKUP($C280,Classification!$A:$F,5,FALSE)</f>
        <v>62</v>
      </c>
      <c r="AF280" s="125">
        <f>VLOOKUP($C280,Classification!$A:$F,6,FALSE)</f>
        <v>1</v>
      </c>
      <c r="AG280" s="126" t="str">
        <f>INDEX(ATS!$A:$AE,MATCH('2) Order Form'!$W280,ATS!$AD:$AD,0),7)</f>
        <v>Active</v>
      </c>
    </row>
    <row r="281" spans="1:33" ht="17.25" customHeight="1" x14ac:dyDescent="0.2">
      <c r="A281" s="34">
        <v>3</v>
      </c>
      <c r="B281" s="34" t="str">
        <f>VLOOKUP(A281,Classification!$H$2:$I$11,2,FALSE)</f>
        <v>Protection</v>
      </c>
      <c r="C281" s="34">
        <f>INDEX(ATS!$A:$AE,MATCH('2) Order Form'!$W281,ATS!$AD:$AD,0),1)</f>
        <v>835012</v>
      </c>
      <c r="D281" s="34" t="str">
        <f>INDEX(ATS!$A:$AE,MATCH('2) Order Form'!$W281,ATS!$AD:$AD,0),2)</f>
        <v>Knee Pads</v>
      </c>
      <c r="E281" s="83" t="str">
        <f>INDEX(ATS!$A:$AE,MATCH('2) Order Form'!$W281,ATS!$AD:$AD,0),4)</f>
        <v>BLACK-S</v>
      </c>
      <c r="F281" s="83" t="str">
        <f>INDEX(ATS!$A:$AE,MATCH('2) Order Form'!$W281,ATS!$AD:$AD,0),5)</f>
        <v>Black</v>
      </c>
      <c r="G281" s="146" t="str">
        <f>INDEX(ATS!$A:$AE,MATCH('2) Order Form'!$W281,ATS!$AD:$AD,0),6)</f>
        <v>S</v>
      </c>
      <c r="H281" s="59">
        <v>1</v>
      </c>
      <c r="I281" s="112">
        <v>0</v>
      </c>
      <c r="J281" s="118">
        <f>IFERROR(VLOOKUP(W281,ATS!$AD:$AF,2,FALSE),0)</f>
        <v>6</v>
      </c>
      <c r="K281" s="118">
        <f t="shared" si="146"/>
        <v>6</v>
      </c>
      <c r="L281" s="118">
        <f>IFERROR(VLOOKUP(W281,ATS!$AD:$AF,3,FALSE),0)</f>
        <v>6</v>
      </c>
      <c r="M281" s="151">
        <f t="shared" si="159"/>
        <v>6</v>
      </c>
      <c r="N281" s="94">
        <v>0</v>
      </c>
      <c r="O281" s="56">
        <f t="shared" si="160"/>
        <v>0</v>
      </c>
      <c r="P281" s="51">
        <f>VLOOKUP($C281,Prices!$A$3:$R$1996,MATCH('2) Order Form'!P$8,Prices!$A$2:$R$2,0),FALSE)</f>
        <v>50</v>
      </c>
      <c r="Q281" s="52">
        <f>VLOOKUP($C281,Prices!$A$3:$R$1996,MATCH('2) Order Form'!Q$8,Prices!$A$2:$R$2,0),FALSE)</f>
        <v>99.95</v>
      </c>
      <c r="R281" s="35">
        <f t="shared" si="161"/>
        <v>0</v>
      </c>
      <c r="S281" s="44">
        <f t="shared" si="162"/>
        <v>0</v>
      </c>
      <c r="T281" s="52">
        <f t="shared" si="163"/>
        <v>0</v>
      </c>
      <c r="U281" s="119">
        <f t="shared" si="147"/>
        <v>0</v>
      </c>
      <c r="V281" s="120"/>
      <c r="W281" s="143">
        <v>7048652327017</v>
      </c>
      <c r="X281" s="121"/>
      <c r="Y281" s="122">
        <f t="shared" si="158"/>
        <v>0</v>
      </c>
      <c r="Z281" s="123">
        <f t="shared" ca="1" si="164"/>
        <v>0</v>
      </c>
      <c r="AA281" s="123">
        <f t="shared" ca="1" si="165"/>
        <v>0</v>
      </c>
      <c r="AB281" s="123">
        <f t="shared" ca="1" si="166"/>
        <v>0</v>
      </c>
      <c r="AC281" s="123" t="str">
        <f t="shared" si="167"/>
        <v>835012Black</v>
      </c>
      <c r="AD281" s="124">
        <f t="shared" si="168"/>
        <v>835012</v>
      </c>
      <c r="AE281" s="127">
        <f>VLOOKUP($C281,Classification!$A:$F,5,FALSE)</f>
        <v>62</v>
      </c>
      <c r="AF281" s="125">
        <f>VLOOKUP($C281,Classification!$A:$F,6,FALSE)</f>
        <v>1</v>
      </c>
      <c r="AG281" s="126" t="str">
        <f>INDEX(ATS!$A:$AE,MATCH('2) Order Form'!$W281,ATS!$AD:$AD,0),7)</f>
        <v>Active</v>
      </c>
    </row>
    <row r="282" spans="1:33" ht="17.25" customHeight="1" x14ac:dyDescent="0.2">
      <c r="A282" s="34">
        <v>3</v>
      </c>
      <c r="B282" s="34" t="str">
        <f>VLOOKUP(A282,Classification!$H$2:$I$11,2,FALSE)</f>
        <v>Protection</v>
      </c>
      <c r="C282" s="34">
        <f>INDEX(ATS!$A:$AE,MATCH('2) Order Form'!$W282,ATS!$AD:$AD,0),1)</f>
        <v>835012</v>
      </c>
      <c r="D282" s="34" t="str">
        <f>INDEX(ATS!$A:$AE,MATCH('2) Order Form'!$W282,ATS!$AD:$AD,0),2)</f>
        <v>Knee Pads</v>
      </c>
      <c r="E282" s="83" t="str">
        <f>INDEX(ATS!$A:$AE,MATCH('2) Order Form'!$W282,ATS!$AD:$AD,0),4)</f>
        <v>BLACK-M</v>
      </c>
      <c r="F282" s="83" t="str">
        <f>INDEX(ATS!$A:$AE,MATCH('2) Order Form'!$W282,ATS!$AD:$AD,0),5)</f>
        <v>Black</v>
      </c>
      <c r="G282" s="146" t="str">
        <f>INDEX(ATS!$A:$AE,MATCH('2) Order Form'!$W282,ATS!$AD:$AD,0),6)</f>
        <v>M</v>
      </c>
      <c r="H282" s="59">
        <v>1</v>
      </c>
      <c r="I282" s="112">
        <v>0</v>
      </c>
      <c r="J282" s="118">
        <f>IFERROR(VLOOKUP(W282,ATS!$AD:$AF,2,FALSE),0)</f>
        <v>0</v>
      </c>
      <c r="K282" s="118" t="str">
        <f t="shared" si="146"/>
        <v>0</v>
      </c>
      <c r="L282" s="118">
        <f>IFERROR(VLOOKUP(W282,ATS!$AD:$AF,3,FALSE),0)</f>
        <v>0</v>
      </c>
      <c r="M282" s="151" t="str">
        <f t="shared" si="159"/>
        <v>0</v>
      </c>
      <c r="N282" s="94">
        <v>0</v>
      </c>
      <c r="O282" s="56">
        <f t="shared" si="160"/>
        <v>0</v>
      </c>
      <c r="P282" s="51">
        <f>VLOOKUP($C282,Prices!$A$3:$R$1996,MATCH('2) Order Form'!P$8,Prices!$A$2:$R$2,0),FALSE)</f>
        <v>50</v>
      </c>
      <c r="Q282" s="52">
        <f>VLOOKUP($C282,Prices!$A$3:$R$1996,MATCH('2) Order Form'!Q$8,Prices!$A$2:$R$2,0),FALSE)</f>
        <v>99.95</v>
      </c>
      <c r="R282" s="35">
        <f t="shared" si="161"/>
        <v>0</v>
      </c>
      <c r="S282" s="44">
        <f t="shared" si="162"/>
        <v>0</v>
      </c>
      <c r="T282" s="52">
        <f t="shared" si="163"/>
        <v>0</v>
      </c>
      <c r="U282" s="119">
        <f t="shared" si="147"/>
        <v>0</v>
      </c>
      <c r="V282" s="120"/>
      <c r="W282" s="143">
        <v>7048652327000</v>
      </c>
      <c r="X282" s="121"/>
      <c r="Y282" s="122">
        <f t="shared" si="158"/>
        <v>0</v>
      </c>
      <c r="Z282" s="123">
        <f t="shared" ca="1" si="164"/>
        <v>0</v>
      </c>
      <c r="AA282" s="123">
        <f t="shared" ca="1" si="165"/>
        <v>0</v>
      </c>
      <c r="AB282" s="123">
        <f t="shared" ca="1" si="166"/>
        <v>0</v>
      </c>
      <c r="AC282" s="123" t="str">
        <f t="shared" si="167"/>
        <v>835012Black</v>
      </c>
      <c r="AD282" s="124">
        <f t="shared" si="168"/>
        <v>835012</v>
      </c>
      <c r="AE282" s="127">
        <f>VLOOKUP($C282,Classification!$A:$F,5,FALSE)</f>
        <v>62</v>
      </c>
      <c r="AF282" s="125">
        <f>VLOOKUP($C282,Classification!$A:$F,6,FALSE)</f>
        <v>1</v>
      </c>
      <c r="AG282" s="126" t="str">
        <f>INDEX(ATS!$A:$AE,MATCH('2) Order Form'!$W282,ATS!$AD:$AD,0),7)</f>
        <v>Active</v>
      </c>
    </row>
    <row r="283" spans="1:33" ht="17.25" customHeight="1" x14ac:dyDescent="0.2">
      <c r="A283" s="34">
        <v>3</v>
      </c>
      <c r="B283" s="34" t="str">
        <f>VLOOKUP(A283,Classification!$H$2:$I$11,2,FALSE)</f>
        <v>Protection</v>
      </c>
      <c r="C283" s="34">
        <f>INDEX(ATS!$A:$AE,MATCH('2) Order Form'!$W283,ATS!$AD:$AD,0),1)</f>
        <v>835012</v>
      </c>
      <c r="D283" s="34" t="str">
        <f>INDEX(ATS!$A:$AE,MATCH('2) Order Form'!$W283,ATS!$AD:$AD,0),2)</f>
        <v>Knee Pads</v>
      </c>
      <c r="E283" s="83" t="str">
        <f>INDEX(ATS!$A:$AE,MATCH('2) Order Form'!$W283,ATS!$AD:$AD,0),4)</f>
        <v>BLACK-L</v>
      </c>
      <c r="F283" s="83" t="str">
        <f>INDEX(ATS!$A:$AE,MATCH('2) Order Form'!$W283,ATS!$AD:$AD,0),5)</f>
        <v>Black</v>
      </c>
      <c r="G283" s="146" t="str">
        <f>INDEX(ATS!$A:$AE,MATCH('2) Order Form'!$W283,ATS!$AD:$AD,0),6)</f>
        <v>L</v>
      </c>
      <c r="H283" s="59">
        <v>1</v>
      </c>
      <c r="I283" s="112">
        <v>0</v>
      </c>
      <c r="J283" s="118">
        <f>IFERROR(VLOOKUP(W283,ATS!$AD:$AF,2,FALSE),0)</f>
        <v>0</v>
      </c>
      <c r="K283" s="118" t="str">
        <f t="shared" si="146"/>
        <v>0</v>
      </c>
      <c r="L283" s="118">
        <f>IFERROR(VLOOKUP(W283,ATS!$AD:$AF,3,FALSE),0)</f>
        <v>0</v>
      </c>
      <c r="M283" s="151" t="str">
        <f t="shared" si="159"/>
        <v>0</v>
      </c>
      <c r="N283" s="94">
        <v>0</v>
      </c>
      <c r="O283" s="56">
        <f t="shared" si="160"/>
        <v>0</v>
      </c>
      <c r="P283" s="51">
        <f>VLOOKUP($C283,Prices!$A$3:$R$1996,MATCH('2) Order Form'!P$8,Prices!$A$2:$R$2,0),FALSE)</f>
        <v>50</v>
      </c>
      <c r="Q283" s="52">
        <f>VLOOKUP($C283,Prices!$A$3:$R$1996,MATCH('2) Order Form'!Q$8,Prices!$A$2:$R$2,0),FALSE)</f>
        <v>99.95</v>
      </c>
      <c r="R283" s="35">
        <f t="shared" si="161"/>
        <v>0</v>
      </c>
      <c r="S283" s="44">
        <f t="shared" si="162"/>
        <v>0</v>
      </c>
      <c r="T283" s="52">
        <f t="shared" si="163"/>
        <v>0</v>
      </c>
      <c r="U283" s="119">
        <f t="shared" si="147"/>
        <v>0</v>
      </c>
      <c r="V283" s="120"/>
      <c r="W283" s="143">
        <v>7048652326997</v>
      </c>
      <c r="X283" s="121"/>
      <c r="Y283" s="122">
        <f t="shared" si="158"/>
        <v>0</v>
      </c>
      <c r="Z283" s="123">
        <f t="shared" ca="1" si="164"/>
        <v>0</v>
      </c>
      <c r="AA283" s="123">
        <f t="shared" ca="1" si="165"/>
        <v>0</v>
      </c>
      <c r="AB283" s="123">
        <f t="shared" ca="1" si="166"/>
        <v>0</v>
      </c>
      <c r="AC283" s="123" t="str">
        <f t="shared" si="167"/>
        <v>835012Black</v>
      </c>
      <c r="AD283" s="124">
        <f t="shared" si="168"/>
        <v>835012</v>
      </c>
      <c r="AE283" s="127">
        <f>VLOOKUP($C283,Classification!$A:$F,5,FALSE)</f>
        <v>62</v>
      </c>
      <c r="AF283" s="125">
        <f>VLOOKUP($C283,Classification!$A:$F,6,FALSE)</f>
        <v>1</v>
      </c>
      <c r="AG283" s="126" t="str">
        <f>INDEX(ATS!$A:$AE,MATCH('2) Order Form'!$W283,ATS!$AD:$AD,0),7)</f>
        <v>Active</v>
      </c>
    </row>
    <row r="284" spans="1:33" ht="17.25" customHeight="1" x14ac:dyDescent="0.2">
      <c r="A284" s="34">
        <v>3</v>
      </c>
      <c r="B284" s="34" t="str">
        <f>VLOOKUP(A284,Classification!$H$2:$I$11,2,FALSE)</f>
        <v>Protection</v>
      </c>
      <c r="C284" s="34">
        <f>INDEX(ATS!$A:$AE,MATCH('2) Order Form'!$W284,ATS!$AD:$AD,0),1)</f>
        <v>835012</v>
      </c>
      <c r="D284" s="34" t="str">
        <f>INDEX(ATS!$A:$AE,MATCH('2) Order Form'!$W284,ATS!$AD:$AD,0),2)</f>
        <v>Knee Pads</v>
      </c>
      <c r="E284" s="83" t="str">
        <f>INDEX(ATS!$A:$AE,MATCH('2) Order Form'!$W284,ATS!$AD:$AD,0),4)</f>
        <v>BLACK-XL</v>
      </c>
      <c r="F284" s="83" t="str">
        <f>INDEX(ATS!$A:$AE,MATCH('2) Order Form'!$W284,ATS!$AD:$AD,0),5)</f>
        <v>Black</v>
      </c>
      <c r="G284" s="146" t="str">
        <f>INDEX(ATS!$A:$AE,MATCH('2) Order Form'!$W284,ATS!$AD:$AD,0),6)</f>
        <v>XL</v>
      </c>
      <c r="H284" s="59">
        <v>1</v>
      </c>
      <c r="I284" s="112">
        <v>0</v>
      </c>
      <c r="J284" s="118">
        <f>IFERROR(VLOOKUP(W284,ATS!$AD:$AF,2,FALSE),0)</f>
        <v>0</v>
      </c>
      <c r="K284" s="118" t="str">
        <f t="shared" si="146"/>
        <v>0</v>
      </c>
      <c r="L284" s="118">
        <f>IFERROR(VLOOKUP(W284,ATS!$AD:$AF,3,FALSE),0)</f>
        <v>0</v>
      </c>
      <c r="M284" s="151" t="str">
        <f t="shared" si="159"/>
        <v>0</v>
      </c>
      <c r="N284" s="94">
        <v>0</v>
      </c>
      <c r="O284" s="56">
        <f t="shared" si="160"/>
        <v>0</v>
      </c>
      <c r="P284" s="51">
        <f>VLOOKUP($C284,Prices!$A$3:$R$1996,MATCH('2) Order Form'!P$8,Prices!$A$2:$R$2,0),FALSE)</f>
        <v>50</v>
      </c>
      <c r="Q284" s="52">
        <f>VLOOKUP($C284,Prices!$A$3:$R$1996,MATCH('2) Order Form'!Q$8,Prices!$A$2:$R$2,0),FALSE)</f>
        <v>99.95</v>
      </c>
      <c r="R284" s="35">
        <f t="shared" si="161"/>
        <v>0</v>
      </c>
      <c r="S284" s="44">
        <f t="shared" si="162"/>
        <v>0</v>
      </c>
      <c r="T284" s="52">
        <f t="shared" si="163"/>
        <v>0</v>
      </c>
      <c r="U284" s="119">
        <f t="shared" si="147"/>
        <v>0</v>
      </c>
      <c r="V284" s="120"/>
      <c r="W284" s="143">
        <v>7048652327024</v>
      </c>
      <c r="X284" s="121"/>
      <c r="Y284" s="122">
        <f t="shared" si="158"/>
        <v>0</v>
      </c>
      <c r="Z284" s="123">
        <f t="shared" ca="1" si="164"/>
        <v>0</v>
      </c>
      <c r="AA284" s="123">
        <f t="shared" ca="1" si="165"/>
        <v>0</v>
      </c>
      <c r="AB284" s="123">
        <f t="shared" ca="1" si="166"/>
        <v>0</v>
      </c>
      <c r="AC284" s="123" t="str">
        <f t="shared" si="167"/>
        <v>835012Black</v>
      </c>
      <c r="AD284" s="124">
        <f t="shared" si="168"/>
        <v>835012</v>
      </c>
      <c r="AE284" s="127">
        <f>VLOOKUP($C284,Classification!$A:$F,5,FALSE)</f>
        <v>62</v>
      </c>
      <c r="AF284" s="125">
        <f>VLOOKUP($C284,Classification!$A:$F,6,FALSE)</f>
        <v>1</v>
      </c>
      <c r="AG284" s="126" t="str">
        <f>INDEX(ATS!$A:$AE,MATCH('2) Order Form'!$W284,ATS!$AD:$AD,0),7)</f>
        <v>Active</v>
      </c>
    </row>
    <row r="285" spans="1:33" ht="17.25" customHeight="1" x14ac:dyDescent="0.2">
      <c r="A285" s="34">
        <v>3</v>
      </c>
      <c r="B285" s="34" t="str">
        <f>VLOOKUP(A285,Classification!$H$2:$I$11,2,FALSE)</f>
        <v>Protection</v>
      </c>
      <c r="C285" s="34">
        <f>INDEX(ATS!$A:$AE,MATCH('2) Order Form'!$W285,ATS!$AD:$AD,0),1)</f>
        <v>835014</v>
      </c>
      <c r="D285" s="34" t="str">
        <f>INDEX(ATS!$A:$AE,MATCH('2) Order Form'!$W285,ATS!$AD:$AD,0),2)</f>
        <v>Elbow Pads</v>
      </c>
      <c r="E285" s="83" t="str">
        <f>INDEX(ATS!$A:$AE,MATCH('2) Order Form'!$W285,ATS!$AD:$AD,0),4)</f>
        <v>BLACK-XS</v>
      </c>
      <c r="F285" s="83" t="str">
        <f>INDEX(ATS!$A:$AE,MATCH('2) Order Form'!$W285,ATS!$AD:$AD,0),5)</f>
        <v>Black</v>
      </c>
      <c r="G285" s="146" t="str">
        <f>INDEX(ATS!$A:$AE,MATCH('2) Order Form'!$W285,ATS!$AD:$AD,0),6)</f>
        <v>XS</v>
      </c>
      <c r="H285" s="59">
        <v>1</v>
      </c>
      <c r="I285" s="112">
        <v>0</v>
      </c>
      <c r="J285" s="118">
        <f>IFERROR(VLOOKUP(W285,ATS!$AD:$AF,2,FALSE),0)</f>
        <v>5</v>
      </c>
      <c r="K285" s="118">
        <f t="shared" si="146"/>
        <v>5</v>
      </c>
      <c r="L285" s="118">
        <f>IFERROR(VLOOKUP(W285,ATS!$AD:$AF,3,FALSE),0)</f>
        <v>5</v>
      </c>
      <c r="M285" s="151">
        <f t="shared" si="159"/>
        <v>5</v>
      </c>
      <c r="N285" s="94">
        <v>0</v>
      </c>
      <c r="O285" s="56">
        <f t="shared" si="160"/>
        <v>0</v>
      </c>
      <c r="P285" s="51">
        <f>VLOOKUP($C285,Prices!$A$3:$R$1996,MATCH('2) Order Form'!P$8,Prices!$A$2:$R$2,0),FALSE)</f>
        <v>50</v>
      </c>
      <c r="Q285" s="52">
        <f>VLOOKUP($C285,Prices!$A$3:$R$1996,MATCH('2) Order Form'!Q$8,Prices!$A$2:$R$2,0),FALSE)</f>
        <v>99.95</v>
      </c>
      <c r="R285" s="35">
        <f t="shared" si="161"/>
        <v>0</v>
      </c>
      <c r="S285" s="44">
        <f t="shared" si="162"/>
        <v>0</v>
      </c>
      <c r="T285" s="52">
        <f t="shared" si="163"/>
        <v>0</v>
      </c>
      <c r="U285" s="119">
        <f t="shared" si="147"/>
        <v>0</v>
      </c>
      <c r="V285" s="120"/>
      <c r="W285" s="143">
        <v>7048652327130</v>
      </c>
      <c r="X285" s="121"/>
      <c r="Y285" s="122">
        <f t="shared" si="158"/>
        <v>0</v>
      </c>
      <c r="Z285" s="123">
        <f t="shared" ca="1" si="164"/>
        <v>0</v>
      </c>
      <c r="AA285" s="123">
        <f t="shared" ca="1" si="165"/>
        <v>1</v>
      </c>
      <c r="AB285" s="123">
        <f t="shared" ca="1" si="166"/>
        <v>0</v>
      </c>
      <c r="AC285" s="123" t="str">
        <f t="shared" si="167"/>
        <v>835014Black</v>
      </c>
      <c r="AD285" s="124">
        <f t="shared" si="168"/>
        <v>835014</v>
      </c>
      <c r="AE285" s="127">
        <f>VLOOKUP($C285,Classification!$A:$F,5,FALSE)</f>
        <v>63</v>
      </c>
      <c r="AF285" s="125">
        <f>VLOOKUP($C285,Classification!$A:$F,6,FALSE)</f>
        <v>1</v>
      </c>
      <c r="AG285" s="126" t="str">
        <f>INDEX(ATS!$A:$AE,MATCH('2) Order Form'!$W285,ATS!$AD:$AD,0),7)</f>
        <v>Active</v>
      </c>
    </row>
    <row r="286" spans="1:33" ht="17.25" customHeight="1" x14ac:dyDescent="0.2">
      <c r="A286" s="34">
        <v>3</v>
      </c>
      <c r="B286" s="34" t="str">
        <f>VLOOKUP(A286,Classification!$H$2:$I$11,2,FALSE)</f>
        <v>Protection</v>
      </c>
      <c r="C286" s="34">
        <f>INDEX(ATS!$A:$AE,MATCH('2) Order Form'!$W286,ATS!$AD:$AD,0),1)</f>
        <v>835014</v>
      </c>
      <c r="D286" s="34" t="str">
        <f>INDEX(ATS!$A:$AE,MATCH('2) Order Form'!$W286,ATS!$AD:$AD,0),2)</f>
        <v>Elbow Pads</v>
      </c>
      <c r="E286" s="83" t="str">
        <f>INDEX(ATS!$A:$AE,MATCH('2) Order Form'!$W286,ATS!$AD:$AD,0),4)</f>
        <v>BLACK-S</v>
      </c>
      <c r="F286" s="83" t="str">
        <f>INDEX(ATS!$A:$AE,MATCH('2) Order Form'!$W286,ATS!$AD:$AD,0),5)</f>
        <v>Black</v>
      </c>
      <c r="G286" s="146" t="str">
        <f>INDEX(ATS!$A:$AE,MATCH('2) Order Form'!$W286,ATS!$AD:$AD,0),6)</f>
        <v>S</v>
      </c>
      <c r="H286" s="59">
        <v>1</v>
      </c>
      <c r="I286" s="112">
        <v>0</v>
      </c>
      <c r="J286" s="118">
        <f>IFERROR(VLOOKUP(W286,ATS!$AD:$AF,2,FALSE),0)</f>
        <v>0</v>
      </c>
      <c r="K286" s="118" t="str">
        <f t="shared" si="146"/>
        <v>0</v>
      </c>
      <c r="L286" s="118">
        <f>IFERROR(VLOOKUP(W286,ATS!$AD:$AF,3,FALSE),0)</f>
        <v>0</v>
      </c>
      <c r="M286" s="151" t="str">
        <f t="shared" si="159"/>
        <v>0</v>
      </c>
      <c r="N286" s="94">
        <v>0</v>
      </c>
      <c r="O286" s="56">
        <f t="shared" si="160"/>
        <v>0</v>
      </c>
      <c r="P286" s="51">
        <f>VLOOKUP($C286,Prices!$A$3:$R$1996,MATCH('2) Order Form'!P$8,Prices!$A$2:$R$2,0),FALSE)</f>
        <v>50</v>
      </c>
      <c r="Q286" s="52">
        <f>VLOOKUP($C286,Prices!$A$3:$R$1996,MATCH('2) Order Form'!Q$8,Prices!$A$2:$R$2,0),FALSE)</f>
        <v>99.95</v>
      </c>
      <c r="R286" s="35">
        <f t="shared" si="161"/>
        <v>0</v>
      </c>
      <c r="S286" s="44">
        <f t="shared" si="162"/>
        <v>0</v>
      </c>
      <c r="T286" s="52">
        <f t="shared" si="163"/>
        <v>0</v>
      </c>
      <c r="U286" s="119">
        <f t="shared" si="147"/>
        <v>0</v>
      </c>
      <c r="V286" s="120"/>
      <c r="W286" s="143">
        <v>7048652327116</v>
      </c>
      <c r="X286" s="121"/>
      <c r="Y286" s="122">
        <f t="shared" si="158"/>
        <v>0</v>
      </c>
      <c r="Z286" s="123">
        <f t="shared" ca="1" si="164"/>
        <v>0</v>
      </c>
      <c r="AA286" s="123">
        <f t="shared" ca="1" si="165"/>
        <v>0</v>
      </c>
      <c r="AB286" s="123">
        <f t="shared" ca="1" si="166"/>
        <v>0</v>
      </c>
      <c r="AC286" s="123" t="str">
        <f t="shared" si="167"/>
        <v>835014Black</v>
      </c>
      <c r="AD286" s="124">
        <f t="shared" si="168"/>
        <v>835014</v>
      </c>
      <c r="AE286" s="127">
        <f>VLOOKUP($C286,Classification!$A:$F,5,FALSE)</f>
        <v>63</v>
      </c>
      <c r="AF286" s="125">
        <f>VLOOKUP($C286,Classification!$A:$F,6,FALSE)</f>
        <v>1</v>
      </c>
      <c r="AG286" s="126" t="str">
        <f>INDEX(ATS!$A:$AE,MATCH('2) Order Form'!$W286,ATS!$AD:$AD,0),7)</f>
        <v>Active</v>
      </c>
    </row>
    <row r="287" spans="1:33" ht="17.25" customHeight="1" x14ac:dyDescent="0.2">
      <c r="A287" s="34">
        <v>3</v>
      </c>
      <c r="B287" s="34" t="str">
        <f>VLOOKUP(A287,Classification!$H$2:$I$11,2,FALSE)</f>
        <v>Protection</v>
      </c>
      <c r="C287" s="34">
        <f>INDEX(ATS!$A:$AE,MATCH('2) Order Form'!$W287,ATS!$AD:$AD,0),1)</f>
        <v>835014</v>
      </c>
      <c r="D287" s="34" t="str">
        <f>INDEX(ATS!$A:$AE,MATCH('2) Order Form'!$W287,ATS!$AD:$AD,0),2)</f>
        <v>Elbow Pads</v>
      </c>
      <c r="E287" s="83" t="str">
        <f>INDEX(ATS!$A:$AE,MATCH('2) Order Form'!$W287,ATS!$AD:$AD,0),4)</f>
        <v>BLACK-M</v>
      </c>
      <c r="F287" s="83" t="str">
        <f>INDEX(ATS!$A:$AE,MATCH('2) Order Form'!$W287,ATS!$AD:$AD,0),5)</f>
        <v>Black</v>
      </c>
      <c r="G287" s="146" t="str">
        <f>INDEX(ATS!$A:$AE,MATCH('2) Order Form'!$W287,ATS!$AD:$AD,0),6)</f>
        <v>M</v>
      </c>
      <c r="H287" s="59">
        <v>1</v>
      </c>
      <c r="I287" s="112">
        <v>0</v>
      </c>
      <c r="J287" s="118">
        <f>IFERROR(VLOOKUP(W287,ATS!$AD:$AF,2,FALSE),0)</f>
        <v>7</v>
      </c>
      <c r="K287" s="118">
        <f t="shared" si="146"/>
        <v>7</v>
      </c>
      <c r="L287" s="118">
        <f>IFERROR(VLOOKUP(W287,ATS!$AD:$AF,3,FALSE),0)</f>
        <v>7</v>
      </c>
      <c r="M287" s="151">
        <f t="shared" si="159"/>
        <v>7</v>
      </c>
      <c r="N287" s="94">
        <v>0</v>
      </c>
      <c r="O287" s="56">
        <f t="shared" si="160"/>
        <v>0</v>
      </c>
      <c r="P287" s="51">
        <f>VLOOKUP($C287,Prices!$A$3:$R$1996,MATCH('2) Order Form'!P$8,Prices!$A$2:$R$2,0),FALSE)</f>
        <v>50</v>
      </c>
      <c r="Q287" s="52">
        <f>VLOOKUP($C287,Prices!$A$3:$R$1996,MATCH('2) Order Form'!Q$8,Prices!$A$2:$R$2,0),FALSE)</f>
        <v>99.95</v>
      </c>
      <c r="R287" s="35">
        <f t="shared" si="161"/>
        <v>0</v>
      </c>
      <c r="S287" s="44">
        <f t="shared" si="162"/>
        <v>0</v>
      </c>
      <c r="T287" s="52">
        <f t="shared" si="163"/>
        <v>0</v>
      </c>
      <c r="U287" s="119">
        <f t="shared" si="147"/>
        <v>0</v>
      </c>
      <c r="V287" s="120"/>
      <c r="W287" s="143">
        <v>7048652327109</v>
      </c>
      <c r="X287" s="121"/>
      <c r="Y287" s="122">
        <f t="shared" si="158"/>
        <v>0</v>
      </c>
      <c r="Z287" s="123">
        <f t="shared" ca="1" si="164"/>
        <v>0</v>
      </c>
      <c r="AA287" s="123">
        <f t="shared" ca="1" si="165"/>
        <v>0</v>
      </c>
      <c r="AB287" s="123">
        <f t="shared" ca="1" si="166"/>
        <v>0</v>
      </c>
      <c r="AC287" s="123" t="str">
        <f t="shared" si="167"/>
        <v>835014Black</v>
      </c>
      <c r="AD287" s="124">
        <f t="shared" si="168"/>
        <v>835014</v>
      </c>
      <c r="AE287" s="127">
        <f>VLOOKUP($C287,Classification!$A:$F,5,FALSE)</f>
        <v>63</v>
      </c>
      <c r="AF287" s="125">
        <f>VLOOKUP($C287,Classification!$A:$F,6,FALSE)</f>
        <v>1</v>
      </c>
      <c r="AG287" s="126" t="str">
        <f>INDEX(ATS!$A:$AE,MATCH('2) Order Form'!$W287,ATS!$AD:$AD,0),7)</f>
        <v>Active</v>
      </c>
    </row>
    <row r="288" spans="1:33" ht="17.25" customHeight="1" x14ac:dyDescent="0.2">
      <c r="A288" s="34">
        <v>3</v>
      </c>
      <c r="B288" s="34" t="str">
        <f>VLOOKUP(A288,Classification!$H$2:$I$11,2,FALSE)</f>
        <v>Protection</v>
      </c>
      <c r="C288" s="34">
        <f>INDEX(ATS!$A:$AE,MATCH('2) Order Form'!$W288,ATS!$AD:$AD,0),1)</f>
        <v>835014</v>
      </c>
      <c r="D288" s="34" t="str">
        <f>INDEX(ATS!$A:$AE,MATCH('2) Order Form'!$W288,ATS!$AD:$AD,0),2)</f>
        <v>Elbow Pads</v>
      </c>
      <c r="E288" s="83" t="str">
        <f>INDEX(ATS!$A:$AE,MATCH('2) Order Form'!$W288,ATS!$AD:$AD,0),4)</f>
        <v>BLACK-L</v>
      </c>
      <c r="F288" s="83" t="str">
        <f>INDEX(ATS!$A:$AE,MATCH('2) Order Form'!$W288,ATS!$AD:$AD,0),5)</f>
        <v>Black</v>
      </c>
      <c r="G288" s="146" t="str">
        <f>INDEX(ATS!$A:$AE,MATCH('2) Order Form'!$W288,ATS!$AD:$AD,0),6)</f>
        <v>L</v>
      </c>
      <c r="H288" s="59">
        <v>1</v>
      </c>
      <c r="I288" s="112">
        <v>0</v>
      </c>
      <c r="J288" s="118">
        <f>IFERROR(VLOOKUP(W288,ATS!$AD:$AF,2,FALSE),0)</f>
        <v>8</v>
      </c>
      <c r="K288" s="118">
        <f t="shared" si="146"/>
        <v>8</v>
      </c>
      <c r="L288" s="118">
        <f>IFERROR(VLOOKUP(W288,ATS!$AD:$AF,3,FALSE),0)</f>
        <v>8</v>
      </c>
      <c r="M288" s="151">
        <f t="shared" si="159"/>
        <v>8</v>
      </c>
      <c r="N288" s="94">
        <v>0</v>
      </c>
      <c r="O288" s="56">
        <f t="shared" si="160"/>
        <v>0</v>
      </c>
      <c r="P288" s="51">
        <f>VLOOKUP($C288,Prices!$A$3:$R$1996,MATCH('2) Order Form'!P$8,Prices!$A$2:$R$2,0),FALSE)</f>
        <v>50</v>
      </c>
      <c r="Q288" s="52">
        <f>VLOOKUP($C288,Prices!$A$3:$R$1996,MATCH('2) Order Form'!Q$8,Prices!$A$2:$R$2,0),FALSE)</f>
        <v>99.95</v>
      </c>
      <c r="R288" s="35">
        <f t="shared" si="161"/>
        <v>0</v>
      </c>
      <c r="S288" s="44">
        <f t="shared" si="162"/>
        <v>0</v>
      </c>
      <c r="T288" s="52">
        <f t="shared" si="163"/>
        <v>0</v>
      </c>
      <c r="U288" s="119">
        <f t="shared" si="147"/>
        <v>0</v>
      </c>
      <c r="V288" s="120"/>
      <c r="W288" s="143">
        <v>7048652327093</v>
      </c>
      <c r="X288" s="121"/>
      <c r="Y288" s="122">
        <f t="shared" si="158"/>
        <v>0</v>
      </c>
      <c r="Z288" s="123">
        <f t="shared" ca="1" si="164"/>
        <v>0</v>
      </c>
      <c r="AA288" s="123">
        <f t="shared" ca="1" si="165"/>
        <v>0</v>
      </c>
      <c r="AB288" s="123">
        <f t="shared" ca="1" si="166"/>
        <v>0</v>
      </c>
      <c r="AC288" s="123" t="str">
        <f t="shared" si="167"/>
        <v>835014Black</v>
      </c>
      <c r="AD288" s="124">
        <f t="shared" si="168"/>
        <v>835014</v>
      </c>
      <c r="AE288" s="127">
        <f>VLOOKUP($C288,Classification!$A:$F,5,FALSE)</f>
        <v>63</v>
      </c>
      <c r="AF288" s="125">
        <f>VLOOKUP($C288,Classification!$A:$F,6,FALSE)</f>
        <v>1</v>
      </c>
      <c r="AG288" s="126" t="str">
        <f>INDEX(ATS!$A:$AE,MATCH('2) Order Form'!$W288,ATS!$AD:$AD,0),7)</f>
        <v>Active</v>
      </c>
    </row>
    <row r="289" spans="1:33" ht="17.25" customHeight="1" x14ac:dyDescent="0.2">
      <c r="A289" s="34">
        <v>3</v>
      </c>
      <c r="B289" s="34" t="str">
        <f>VLOOKUP(A289,Classification!$H$2:$I$11,2,FALSE)</f>
        <v>Protection</v>
      </c>
      <c r="C289" s="34">
        <f>INDEX(ATS!$A:$AE,MATCH('2) Order Form'!$W289,ATS!$AD:$AD,0),1)</f>
        <v>835014</v>
      </c>
      <c r="D289" s="34" t="str">
        <f>INDEX(ATS!$A:$AE,MATCH('2) Order Form'!$W289,ATS!$AD:$AD,0),2)</f>
        <v>Elbow Pads</v>
      </c>
      <c r="E289" s="83" t="str">
        <f>INDEX(ATS!$A:$AE,MATCH('2) Order Form'!$W289,ATS!$AD:$AD,0),4)</f>
        <v>BLACK-XL</v>
      </c>
      <c r="F289" s="83" t="str">
        <f>INDEX(ATS!$A:$AE,MATCH('2) Order Form'!$W289,ATS!$AD:$AD,0),5)</f>
        <v>Black</v>
      </c>
      <c r="G289" s="146" t="str">
        <f>INDEX(ATS!$A:$AE,MATCH('2) Order Form'!$W289,ATS!$AD:$AD,0),6)</f>
        <v>XL</v>
      </c>
      <c r="H289" s="59">
        <v>1</v>
      </c>
      <c r="I289" s="112">
        <v>0</v>
      </c>
      <c r="J289" s="118">
        <f>IFERROR(VLOOKUP(W289,ATS!$AD:$AF,2,FALSE),0)</f>
        <v>10</v>
      </c>
      <c r="K289" s="118">
        <f t="shared" si="146"/>
        <v>10</v>
      </c>
      <c r="L289" s="118">
        <f>IFERROR(VLOOKUP(W289,ATS!$AD:$AF,3,FALSE),0)</f>
        <v>10</v>
      </c>
      <c r="M289" s="151">
        <f t="shared" si="159"/>
        <v>10</v>
      </c>
      <c r="N289" s="94">
        <v>0</v>
      </c>
      <c r="O289" s="56">
        <f t="shared" si="160"/>
        <v>0</v>
      </c>
      <c r="P289" s="51">
        <f>VLOOKUP($C289,Prices!$A$3:$R$1996,MATCH('2) Order Form'!P$8,Prices!$A$2:$R$2,0),FALSE)</f>
        <v>50</v>
      </c>
      <c r="Q289" s="52">
        <f>VLOOKUP($C289,Prices!$A$3:$R$1996,MATCH('2) Order Form'!Q$8,Prices!$A$2:$R$2,0),FALSE)</f>
        <v>99.95</v>
      </c>
      <c r="R289" s="35">
        <f t="shared" si="161"/>
        <v>0</v>
      </c>
      <c r="S289" s="44">
        <f t="shared" si="162"/>
        <v>0</v>
      </c>
      <c r="T289" s="52">
        <f t="shared" si="163"/>
        <v>0</v>
      </c>
      <c r="U289" s="119">
        <f t="shared" si="147"/>
        <v>0</v>
      </c>
      <c r="V289" s="120"/>
      <c r="W289" s="143">
        <v>7048652327123</v>
      </c>
      <c r="X289" s="121"/>
      <c r="Y289" s="122">
        <f t="shared" si="158"/>
        <v>0</v>
      </c>
      <c r="Z289" s="123">
        <f t="shared" ca="1" si="164"/>
        <v>0</v>
      </c>
      <c r="AA289" s="123">
        <f t="shared" ca="1" si="165"/>
        <v>0</v>
      </c>
      <c r="AB289" s="123">
        <f t="shared" ca="1" si="166"/>
        <v>0</v>
      </c>
      <c r="AC289" s="123" t="str">
        <f t="shared" si="167"/>
        <v>835014Black</v>
      </c>
      <c r="AD289" s="124">
        <f t="shared" si="168"/>
        <v>835014</v>
      </c>
      <c r="AE289" s="127">
        <f>VLOOKUP($C289,Classification!$A:$F,5,FALSE)</f>
        <v>63</v>
      </c>
      <c r="AF289" s="125">
        <f>VLOOKUP($C289,Classification!$A:$F,6,FALSE)</f>
        <v>1</v>
      </c>
      <c r="AG289" s="126" t="str">
        <f>INDEX(ATS!$A:$AE,MATCH('2) Order Form'!$W289,ATS!$AD:$AD,0),7)</f>
        <v>Active</v>
      </c>
    </row>
    <row r="290" spans="1:33" ht="17.25" customHeight="1" x14ac:dyDescent="0.2">
      <c r="A290" s="34">
        <v>3</v>
      </c>
      <c r="B290" s="34" t="str">
        <f>VLOOKUP(A290,Classification!$H$2:$I$11,2,FALSE)</f>
        <v>Protection</v>
      </c>
      <c r="C290" s="34">
        <f>INDEX(ATS!$A:$AE,MATCH('2) Order Form'!$W290,ATS!$AD:$AD,0),1)</f>
        <v>835011</v>
      </c>
      <c r="D290" s="34" t="str">
        <f>INDEX(ATS!$A:$AE,MATCH('2) Order Form'!$W290,ATS!$AD:$AD,0),2)</f>
        <v>Knee Guards</v>
      </c>
      <c r="E290" s="83" t="str">
        <f>INDEX(ATS!$A:$AE,MATCH('2) Order Form'!$W290,ATS!$AD:$AD,0),4)</f>
        <v>BLACK-XS</v>
      </c>
      <c r="F290" s="83" t="str">
        <f>INDEX(ATS!$A:$AE,MATCH('2) Order Form'!$W290,ATS!$AD:$AD,0),5)</f>
        <v>Black</v>
      </c>
      <c r="G290" s="146" t="str">
        <f>INDEX(ATS!$A:$AE,MATCH('2) Order Form'!$W290,ATS!$AD:$AD,0),6)</f>
        <v>XS</v>
      </c>
      <c r="H290" s="59">
        <v>1</v>
      </c>
      <c r="I290" s="112">
        <v>0</v>
      </c>
      <c r="J290" s="118">
        <f>IFERROR(VLOOKUP(W290,ATS!$AD:$AF,2,FALSE),0)</f>
        <v>0</v>
      </c>
      <c r="K290" s="118" t="str">
        <f t="shared" si="146"/>
        <v>0</v>
      </c>
      <c r="L290" s="118">
        <f>IFERROR(VLOOKUP(W290,ATS!$AD:$AF,3,FALSE),0)</f>
        <v>0</v>
      </c>
      <c r="M290" s="151" t="str">
        <f t="shared" si="159"/>
        <v>0</v>
      </c>
      <c r="N290" s="94">
        <v>0</v>
      </c>
      <c r="O290" s="56">
        <f t="shared" si="160"/>
        <v>0</v>
      </c>
      <c r="P290" s="51">
        <f>VLOOKUP($C290,Prices!$A$3:$R$1996,MATCH('2) Order Form'!P$8,Prices!$A$2:$R$2,0),FALSE)</f>
        <v>35</v>
      </c>
      <c r="Q290" s="52">
        <f>VLOOKUP($C290,Prices!$A$3:$R$1996,MATCH('2) Order Form'!Q$8,Prices!$A$2:$R$2,0),FALSE)</f>
        <v>69.95</v>
      </c>
      <c r="R290" s="35">
        <f t="shared" si="161"/>
        <v>0</v>
      </c>
      <c r="S290" s="44">
        <f t="shared" si="162"/>
        <v>0</v>
      </c>
      <c r="T290" s="52">
        <f t="shared" si="163"/>
        <v>0</v>
      </c>
      <c r="U290" s="119">
        <f t="shared" si="147"/>
        <v>0</v>
      </c>
      <c r="V290" s="120"/>
      <c r="W290" s="143">
        <v>7048652326980</v>
      </c>
      <c r="X290" s="121"/>
      <c r="Y290" s="122">
        <f t="shared" si="158"/>
        <v>0</v>
      </c>
      <c r="Z290" s="123">
        <f t="shared" ca="1" si="164"/>
        <v>0</v>
      </c>
      <c r="AA290" s="123">
        <f t="shared" ca="1" si="165"/>
        <v>1</v>
      </c>
      <c r="AB290" s="123">
        <f t="shared" ca="1" si="166"/>
        <v>0</v>
      </c>
      <c r="AC290" s="123" t="str">
        <f t="shared" si="167"/>
        <v>835011Black</v>
      </c>
      <c r="AD290" s="124">
        <f t="shared" si="168"/>
        <v>835011</v>
      </c>
      <c r="AE290" s="127">
        <f>VLOOKUP($C290,Classification!$A:$F,5,FALSE)</f>
        <v>64</v>
      </c>
      <c r="AF290" s="125">
        <f>VLOOKUP($C290,Classification!$A:$F,6,FALSE)</f>
        <v>1</v>
      </c>
      <c r="AG290" s="126" t="str">
        <f>INDEX(ATS!$A:$AE,MATCH('2) Order Form'!$W290,ATS!$AD:$AD,0),7)</f>
        <v>Active</v>
      </c>
    </row>
    <row r="291" spans="1:33" ht="17.25" customHeight="1" x14ac:dyDescent="0.2">
      <c r="A291" s="34">
        <v>3</v>
      </c>
      <c r="B291" s="34" t="str">
        <f>VLOOKUP(A291,Classification!$H$2:$I$11,2,FALSE)</f>
        <v>Protection</v>
      </c>
      <c r="C291" s="34">
        <f>INDEX(ATS!$A:$AE,MATCH('2) Order Form'!$W291,ATS!$AD:$AD,0),1)</f>
        <v>835011</v>
      </c>
      <c r="D291" s="34" t="str">
        <f>INDEX(ATS!$A:$AE,MATCH('2) Order Form'!$W291,ATS!$AD:$AD,0),2)</f>
        <v>Knee Guards</v>
      </c>
      <c r="E291" s="83" t="str">
        <f>INDEX(ATS!$A:$AE,MATCH('2) Order Form'!$W291,ATS!$AD:$AD,0),4)</f>
        <v>BLACK-S</v>
      </c>
      <c r="F291" s="83" t="str">
        <f>INDEX(ATS!$A:$AE,MATCH('2) Order Form'!$W291,ATS!$AD:$AD,0),5)</f>
        <v>Black</v>
      </c>
      <c r="G291" s="146" t="str">
        <f>INDEX(ATS!$A:$AE,MATCH('2) Order Form'!$W291,ATS!$AD:$AD,0),6)</f>
        <v>S</v>
      </c>
      <c r="H291" s="59">
        <v>1</v>
      </c>
      <c r="I291" s="112">
        <v>0</v>
      </c>
      <c r="J291" s="118">
        <f>IFERROR(VLOOKUP(W291,ATS!$AD:$AF,2,FALSE),0)</f>
        <v>0</v>
      </c>
      <c r="K291" s="118" t="str">
        <f t="shared" si="146"/>
        <v>0</v>
      </c>
      <c r="L291" s="118">
        <f>IFERROR(VLOOKUP(W291,ATS!$AD:$AF,3,FALSE),0)</f>
        <v>0</v>
      </c>
      <c r="M291" s="151" t="str">
        <f t="shared" si="159"/>
        <v>0</v>
      </c>
      <c r="N291" s="94">
        <v>0</v>
      </c>
      <c r="O291" s="56">
        <f t="shared" si="160"/>
        <v>0</v>
      </c>
      <c r="P291" s="51">
        <f>VLOOKUP($C291,Prices!$A$3:$R$1996,MATCH('2) Order Form'!P$8,Prices!$A$2:$R$2,0),FALSE)</f>
        <v>35</v>
      </c>
      <c r="Q291" s="52">
        <f>VLOOKUP($C291,Prices!$A$3:$R$1996,MATCH('2) Order Form'!Q$8,Prices!$A$2:$R$2,0),FALSE)</f>
        <v>69.95</v>
      </c>
      <c r="R291" s="35">
        <f t="shared" si="161"/>
        <v>0</v>
      </c>
      <c r="S291" s="44">
        <f t="shared" si="162"/>
        <v>0</v>
      </c>
      <c r="T291" s="52">
        <f t="shared" si="163"/>
        <v>0</v>
      </c>
      <c r="U291" s="119">
        <f t="shared" si="147"/>
        <v>0</v>
      </c>
      <c r="V291" s="120"/>
      <c r="W291" s="143">
        <v>7048652326966</v>
      </c>
      <c r="X291" s="121"/>
      <c r="Y291" s="122">
        <f t="shared" si="158"/>
        <v>0</v>
      </c>
      <c r="Z291" s="123">
        <f t="shared" ca="1" si="164"/>
        <v>0</v>
      </c>
      <c r="AA291" s="123">
        <f t="shared" ca="1" si="165"/>
        <v>0</v>
      </c>
      <c r="AB291" s="123">
        <f t="shared" ca="1" si="166"/>
        <v>0</v>
      </c>
      <c r="AC291" s="123" t="str">
        <f t="shared" si="167"/>
        <v>835011Black</v>
      </c>
      <c r="AD291" s="124">
        <f t="shared" si="168"/>
        <v>835011</v>
      </c>
      <c r="AE291" s="127">
        <f>VLOOKUP($C291,Classification!$A:$F,5,FALSE)</f>
        <v>64</v>
      </c>
      <c r="AF291" s="125">
        <f>VLOOKUP($C291,Classification!$A:$F,6,FALSE)</f>
        <v>1</v>
      </c>
      <c r="AG291" s="126" t="str">
        <f>INDEX(ATS!$A:$AE,MATCH('2) Order Form'!$W291,ATS!$AD:$AD,0),7)</f>
        <v>Active</v>
      </c>
    </row>
    <row r="292" spans="1:33" ht="17.25" customHeight="1" x14ac:dyDescent="0.2">
      <c r="A292" s="34">
        <v>3</v>
      </c>
      <c r="B292" s="34" t="str">
        <f>VLOOKUP(A292,Classification!$H$2:$I$11,2,FALSE)</f>
        <v>Protection</v>
      </c>
      <c r="C292" s="34">
        <f>INDEX(ATS!$A:$AE,MATCH('2) Order Form'!$W292,ATS!$AD:$AD,0),1)</f>
        <v>835011</v>
      </c>
      <c r="D292" s="34" t="str">
        <f>INDEX(ATS!$A:$AE,MATCH('2) Order Form'!$W292,ATS!$AD:$AD,0),2)</f>
        <v>Knee Guards</v>
      </c>
      <c r="E292" s="83" t="str">
        <f>INDEX(ATS!$A:$AE,MATCH('2) Order Form'!$W292,ATS!$AD:$AD,0),4)</f>
        <v>BLACK-M</v>
      </c>
      <c r="F292" s="83" t="str">
        <f>INDEX(ATS!$A:$AE,MATCH('2) Order Form'!$W292,ATS!$AD:$AD,0),5)</f>
        <v>Black</v>
      </c>
      <c r="G292" s="146" t="str">
        <f>INDEX(ATS!$A:$AE,MATCH('2) Order Form'!$W292,ATS!$AD:$AD,0),6)</f>
        <v>M</v>
      </c>
      <c r="H292" s="59">
        <v>1</v>
      </c>
      <c r="I292" s="112">
        <v>0</v>
      </c>
      <c r="J292" s="118">
        <f>IFERROR(VLOOKUP(W292,ATS!$AD:$AF,2,FALSE),0)</f>
        <v>9</v>
      </c>
      <c r="K292" s="118">
        <f t="shared" si="146"/>
        <v>9</v>
      </c>
      <c r="L292" s="118">
        <f>IFERROR(VLOOKUP(W292,ATS!$AD:$AF,3,FALSE),0)</f>
        <v>9</v>
      </c>
      <c r="M292" s="151">
        <f t="shared" si="159"/>
        <v>9</v>
      </c>
      <c r="N292" s="94">
        <v>0</v>
      </c>
      <c r="O292" s="56">
        <f t="shared" si="160"/>
        <v>0</v>
      </c>
      <c r="P292" s="51">
        <f>VLOOKUP($C292,Prices!$A$3:$R$1996,MATCH('2) Order Form'!P$8,Prices!$A$2:$R$2,0),FALSE)</f>
        <v>35</v>
      </c>
      <c r="Q292" s="52">
        <f>VLOOKUP($C292,Prices!$A$3:$R$1996,MATCH('2) Order Form'!Q$8,Prices!$A$2:$R$2,0),FALSE)</f>
        <v>69.95</v>
      </c>
      <c r="R292" s="35">
        <f t="shared" si="161"/>
        <v>0</v>
      </c>
      <c r="S292" s="44">
        <f t="shared" si="162"/>
        <v>0</v>
      </c>
      <c r="T292" s="52">
        <f t="shared" si="163"/>
        <v>0</v>
      </c>
      <c r="U292" s="119">
        <f t="shared" si="147"/>
        <v>0</v>
      </c>
      <c r="V292" s="120"/>
      <c r="W292" s="143">
        <v>7048652326959</v>
      </c>
      <c r="X292" s="121"/>
      <c r="Y292" s="122">
        <f t="shared" si="158"/>
        <v>0</v>
      </c>
      <c r="Z292" s="123">
        <f t="shared" ca="1" si="164"/>
        <v>0</v>
      </c>
      <c r="AA292" s="123">
        <f t="shared" ca="1" si="165"/>
        <v>0</v>
      </c>
      <c r="AB292" s="123">
        <f t="shared" ca="1" si="166"/>
        <v>0</v>
      </c>
      <c r="AC292" s="123" t="str">
        <f t="shared" si="167"/>
        <v>835011Black</v>
      </c>
      <c r="AD292" s="124">
        <f t="shared" si="168"/>
        <v>835011</v>
      </c>
      <c r="AE292" s="127">
        <f>VLOOKUP($C292,Classification!$A:$F,5,FALSE)</f>
        <v>64</v>
      </c>
      <c r="AF292" s="125">
        <f>VLOOKUP($C292,Classification!$A:$F,6,FALSE)</f>
        <v>1</v>
      </c>
      <c r="AG292" s="126" t="str">
        <f>INDEX(ATS!$A:$AE,MATCH('2) Order Form'!$W292,ATS!$AD:$AD,0),7)</f>
        <v>Active</v>
      </c>
    </row>
    <row r="293" spans="1:33" ht="17.25" customHeight="1" x14ac:dyDescent="0.2">
      <c r="A293" s="34">
        <v>3</v>
      </c>
      <c r="B293" s="34" t="str">
        <f>VLOOKUP(A293,Classification!$H$2:$I$11,2,FALSE)</f>
        <v>Protection</v>
      </c>
      <c r="C293" s="34">
        <f>INDEX(ATS!$A:$AE,MATCH('2) Order Form'!$W293,ATS!$AD:$AD,0),1)</f>
        <v>835011</v>
      </c>
      <c r="D293" s="34" t="str">
        <f>INDEX(ATS!$A:$AE,MATCH('2) Order Form'!$W293,ATS!$AD:$AD,0),2)</f>
        <v>Knee Guards</v>
      </c>
      <c r="E293" s="83" t="str">
        <f>INDEX(ATS!$A:$AE,MATCH('2) Order Form'!$W293,ATS!$AD:$AD,0),4)</f>
        <v>BLACK-L</v>
      </c>
      <c r="F293" s="83" t="str">
        <f>INDEX(ATS!$A:$AE,MATCH('2) Order Form'!$W293,ATS!$AD:$AD,0),5)</f>
        <v>Black</v>
      </c>
      <c r="G293" s="146" t="str">
        <f>INDEX(ATS!$A:$AE,MATCH('2) Order Form'!$W293,ATS!$AD:$AD,0),6)</f>
        <v>L</v>
      </c>
      <c r="H293" s="59">
        <v>1</v>
      </c>
      <c r="I293" s="112">
        <v>0</v>
      </c>
      <c r="J293" s="118">
        <f>IFERROR(VLOOKUP(W293,ATS!$AD:$AF,2,FALSE),0)</f>
        <v>0</v>
      </c>
      <c r="K293" s="118" t="str">
        <f t="shared" si="146"/>
        <v>0</v>
      </c>
      <c r="L293" s="118">
        <f>IFERROR(VLOOKUP(W293,ATS!$AD:$AF,3,FALSE),0)</f>
        <v>0</v>
      </c>
      <c r="M293" s="151" t="str">
        <f t="shared" si="159"/>
        <v>0</v>
      </c>
      <c r="N293" s="94">
        <v>0</v>
      </c>
      <c r="O293" s="56">
        <f t="shared" si="160"/>
        <v>0</v>
      </c>
      <c r="P293" s="51">
        <f>VLOOKUP($C293,Prices!$A$3:$R$1996,MATCH('2) Order Form'!P$8,Prices!$A$2:$R$2,0),FALSE)</f>
        <v>35</v>
      </c>
      <c r="Q293" s="52">
        <f>VLOOKUP($C293,Prices!$A$3:$R$1996,MATCH('2) Order Form'!Q$8,Prices!$A$2:$R$2,0),FALSE)</f>
        <v>69.95</v>
      </c>
      <c r="R293" s="35">
        <f t="shared" si="161"/>
        <v>0</v>
      </c>
      <c r="S293" s="44">
        <f t="shared" si="162"/>
        <v>0</v>
      </c>
      <c r="T293" s="52">
        <f t="shared" si="163"/>
        <v>0</v>
      </c>
      <c r="U293" s="119">
        <f t="shared" si="147"/>
        <v>0</v>
      </c>
      <c r="V293" s="120"/>
      <c r="W293" s="143">
        <v>7048652326942</v>
      </c>
      <c r="X293" s="121"/>
      <c r="Y293" s="122">
        <f t="shared" si="158"/>
        <v>0</v>
      </c>
      <c r="Z293" s="123">
        <f t="shared" ca="1" si="164"/>
        <v>0</v>
      </c>
      <c r="AA293" s="123">
        <f t="shared" ca="1" si="165"/>
        <v>0</v>
      </c>
      <c r="AB293" s="123">
        <f t="shared" ca="1" si="166"/>
        <v>0</v>
      </c>
      <c r="AC293" s="123" t="str">
        <f t="shared" si="167"/>
        <v>835011Black</v>
      </c>
      <c r="AD293" s="124">
        <f t="shared" si="168"/>
        <v>835011</v>
      </c>
      <c r="AE293" s="127">
        <f>VLOOKUP($C293,Classification!$A:$F,5,FALSE)</f>
        <v>64</v>
      </c>
      <c r="AF293" s="125">
        <f>VLOOKUP($C293,Classification!$A:$F,6,FALSE)</f>
        <v>1</v>
      </c>
      <c r="AG293" s="126" t="str">
        <f>INDEX(ATS!$A:$AE,MATCH('2) Order Form'!$W293,ATS!$AD:$AD,0),7)</f>
        <v>Active</v>
      </c>
    </row>
    <row r="294" spans="1:33" ht="17.25" customHeight="1" x14ac:dyDescent="0.2">
      <c r="A294" s="34">
        <v>3</v>
      </c>
      <c r="B294" s="34" t="str">
        <f>VLOOKUP(A294,Classification!$H$2:$I$11,2,FALSE)</f>
        <v>Protection</v>
      </c>
      <c r="C294" s="34">
        <f>INDEX(ATS!$A:$AE,MATCH('2) Order Form'!$W294,ATS!$AD:$AD,0),1)</f>
        <v>835011</v>
      </c>
      <c r="D294" s="34" t="str">
        <f>INDEX(ATS!$A:$AE,MATCH('2) Order Form'!$W294,ATS!$AD:$AD,0),2)</f>
        <v>Knee Guards</v>
      </c>
      <c r="E294" s="83" t="str">
        <f>INDEX(ATS!$A:$AE,MATCH('2) Order Form'!$W294,ATS!$AD:$AD,0),4)</f>
        <v>BLACK-XL</v>
      </c>
      <c r="F294" s="83" t="str">
        <f>INDEX(ATS!$A:$AE,MATCH('2) Order Form'!$W294,ATS!$AD:$AD,0),5)</f>
        <v>Black</v>
      </c>
      <c r="G294" s="146" t="str">
        <f>INDEX(ATS!$A:$AE,MATCH('2) Order Form'!$W294,ATS!$AD:$AD,0),6)</f>
        <v>XL</v>
      </c>
      <c r="H294" s="59">
        <v>1</v>
      </c>
      <c r="I294" s="112">
        <v>0</v>
      </c>
      <c r="J294" s="118">
        <f>IFERROR(VLOOKUP(W294,ATS!$AD:$AF,2,FALSE),0)</f>
        <v>0</v>
      </c>
      <c r="K294" s="118" t="str">
        <f t="shared" si="146"/>
        <v>0</v>
      </c>
      <c r="L294" s="118">
        <f>IFERROR(VLOOKUP(W294,ATS!$AD:$AF,3,FALSE),0)</f>
        <v>0</v>
      </c>
      <c r="M294" s="151" t="str">
        <f t="shared" si="159"/>
        <v>0</v>
      </c>
      <c r="N294" s="94">
        <v>0</v>
      </c>
      <c r="O294" s="56">
        <f t="shared" si="160"/>
        <v>0</v>
      </c>
      <c r="P294" s="51">
        <f>VLOOKUP($C294,Prices!$A$3:$R$1996,MATCH('2) Order Form'!P$8,Prices!$A$2:$R$2,0),FALSE)</f>
        <v>35</v>
      </c>
      <c r="Q294" s="52">
        <f>VLOOKUP($C294,Prices!$A$3:$R$1996,MATCH('2) Order Form'!Q$8,Prices!$A$2:$R$2,0),FALSE)</f>
        <v>69.95</v>
      </c>
      <c r="R294" s="35">
        <f t="shared" si="161"/>
        <v>0</v>
      </c>
      <c r="S294" s="44">
        <f t="shared" si="162"/>
        <v>0</v>
      </c>
      <c r="T294" s="52">
        <f t="shared" si="163"/>
        <v>0</v>
      </c>
      <c r="U294" s="119">
        <f t="shared" si="147"/>
        <v>0</v>
      </c>
      <c r="V294" s="120"/>
      <c r="W294" s="143">
        <v>7048652326973</v>
      </c>
      <c r="X294" s="121"/>
      <c r="Y294" s="122">
        <f t="shared" si="158"/>
        <v>0</v>
      </c>
      <c r="Z294" s="123">
        <f t="shared" ca="1" si="164"/>
        <v>0</v>
      </c>
      <c r="AA294" s="123">
        <f t="shared" ca="1" si="165"/>
        <v>0</v>
      </c>
      <c r="AB294" s="123">
        <f t="shared" ca="1" si="166"/>
        <v>0</v>
      </c>
      <c r="AC294" s="123" t="str">
        <f t="shared" si="167"/>
        <v>835011Black</v>
      </c>
      <c r="AD294" s="124">
        <f t="shared" si="168"/>
        <v>835011</v>
      </c>
      <c r="AE294" s="127">
        <f>VLOOKUP($C294,Classification!$A:$F,5,FALSE)</f>
        <v>64</v>
      </c>
      <c r="AF294" s="125">
        <f>VLOOKUP($C294,Classification!$A:$F,6,FALSE)</f>
        <v>1</v>
      </c>
      <c r="AG294" s="126" t="str">
        <f>INDEX(ATS!$A:$AE,MATCH('2) Order Form'!$W294,ATS!$AD:$AD,0),7)</f>
        <v>Active</v>
      </c>
    </row>
    <row r="295" spans="1:33" ht="17.25" customHeight="1" x14ac:dyDescent="0.2">
      <c r="A295" s="34">
        <v>3</v>
      </c>
      <c r="B295" s="34" t="str">
        <f>VLOOKUP(A295,Classification!$H$2:$I$11,2,FALSE)</f>
        <v>Protection</v>
      </c>
      <c r="C295" s="34">
        <f>INDEX(ATS!$A:$AE,MATCH('2) Order Form'!$W295,ATS!$AD:$AD,0),1)</f>
        <v>835013</v>
      </c>
      <c r="D295" s="34" t="str">
        <f>INDEX(ATS!$A:$AE,MATCH('2) Order Form'!$W295,ATS!$AD:$AD,0),2)</f>
        <v>Elbow Guards</v>
      </c>
      <c r="E295" s="83" t="str">
        <f>INDEX(ATS!$A:$AE,MATCH('2) Order Form'!$W295,ATS!$AD:$AD,0),4)</f>
        <v>BLACK-XS</v>
      </c>
      <c r="F295" s="83" t="str">
        <f>INDEX(ATS!$A:$AE,MATCH('2) Order Form'!$W295,ATS!$AD:$AD,0),5)</f>
        <v>Black</v>
      </c>
      <c r="G295" s="146" t="str">
        <f>INDEX(ATS!$A:$AE,MATCH('2) Order Form'!$W295,ATS!$AD:$AD,0),6)</f>
        <v>XS</v>
      </c>
      <c r="H295" s="59">
        <v>1</v>
      </c>
      <c r="I295" s="112">
        <v>0</v>
      </c>
      <c r="J295" s="118">
        <f>IFERROR(VLOOKUP(W295,ATS!$AD:$AF,2,FALSE),0)</f>
        <v>0</v>
      </c>
      <c r="K295" s="118" t="str">
        <f t="shared" si="146"/>
        <v>0</v>
      </c>
      <c r="L295" s="118">
        <f>IFERROR(VLOOKUP(W295,ATS!$AD:$AF,3,FALSE),0)</f>
        <v>0</v>
      </c>
      <c r="M295" s="151" t="str">
        <f t="shared" si="159"/>
        <v>0</v>
      </c>
      <c r="N295" s="94">
        <v>0</v>
      </c>
      <c r="O295" s="56">
        <f t="shared" si="160"/>
        <v>0</v>
      </c>
      <c r="P295" s="51">
        <f>VLOOKUP($C295,Prices!$A$3:$R$1996,MATCH('2) Order Form'!P$8,Prices!$A$2:$R$2,0),FALSE)</f>
        <v>35</v>
      </c>
      <c r="Q295" s="52">
        <f>VLOOKUP($C295,Prices!$A$3:$R$1996,MATCH('2) Order Form'!Q$8,Prices!$A$2:$R$2,0),FALSE)</f>
        <v>69.95</v>
      </c>
      <c r="R295" s="35">
        <f t="shared" si="161"/>
        <v>0</v>
      </c>
      <c r="S295" s="44">
        <f t="shared" si="162"/>
        <v>0</v>
      </c>
      <c r="T295" s="52">
        <f t="shared" si="163"/>
        <v>0</v>
      </c>
      <c r="U295" s="119">
        <f t="shared" si="147"/>
        <v>0</v>
      </c>
      <c r="V295" s="120"/>
      <c r="W295" s="143">
        <v>7048652327086</v>
      </c>
      <c r="X295" s="121"/>
      <c r="Y295" s="122">
        <f t="shared" si="158"/>
        <v>0</v>
      </c>
      <c r="Z295" s="123">
        <f t="shared" ca="1" si="164"/>
        <v>0</v>
      </c>
      <c r="AA295" s="123">
        <f t="shared" ca="1" si="165"/>
        <v>1</v>
      </c>
      <c r="AB295" s="123">
        <f t="shared" ca="1" si="166"/>
        <v>0</v>
      </c>
      <c r="AC295" s="123" t="str">
        <f t="shared" si="167"/>
        <v>835013Black</v>
      </c>
      <c r="AD295" s="124">
        <f t="shared" si="168"/>
        <v>835013</v>
      </c>
      <c r="AE295" s="127">
        <f>VLOOKUP($C295,Classification!$A:$F,5,FALSE)</f>
        <v>65</v>
      </c>
      <c r="AF295" s="125">
        <f>VLOOKUP($C295,Classification!$A:$F,6,FALSE)</f>
        <v>1</v>
      </c>
      <c r="AG295" s="126" t="str">
        <f>INDEX(ATS!$A:$AE,MATCH('2) Order Form'!$W295,ATS!$AD:$AD,0),7)</f>
        <v>Active</v>
      </c>
    </row>
    <row r="296" spans="1:33" ht="17.25" customHeight="1" x14ac:dyDescent="0.2">
      <c r="A296" s="34">
        <v>3</v>
      </c>
      <c r="B296" s="34" t="str">
        <f>VLOOKUP(A296,Classification!$H$2:$I$11,2,FALSE)</f>
        <v>Protection</v>
      </c>
      <c r="C296" s="34">
        <f>INDEX(ATS!$A:$AE,MATCH('2) Order Form'!$W296,ATS!$AD:$AD,0),1)</f>
        <v>835013</v>
      </c>
      <c r="D296" s="34" t="str">
        <f>INDEX(ATS!$A:$AE,MATCH('2) Order Form'!$W296,ATS!$AD:$AD,0),2)</f>
        <v>Elbow Guards</v>
      </c>
      <c r="E296" s="83" t="str">
        <f>INDEX(ATS!$A:$AE,MATCH('2) Order Form'!$W296,ATS!$AD:$AD,0),4)</f>
        <v>BLACK-S</v>
      </c>
      <c r="F296" s="83" t="str">
        <f>INDEX(ATS!$A:$AE,MATCH('2) Order Form'!$W296,ATS!$AD:$AD,0),5)</f>
        <v>Black</v>
      </c>
      <c r="G296" s="146" t="str">
        <f>INDEX(ATS!$A:$AE,MATCH('2) Order Form'!$W296,ATS!$AD:$AD,0),6)</f>
        <v>S</v>
      </c>
      <c r="H296" s="59">
        <v>1</v>
      </c>
      <c r="I296" s="112">
        <v>0</v>
      </c>
      <c r="J296" s="118">
        <f>IFERROR(VLOOKUP(W296,ATS!$AD:$AF,2,FALSE),0)</f>
        <v>0</v>
      </c>
      <c r="K296" s="118" t="str">
        <f t="shared" si="146"/>
        <v>0</v>
      </c>
      <c r="L296" s="118">
        <f>IFERROR(VLOOKUP(W296,ATS!$AD:$AF,3,FALSE),0)</f>
        <v>0</v>
      </c>
      <c r="M296" s="151" t="str">
        <f t="shared" si="159"/>
        <v>0</v>
      </c>
      <c r="N296" s="94">
        <v>0</v>
      </c>
      <c r="O296" s="56">
        <f t="shared" si="160"/>
        <v>0</v>
      </c>
      <c r="P296" s="51">
        <f>VLOOKUP($C296,Prices!$A$3:$R$1996,MATCH('2) Order Form'!P$8,Prices!$A$2:$R$2,0),FALSE)</f>
        <v>35</v>
      </c>
      <c r="Q296" s="52">
        <f>VLOOKUP($C296,Prices!$A$3:$R$1996,MATCH('2) Order Form'!Q$8,Prices!$A$2:$R$2,0),FALSE)</f>
        <v>69.95</v>
      </c>
      <c r="R296" s="35">
        <f t="shared" si="161"/>
        <v>0</v>
      </c>
      <c r="S296" s="44">
        <f t="shared" si="162"/>
        <v>0</v>
      </c>
      <c r="T296" s="52">
        <f t="shared" si="163"/>
        <v>0</v>
      </c>
      <c r="U296" s="119">
        <f t="shared" si="147"/>
        <v>0</v>
      </c>
      <c r="V296" s="120"/>
      <c r="W296" s="143">
        <v>7048652327062</v>
      </c>
      <c r="X296" s="121"/>
      <c r="Y296" s="122">
        <f t="shared" si="158"/>
        <v>0</v>
      </c>
      <c r="Z296" s="123">
        <f t="shared" ca="1" si="164"/>
        <v>0</v>
      </c>
      <c r="AA296" s="123">
        <f t="shared" ca="1" si="165"/>
        <v>0</v>
      </c>
      <c r="AB296" s="123">
        <f t="shared" ca="1" si="166"/>
        <v>0</v>
      </c>
      <c r="AC296" s="123" t="str">
        <f t="shared" si="167"/>
        <v>835013Black</v>
      </c>
      <c r="AD296" s="124">
        <f t="shared" si="168"/>
        <v>835013</v>
      </c>
      <c r="AE296" s="127">
        <f>VLOOKUP($C296,Classification!$A:$F,5,FALSE)</f>
        <v>65</v>
      </c>
      <c r="AF296" s="125">
        <f>VLOOKUP($C296,Classification!$A:$F,6,FALSE)</f>
        <v>1</v>
      </c>
      <c r="AG296" s="126" t="str">
        <f>INDEX(ATS!$A:$AE,MATCH('2) Order Form'!$W296,ATS!$AD:$AD,0),7)</f>
        <v>Active</v>
      </c>
    </row>
    <row r="297" spans="1:33" ht="17.25" customHeight="1" x14ac:dyDescent="0.2">
      <c r="A297" s="34">
        <v>3</v>
      </c>
      <c r="B297" s="34" t="str">
        <f>VLOOKUP(A297,Classification!$H$2:$I$11,2,FALSE)</f>
        <v>Protection</v>
      </c>
      <c r="C297" s="34">
        <f>INDEX(ATS!$A:$AE,MATCH('2) Order Form'!$W297,ATS!$AD:$AD,0),1)</f>
        <v>835013</v>
      </c>
      <c r="D297" s="34" t="str">
        <f>INDEX(ATS!$A:$AE,MATCH('2) Order Form'!$W297,ATS!$AD:$AD,0),2)</f>
        <v>Elbow Guards</v>
      </c>
      <c r="E297" s="83" t="str">
        <f>INDEX(ATS!$A:$AE,MATCH('2) Order Form'!$W297,ATS!$AD:$AD,0),4)</f>
        <v>BLACK-M</v>
      </c>
      <c r="F297" s="83" t="str">
        <f>INDEX(ATS!$A:$AE,MATCH('2) Order Form'!$W297,ATS!$AD:$AD,0),5)</f>
        <v>Black</v>
      </c>
      <c r="G297" s="146" t="str">
        <f>INDEX(ATS!$A:$AE,MATCH('2) Order Form'!$W297,ATS!$AD:$AD,0),6)</f>
        <v>M</v>
      </c>
      <c r="H297" s="59">
        <v>1</v>
      </c>
      <c r="I297" s="112">
        <v>0</v>
      </c>
      <c r="J297" s="118">
        <f>IFERROR(VLOOKUP(W297,ATS!$AD:$AF,2,FALSE),0)</f>
        <v>0</v>
      </c>
      <c r="K297" s="118" t="str">
        <f t="shared" si="146"/>
        <v>0</v>
      </c>
      <c r="L297" s="118">
        <f>IFERROR(VLOOKUP(W297,ATS!$AD:$AF,3,FALSE),0)</f>
        <v>0</v>
      </c>
      <c r="M297" s="151" t="str">
        <f t="shared" si="159"/>
        <v>0</v>
      </c>
      <c r="N297" s="94">
        <v>0</v>
      </c>
      <c r="O297" s="56">
        <f t="shared" si="160"/>
        <v>0</v>
      </c>
      <c r="P297" s="51">
        <f>VLOOKUP($C297,Prices!$A$3:$R$1996,MATCH('2) Order Form'!P$8,Prices!$A$2:$R$2,0),FALSE)</f>
        <v>35</v>
      </c>
      <c r="Q297" s="52">
        <f>VLOOKUP($C297,Prices!$A$3:$R$1996,MATCH('2) Order Form'!Q$8,Prices!$A$2:$R$2,0),FALSE)</f>
        <v>69.95</v>
      </c>
      <c r="R297" s="35">
        <f t="shared" si="161"/>
        <v>0</v>
      </c>
      <c r="S297" s="44">
        <f t="shared" si="162"/>
        <v>0</v>
      </c>
      <c r="T297" s="52">
        <f t="shared" si="163"/>
        <v>0</v>
      </c>
      <c r="U297" s="119">
        <f t="shared" si="147"/>
        <v>0</v>
      </c>
      <c r="V297" s="120"/>
      <c r="W297" s="143">
        <v>7048652327055</v>
      </c>
      <c r="X297" s="121"/>
      <c r="Y297" s="122">
        <f t="shared" si="158"/>
        <v>0</v>
      </c>
      <c r="Z297" s="123">
        <f t="shared" ca="1" si="164"/>
        <v>0</v>
      </c>
      <c r="AA297" s="123">
        <f t="shared" ca="1" si="165"/>
        <v>0</v>
      </c>
      <c r="AB297" s="123">
        <f t="shared" ca="1" si="166"/>
        <v>0</v>
      </c>
      <c r="AC297" s="123" t="str">
        <f t="shared" si="167"/>
        <v>835013Black</v>
      </c>
      <c r="AD297" s="124">
        <f t="shared" si="168"/>
        <v>835013</v>
      </c>
      <c r="AE297" s="127">
        <f>VLOOKUP($C297,Classification!$A:$F,5,FALSE)</f>
        <v>65</v>
      </c>
      <c r="AF297" s="125">
        <f>VLOOKUP($C297,Classification!$A:$F,6,FALSE)</f>
        <v>1</v>
      </c>
      <c r="AG297" s="126" t="str">
        <f>INDEX(ATS!$A:$AE,MATCH('2) Order Form'!$W297,ATS!$AD:$AD,0),7)</f>
        <v>Active</v>
      </c>
    </row>
    <row r="298" spans="1:33" ht="17.25" customHeight="1" x14ac:dyDescent="0.2">
      <c r="A298" s="34">
        <v>3</v>
      </c>
      <c r="B298" s="34" t="str">
        <f>VLOOKUP(A298,Classification!$H$2:$I$11,2,FALSE)</f>
        <v>Protection</v>
      </c>
      <c r="C298" s="34">
        <f>INDEX(ATS!$A:$AE,MATCH('2) Order Form'!$W298,ATS!$AD:$AD,0),1)</f>
        <v>835013</v>
      </c>
      <c r="D298" s="34" t="str">
        <f>INDEX(ATS!$A:$AE,MATCH('2) Order Form'!$W298,ATS!$AD:$AD,0),2)</f>
        <v>Elbow Guards</v>
      </c>
      <c r="E298" s="83" t="str">
        <f>INDEX(ATS!$A:$AE,MATCH('2) Order Form'!$W298,ATS!$AD:$AD,0),4)</f>
        <v>BLACK-L</v>
      </c>
      <c r="F298" s="83" t="str">
        <f>INDEX(ATS!$A:$AE,MATCH('2) Order Form'!$W298,ATS!$AD:$AD,0),5)</f>
        <v>Black</v>
      </c>
      <c r="G298" s="146" t="str">
        <f>INDEX(ATS!$A:$AE,MATCH('2) Order Form'!$W298,ATS!$AD:$AD,0),6)</f>
        <v>L</v>
      </c>
      <c r="H298" s="59">
        <v>1</v>
      </c>
      <c r="I298" s="112">
        <v>0</v>
      </c>
      <c r="J298" s="118">
        <f>IFERROR(VLOOKUP(W298,ATS!$AD:$AF,2,FALSE),0)</f>
        <v>0</v>
      </c>
      <c r="K298" s="118" t="str">
        <f t="shared" si="146"/>
        <v>0</v>
      </c>
      <c r="L298" s="118">
        <f>IFERROR(VLOOKUP(W298,ATS!$AD:$AF,3,FALSE),0)</f>
        <v>0</v>
      </c>
      <c r="M298" s="151" t="str">
        <f t="shared" si="159"/>
        <v>0</v>
      </c>
      <c r="N298" s="94">
        <v>0</v>
      </c>
      <c r="O298" s="56">
        <f t="shared" si="160"/>
        <v>0</v>
      </c>
      <c r="P298" s="51">
        <f>VLOOKUP($C298,Prices!$A$3:$R$1996,MATCH('2) Order Form'!P$8,Prices!$A$2:$R$2,0),FALSE)</f>
        <v>35</v>
      </c>
      <c r="Q298" s="52">
        <f>VLOOKUP($C298,Prices!$A$3:$R$1996,MATCH('2) Order Form'!Q$8,Prices!$A$2:$R$2,0),FALSE)</f>
        <v>69.95</v>
      </c>
      <c r="R298" s="35">
        <f t="shared" si="161"/>
        <v>0</v>
      </c>
      <c r="S298" s="44">
        <f t="shared" si="162"/>
        <v>0</v>
      </c>
      <c r="T298" s="52">
        <f t="shared" si="163"/>
        <v>0</v>
      </c>
      <c r="U298" s="119">
        <f t="shared" si="147"/>
        <v>0</v>
      </c>
      <c r="V298" s="120"/>
      <c r="W298" s="143">
        <v>7048652327048</v>
      </c>
      <c r="X298" s="121"/>
      <c r="Y298" s="122">
        <f t="shared" si="158"/>
        <v>0</v>
      </c>
      <c r="Z298" s="123">
        <f t="shared" ca="1" si="164"/>
        <v>0</v>
      </c>
      <c r="AA298" s="123">
        <f t="shared" ca="1" si="165"/>
        <v>0</v>
      </c>
      <c r="AB298" s="123">
        <f t="shared" ca="1" si="166"/>
        <v>0</v>
      </c>
      <c r="AC298" s="123" t="str">
        <f t="shared" si="167"/>
        <v>835013Black</v>
      </c>
      <c r="AD298" s="124">
        <f t="shared" si="168"/>
        <v>835013</v>
      </c>
      <c r="AE298" s="127">
        <f>VLOOKUP($C298,Classification!$A:$F,5,FALSE)</f>
        <v>65</v>
      </c>
      <c r="AF298" s="125">
        <f>VLOOKUP($C298,Classification!$A:$F,6,FALSE)</f>
        <v>1</v>
      </c>
      <c r="AG298" s="126" t="str">
        <f>INDEX(ATS!$A:$AE,MATCH('2) Order Form'!$W298,ATS!$AD:$AD,0),7)</f>
        <v>Active</v>
      </c>
    </row>
    <row r="299" spans="1:33" ht="17.25" customHeight="1" x14ac:dyDescent="0.2">
      <c r="A299" s="34">
        <v>3</v>
      </c>
      <c r="B299" s="34" t="str">
        <f>VLOOKUP(A299,Classification!$H$2:$I$11,2,FALSE)</f>
        <v>Protection</v>
      </c>
      <c r="C299" s="34">
        <f>INDEX(ATS!$A:$AE,MATCH('2) Order Form'!$W299,ATS!$AD:$AD,0),1)</f>
        <v>835013</v>
      </c>
      <c r="D299" s="34" t="str">
        <f>INDEX(ATS!$A:$AE,MATCH('2) Order Form'!$W299,ATS!$AD:$AD,0),2)</f>
        <v>Elbow Guards</v>
      </c>
      <c r="E299" s="83" t="str">
        <f>INDEX(ATS!$A:$AE,MATCH('2) Order Form'!$W299,ATS!$AD:$AD,0),4)</f>
        <v>BLACK-XL</v>
      </c>
      <c r="F299" s="83" t="str">
        <f>INDEX(ATS!$A:$AE,MATCH('2) Order Form'!$W299,ATS!$AD:$AD,0),5)</f>
        <v>Black</v>
      </c>
      <c r="G299" s="146" t="str">
        <f>INDEX(ATS!$A:$AE,MATCH('2) Order Form'!$W299,ATS!$AD:$AD,0),6)</f>
        <v>XL</v>
      </c>
      <c r="H299" s="59">
        <v>1</v>
      </c>
      <c r="I299" s="112">
        <v>0</v>
      </c>
      <c r="J299" s="118">
        <f>IFERROR(VLOOKUP(W299,ATS!$AD:$AF,2,FALSE),0)</f>
        <v>0</v>
      </c>
      <c r="K299" s="118" t="str">
        <f t="shared" si="146"/>
        <v>0</v>
      </c>
      <c r="L299" s="118">
        <f>IFERROR(VLOOKUP(W299,ATS!$AD:$AF,3,FALSE),0)</f>
        <v>0</v>
      </c>
      <c r="M299" s="151" t="str">
        <f t="shared" si="159"/>
        <v>0</v>
      </c>
      <c r="N299" s="94">
        <v>0</v>
      </c>
      <c r="O299" s="56">
        <f t="shared" si="160"/>
        <v>0</v>
      </c>
      <c r="P299" s="51">
        <f>VLOOKUP($C299,Prices!$A$3:$R$1996,MATCH('2) Order Form'!P$8,Prices!$A$2:$R$2,0),FALSE)</f>
        <v>35</v>
      </c>
      <c r="Q299" s="52">
        <f>VLOOKUP($C299,Prices!$A$3:$R$1996,MATCH('2) Order Form'!Q$8,Prices!$A$2:$R$2,0),FALSE)</f>
        <v>69.95</v>
      </c>
      <c r="R299" s="35">
        <f t="shared" si="161"/>
        <v>0</v>
      </c>
      <c r="S299" s="44">
        <f t="shared" si="162"/>
        <v>0</v>
      </c>
      <c r="T299" s="52">
        <f t="shared" si="163"/>
        <v>0</v>
      </c>
      <c r="U299" s="119">
        <f t="shared" si="147"/>
        <v>0</v>
      </c>
      <c r="V299" s="120"/>
      <c r="W299" s="143">
        <v>7048652327079</v>
      </c>
      <c r="X299" s="121"/>
      <c r="Y299" s="122">
        <f t="shared" si="158"/>
        <v>0</v>
      </c>
      <c r="Z299" s="123">
        <f t="shared" ca="1" si="164"/>
        <v>0</v>
      </c>
      <c r="AA299" s="123">
        <f t="shared" ca="1" si="165"/>
        <v>0</v>
      </c>
      <c r="AB299" s="123">
        <f t="shared" ca="1" si="166"/>
        <v>0</v>
      </c>
      <c r="AC299" s="123" t="str">
        <f t="shared" si="167"/>
        <v>835013Black</v>
      </c>
      <c r="AD299" s="124">
        <f t="shared" si="168"/>
        <v>835013</v>
      </c>
      <c r="AE299" s="127">
        <f>VLOOKUP($C299,Classification!$A:$F,5,FALSE)</f>
        <v>65</v>
      </c>
      <c r="AF299" s="125">
        <f>VLOOKUP($C299,Classification!$A:$F,6,FALSE)</f>
        <v>1</v>
      </c>
      <c r="AG299" s="126" t="str">
        <f>INDEX(ATS!$A:$AE,MATCH('2) Order Form'!$W299,ATS!$AD:$AD,0),7)</f>
        <v>Active</v>
      </c>
    </row>
    <row r="300" spans="1:33" ht="17.25" customHeight="1" x14ac:dyDescent="0.2">
      <c r="A300" s="34">
        <v>3</v>
      </c>
      <c r="B300" s="34" t="str">
        <f>VLOOKUP(A300,Classification!$H$2:$I$11,2,FALSE)</f>
        <v>Protection</v>
      </c>
      <c r="C300" s="34">
        <f>INDEX(ATS!$A:$AE,MATCH('2) Order Form'!$W300,ATS!$AD:$AD,0),1)</f>
        <v>835016</v>
      </c>
      <c r="D300" s="34" t="str">
        <f>INDEX(ATS!$A:$AE,MATCH('2) Order Form'!$W300,ATS!$AD:$AD,0),2)</f>
        <v>Knee Guards JR</v>
      </c>
      <c r="E300" s="83" t="str">
        <f>INDEX(ATS!$A:$AE,MATCH('2) Order Form'!$W300,ATS!$AD:$AD,0),4)</f>
        <v>BLACK-XS</v>
      </c>
      <c r="F300" s="83" t="str">
        <f>INDEX(ATS!$A:$AE,MATCH('2) Order Form'!$W300,ATS!$AD:$AD,0),5)</f>
        <v>Black</v>
      </c>
      <c r="G300" s="146" t="str">
        <f>INDEX(ATS!$A:$AE,MATCH('2) Order Form'!$W300,ATS!$AD:$AD,0),6)</f>
        <v>XS</v>
      </c>
      <c r="H300" s="59">
        <v>1</v>
      </c>
      <c r="I300" s="112">
        <v>0</v>
      </c>
      <c r="J300" s="118">
        <f>IFERROR(VLOOKUP(W300,ATS!$AD:$AF,2,FALSE),0)</f>
        <v>0</v>
      </c>
      <c r="K300" s="118" t="str">
        <f t="shared" si="146"/>
        <v>0</v>
      </c>
      <c r="L300" s="118">
        <f>IFERROR(VLOOKUP(W300,ATS!$AD:$AF,3,FALSE),0)</f>
        <v>0</v>
      </c>
      <c r="M300" s="151" t="str">
        <f t="shared" ref="M300:M312" si="169">IF(L300=99999,"OPEN",IF(L300&gt;50,"50+",IF(L300&lt;=0,"0",L300)))</f>
        <v>0</v>
      </c>
      <c r="N300" s="94">
        <v>0</v>
      </c>
      <c r="O300" s="56">
        <f t="shared" ref="O300:O312" si="170">IF(N300&lt;&gt;0,N300,$P$5)</f>
        <v>0</v>
      </c>
      <c r="P300" s="51">
        <f>VLOOKUP($C300,Prices!$A$3:$R$1996,MATCH('2) Order Form'!P$8,Prices!$A$2:$R$2,0),FALSE)</f>
        <v>25</v>
      </c>
      <c r="Q300" s="52">
        <f>VLOOKUP($C300,Prices!$A$3:$R$1996,MATCH('2) Order Form'!Q$8,Prices!$A$2:$R$2,0),FALSE)</f>
        <v>49.95</v>
      </c>
      <c r="R300" s="35">
        <f t="shared" ref="R300:R312" si="171">I300*P300</f>
        <v>0</v>
      </c>
      <c r="S300" s="44">
        <f t="shared" ref="S300:S312" si="172">R300*O300</f>
        <v>0</v>
      </c>
      <c r="T300" s="52">
        <f t="shared" ref="T300:T312" si="173">R300-S300</f>
        <v>0</v>
      </c>
      <c r="U300" s="119">
        <f t="shared" si="147"/>
        <v>0</v>
      </c>
      <c r="V300" s="120"/>
      <c r="W300" s="143">
        <v>7048652327178</v>
      </c>
      <c r="X300" s="121"/>
      <c r="Y300" s="122">
        <f t="shared" si="103"/>
        <v>0</v>
      </c>
      <c r="Z300" s="123">
        <f t="shared" ref="Z300:Z312" ca="1" si="174">IF(A300=OFFSET(A300,-1,0),0,1)</f>
        <v>0</v>
      </c>
      <c r="AA300" s="123">
        <f t="shared" ref="AA300:AA312" ca="1" si="175">IF(C300=OFFSET(C300,-1,0),0,1)</f>
        <v>1</v>
      </c>
      <c r="AB300" s="123">
        <f t="shared" ref="AB300:AB312" ca="1" si="176">IF(F300=OFFSET(F300,-1,0),0,1)</f>
        <v>0</v>
      </c>
      <c r="AC300" s="123" t="str">
        <f t="shared" ref="AC300:AC312" si="177">CONCATENATE(C300,F300)</f>
        <v>835016Black</v>
      </c>
      <c r="AD300" s="124">
        <f t="shared" ref="AD300:AD312" si="178">IFERROR(IF(B300="EYEWEAR",CONCATENATE(C300,"-",G300),C300),C300)</f>
        <v>835016</v>
      </c>
      <c r="AE300" s="127">
        <f>VLOOKUP($C300,Classification!$A:$F,5,FALSE)</f>
        <v>66</v>
      </c>
      <c r="AF300" s="125">
        <f>VLOOKUP($C300,Classification!$A:$F,6,FALSE)</f>
        <v>1</v>
      </c>
      <c r="AG300" s="126" t="str">
        <f>INDEX(ATS!$A:$AE,MATCH('2) Order Form'!$W300,ATS!$AD:$AD,0),7)</f>
        <v>Active</v>
      </c>
    </row>
    <row r="301" spans="1:33" ht="17.25" customHeight="1" x14ac:dyDescent="0.2">
      <c r="A301" s="34">
        <v>3</v>
      </c>
      <c r="B301" s="34" t="str">
        <f>VLOOKUP(A301,Classification!$H$2:$I$11,2,FALSE)</f>
        <v>Protection</v>
      </c>
      <c r="C301" s="34">
        <f>INDEX(ATS!$A:$AE,MATCH('2) Order Form'!$W301,ATS!$AD:$AD,0),1)</f>
        <v>835016</v>
      </c>
      <c r="D301" s="34" t="str">
        <f>INDEX(ATS!$A:$AE,MATCH('2) Order Form'!$W301,ATS!$AD:$AD,0),2)</f>
        <v>Knee Guards JR</v>
      </c>
      <c r="E301" s="83" t="str">
        <f>INDEX(ATS!$A:$AE,MATCH('2) Order Form'!$W301,ATS!$AD:$AD,0),4)</f>
        <v>BLACK-S</v>
      </c>
      <c r="F301" s="83" t="str">
        <f>INDEX(ATS!$A:$AE,MATCH('2) Order Form'!$W301,ATS!$AD:$AD,0),5)</f>
        <v>Black</v>
      </c>
      <c r="G301" s="146" t="str">
        <f>INDEX(ATS!$A:$AE,MATCH('2) Order Form'!$W301,ATS!$AD:$AD,0),6)</f>
        <v>S</v>
      </c>
      <c r="H301" s="59">
        <v>1</v>
      </c>
      <c r="I301" s="112">
        <v>0</v>
      </c>
      <c r="J301" s="118">
        <f>IFERROR(VLOOKUP(W301,ATS!$AD:$AF,2,FALSE),0)</f>
        <v>0</v>
      </c>
      <c r="K301" s="118" t="str">
        <f t="shared" si="146"/>
        <v>0</v>
      </c>
      <c r="L301" s="118">
        <f>IFERROR(VLOOKUP(W301,ATS!$AD:$AF,3,FALSE),0)</f>
        <v>0</v>
      </c>
      <c r="M301" s="151" t="str">
        <f t="shared" si="169"/>
        <v>0</v>
      </c>
      <c r="N301" s="94">
        <v>0</v>
      </c>
      <c r="O301" s="56">
        <f t="shared" si="170"/>
        <v>0</v>
      </c>
      <c r="P301" s="51">
        <f>VLOOKUP($C301,Prices!$A$3:$R$1996,MATCH('2) Order Form'!P$8,Prices!$A$2:$R$2,0),FALSE)</f>
        <v>25</v>
      </c>
      <c r="Q301" s="52">
        <f>VLOOKUP($C301,Prices!$A$3:$R$1996,MATCH('2) Order Form'!Q$8,Prices!$A$2:$R$2,0),FALSE)</f>
        <v>49.95</v>
      </c>
      <c r="R301" s="35">
        <f t="shared" si="171"/>
        <v>0</v>
      </c>
      <c r="S301" s="44">
        <f t="shared" si="172"/>
        <v>0</v>
      </c>
      <c r="T301" s="52">
        <f t="shared" si="173"/>
        <v>0</v>
      </c>
      <c r="U301" s="119">
        <f t="shared" si="147"/>
        <v>0</v>
      </c>
      <c r="V301" s="120"/>
      <c r="W301" s="143">
        <v>7048652327161</v>
      </c>
      <c r="X301" s="121"/>
      <c r="Y301" s="122">
        <f t="shared" si="103"/>
        <v>0</v>
      </c>
      <c r="Z301" s="123">
        <f t="shared" ca="1" si="174"/>
        <v>0</v>
      </c>
      <c r="AA301" s="123">
        <f t="shared" ca="1" si="175"/>
        <v>0</v>
      </c>
      <c r="AB301" s="123">
        <f t="shared" ca="1" si="176"/>
        <v>0</v>
      </c>
      <c r="AC301" s="123" t="str">
        <f t="shared" si="177"/>
        <v>835016Black</v>
      </c>
      <c r="AD301" s="124">
        <f t="shared" si="178"/>
        <v>835016</v>
      </c>
      <c r="AE301" s="127">
        <f>VLOOKUP($C301,Classification!$A:$F,5,FALSE)</f>
        <v>66</v>
      </c>
      <c r="AF301" s="125">
        <f>VLOOKUP($C301,Classification!$A:$F,6,FALSE)</f>
        <v>1</v>
      </c>
      <c r="AG301" s="126" t="str">
        <f>INDEX(ATS!$A:$AE,MATCH('2) Order Form'!$W301,ATS!$AD:$AD,0),7)</f>
        <v>Active</v>
      </c>
    </row>
    <row r="302" spans="1:33" ht="17.25" customHeight="1" x14ac:dyDescent="0.2">
      <c r="A302" s="34">
        <v>3</v>
      </c>
      <c r="B302" s="34" t="str">
        <f>VLOOKUP(A302,Classification!$H$2:$I$11,2,FALSE)</f>
        <v>Protection</v>
      </c>
      <c r="C302" s="34">
        <f>INDEX(ATS!$A:$AE,MATCH('2) Order Form'!$W302,ATS!$AD:$AD,0),1)</f>
        <v>835015</v>
      </c>
      <c r="D302" s="34" t="str">
        <f>INDEX(ATS!$A:$AE,MATCH('2) Order Form'!$W302,ATS!$AD:$AD,0),2)</f>
        <v>Elbow Guards JR</v>
      </c>
      <c r="E302" s="83" t="str">
        <f>INDEX(ATS!$A:$AE,MATCH('2) Order Form'!$W302,ATS!$AD:$AD,0),4)</f>
        <v>BLACK-XS</v>
      </c>
      <c r="F302" s="83" t="str">
        <f>INDEX(ATS!$A:$AE,MATCH('2) Order Form'!$W302,ATS!$AD:$AD,0),5)</f>
        <v>Black</v>
      </c>
      <c r="G302" s="146" t="str">
        <f>INDEX(ATS!$A:$AE,MATCH('2) Order Form'!$W302,ATS!$AD:$AD,0),6)</f>
        <v>XS</v>
      </c>
      <c r="H302" s="59">
        <v>1</v>
      </c>
      <c r="I302" s="112">
        <v>0</v>
      </c>
      <c r="J302" s="118">
        <f>IFERROR(VLOOKUP(W302,ATS!$AD:$AF,2,FALSE),0)</f>
        <v>0</v>
      </c>
      <c r="K302" s="118" t="str">
        <f t="shared" si="146"/>
        <v>0</v>
      </c>
      <c r="L302" s="118">
        <f>IFERROR(VLOOKUP(W302,ATS!$AD:$AF,3,FALSE),0)</f>
        <v>0</v>
      </c>
      <c r="M302" s="151" t="str">
        <f t="shared" si="169"/>
        <v>0</v>
      </c>
      <c r="N302" s="94">
        <v>0</v>
      </c>
      <c r="O302" s="56">
        <f t="shared" si="170"/>
        <v>0</v>
      </c>
      <c r="P302" s="51">
        <f>VLOOKUP($C302,Prices!$A$3:$R$1996,MATCH('2) Order Form'!P$8,Prices!$A$2:$R$2,0),FALSE)</f>
        <v>25</v>
      </c>
      <c r="Q302" s="52">
        <f>VLOOKUP($C302,Prices!$A$3:$R$1996,MATCH('2) Order Form'!Q$8,Prices!$A$2:$R$2,0),FALSE)</f>
        <v>49.95</v>
      </c>
      <c r="R302" s="35">
        <f t="shared" si="171"/>
        <v>0</v>
      </c>
      <c r="S302" s="44">
        <f t="shared" si="172"/>
        <v>0</v>
      </c>
      <c r="T302" s="52">
        <f t="shared" si="173"/>
        <v>0</v>
      </c>
      <c r="U302" s="119">
        <f t="shared" si="147"/>
        <v>0</v>
      </c>
      <c r="V302" s="120"/>
      <c r="W302" s="143">
        <v>7048652327154</v>
      </c>
      <c r="X302" s="121"/>
      <c r="Y302" s="122">
        <f t="shared" si="103"/>
        <v>0</v>
      </c>
      <c r="Z302" s="123">
        <f t="shared" ca="1" si="174"/>
        <v>0</v>
      </c>
      <c r="AA302" s="123">
        <f t="shared" ca="1" si="175"/>
        <v>1</v>
      </c>
      <c r="AB302" s="123">
        <f t="shared" ca="1" si="176"/>
        <v>0</v>
      </c>
      <c r="AC302" s="123" t="str">
        <f t="shared" si="177"/>
        <v>835015Black</v>
      </c>
      <c r="AD302" s="124">
        <f t="shared" si="178"/>
        <v>835015</v>
      </c>
      <c r="AE302" s="127">
        <f>VLOOKUP($C302,Classification!$A:$F,5,FALSE)</f>
        <v>67</v>
      </c>
      <c r="AF302" s="125">
        <f>VLOOKUP($C302,Classification!$A:$F,6,FALSE)</f>
        <v>1</v>
      </c>
      <c r="AG302" s="126" t="str">
        <f>INDEX(ATS!$A:$AE,MATCH('2) Order Form'!$W302,ATS!$AD:$AD,0),7)</f>
        <v>Active</v>
      </c>
    </row>
    <row r="303" spans="1:33" ht="17.25" customHeight="1" x14ac:dyDescent="0.2">
      <c r="A303" s="34">
        <v>3</v>
      </c>
      <c r="B303" s="34" t="str">
        <f>VLOOKUP(A303,Classification!$H$2:$I$11,2,FALSE)</f>
        <v>Protection</v>
      </c>
      <c r="C303" s="34">
        <f>INDEX(ATS!$A:$AE,MATCH('2) Order Form'!$W303,ATS!$AD:$AD,0),1)</f>
        <v>835015</v>
      </c>
      <c r="D303" s="34" t="str">
        <f>INDEX(ATS!$A:$AE,MATCH('2) Order Form'!$W303,ATS!$AD:$AD,0),2)</f>
        <v>Elbow Guards JR</v>
      </c>
      <c r="E303" s="83" t="str">
        <f>INDEX(ATS!$A:$AE,MATCH('2) Order Form'!$W303,ATS!$AD:$AD,0),4)</f>
        <v>BLACK-S</v>
      </c>
      <c r="F303" s="83" t="str">
        <f>INDEX(ATS!$A:$AE,MATCH('2) Order Form'!$W303,ATS!$AD:$AD,0),5)</f>
        <v>Black</v>
      </c>
      <c r="G303" s="146" t="str">
        <f>INDEX(ATS!$A:$AE,MATCH('2) Order Form'!$W303,ATS!$AD:$AD,0),6)</f>
        <v>S</v>
      </c>
      <c r="H303" s="59">
        <v>1</v>
      </c>
      <c r="I303" s="112">
        <v>0</v>
      </c>
      <c r="J303" s="118">
        <f>IFERROR(VLOOKUP(W303,ATS!$AD:$AF,2,FALSE),0)</f>
        <v>0</v>
      </c>
      <c r="K303" s="118" t="str">
        <f t="shared" si="146"/>
        <v>0</v>
      </c>
      <c r="L303" s="118">
        <f>IFERROR(VLOOKUP(W303,ATS!$AD:$AF,3,FALSE),0)</f>
        <v>0</v>
      </c>
      <c r="M303" s="151" t="str">
        <f t="shared" si="169"/>
        <v>0</v>
      </c>
      <c r="N303" s="94">
        <v>0</v>
      </c>
      <c r="O303" s="56">
        <f t="shared" si="170"/>
        <v>0</v>
      </c>
      <c r="P303" s="51">
        <f>VLOOKUP($C303,Prices!$A$3:$R$1996,MATCH('2) Order Form'!P$8,Prices!$A$2:$R$2,0),FALSE)</f>
        <v>25</v>
      </c>
      <c r="Q303" s="52">
        <f>VLOOKUP($C303,Prices!$A$3:$R$1996,MATCH('2) Order Form'!Q$8,Prices!$A$2:$R$2,0),FALSE)</f>
        <v>49.95</v>
      </c>
      <c r="R303" s="35">
        <f t="shared" si="171"/>
        <v>0</v>
      </c>
      <c r="S303" s="44">
        <f t="shared" si="172"/>
        <v>0</v>
      </c>
      <c r="T303" s="52">
        <f t="shared" si="173"/>
        <v>0</v>
      </c>
      <c r="U303" s="119">
        <f t="shared" si="147"/>
        <v>0</v>
      </c>
      <c r="V303" s="120"/>
      <c r="W303" s="143">
        <v>7048652327147</v>
      </c>
      <c r="X303" s="121"/>
      <c r="Y303" s="122">
        <f t="shared" si="103"/>
        <v>0</v>
      </c>
      <c r="Z303" s="123">
        <f t="shared" ca="1" si="174"/>
        <v>0</v>
      </c>
      <c r="AA303" s="123">
        <f t="shared" ca="1" si="175"/>
        <v>0</v>
      </c>
      <c r="AB303" s="123">
        <f t="shared" ca="1" si="176"/>
        <v>0</v>
      </c>
      <c r="AC303" s="123" t="str">
        <f t="shared" si="177"/>
        <v>835015Black</v>
      </c>
      <c r="AD303" s="124">
        <f t="shared" si="178"/>
        <v>835015</v>
      </c>
      <c r="AE303" s="127">
        <f>VLOOKUP($C303,Classification!$A:$F,5,FALSE)</f>
        <v>67</v>
      </c>
      <c r="AF303" s="125">
        <f>VLOOKUP($C303,Classification!$A:$F,6,FALSE)</f>
        <v>1</v>
      </c>
      <c r="AG303" s="126" t="str">
        <f>INDEX(ATS!$A:$AE,MATCH('2) Order Form'!$W303,ATS!$AD:$AD,0),7)</f>
        <v>Active</v>
      </c>
    </row>
    <row r="304" spans="1:33" ht="17.25" customHeight="1" x14ac:dyDescent="0.2">
      <c r="A304" s="34">
        <v>4</v>
      </c>
      <c r="B304" s="34" t="str">
        <f>VLOOKUP(A304,Classification!$H$2:$I$11,2,FALSE)</f>
        <v>Eyewear</v>
      </c>
      <c r="C304" s="34">
        <f>INDEX(ATS!$A:$AE,MATCH('2) Order Form'!$W304,ATS!$AD:$AD,0),1)</f>
        <v>852043</v>
      </c>
      <c r="D304" s="34" t="str">
        <f>INDEX(ATS!$A:$AE,MATCH('2) Order Form'!$W304,ATS!$AD:$AD,0),2)</f>
        <v>Ronin RIG Reflect</v>
      </c>
      <c r="E304" s="83" t="str">
        <f>INDEX(ATS!$A:$AE,MATCH('2) Order Form'!$W304,ATS!$AD:$AD,0),4)</f>
        <v>161000-OS</v>
      </c>
      <c r="F304" s="83" t="str">
        <f>INDEX(ATS!$A:$AE,MATCH('2) Order Form'!$W304,ATS!$AD:$AD,0),5)</f>
        <v>RIG Aquamarine/Satin White</v>
      </c>
      <c r="G304" s="146" t="str">
        <f>INDEX(ATS!$A:$AE,MATCH('2) Order Form'!$W304,ATS!$AD:$AD,0),6)</f>
        <v>OS</v>
      </c>
      <c r="H304" s="59">
        <v>1</v>
      </c>
      <c r="I304" s="112">
        <v>0</v>
      </c>
      <c r="J304" s="118">
        <f>IFERROR(VLOOKUP(W304,ATS!$AD:$AF,2,FALSE),0)</f>
        <v>1</v>
      </c>
      <c r="K304" s="118">
        <f t="shared" si="146"/>
        <v>1</v>
      </c>
      <c r="L304" s="118">
        <f>IFERROR(VLOOKUP(W304,ATS!$AD:$AF,3,FALSE),0)</f>
        <v>1</v>
      </c>
      <c r="M304" s="151">
        <f t="shared" si="169"/>
        <v>1</v>
      </c>
      <c r="N304" s="94">
        <v>0</v>
      </c>
      <c r="O304" s="56">
        <f t="shared" si="170"/>
        <v>0</v>
      </c>
      <c r="P304" s="51">
        <f>VLOOKUP($C304,Prices!$A$3:$R$1996,MATCH('2) Order Form'!P$8,Prices!$A$2:$R$2,0),FALSE)</f>
        <v>75</v>
      </c>
      <c r="Q304" s="52">
        <f>VLOOKUP($C304,Prices!$A$3:$R$1996,MATCH('2) Order Form'!Q$8,Prices!$A$2:$R$2,0),FALSE)</f>
        <v>149.94999999999999</v>
      </c>
      <c r="R304" s="35">
        <f t="shared" si="171"/>
        <v>0</v>
      </c>
      <c r="S304" s="44">
        <f t="shared" si="172"/>
        <v>0</v>
      </c>
      <c r="T304" s="52">
        <f t="shared" si="173"/>
        <v>0</v>
      </c>
      <c r="U304" s="119">
        <f t="shared" si="147"/>
        <v>0</v>
      </c>
      <c r="V304" s="120"/>
      <c r="W304" s="143">
        <v>7048652615503</v>
      </c>
      <c r="X304" s="121"/>
      <c r="Y304" s="122">
        <f t="shared" si="103"/>
        <v>0</v>
      </c>
      <c r="Z304" s="123">
        <f t="shared" ca="1" si="174"/>
        <v>1</v>
      </c>
      <c r="AA304" s="123">
        <f t="shared" ca="1" si="175"/>
        <v>1</v>
      </c>
      <c r="AB304" s="123">
        <f t="shared" ca="1" si="176"/>
        <v>1</v>
      </c>
      <c r="AC304" s="123" t="str">
        <f t="shared" si="177"/>
        <v>852043RIG Aquamarine/Satin White</v>
      </c>
      <c r="AD304" s="124" t="str">
        <f t="shared" si="178"/>
        <v>852043-OS</v>
      </c>
      <c r="AE304" s="127">
        <f>VLOOKUP($C304,Classification!$A:$F,5,FALSE)</f>
        <v>70</v>
      </c>
      <c r="AF304" s="125">
        <f>VLOOKUP($C304,Classification!$A:$F,6,FALSE)</f>
        <v>1</v>
      </c>
      <c r="AG304" s="126" t="str">
        <f>INDEX(ATS!$A:$AE,MATCH('2) Order Form'!$W304,ATS!$AD:$AD,0),7)</f>
        <v>Stock</v>
      </c>
    </row>
    <row r="305" spans="1:33" ht="17.25" customHeight="1" x14ac:dyDescent="0.2">
      <c r="A305" s="34">
        <v>4</v>
      </c>
      <c r="B305" s="34" t="str">
        <f>VLOOKUP(A305,Classification!$H$2:$I$11,2,FALSE)</f>
        <v>Eyewear</v>
      </c>
      <c r="C305" s="34">
        <f>INDEX(ATS!$A:$AE,MATCH('2) Order Form'!$W305,ATS!$AD:$AD,0),1)</f>
        <v>852043</v>
      </c>
      <c r="D305" s="34" t="str">
        <f>INDEX(ATS!$A:$AE,MATCH('2) Order Form'!$W305,ATS!$AD:$AD,0),2)</f>
        <v>Ronin RIG Reflect</v>
      </c>
      <c r="E305" s="83" t="str">
        <f>INDEX(ATS!$A:$AE,MATCH('2) Order Form'!$W305,ATS!$AD:$AD,0),4)</f>
        <v>152000-OS</v>
      </c>
      <c r="F305" s="83" t="str">
        <f>INDEX(ATS!$A:$AE,MATCH('2) Order Form'!$W305,ATS!$AD:$AD,0),5)</f>
        <v>RIG Bixbite/Nardo Gray</v>
      </c>
      <c r="G305" s="146" t="str">
        <f>INDEX(ATS!$A:$AE,MATCH('2) Order Form'!$W305,ATS!$AD:$AD,0),6)</f>
        <v>OS</v>
      </c>
      <c r="H305" s="59">
        <v>1</v>
      </c>
      <c r="I305" s="112">
        <v>0</v>
      </c>
      <c r="J305" s="118">
        <f>IFERROR(VLOOKUP(W305,ATS!$AD:$AF,2,FALSE),0)</f>
        <v>65</v>
      </c>
      <c r="K305" s="118" t="str">
        <f t="shared" si="146"/>
        <v>50+</v>
      </c>
      <c r="L305" s="118">
        <f>IFERROR(VLOOKUP(W305,ATS!$AD:$AF,3,FALSE),0)</f>
        <v>65</v>
      </c>
      <c r="M305" s="151" t="str">
        <f t="shared" si="169"/>
        <v>50+</v>
      </c>
      <c r="N305" s="94">
        <v>0</v>
      </c>
      <c r="O305" s="56">
        <f t="shared" si="170"/>
        <v>0</v>
      </c>
      <c r="P305" s="51">
        <f>VLOOKUP($C305,Prices!$A$3:$R$1996,MATCH('2) Order Form'!P$8,Prices!$A$2:$R$2,0),FALSE)</f>
        <v>75</v>
      </c>
      <c r="Q305" s="52">
        <f>VLOOKUP($C305,Prices!$A$3:$R$1996,MATCH('2) Order Form'!Q$8,Prices!$A$2:$R$2,0),FALSE)</f>
        <v>149.94999999999999</v>
      </c>
      <c r="R305" s="35">
        <f t="shared" si="171"/>
        <v>0</v>
      </c>
      <c r="S305" s="44">
        <f t="shared" si="172"/>
        <v>0</v>
      </c>
      <c r="T305" s="52">
        <f t="shared" si="173"/>
        <v>0</v>
      </c>
      <c r="U305" s="119">
        <f t="shared" si="147"/>
        <v>0</v>
      </c>
      <c r="V305" s="120"/>
      <c r="W305" s="143">
        <v>7048652661968</v>
      </c>
      <c r="X305" s="121"/>
      <c r="Y305" s="122">
        <f t="shared" si="103"/>
        <v>0</v>
      </c>
      <c r="Z305" s="123">
        <f t="shared" ca="1" si="174"/>
        <v>0</v>
      </c>
      <c r="AA305" s="123">
        <f t="shared" ca="1" si="175"/>
        <v>0</v>
      </c>
      <c r="AB305" s="123">
        <f t="shared" ca="1" si="176"/>
        <v>1</v>
      </c>
      <c r="AC305" s="123" t="str">
        <f t="shared" si="177"/>
        <v>852043RIG Bixbite/Nardo Gray</v>
      </c>
      <c r="AD305" s="124" t="str">
        <f t="shared" si="178"/>
        <v>852043-OS</v>
      </c>
      <c r="AE305" s="127">
        <f>VLOOKUP($C305,Classification!$A:$F,5,FALSE)</f>
        <v>70</v>
      </c>
      <c r="AF305" s="125">
        <f>VLOOKUP($C305,Classification!$A:$F,6,FALSE)</f>
        <v>1</v>
      </c>
      <c r="AG305" s="126" t="str">
        <f>INDEX(ATS!$A:$AE,MATCH('2) Order Form'!$W305,ATS!$AD:$AD,0),7)</f>
        <v>Active</v>
      </c>
    </row>
    <row r="306" spans="1:33" s="135" customFormat="1" ht="17.25" customHeight="1" x14ac:dyDescent="0.2">
      <c r="A306" s="34">
        <v>4</v>
      </c>
      <c r="B306" s="34" t="str">
        <f>VLOOKUP(A306,Classification!$H$2:$I$11,2,FALSE)</f>
        <v>Eyewear</v>
      </c>
      <c r="C306" s="34">
        <f>INDEX(ATS!$A:$AE,MATCH('2) Order Form'!$W306,ATS!$AD:$AD,0),1)</f>
        <v>852043</v>
      </c>
      <c r="D306" s="34" t="str">
        <f>INDEX(ATS!$A:$AE,MATCH('2) Order Form'!$W306,ATS!$AD:$AD,0),2)</f>
        <v>Ronin RIG Reflect</v>
      </c>
      <c r="E306" s="83" t="str">
        <f>INDEX(ATS!$A:$AE,MATCH('2) Order Form'!$W306,ATS!$AD:$AD,0),4)</f>
        <v>200100-OS</v>
      </c>
      <c r="F306" s="83" t="str">
        <f>INDEX(ATS!$A:$AE,MATCH('2) Order Form'!$W306,ATS!$AD:$AD,0),5)</f>
        <v>RIG Obsidian/Matte Black</v>
      </c>
      <c r="G306" s="146" t="str">
        <f>INDEX(ATS!$A:$AE,MATCH('2) Order Form'!$W306,ATS!$AD:$AD,0),6)</f>
        <v>OS</v>
      </c>
      <c r="H306" s="59">
        <v>1</v>
      </c>
      <c r="I306" s="112">
        <v>0</v>
      </c>
      <c r="J306" s="118">
        <f>IFERROR(VLOOKUP(W306,ATS!$AD:$AF,2,FALSE),0)</f>
        <v>1</v>
      </c>
      <c r="K306" s="118">
        <f t="shared" si="146"/>
        <v>1</v>
      </c>
      <c r="L306" s="118">
        <f>IFERROR(VLOOKUP(W306,ATS!$AD:$AF,3,FALSE),0)</f>
        <v>1</v>
      </c>
      <c r="M306" s="151">
        <f t="shared" si="169"/>
        <v>1</v>
      </c>
      <c r="N306" s="94">
        <v>0</v>
      </c>
      <c r="O306" s="56">
        <f t="shared" si="170"/>
        <v>0</v>
      </c>
      <c r="P306" s="51">
        <f>VLOOKUP($C306,Prices!$A$3:$R$1996,MATCH('2) Order Form'!P$8,Prices!$A$2:$R$2,0),FALSE)</f>
        <v>75</v>
      </c>
      <c r="Q306" s="52">
        <f>VLOOKUP($C306,Prices!$A$3:$R$1996,MATCH('2) Order Form'!Q$8,Prices!$A$2:$R$2,0),FALSE)</f>
        <v>149.94999999999999</v>
      </c>
      <c r="R306" s="35">
        <f t="shared" si="171"/>
        <v>0</v>
      </c>
      <c r="S306" s="44">
        <f t="shared" si="172"/>
        <v>0</v>
      </c>
      <c r="T306" s="52">
        <f t="shared" si="173"/>
        <v>0</v>
      </c>
      <c r="U306" s="119">
        <f t="shared" si="147"/>
        <v>0</v>
      </c>
      <c r="V306" s="120"/>
      <c r="W306" s="143">
        <v>7048652615510</v>
      </c>
      <c r="X306" s="121"/>
      <c r="Y306" s="122">
        <f t="shared" si="103"/>
        <v>0</v>
      </c>
      <c r="Z306" s="123">
        <f t="shared" ca="1" si="174"/>
        <v>0</v>
      </c>
      <c r="AA306" s="123">
        <f t="shared" ca="1" si="175"/>
        <v>0</v>
      </c>
      <c r="AB306" s="123">
        <f t="shared" ca="1" si="176"/>
        <v>1</v>
      </c>
      <c r="AC306" s="123" t="str">
        <f t="shared" si="177"/>
        <v>852043RIG Obsidian/Matte Black</v>
      </c>
      <c r="AD306" s="124" t="str">
        <f t="shared" si="178"/>
        <v>852043-OS</v>
      </c>
      <c r="AE306" s="127">
        <f>VLOOKUP($C306,Classification!$A:$F,5,FALSE)</f>
        <v>70</v>
      </c>
      <c r="AF306" s="125">
        <f>VLOOKUP($C306,Classification!$A:$F,6,FALSE)</f>
        <v>1</v>
      </c>
      <c r="AG306" s="126" t="str">
        <f>INDEX(ATS!$A:$AE,MATCH('2) Order Form'!$W306,ATS!$AD:$AD,0),7)</f>
        <v>Active</v>
      </c>
    </row>
    <row r="307" spans="1:33" ht="17.25" customHeight="1" x14ac:dyDescent="0.2">
      <c r="A307" s="34">
        <v>4</v>
      </c>
      <c r="B307" s="34" t="str">
        <f>VLOOKUP(A307,Classification!$H$2:$I$11,2,FALSE)</f>
        <v>Eyewear</v>
      </c>
      <c r="C307" s="34">
        <f>INDEX(ATS!$A:$AE,MATCH('2) Order Form'!$W307,ATS!$AD:$AD,0),1)</f>
        <v>852043</v>
      </c>
      <c r="D307" s="34" t="str">
        <f>INDEX(ATS!$A:$AE,MATCH('2) Order Form'!$W307,ATS!$AD:$AD,0),2)</f>
        <v>Ronin RIG Reflect</v>
      </c>
      <c r="E307" s="83" t="str">
        <f>INDEX(ATS!$A:$AE,MATCH('2) Order Form'!$W307,ATS!$AD:$AD,0),4)</f>
        <v>061200-OS</v>
      </c>
      <c r="F307" s="83" t="str">
        <f>INDEX(ATS!$A:$AE,MATCH('2) Order Form'!$W307,ATS!$AD:$AD,0),5)</f>
        <v>RIG Topaz/Matte White</v>
      </c>
      <c r="G307" s="146" t="str">
        <f>INDEX(ATS!$A:$AE,MATCH('2) Order Form'!$W307,ATS!$AD:$AD,0),6)</f>
        <v>OS</v>
      </c>
      <c r="H307" s="59">
        <v>1</v>
      </c>
      <c r="I307" s="112">
        <v>0</v>
      </c>
      <c r="J307" s="118">
        <f>IFERROR(VLOOKUP(W307,ATS!$AD:$AF,2,FALSE),0)</f>
        <v>11</v>
      </c>
      <c r="K307" s="118">
        <f t="shared" si="146"/>
        <v>11</v>
      </c>
      <c r="L307" s="118">
        <f>IFERROR(VLOOKUP(W307,ATS!$AD:$AF,3,FALSE),0)</f>
        <v>11</v>
      </c>
      <c r="M307" s="151">
        <f t="shared" si="169"/>
        <v>11</v>
      </c>
      <c r="N307" s="94">
        <v>0</v>
      </c>
      <c r="O307" s="56">
        <f t="shared" si="170"/>
        <v>0</v>
      </c>
      <c r="P307" s="51">
        <f>VLOOKUP($C307,Prices!$A$3:$R$1996,MATCH('2) Order Form'!P$8,Prices!$A$2:$R$2,0),FALSE)</f>
        <v>75</v>
      </c>
      <c r="Q307" s="52">
        <f>VLOOKUP($C307,Prices!$A$3:$R$1996,MATCH('2) Order Form'!Q$8,Prices!$A$2:$R$2,0),FALSE)</f>
        <v>149.94999999999999</v>
      </c>
      <c r="R307" s="35">
        <f t="shared" si="171"/>
        <v>0</v>
      </c>
      <c r="S307" s="44">
        <f t="shared" si="172"/>
        <v>0</v>
      </c>
      <c r="T307" s="52">
        <f t="shared" si="173"/>
        <v>0</v>
      </c>
      <c r="U307" s="119">
        <f t="shared" si="147"/>
        <v>0</v>
      </c>
      <c r="V307" s="120"/>
      <c r="W307" s="143">
        <v>7048652661944</v>
      </c>
      <c r="X307" s="121"/>
      <c r="Y307" s="122">
        <f t="shared" si="103"/>
        <v>0</v>
      </c>
      <c r="Z307" s="123">
        <f t="shared" ca="1" si="174"/>
        <v>0</v>
      </c>
      <c r="AA307" s="123">
        <f t="shared" ca="1" si="175"/>
        <v>0</v>
      </c>
      <c r="AB307" s="123">
        <f t="shared" ca="1" si="176"/>
        <v>1</v>
      </c>
      <c r="AC307" s="123" t="str">
        <f t="shared" si="177"/>
        <v>852043RIG Topaz/Matte White</v>
      </c>
      <c r="AD307" s="124" t="str">
        <f t="shared" si="178"/>
        <v>852043-OS</v>
      </c>
      <c r="AE307" s="127">
        <f>VLOOKUP($C307,Classification!$A:$F,5,FALSE)</f>
        <v>70</v>
      </c>
      <c r="AF307" s="125">
        <f>VLOOKUP($C307,Classification!$A:$F,6,FALSE)</f>
        <v>1</v>
      </c>
      <c r="AG307" s="126" t="str">
        <f>INDEX(ATS!$A:$AE,MATCH('2) Order Form'!$W307,ATS!$AD:$AD,0),7)</f>
        <v>Active</v>
      </c>
    </row>
    <row r="308" spans="1:33" ht="17.25" customHeight="1" x14ac:dyDescent="0.2">
      <c r="A308" s="34">
        <v>4</v>
      </c>
      <c r="B308" s="34" t="str">
        <f>VLOOKUP(A308,Classification!$H$2:$I$11,2,FALSE)</f>
        <v>Eyewear</v>
      </c>
      <c r="C308" s="34">
        <f>INDEX(ATS!$A:$AE,MATCH('2) Order Form'!$W308,ATS!$AD:$AD,0),1)</f>
        <v>810102</v>
      </c>
      <c r="D308" s="34" t="str">
        <f>INDEX(ATS!$A:$AE,MATCH('2) Order Form'!$W308,ATS!$AD:$AD,0),2)</f>
        <v>Ronin RIG</v>
      </c>
      <c r="E308" s="83" t="str">
        <f>INDEX(ATS!$A:$AE,MATCH('2) Order Form'!$W308,ATS!$AD:$AD,0),4)</f>
        <v>011300-OS</v>
      </c>
      <c r="F308" s="83" t="str">
        <f>INDEX(ATS!$A:$AE,MATCH('2) Order Form'!$W308,ATS!$AD:$AD,0),5)</f>
        <v>RIG Amethyst/Crystal Smoke/</v>
      </c>
      <c r="G308" s="146" t="str">
        <f>INDEX(ATS!$A:$AE,MATCH('2) Order Form'!$W308,ATS!$AD:$AD,0),6)</f>
        <v>OS</v>
      </c>
      <c r="H308" s="59">
        <v>1</v>
      </c>
      <c r="I308" s="112">
        <v>0</v>
      </c>
      <c r="J308" s="118">
        <f>IFERROR(VLOOKUP(W308,ATS!$AD:$AF,2,FALSE),0)</f>
        <v>0</v>
      </c>
      <c r="K308" s="118" t="str">
        <f t="shared" si="146"/>
        <v>0</v>
      </c>
      <c r="L308" s="118">
        <f>IFERROR(VLOOKUP(W308,ATS!$AD:$AF,3,FALSE),0)</f>
        <v>0</v>
      </c>
      <c r="M308" s="151" t="str">
        <f t="shared" si="169"/>
        <v>0</v>
      </c>
      <c r="N308" s="94">
        <v>0</v>
      </c>
      <c r="O308" s="56">
        <f t="shared" si="170"/>
        <v>0</v>
      </c>
      <c r="P308" s="51">
        <f>VLOOKUP($C308,Prices!$A$3:$R$1996,MATCH('2) Order Form'!P$8,Prices!$A$2:$R$2,0),FALSE)</f>
        <v>75</v>
      </c>
      <c r="Q308" s="52">
        <f>VLOOKUP($C308,Prices!$A$3:$R$1996,MATCH('2) Order Form'!Q$8,Prices!$A$2:$R$2,0),FALSE)</f>
        <v>149.94999999999999</v>
      </c>
      <c r="R308" s="35">
        <f t="shared" si="171"/>
        <v>0</v>
      </c>
      <c r="S308" s="44">
        <f t="shared" si="172"/>
        <v>0</v>
      </c>
      <c r="T308" s="52">
        <f t="shared" si="173"/>
        <v>0</v>
      </c>
      <c r="U308" s="119">
        <f t="shared" si="147"/>
        <v>0</v>
      </c>
      <c r="V308" s="120"/>
      <c r="W308" s="143">
        <v>7048652662149</v>
      </c>
      <c r="X308" s="121"/>
      <c r="Y308" s="122">
        <f t="shared" si="103"/>
        <v>0</v>
      </c>
      <c r="Z308" s="123">
        <f t="shared" ca="1" si="174"/>
        <v>0</v>
      </c>
      <c r="AA308" s="123">
        <f t="shared" ca="1" si="175"/>
        <v>1</v>
      </c>
      <c r="AB308" s="123">
        <f t="shared" ca="1" si="176"/>
        <v>1</v>
      </c>
      <c r="AC308" s="123" t="str">
        <f t="shared" si="177"/>
        <v>810102RIG Amethyst/Crystal Smoke/</v>
      </c>
      <c r="AD308" s="124" t="str">
        <f t="shared" si="178"/>
        <v>810102-OS</v>
      </c>
      <c r="AE308" s="127">
        <f>VLOOKUP($C308,Classification!$A:$F,5,FALSE)</f>
        <v>71</v>
      </c>
      <c r="AF308" s="125">
        <f>VLOOKUP($C308,Classification!$A:$F,6,FALSE)</f>
        <v>1</v>
      </c>
      <c r="AG308" s="126" t="str">
        <f>INDEX(ATS!$A:$AE,MATCH('2) Order Form'!$W308,ATS!$AD:$AD,0),7)</f>
        <v>Active</v>
      </c>
    </row>
    <row r="309" spans="1:33" ht="17.25" customHeight="1" x14ac:dyDescent="0.2">
      <c r="A309" s="34">
        <v>4</v>
      </c>
      <c r="B309" s="34" t="str">
        <f>VLOOKUP(A309,Classification!$H$2:$I$11,2,FALSE)</f>
        <v>Eyewear</v>
      </c>
      <c r="C309" s="34">
        <f>INDEX(ATS!$A:$AE,MATCH('2) Order Form'!$W309,ATS!$AD:$AD,0),1)</f>
        <v>852044</v>
      </c>
      <c r="D309" s="34" t="str">
        <f>INDEX(ATS!$A:$AE,MATCH('2) Order Form'!$W309,ATS!$AD:$AD,0),2)</f>
        <v>Ronin RIG Photochromic</v>
      </c>
      <c r="E309" s="83" t="str">
        <f>INDEX(ATS!$A:$AE,MATCH('2) Order Form'!$W309,ATS!$AD:$AD,0),4)</f>
        <v>226100-OS</v>
      </c>
      <c r="F309" s="83" t="str">
        <f>INDEX(ATS!$A:$AE,MATCH('2) Order Form'!$W309,ATS!$AD:$AD,0),5)</f>
        <v>RIG Photochromic/Matte Crystal Fluo</v>
      </c>
      <c r="G309" s="146" t="str">
        <f>INDEX(ATS!$A:$AE,MATCH('2) Order Form'!$W309,ATS!$AD:$AD,0),6)</f>
        <v>OS</v>
      </c>
      <c r="H309" s="59">
        <v>1</v>
      </c>
      <c r="I309" s="112">
        <v>0</v>
      </c>
      <c r="J309" s="118">
        <f>IFERROR(VLOOKUP(W309,ATS!$AD:$AF,2,FALSE),0)</f>
        <v>132</v>
      </c>
      <c r="K309" s="118" t="str">
        <f t="shared" si="146"/>
        <v>50+</v>
      </c>
      <c r="L309" s="118">
        <f>IFERROR(VLOOKUP(W309,ATS!$AD:$AF,3,FALSE),0)</f>
        <v>132</v>
      </c>
      <c r="M309" s="151" t="str">
        <f t="shared" si="169"/>
        <v>50+</v>
      </c>
      <c r="N309" s="94">
        <v>0</v>
      </c>
      <c r="O309" s="56">
        <f t="shared" si="170"/>
        <v>0</v>
      </c>
      <c r="P309" s="51">
        <f>VLOOKUP($C309,Prices!$A$3:$R$1996,MATCH('2) Order Form'!P$8,Prices!$A$2:$R$2,0),FALSE)</f>
        <v>115</v>
      </c>
      <c r="Q309" s="52">
        <f>VLOOKUP($C309,Prices!$A$3:$R$1996,MATCH('2) Order Form'!Q$8,Prices!$A$2:$R$2,0),FALSE)</f>
        <v>229.95</v>
      </c>
      <c r="R309" s="35">
        <f t="shared" si="171"/>
        <v>0</v>
      </c>
      <c r="S309" s="44">
        <f t="shared" si="172"/>
        <v>0</v>
      </c>
      <c r="T309" s="52">
        <f t="shared" si="173"/>
        <v>0</v>
      </c>
      <c r="U309" s="119">
        <f t="shared" si="147"/>
        <v>0</v>
      </c>
      <c r="V309" s="120"/>
      <c r="W309" s="143">
        <v>7048652615367</v>
      </c>
      <c r="X309" s="121"/>
      <c r="Y309" s="122">
        <f t="shared" si="103"/>
        <v>0</v>
      </c>
      <c r="Z309" s="123">
        <f t="shared" ca="1" si="174"/>
        <v>0</v>
      </c>
      <c r="AA309" s="123">
        <f t="shared" ca="1" si="175"/>
        <v>1</v>
      </c>
      <c r="AB309" s="123">
        <f t="shared" ca="1" si="176"/>
        <v>1</v>
      </c>
      <c r="AC309" s="123" t="str">
        <f t="shared" si="177"/>
        <v>852044RIG Photochromic/Matte Crystal Fluo</v>
      </c>
      <c r="AD309" s="124" t="str">
        <f t="shared" si="178"/>
        <v>852044-OS</v>
      </c>
      <c r="AE309" s="127">
        <f>VLOOKUP($C309,Classification!$A:$F,5,FALSE)</f>
        <v>72</v>
      </c>
      <c r="AF309" s="125">
        <f>VLOOKUP($C309,Classification!$A:$F,6,FALSE)</f>
        <v>1</v>
      </c>
      <c r="AG309" s="126" t="str">
        <f>INDEX(ATS!$A:$AE,MATCH('2) Order Form'!$W309,ATS!$AD:$AD,0),7)</f>
        <v>Stock</v>
      </c>
    </row>
    <row r="310" spans="1:33" ht="17.25" customHeight="1" x14ac:dyDescent="0.2">
      <c r="A310" s="34">
        <v>4</v>
      </c>
      <c r="B310" s="34" t="str">
        <f>VLOOKUP(A310,Classification!$H$2:$I$11,2,FALSE)</f>
        <v>Eyewear</v>
      </c>
      <c r="C310" s="34">
        <f>INDEX(ATS!$A:$AE,MATCH('2) Order Form'!$W310,ATS!$AD:$AD,0),1)</f>
        <v>852044</v>
      </c>
      <c r="D310" s="34" t="str">
        <f>INDEX(ATS!$A:$AE,MATCH('2) Order Form'!$W310,ATS!$AD:$AD,0),2)</f>
        <v>Ronin RIG Photochromic</v>
      </c>
      <c r="E310" s="83" t="str">
        <f>INDEX(ATS!$A:$AE,MATCH('2) Order Form'!$W310,ATS!$AD:$AD,0),4)</f>
        <v>220100-OS</v>
      </c>
      <c r="F310" s="83" t="str">
        <f>INDEX(ATS!$A:$AE,MATCH('2) Order Form'!$W310,ATS!$AD:$AD,0),5)</f>
        <v>RIG Photocromic/Matte Black</v>
      </c>
      <c r="G310" s="146" t="str">
        <f>INDEX(ATS!$A:$AE,MATCH('2) Order Form'!$W310,ATS!$AD:$AD,0),6)</f>
        <v>OS</v>
      </c>
      <c r="H310" s="59">
        <v>1</v>
      </c>
      <c r="I310" s="112">
        <v>0</v>
      </c>
      <c r="J310" s="118">
        <f>IFERROR(VLOOKUP(W310,ATS!$AD:$AF,2,FALSE),0)</f>
        <v>1</v>
      </c>
      <c r="K310" s="118">
        <f t="shared" si="146"/>
        <v>1</v>
      </c>
      <c r="L310" s="118">
        <f>IFERROR(VLOOKUP(W310,ATS!$AD:$AF,3,FALSE),0)</f>
        <v>1</v>
      </c>
      <c r="M310" s="151">
        <f t="shared" ref="M310" si="179">IF(L310=99999,"OPEN",IF(L310&gt;50,"50+",IF(L310&lt;=0,"0",L310)))</f>
        <v>1</v>
      </c>
      <c r="N310" s="94">
        <v>0</v>
      </c>
      <c r="O310" s="56">
        <f t="shared" ref="O310" si="180">IF(N310&lt;&gt;0,N310,$P$5)</f>
        <v>0</v>
      </c>
      <c r="P310" s="51">
        <f>VLOOKUP($C310,Prices!$A$3:$R$1996,MATCH('2) Order Form'!P$8,Prices!$A$2:$R$2,0),FALSE)</f>
        <v>115</v>
      </c>
      <c r="Q310" s="52">
        <f>VLOOKUP($C310,Prices!$A$3:$R$1996,MATCH('2) Order Form'!Q$8,Prices!$A$2:$R$2,0),FALSE)</f>
        <v>229.95</v>
      </c>
      <c r="R310" s="35">
        <f t="shared" ref="R310" si="181">I310*P310</f>
        <v>0</v>
      </c>
      <c r="S310" s="44">
        <f t="shared" ref="S310" si="182">R310*O310</f>
        <v>0</v>
      </c>
      <c r="T310" s="52">
        <f t="shared" ref="T310" si="183">R310-S310</f>
        <v>0</v>
      </c>
      <c r="U310" s="119">
        <f t="shared" si="147"/>
        <v>0</v>
      </c>
      <c r="V310" s="120"/>
      <c r="W310" s="143">
        <v>7048652666161</v>
      </c>
      <c r="X310" s="121"/>
      <c r="Y310" s="122">
        <f t="shared" ref="Y310" si="184">I310*Q310</f>
        <v>0</v>
      </c>
      <c r="Z310" s="123">
        <f t="shared" ref="Z310" ca="1" si="185">IF(A310=OFFSET(A310,-1,0),0,1)</f>
        <v>0</v>
      </c>
      <c r="AA310" s="123">
        <f t="shared" ref="AA310" ca="1" si="186">IF(C310=OFFSET(C310,-1,0),0,1)</f>
        <v>0</v>
      </c>
      <c r="AB310" s="123">
        <f t="shared" ref="AB310" ca="1" si="187">IF(F310=OFFSET(F310,-1,0),0,1)</f>
        <v>1</v>
      </c>
      <c r="AC310" s="123" t="str">
        <f t="shared" ref="AC310" si="188">CONCATENATE(C310,F310)</f>
        <v>852044RIG Photocromic/Matte Black</v>
      </c>
      <c r="AD310" s="124" t="str">
        <f t="shared" ref="AD310" si="189">IFERROR(IF(B310="EYEWEAR",CONCATENATE(C310,"-",G310),C310),C310)</f>
        <v>852044-OS</v>
      </c>
      <c r="AE310" s="127">
        <f>VLOOKUP($C310,Classification!$A:$F,5,FALSE)</f>
        <v>72</v>
      </c>
      <c r="AF310" s="125">
        <f>VLOOKUP($C310,Classification!$A:$F,6,FALSE)</f>
        <v>1</v>
      </c>
      <c r="AG310" s="126" t="str">
        <f>INDEX(ATS!$A:$AE,MATCH('2) Order Form'!$W310,ATS!$AD:$AD,0),7)</f>
        <v>Stock</v>
      </c>
    </row>
    <row r="311" spans="1:33" ht="17.25" customHeight="1" x14ac:dyDescent="0.2">
      <c r="A311" s="34">
        <v>4</v>
      </c>
      <c r="B311" s="34" t="str">
        <f>VLOOKUP(A311,Classification!$H$2:$I$11,2,FALSE)</f>
        <v>Eyewear</v>
      </c>
      <c r="C311" s="34">
        <f>INDEX(ATS!$A:$AE,MATCH('2) Order Form'!$W311,ATS!$AD:$AD,0),1)</f>
        <v>852042</v>
      </c>
      <c r="D311" s="34" t="str">
        <f>INDEX(ATS!$A:$AE,MATCH('2) Order Form'!$W311,ATS!$AD:$AD,0),2)</f>
        <v>Ronin Polarized</v>
      </c>
      <c r="E311" s="83" t="str">
        <f>INDEX(ATS!$A:$AE,MATCH('2) Order Form'!$W311,ATS!$AD:$AD,0),4)</f>
        <v>230100-OS</v>
      </c>
      <c r="F311" s="83" t="str">
        <f>INDEX(ATS!$A:$AE,MATCH('2) Order Form'!$W311,ATS!$AD:$AD,0),5)</f>
        <v>Obsidian Black Polarized/Matte Black</v>
      </c>
      <c r="G311" s="146" t="str">
        <f>INDEX(ATS!$A:$AE,MATCH('2) Order Form'!$W311,ATS!$AD:$AD,0),6)</f>
        <v>OS</v>
      </c>
      <c r="H311" s="59">
        <v>1</v>
      </c>
      <c r="I311" s="112">
        <v>0</v>
      </c>
      <c r="J311" s="118">
        <f>IFERROR(VLOOKUP(W311,ATS!$AD:$AF,2,FALSE),0)</f>
        <v>61</v>
      </c>
      <c r="K311" s="118" t="str">
        <f t="shared" si="146"/>
        <v>50+</v>
      </c>
      <c r="L311" s="118">
        <f>IFERROR(VLOOKUP(W311,ATS!$AD:$AF,3,FALSE),0)</f>
        <v>61</v>
      </c>
      <c r="M311" s="151" t="str">
        <f t="shared" si="169"/>
        <v>50+</v>
      </c>
      <c r="N311" s="94">
        <v>0</v>
      </c>
      <c r="O311" s="56">
        <f t="shared" si="170"/>
        <v>0</v>
      </c>
      <c r="P311" s="51">
        <f>VLOOKUP($C311,Prices!$A$3:$R$1996,MATCH('2) Order Form'!P$8,Prices!$A$2:$R$2,0),FALSE)</f>
        <v>95</v>
      </c>
      <c r="Q311" s="52">
        <f>VLOOKUP($C311,Prices!$A$3:$R$1996,MATCH('2) Order Form'!Q$8,Prices!$A$2:$R$2,0),FALSE)</f>
        <v>189.95</v>
      </c>
      <c r="R311" s="35">
        <f t="shared" si="171"/>
        <v>0</v>
      </c>
      <c r="S311" s="44">
        <f t="shared" si="172"/>
        <v>0</v>
      </c>
      <c r="T311" s="52">
        <f t="shared" si="173"/>
        <v>0</v>
      </c>
      <c r="U311" s="119">
        <f t="shared" si="147"/>
        <v>0</v>
      </c>
      <c r="V311" s="120"/>
      <c r="W311" s="143">
        <v>7048652615565</v>
      </c>
      <c r="X311" s="121"/>
      <c r="Y311" s="122">
        <f t="shared" si="103"/>
        <v>0</v>
      </c>
      <c r="Z311" s="123">
        <f t="shared" ca="1" si="174"/>
        <v>0</v>
      </c>
      <c r="AA311" s="123">
        <f t="shared" ca="1" si="175"/>
        <v>1</v>
      </c>
      <c r="AB311" s="123">
        <f t="shared" ca="1" si="176"/>
        <v>1</v>
      </c>
      <c r="AC311" s="123" t="str">
        <f t="shared" si="177"/>
        <v>852042Obsidian Black Polarized/Matte Black</v>
      </c>
      <c r="AD311" s="124" t="str">
        <f t="shared" si="178"/>
        <v>852042-OS</v>
      </c>
      <c r="AE311" s="127">
        <f>VLOOKUP($C311,Classification!$A:$F,5,FALSE)</f>
        <v>73</v>
      </c>
      <c r="AF311" s="125">
        <f>VLOOKUP($C311,Classification!$A:$F,6,FALSE)</f>
        <v>1</v>
      </c>
      <c r="AG311" s="126" t="str">
        <f>INDEX(ATS!$A:$AE,MATCH('2) Order Form'!$W311,ATS!$AD:$AD,0),7)</f>
        <v>Active</v>
      </c>
    </row>
    <row r="312" spans="1:33" s="135" customFormat="1" ht="17.25" customHeight="1" x14ac:dyDescent="0.2">
      <c r="A312" s="34">
        <v>4</v>
      </c>
      <c r="B312" s="34" t="str">
        <f>VLOOKUP(A312,Classification!$H$2:$I$11,2,FALSE)</f>
        <v>Eyewear</v>
      </c>
      <c r="C312" s="34">
        <f>INDEX(ATS!$A:$AE,MATCH('2) Order Form'!$W312,ATS!$AD:$AD,0),1)</f>
        <v>852046</v>
      </c>
      <c r="D312" s="34" t="str">
        <f>INDEX(ATS!$A:$AE,MATCH('2) Order Form'!$W312,ATS!$AD:$AD,0),2)</f>
        <v>Ronin Max RIG Reflect</v>
      </c>
      <c r="E312" s="83" t="str">
        <f>INDEX(ATS!$A:$AE,MATCH('2) Order Form'!$W312,ATS!$AD:$AD,0),4)</f>
        <v>161000-OS</v>
      </c>
      <c r="F312" s="83" t="str">
        <f>INDEX(ATS!$A:$AE,MATCH('2) Order Form'!$W312,ATS!$AD:$AD,0),5)</f>
        <v>RIG Aquamarine/Satin White</v>
      </c>
      <c r="G312" s="146" t="str">
        <f>INDEX(ATS!$A:$AE,MATCH('2) Order Form'!$W312,ATS!$AD:$AD,0),6)</f>
        <v>OS</v>
      </c>
      <c r="H312" s="59">
        <v>1</v>
      </c>
      <c r="I312" s="112">
        <v>0</v>
      </c>
      <c r="J312" s="118">
        <f>IFERROR(VLOOKUP(W312,ATS!$AD:$AF,2,FALSE),0)</f>
        <v>0</v>
      </c>
      <c r="K312" s="118" t="str">
        <f t="shared" si="146"/>
        <v>0</v>
      </c>
      <c r="L312" s="118">
        <f>IFERROR(VLOOKUP(W312,ATS!$AD:$AF,3,FALSE),0)</f>
        <v>0</v>
      </c>
      <c r="M312" s="151" t="str">
        <f t="shared" si="169"/>
        <v>0</v>
      </c>
      <c r="N312" s="94">
        <v>0</v>
      </c>
      <c r="O312" s="56">
        <f t="shared" si="170"/>
        <v>0</v>
      </c>
      <c r="P312" s="51">
        <f>VLOOKUP($C312,Prices!$A$3:$R$1996,MATCH('2) Order Form'!P$8,Prices!$A$2:$R$2,0),FALSE)</f>
        <v>75</v>
      </c>
      <c r="Q312" s="52">
        <f>VLOOKUP($C312,Prices!$A$3:$R$1996,MATCH('2) Order Form'!Q$8,Prices!$A$2:$R$2,0),FALSE)</f>
        <v>149.94999999999999</v>
      </c>
      <c r="R312" s="35">
        <f t="shared" si="171"/>
        <v>0</v>
      </c>
      <c r="S312" s="44">
        <f t="shared" si="172"/>
        <v>0</v>
      </c>
      <c r="T312" s="52">
        <f t="shared" si="173"/>
        <v>0</v>
      </c>
      <c r="U312" s="119">
        <f t="shared" si="147"/>
        <v>0</v>
      </c>
      <c r="V312" s="120"/>
      <c r="W312" s="143">
        <v>7048652615336</v>
      </c>
      <c r="X312" s="121"/>
      <c r="Y312" s="122">
        <f t="shared" si="103"/>
        <v>0</v>
      </c>
      <c r="Z312" s="123">
        <f t="shared" ca="1" si="174"/>
        <v>0</v>
      </c>
      <c r="AA312" s="123">
        <f t="shared" ca="1" si="175"/>
        <v>1</v>
      </c>
      <c r="AB312" s="123">
        <f t="shared" ca="1" si="176"/>
        <v>1</v>
      </c>
      <c r="AC312" s="123" t="str">
        <f t="shared" si="177"/>
        <v>852046RIG Aquamarine/Satin White</v>
      </c>
      <c r="AD312" s="124" t="str">
        <f t="shared" si="178"/>
        <v>852046-OS</v>
      </c>
      <c r="AE312" s="127">
        <f>VLOOKUP($C312,Classification!$A:$F,5,FALSE)</f>
        <v>74</v>
      </c>
      <c r="AF312" s="125">
        <f>VLOOKUP($C312,Classification!$A:$F,6,FALSE)</f>
        <v>1</v>
      </c>
      <c r="AG312" s="126" t="str">
        <f>INDEX(ATS!$A:$AE,MATCH('2) Order Form'!$W312,ATS!$AD:$AD,0),7)</f>
        <v>Stock</v>
      </c>
    </row>
    <row r="313" spans="1:33" s="135" customFormat="1" ht="17.25" customHeight="1" x14ac:dyDescent="0.2">
      <c r="A313" s="34">
        <v>4</v>
      </c>
      <c r="B313" s="34" t="str">
        <f>VLOOKUP(A313,Classification!$H$2:$I$11,2,FALSE)</f>
        <v>Eyewear</v>
      </c>
      <c r="C313" s="34">
        <f>INDEX(ATS!$A:$AE,MATCH('2) Order Form'!$W313,ATS!$AD:$AD,0),1)</f>
        <v>852046</v>
      </c>
      <c r="D313" s="34" t="str">
        <f>INDEX(ATS!$A:$AE,MATCH('2) Order Form'!$W313,ATS!$AD:$AD,0),2)</f>
        <v>Ronin Max RIG Reflect</v>
      </c>
      <c r="E313" s="83" t="str">
        <f>INDEX(ATS!$A:$AE,MATCH('2) Order Form'!$W313,ATS!$AD:$AD,0),4)</f>
        <v>152000-OS</v>
      </c>
      <c r="F313" s="83" t="str">
        <f>INDEX(ATS!$A:$AE,MATCH('2) Order Form'!$W313,ATS!$AD:$AD,0),5)</f>
        <v>RIG Bixbite/Nardo Gray</v>
      </c>
      <c r="G313" s="146" t="str">
        <f>INDEX(ATS!$A:$AE,MATCH('2) Order Form'!$W313,ATS!$AD:$AD,0),6)</f>
        <v>OS</v>
      </c>
      <c r="H313" s="59">
        <v>1</v>
      </c>
      <c r="I313" s="112">
        <v>0</v>
      </c>
      <c r="J313" s="118">
        <f>IFERROR(VLOOKUP(W313,ATS!$AD:$AF,2,FALSE),0)</f>
        <v>81</v>
      </c>
      <c r="K313" s="118" t="str">
        <f t="shared" si="146"/>
        <v>50+</v>
      </c>
      <c r="L313" s="118">
        <f>IFERROR(VLOOKUP(W313,ATS!$AD:$AF,3,FALSE),0)</f>
        <v>81</v>
      </c>
      <c r="M313" s="151" t="str">
        <f t="shared" ref="M313:M328" si="190">IF(L313=99999,"OPEN",IF(L313&gt;50,"50+",IF(L313&lt;=0,"0",L313)))</f>
        <v>50+</v>
      </c>
      <c r="N313" s="94">
        <v>0</v>
      </c>
      <c r="O313" s="56">
        <f t="shared" ref="O313:O328" si="191">IF(N313&lt;&gt;0,N313,$P$5)</f>
        <v>0</v>
      </c>
      <c r="P313" s="51">
        <f>VLOOKUP($C313,Prices!$A$3:$R$1996,MATCH('2) Order Form'!P$8,Prices!$A$2:$R$2,0),FALSE)</f>
        <v>75</v>
      </c>
      <c r="Q313" s="52">
        <f>VLOOKUP($C313,Prices!$A$3:$R$1996,MATCH('2) Order Form'!Q$8,Prices!$A$2:$R$2,0),FALSE)</f>
        <v>149.94999999999999</v>
      </c>
      <c r="R313" s="35">
        <f t="shared" ref="R313:R328" si="192">I313*P313</f>
        <v>0</v>
      </c>
      <c r="S313" s="44">
        <f t="shared" ref="S313:S328" si="193">R313*O313</f>
        <v>0</v>
      </c>
      <c r="T313" s="52">
        <f t="shared" ref="T313:T328" si="194">R313-S313</f>
        <v>0</v>
      </c>
      <c r="U313" s="119">
        <f t="shared" si="147"/>
        <v>0</v>
      </c>
      <c r="V313" s="120"/>
      <c r="W313" s="143">
        <v>7048652661999</v>
      </c>
      <c r="X313" s="121"/>
      <c r="Y313" s="122">
        <f t="shared" si="103"/>
        <v>0</v>
      </c>
      <c r="Z313" s="123">
        <f t="shared" ref="Z313:Z328" ca="1" si="195">IF(A313=OFFSET(A313,-1,0),0,1)</f>
        <v>0</v>
      </c>
      <c r="AA313" s="123">
        <f t="shared" ref="AA313:AA328" ca="1" si="196">IF(C313=OFFSET(C313,-1,0),0,1)</f>
        <v>0</v>
      </c>
      <c r="AB313" s="123">
        <f t="shared" ref="AB313:AB328" ca="1" si="197">IF(F313=OFFSET(F313,-1,0),0,1)</f>
        <v>1</v>
      </c>
      <c r="AC313" s="123" t="str">
        <f t="shared" ref="AC313:AC328" si="198">CONCATENATE(C313,F313)</f>
        <v>852046RIG Bixbite/Nardo Gray</v>
      </c>
      <c r="AD313" s="124" t="str">
        <f t="shared" ref="AD313:AD328" si="199">IFERROR(IF(B313="EYEWEAR",CONCATENATE(C313,"-",G313),C313),C313)</f>
        <v>852046-OS</v>
      </c>
      <c r="AE313" s="127">
        <f>VLOOKUP($C313,Classification!$A:$F,5,FALSE)</f>
        <v>74</v>
      </c>
      <c r="AF313" s="125">
        <f>VLOOKUP($C313,Classification!$A:$F,6,FALSE)</f>
        <v>1</v>
      </c>
      <c r="AG313" s="126" t="str">
        <f>INDEX(ATS!$A:$AE,MATCH('2) Order Form'!$W313,ATS!$AD:$AD,0),7)</f>
        <v>Active</v>
      </c>
    </row>
    <row r="314" spans="1:33" s="135" customFormat="1" ht="17.25" customHeight="1" x14ac:dyDescent="0.2">
      <c r="A314" s="34">
        <v>4</v>
      </c>
      <c r="B314" s="34" t="str">
        <f>VLOOKUP(A314,Classification!$H$2:$I$11,2,FALSE)</f>
        <v>Eyewear</v>
      </c>
      <c r="C314" s="34">
        <f>INDEX(ATS!$A:$AE,MATCH('2) Order Form'!$W314,ATS!$AD:$AD,0),1)</f>
        <v>852046</v>
      </c>
      <c r="D314" s="34" t="str">
        <f>INDEX(ATS!$A:$AE,MATCH('2) Order Form'!$W314,ATS!$AD:$AD,0),2)</f>
        <v>Ronin Max RIG Reflect</v>
      </c>
      <c r="E314" s="83" t="str">
        <f>INDEX(ATS!$A:$AE,MATCH('2) Order Form'!$W314,ATS!$AD:$AD,0),4)</f>
        <v>200100-OS</v>
      </c>
      <c r="F314" s="83" t="str">
        <f>INDEX(ATS!$A:$AE,MATCH('2) Order Form'!$W314,ATS!$AD:$AD,0),5)</f>
        <v>RIG Obsidian/Matte Black</v>
      </c>
      <c r="G314" s="146" t="str">
        <f>INDEX(ATS!$A:$AE,MATCH('2) Order Form'!$W314,ATS!$AD:$AD,0),6)</f>
        <v>OS</v>
      </c>
      <c r="H314" s="59">
        <v>1</v>
      </c>
      <c r="I314" s="112">
        <v>0</v>
      </c>
      <c r="J314" s="118">
        <f>IFERROR(VLOOKUP(W314,ATS!$AD:$AF,2,FALSE),0)</f>
        <v>24</v>
      </c>
      <c r="K314" s="118">
        <f t="shared" si="146"/>
        <v>24</v>
      </c>
      <c r="L314" s="118">
        <f>IFERROR(VLOOKUP(W314,ATS!$AD:$AF,3,FALSE),0)</f>
        <v>24</v>
      </c>
      <c r="M314" s="151">
        <f t="shared" si="190"/>
        <v>24</v>
      </c>
      <c r="N314" s="94">
        <v>0</v>
      </c>
      <c r="O314" s="56">
        <f t="shared" si="191"/>
        <v>0</v>
      </c>
      <c r="P314" s="51">
        <f>VLOOKUP($C314,Prices!$A$3:$R$1996,MATCH('2) Order Form'!P$8,Prices!$A$2:$R$2,0),FALSE)</f>
        <v>75</v>
      </c>
      <c r="Q314" s="52">
        <f>VLOOKUP($C314,Prices!$A$3:$R$1996,MATCH('2) Order Form'!Q$8,Prices!$A$2:$R$2,0),FALSE)</f>
        <v>149.94999999999999</v>
      </c>
      <c r="R314" s="35">
        <f t="shared" si="192"/>
        <v>0</v>
      </c>
      <c r="S314" s="44">
        <f t="shared" si="193"/>
        <v>0</v>
      </c>
      <c r="T314" s="52">
        <f t="shared" si="194"/>
        <v>0</v>
      </c>
      <c r="U314" s="119">
        <f t="shared" si="147"/>
        <v>0</v>
      </c>
      <c r="V314" s="120"/>
      <c r="W314" s="143">
        <v>7048652615343</v>
      </c>
      <c r="X314" s="121"/>
      <c r="Y314" s="122">
        <f t="shared" si="103"/>
        <v>0</v>
      </c>
      <c r="Z314" s="123">
        <f t="shared" ca="1" si="195"/>
        <v>0</v>
      </c>
      <c r="AA314" s="123">
        <f t="shared" ca="1" si="196"/>
        <v>0</v>
      </c>
      <c r="AB314" s="123">
        <f t="shared" ca="1" si="197"/>
        <v>1</v>
      </c>
      <c r="AC314" s="123" t="str">
        <f t="shared" si="198"/>
        <v>852046RIG Obsidian/Matte Black</v>
      </c>
      <c r="AD314" s="124" t="str">
        <f t="shared" si="199"/>
        <v>852046-OS</v>
      </c>
      <c r="AE314" s="127">
        <f>VLOOKUP($C314,Classification!$A:$F,5,FALSE)</f>
        <v>74</v>
      </c>
      <c r="AF314" s="125">
        <f>VLOOKUP($C314,Classification!$A:$F,6,FALSE)</f>
        <v>1</v>
      </c>
      <c r="AG314" s="126" t="str">
        <f>INDEX(ATS!$A:$AE,MATCH('2) Order Form'!$W314,ATS!$AD:$AD,0),7)</f>
        <v>Active</v>
      </c>
    </row>
    <row r="315" spans="1:33" s="135" customFormat="1" ht="17.25" customHeight="1" x14ac:dyDescent="0.2">
      <c r="A315" s="34">
        <v>4</v>
      </c>
      <c r="B315" s="34" t="str">
        <f>VLOOKUP(A315,Classification!$H$2:$I$11,2,FALSE)</f>
        <v>Eyewear</v>
      </c>
      <c r="C315" s="34">
        <f>INDEX(ATS!$A:$AE,MATCH('2) Order Form'!$W315,ATS!$AD:$AD,0),1)</f>
        <v>852046</v>
      </c>
      <c r="D315" s="34" t="str">
        <f>INDEX(ATS!$A:$AE,MATCH('2) Order Form'!$W315,ATS!$AD:$AD,0),2)</f>
        <v>Ronin Max RIG Reflect</v>
      </c>
      <c r="E315" s="83" t="str">
        <f>INDEX(ATS!$A:$AE,MATCH('2) Order Form'!$W315,ATS!$AD:$AD,0),4)</f>
        <v>061200-OS</v>
      </c>
      <c r="F315" s="83" t="str">
        <f>INDEX(ATS!$A:$AE,MATCH('2) Order Form'!$W315,ATS!$AD:$AD,0),5)</f>
        <v>RIG Topaz/Matte White</v>
      </c>
      <c r="G315" s="146" t="str">
        <f>INDEX(ATS!$A:$AE,MATCH('2) Order Form'!$W315,ATS!$AD:$AD,0),6)</f>
        <v>OS</v>
      </c>
      <c r="H315" s="59">
        <v>1</v>
      </c>
      <c r="I315" s="112">
        <v>0</v>
      </c>
      <c r="J315" s="118">
        <f>IFERROR(VLOOKUP(W315,ATS!$AD:$AF,2,FALSE),0)</f>
        <v>35</v>
      </c>
      <c r="K315" s="118">
        <f t="shared" si="146"/>
        <v>35</v>
      </c>
      <c r="L315" s="118">
        <f>IFERROR(VLOOKUP(W315,ATS!$AD:$AF,3,FALSE),0)</f>
        <v>35</v>
      </c>
      <c r="M315" s="151">
        <f t="shared" si="190"/>
        <v>35</v>
      </c>
      <c r="N315" s="94">
        <v>0</v>
      </c>
      <c r="O315" s="56">
        <f t="shared" si="191"/>
        <v>0</v>
      </c>
      <c r="P315" s="51">
        <f>VLOOKUP($C315,Prices!$A$3:$R$1996,MATCH('2) Order Form'!P$8,Prices!$A$2:$R$2,0),FALSE)</f>
        <v>75</v>
      </c>
      <c r="Q315" s="52">
        <f>VLOOKUP($C315,Prices!$A$3:$R$1996,MATCH('2) Order Form'!Q$8,Prices!$A$2:$R$2,0),FALSE)</f>
        <v>149.94999999999999</v>
      </c>
      <c r="R315" s="35">
        <f t="shared" si="192"/>
        <v>0</v>
      </c>
      <c r="S315" s="44">
        <f t="shared" si="193"/>
        <v>0</v>
      </c>
      <c r="T315" s="52">
        <f t="shared" si="194"/>
        <v>0</v>
      </c>
      <c r="U315" s="119">
        <f t="shared" si="147"/>
        <v>0</v>
      </c>
      <c r="V315" s="120"/>
      <c r="W315" s="143">
        <v>7048652661982</v>
      </c>
      <c r="X315" s="121"/>
      <c r="Y315" s="122">
        <f t="shared" ref="Y315:Y377" si="200">I315*Q315</f>
        <v>0</v>
      </c>
      <c r="Z315" s="123">
        <f t="shared" ca="1" si="195"/>
        <v>0</v>
      </c>
      <c r="AA315" s="123">
        <f t="shared" ca="1" si="196"/>
        <v>0</v>
      </c>
      <c r="AB315" s="123">
        <f t="shared" ca="1" si="197"/>
        <v>1</v>
      </c>
      <c r="AC315" s="123" t="str">
        <f t="shared" si="198"/>
        <v>852046RIG Topaz/Matte White</v>
      </c>
      <c r="AD315" s="124" t="str">
        <f t="shared" si="199"/>
        <v>852046-OS</v>
      </c>
      <c r="AE315" s="127">
        <f>VLOOKUP($C315,Classification!$A:$F,5,FALSE)</f>
        <v>74</v>
      </c>
      <c r="AF315" s="125">
        <f>VLOOKUP($C315,Classification!$A:$F,6,FALSE)</f>
        <v>1</v>
      </c>
      <c r="AG315" s="126" t="str">
        <f>INDEX(ATS!$A:$AE,MATCH('2) Order Form'!$W315,ATS!$AD:$AD,0),7)</f>
        <v>Active</v>
      </c>
    </row>
    <row r="316" spans="1:33" ht="17.25" customHeight="1" x14ac:dyDescent="0.2">
      <c r="A316" s="34">
        <v>4</v>
      </c>
      <c r="B316" s="34" t="str">
        <f>VLOOKUP(A316,Classification!$H$2:$I$11,2,FALSE)</f>
        <v>Eyewear</v>
      </c>
      <c r="C316" s="34">
        <f>INDEX(ATS!$A:$AE,MATCH('2) Order Form'!$W316,ATS!$AD:$AD,0),1)</f>
        <v>810103</v>
      </c>
      <c r="D316" s="34" t="str">
        <f>INDEX(ATS!$A:$AE,MATCH('2) Order Form'!$W316,ATS!$AD:$AD,0),2)</f>
        <v>Ronin Max RIG</v>
      </c>
      <c r="E316" s="83" t="str">
        <f>INDEX(ATS!$A:$AE,MATCH('2) Order Form'!$W316,ATS!$AD:$AD,0),4)</f>
        <v>011300-OS</v>
      </c>
      <c r="F316" s="83" t="str">
        <f>INDEX(ATS!$A:$AE,MATCH('2) Order Form'!$W316,ATS!$AD:$AD,0),5)</f>
        <v>RIG Amethyst/Crystal Smoke/</v>
      </c>
      <c r="G316" s="146" t="str">
        <f>INDEX(ATS!$A:$AE,MATCH('2) Order Form'!$W316,ATS!$AD:$AD,0),6)</f>
        <v>OS</v>
      </c>
      <c r="H316" s="59">
        <v>1</v>
      </c>
      <c r="I316" s="112">
        <v>0</v>
      </c>
      <c r="J316" s="118">
        <f>IFERROR(VLOOKUP(W316,ATS!$AD:$AF,2,FALSE),0)</f>
        <v>0</v>
      </c>
      <c r="K316" s="118" t="str">
        <f t="shared" si="146"/>
        <v>0</v>
      </c>
      <c r="L316" s="118">
        <f>IFERROR(VLOOKUP(W316,ATS!$AD:$AF,3,FALSE),0)</f>
        <v>0</v>
      </c>
      <c r="M316" s="151" t="str">
        <f t="shared" si="190"/>
        <v>0</v>
      </c>
      <c r="N316" s="94">
        <v>0</v>
      </c>
      <c r="O316" s="56">
        <f t="shared" si="191"/>
        <v>0</v>
      </c>
      <c r="P316" s="51">
        <f>VLOOKUP($C316,Prices!$A$3:$R$1996,MATCH('2) Order Form'!P$8,Prices!$A$2:$R$2,0),FALSE)</f>
        <v>75</v>
      </c>
      <c r="Q316" s="52">
        <f>VLOOKUP($C316,Prices!$A$3:$R$1996,MATCH('2) Order Form'!Q$8,Prices!$A$2:$R$2,0),FALSE)</f>
        <v>149.94999999999999</v>
      </c>
      <c r="R316" s="35">
        <f t="shared" si="192"/>
        <v>0</v>
      </c>
      <c r="S316" s="44">
        <f t="shared" si="193"/>
        <v>0</v>
      </c>
      <c r="T316" s="52">
        <f t="shared" si="194"/>
        <v>0</v>
      </c>
      <c r="U316" s="119">
        <f t="shared" si="147"/>
        <v>0</v>
      </c>
      <c r="V316" s="120"/>
      <c r="W316" s="143">
        <v>7048652662125</v>
      </c>
      <c r="X316" s="121"/>
      <c r="Y316" s="122">
        <f t="shared" si="200"/>
        <v>0</v>
      </c>
      <c r="Z316" s="123">
        <f t="shared" ca="1" si="195"/>
        <v>0</v>
      </c>
      <c r="AA316" s="123">
        <f t="shared" ca="1" si="196"/>
        <v>1</v>
      </c>
      <c r="AB316" s="123">
        <f t="shared" ca="1" si="197"/>
        <v>1</v>
      </c>
      <c r="AC316" s="123" t="str">
        <f t="shared" si="198"/>
        <v>810103RIG Amethyst/Crystal Smoke/</v>
      </c>
      <c r="AD316" s="124" t="str">
        <f t="shared" si="199"/>
        <v>810103-OS</v>
      </c>
      <c r="AE316" s="127">
        <f>VLOOKUP($C316,Classification!$A:$F,5,FALSE)</f>
        <v>75</v>
      </c>
      <c r="AF316" s="125">
        <f>VLOOKUP($C316,Classification!$A:$F,6,FALSE)</f>
        <v>1</v>
      </c>
      <c r="AG316" s="126" t="str">
        <f>INDEX(ATS!$A:$AE,MATCH('2) Order Form'!$W316,ATS!$AD:$AD,0),7)</f>
        <v>Active</v>
      </c>
    </row>
    <row r="317" spans="1:33" ht="17.25" customHeight="1" x14ac:dyDescent="0.2">
      <c r="A317" s="34">
        <v>4</v>
      </c>
      <c r="B317" s="34" t="str">
        <f>VLOOKUP(A317,Classification!$H$2:$I$11,2,FALSE)</f>
        <v>Eyewear</v>
      </c>
      <c r="C317" s="34">
        <f>INDEX(ATS!$A:$AE,MATCH('2) Order Form'!$W317,ATS!$AD:$AD,0),1)</f>
        <v>852047</v>
      </c>
      <c r="D317" s="34" t="str">
        <f>INDEX(ATS!$A:$AE,MATCH('2) Order Form'!$W317,ATS!$AD:$AD,0),2)</f>
        <v>Ronin Max RIG Photochromic</v>
      </c>
      <c r="E317" s="83" t="str">
        <f>INDEX(ATS!$A:$AE,MATCH('2) Order Form'!$W317,ATS!$AD:$AD,0),4)</f>
        <v>226100-OS</v>
      </c>
      <c r="F317" s="83" t="str">
        <f>INDEX(ATS!$A:$AE,MATCH('2) Order Form'!$W317,ATS!$AD:$AD,0),5)</f>
        <v>RIG Photochromic/Matte Crystal Fluo</v>
      </c>
      <c r="G317" s="146" t="str">
        <f>INDEX(ATS!$A:$AE,MATCH('2) Order Form'!$W317,ATS!$AD:$AD,0),6)</f>
        <v>OS</v>
      </c>
      <c r="H317" s="59">
        <v>1</v>
      </c>
      <c r="I317" s="112">
        <v>0</v>
      </c>
      <c r="J317" s="118">
        <f>IFERROR(VLOOKUP(W317,ATS!$AD:$AF,2,FALSE),0)</f>
        <v>5</v>
      </c>
      <c r="K317" s="118">
        <f t="shared" si="146"/>
        <v>5</v>
      </c>
      <c r="L317" s="118">
        <f>IFERROR(VLOOKUP(W317,ATS!$AD:$AF,3,FALSE),0)</f>
        <v>5</v>
      </c>
      <c r="M317" s="151">
        <f t="shared" si="190"/>
        <v>5</v>
      </c>
      <c r="N317" s="94">
        <v>0</v>
      </c>
      <c r="O317" s="56">
        <f t="shared" si="191"/>
        <v>0</v>
      </c>
      <c r="P317" s="51">
        <f>VLOOKUP($C317,Prices!$A$3:$R$1996,MATCH('2) Order Form'!P$8,Prices!$A$2:$R$2,0),FALSE)</f>
        <v>115</v>
      </c>
      <c r="Q317" s="52">
        <f>VLOOKUP($C317,Prices!$A$3:$R$1996,MATCH('2) Order Form'!Q$8,Prices!$A$2:$R$2,0),FALSE)</f>
        <v>229.95</v>
      </c>
      <c r="R317" s="35">
        <f t="shared" si="192"/>
        <v>0</v>
      </c>
      <c r="S317" s="44">
        <f t="shared" si="193"/>
        <v>0</v>
      </c>
      <c r="T317" s="52">
        <f t="shared" si="194"/>
        <v>0</v>
      </c>
      <c r="U317" s="119">
        <f t="shared" si="147"/>
        <v>0</v>
      </c>
      <c r="V317" s="120"/>
      <c r="W317" s="143">
        <v>7048652615305</v>
      </c>
      <c r="X317" s="121"/>
      <c r="Y317" s="122">
        <f t="shared" si="200"/>
        <v>0</v>
      </c>
      <c r="Z317" s="123">
        <f t="shared" ca="1" si="195"/>
        <v>0</v>
      </c>
      <c r="AA317" s="123">
        <f t="shared" ca="1" si="196"/>
        <v>1</v>
      </c>
      <c r="AB317" s="123">
        <f t="shared" ca="1" si="197"/>
        <v>1</v>
      </c>
      <c r="AC317" s="123" t="str">
        <f t="shared" si="198"/>
        <v>852047RIG Photochromic/Matte Crystal Fluo</v>
      </c>
      <c r="AD317" s="124" t="str">
        <f t="shared" si="199"/>
        <v>852047-OS</v>
      </c>
      <c r="AE317" s="127">
        <f>VLOOKUP($C317,Classification!$A:$F,5,FALSE)</f>
        <v>76</v>
      </c>
      <c r="AF317" s="125">
        <f>VLOOKUP($C317,Classification!$A:$F,6,FALSE)</f>
        <v>1</v>
      </c>
      <c r="AG317" s="126" t="str">
        <f>INDEX(ATS!$A:$AE,MATCH('2) Order Form'!$W317,ATS!$AD:$AD,0),7)</f>
        <v>Stock</v>
      </c>
    </row>
    <row r="318" spans="1:33" ht="17.25" customHeight="1" x14ac:dyDescent="0.2">
      <c r="A318" s="34">
        <v>4</v>
      </c>
      <c r="B318" s="34" t="str">
        <f>VLOOKUP(A318,Classification!$H$2:$I$11,2,FALSE)</f>
        <v>Eyewear</v>
      </c>
      <c r="C318" s="34">
        <f>INDEX(ATS!$A:$AE,MATCH('2) Order Form'!$W318,ATS!$AD:$AD,0),1)</f>
        <v>852047</v>
      </c>
      <c r="D318" s="34" t="str">
        <f>INDEX(ATS!$A:$AE,MATCH('2) Order Form'!$W318,ATS!$AD:$AD,0),2)</f>
        <v>Ronin Max RIG Photochromic</v>
      </c>
      <c r="E318" s="83" t="str">
        <f>INDEX(ATS!$A:$AE,MATCH('2) Order Form'!$W318,ATS!$AD:$AD,0),4)</f>
        <v>220100-OS</v>
      </c>
      <c r="F318" s="83" t="str">
        <f>INDEX(ATS!$A:$AE,MATCH('2) Order Form'!$W318,ATS!$AD:$AD,0),5)</f>
        <v>RIG Photocromic/Matte Black</v>
      </c>
      <c r="G318" s="146" t="str">
        <f>INDEX(ATS!$A:$AE,MATCH('2) Order Form'!$W318,ATS!$AD:$AD,0),6)</f>
        <v>OS</v>
      </c>
      <c r="H318" s="59">
        <v>1</v>
      </c>
      <c r="I318" s="112">
        <v>0</v>
      </c>
      <c r="J318" s="118">
        <f>IFERROR(VLOOKUP(W318,ATS!$AD:$AF,2,FALSE),0)</f>
        <v>2</v>
      </c>
      <c r="K318" s="118">
        <f t="shared" si="146"/>
        <v>2</v>
      </c>
      <c r="L318" s="118">
        <f>IFERROR(VLOOKUP(W318,ATS!$AD:$AF,3,FALSE),0)</f>
        <v>2</v>
      </c>
      <c r="M318" s="151">
        <f t="shared" ref="M318" si="201">IF(L318=99999,"OPEN",IF(L318&gt;50,"50+",IF(L318&lt;=0,"0",L318)))</f>
        <v>2</v>
      </c>
      <c r="N318" s="94">
        <v>0</v>
      </c>
      <c r="O318" s="56">
        <f t="shared" ref="O318" si="202">IF(N318&lt;&gt;0,N318,$P$5)</f>
        <v>0</v>
      </c>
      <c r="P318" s="51">
        <f>VLOOKUP($C318,Prices!$A$3:$R$1996,MATCH('2) Order Form'!P$8,Prices!$A$2:$R$2,0),FALSE)</f>
        <v>115</v>
      </c>
      <c r="Q318" s="52">
        <f>VLOOKUP($C318,Prices!$A$3:$R$1996,MATCH('2) Order Form'!Q$8,Prices!$A$2:$R$2,0),FALSE)</f>
        <v>229.95</v>
      </c>
      <c r="R318" s="35">
        <f t="shared" ref="R318" si="203">I318*P318</f>
        <v>0</v>
      </c>
      <c r="S318" s="44">
        <f t="shared" ref="S318" si="204">R318*O318</f>
        <v>0</v>
      </c>
      <c r="T318" s="52">
        <f t="shared" ref="T318" si="205">R318-S318</f>
        <v>0</v>
      </c>
      <c r="U318" s="119">
        <f t="shared" si="147"/>
        <v>0</v>
      </c>
      <c r="V318" s="120"/>
      <c r="W318" s="143">
        <v>7048652666178</v>
      </c>
      <c r="X318" s="121"/>
      <c r="Y318" s="122">
        <f t="shared" ref="Y318" si="206">I318*Q318</f>
        <v>0</v>
      </c>
      <c r="Z318" s="123">
        <f t="shared" ref="Z318" ca="1" si="207">IF(A318=OFFSET(A318,-1,0),0,1)</f>
        <v>0</v>
      </c>
      <c r="AA318" s="123">
        <f t="shared" ref="AA318" ca="1" si="208">IF(C318=OFFSET(C318,-1,0),0,1)</f>
        <v>0</v>
      </c>
      <c r="AB318" s="123">
        <f t="shared" ref="AB318" ca="1" si="209">IF(F318=OFFSET(F318,-1,0),0,1)</f>
        <v>1</v>
      </c>
      <c r="AC318" s="123" t="str">
        <f t="shared" ref="AC318" si="210">CONCATENATE(C318,F318)</f>
        <v>852047RIG Photocromic/Matte Black</v>
      </c>
      <c r="AD318" s="124" t="str">
        <f t="shared" ref="AD318" si="211">IFERROR(IF(B318="EYEWEAR",CONCATENATE(C318,"-",G318),C318),C318)</f>
        <v>852047-OS</v>
      </c>
      <c r="AE318" s="127">
        <f>VLOOKUP($C318,Classification!$A:$F,5,FALSE)</f>
        <v>76</v>
      </c>
      <c r="AF318" s="125">
        <f>VLOOKUP($C318,Classification!$A:$F,6,FALSE)</f>
        <v>1</v>
      </c>
      <c r="AG318" s="126" t="str">
        <f>INDEX(ATS!$A:$AE,MATCH('2) Order Form'!$W318,ATS!$AD:$AD,0),7)</f>
        <v>Stock</v>
      </c>
    </row>
    <row r="319" spans="1:33" ht="17.25" customHeight="1" x14ac:dyDescent="0.2">
      <c r="A319" s="34">
        <v>4</v>
      </c>
      <c r="B319" s="34" t="str">
        <f>VLOOKUP(A319,Classification!$H$2:$I$11,2,FALSE)</f>
        <v>Eyewear</v>
      </c>
      <c r="C319" s="34">
        <f>INDEX(ATS!$A:$AE,MATCH('2) Order Form'!$W319,ATS!$AD:$AD,0),1)</f>
        <v>852045</v>
      </c>
      <c r="D319" s="34" t="str">
        <f>INDEX(ATS!$A:$AE,MATCH('2) Order Form'!$W319,ATS!$AD:$AD,0),2)</f>
        <v>Ronin Max Polarized</v>
      </c>
      <c r="E319" s="83" t="str">
        <f>INDEX(ATS!$A:$AE,MATCH('2) Order Form'!$W319,ATS!$AD:$AD,0),4)</f>
        <v>230100-OS</v>
      </c>
      <c r="F319" s="83" t="str">
        <f>INDEX(ATS!$A:$AE,MATCH('2) Order Form'!$W319,ATS!$AD:$AD,0),5)</f>
        <v>Obsidian Black Polarized/Matte Black</v>
      </c>
      <c r="G319" s="146" t="str">
        <f>INDEX(ATS!$A:$AE,MATCH('2) Order Form'!$W319,ATS!$AD:$AD,0),6)</f>
        <v>OS</v>
      </c>
      <c r="H319" s="59">
        <v>1</v>
      </c>
      <c r="I319" s="112">
        <v>0</v>
      </c>
      <c r="J319" s="118">
        <f>IFERROR(VLOOKUP(W319,ATS!$AD:$AF,2,FALSE),0)</f>
        <v>74</v>
      </c>
      <c r="K319" s="118" t="str">
        <f t="shared" si="146"/>
        <v>50+</v>
      </c>
      <c r="L319" s="118">
        <f>IFERROR(VLOOKUP(W319,ATS!$AD:$AF,3,FALSE),0)</f>
        <v>74</v>
      </c>
      <c r="M319" s="151" t="str">
        <f t="shared" si="190"/>
        <v>50+</v>
      </c>
      <c r="N319" s="94">
        <v>0</v>
      </c>
      <c r="O319" s="56">
        <f t="shared" si="191"/>
        <v>0</v>
      </c>
      <c r="P319" s="51">
        <f>VLOOKUP($C319,Prices!$A$3:$R$1996,MATCH('2) Order Form'!P$8,Prices!$A$2:$R$2,0),FALSE)</f>
        <v>95</v>
      </c>
      <c r="Q319" s="52">
        <f>VLOOKUP($C319,Prices!$A$3:$R$1996,MATCH('2) Order Form'!Q$8,Prices!$A$2:$R$2,0),FALSE)</f>
        <v>189.95</v>
      </c>
      <c r="R319" s="35">
        <f t="shared" si="192"/>
        <v>0</v>
      </c>
      <c r="S319" s="44">
        <f t="shared" si="193"/>
        <v>0</v>
      </c>
      <c r="T319" s="52">
        <f t="shared" si="194"/>
        <v>0</v>
      </c>
      <c r="U319" s="119">
        <f t="shared" si="147"/>
        <v>0</v>
      </c>
      <c r="V319" s="120"/>
      <c r="W319" s="143">
        <v>7048652615350</v>
      </c>
      <c r="X319" s="121"/>
      <c r="Y319" s="122">
        <f t="shared" si="200"/>
        <v>0</v>
      </c>
      <c r="Z319" s="123">
        <f t="shared" ca="1" si="195"/>
        <v>0</v>
      </c>
      <c r="AA319" s="123">
        <f t="shared" ca="1" si="196"/>
        <v>1</v>
      </c>
      <c r="AB319" s="123">
        <f t="shared" ca="1" si="197"/>
        <v>1</v>
      </c>
      <c r="AC319" s="123" t="str">
        <f t="shared" si="198"/>
        <v>852045Obsidian Black Polarized/Matte Black</v>
      </c>
      <c r="AD319" s="124" t="str">
        <f t="shared" si="199"/>
        <v>852045-OS</v>
      </c>
      <c r="AE319" s="127">
        <f>VLOOKUP($C319,Classification!$A:$F,5,FALSE)</f>
        <v>77</v>
      </c>
      <c r="AF319" s="125">
        <f>VLOOKUP($C319,Classification!$A:$F,6,FALSE)</f>
        <v>1</v>
      </c>
      <c r="AG319" s="126" t="str">
        <f>INDEX(ATS!$A:$AE,MATCH('2) Order Form'!$W319,ATS!$AD:$AD,0),7)</f>
        <v>Active</v>
      </c>
    </row>
    <row r="320" spans="1:33" ht="17.25" customHeight="1" x14ac:dyDescent="0.2">
      <c r="A320" s="34">
        <v>4</v>
      </c>
      <c r="B320" s="34" t="str">
        <f>VLOOKUP(A320,Classification!$H$2:$I$11,2,FALSE)</f>
        <v>Eyewear</v>
      </c>
      <c r="C320" s="34">
        <f>INDEX(ATS!$A:$AE,MATCH('2) Order Form'!$W320,ATS!$AD:$AD,0),1)</f>
        <v>852049</v>
      </c>
      <c r="D320" s="34" t="str">
        <f>INDEX(ATS!$A:$AE,MATCH('2) Order Form'!$W320,ATS!$AD:$AD,0),2)</f>
        <v>Ronin RIG Reflect Lens</v>
      </c>
      <c r="E320" s="83" t="str">
        <f>INDEX(ATS!$A:$AE,MATCH('2) Order Form'!$W320,ATS!$AD:$AD,0),4)</f>
        <v>160000-OS</v>
      </c>
      <c r="F320" s="83" t="str">
        <f>INDEX(ATS!$A:$AE,MATCH('2) Order Form'!$W320,ATS!$AD:$AD,0),5)</f>
        <v>RIG Aquamarine</v>
      </c>
      <c r="G320" s="146" t="str">
        <f>INDEX(ATS!$A:$AE,MATCH('2) Order Form'!$W320,ATS!$AD:$AD,0),6)</f>
        <v>OS</v>
      </c>
      <c r="H320" s="59">
        <v>1</v>
      </c>
      <c r="I320" s="112">
        <v>0</v>
      </c>
      <c r="J320" s="118">
        <f>IFERROR(VLOOKUP(W320,ATS!$AD:$AF,2,FALSE),0)</f>
        <v>37</v>
      </c>
      <c r="K320" s="118">
        <f t="shared" si="146"/>
        <v>37</v>
      </c>
      <c r="L320" s="118">
        <f>IFERROR(VLOOKUP(W320,ATS!$AD:$AF,3,FALSE),0)</f>
        <v>37</v>
      </c>
      <c r="M320" s="151">
        <f t="shared" si="190"/>
        <v>37</v>
      </c>
      <c r="N320" s="94">
        <v>0</v>
      </c>
      <c r="O320" s="56">
        <f t="shared" si="191"/>
        <v>0</v>
      </c>
      <c r="P320" s="51">
        <f>VLOOKUP($C320,Prices!$A$3:$R$1996,MATCH('2) Order Form'!P$8,Prices!$A$2:$R$2,0),FALSE)</f>
        <v>50</v>
      </c>
      <c r="Q320" s="52">
        <f>VLOOKUP($C320,Prices!$A$3:$R$1996,MATCH('2) Order Form'!Q$8,Prices!$A$2:$R$2,0),FALSE)</f>
        <v>99.95</v>
      </c>
      <c r="R320" s="35">
        <f t="shared" si="192"/>
        <v>0</v>
      </c>
      <c r="S320" s="44">
        <f t="shared" si="193"/>
        <v>0</v>
      </c>
      <c r="T320" s="52">
        <f t="shared" si="194"/>
        <v>0</v>
      </c>
      <c r="U320" s="119">
        <f t="shared" si="147"/>
        <v>0</v>
      </c>
      <c r="V320" s="120"/>
      <c r="W320" s="143">
        <v>7048652615275</v>
      </c>
      <c r="X320" s="121"/>
      <c r="Y320" s="122">
        <f t="shared" si="200"/>
        <v>0</v>
      </c>
      <c r="Z320" s="123">
        <f t="shared" ca="1" si="195"/>
        <v>0</v>
      </c>
      <c r="AA320" s="123">
        <f t="shared" ca="1" si="196"/>
        <v>1</v>
      </c>
      <c r="AB320" s="123">
        <f t="shared" ca="1" si="197"/>
        <v>1</v>
      </c>
      <c r="AC320" s="123" t="str">
        <f t="shared" si="198"/>
        <v>852049RIG Aquamarine</v>
      </c>
      <c r="AD320" s="124" t="str">
        <f t="shared" si="199"/>
        <v>852049-OS</v>
      </c>
      <c r="AE320" s="127">
        <f>VLOOKUP($C320,Classification!$A:$F,5,FALSE)</f>
        <v>78</v>
      </c>
      <c r="AF320" s="125">
        <f>VLOOKUP($C320,Classification!$A:$F,6,FALSE)</f>
        <v>1</v>
      </c>
      <c r="AG320" s="126" t="str">
        <f>INDEX(ATS!$A:$AE,MATCH('2) Order Form'!$W320,ATS!$AD:$AD,0),7)</f>
        <v>Active</v>
      </c>
    </row>
    <row r="321" spans="1:33" ht="17.25" customHeight="1" x14ac:dyDescent="0.2">
      <c r="A321" s="34">
        <v>4</v>
      </c>
      <c r="B321" s="34" t="str">
        <f>VLOOKUP(A321,Classification!$H$2:$I$11,2,FALSE)</f>
        <v>Eyewear</v>
      </c>
      <c r="C321" s="34">
        <f>INDEX(ATS!$A:$AE,MATCH('2) Order Form'!$W321,ATS!$AD:$AD,0),1)</f>
        <v>852049</v>
      </c>
      <c r="D321" s="34" t="str">
        <f>INDEX(ATS!$A:$AE,MATCH('2) Order Form'!$W321,ATS!$AD:$AD,0),2)</f>
        <v>Ronin RIG Reflect Lens</v>
      </c>
      <c r="E321" s="83" t="str">
        <f>INDEX(ATS!$A:$AE,MATCH('2) Order Form'!$W321,ATS!$AD:$AD,0),4)</f>
        <v>150000-OS</v>
      </c>
      <c r="F321" s="83" t="str">
        <f>INDEX(ATS!$A:$AE,MATCH('2) Order Form'!$W321,ATS!$AD:$AD,0),5)</f>
        <v>RIG Bixbite</v>
      </c>
      <c r="G321" s="146" t="str">
        <f>INDEX(ATS!$A:$AE,MATCH('2) Order Form'!$W321,ATS!$AD:$AD,0),6)</f>
        <v>OS</v>
      </c>
      <c r="H321" s="59">
        <v>1</v>
      </c>
      <c r="I321" s="112">
        <v>0</v>
      </c>
      <c r="J321" s="118">
        <f>IFERROR(VLOOKUP(W321,ATS!$AD:$AF,2,FALSE),0)</f>
        <v>35</v>
      </c>
      <c r="K321" s="118">
        <f t="shared" si="146"/>
        <v>35</v>
      </c>
      <c r="L321" s="118">
        <f>IFERROR(VLOOKUP(W321,ATS!$AD:$AF,3,FALSE),0)</f>
        <v>35</v>
      </c>
      <c r="M321" s="151">
        <f t="shared" si="190"/>
        <v>35</v>
      </c>
      <c r="N321" s="94">
        <v>0</v>
      </c>
      <c r="O321" s="56">
        <f t="shared" si="191"/>
        <v>0</v>
      </c>
      <c r="P321" s="51">
        <f>VLOOKUP($C321,Prices!$A$3:$R$1996,MATCH('2) Order Form'!P$8,Prices!$A$2:$R$2,0),FALSE)</f>
        <v>50</v>
      </c>
      <c r="Q321" s="52">
        <f>VLOOKUP($C321,Prices!$A$3:$R$1996,MATCH('2) Order Form'!Q$8,Prices!$A$2:$R$2,0),FALSE)</f>
        <v>99.95</v>
      </c>
      <c r="R321" s="35">
        <f t="shared" si="192"/>
        <v>0</v>
      </c>
      <c r="S321" s="44">
        <f t="shared" si="193"/>
        <v>0</v>
      </c>
      <c r="T321" s="52">
        <f t="shared" si="194"/>
        <v>0</v>
      </c>
      <c r="U321" s="119">
        <f t="shared" si="147"/>
        <v>0</v>
      </c>
      <c r="V321" s="120"/>
      <c r="W321" s="143">
        <v>7048652615268</v>
      </c>
      <c r="X321" s="121"/>
      <c r="Y321" s="122">
        <f t="shared" si="200"/>
        <v>0</v>
      </c>
      <c r="Z321" s="123">
        <f t="shared" ca="1" si="195"/>
        <v>0</v>
      </c>
      <c r="AA321" s="123">
        <f t="shared" ca="1" si="196"/>
        <v>0</v>
      </c>
      <c r="AB321" s="123">
        <f t="shared" ca="1" si="197"/>
        <v>1</v>
      </c>
      <c r="AC321" s="123" t="str">
        <f t="shared" si="198"/>
        <v>852049RIG Bixbite</v>
      </c>
      <c r="AD321" s="124" t="str">
        <f t="shared" si="199"/>
        <v>852049-OS</v>
      </c>
      <c r="AE321" s="127">
        <f>VLOOKUP($C321,Classification!$A:$F,5,FALSE)</f>
        <v>78</v>
      </c>
      <c r="AF321" s="125">
        <f>VLOOKUP($C321,Classification!$A:$F,6,FALSE)</f>
        <v>1</v>
      </c>
      <c r="AG321" s="126" t="str">
        <f>INDEX(ATS!$A:$AE,MATCH('2) Order Form'!$W321,ATS!$AD:$AD,0),7)</f>
        <v>Active</v>
      </c>
    </row>
    <row r="322" spans="1:33" ht="17.25" customHeight="1" x14ac:dyDescent="0.2">
      <c r="A322" s="34">
        <v>4</v>
      </c>
      <c r="B322" s="34" t="str">
        <f>VLOOKUP(A322,Classification!$H$2:$I$11,2,FALSE)</f>
        <v>Eyewear</v>
      </c>
      <c r="C322" s="34">
        <f>INDEX(ATS!$A:$AE,MATCH('2) Order Form'!$W322,ATS!$AD:$AD,0),1)</f>
        <v>852049</v>
      </c>
      <c r="D322" s="34" t="str">
        <f>INDEX(ATS!$A:$AE,MATCH('2) Order Form'!$W322,ATS!$AD:$AD,0),2)</f>
        <v>Ronin RIG Reflect Lens</v>
      </c>
      <c r="E322" s="83" t="str">
        <f>INDEX(ATS!$A:$AE,MATCH('2) Order Form'!$W322,ATS!$AD:$AD,0),4)</f>
        <v>200000-OS</v>
      </c>
      <c r="F322" s="83" t="str">
        <f>INDEX(ATS!$A:$AE,MATCH('2) Order Form'!$W322,ATS!$AD:$AD,0),5)</f>
        <v>RIG Obsidian</v>
      </c>
      <c r="G322" s="146" t="str">
        <f>INDEX(ATS!$A:$AE,MATCH('2) Order Form'!$W322,ATS!$AD:$AD,0),6)</f>
        <v>OS</v>
      </c>
      <c r="H322" s="59">
        <v>1</v>
      </c>
      <c r="I322" s="112">
        <v>0</v>
      </c>
      <c r="J322" s="118">
        <f>IFERROR(VLOOKUP(W322,ATS!$AD:$AF,2,FALSE),0)</f>
        <v>43</v>
      </c>
      <c r="K322" s="118">
        <f t="shared" ref="K322:K363" si="212">IF(J322=99999,"OPEN",IF(J322&gt;50,"50+",IF(J322&lt;=0,"0",J322)))</f>
        <v>43</v>
      </c>
      <c r="L322" s="118">
        <f>IFERROR(VLOOKUP(W322,ATS!$AD:$AF,3,FALSE),0)</f>
        <v>43</v>
      </c>
      <c r="M322" s="151">
        <f t="shared" si="190"/>
        <v>43</v>
      </c>
      <c r="N322" s="94">
        <v>0</v>
      </c>
      <c r="O322" s="56">
        <f t="shared" si="191"/>
        <v>0</v>
      </c>
      <c r="P322" s="51">
        <f>VLOOKUP($C322,Prices!$A$3:$R$1996,MATCH('2) Order Form'!P$8,Prices!$A$2:$R$2,0),FALSE)</f>
        <v>50</v>
      </c>
      <c r="Q322" s="52">
        <f>VLOOKUP($C322,Prices!$A$3:$R$1996,MATCH('2) Order Form'!Q$8,Prices!$A$2:$R$2,0),FALSE)</f>
        <v>99.95</v>
      </c>
      <c r="R322" s="35">
        <f t="shared" si="192"/>
        <v>0</v>
      </c>
      <c r="S322" s="44">
        <f t="shared" si="193"/>
        <v>0</v>
      </c>
      <c r="T322" s="52">
        <f t="shared" si="194"/>
        <v>0</v>
      </c>
      <c r="U322" s="119">
        <f t="shared" si="147"/>
        <v>0</v>
      </c>
      <c r="V322" s="120"/>
      <c r="W322" s="143">
        <v>7048652615282</v>
      </c>
      <c r="X322" s="121"/>
      <c r="Y322" s="122">
        <f t="shared" si="200"/>
        <v>0</v>
      </c>
      <c r="Z322" s="123">
        <f t="shared" ca="1" si="195"/>
        <v>0</v>
      </c>
      <c r="AA322" s="123">
        <f t="shared" ca="1" si="196"/>
        <v>0</v>
      </c>
      <c r="AB322" s="123">
        <f t="shared" ca="1" si="197"/>
        <v>1</v>
      </c>
      <c r="AC322" s="123" t="str">
        <f t="shared" si="198"/>
        <v>852049RIG Obsidian</v>
      </c>
      <c r="AD322" s="124" t="str">
        <f t="shared" si="199"/>
        <v>852049-OS</v>
      </c>
      <c r="AE322" s="127">
        <f>VLOOKUP($C322,Classification!$A:$F,5,FALSE)</f>
        <v>78</v>
      </c>
      <c r="AF322" s="125">
        <f>VLOOKUP($C322,Classification!$A:$F,6,FALSE)</f>
        <v>1</v>
      </c>
      <c r="AG322" s="126" t="str">
        <f>INDEX(ATS!$A:$AE,MATCH('2) Order Form'!$W322,ATS!$AD:$AD,0),7)</f>
        <v>Active</v>
      </c>
    </row>
    <row r="323" spans="1:33" s="135" customFormat="1" ht="17.25" customHeight="1" x14ac:dyDescent="0.2">
      <c r="A323" s="34">
        <v>4</v>
      </c>
      <c r="B323" s="34" t="str">
        <f>VLOOKUP(A323,Classification!$H$2:$I$11,2,FALSE)</f>
        <v>Eyewear</v>
      </c>
      <c r="C323" s="34">
        <f>INDEX(ATS!$A:$AE,MATCH('2) Order Form'!$W323,ATS!$AD:$AD,0),1)</f>
        <v>852049</v>
      </c>
      <c r="D323" s="34" t="str">
        <f>INDEX(ATS!$A:$AE,MATCH('2) Order Form'!$W323,ATS!$AD:$AD,0),2)</f>
        <v>Ronin RIG Reflect Lens</v>
      </c>
      <c r="E323" s="83" t="str">
        <f>INDEX(ATS!$A:$AE,MATCH('2) Order Form'!$W323,ATS!$AD:$AD,0),4)</f>
        <v>060000-OS</v>
      </c>
      <c r="F323" s="83" t="str">
        <f>INDEX(ATS!$A:$AE,MATCH('2) Order Form'!$W323,ATS!$AD:$AD,0),5)</f>
        <v>RIG Topaz</v>
      </c>
      <c r="G323" s="146" t="str">
        <f>INDEX(ATS!$A:$AE,MATCH('2) Order Form'!$W323,ATS!$AD:$AD,0),6)</f>
        <v>OS</v>
      </c>
      <c r="H323" s="59">
        <v>1</v>
      </c>
      <c r="I323" s="112">
        <v>0</v>
      </c>
      <c r="J323" s="118">
        <f>IFERROR(VLOOKUP(W323,ATS!$AD:$AF,2,FALSE),0)</f>
        <v>36</v>
      </c>
      <c r="K323" s="118">
        <f t="shared" si="212"/>
        <v>36</v>
      </c>
      <c r="L323" s="118">
        <f>IFERROR(VLOOKUP(W323,ATS!$AD:$AF,3,FALSE),0)</f>
        <v>36</v>
      </c>
      <c r="M323" s="151">
        <f t="shared" si="190"/>
        <v>36</v>
      </c>
      <c r="N323" s="94">
        <v>0</v>
      </c>
      <c r="O323" s="56">
        <f t="shared" si="191"/>
        <v>0</v>
      </c>
      <c r="P323" s="51">
        <f>VLOOKUP($C323,Prices!$A$3:$R$1996,MATCH('2) Order Form'!P$8,Prices!$A$2:$R$2,0),FALSE)</f>
        <v>50</v>
      </c>
      <c r="Q323" s="52">
        <f>VLOOKUP($C323,Prices!$A$3:$R$1996,MATCH('2) Order Form'!Q$8,Prices!$A$2:$R$2,0),FALSE)</f>
        <v>99.95</v>
      </c>
      <c r="R323" s="35">
        <f t="shared" si="192"/>
        <v>0</v>
      </c>
      <c r="S323" s="44">
        <f t="shared" si="193"/>
        <v>0</v>
      </c>
      <c r="T323" s="52">
        <f t="shared" si="194"/>
        <v>0</v>
      </c>
      <c r="U323" s="119">
        <f t="shared" si="147"/>
        <v>0</v>
      </c>
      <c r="V323" s="120"/>
      <c r="W323" s="143">
        <v>7048652615251</v>
      </c>
      <c r="X323" s="121"/>
      <c r="Y323" s="122">
        <f t="shared" si="200"/>
        <v>0</v>
      </c>
      <c r="Z323" s="123">
        <f t="shared" ca="1" si="195"/>
        <v>0</v>
      </c>
      <c r="AA323" s="123">
        <f t="shared" ca="1" si="196"/>
        <v>0</v>
      </c>
      <c r="AB323" s="123">
        <f t="shared" ca="1" si="197"/>
        <v>1</v>
      </c>
      <c r="AC323" s="123" t="str">
        <f t="shared" si="198"/>
        <v>852049RIG Topaz</v>
      </c>
      <c r="AD323" s="124" t="str">
        <f t="shared" si="199"/>
        <v>852049-OS</v>
      </c>
      <c r="AE323" s="127">
        <f>VLOOKUP($C323,Classification!$A:$F,5,FALSE)</f>
        <v>78</v>
      </c>
      <c r="AF323" s="125">
        <f>VLOOKUP($C323,Classification!$A:$F,6,FALSE)</f>
        <v>1</v>
      </c>
      <c r="AG323" s="126" t="str">
        <f>INDEX(ATS!$A:$AE,MATCH('2) Order Form'!$W323,ATS!$AD:$AD,0),7)</f>
        <v>Active</v>
      </c>
    </row>
    <row r="324" spans="1:33" s="135" customFormat="1" ht="17.25" customHeight="1" x14ac:dyDescent="0.2">
      <c r="A324" s="34">
        <v>4</v>
      </c>
      <c r="B324" s="34" t="str">
        <f>VLOOKUP(A324,Classification!$H$2:$I$11,2,FALSE)</f>
        <v>Eyewear</v>
      </c>
      <c r="C324" s="34">
        <f>INDEX(ATS!$A:$AE,MATCH('2) Order Form'!$W324,ATS!$AD:$AD,0),1)</f>
        <v>810104</v>
      </c>
      <c r="D324" s="34" t="str">
        <f>INDEX(ATS!$A:$AE,MATCH('2) Order Form'!$W324,ATS!$AD:$AD,0),2)</f>
        <v>Ronin RIG Lens</v>
      </c>
      <c r="E324" s="83" t="str">
        <f>INDEX(ATS!$A:$AE,MATCH('2) Order Form'!$W324,ATS!$AD:$AD,0),4)</f>
        <v>010000-OS</v>
      </c>
      <c r="F324" s="83" t="str">
        <f>INDEX(ATS!$A:$AE,MATCH('2) Order Form'!$W324,ATS!$AD:$AD,0),5)</f>
        <v>RIG Amethyst</v>
      </c>
      <c r="G324" s="146" t="str">
        <f>INDEX(ATS!$A:$AE,MATCH('2) Order Form'!$W324,ATS!$AD:$AD,0),6)</f>
        <v>OS</v>
      </c>
      <c r="H324" s="59">
        <v>1</v>
      </c>
      <c r="I324" s="112">
        <v>0</v>
      </c>
      <c r="J324" s="118">
        <f>IFERROR(VLOOKUP(W324,ATS!$AD:$AF,2,FALSE),0)</f>
        <v>9</v>
      </c>
      <c r="K324" s="118">
        <f t="shared" si="212"/>
        <v>9</v>
      </c>
      <c r="L324" s="118">
        <f>IFERROR(VLOOKUP(W324,ATS!$AD:$AF,3,FALSE),0)</f>
        <v>9</v>
      </c>
      <c r="M324" s="151">
        <f t="shared" si="190"/>
        <v>9</v>
      </c>
      <c r="N324" s="94">
        <v>0</v>
      </c>
      <c r="O324" s="56">
        <f t="shared" si="191"/>
        <v>0</v>
      </c>
      <c r="P324" s="51">
        <f>VLOOKUP($C324,Prices!$A$3:$R$1996,MATCH('2) Order Form'!P$8,Prices!$A$2:$R$2,0),FALSE)</f>
        <v>45</v>
      </c>
      <c r="Q324" s="52">
        <f>VLOOKUP($C324,Prices!$A$3:$R$1996,MATCH('2) Order Form'!Q$8,Prices!$A$2:$R$2,0),FALSE)</f>
        <v>89.95</v>
      </c>
      <c r="R324" s="35">
        <f t="shared" si="192"/>
        <v>0</v>
      </c>
      <c r="S324" s="44">
        <f t="shared" si="193"/>
        <v>0</v>
      </c>
      <c r="T324" s="52">
        <f t="shared" si="194"/>
        <v>0</v>
      </c>
      <c r="U324" s="119">
        <f t="shared" si="147"/>
        <v>0</v>
      </c>
      <c r="V324" s="120"/>
      <c r="W324" s="143">
        <v>7048652662156</v>
      </c>
      <c r="X324" s="121"/>
      <c r="Y324" s="122">
        <f t="shared" si="200"/>
        <v>0</v>
      </c>
      <c r="Z324" s="123">
        <f t="shared" ca="1" si="195"/>
        <v>0</v>
      </c>
      <c r="AA324" s="123">
        <f t="shared" ca="1" si="196"/>
        <v>1</v>
      </c>
      <c r="AB324" s="123">
        <f t="shared" ca="1" si="197"/>
        <v>1</v>
      </c>
      <c r="AC324" s="123" t="str">
        <f t="shared" si="198"/>
        <v>810104RIG Amethyst</v>
      </c>
      <c r="AD324" s="124" t="str">
        <f t="shared" si="199"/>
        <v>810104-OS</v>
      </c>
      <c r="AE324" s="127">
        <f>VLOOKUP($C324,Classification!$A:$F,5,FALSE)</f>
        <v>79</v>
      </c>
      <c r="AF324" s="125">
        <f>VLOOKUP($C324,Classification!$A:$F,6,FALSE)</f>
        <v>1</v>
      </c>
      <c r="AG324" s="126" t="str">
        <f>INDEX(ATS!$A:$AE,MATCH('2) Order Form'!$W324,ATS!$AD:$AD,0),7)</f>
        <v>Active</v>
      </c>
    </row>
    <row r="325" spans="1:33" s="135" customFormat="1" ht="17.25" customHeight="1" x14ac:dyDescent="0.2">
      <c r="A325" s="34">
        <v>4</v>
      </c>
      <c r="B325" s="34" t="str">
        <f>VLOOKUP(A325,Classification!$H$2:$I$11,2,FALSE)</f>
        <v>Eyewear</v>
      </c>
      <c r="C325" s="34">
        <f>INDEX(ATS!$A:$AE,MATCH('2) Order Form'!$W325,ATS!$AD:$AD,0),1)</f>
        <v>852048</v>
      </c>
      <c r="D325" s="34" t="str">
        <f>INDEX(ATS!$A:$AE,MATCH('2) Order Form'!$W325,ATS!$AD:$AD,0),2)</f>
        <v>Ronin Lens</v>
      </c>
      <c r="E325" s="83" t="str">
        <f>INDEX(ATS!$A:$AE,MATCH('2) Order Form'!$W325,ATS!$AD:$AD,0),4)</f>
        <v>100000-OS</v>
      </c>
      <c r="F325" s="83" t="str">
        <f>INDEX(ATS!$A:$AE,MATCH('2) Order Form'!$W325,ATS!$AD:$AD,0),5)</f>
        <v>Clear</v>
      </c>
      <c r="G325" s="146" t="str">
        <f>INDEX(ATS!$A:$AE,MATCH('2) Order Form'!$W325,ATS!$AD:$AD,0),6)</f>
        <v>OS</v>
      </c>
      <c r="H325" s="59">
        <v>1</v>
      </c>
      <c r="I325" s="112">
        <v>0</v>
      </c>
      <c r="J325" s="118">
        <f>IFERROR(VLOOKUP(W325,ATS!$AD:$AF,2,FALSE),0)</f>
        <v>68</v>
      </c>
      <c r="K325" s="118" t="str">
        <f t="shared" si="212"/>
        <v>50+</v>
      </c>
      <c r="L325" s="118">
        <f>IFERROR(VLOOKUP(W325,ATS!$AD:$AF,3,FALSE),0)</f>
        <v>68</v>
      </c>
      <c r="M325" s="151" t="str">
        <f t="shared" si="190"/>
        <v>50+</v>
      </c>
      <c r="N325" s="94">
        <v>0</v>
      </c>
      <c r="O325" s="56">
        <f t="shared" si="191"/>
        <v>0</v>
      </c>
      <c r="P325" s="51">
        <f>VLOOKUP($C325,Prices!$A$3:$R$1996,MATCH('2) Order Form'!P$8,Prices!$A$2:$R$2,0),FALSE)</f>
        <v>40</v>
      </c>
      <c r="Q325" s="52">
        <f>VLOOKUP($C325,Prices!$A$3:$R$1996,MATCH('2) Order Form'!Q$8,Prices!$A$2:$R$2,0),FALSE)</f>
        <v>79.95</v>
      </c>
      <c r="R325" s="35">
        <f t="shared" si="192"/>
        <v>0</v>
      </c>
      <c r="S325" s="44">
        <f t="shared" si="193"/>
        <v>0</v>
      </c>
      <c r="T325" s="52">
        <f t="shared" si="194"/>
        <v>0</v>
      </c>
      <c r="U325" s="119">
        <f t="shared" si="147"/>
        <v>0</v>
      </c>
      <c r="V325" s="120"/>
      <c r="W325" s="143">
        <v>7048652615299</v>
      </c>
      <c r="X325" s="121"/>
      <c r="Y325" s="122">
        <f t="shared" si="200"/>
        <v>0</v>
      </c>
      <c r="Z325" s="123">
        <f t="shared" ca="1" si="195"/>
        <v>0</v>
      </c>
      <c r="AA325" s="123">
        <f t="shared" ca="1" si="196"/>
        <v>1</v>
      </c>
      <c r="AB325" s="123">
        <f t="shared" ca="1" si="197"/>
        <v>1</v>
      </c>
      <c r="AC325" s="123" t="str">
        <f t="shared" si="198"/>
        <v>852048Clear</v>
      </c>
      <c r="AD325" s="124" t="str">
        <f t="shared" si="199"/>
        <v>852048-OS</v>
      </c>
      <c r="AE325" s="127">
        <f>VLOOKUP($C325,Classification!$A:$F,5,FALSE)</f>
        <v>80</v>
      </c>
      <c r="AF325" s="125">
        <f>VLOOKUP($C325,Classification!$A:$F,6,FALSE)</f>
        <v>1</v>
      </c>
      <c r="AG325" s="126" t="str">
        <f>INDEX(ATS!$A:$AE,MATCH('2) Order Form'!$W325,ATS!$AD:$AD,0),7)</f>
        <v>Active</v>
      </c>
    </row>
    <row r="326" spans="1:33" ht="17.25" customHeight="1" x14ac:dyDescent="0.2">
      <c r="A326" s="34">
        <v>4</v>
      </c>
      <c r="B326" s="34" t="str">
        <f>VLOOKUP(A326,Classification!$H$2:$I$11,2,FALSE)</f>
        <v>Eyewear</v>
      </c>
      <c r="C326" s="34">
        <f>INDEX(ATS!$A:$AE,MATCH('2) Order Form'!$W326,ATS!$AD:$AD,0),1)</f>
        <v>852050</v>
      </c>
      <c r="D326" s="34" t="str">
        <f>INDEX(ATS!$A:$AE,MATCH('2) Order Form'!$W326,ATS!$AD:$AD,0),2)</f>
        <v>Ronin RIG Photochromic Lens</v>
      </c>
      <c r="E326" s="83" t="str">
        <f>INDEX(ATS!$A:$AE,MATCH('2) Order Form'!$W326,ATS!$AD:$AD,0),4)</f>
        <v>220000-OS</v>
      </c>
      <c r="F326" s="83" t="str">
        <f>INDEX(ATS!$A:$AE,MATCH('2) Order Form'!$W326,ATS!$AD:$AD,0),5)</f>
        <v>RIG Photochromic</v>
      </c>
      <c r="G326" s="146" t="str">
        <f>INDEX(ATS!$A:$AE,MATCH('2) Order Form'!$W326,ATS!$AD:$AD,0),6)</f>
        <v>OS</v>
      </c>
      <c r="H326" s="59">
        <v>1</v>
      </c>
      <c r="I326" s="112">
        <v>0</v>
      </c>
      <c r="J326" s="118">
        <f>IFERROR(VLOOKUP(W326,ATS!$AD:$AF,2,FALSE),0)</f>
        <v>0</v>
      </c>
      <c r="K326" s="118" t="str">
        <f t="shared" si="212"/>
        <v>0</v>
      </c>
      <c r="L326" s="118">
        <f>IFERROR(VLOOKUP(W326,ATS!$AD:$AF,3,FALSE),0)</f>
        <v>0</v>
      </c>
      <c r="M326" s="151" t="str">
        <f t="shared" si="190"/>
        <v>0</v>
      </c>
      <c r="N326" s="94">
        <v>0</v>
      </c>
      <c r="O326" s="56">
        <f t="shared" si="191"/>
        <v>0</v>
      </c>
      <c r="P326" s="51">
        <f>VLOOKUP($C326,Prices!$A$3:$R$1996,MATCH('2) Order Form'!P$8,Prices!$A$2:$R$2,0),FALSE)</f>
        <v>75</v>
      </c>
      <c r="Q326" s="52">
        <f>VLOOKUP($C326,Prices!$A$3:$R$1996,MATCH('2) Order Form'!Q$8,Prices!$A$2:$R$2,0),FALSE)</f>
        <v>149.94999999999999</v>
      </c>
      <c r="R326" s="35">
        <f t="shared" si="192"/>
        <v>0</v>
      </c>
      <c r="S326" s="44">
        <f t="shared" si="193"/>
        <v>0</v>
      </c>
      <c r="T326" s="52">
        <f t="shared" si="194"/>
        <v>0</v>
      </c>
      <c r="U326" s="119">
        <f t="shared" si="147"/>
        <v>0</v>
      </c>
      <c r="V326" s="120"/>
      <c r="W326" s="143">
        <v>7048652615138</v>
      </c>
      <c r="X326" s="121"/>
      <c r="Y326" s="122">
        <f t="shared" si="200"/>
        <v>0</v>
      </c>
      <c r="Z326" s="123">
        <f t="shared" ca="1" si="195"/>
        <v>0</v>
      </c>
      <c r="AA326" s="123">
        <f t="shared" ca="1" si="196"/>
        <v>1</v>
      </c>
      <c r="AB326" s="123">
        <f t="shared" ca="1" si="197"/>
        <v>1</v>
      </c>
      <c r="AC326" s="123" t="str">
        <f t="shared" si="198"/>
        <v>852050RIG Photochromic</v>
      </c>
      <c r="AD326" s="124" t="str">
        <f t="shared" si="199"/>
        <v>852050-OS</v>
      </c>
      <c r="AE326" s="127">
        <f>VLOOKUP($C326,Classification!$A:$F,5,FALSE)</f>
        <v>81</v>
      </c>
      <c r="AF326" s="125">
        <f>VLOOKUP($C326,Classification!$A:$F,6,FALSE)</f>
        <v>1</v>
      </c>
      <c r="AG326" s="126" t="str">
        <f>INDEX(ATS!$A:$AE,MATCH('2) Order Form'!$W326,ATS!$AD:$AD,0),7)</f>
        <v>Active</v>
      </c>
    </row>
    <row r="327" spans="1:33" ht="17.25" customHeight="1" x14ac:dyDescent="0.2">
      <c r="A327" s="34">
        <v>4</v>
      </c>
      <c r="B327" s="34" t="str">
        <f>VLOOKUP(A327,Classification!$H$2:$I$11,2,FALSE)</f>
        <v>Eyewear</v>
      </c>
      <c r="C327" s="34">
        <f>INDEX(ATS!$A:$AE,MATCH('2) Order Form'!$W327,ATS!$AD:$AD,0),1)</f>
        <v>852058</v>
      </c>
      <c r="D327" s="34" t="str">
        <f>INDEX(ATS!$A:$AE,MATCH('2) Order Form'!$W327,ATS!$AD:$AD,0),2)</f>
        <v>Ronin Polarized Lens</v>
      </c>
      <c r="E327" s="83" t="str">
        <f>INDEX(ATS!$A:$AE,MATCH('2) Order Form'!$W327,ATS!$AD:$AD,0),4)</f>
        <v>230000-OS</v>
      </c>
      <c r="F327" s="83" t="str">
        <f>INDEX(ATS!$A:$AE,MATCH('2) Order Form'!$W327,ATS!$AD:$AD,0),5)</f>
        <v>Obsidian Black Polarized</v>
      </c>
      <c r="G327" s="146" t="str">
        <f>INDEX(ATS!$A:$AE,MATCH('2) Order Form'!$W327,ATS!$AD:$AD,0),6)</f>
        <v>OS</v>
      </c>
      <c r="H327" s="59">
        <v>1</v>
      </c>
      <c r="I327" s="112">
        <v>0</v>
      </c>
      <c r="J327" s="118">
        <f>IFERROR(VLOOKUP(W327,ATS!$AD:$AF,2,FALSE),0)</f>
        <v>63</v>
      </c>
      <c r="K327" s="118" t="str">
        <f t="shared" si="212"/>
        <v>50+</v>
      </c>
      <c r="L327" s="118">
        <f>IFERROR(VLOOKUP(W327,ATS!$AD:$AF,3,FALSE),0)</f>
        <v>63</v>
      </c>
      <c r="M327" s="151" t="str">
        <f t="shared" si="190"/>
        <v>50+</v>
      </c>
      <c r="N327" s="94">
        <v>0</v>
      </c>
      <c r="O327" s="56">
        <f t="shared" si="191"/>
        <v>0</v>
      </c>
      <c r="P327" s="51">
        <f>VLOOKUP($C327,Prices!$A$3:$R$1996,MATCH('2) Order Form'!P$8,Prices!$A$2:$R$2,0),FALSE)</f>
        <v>60</v>
      </c>
      <c r="Q327" s="52">
        <f>VLOOKUP($C327,Prices!$A$3:$R$1996,MATCH('2) Order Form'!Q$8,Prices!$A$2:$R$2,0),FALSE)</f>
        <v>119.95</v>
      </c>
      <c r="R327" s="35">
        <f t="shared" si="192"/>
        <v>0</v>
      </c>
      <c r="S327" s="44">
        <f t="shared" si="193"/>
        <v>0</v>
      </c>
      <c r="T327" s="52">
        <f t="shared" si="194"/>
        <v>0</v>
      </c>
      <c r="U327" s="119">
        <f t="shared" si="147"/>
        <v>0</v>
      </c>
      <c r="V327" s="120"/>
      <c r="W327" s="143">
        <v>7048652614919</v>
      </c>
      <c r="X327" s="121"/>
      <c r="Y327" s="122">
        <f t="shared" si="200"/>
        <v>0</v>
      </c>
      <c r="Z327" s="123">
        <f t="shared" ca="1" si="195"/>
        <v>0</v>
      </c>
      <c r="AA327" s="123">
        <f t="shared" ca="1" si="196"/>
        <v>1</v>
      </c>
      <c r="AB327" s="123">
        <f t="shared" ca="1" si="197"/>
        <v>1</v>
      </c>
      <c r="AC327" s="123" t="str">
        <f t="shared" si="198"/>
        <v>852058Obsidian Black Polarized</v>
      </c>
      <c r="AD327" s="124" t="str">
        <f t="shared" si="199"/>
        <v>852058-OS</v>
      </c>
      <c r="AE327" s="127">
        <f>VLOOKUP($C327,Classification!$A:$F,5,FALSE)</f>
        <v>82</v>
      </c>
      <c r="AF327" s="125">
        <f>VLOOKUP($C327,Classification!$A:$F,6,FALSE)</f>
        <v>1</v>
      </c>
      <c r="AG327" s="126" t="str">
        <f>INDEX(ATS!$A:$AE,MATCH('2) Order Form'!$W327,ATS!$AD:$AD,0),7)</f>
        <v>Active</v>
      </c>
    </row>
    <row r="328" spans="1:33" ht="17.25" customHeight="1" x14ac:dyDescent="0.2">
      <c r="A328" s="34">
        <v>4</v>
      </c>
      <c r="B328" s="34" t="str">
        <f>VLOOKUP(A328,Classification!$H$2:$I$11,2,FALSE)</f>
        <v>Eyewear</v>
      </c>
      <c r="C328" s="34">
        <f>INDEX(ATS!$A:$AE,MATCH('2) Order Form'!$W328,ATS!$AD:$AD,0),1)</f>
        <v>852052</v>
      </c>
      <c r="D328" s="34" t="str">
        <f>INDEX(ATS!$A:$AE,MATCH('2) Order Form'!$W328,ATS!$AD:$AD,0),2)</f>
        <v>Ronin Max RIG Reflect Lens</v>
      </c>
      <c r="E328" s="83" t="str">
        <f>INDEX(ATS!$A:$AE,MATCH('2) Order Form'!$W328,ATS!$AD:$AD,0),4)</f>
        <v>160000-OS</v>
      </c>
      <c r="F328" s="83" t="str">
        <f>INDEX(ATS!$A:$AE,MATCH('2) Order Form'!$W328,ATS!$AD:$AD,0),5)</f>
        <v>RIG Aquamarine</v>
      </c>
      <c r="G328" s="146" t="str">
        <f>INDEX(ATS!$A:$AE,MATCH('2) Order Form'!$W328,ATS!$AD:$AD,0),6)</f>
        <v>OS</v>
      </c>
      <c r="H328" s="59">
        <v>1</v>
      </c>
      <c r="I328" s="112">
        <v>0</v>
      </c>
      <c r="J328" s="118">
        <f>IFERROR(VLOOKUP(W328,ATS!$AD:$AF,2,FALSE),0)</f>
        <v>26</v>
      </c>
      <c r="K328" s="118">
        <f t="shared" si="212"/>
        <v>26</v>
      </c>
      <c r="L328" s="118">
        <f>IFERROR(VLOOKUP(W328,ATS!$AD:$AF,3,FALSE),0)</f>
        <v>26</v>
      </c>
      <c r="M328" s="151">
        <f t="shared" si="190"/>
        <v>26</v>
      </c>
      <c r="N328" s="94">
        <v>0</v>
      </c>
      <c r="O328" s="56">
        <f t="shared" si="191"/>
        <v>0</v>
      </c>
      <c r="P328" s="51">
        <f>VLOOKUP($C328,Prices!$A$3:$R$1996,MATCH('2) Order Form'!P$8,Prices!$A$2:$R$2,0),FALSE)</f>
        <v>50</v>
      </c>
      <c r="Q328" s="52">
        <f>VLOOKUP($C328,Prices!$A$3:$R$1996,MATCH('2) Order Form'!Q$8,Prices!$A$2:$R$2,0),FALSE)</f>
        <v>99.95</v>
      </c>
      <c r="R328" s="35">
        <f t="shared" si="192"/>
        <v>0</v>
      </c>
      <c r="S328" s="44">
        <f t="shared" si="193"/>
        <v>0</v>
      </c>
      <c r="T328" s="52">
        <f t="shared" si="194"/>
        <v>0</v>
      </c>
      <c r="U328" s="119">
        <f t="shared" si="147"/>
        <v>0</v>
      </c>
      <c r="V328" s="120"/>
      <c r="W328" s="143">
        <v>7048652615107</v>
      </c>
      <c r="X328" s="121"/>
      <c r="Y328" s="122">
        <f t="shared" si="200"/>
        <v>0</v>
      </c>
      <c r="Z328" s="123">
        <f t="shared" ca="1" si="195"/>
        <v>0</v>
      </c>
      <c r="AA328" s="123">
        <f t="shared" ca="1" si="196"/>
        <v>1</v>
      </c>
      <c r="AB328" s="123">
        <f t="shared" ca="1" si="197"/>
        <v>1</v>
      </c>
      <c r="AC328" s="123" t="str">
        <f t="shared" si="198"/>
        <v>852052RIG Aquamarine</v>
      </c>
      <c r="AD328" s="124" t="str">
        <f t="shared" si="199"/>
        <v>852052-OS</v>
      </c>
      <c r="AE328" s="127">
        <f>VLOOKUP($C328,Classification!$A:$F,5,FALSE)</f>
        <v>83</v>
      </c>
      <c r="AF328" s="125">
        <f>VLOOKUP($C328,Classification!$A:$F,6,FALSE)</f>
        <v>1</v>
      </c>
      <c r="AG328" s="126" t="str">
        <f>INDEX(ATS!$A:$AE,MATCH('2) Order Form'!$W328,ATS!$AD:$AD,0),7)</f>
        <v>Active</v>
      </c>
    </row>
    <row r="329" spans="1:33" ht="17.25" customHeight="1" x14ac:dyDescent="0.2">
      <c r="A329" s="34">
        <v>4</v>
      </c>
      <c r="B329" s="34" t="str">
        <f>VLOOKUP(A329,Classification!$H$2:$I$11,2,FALSE)</f>
        <v>Eyewear</v>
      </c>
      <c r="C329" s="34">
        <f>INDEX(ATS!$A:$AE,MATCH('2) Order Form'!$W329,ATS!$AD:$AD,0),1)</f>
        <v>852052</v>
      </c>
      <c r="D329" s="34" t="str">
        <f>INDEX(ATS!$A:$AE,MATCH('2) Order Form'!$W329,ATS!$AD:$AD,0),2)</f>
        <v>Ronin Max RIG Reflect Lens</v>
      </c>
      <c r="E329" s="83" t="str">
        <f>INDEX(ATS!$A:$AE,MATCH('2) Order Form'!$W329,ATS!$AD:$AD,0),4)</f>
        <v>150000-OS</v>
      </c>
      <c r="F329" s="83" t="str">
        <f>INDEX(ATS!$A:$AE,MATCH('2) Order Form'!$W329,ATS!$AD:$AD,0),5)</f>
        <v>RIG Bixbite</v>
      </c>
      <c r="G329" s="146" t="str">
        <f>INDEX(ATS!$A:$AE,MATCH('2) Order Form'!$W329,ATS!$AD:$AD,0),6)</f>
        <v>OS</v>
      </c>
      <c r="H329" s="59">
        <v>1</v>
      </c>
      <c r="I329" s="112">
        <v>0</v>
      </c>
      <c r="J329" s="118">
        <f>IFERROR(VLOOKUP(W329,ATS!$AD:$AF,2,FALSE),0)</f>
        <v>20</v>
      </c>
      <c r="K329" s="118">
        <f t="shared" si="212"/>
        <v>20</v>
      </c>
      <c r="L329" s="118">
        <f>IFERROR(VLOOKUP(W329,ATS!$AD:$AF,3,FALSE),0)</f>
        <v>20</v>
      </c>
      <c r="M329" s="151">
        <f t="shared" ref="M329:M362" si="213">IF(L329=99999,"OPEN",IF(L329&gt;50,"50+",IF(L329&lt;=0,"0",L329)))</f>
        <v>20</v>
      </c>
      <c r="N329" s="94">
        <v>0</v>
      </c>
      <c r="O329" s="56">
        <f t="shared" ref="O329:O362" si="214">IF(N329&lt;&gt;0,N329,$P$5)</f>
        <v>0</v>
      </c>
      <c r="P329" s="51">
        <f>VLOOKUP($C329,Prices!$A$3:$R$1996,MATCH('2) Order Form'!P$8,Prices!$A$2:$R$2,0),FALSE)</f>
        <v>50</v>
      </c>
      <c r="Q329" s="52">
        <f>VLOOKUP($C329,Prices!$A$3:$R$1996,MATCH('2) Order Form'!Q$8,Prices!$A$2:$R$2,0),FALSE)</f>
        <v>99.95</v>
      </c>
      <c r="R329" s="35">
        <f t="shared" ref="R329:R362" si="215">I329*P329</f>
        <v>0</v>
      </c>
      <c r="S329" s="44">
        <f t="shared" ref="S329:S362" si="216">R329*O329</f>
        <v>0</v>
      </c>
      <c r="T329" s="52">
        <f t="shared" ref="T329:T362" si="217">R329-S329</f>
        <v>0</v>
      </c>
      <c r="U329" s="119">
        <f t="shared" ref="U329:U392" si="218">IFERROR(I329/SUMIF($AC$9:$AC$684,AC329,$I$9:$I$684),0)</f>
        <v>0</v>
      </c>
      <c r="V329" s="120"/>
      <c r="W329" s="143">
        <v>7048652615091</v>
      </c>
      <c r="X329" s="121"/>
      <c r="Y329" s="122">
        <f t="shared" si="200"/>
        <v>0</v>
      </c>
      <c r="Z329" s="123">
        <f t="shared" ref="Z329:Z362" ca="1" si="219">IF(A329=OFFSET(A329,-1,0),0,1)</f>
        <v>0</v>
      </c>
      <c r="AA329" s="123">
        <f t="shared" ref="AA329:AA362" ca="1" si="220">IF(C329=OFFSET(C329,-1,0),0,1)</f>
        <v>0</v>
      </c>
      <c r="AB329" s="123">
        <f t="shared" ref="AB329:AB362" ca="1" si="221">IF(F329=OFFSET(F329,-1,0),0,1)</f>
        <v>1</v>
      </c>
      <c r="AC329" s="123" t="str">
        <f t="shared" ref="AC329:AC362" si="222">CONCATENATE(C329,F329)</f>
        <v>852052RIG Bixbite</v>
      </c>
      <c r="AD329" s="124" t="str">
        <f t="shared" ref="AD329:AD362" si="223">IFERROR(IF(B329="EYEWEAR",CONCATENATE(C329,"-",G329),C329),C329)</f>
        <v>852052-OS</v>
      </c>
      <c r="AE329" s="127">
        <f>VLOOKUP($C329,Classification!$A:$F,5,FALSE)</f>
        <v>83</v>
      </c>
      <c r="AF329" s="125">
        <f>VLOOKUP($C329,Classification!$A:$F,6,FALSE)</f>
        <v>1</v>
      </c>
      <c r="AG329" s="126" t="str">
        <f>INDEX(ATS!$A:$AE,MATCH('2) Order Form'!$W329,ATS!$AD:$AD,0),7)</f>
        <v>Active</v>
      </c>
    </row>
    <row r="330" spans="1:33" ht="17.25" customHeight="1" x14ac:dyDescent="0.2">
      <c r="A330" s="34">
        <v>4</v>
      </c>
      <c r="B330" s="34" t="str">
        <f>VLOOKUP(A330,Classification!$H$2:$I$11,2,FALSE)</f>
        <v>Eyewear</v>
      </c>
      <c r="C330" s="34">
        <f>INDEX(ATS!$A:$AE,MATCH('2) Order Form'!$W330,ATS!$AD:$AD,0),1)</f>
        <v>852052</v>
      </c>
      <c r="D330" s="34" t="str">
        <f>INDEX(ATS!$A:$AE,MATCH('2) Order Form'!$W330,ATS!$AD:$AD,0),2)</f>
        <v>Ronin Max RIG Reflect Lens</v>
      </c>
      <c r="E330" s="83" t="str">
        <f>INDEX(ATS!$A:$AE,MATCH('2) Order Form'!$W330,ATS!$AD:$AD,0),4)</f>
        <v>200000-OS</v>
      </c>
      <c r="F330" s="83" t="str">
        <f>INDEX(ATS!$A:$AE,MATCH('2) Order Form'!$W330,ATS!$AD:$AD,0),5)</f>
        <v>RIG Obsidian</v>
      </c>
      <c r="G330" s="146" t="str">
        <f>INDEX(ATS!$A:$AE,MATCH('2) Order Form'!$W330,ATS!$AD:$AD,0),6)</f>
        <v>OS</v>
      </c>
      <c r="H330" s="59">
        <v>1</v>
      </c>
      <c r="I330" s="112">
        <v>0</v>
      </c>
      <c r="J330" s="118">
        <f>IFERROR(VLOOKUP(W330,ATS!$AD:$AF,2,FALSE),0)</f>
        <v>10</v>
      </c>
      <c r="K330" s="118">
        <f t="shared" si="212"/>
        <v>10</v>
      </c>
      <c r="L330" s="118">
        <f>IFERROR(VLOOKUP(W330,ATS!$AD:$AF,3,FALSE),0)</f>
        <v>10</v>
      </c>
      <c r="M330" s="151">
        <f t="shared" si="213"/>
        <v>10</v>
      </c>
      <c r="N330" s="94">
        <v>0</v>
      </c>
      <c r="O330" s="56">
        <f t="shared" si="214"/>
        <v>0</v>
      </c>
      <c r="P330" s="51">
        <f>VLOOKUP($C330,Prices!$A$3:$R$1996,MATCH('2) Order Form'!P$8,Prices!$A$2:$R$2,0),FALSE)</f>
        <v>50</v>
      </c>
      <c r="Q330" s="52">
        <f>VLOOKUP($C330,Prices!$A$3:$R$1996,MATCH('2) Order Form'!Q$8,Prices!$A$2:$R$2,0),FALSE)</f>
        <v>99.95</v>
      </c>
      <c r="R330" s="35">
        <f t="shared" si="215"/>
        <v>0</v>
      </c>
      <c r="S330" s="44">
        <f t="shared" si="216"/>
        <v>0</v>
      </c>
      <c r="T330" s="52">
        <f t="shared" si="217"/>
        <v>0</v>
      </c>
      <c r="U330" s="119">
        <f t="shared" si="218"/>
        <v>0</v>
      </c>
      <c r="V330" s="120"/>
      <c r="W330" s="143">
        <v>7048652615114</v>
      </c>
      <c r="X330" s="121"/>
      <c r="Y330" s="122">
        <f t="shared" si="200"/>
        <v>0</v>
      </c>
      <c r="Z330" s="123">
        <f t="shared" ca="1" si="219"/>
        <v>0</v>
      </c>
      <c r="AA330" s="123">
        <f t="shared" ca="1" si="220"/>
        <v>0</v>
      </c>
      <c r="AB330" s="123">
        <f t="shared" ca="1" si="221"/>
        <v>1</v>
      </c>
      <c r="AC330" s="123" t="str">
        <f t="shared" si="222"/>
        <v>852052RIG Obsidian</v>
      </c>
      <c r="AD330" s="124" t="str">
        <f t="shared" si="223"/>
        <v>852052-OS</v>
      </c>
      <c r="AE330" s="127">
        <f>VLOOKUP($C330,Classification!$A:$F,5,FALSE)</f>
        <v>83</v>
      </c>
      <c r="AF330" s="125">
        <f>VLOOKUP($C330,Classification!$A:$F,6,FALSE)</f>
        <v>1</v>
      </c>
      <c r="AG330" s="126" t="str">
        <f>INDEX(ATS!$A:$AE,MATCH('2) Order Form'!$W330,ATS!$AD:$AD,0),7)</f>
        <v>Active</v>
      </c>
    </row>
    <row r="331" spans="1:33" ht="17.25" customHeight="1" x14ac:dyDescent="0.2">
      <c r="A331" s="34">
        <v>4</v>
      </c>
      <c r="B331" s="34" t="str">
        <f>VLOOKUP(A331,Classification!$H$2:$I$11,2,FALSE)</f>
        <v>Eyewear</v>
      </c>
      <c r="C331" s="34">
        <f>INDEX(ATS!$A:$AE,MATCH('2) Order Form'!$W331,ATS!$AD:$AD,0),1)</f>
        <v>852052</v>
      </c>
      <c r="D331" s="34" t="str">
        <f>INDEX(ATS!$A:$AE,MATCH('2) Order Form'!$W331,ATS!$AD:$AD,0),2)</f>
        <v>Ronin Max RIG Reflect Lens</v>
      </c>
      <c r="E331" s="83" t="str">
        <f>INDEX(ATS!$A:$AE,MATCH('2) Order Form'!$W331,ATS!$AD:$AD,0),4)</f>
        <v>060000-OS</v>
      </c>
      <c r="F331" s="83" t="str">
        <f>INDEX(ATS!$A:$AE,MATCH('2) Order Form'!$W331,ATS!$AD:$AD,0),5)</f>
        <v>RIG Topaz</v>
      </c>
      <c r="G331" s="146" t="str">
        <f>INDEX(ATS!$A:$AE,MATCH('2) Order Form'!$W331,ATS!$AD:$AD,0),6)</f>
        <v>OS</v>
      </c>
      <c r="H331" s="59">
        <v>1</v>
      </c>
      <c r="I331" s="112">
        <v>0</v>
      </c>
      <c r="J331" s="118">
        <f>IFERROR(VLOOKUP(W331,ATS!$AD:$AF,2,FALSE),0)</f>
        <v>25</v>
      </c>
      <c r="K331" s="118">
        <f t="shared" si="212"/>
        <v>25</v>
      </c>
      <c r="L331" s="118">
        <f>IFERROR(VLOOKUP(W331,ATS!$AD:$AF,3,FALSE),0)</f>
        <v>25</v>
      </c>
      <c r="M331" s="151">
        <f t="shared" si="213"/>
        <v>25</v>
      </c>
      <c r="N331" s="94">
        <v>0</v>
      </c>
      <c r="O331" s="56">
        <f t="shared" si="214"/>
        <v>0</v>
      </c>
      <c r="P331" s="51">
        <f>VLOOKUP($C331,Prices!$A$3:$R$1996,MATCH('2) Order Form'!P$8,Prices!$A$2:$R$2,0),FALSE)</f>
        <v>50</v>
      </c>
      <c r="Q331" s="52">
        <f>VLOOKUP($C331,Prices!$A$3:$R$1996,MATCH('2) Order Form'!Q$8,Prices!$A$2:$R$2,0),FALSE)</f>
        <v>99.95</v>
      </c>
      <c r="R331" s="35">
        <f t="shared" si="215"/>
        <v>0</v>
      </c>
      <c r="S331" s="44">
        <f t="shared" si="216"/>
        <v>0</v>
      </c>
      <c r="T331" s="52">
        <f t="shared" si="217"/>
        <v>0</v>
      </c>
      <c r="U331" s="119">
        <f t="shared" si="218"/>
        <v>0</v>
      </c>
      <c r="V331" s="120"/>
      <c r="W331" s="143">
        <v>7048652615084</v>
      </c>
      <c r="X331" s="121"/>
      <c r="Y331" s="122">
        <f t="shared" si="200"/>
        <v>0</v>
      </c>
      <c r="Z331" s="123">
        <f t="shared" ca="1" si="219"/>
        <v>0</v>
      </c>
      <c r="AA331" s="123">
        <f t="shared" ca="1" si="220"/>
        <v>0</v>
      </c>
      <c r="AB331" s="123">
        <f t="shared" ca="1" si="221"/>
        <v>1</v>
      </c>
      <c r="AC331" s="123" t="str">
        <f t="shared" si="222"/>
        <v>852052RIG Topaz</v>
      </c>
      <c r="AD331" s="124" t="str">
        <f t="shared" si="223"/>
        <v>852052-OS</v>
      </c>
      <c r="AE331" s="127">
        <f>VLOOKUP($C331,Classification!$A:$F,5,FALSE)</f>
        <v>83</v>
      </c>
      <c r="AF331" s="125">
        <f>VLOOKUP($C331,Classification!$A:$F,6,FALSE)</f>
        <v>1</v>
      </c>
      <c r="AG331" s="126" t="str">
        <f>INDEX(ATS!$A:$AE,MATCH('2) Order Form'!$W331,ATS!$AD:$AD,0),7)</f>
        <v>Active</v>
      </c>
    </row>
    <row r="332" spans="1:33" ht="17.25" customHeight="1" x14ac:dyDescent="0.2">
      <c r="A332" s="34">
        <v>4</v>
      </c>
      <c r="B332" s="34" t="str">
        <f>VLOOKUP(A332,Classification!$H$2:$I$11,2,FALSE)</f>
        <v>Eyewear</v>
      </c>
      <c r="C332" s="34">
        <f>INDEX(ATS!$A:$AE,MATCH('2) Order Form'!$W332,ATS!$AD:$AD,0),1)</f>
        <v>810105</v>
      </c>
      <c r="D332" s="34" t="str">
        <f>INDEX(ATS!$A:$AE,MATCH('2) Order Form'!$W332,ATS!$AD:$AD,0),2)</f>
        <v>Ronin Max RIG Lens</v>
      </c>
      <c r="E332" s="83" t="str">
        <f>INDEX(ATS!$A:$AE,MATCH('2) Order Form'!$W332,ATS!$AD:$AD,0),4)</f>
        <v>010000-OS</v>
      </c>
      <c r="F332" s="83" t="str">
        <f>INDEX(ATS!$A:$AE,MATCH('2) Order Form'!$W332,ATS!$AD:$AD,0),5)</f>
        <v>RIG Amethyst</v>
      </c>
      <c r="G332" s="146" t="str">
        <f>INDEX(ATS!$A:$AE,MATCH('2) Order Form'!$W332,ATS!$AD:$AD,0),6)</f>
        <v>OS</v>
      </c>
      <c r="H332" s="59">
        <v>1</v>
      </c>
      <c r="I332" s="112">
        <v>0</v>
      </c>
      <c r="J332" s="118">
        <f>IFERROR(VLOOKUP(W332,ATS!$AD:$AF,2,FALSE),0)</f>
        <v>3</v>
      </c>
      <c r="K332" s="118">
        <f t="shared" si="212"/>
        <v>3</v>
      </c>
      <c r="L332" s="118">
        <f>IFERROR(VLOOKUP(W332,ATS!$AD:$AF,3,FALSE),0)</f>
        <v>3</v>
      </c>
      <c r="M332" s="151">
        <f t="shared" si="213"/>
        <v>3</v>
      </c>
      <c r="N332" s="94">
        <v>0</v>
      </c>
      <c r="O332" s="56">
        <f t="shared" si="214"/>
        <v>0</v>
      </c>
      <c r="P332" s="51">
        <f>VLOOKUP($C332,Prices!$A$3:$R$1996,MATCH('2) Order Form'!P$8,Prices!$A$2:$R$2,0),FALSE)</f>
        <v>45</v>
      </c>
      <c r="Q332" s="52">
        <f>VLOOKUP($C332,Prices!$A$3:$R$1996,MATCH('2) Order Form'!Q$8,Prices!$A$2:$R$2,0),FALSE)</f>
        <v>89.95</v>
      </c>
      <c r="R332" s="35">
        <f t="shared" si="215"/>
        <v>0</v>
      </c>
      <c r="S332" s="44">
        <f t="shared" si="216"/>
        <v>0</v>
      </c>
      <c r="T332" s="52">
        <f t="shared" si="217"/>
        <v>0</v>
      </c>
      <c r="U332" s="119">
        <f t="shared" si="218"/>
        <v>0</v>
      </c>
      <c r="V332" s="120"/>
      <c r="W332" s="143">
        <v>7048652662163</v>
      </c>
      <c r="X332" s="121"/>
      <c r="Y332" s="122">
        <f t="shared" si="200"/>
        <v>0</v>
      </c>
      <c r="Z332" s="123">
        <f t="shared" ca="1" si="219"/>
        <v>0</v>
      </c>
      <c r="AA332" s="123">
        <f t="shared" ca="1" si="220"/>
        <v>1</v>
      </c>
      <c r="AB332" s="123">
        <f t="shared" ca="1" si="221"/>
        <v>1</v>
      </c>
      <c r="AC332" s="123" t="str">
        <f t="shared" si="222"/>
        <v>810105RIG Amethyst</v>
      </c>
      <c r="AD332" s="124" t="str">
        <f t="shared" si="223"/>
        <v>810105-OS</v>
      </c>
      <c r="AE332" s="127">
        <f>VLOOKUP($C332,Classification!$A:$F,5,FALSE)</f>
        <v>84</v>
      </c>
      <c r="AF332" s="125">
        <f>VLOOKUP($C332,Classification!$A:$F,6,FALSE)</f>
        <v>1</v>
      </c>
      <c r="AG332" s="126" t="str">
        <f>INDEX(ATS!$A:$AE,MATCH('2) Order Form'!$W332,ATS!$AD:$AD,0),7)</f>
        <v>Active</v>
      </c>
    </row>
    <row r="333" spans="1:33" ht="17.25" customHeight="1" x14ac:dyDescent="0.2">
      <c r="A333" s="34">
        <v>4</v>
      </c>
      <c r="B333" s="34" t="str">
        <f>VLOOKUP(A333,Classification!$H$2:$I$11,2,FALSE)</f>
        <v>Eyewear</v>
      </c>
      <c r="C333" s="34">
        <f>INDEX(ATS!$A:$AE,MATCH('2) Order Form'!$W333,ATS!$AD:$AD,0),1)</f>
        <v>852051</v>
      </c>
      <c r="D333" s="34" t="str">
        <f>INDEX(ATS!$A:$AE,MATCH('2) Order Form'!$W333,ATS!$AD:$AD,0),2)</f>
        <v>Ronin Max Lens</v>
      </c>
      <c r="E333" s="83" t="str">
        <f>INDEX(ATS!$A:$AE,MATCH('2) Order Form'!$W333,ATS!$AD:$AD,0),4)</f>
        <v>100000-OS</v>
      </c>
      <c r="F333" s="83" t="str">
        <f>INDEX(ATS!$A:$AE,MATCH('2) Order Form'!$W333,ATS!$AD:$AD,0),5)</f>
        <v>Clear</v>
      </c>
      <c r="G333" s="146" t="str">
        <f>INDEX(ATS!$A:$AE,MATCH('2) Order Form'!$W333,ATS!$AD:$AD,0),6)</f>
        <v>OS</v>
      </c>
      <c r="H333" s="59">
        <v>1</v>
      </c>
      <c r="I333" s="112">
        <v>0</v>
      </c>
      <c r="J333" s="118">
        <f>IFERROR(VLOOKUP(W333,ATS!$AD:$AF,2,FALSE),0)</f>
        <v>60</v>
      </c>
      <c r="K333" s="118" t="str">
        <f t="shared" si="212"/>
        <v>50+</v>
      </c>
      <c r="L333" s="118">
        <f>IFERROR(VLOOKUP(W333,ATS!$AD:$AF,3,FALSE),0)</f>
        <v>60</v>
      </c>
      <c r="M333" s="151" t="str">
        <f t="shared" si="213"/>
        <v>50+</v>
      </c>
      <c r="N333" s="94">
        <v>0</v>
      </c>
      <c r="O333" s="56">
        <f t="shared" si="214"/>
        <v>0</v>
      </c>
      <c r="P333" s="51">
        <f>VLOOKUP($C333,Prices!$A$3:$R$1996,MATCH('2) Order Form'!P$8,Prices!$A$2:$R$2,0),FALSE)</f>
        <v>40</v>
      </c>
      <c r="Q333" s="52">
        <f>VLOOKUP($C333,Prices!$A$3:$R$1996,MATCH('2) Order Form'!Q$8,Prices!$A$2:$R$2,0),FALSE)</f>
        <v>79.95</v>
      </c>
      <c r="R333" s="35">
        <f t="shared" si="215"/>
        <v>0</v>
      </c>
      <c r="S333" s="44">
        <f t="shared" si="216"/>
        <v>0</v>
      </c>
      <c r="T333" s="52">
        <f t="shared" si="217"/>
        <v>0</v>
      </c>
      <c r="U333" s="119">
        <f t="shared" si="218"/>
        <v>0</v>
      </c>
      <c r="V333" s="120"/>
      <c r="W333" s="143">
        <v>7048652615121</v>
      </c>
      <c r="X333" s="121"/>
      <c r="Y333" s="122">
        <f t="shared" si="200"/>
        <v>0</v>
      </c>
      <c r="Z333" s="123">
        <f t="shared" ca="1" si="219"/>
        <v>0</v>
      </c>
      <c r="AA333" s="123">
        <f t="shared" ca="1" si="220"/>
        <v>1</v>
      </c>
      <c r="AB333" s="123">
        <f t="shared" ca="1" si="221"/>
        <v>1</v>
      </c>
      <c r="AC333" s="123" t="str">
        <f t="shared" si="222"/>
        <v>852051Clear</v>
      </c>
      <c r="AD333" s="124" t="str">
        <f t="shared" si="223"/>
        <v>852051-OS</v>
      </c>
      <c r="AE333" s="127">
        <f>VLOOKUP($C333,Classification!$A:$F,5,FALSE)</f>
        <v>85</v>
      </c>
      <c r="AF333" s="125">
        <f>VLOOKUP($C333,Classification!$A:$F,6,FALSE)</f>
        <v>1</v>
      </c>
      <c r="AG333" s="126" t="str">
        <f>INDEX(ATS!$A:$AE,MATCH('2) Order Form'!$W333,ATS!$AD:$AD,0),7)</f>
        <v>Active</v>
      </c>
    </row>
    <row r="334" spans="1:33" ht="17.25" customHeight="1" x14ac:dyDescent="0.2">
      <c r="A334" s="34">
        <v>4</v>
      </c>
      <c r="B334" s="34" t="str">
        <f>VLOOKUP(A334,Classification!$H$2:$I$11,2,FALSE)</f>
        <v>Eyewear</v>
      </c>
      <c r="C334" s="34">
        <f>INDEX(ATS!$A:$AE,MATCH('2) Order Form'!$W334,ATS!$AD:$AD,0),1)</f>
        <v>852053</v>
      </c>
      <c r="D334" s="34" t="str">
        <f>INDEX(ATS!$A:$AE,MATCH('2) Order Form'!$W334,ATS!$AD:$AD,0),2)</f>
        <v>Ronin Max RIG Photochromic Lens</v>
      </c>
      <c r="E334" s="83" t="str">
        <f>INDEX(ATS!$A:$AE,MATCH('2) Order Form'!$W334,ATS!$AD:$AD,0),4)</f>
        <v>220000-OS</v>
      </c>
      <c r="F334" s="83" t="str">
        <f>INDEX(ATS!$A:$AE,MATCH('2) Order Form'!$W334,ATS!$AD:$AD,0),5)</f>
        <v>RIG Photochromic</v>
      </c>
      <c r="G334" s="146" t="str">
        <f>INDEX(ATS!$A:$AE,MATCH('2) Order Form'!$W334,ATS!$AD:$AD,0),6)</f>
        <v>OS</v>
      </c>
      <c r="H334" s="59">
        <v>1</v>
      </c>
      <c r="I334" s="112">
        <v>0</v>
      </c>
      <c r="J334" s="118">
        <f>IFERROR(VLOOKUP(W334,ATS!$AD:$AF,2,FALSE),0)</f>
        <v>0</v>
      </c>
      <c r="K334" s="118" t="str">
        <f t="shared" si="212"/>
        <v>0</v>
      </c>
      <c r="L334" s="118">
        <f>IFERROR(VLOOKUP(W334,ATS!$AD:$AF,3,FALSE),0)</f>
        <v>0</v>
      </c>
      <c r="M334" s="151" t="str">
        <f t="shared" si="213"/>
        <v>0</v>
      </c>
      <c r="N334" s="94">
        <v>0</v>
      </c>
      <c r="O334" s="56">
        <f t="shared" si="214"/>
        <v>0</v>
      </c>
      <c r="P334" s="51">
        <f>VLOOKUP($C334,Prices!$A$3:$R$1996,MATCH('2) Order Form'!P$8,Prices!$A$2:$R$2,0),FALSE)</f>
        <v>75</v>
      </c>
      <c r="Q334" s="52">
        <f>VLOOKUP($C334,Prices!$A$3:$R$1996,MATCH('2) Order Form'!Q$8,Prices!$A$2:$R$2,0),FALSE)</f>
        <v>149.94999999999999</v>
      </c>
      <c r="R334" s="35">
        <f t="shared" si="215"/>
        <v>0</v>
      </c>
      <c r="S334" s="44">
        <f t="shared" si="216"/>
        <v>0</v>
      </c>
      <c r="T334" s="52">
        <f t="shared" si="217"/>
        <v>0</v>
      </c>
      <c r="U334" s="119">
        <f t="shared" si="218"/>
        <v>0</v>
      </c>
      <c r="V334" s="120"/>
      <c r="W334" s="143">
        <v>7048652615077</v>
      </c>
      <c r="X334" s="121"/>
      <c r="Y334" s="122">
        <f t="shared" si="200"/>
        <v>0</v>
      </c>
      <c r="Z334" s="123">
        <f t="shared" ca="1" si="219"/>
        <v>0</v>
      </c>
      <c r="AA334" s="123">
        <f t="shared" ca="1" si="220"/>
        <v>1</v>
      </c>
      <c r="AB334" s="123">
        <f t="shared" ca="1" si="221"/>
        <v>1</v>
      </c>
      <c r="AC334" s="123" t="str">
        <f t="shared" si="222"/>
        <v>852053RIG Photochromic</v>
      </c>
      <c r="AD334" s="124" t="str">
        <f t="shared" si="223"/>
        <v>852053-OS</v>
      </c>
      <c r="AE334" s="127">
        <f>VLOOKUP($C334,Classification!$A:$F,5,FALSE)</f>
        <v>86</v>
      </c>
      <c r="AF334" s="125">
        <f>VLOOKUP($C334,Classification!$A:$F,6,FALSE)</f>
        <v>1</v>
      </c>
      <c r="AG334" s="126" t="str">
        <f>INDEX(ATS!$A:$AE,MATCH('2) Order Form'!$W334,ATS!$AD:$AD,0),7)</f>
        <v>Active</v>
      </c>
    </row>
    <row r="335" spans="1:33" ht="17.25" customHeight="1" x14ac:dyDescent="0.2">
      <c r="A335" s="34">
        <v>4</v>
      </c>
      <c r="B335" s="34" t="str">
        <f>VLOOKUP(A335,Classification!$H$2:$I$11,2,FALSE)</f>
        <v>Eyewear</v>
      </c>
      <c r="C335" s="34">
        <f>INDEX(ATS!$A:$AE,MATCH('2) Order Form'!$W335,ATS!$AD:$AD,0),1)</f>
        <v>852059</v>
      </c>
      <c r="D335" s="34" t="str">
        <f>INDEX(ATS!$A:$AE,MATCH('2) Order Form'!$W335,ATS!$AD:$AD,0),2)</f>
        <v>Ronin Max Polarized Lens</v>
      </c>
      <c r="E335" s="83" t="str">
        <f>INDEX(ATS!$A:$AE,MATCH('2) Order Form'!$W335,ATS!$AD:$AD,0),4)</f>
        <v>230000-OS</v>
      </c>
      <c r="F335" s="83" t="str">
        <f>INDEX(ATS!$A:$AE,MATCH('2) Order Form'!$W335,ATS!$AD:$AD,0),5)</f>
        <v>Obsidian Black Polarized</v>
      </c>
      <c r="G335" s="146" t="str">
        <f>INDEX(ATS!$A:$AE,MATCH('2) Order Form'!$W335,ATS!$AD:$AD,0),6)</f>
        <v>OS</v>
      </c>
      <c r="H335" s="59">
        <v>1</v>
      </c>
      <c r="I335" s="112">
        <v>0</v>
      </c>
      <c r="J335" s="118">
        <f>IFERROR(VLOOKUP(W335,ATS!$AD:$AF,2,FALSE),0)</f>
        <v>41</v>
      </c>
      <c r="K335" s="118">
        <f t="shared" si="212"/>
        <v>41</v>
      </c>
      <c r="L335" s="118">
        <f>IFERROR(VLOOKUP(W335,ATS!$AD:$AF,3,FALSE),0)</f>
        <v>41</v>
      </c>
      <c r="M335" s="151">
        <f t="shared" si="213"/>
        <v>41</v>
      </c>
      <c r="N335" s="94">
        <v>0</v>
      </c>
      <c r="O335" s="56">
        <f t="shared" si="214"/>
        <v>0</v>
      </c>
      <c r="P335" s="51">
        <f>VLOOKUP($C335,Prices!$A$3:$R$1996,MATCH('2) Order Form'!P$8,Prices!$A$2:$R$2,0),FALSE)</f>
        <v>60</v>
      </c>
      <c r="Q335" s="52">
        <f>VLOOKUP($C335,Prices!$A$3:$R$1996,MATCH('2) Order Form'!Q$8,Prices!$A$2:$R$2,0),FALSE)</f>
        <v>119.95</v>
      </c>
      <c r="R335" s="35">
        <f t="shared" si="215"/>
        <v>0</v>
      </c>
      <c r="S335" s="44">
        <f t="shared" si="216"/>
        <v>0</v>
      </c>
      <c r="T335" s="52">
        <f t="shared" si="217"/>
        <v>0</v>
      </c>
      <c r="U335" s="119">
        <f t="shared" si="218"/>
        <v>0</v>
      </c>
      <c r="V335" s="120"/>
      <c r="W335" s="143">
        <v>7048652614896</v>
      </c>
      <c r="X335" s="121"/>
      <c r="Y335" s="122">
        <f t="shared" si="200"/>
        <v>0</v>
      </c>
      <c r="Z335" s="123">
        <f t="shared" ca="1" si="219"/>
        <v>0</v>
      </c>
      <c r="AA335" s="123">
        <f t="shared" ca="1" si="220"/>
        <v>1</v>
      </c>
      <c r="AB335" s="123">
        <f t="shared" ca="1" si="221"/>
        <v>1</v>
      </c>
      <c r="AC335" s="123" t="str">
        <f t="shared" si="222"/>
        <v>852059Obsidian Black Polarized</v>
      </c>
      <c r="AD335" s="124" t="str">
        <f t="shared" si="223"/>
        <v>852059-OS</v>
      </c>
      <c r="AE335" s="127">
        <f>VLOOKUP($C335,Classification!$A:$F,5,FALSE)</f>
        <v>87</v>
      </c>
      <c r="AF335" s="125">
        <f>VLOOKUP($C335,Classification!$A:$F,6,FALSE)</f>
        <v>1</v>
      </c>
      <c r="AG335" s="126" t="str">
        <f>INDEX(ATS!$A:$AE,MATCH('2) Order Form'!$W335,ATS!$AD:$AD,0),7)</f>
        <v>Active</v>
      </c>
    </row>
    <row r="336" spans="1:33" ht="17.25" customHeight="1" x14ac:dyDescent="0.2">
      <c r="A336" s="34">
        <v>4</v>
      </c>
      <c r="B336" s="34" t="str">
        <f>VLOOKUP(A336,Classification!$H$2:$I$11,2,FALSE)</f>
        <v>Eyewear</v>
      </c>
      <c r="C336" s="34">
        <f>INDEX(ATS!$A:$AE,MATCH('2) Order Form'!$W336,ATS!$AD:$AD,0),1)</f>
        <v>852031</v>
      </c>
      <c r="D336" s="34" t="str">
        <f>INDEX(ATS!$A:$AE,MATCH('2) Order Form'!$W336,ATS!$AD:$AD,0),2)</f>
        <v>Heat RIG Reflect</v>
      </c>
      <c r="E336" s="83" t="str">
        <f>INDEX(ATS!$A:$AE,MATCH('2) Order Form'!$W336,ATS!$AD:$AD,0),4)</f>
        <v>160300-OS</v>
      </c>
      <c r="F336" s="83" t="str">
        <f>INDEX(ATS!$A:$AE,MATCH('2) Order Form'!$W336,ATS!$AD:$AD,0),5)</f>
        <v>RIG Aquamarine/Crystal Black Camo</v>
      </c>
      <c r="G336" s="146" t="str">
        <f>INDEX(ATS!$A:$AE,MATCH('2) Order Form'!$W336,ATS!$AD:$AD,0),6)</f>
        <v>OS</v>
      </c>
      <c r="H336" s="59">
        <v>1</v>
      </c>
      <c r="I336" s="112">
        <v>0</v>
      </c>
      <c r="J336" s="118">
        <f>IFERROR(VLOOKUP(W336,ATS!$AD:$AF,2,FALSE),0)</f>
        <v>50</v>
      </c>
      <c r="K336" s="118">
        <f t="shared" si="212"/>
        <v>50</v>
      </c>
      <c r="L336" s="118">
        <f>IFERROR(VLOOKUP(W336,ATS!$AD:$AF,3,FALSE),0)</f>
        <v>50</v>
      </c>
      <c r="M336" s="151">
        <f t="shared" si="213"/>
        <v>50</v>
      </c>
      <c r="N336" s="94">
        <v>0</v>
      </c>
      <c r="O336" s="56">
        <f t="shared" si="214"/>
        <v>0</v>
      </c>
      <c r="P336" s="51">
        <f>VLOOKUP($C336,Prices!$A$3:$R$1996,MATCH('2) Order Form'!P$8,Prices!$A$2:$R$2,0),FALSE)</f>
        <v>60</v>
      </c>
      <c r="Q336" s="52">
        <f>VLOOKUP($C336,Prices!$A$3:$R$1996,MATCH('2) Order Form'!Q$8,Prices!$A$2:$R$2,0),FALSE)</f>
        <v>119.95</v>
      </c>
      <c r="R336" s="35">
        <f t="shared" si="215"/>
        <v>0</v>
      </c>
      <c r="S336" s="44">
        <f t="shared" si="216"/>
        <v>0</v>
      </c>
      <c r="T336" s="52">
        <f t="shared" si="217"/>
        <v>0</v>
      </c>
      <c r="U336" s="119">
        <f t="shared" si="218"/>
        <v>0</v>
      </c>
      <c r="V336" s="120"/>
      <c r="W336" s="143">
        <v>7048652616470</v>
      </c>
      <c r="X336" s="121"/>
      <c r="Y336" s="122">
        <f t="shared" si="200"/>
        <v>0</v>
      </c>
      <c r="Z336" s="123">
        <f t="shared" ca="1" si="219"/>
        <v>0</v>
      </c>
      <c r="AA336" s="123">
        <f t="shared" ca="1" si="220"/>
        <v>1</v>
      </c>
      <c r="AB336" s="123">
        <f t="shared" ca="1" si="221"/>
        <v>1</v>
      </c>
      <c r="AC336" s="123" t="str">
        <f t="shared" si="222"/>
        <v>852031RIG Aquamarine/Crystal Black Camo</v>
      </c>
      <c r="AD336" s="124" t="str">
        <f t="shared" si="223"/>
        <v>852031-OS</v>
      </c>
      <c r="AE336" s="127">
        <f>VLOOKUP($C336,Classification!$A:$F,5,FALSE)</f>
        <v>88</v>
      </c>
      <c r="AF336" s="125">
        <f>VLOOKUP($C336,Classification!$A:$F,6,FALSE)</f>
        <v>1</v>
      </c>
      <c r="AG336" s="126" t="str">
        <f>INDEX(ATS!$A:$AE,MATCH('2) Order Form'!$W336,ATS!$AD:$AD,0),7)</f>
        <v>Stock</v>
      </c>
    </row>
    <row r="337" spans="1:33" ht="17.25" customHeight="1" x14ac:dyDescent="0.2">
      <c r="A337" s="34">
        <v>4</v>
      </c>
      <c r="B337" s="34" t="str">
        <f>VLOOKUP(A337,Classification!$H$2:$I$11,2,FALSE)</f>
        <v>Eyewear</v>
      </c>
      <c r="C337" s="34">
        <f>INDEX(ATS!$A:$AE,MATCH('2) Order Form'!$W337,ATS!$AD:$AD,0),1)</f>
        <v>852031</v>
      </c>
      <c r="D337" s="34" t="str">
        <f>INDEX(ATS!$A:$AE,MATCH('2) Order Form'!$W337,ATS!$AD:$AD,0),2)</f>
        <v>Heat RIG Reflect</v>
      </c>
      <c r="E337" s="83" t="str">
        <f>INDEX(ATS!$A:$AE,MATCH('2) Order Form'!$W337,ATS!$AD:$AD,0),4)</f>
        <v>152100-OS</v>
      </c>
      <c r="F337" s="83" t="str">
        <f>INDEX(ATS!$A:$AE,MATCH('2) Order Form'!$W337,ATS!$AD:$AD,0),5)</f>
        <v>RIG Bixbite/Matte Slate Gray Metallic</v>
      </c>
      <c r="G337" s="146" t="str">
        <f>INDEX(ATS!$A:$AE,MATCH('2) Order Form'!$W337,ATS!$AD:$AD,0),6)</f>
        <v>OS</v>
      </c>
      <c r="H337" s="59">
        <v>1</v>
      </c>
      <c r="I337" s="112">
        <v>0</v>
      </c>
      <c r="J337" s="118">
        <f>IFERROR(VLOOKUP(W337,ATS!$AD:$AF,2,FALSE),0)</f>
        <v>56</v>
      </c>
      <c r="K337" s="118" t="str">
        <f t="shared" si="212"/>
        <v>50+</v>
      </c>
      <c r="L337" s="118">
        <f>IFERROR(VLOOKUP(W337,ATS!$AD:$AF,3,FALSE),0)</f>
        <v>56</v>
      </c>
      <c r="M337" s="151" t="str">
        <f t="shared" si="213"/>
        <v>50+</v>
      </c>
      <c r="N337" s="94">
        <v>0</v>
      </c>
      <c r="O337" s="56">
        <f t="shared" si="214"/>
        <v>0</v>
      </c>
      <c r="P337" s="51">
        <f>VLOOKUP($C337,Prices!$A$3:$R$1996,MATCH('2) Order Form'!P$8,Prices!$A$2:$R$2,0),FALSE)</f>
        <v>60</v>
      </c>
      <c r="Q337" s="52">
        <f>VLOOKUP($C337,Prices!$A$3:$R$1996,MATCH('2) Order Form'!Q$8,Prices!$A$2:$R$2,0),FALSE)</f>
        <v>119.95</v>
      </c>
      <c r="R337" s="35">
        <f t="shared" si="215"/>
        <v>0</v>
      </c>
      <c r="S337" s="44">
        <f t="shared" si="216"/>
        <v>0</v>
      </c>
      <c r="T337" s="52">
        <f t="shared" si="217"/>
        <v>0</v>
      </c>
      <c r="U337" s="119">
        <f t="shared" si="218"/>
        <v>0</v>
      </c>
      <c r="V337" s="120"/>
      <c r="W337" s="143">
        <v>7048652616463</v>
      </c>
      <c r="X337" s="121"/>
      <c r="Y337" s="122">
        <f t="shared" si="200"/>
        <v>0</v>
      </c>
      <c r="Z337" s="123">
        <f t="shared" ca="1" si="219"/>
        <v>0</v>
      </c>
      <c r="AA337" s="123">
        <f t="shared" ca="1" si="220"/>
        <v>0</v>
      </c>
      <c r="AB337" s="123">
        <f t="shared" ca="1" si="221"/>
        <v>1</v>
      </c>
      <c r="AC337" s="123" t="str">
        <f t="shared" si="222"/>
        <v>852031RIG Bixbite/Matte Slate Gray Metallic</v>
      </c>
      <c r="AD337" s="124" t="str">
        <f t="shared" si="223"/>
        <v>852031-OS</v>
      </c>
      <c r="AE337" s="127">
        <f>VLOOKUP($C337,Classification!$A:$F,5,FALSE)</f>
        <v>88</v>
      </c>
      <c r="AF337" s="125">
        <f>VLOOKUP($C337,Classification!$A:$F,6,FALSE)</f>
        <v>1</v>
      </c>
      <c r="AG337" s="126" t="str">
        <f>INDEX(ATS!$A:$AE,MATCH('2) Order Form'!$W337,ATS!$AD:$AD,0),7)</f>
        <v>Active</v>
      </c>
    </row>
    <row r="338" spans="1:33" ht="17.25" customHeight="1" x14ac:dyDescent="0.2">
      <c r="A338" s="34">
        <v>4</v>
      </c>
      <c r="B338" s="34" t="str">
        <f>VLOOKUP(A338,Classification!$H$2:$I$11,2,FALSE)</f>
        <v>Eyewear</v>
      </c>
      <c r="C338" s="34">
        <f>INDEX(ATS!$A:$AE,MATCH('2) Order Form'!$W338,ATS!$AD:$AD,0),1)</f>
        <v>852031</v>
      </c>
      <c r="D338" s="34" t="str">
        <f>INDEX(ATS!$A:$AE,MATCH('2) Order Form'!$W338,ATS!$AD:$AD,0),2)</f>
        <v>Heat RIG Reflect</v>
      </c>
      <c r="E338" s="83" t="str">
        <f>INDEX(ATS!$A:$AE,MATCH('2) Order Form'!$W338,ATS!$AD:$AD,0),4)</f>
        <v>191300-OS</v>
      </c>
      <c r="F338" s="83" t="str">
        <f>INDEX(ATS!$A:$AE,MATCH('2) Order Form'!$W338,ATS!$AD:$AD,0),5)</f>
        <v>RIG Malaia/Crystal Smoke</v>
      </c>
      <c r="G338" s="146" t="str">
        <f>INDEX(ATS!$A:$AE,MATCH('2) Order Form'!$W338,ATS!$AD:$AD,0),6)</f>
        <v>OS</v>
      </c>
      <c r="H338" s="59">
        <v>1</v>
      </c>
      <c r="I338" s="112">
        <v>0</v>
      </c>
      <c r="J338" s="118">
        <f>IFERROR(VLOOKUP(W338,ATS!$AD:$AF,2,FALSE),0)</f>
        <v>49</v>
      </c>
      <c r="K338" s="118">
        <f t="shared" si="212"/>
        <v>49</v>
      </c>
      <c r="L338" s="118">
        <f>IFERROR(VLOOKUP(W338,ATS!$AD:$AF,3,FALSE),0)</f>
        <v>49</v>
      </c>
      <c r="M338" s="151">
        <f t="shared" si="213"/>
        <v>49</v>
      </c>
      <c r="N338" s="94">
        <v>0</v>
      </c>
      <c r="O338" s="56">
        <f t="shared" si="214"/>
        <v>0</v>
      </c>
      <c r="P338" s="51">
        <f>VLOOKUP($C338,Prices!$A$3:$R$1996,MATCH('2) Order Form'!P$8,Prices!$A$2:$R$2,0),FALSE)</f>
        <v>60</v>
      </c>
      <c r="Q338" s="52">
        <f>VLOOKUP($C338,Prices!$A$3:$R$1996,MATCH('2) Order Form'!Q$8,Prices!$A$2:$R$2,0),FALSE)</f>
        <v>119.95</v>
      </c>
      <c r="R338" s="35">
        <f t="shared" si="215"/>
        <v>0</v>
      </c>
      <c r="S338" s="44">
        <f t="shared" si="216"/>
        <v>0</v>
      </c>
      <c r="T338" s="52">
        <f t="shared" si="217"/>
        <v>0</v>
      </c>
      <c r="U338" s="119">
        <f t="shared" si="218"/>
        <v>0</v>
      </c>
      <c r="V338" s="120"/>
      <c r="W338" s="143">
        <v>7048652663849</v>
      </c>
      <c r="X338" s="121"/>
      <c r="Y338" s="122">
        <f t="shared" si="200"/>
        <v>0</v>
      </c>
      <c r="Z338" s="123">
        <f t="shared" ca="1" si="219"/>
        <v>0</v>
      </c>
      <c r="AA338" s="123">
        <f t="shared" ca="1" si="220"/>
        <v>0</v>
      </c>
      <c r="AB338" s="123">
        <f t="shared" ca="1" si="221"/>
        <v>1</v>
      </c>
      <c r="AC338" s="123" t="str">
        <f t="shared" si="222"/>
        <v>852031RIG Malaia/Crystal Smoke</v>
      </c>
      <c r="AD338" s="124" t="str">
        <f t="shared" si="223"/>
        <v>852031-OS</v>
      </c>
      <c r="AE338" s="127">
        <f>VLOOKUP($C338,Classification!$A:$F,5,FALSE)</f>
        <v>88</v>
      </c>
      <c r="AF338" s="125">
        <f>VLOOKUP($C338,Classification!$A:$F,6,FALSE)</f>
        <v>1</v>
      </c>
      <c r="AG338" s="126" t="str">
        <f>INDEX(ATS!$A:$AE,MATCH('2) Order Form'!$W338,ATS!$AD:$AD,0),7)</f>
        <v>Active</v>
      </c>
    </row>
    <row r="339" spans="1:33" ht="17.25" customHeight="1" x14ac:dyDescent="0.2">
      <c r="A339" s="34">
        <v>4</v>
      </c>
      <c r="B339" s="34" t="str">
        <f>VLOOKUP(A339,Classification!$H$2:$I$11,2,FALSE)</f>
        <v>Eyewear</v>
      </c>
      <c r="C339" s="34">
        <f>INDEX(ATS!$A:$AE,MATCH('2) Order Form'!$W339,ATS!$AD:$AD,0),1)</f>
        <v>852031</v>
      </c>
      <c r="D339" s="34" t="str">
        <f>INDEX(ATS!$A:$AE,MATCH('2) Order Form'!$W339,ATS!$AD:$AD,0),2)</f>
        <v>Heat RIG Reflect</v>
      </c>
      <c r="E339" s="83" t="str">
        <f>INDEX(ATS!$A:$AE,MATCH('2) Order Form'!$W339,ATS!$AD:$AD,0),4)</f>
        <v>191100-OS</v>
      </c>
      <c r="F339" s="83" t="str">
        <f>INDEX(ATS!$A:$AE,MATCH('2) Order Form'!$W339,ATS!$AD:$AD,0),5)</f>
        <v>RIG Malaia/Crystal</v>
      </c>
      <c r="G339" s="146" t="str">
        <f>INDEX(ATS!$A:$AE,MATCH('2) Order Form'!$W339,ATS!$AD:$AD,0),6)</f>
        <v>OS</v>
      </c>
      <c r="H339" s="59">
        <v>1</v>
      </c>
      <c r="I339" s="112">
        <v>0</v>
      </c>
      <c r="J339" s="118">
        <f>IFERROR(VLOOKUP(W339,ATS!$AD:$AF,2,FALSE),0)</f>
        <v>0</v>
      </c>
      <c r="K339" s="118" t="str">
        <f t="shared" si="212"/>
        <v>0</v>
      </c>
      <c r="L339" s="118">
        <f>IFERROR(VLOOKUP(W339,ATS!$AD:$AF,3,FALSE),0)</f>
        <v>0</v>
      </c>
      <c r="M339" s="151" t="str">
        <f t="shared" si="213"/>
        <v>0</v>
      </c>
      <c r="N339" s="94">
        <v>0</v>
      </c>
      <c r="O339" s="56">
        <f t="shared" si="214"/>
        <v>0</v>
      </c>
      <c r="P339" s="51">
        <f>VLOOKUP($C339,Prices!$A$3:$R$1996,MATCH('2) Order Form'!P$8,Prices!$A$2:$R$2,0),FALSE)</f>
        <v>60</v>
      </c>
      <c r="Q339" s="52">
        <f>VLOOKUP($C339,Prices!$A$3:$R$1996,MATCH('2) Order Form'!Q$8,Prices!$A$2:$R$2,0),FALSE)</f>
        <v>119.95</v>
      </c>
      <c r="R339" s="35">
        <f t="shared" si="215"/>
        <v>0</v>
      </c>
      <c r="S339" s="44">
        <f t="shared" si="216"/>
        <v>0</v>
      </c>
      <c r="T339" s="52">
        <f t="shared" si="217"/>
        <v>0</v>
      </c>
      <c r="U339" s="119">
        <f t="shared" si="218"/>
        <v>0</v>
      </c>
      <c r="V339" s="120"/>
      <c r="W339" s="143">
        <v>7048652616487</v>
      </c>
      <c r="X339" s="121"/>
      <c r="Y339" s="122">
        <f t="shared" si="200"/>
        <v>0</v>
      </c>
      <c r="Z339" s="123">
        <f t="shared" ca="1" si="219"/>
        <v>0</v>
      </c>
      <c r="AA339" s="123">
        <f t="shared" ca="1" si="220"/>
        <v>0</v>
      </c>
      <c r="AB339" s="123">
        <f t="shared" ca="1" si="221"/>
        <v>1</v>
      </c>
      <c r="AC339" s="123" t="str">
        <f t="shared" si="222"/>
        <v>852031RIG Malaia/Crystal</v>
      </c>
      <c r="AD339" s="124" t="str">
        <f t="shared" si="223"/>
        <v>852031-OS</v>
      </c>
      <c r="AE339" s="127">
        <f>VLOOKUP($C339,Classification!$A:$F,5,FALSE)</f>
        <v>88</v>
      </c>
      <c r="AF339" s="125">
        <f>VLOOKUP($C339,Classification!$A:$F,6,FALSE)</f>
        <v>1</v>
      </c>
      <c r="AG339" s="126" t="str">
        <f>INDEX(ATS!$A:$AE,MATCH('2) Order Form'!$W339,ATS!$AD:$AD,0),7)</f>
        <v>Stock</v>
      </c>
    </row>
    <row r="340" spans="1:33" ht="17.25" customHeight="1" x14ac:dyDescent="0.2">
      <c r="A340" s="34">
        <v>4</v>
      </c>
      <c r="B340" s="34" t="str">
        <f>VLOOKUP(A340,Classification!$H$2:$I$11,2,FALSE)</f>
        <v>Eyewear</v>
      </c>
      <c r="C340" s="34">
        <f>INDEX(ATS!$A:$AE,MATCH('2) Order Form'!$W340,ATS!$AD:$AD,0),1)</f>
        <v>852031</v>
      </c>
      <c r="D340" s="34" t="str">
        <f>INDEX(ATS!$A:$AE,MATCH('2) Order Form'!$W340,ATS!$AD:$AD,0),2)</f>
        <v>Heat RIG Reflect</v>
      </c>
      <c r="E340" s="83" t="str">
        <f>INDEX(ATS!$A:$AE,MATCH('2) Order Form'!$W340,ATS!$AD:$AD,0),4)</f>
        <v>200100-OS</v>
      </c>
      <c r="F340" s="83" t="str">
        <f>INDEX(ATS!$A:$AE,MATCH('2) Order Form'!$W340,ATS!$AD:$AD,0),5)</f>
        <v>RIG Obsidian/Matte Black</v>
      </c>
      <c r="G340" s="146" t="str">
        <f>INDEX(ATS!$A:$AE,MATCH('2) Order Form'!$W340,ATS!$AD:$AD,0),6)</f>
        <v>OS</v>
      </c>
      <c r="H340" s="59">
        <v>1</v>
      </c>
      <c r="I340" s="112">
        <v>0</v>
      </c>
      <c r="J340" s="118">
        <f>IFERROR(VLOOKUP(W340,ATS!$AD:$AF,2,FALSE),0)</f>
        <v>52</v>
      </c>
      <c r="K340" s="118" t="str">
        <f t="shared" si="212"/>
        <v>50+</v>
      </c>
      <c r="L340" s="118">
        <f>IFERROR(VLOOKUP(W340,ATS!$AD:$AF,3,FALSE),0)</f>
        <v>52</v>
      </c>
      <c r="M340" s="151" t="str">
        <f t="shared" si="213"/>
        <v>50+</v>
      </c>
      <c r="N340" s="94">
        <v>0</v>
      </c>
      <c r="O340" s="56">
        <f t="shared" si="214"/>
        <v>0</v>
      </c>
      <c r="P340" s="51">
        <f>VLOOKUP($C340,Prices!$A$3:$R$1996,MATCH('2) Order Form'!P$8,Prices!$A$2:$R$2,0),FALSE)</f>
        <v>60</v>
      </c>
      <c r="Q340" s="52">
        <f>VLOOKUP($C340,Prices!$A$3:$R$1996,MATCH('2) Order Form'!Q$8,Prices!$A$2:$R$2,0),FALSE)</f>
        <v>119.95</v>
      </c>
      <c r="R340" s="35">
        <f t="shared" si="215"/>
        <v>0</v>
      </c>
      <c r="S340" s="44">
        <f t="shared" si="216"/>
        <v>0</v>
      </c>
      <c r="T340" s="52">
        <f t="shared" si="217"/>
        <v>0</v>
      </c>
      <c r="U340" s="119">
        <f t="shared" si="218"/>
        <v>0</v>
      </c>
      <c r="V340" s="120"/>
      <c r="W340" s="143">
        <v>7048652616494</v>
      </c>
      <c r="X340" s="121"/>
      <c r="Y340" s="122">
        <f t="shared" si="200"/>
        <v>0</v>
      </c>
      <c r="Z340" s="123">
        <f t="shared" ca="1" si="219"/>
        <v>0</v>
      </c>
      <c r="AA340" s="123">
        <f t="shared" ca="1" si="220"/>
        <v>0</v>
      </c>
      <c r="AB340" s="123">
        <f t="shared" ca="1" si="221"/>
        <v>1</v>
      </c>
      <c r="AC340" s="123" t="str">
        <f t="shared" si="222"/>
        <v>852031RIG Obsidian/Matte Black</v>
      </c>
      <c r="AD340" s="124" t="str">
        <f t="shared" si="223"/>
        <v>852031-OS</v>
      </c>
      <c r="AE340" s="127">
        <f>VLOOKUP($C340,Classification!$A:$F,5,FALSE)</f>
        <v>88</v>
      </c>
      <c r="AF340" s="125">
        <f>VLOOKUP($C340,Classification!$A:$F,6,FALSE)</f>
        <v>1</v>
      </c>
      <c r="AG340" s="126" t="str">
        <f>INDEX(ATS!$A:$AE,MATCH('2) Order Form'!$W340,ATS!$AD:$AD,0),7)</f>
        <v>Stock</v>
      </c>
    </row>
    <row r="341" spans="1:33" ht="17.25" customHeight="1" x14ac:dyDescent="0.2">
      <c r="A341" s="34">
        <v>4</v>
      </c>
      <c r="B341" s="34" t="str">
        <f>VLOOKUP(A341,Classification!$H$2:$I$11,2,FALSE)</f>
        <v>Eyewear</v>
      </c>
      <c r="C341" s="34">
        <f>INDEX(ATS!$A:$AE,MATCH('2) Order Form'!$W341,ATS!$AD:$AD,0),1)</f>
        <v>852031</v>
      </c>
      <c r="D341" s="34" t="str">
        <f>INDEX(ATS!$A:$AE,MATCH('2) Order Form'!$W341,ATS!$AD:$AD,0),2)</f>
        <v>Heat RIG Reflect</v>
      </c>
      <c r="E341" s="83" t="str">
        <f>INDEX(ATS!$A:$AE,MATCH('2) Order Form'!$W341,ATS!$AD:$AD,0),4)</f>
        <v>060100-OS</v>
      </c>
      <c r="F341" s="83" t="str">
        <f>INDEX(ATS!$A:$AE,MATCH('2) Order Form'!$W341,ATS!$AD:$AD,0),5)</f>
        <v>RIG Topaz/Matte Black</v>
      </c>
      <c r="G341" s="146" t="str">
        <f>INDEX(ATS!$A:$AE,MATCH('2) Order Form'!$W341,ATS!$AD:$AD,0),6)</f>
        <v>OS</v>
      </c>
      <c r="H341" s="59">
        <v>1</v>
      </c>
      <c r="I341" s="112">
        <v>0</v>
      </c>
      <c r="J341" s="118">
        <f>IFERROR(VLOOKUP(W341,ATS!$AD:$AF,2,FALSE),0)</f>
        <v>57</v>
      </c>
      <c r="K341" s="118" t="str">
        <f t="shared" si="212"/>
        <v>50+</v>
      </c>
      <c r="L341" s="118">
        <f>IFERROR(VLOOKUP(W341,ATS!$AD:$AF,3,FALSE),0)</f>
        <v>57</v>
      </c>
      <c r="M341" s="151" t="str">
        <f t="shared" si="213"/>
        <v>50+</v>
      </c>
      <c r="N341" s="94">
        <v>0</v>
      </c>
      <c r="O341" s="56">
        <f t="shared" si="214"/>
        <v>0</v>
      </c>
      <c r="P341" s="51">
        <f>VLOOKUP($C341,Prices!$A$3:$R$1996,MATCH('2) Order Form'!P$8,Prices!$A$2:$R$2,0),FALSE)</f>
        <v>60</v>
      </c>
      <c r="Q341" s="52">
        <f>VLOOKUP($C341,Prices!$A$3:$R$1996,MATCH('2) Order Form'!Q$8,Prices!$A$2:$R$2,0),FALSE)</f>
        <v>119.95</v>
      </c>
      <c r="R341" s="35">
        <f t="shared" si="215"/>
        <v>0</v>
      </c>
      <c r="S341" s="44">
        <f t="shared" si="216"/>
        <v>0</v>
      </c>
      <c r="T341" s="52">
        <f t="shared" si="217"/>
        <v>0</v>
      </c>
      <c r="U341" s="119">
        <f t="shared" si="218"/>
        <v>0</v>
      </c>
      <c r="V341" s="120"/>
      <c r="W341" s="143">
        <v>7048652616456</v>
      </c>
      <c r="X341" s="121"/>
      <c r="Y341" s="122">
        <f t="shared" si="200"/>
        <v>0</v>
      </c>
      <c r="Z341" s="123">
        <f t="shared" ca="1" si="219"/>
        <v>0</v>
      </c>
      <c r="AA341" s="123">
        <f t="shared" ca="1" si="220"/>
        <v>0</v>
      </c>
      <c r="AB341" s="123">
        <f t="shared" ca="1" si="221"/>
        <v>1</v>
      </c>
      <c r="AC341" s="123" t="str">
        <f t="shared" si="222"/>
        <v>852031RIG Topaz/Matte Black</v>
      </c>
      <c r="AD341" s="124" t="str">
        <f t="shared" si="223"/>
        <v>852031-OS</v>
      </c>
      <c r="AE341" s="127">
        <f>VLOOKUP($C341,Classification!$A:$F,5,FALSE)</f>
        <v>88</v>
      </c>
      <c r="AF341" s="125">
        <f>VLOOKUP($C341,Classification!$A:$F,6,FALSE)</f>
        <v>1</v>
      </c>
      <c r="AG341" s="126" t="str">
        <f>INDEX(ATS!$A:$AE,MATCH('2) Order Form'!$W341,ATS!$AD:$AD,0),7)</f>
        <v>Active</v>
      </c>
    </row>
    <row r="342" spans="1:33" ht="17.25" customHeight="1" x14ac:dyDescent="0.2">
      <c r="A342" s="34">
        <v>4</v>
      </c>
      <c r="B342" s="34" t="str">
        <f>VLOOKUP(A342,Classification!$H$2:$I$11,2,FALSE)</f>
        <v>Eyewear</v>
      </c>
      <c r="C342" s="34">
        <f>INDEX(ATS!$A:$AE,MATCH('2) Order Form'!$W342,ATS!$AD:$AD,0),1)</f>
        <v>852032</v>
      </c>
      <c r="D342" s="34" t="str">
        <f>INDEX(ATS!$A:$AE,MATCH('2) Order Form'!$W342,ATS!$AD:$AD,0),2)</f>
        <v>Heat</v>
      </c>
      <c r="E342" s="83" t="str">
        <f>INDEX(ATS!$A:$AE,MATCH('2) Order Form'!$W342,ATS!$AD:$AD,0),4)</f>
        <v>090200-OS</v>
      </c>
      <c r="F342" s="83" t="str">
        <f>INDEX(ATS!$A:$AE,MATCH('2) Order Form'!$W342,ATS!$AD:$AD,0),5)</f>
        <v>Obsidian Black/Crystal Black</v>
      </c>
      <c r="G342" s="146" t="str">
        <f>INDEX(ATS!$A:$AE,MATCH('2) Order Form'!$W342,ATS!$AD:$AD,0),6)</f>
        <v>OS</v>
      </c>
      <c r="H342" s="59">
        <v>1</v>
      </c>
      <c r="I342" s="112">
        <v>0</v>
      </c>
      <c r="J342" s="118">
        <f>IFERROR(VLOOKUP(W342,ATS!$AD:$AF,2,FALSE),0)</f>
        <v>232</v>
      </c>
      <c r="K342" s="118" t="str">
        <f t="shared" si="212"/>
        <v>50+</v>
      </c>
      <c r="L342" s="118">
        <f>IFERROR(VLOOKUP(W342,ATS!$AD:$AF,3,FALSE),0)</f>
        <v>232</v>
      </c>
      <c r="M342" s="151" t="str">
        <f t="shared" si="213"/>
        <v>50+</v>
      </c>
      <c r="N342" s="94">
        <v>0</v>
      </c>
      <c r="O342" s="56">
        <f t="shared" si="214"/>
        <v>0</v>
      </c>
      <c r="P342" s="51">
        <f>VLOOKUP($C342,Prices!$A$3:$R$1996,MATCH('2) Order Form'!P$8,Prices!$A$2:$R$2,0),FALSE)</f>
        <v>50</v>
      </c>
      <c r="Q342" s="52">
        <f>VLOOKUP($C342,Prices!$A$3:$R$1996,MATCH('2) Order Form'!Q$8,Prices!$A$2:$R$2,0),FALSE)</f>
        <v>99.95</v>
      </c>
      <c r="R342" s="35">
        <f t="shared" si="215"/>
        <v>0</v>
      </c>
      <c r="S342" s="44">
        <f t="shared" si="216"/>
        <v>0</v>
      </c>
      <c r="T342" s="52">
        <f t="shared" si="217"/>
        <v>0</v>
      </c>
      <c r="U342" s="119">
        <f t="shared" si="218"/>
        <v>0</v>
      </c>
      <c r="V342" s="120"/>
      <c r="W342" s="143">
        <v>7048652616432</v>
      </c>
      <c r="X342" s="121"/>
      <c r="Y342" s="122">
        <f t="shared" si="200"/>
        <v>0</v>
      </c>
      <c r="Z342" s="123">
        <f t="shared" ca="1" si="219"/>
        <v>0</v>
      </c>
      <c r="AA342" s="123">
        <f t="shared" ca="1" si="220"/>
        <v>1</v>
      </c>
      <c r="AB342" s="123">
        <f t="shared" ca="1" si="221"/>
        <v>1</v>
      </c>
      <c r="AC342" s="123" t="str">
        <f t="shared" si="222"/>
        <v>852032Obsidian Black/Crystal Black</v>
      </c>
      <c r="AD342" s="124" t="str">
        <f t="shared" si="223"/>
        <v>852032-OS</v>
      </c>
      <c r="AE342" s="127">
        <f>VLOOKUP($C342,Classification!$A:$F,5,FALSE)</f>
        <v>89</v>
      </c>
      <c r="AF342" s="125">
        <f>VLOOKUP($C342,Classification!$A:$F,6,FALSE)</f>
        <v>1</v>
      </c>
      <c r="AG342" s="126" t="str">
        <f>INDEX(ATS!$A:$AE,MATCH('2) Order Form'!$W342,ATS!$AD:$AD,0),7)</f>
        <v>Stock</v>
      </c>
    </row>
    <row r="343" spans="1:33" ht="17.25" customHeight="1" x14ac:dyDescent="0.2">
      <c r="A343" s="34">
        <v>4</v>
      </c>
      <c r="B343" s="34" t="str">
        <f>VLOOKUP(A343,Classification!$H$2:$I$11,2,FALSE)</f>
        <v>Eyewear</v>
      </c>
      <c r="C343" s="34">
        <f>INDEX(ATS!$A:$AE,MATCH('2) Order Form'!$W343,ATS!$AD:$AD,0),1)</f>
        <v>852032</v>
      </c>
      <c r="D343" s="34" t="str">
        <f>INDEX(ATS!$A:$AE,MATCH('2) Order Form'!$W343,ATS!$AD:$AD,0),2)</f>
        <v>Heat</v>
      </c>
      <c r="E343" s="83" t="str">
        <f>INDEX(ATS!$A:$AE,MATCH('2) Order Form'!$W343,ATS!$AD:$AD,0),4)</f>
        <v>099000-OS</v>
      </c>
      <c r="F343" s="83" t="str">
        <f>INDEX(ATS!$A:$AE,MATCH('2) Order Form'!$W343,ATS!$AD:$AD,0),5)</f>
        <v>Obsidian Black/Matte Crystal Tortoise</v>
      </c>
      <c r="G343" s="146" t="str">
        <f>INDEX(ATS!$A:$AE,MATCH('2) Order Form'!$W343,ATS!$AD:$AD,0),6)</f>
        <v>OS</v>
      </c>
      <c r="H343" s="59">
        <v>1</v>
      </c>
      <c r="I343" s="112">
        <v>0</v>
      </c>
      <c r="J343" s="118">
        <f>IFERROR(VLOOKUP(W343,ATS!$AD:$AF,2,FALSE),0)</f>
        <v>6</v>
      </c>
      <c r="K343" s="118">
        <f t="shared" si="212"/>
        <v>6</v>
      </c>
      <c r="L343" s="118">
        <f>IFERROR(VLOOKUP(W343,ATS!$AD:$AF,3,FALSE),0)</f>
        <v>6</v>
      </c>
      <c r="M343" s="151">
        <f t="shared" si="213"/>
        <v>6</v>
      </c>
      <c r="N343" s="94">
        <v>0</v>
      </c>
      <c r="O343" s="56">
        <f t="shared" si="214"/>
        <v>0</v>
      </c>
      <c r="P343" s="51">
        <f>VLOOKUP($C343,Prices!$A$3:$R$1996,MATCH('2) Order Form'!P$8,Prices!$A$2:$R$2,0),FALSE)</f>
        <v>50</v>
      </c>
      <c r="Q343" s="52">
        <f>VLOOKUP($C343,Prices!$A$3:$R$1996,MATCH('2) Order Form'!Q$8,Prices!$A$2:$R$2,0),FALSE)</f>
        <v>99.95</v>
      </c>
      <c r="R343" s="35">
        <f t="shared" si="215"/>
        <v>0</v>
      </c>
      <c r="S343" s="44">
        <f t="shared" si="216"/>
        <v>0</v>
      </c>
      <c r="T343" s="52">
        <f t="shared" si="217"/>
        <v>0</v>
      </c>
      <c r="U343" s="119">
        <f t="shared" si="218"/>
        <v>0</v>
      </c>
      <c r="V343" s="120"/>
      <c r="W343" s="143">
        <v>7048652616449</v>
      </c>
      <c r="X343" s="121"/>
      <c r="Y343" s="122">
        <f t="shared" si="200"/>
        <v>0</v>
      </c>
      <c r="Z343" s="123">
        <f t="shared" ca="1" si="219"/>
        <v>0</v>
      </c>
      <c r="AA343" s="123">
        <f t="shared" ca="1" si="220"/>
        <v>0</v>
      </c>
      <c r="AB343" s="123">
        <f t="shared" ca="1" si="221"/>
        <v>1</v>
      </c>
      <c r="AC343" s="123" t="str">
        <f t="shared" si="222"/>
        <v>852032Obsidian Black/Matte Crystal Tortoise</v>
      </c>
      <c r="AD343" s="124" t="str">
        <f t="shared" si="223"/>
        <v>852032-OS</v>
      </c>
      <c r="AE343" s="127">
        <f>VLOOKUP($C343,Classification!$A:$F,5,FALSE)</f>
        <v>89</v>
      </c>
      <c r="AF343" s="125">
        <f>VLOOKUP($C343,Classification!$A:$F,6,FALSE)</f>
        <v>1</v>
      </c>
      <c r="AG343" s="126" t="str">
        <f>INDEX(ATS!$A:$AE,MATCH('2) Order Form'!$W343,ATS!$AD:$AD,0),7)</f>
        <v>Active</v>
      </c>
    </row>
    <row r="344" spans="1:33" ht="17.25" customHeight="1" x14ac:dyDescent="0.2">
      <c r="A344" s="34">
        <v>4</v>
      </c>
      <c r="B344" s="34" t="str">
        <f>VLOOKUP(A344,Classification!$H$2:$I$11,2,FALSE)</f>
        <v>Eyewear</v>
      </c>
      <c r="C344" s="34">
        <f>INDEX(ATS!$A:$AE,MATCH('2) Order Form'!$W344,ATS!$AD:$AD,0),1)</f>
        <v>810107</v>
      </c>
      <c r="D344" s="34" t="str">
        <f>INDEX(ATS!$A:$AE,MATCH('2) Order Form'!$W344,ATS!$AD:$AD,0),2)</f>
        <v>Firewall MTB RIG Reflect</v>
      </c>
      <c r="E344" s="83" t="str">
        <f>INDEX(ATS!$A:$AE,MATCH('2) Order Form'!$W344,ATS!$AD:$AD,0),4)</f>
        <v>060101-OS</v>
      </c>
      <c r="F344" s="83" t="str">
        <f>INDEX(ATS!$A:$AE,MATCH('2) Order Form'!$W344,ATS!$AD:$AD,0),5)</f>
        <v>RIG Topaz/Matte Black/Black</v>
      </c>
      <c r="G344" s="146" t="str">
        <f>INDEX(ATS!$A:$AE,MATCH('2) Order Form'!$W344,ATS!$AD:$AD,0),6)</f>
        <v>OS</v>
      </c>
      <c r="H344" s="59">
        <v>1</v>
      </c>
      <c r="I344" s="112">
        <v>0</v>
      </c>
      <c r="J344" s="118">
        <f>IFERROR(VLOOKUP(W344,ATS!$AD:$AF,2,FALSE),0)</f>
        <v>25</v>
      </c>
      <c r="K344" s="118">
        <f t="shared" si="212"/>
        <v>25</v>
      </c>
      <c r="L344" s="118">
        <f>IFERROR(VLOOKUP(W344,ATS!$AD:$AF,3,FALSE),0)</f>
        <v>25</v>
      </c>
      <c r="M344" s="151">
        <f t="shared" si="213"/>
        <v>25</v>
      </c>
      <c r="N344" s="94">
        <v>0</v>
      </c>
      <c r="O344" s="56">
        <f t="shared" si="214"/>
        <v>0</v>
      </c>
      <c r="P344" s="51">
        <f>VLOOKUP($C344,Prices!$A$3:$R$1996,MATCH('2) Order Form'!P$8,Prices!$A$2:$R$2,0),FALSE)</f>
        <v>50</v>
      </c>
      <c r="Q344" s="52">
        <f>VLOOKUP($C344,Prices!$A$3:$R$1996,MATCH('2) Order Form'!Q$8,Prices!$A$2:$R$2,0),FALSE)</f>
        <v>99.95</v>
      </c>
      <c r="R344" s="35">
        <f t="shared" si="215"/>
        <v>0</v>
      </c>
      <c r="S344" s="44">
        <f t="shared" si="216"/>
        <v>0</v>
      </c>
      <c r="T344" s="52">
        <f t="shared" si="217"/>
        <v>0</v>
      </c>
      <c r="U344" s="119">
        <f t="shared" si="218"/>
        <v>0</v>
      </c>
      <c r="V344" s="120"/>
      <c r="W344" s="143">
        <v>7048652662187</v>
      </c>
      <c r="X344" s="121"/>
      <c r="Y344" s="122">
        <f t="shared" si="200"/>
        <v>0</v>
      </c>
      <c r="Z344" s="123">
        <f t="shared" ca="1" si="219"/>
        <v>0</v>
      </c>
      <c r="AA344" s="123">
        <f t="shared" ca="1" si="220"/>
        <v>1</v>
      </c>
      <c r="AB344" s="123">
        <f t="shared" ca="1" si="221"/>
        <v>1</v>
      </c>
      <c r="AC344" s="123" t="str">
        <f t="shared" si="222"/>
        <v>810107RIG Topaz/Matte Black/Black</v>
      </c>
      <c r="AD344" s="124" t="str">
        <f t="shared" si="223"/>
        <v>810107-OS</v>
      </c>
      <c r="AE344" s="127">
        <f>VLOOKUP($C344,Classification!$A:$F,5,FALSE)</f>
        <v>90</v>
      </c>
      <c r="AF344" s="125">
        <f>VLOOKUP($C344,Classification!$A:$F,6,FALSE)</f>
        <v>1</v>
      </c>
      <c r="AG344" s="126" t="str">
        <f>INDEX(ATS!$A:$AE,MATCH('2) Order Form'!$W344,ATS!$AD:$AD,0),7)</f>
        <v>Active</v>
      </c>
    </row>
    <row r="345" spans="1:33" ht="17.25" customHeight="1" x14ac:dyDescent="0.2">
      <c r="A345" s="34">
        <v>4</v>
      </c>
      <c r="B345" s="34" t="str">
        <f>VLOOKUP(A345,Classification!$H$2:$I$11,2,FALSE)</f>
        <v>Eyewear</v>
      </c>
      <c r="C345" s="34">
        <f>INDEX(ATS!$A:$AE,MATCH('2) Order Form'!$W345,ATS!$AD:$AD,0),1)</f>
        <v>810106</v>
      </c>
      <c r="D345" s="34" t="str">
        <f>INDEX(ATS!$A:$AE,MATCH('2) Order Form'!$W345,ATS!$AD:$AD,0),2)</f>
        <v>Firewall MTB RIG</v>
      </c>
      <c r="E345" s="83" t="str">
        <f>INDEX(ATS!$A:$AE,MATCH('2) Order Form'!$W345,ATS!$AD:$AD,0),4)</f>
        <v>186126-OS</v>
      </c>
      <c r="F345" s="83" t="str">
        <f>INDEX(ATS!$A:$AE,MATCH('2) Order Form'!$W345,ATS!$AD:$AD,0),5)</f>
        <v>RIG Light Amethyst/Matte Crystal Fluo/Black</v>
      </c>
      <c r="G345" s="146" t="str">
        <f>INDEX(ATS!$A:$AE,MATCH('2) Order Form'!$W345,ATS!$AD:$AD,0),6)</f>
        <v>OS</v>
      </c>
      <c r="H345" s="59">
        <v>1</v>
      </c>
      <c r="I345" s="112">
        <v>0</v>
      </c>
      <c r="J345" s="118">
        <f>IFERROR(VLOOKUP(W345,ATS!$AD:$AF,2,FALSE),0)</f>
        <v>123</v>
      </c>
      <c r="K345" s="118" t="str">
        <f t="shared" si="212"/>
        <v>50+</v>
      </c>
      <c r="L345" s="118">
        <f>IFERROR(VLOOKUP(W345,ATS!$AD:$AF,3,FALSE),0)</f>
        <v>123</v>
      </c>
      <c r="M345" s="151" t="str">
        <f t="shared" si="213"/>
        <v>50+</v>
      </c>
      <c r="N345" s="94">
        <v>0</v>
      </c>
      <c r="O345" s="56">
        <f t="shared" si="214"/>
        <v>0</v>
      </c>
      <c r="P345" s="51">
        <f>VLOOKUP($C345,Prices!$A$3:$R$1996,MATCH('2) Order Form'!P$8,Prices!$A$2:$R$2,0),FALSE)</f>
        <v>50</v>
      </c>
      <c r="Q345" s="52">
        <f>VLOOKUP($C345,Prices!$A$3:$R$1996,MATCH('2) Order Form'!Q$8,Prices!$A$2:$R$2,0),FALSE)</f>
        <v>99.95</v>
      </c>
      <c r="R345" s="35">
        <f t="shared" si="215"/>
        <v>0</v>
      </c>
      <c r="S345" s="44">
        <f t="shared" si="216"/>
        <v>0</v>
      </c>
      <c r="T345" s="52">
        <f t="shared" si="217"/>
        <v>0</v>
      </c>
      <c r="U345" s="119">
        <f t="shared" si="218"/>
        <v>0</v>
      </c>
      <c r="V345" s="120"/>
      <c r="W345" s="143">
        <v>7048652662170</v>
      </c>
      <c r="X345" s="121"/>
      <c r="Y345" s="122">
        <f t="shared" si="200"/>
        <v>0</v>
      </c>
      <c r="Z345" s="123">
        <f t="shared" ca="1" si="219"/>
        <v>0</v>
      </c>
      <c r="AA345" s="123">
        <f t="shared" ca="1" si="220"/>
        <v>1</v>
      </c>
      <c r="AB345" s="123">
        <f t="shared" ca="1" si="221"/>
        <v>1</v>
      </c>
      <c r="AC345" s="123" t="str">
        <f t="shared" si="222"/>
        <v>810106RIG Light Amethyst/Matte Crystal Fluo/Black</v>
      </c>
      <c r="AD345" s="124" t="str">
        <f t="shared" si="223"/>
        <v>810106-OS</v>
      </c>
      <c r="AE345" s="127">
        <f>VLOOKUP($C345,Classification!$A:$F,5,FALSE)</f>
        <v>91</v>
      </c>
      <c r="AF345" s="125">
        <f>VLOOKUP($C345,Classification!$A:$F,6,FALSE)</f>
        <v>1</v>
      </c>
      <c r="AG345" s="126" t="str">
        <f>INDEX(ATS!$A:$AE,MATCH('2) Order Form'!$W345,ATS!$AD:$AD,0),7)</f>
        <v>Active</v>
      </c>
    </row>
    <row r="346" spans="1:33" ht="17.25" customHeight="1" x14ac:dyDescent="0.2">
      <c r="A346" s="34">
        <v>4</v>
      </c>
      <c r="B346" s="34" t="str">
        <f>VLOOKUP(A346,Classification!$H$2:$I$11,2,FALSE)</f>
        <v>Eyewear</v>
      </c>
      <c r="C346" s="34">
        <f>INDEX(ATS!$A:$AE,MATCH('2) Order Form'!$W346,ATS!$AD:$AD,0),1)</f>
        <v>810108</v>
      </c>
      <c r="D346" s="34" t="str">
        <f>INDEX(ATS!$A:$AE,MATCH('2) Order Form'!$W346,ATS!$AD:$AD,0),2)</f>
        <v>Firewall MTB</v>
      </c>
      <c r="E346" s="83" t="str">
        <f>INDEX(ATS!$A:$AE,MATCH('2) Order Form'!$W346,ATS!$AD:$AD,0),4)</f>
        <v>100201-OS</v>
      </c>
      <c r="F346" s="83" t="str">
        <f>INDEX(ATS!$A:$AE,MATCH('2) Order Form'!$W346,ATS!$AD:$AD,0),5)</f>
        <v>Clear/Matte Black/Black</v>
      </c>
      <c r="G346" s="146" t="str">
        <f>INDEX(ATS!$A:$AE,MATCH('2) Order Form'!$W346,ATS!$AD:$AD,0),6)</f>
        <v>OS</v>
      </c>
      <c r="H346" s="59">
        <v>1</v>
      </c>
      <c r="I346" s="112">
        <v>0</v>
      </c>
      <c r="J346" s="118">
        <f>IFERROR(VLOOKUP(W346,ATS!$AD:$AF,2,FALSE),0)</f>
        <v>0</v>
      </c>
      <c r="K346" s="118" t="str">
        <f t="shared" si="212"/>
        <v>0</v>
      </c>
      <c r="L346" s="118">
        <f>IFERROR(VLOOKUP(W346,ATS!$AD:$AF,3,FALSE),0)</f>
        <v>0</v>
      </c>
      <c r="M346" s="151" t="str">
        <f t="shared" si="213"/>
        <v>0</v>
      </c>
      <c r="N346" s="94">
        <v>0</v>
      </c>
      <c r="O346" s="56">
        <f t="shared" si="214"/>
        <v>0</v>
      </c>
      <c r="P346" s="51">
        <f>VLOOKUP($C346,Prices!$A$3:$R$1996,MATCH('2) Order Form'!P$8,Prices!$A$2:$R$2,0),FALSE)</f>
        <v>40</v>
      </c>
      <c r="Q346" s="52">
        <f>VLOOKUP($C346,Prices!$A$3:$R$1996,MATCH('2) Order Form'!Q$8,Prices!$A$2:$R$2,0),FALSE)</f>
        <v>79.95</v>
      </c>
      <c r="R346" s="35">
        <f t="shared" si="215"/>
        <v>0</v>
      </c>
      <c r="S346" s="44">
        <f t="shared" si="216"/>
        <v>0</v>
      </c>
      <c r="T346" s="52">
        <f t="shared" si="217"/>
        <v>0</v>
      </c>
      <c r="U346" s="119">
        <f t="shared" si="218"/>
        <v>0</v>
      </c>
      <c r="V346" s="120"/>
      <c r="W346" s="143">
        <v>7048652662194</v>
      </c>
      <c r="X346" s="121"/>
      <c r="Y346" s="122">
        <f t="shared" si="200"/>
        <v>0</v>
      </c>
      <c r="Z346" s="123">
        <f t="shared" ca="1" si="219"/>
        <v>0</v>
      </c>
      <c r="AA346" s="123">
        <f t="shared" ca="1" si="220"/>
        <v>1</v>
      </c>
      <c r="AB346" s="123">
        <f t="shared" ca="1" si="221"/>
        <v>1</v>
      </c>
      <c r="AC346" s="123" t="str">
        <f t="shared" si="222"/>
        <v>810108Clear/Matte Black/Black</v>
      </c>
      <c r="AD346" s="124" t="str">
        <f t="shared" si="223"/>
        <v>810108-OS</v>
      </c>
      <c r="AE346" s="127">
        <f>VLOOKUP($C346,Classification!$A:$F,5,FALSE)</f>
        <v>92</v>
      </c>
      <c r="AF346" s="125">
        <f>VLOOKUP($C346,Classification!$A:$F,6,FALSE)</f>
        <v>1</v>
      </c>
      <c r="AG346" s="126" t="str">
        <f>INDEX(ATS!$A:$AE,MATCH('2) Order Form'!$W346,ATS!$AD:$AD,0),7)</f>
        <v>Active</v>
      </c>
    </row>
    <row r="347" spans="1:33" ht="17.25" customHeight="1" x14ac:dyDescent="0.2">
      <c r="A347" s="34">
        <v>4</v>
      </c>
      <c r="B347" s="34" t="str">
        <f>VLOOKUP(A347,Classification!$H$2:$I$11,2,FALSE)</f>
        <v>Eyewear</v>
      </c>
      <c r="C347" s="34">
        <f>INDEX(ATS!$A:$AE,MATCH('2) Order Form'!$W347,ATS!$AD:$AD,0),1)</f>
        <v>810108</v>
      </c>
      <c r="D347" s="34" t="str">
        <f>INDEX(ATS!$A:$AE,MATCH('2) Order Form'!$W347,ATS!$AD:$AD,0),2)</f>
        <v>Firewall MTB</v>
      </c>
      <c r="E347" s="83" t="str">
        <f>INDEX(ATS!$A:$AE,MATCH('2) Order Form'!$W347,ATS!$AD:$AD,0),4)</f>
        <v>105025-OS</v>
      </c>
      <c r="F347" s="83" t="str">
        <f>INDEX(ATS!$A:$AE,MATCH('2) Order Form'!$W347,ATS!$AD:$AD,0),5)</f>
        <v>Clear/Matte Chopper Orange/ Black</v>
      </c>
      <c r="G347" s="146" t="str">
        <f>INDEX(ATS!$A:$AE,MATCH('2) Order Form'!$W347,ATS!$AD:$AD,0),6)</f>
        <v>OS</v>
      </c>
      <c r="H347" s="59">
        <v>1</v>
      </c>
      <c r="I347" s="112">
        <v>0</v>
      </c>
      <c r="J347" s="118">
        <f>IFERROR(VLOOKUP(W347,ATS!$AD:$AF,2,FALSE),0)</f>
        <v>0</v>
      </c>
      <c r="K347" s="118" t="str">
        <f t="shared" si="212"/>
        <v>0</v>
      </c>
      <c r="L347" s="118">
        <f>IFERROR(VLOOKUP(W347,ATS!$AD:$AF,3,FALSE),0)</f>
        <v>0</v>
      </c>
      <c r="M347" s="151" t="str">
        <f t="shared" si="213"/>
        <v>0</v>
      </c>
      <c r="N347" s="94">
        <v>0</v>
      </c>
      <c r="O347" s="56">
        <f t="shared" si="214"/>
        <v>0</v>
      </c>
      <c r="P347" s="51">
        <f>VLOOKUP($C347,Prices!$A$3:$R$1996,MATCH('2) Order Form'!P$8,Prices!$A$2:$R$2,0),FALSE)</f>
        <v>40</v>
      </c>
      <c r="Q347" s="52">
        <f>VLOOKUP($C347,Prices!$A$3:$R$1996,MATCH('2) Order Form'!Q$8,Prices!$A$2:$R$2,0),FALSE)</f>
        <v>79.95</v>
      </c>
      <c r="R347" s="35">
        <f t="shared" si="215"/>
        <v>0</v>
      </c>
      <c r="S347" s="44">
        <f t="shared" si="216"/>
        <v>0</v>
      </c>
      <c r="T347" s="52">
        <f t="shared" si="217"/>
        <v>0</v>
      </c>
      <c r="U347" s="119">
        <f t="shared" si="218"/>
        <v>0</v>
      </c>
      <c r="V347" s="120"/>
      <c r="W347" s="143">
        <v>7048652662200</v>
      </c>
      <c r="X347" s="121"/>
      <c r="Y347" s="122">
        <f t="shared" si="200"/>
        <v>0</v>
      </c>
      <c r="Z347" s="123">
        <f t="shared" ca="1" si="219"/>
        <v>0</v>
      </c>
      <c r="AA347" s="123">
        <f t="shared" ca="1" si="220"/>
        <v>0</v>
      </c>
      <c r="AB347" s="123">
        <f t="shared" ca="1" si="221"/>
        <v>1</v>
      </c>
      <c r="AC347" s="123" t="str">
        <f t="shared" si="222"/>
        <v>810108Clear/Matte Chopper Orange/ Black</v>
      </c>
      <c r="AD347" s="124" t="str">
        <f t="shared" si="223"/>
        <v>810108-OS</v>
      </c>
      <c r="AE347" s="127">
        <f>VLOOKUP($C347,Classification!$A:$F,5,FALSE)</f>
        <v>92</v>
      </c>
      <c r="AF347" s="125">
        <f>VLOOKUP($C347,Classification!$A:$F,6,FALSE)</f>
        <v>1</v>
      </c>
      <c r="AG347" s="126" t="str">
        <f>INDEX(ATS!$A:$AE,MATCH('2) Order Form'!$W347,ATS!$AD:$AD,0),7)</f>
        <v>Stock</v>
      </c>
    </row>
    <row r="348" spans="1:33" ht="17.25" customHeight="1" x14ac:dyDescent="0.2">
      <c r="A348" s="34">
        <v>4</v>
      </c>
      <c r="B348" s="34" t="str">
        <f>VLOOKUP(A348,Classification!$H$2:$I$11,2,FALSE)</f>
        <v>Eyewear</v>
      </c>
      <c r="C348" s="34">
        <f>INDEX(ATS!$A:$AE,MATCH('2) Order Form'!$W348,ATS!$AD:$AD,0),1)</f>
        <v>810109</v>
      </c>
      <c r="D348" s="34" t="str">
        <f>INDEX(ATS!$A:$AE,MATCH('2) Order Form'!$W348,ATS!$AD:$AD,0),2)</f>
        <v>Firewall MTB Lens RIG Reflect</v>
      </c>
      <c r="E348" s="83" t="str">
        <f>INDEX(ATS!$A:$AE,MATCH('2) Order Form'!$W348,ATS!$AD:$AD,0),4)</f>
        <v>060000-OS</v>
      </c>
      <c r="F348" s="83" t="str">
        <f>INDEX(ATS!$A:$AE,MATCH('2) Order Form'!$W348,ATS!$AD:$AD,0),5)</f>
        <v>RIG Topaz</v>
      </c>
      <c r="G348" s="146" t="str">
        <f>INDEX(ATS!$A:$AE,MATCH('2) Order Form'!$W348,ATS!$AD:$AD,0),6)</f>
        <v>OS</v>
      </c>
      <c r="H348" s="59">
        <v>1</v>
      </c>
      <c r="I348" s="112">
        <v>0</v>
      </c>
      <c r="J348" s="118">
        <f>IFERROR(VLOOKUP(W348,ATS!$AD:$AF,2,FALSE),0)</f>
        <v>40</v>
      </c>
      <c r="K348" s="118">
        <f t="shared" si="212"/>
        <v>40</v>
      </c>
      <c r="L348" s="118">
        <f>IFERROR(VLOOKUP(W348,ATS!$AD:$AF,3,FALSE),0)</f>
        <v>40</v>
      </c>
      <c r="M348" s="151">
        <f t="shared" si="213"/>
        <v>40</v>
      </c>
      <c r="N348" s="94">
        <v>0</v>
      </c>
      <c r="O348" s="56">
        <f t="shared" si="214"/>
        <v>0</v>
      </c>
      <c r="P348" s="51">
        <f>VLOOKUP($C348,Prices!$A$3:$R$1996,MATCH('2) Order Form'!P$8,Prices!$A$2:$R$2,0),FALSE)</f>
        <v>40</v>
      </c>
      <c r="Q348" s="52">
        <f>VLOOKUP($C348,Prices!$A$3:$R$1996,MATCH('2) Order Form'!Q$8,Prices!$A$2:$R$2,0),FALSE)</f>
        <v>79.95</v>
      </c>
      <c r="R348" s="35">
        <f t="shared" si="215"/>
        <v>0</v>
      </c>
      <c r="S348" s="44">
        <f t="shared" si="216"/>
        <v>0</v>
      </c>
      <c r="T348" s="52">
        <f t="shared" si="217"/>
        <v>0</v>
      </c>
      <c r="U348" s="119">
        <f t="shared" si="218"/>
        <v>0</v>
      </c>
      <c r="V348" s="120"/>
      <c r="W348" s="143">
        <v>7048652662118</v>
      </c>
      <c r="X348" s="121"/>
      <c r="Y348" s="122">
        <f t="shared" si="200"/>
        <v>0</v>
      </c>
      <c r="Z348" s="123">
        <f t="shared" ca="1" si="219"/>
        <v>0</v>
      </c>
      <c r="AA348" s="123">
        <f t="shared" ca="1" si="220"/>
        <v>1</v>
      </c>
      <c r="AB348" s="123">
        <f t="shared" ca="1" si="221"/>
        <v>1</v>
      </c>
      <c r="AC348" s="123" t="str">
        <f t="shared" si="222"/>
        <v>810109RIG Topaz</v>
      </c>
      <c r="AD348" s="124" t="str">
        <f t="shared" si="223"/>
        <v>810109-OS</v>
      </c>
      <c r="AE348" s="127">
        <f>VLOOKUP($C348,Classification!$A:$F,5,FALSE)</f>
        <v>93</v>
      </c>
      <c r="AF348" s="125">
        <f>VLOOKUP($C348,Classification!$A:$F,6,FALSE)</f>
        <v>1</v>
      </c>
      <c r="AG348" s="126" t="str">
        <f>INDEX(ATS!$A:$AE,MATCH('2) Order Form'!$W348,ATS!$AD:$AD,0),7)</f>
        <v>Active</v>
      </c>
    </row>
    <row r="349" spans="1:33" ht="17.25" customHeight="1" x14ac:dyDescent="0.2">
      <c r="A349" s="34">
        <v>4</v>
      </c>
      <c r="B349" s="34" t="str">
        <f>VLOOKUP(A349,Classification!$H$2:$I$11,2,FALSE)</f>
        <v>Eyewear</v>
      </c>
      <c r="C349" s="34">
        <f>INDEX(ATS!$A:$AE,MATCH('2) Order Form'!$W349,ATS!$AD:$AD,0),1)</f>
        <v>810110</v>
      </c>
      <c r="D349" s="34" t="str">
        <f>INDEX(ATS!$A:$AE,MATCH('2) Order Form'!$W349,ATS!$AD:$AD,0),2)</f>
        <v>Firewall MTB Lens RIG</v>
      </c>
      <c r="E349" s="83" t="str">
        <f>INDEX(ATS!$A:$AE,MATCH('2) Order Form'!$W349,ATS!$AD:$AD,0),4)</f>
        <v>180000-OS</v>
      </c>
      <c r="F349" s="83" t="str">
        <f>INDEX(ATS!$A:$AE,MATCH('2) Order Form'!$W349,ATS!$AD:$AD,0),5)</f>
        <v>RIG Light Amethyst</v>
      </c>
      <c r="G349" s="146" t="str">
        <f>INDEX(ATS!$A:$AE,MATCH('2) Order Form'!$W349,ATS!$AD:$AD,0),6)</f>
        <v>OS</v>
      </c>
      <c r="H349" s="59">
        <v>1</v>
      </c>
      <c r="I349" s="112">
        <v>0</v>
      </c>
      <c r="J349" s="118">
        <f>IFERROR(VLOOKUP(W349,ATS!$AD:$AF,2,FALSE),0)</f>
        <v>11</v>
      </c>
      <c r="K349" s="118">
        <f t="shared" si="212"/>
        <v>11</v>
      </c>
      <c r="L349" s="118">
        <f>IFERROR(VLOOKUP(W349,ATS!$AD:$AF,3,FALSE),0)</f>
        <v>11</v>
      </c>
      <c r="M349" s="151">
        <f t="shared" si="213"/>
        <v>11</v>
      </c>
      <c r="N349" s="94">
        <v>0</v>
      </c>
      <c r="O349" s="56">
        <f t="shared" si="214"/>
        <v>0</v>
      </c>
      <c r="P349" s="51">
        <f>VLOOKUP($C349,Prices!$A$3:$R$1996,MATCH('2) Order Form'!P$8,Prices!$A$2:$R$2,0),FALSE)</f>
        <v>35</v>
      </c>
      <c r="Q349" s="52">
        <f>VLOOKUP($C349,Prices!$A$3:$R$1996,MATCH('2) Order Form'!Q$8,Prices!$A$2:$R$2,0),FALSE)</f>
        <v>69.95</v>
      </c>
      <c r="R349" s="35">
        <f t="shared" si="215"/>
        <v>0</v>
      </c>
      <c r="S349" s="44">
        <f t="shared" si="216"/>
        <v>0</v>
      </c>
      <c r="T349" s="52">
        <f t="shared" si="217"/>
        <v>0</v>
      </c>
      <c r="U349" s="119">
        <f t="shared" si="218"/>
        <v>0</v>
      </c>
      <c r="V349" s="120"/>
      <c r="W349" s="143">
        <v>7048652662217</v>
      </c>
      <c r="X349" s="121"/>
      <c r="Y349" s="122">
        <f t="shared" si="200"/>
        <v>0</v>
      </c>
      <c r="Z349" s="123">
        <f t="shared" ca="1" si="219"/>
        <v>0</v>
      </c>
      <c r="AA349" s="123">
        <f t="shared" ca="1" si="220"/>
        <v>1</v>
      </c>
      <c r="AB349" s="123">
        <f t="shared" ca="1" si="221"/>
        <v>1</v>
      </c>
      <c r="AC349" s="123" t="str">
        <f t="shared" si="222"/>
        <v>810110RIG Light Amethyst</v>
      </c>
      <c r="AD349" s="124" t="str">
        <f t="shared" si="223"/>
        <v>810110-OS</v>
      </c>
      <c r="AE349" s="127">
        <f>VLOOKUP($C349,Classification!$A:$F,5,FALSE)</f>
        <v>94</v>
      </c>
      <c r="AF349" s="125">
        <f>VLOOKUP($C349,Classification!$A:$F,6,FALSE)</f>
        <v>1</v>
      </c>
      <c r="AG349" s="126" t="str">
        <f>INDEX(ATS!$A:$AE,MATCH('2) Order Form'!$W349,ATS!$AD:$AD,0),7)</f>
        <v>Active</v>
      </c>
    </row>
    <row r="350" spans="1:33" ht="17.25" customHeight="1" x14ac:dyDescent="0.2">
      <c r="A350" s="34">
        <v>4</v>
      </c>
      <c r="B350" s="34" t="str">
        <f>VLOOKUP(A350,Classification!$H$2:$I$11,2,FALSE)</f>
        <v>Eyewear</v>
      </c>
      <c r="C350" s="34">
        <f>INDEX(ATS!$A:$AE,MATCH('2) Order Form'!$W350,ATS!$AD:$AD,0),1)</f>
        <v>810111</v>
      </c>
      <c r="D350" s="34" t="str">
        <f>INDEX(ATS!$A:$AE,MATCH('2) Order Form'!$W350,ATS!$AD:$AD,0),2)</f>
        <v>Firewall MTB Lens</v>
      </c>
      <c r="E350" s="83" t="str">
        <f>INDEX(ATS!$A:$AE,MATCH('2) Order Form'!$W350,ATS!$AD:$AD,0),4)</f>
        <v>100000-OS</v>
      </c>
      <c r="F350" s="83" t="str">
        <f>INDEX(ATS!$A:$AE,MATCH('2) Order Form'!$W350,ATS!$AD:$AD,0),5)</f>
        <v>Clear</v>
      </c>
      <c r="G350" s="146" t="str">
        <f>INDEX(ATS!$A:$AE,MATCH('2) Order Form'!$W350,ATS!$AD:$AD,0),6)</f>
        <v>OS</v>
      </c>
      <c r="H350" s="59">
        <v>1</v>
      </c>
      <c r="I350" s="112">
        <v>0</v>
      </c>
      <c r="J350" s="118">
        <f>IFERROR(VLOOKUP(W350,ATS!$AD:$AF,2,FALSE),0)</f>
        <v>117</v>
      </c>
      <c r="K350" s="118" t="str">
        <f t="shared" si="212"/>
        <v>50+</v>
      </c>
      <c r="L350" s="118">
        <f>IFERROR(VLOOKUP(W350,ATS!$AD:$AF,3,FALSE),0)</f>
        <v>117</v>
      </c>
      <c r="M350" s="151" t="str">
        <f t="shared" si="213"/>
        <v>50+</v>
      </c>
      <c r="N350" s="94">
        <v>0</v>
      </c>
      <c r="O350" s="56">
        <f t="shared" si="214"/>
        <v>0</v>
      </c>
      <c r="P350" s="51">
        <f>VLOOKUP($C350,Prices!$A$3:$R$1996,MATCH('2) Order Form'!P$8,Prices!$A$2:$R$2,0),FALSE)</f>
        <v>25</v>
      </c>
      <c r="Q350" s="52">
        <f>VLOOKUP($C350,Prices!$A$3:$R$1996,MATCH('2) Order Form'!Q$8,Prices!$A$2:$R$2,0),FALSE)</f>
        <v>49.95</v>
      </c>
      <c r="R350" s="35">
        <f t="shared" si="215"/>
        <v>0</v>
      </c>
      <c r="S350" s="44">
        <f t="shared" si="216"/>
        <v>0</v>
      </c>
      <c r="T350" s="52">
        <f t="shared" si="217"/>
        <v>0</v>
      </c>
      <c r="U350" s="119">
        <f t="shared" si="218"/>
        <v>0</v>
      </c>
      <c r="V350" s="120"/>
      <c r="W350" s="143">
        <v>7048652662101</v>
      </c>
      <c r="X350" s="121"/>
      <c r="Y350" s="122">
        <f t="shared" si="200"/>
        <v>0</v>
      </c>
      <c r="Z350" s="123">
        <f t="shared" ca="1" si="219"/>
        <v>0</v>
      </c>
      <c r="AA350" s="123">
        <f t="shared" ca="1" si="220"/>
        <v>1</v>
      </c>
      <c r="AB350" s="123">
        <f t="shared" ca="1" si="221"/>
        <v>1</v>
      </c>
      <c r="AC350" s="123" t="str">
        <f t="shared" si="222"/>
        <v>810111Clear</v>
      </c>
      <c r="AD350" s="124" t="str">
        <f t="shared" si="223"/>
        <v>810111-OS</v>
      </c>
      <c r="AE350" s="127">
        <f>VLOOKUP($C350,Classification!$A:$F,5,FALSE)</f>
        <v>95</v>
      </c>
      <c r="AF350" s="125">
        <f>VLOOKUP($C350,Classification!$A:$F,6,FALSE)</f>
        <v>1</v>
      </c>
      <c r="AG350" s="126" t="str">
        <f>INDEX(ATS!$A:$AE,MATCH('2) Order Form'!$W350,ATS!$AD:$AD,0),7)</f>
        <v>Active</v>
      </c>
    </row>
    <row r="351" spans="1:33" ht="17.25" customHeight="1" x14ac:dyDescent="0.2">
      <c r="A351" s="34">
        <v>4</v>
      </c>
      <c r="B351" s="34" t="str">
        <f>VLOOKUP(A351,Classification!$H$2:$I$11,2,FALSE)</f>
        <v>Eyewear</v>
      </c>
      <c r="C351" s="34">
        <f>INDEX(ATS!$A:$AE,MATCH('2) Order Form'!$W351,ATS!$AD:$AD,0),1)</f>
        <v>850067</v>
      </c>
      <c r="D351" s="34" t="str">
        <f>INDEX(ATS!$A:$AE,MATCH('2) Order Form'!$W351,ATS!$AD:$AD,0),2)</f>
        <v>Goggle Hard Case</v>
      </c>
      <c r="E351" s="83" t="str">
        <f>INDEX(ATS!$A:$AE,MATCH('2) Order Form'!$W351,ATS!$AD:$AD,0),4)</f>
        <v>BLACK-OS</v>
      </c>
      <c r="F351" s="83" t="str">
        <f>INDEX(ATS!$A:$AE,MATCH('2) Order Form'!$W351,ATS!$AD:$AD,0),5)</f>
        <v>Black</v>
      </c>
      <c r="G351" s="146" t="str">
        <f>INDEX(ATS!$A:$AE,MATCH('2) Order Form'!$W351,ATS!$AD:$AD,0),6)</f>
        <v>OS</v>
      </c>
      <c r="H351" s="59">
        <v>3</v>
      </c>
      <c r="I351" s="112">
        <v>0</v>
      </c>
      <c r="J351" s="118">
        <f>IFERROR(VLOOKUP(W351,ATS!$AD:$AF,2,FALSE),0)</f>
        <v>48</v>
      </c>
      <c r="K351" s="118">
        <f t="shared" si="212"/>
        <v>48</v>
      </c>
      <c r="L351" s="118">
        <f>IFERROR(VLOOKUP(W351,ATS!$AD:$AF,3,FALSE),0)</f>
        <v>48</v>
      </c>
      <c r="M351" s="151">
        <f t="shared" si="213"/>
        <v>48</v>
      </c>
      <c r="N351" s="94">
        <v>0</v>
      </c>
      <c r="O351" s="56">
        <f t="shared" si="214"/>
        <v>0</v>
      </c>
      <c r="P351" s="51">
        <f>VLOOKUP($C351,Prices!$A$3:$R$1996,MATCH('2) Order Form'!P$8,Prices!$A$2:$R$2,0),FALSE)</f>
        <v>15</v>
      </c>
      <c r="Q351" s="52">
        <f>VLOOKUP($C351,Prices!$A$3:$R$1996,MATCH('2) Order Form'!Q$8,Prices!$A$2:$R$2,0),FALSE)</f>
        <v>29.95</v>
      </c>
      <c r="R351" s="35">
        <f t="shared" si="215"/>
        <v>0</v>
      </c>
      <c r="S351" s="44">
        <f t="shared" si="216"/>
        <v>0</v>
      </c>
      <c r="T351" s="52">
        <f t="shared" si="217"/>
        <v>0</v>
      </c>
      <c r="U351" s="119">
        <f t="shared" si="218"/>
        <v>0</v>
      </c>
      <c r="V351" s="120"/>
      <c r="W351" s="143">
        <v>7048652498892</v>
      </c>
      <c r="X351" s="121"/>
      <c r="Y351" s="122">
        <f t="shared" si="200"/>
        <v>0</v>
      </c>
      <c r="Z351" s="123">
        <f t="shared" ca="1" si="219"/>
        <v>0</v>
      </c>
      <c r="AA351" s="123">
        <f t="shared" ca="1" si="220"/>
        <v>1</v>
      </c>
      <c r="AB351" s="123">
        <f t="shared" ca="1" si="221"/>
        <v>1</v>
      </c>
      <c r="AC351" s="123" t="str">
        <f t="shared" si="222"/>
        <v>850067Black</v>
      </c>
      <c r="AD351" s="124" t="str">
        <f t="shared" si="223"/>
        <v>850067-OS</v>
      </c>
      <c r="AE351" s="127">
        <f>VLOOKUP($C351,Classification!$A:$F,5,FALSE)</f>
        <v>101</v>
      </c>
      <c r="AF351" s="125">
        <f>VLOOKUP($C351,Classification!$A:$F,6,FALSE)</f>
        <v>1</v>
      </c>
      <c r="AG351" s="126" t="str">
        <f>INDEX(ATS!$A:$AE,MATCH('2) Order Form'!$W351,ATS!$AD:$AD,0),7)</f>
        <v>Active</v>
      </c>
    </row>
    <row r="352" spans="1:33" ht="17.25" customHeight="1" x14ac:dyDescent="0.2">
      <c r="A352" s="34">
        <v>4</v>
      </c>
      <c r="B352" s="34" t="str">
        <f>VLOOKUP(A352,Classification!$H$2:$I$11,2,FALSE)</f>
        <v>Eyewear</v>
      </c>
      <c r="C352" s="34">
        <f>INDEX(ATS!$A:$AE,MATCH('2) Order Form'!$W352,ATS!$AD:$AD,0),1)</f>
        <v>850085</v>
      </c>
      <c r="D352" s="34" t="str">
        <f>INDEX(ATS!$A:$AE,MATCH('2) Order Form'!$W352,ATS!$AD:$AD,0),2)</f>
        <v>Sports Glasses Hard Case</v>
      </c>
      <c r="E352" s="83" t="str">
        <f>INDEX(ATS!$A:$AE,MATCH('2) Order Form'!$W352,ATS!$AD:$AD,0),4)</f>
        <v>BLACK-OS</v>
      </c>
      <c r="F352" s="83" t="str">
        <f>INDEX(ATS!$A:$AE,MATCH('2) Order Form'!$W352,ATS!$AD:$AD,0),5)</f>
        <v>Black</v>
      </c>
      <c r="G352" s="146" t="str">
        <f>INDEX(ATS!$A:$AE,MATCH('2) Order Form'!$W352,ATS!$AD:$AD,0),6)</f>
        <v>OS</v>
      </c>
      <c r="H352" s="59">
        <v>3</v>
      </c>
      <c r="I352" s="112">
        <v>0</v>
      </c>
      <c r="J352" s="118">
        <f>IFERROR(VLOOKUP(W352,ATS!$AD:$AF,2,FALSE),0)</f>
        <v>0</v>
      </c>
      <c r="K352" s="118" t="str">
        <f t="shared" si="212"/>
        <v>0</v>
      </c>
      <c r="L352" s="118">
        <f>IFERROR(VLOOKUP(W352,ATS!$AD:$AF,3,FALSE),0)</f>
        <v>0</v>
      </c>
      <c r="M352" s="151" t="str">
        <f t="shared" si="213"/>
        <v>0</v>
      </c>
      <c r="N352" s="94">
        <v>0</v>
      </c>
      <c r="O352" s="56">
        <f t="shared" si="214"/>
        <v>0</v>
      </c>
      <c r="P352" s="51">
        <f>VLOOKUP($C352,Prices!$A$3:$R$1996,MATCH('2) Order Form'!P$8,Prices!$A$2:$R$2,0),FALSE)</f>
        <v>10</v>
      </c>
      <c r="Q352" s="52">
        <f>VLOOKUP($C352,Prices!$A$3:$R$1996,MATCH('2) Order Form'!Q$8,Prices!$A$2:$R$2,0),FALSE)</f>
        <v>19.95</v>
      </c>
      <c r="R352" s="35">
        <f t="shared" si="215"/>
        <v>0</v>
      </c>
      <c r="S352" s="44">
        <f t="shared" si="216"/>
        <v>0</v>
      </c>
      <c r="T352" s="52">
        <f t="shared" si="217"/>
        <v>0</v>
      </c>
      <c r="U352" s="119">
        <f t="shared" si="218"/>
        <v>0</v>
      </c>
      <c r="V352" s="120"/>
      <c r="W352" s="143">
        <v>7048652542076</v>
      </c>
      <c r="X352" s="121"/>
      <c r="Y352" s="122">
        <f t="shared" si="200"/>
        <v>0</v>
      </c>
      <c r="Z352" s="123">
        <f t="shared" ca="1" si="219"/>
        <v>0</v>
      </c>
      <c r="AA352" s="123">
        <f t="shared" ca="1" si="220"/>
        <v>1</v>
      </c>
      <c r="AB352" s="123">
        <f t="shared" ca="1" si="221"/>
        <v>0</v>
      </c>
      <c r="AC352" s="123" t="str">
        <f t="shared" si="222"/>
        <v>850085Black</v>
      </c>
      <c r="AD352" s="124" t="str">
        <f t="shared" si="223"/>
        <v>850085-OS</v>
      </c>
      <c r="AE352" s="127">
        <f>VLOOKUP($C352,Classification!$A:$F,5,FALSE)</f>
        <v>103</v>
      </c>
      <c r="AF352" s="125">
        <f>VLOOKUP($C352,Classification!$A:$F,6,FALSE)</f>
        <v>1</v>
      </c>
      <c r="AG352" s="126" t="str">
        <f>INDEX(ATS!$A:$AE,MATCH('2) Order Form'!$W352,ATS!$AD:$AD,0),7)</f>
        <v>Active</v>
      </c>
    </row>
    <row r="353" spans="1:33" ht="17.25" customHeight="1" x14ac:dyDescent="0.2">
      <c r="A353" s="34">
        <v>4</v>
      </c>
      <c r="B353" s="34" t="str">
        <f>VLOOKUP(A353,Classification!$H$2:$I$11,2,FALSE)</f>
        <v>Eyewear</v>
      </c>
      <c r="C353" s="34">
        <f>INDEX(ATS!$A:$AE,MATCH('2) Order Form'!$W353,ATS!$AD:$AD,0),1)</f>
        <v>850014</v>
      </c>
      <c r="D353" s="34" t="str">
        <f>INDEX(ATS!$A:$AE,MATCH('2) Order Form'!$W353,ATS!$AD:$AD,0),2)</f>
        <v>Lens Cleaning Set</v>
      </c>
      <c r="E353" s="83" t="str">
        <f>INDEX(ATS!$A:$AE,MATCH('2) Order Form'!$W353,ATS!$AD:$AD,0),4)</f>
        <v>BLACK-OS</v>
      </c>
      <c r="F353" s="83" t="str">
        <f>INDEX(ATS!$A:$AE,MATCH('2) Order Form'!$W353,ATS!$AD:$AD,0),5)</f>
        <v>Black</v>
      </c>
      <c r="G353" s="146" t="str">
        <f>INDEX(ATS!$A:$AE,MATCH('2) Order Form'!$W353,ATS!$AD:$AD,0),6)</f>
        <v>OS</v>
      </c>
      <c r="H353" s="59">
        <v>1</v>
      </c>
      <c r="I353" s="112">
        <v>0</v>
      </c>
      <c r="J353" s="118">
        <f>IFERROR(VLOOKUP(W353,ATS!$AD:$AF,2,FALSE),0)</f>
        <v>1758</v>
      </c>
      <c r="K353" s="118" t="str">
        <f t="shared" si="212"/>
        <v>50+</v>
      </c>
      <c r="L353" s="118">
        <f>IFERROR(VLOOKUP(W353,ATS!$AD:$AF,3,FALSE),0)</f>
        <v>1758</v>
      </c>
      <c r="M353" s="151" t="str">
        <f t="shared" si="213"/>
        <v>50+</v>
      </c>
      <c r="N353" s="94">
        <v>0</v>
      </c>
      <c r="O353" s="56">
        <f t="shared" si="214"/>
        <v>0</v>
      </c>
      <c r="P353" s="51">
        <f>VLOOKUP($C353,Prices!$A$3:$R$1996,MATCH('2) Order Form'!P$8,Prices!$A$2:$R$2,0),FALSE)</f>
        <v>10</v>
      </c>
      <c r="Q353" s="52">
        <f>VLOOKUP($C353,Prices!$A$3:$R$1996,MATCH('2) Order Form'!Q$8,Prices!$A$2:$R$2,0),FALSE)</f>
        <v>19.95</v>
      </c>
      <c r="R353" s="35">
        <f t="shared" si="215"/>
        <v>0</v>
      </c>
      <c r="S353" s="44">
        <f t="shared" si="216"/>
        <v>0</v>
      </c>
      <c r="T353" s="52">
        <f t="shared" si="217"/>
        <v>0</v>
      </c>
      <c r="U353" s="119">
        <f t="shared" si="218"/>
        <v>0</v>
      </c>
      <c r="V353" s="120"/>
      <c r="W353" s="143">
        <v>7048652475442</v>
      </c>
      <c r="X353" s="121"/>
      <c r="Y353" s="122">
        <f t="shared" si="200"/>
        <v>0</v>
      </c>
      <c r="Z353" s="123">
        <f t="shared" ca="1" si="219"/>
        <v>0</v>
      </c>
      <c r="AA353" s="123">
        <f t="shared" ca="1" si="220"/>
        <v>1</v>
      </c>
      <c r="AB353" s="123">
        <f t="shared" ca="1" si="221"/>
        <v>0</v>
      </c>
      <c r="AC353" s="123" t="str">
        <f t="shared" si="222"/>
        <v>850014Black</v>
      </c>
      <c r="AD353" s="124" t="str">
        <f t="shared" si="223"/>
        <v>850014-OS</v>
      </c>
      <c r="AE353" s="127">
        <f>VLOOKUP($C353,Classification!$A:$F,5,FALSE)</f>
        <v>104</v>
      </c>
      <c r="AF353" s="125">
        <f>VLOOKUP($C353,Classification!$A:$F,6,FALSE)</f>
        <v>1</v>
      </c>
      <c r="AG353" s="126" t="str">
        <f>INDEX(ATS!$A:$AE,MATCH('2) Order Form'!$W353,ATS!$AD:$AD,0),7)</f>
        <v>Active</v>
      </c>
    </row>
    <row r="354" spans="1:33" ht="17.25" customHeight="1" x14ac:dyDescent="0.2">
      <c r="A354" s="34">
        <v>5</v>
      </c>
      <c r="B354" s="34" t="str">
        <f>VLOOKUP(A354,Classification!$H$2:$I$11,2,FALSE)</f>
        <v>Bike Apparel</v>
      </c>
      <c r="C354" s="34">
        <f>INDEX(ATS!$A:$AE,MATCH('2) Order Form'!$W354,ATS!$AD:$AD,0),1)</f>
        <v>828146</v>
      </c>
      <c r="D354" s="34" t="str">
        <f>INDEX(ATS!$A:$AE,MATCH('2) Order Form'!$W354,ATS!$AD:$AD,0),2)</f>
        <v>Hunter DryZeal Jacket M</v>
      </c>
      <c r="E354" s="83" t="str">
        <f>INDEX(ATS!$A:$AE,MATCH('2) Order Form'!$W354,ATS!$AD:$AD,0),4)</f>
        <v>BLACK-S</v>
      </c>
      <c r="F354" s="83" t="str">
        <f>INDEX(ATS!$A:$AE,MATCH('2) Order Form'!$W354,ATS!$AD:$AD,0),5)</f>
        <v>Black</v>
      </c>
      <c r="G354" s="146" t="str">
        <f>INDEX(ATS!$A:$AE,MATCH('2) Order Form'!$W354,ATS!$AD:$AD,0),6)</f>
        <v>S</v>
      </c>
      <c r="H354" s="59">
        <v>1</v>
      </c>
      <c r="I354" s="112">
        <v>0</v>
      </c>
      <c r="J354" s="118">
        <f>IFERROR(VLOOKUP(W354,ATS!$AD:$AF,2,FALSE),0)</f>
        <v>11</v>
      </c>
      <c r="K354" s="118">
        <f t="shared" si="212"/>
        <v>11</v>
      </c>
      <c r="L354" s="118">
        <f>IFERROR(VLOOKUP(W354,ATS!$AD:$AF,3,FALSE),0)</f>
        <v>11</v>
      </c>
      <c r="M354" s="151">
        <f t="shared" si="213"/>
        <v>11</v>
      </c>
      <c r="N354" s="94">
        <v>0</v>
      </c>
      <c r="O354" s="56">
        <f t="shared" si="214"/>
        <v>0</v>
      </c>
      <c r="P354" s="51">
        <f>VLOOKUP($C354,Prices!$A$3:$R$1996,MATCH('2) Order Form'!P$8,Prices!$A$2:$R$2,0),FALSE)</f>
        <v>100</v>
      </c>
      <c r="Q354" s="52">
        <f>VLOOKUP($C354,Prices!$A$3:$R$1996,MATCH('2) Order Form'!Q$8,Prices!$A$2:$R$2,0),FALSE)</f>
        <v>199.95</v>
      </c>
      <c r="R354" s="35">
        <f t="shared" si="215"/>
        <v>0</v>
      </c>
      <c r="S354" s="44">
        <f t="shared" si="216"/>
        <v>0</v>
      </c>
      <c r="T354" s="52">
        <f t="shared" si="217"/>
        <v>0</v>
      </c>
      <c r="U354" s="119">
        <f t="shared" si="218"/>
        <v>0</v>
      </c>
      <c r="V354" s="120"/>
      <c r="W354" s="143">
        <v>7048652275158</v>
      </c>
      <c r="X354" s="121"/>
      <c r="Y354" s="122">
        <f t="shared" si="200"/>
        <v>0</v>
      </c>
      <c r="Z354" s="123">
        <f t="shared" ca="1" si="219"/>
        <v>1</v>
      </c>
      <c r="AA354" s="123">
        <f t="shared" ca="1" si="220"/>
        <v>1</v>
      </c>
      <c r="AB354" s="123">
        <f t="shared" ca="1" si="221"/>
        <v>0</v>
      </c>
      <c r="AC354" s="123" t="str">
        <f t="shared" si="222"/>
        <v>828146Black</v>
      </c>
      <c r="AD354" s="124">
        <f t="shared" si="223"/>
        <v>828146</v>
      </c>
      <c r="AE354" s="127">
        <f>VLOOKUP($C354,Classification!$A:$F,5,FALSE)</f>
        <v>110</v>
      </c>
      <c r="AF354" s="125">
        <f>VLOOKUP($C354,Classification!$A:$F,6,FALSE)</f>
        <v>1</v>
      </c>
      <c r="AG354" s="126" t="str">
        <f>INDEX(ATS!$A:$AE,MATCH('2) Order Form'!$W354,ATS!$AD:$AD,0),7)</f>
        <v>Active</v>
      </c>
    </row>
    <row r="355" spans="1:33" ht="17.25" customHeight="1" x14ac:dyDescent="0.2">
      <c r="A355" s="34">
        <v>5</v>
      </c>
      <c r="B355" s="34" t="str">
        <f>VLOOKUP(A355,Classification!$H$2:$I$11,2,FALSE)</f>
        <v>Bike Apparel</v>
      </c>
      <c r="C355" s="34">
        <f>INDEX(ATS!$A:$AE,MATCH('2) Order Form'!$W355,ATS!$AD:$AD,0),1)</f>
        <v>828146</v>
      </c>
      <c r="D355" s="34" t="str">
        <f>INDEX(ATS!$A:$AE,MATCH('2) Order Form'!$W355,ATS!$AD:$AD,0),2)</f>
        <v>Hunter DryZeal Jacket M</v>
      </c>
      <c r="E355" s="83" t="str">
        <f>INDEX(ATS!$A:$AE,MATCH('2) Order Form'!$W355,ATS!$AD:$AD,0),4)</f>
        <v>BLACK-M</v>
      </c>
      <c r="F355" s="83" t="str">
        <f>INDEX(ATS!$A:$AE,MATCH('2) Order Form'!$W355,ATS!$AD:$AD,0),5)</f>
        <v>Black</v>
      </c>
      <c r="G355" s="146" t="str">
        <f>INDEX(ATS!$A:$AE,MATCH('2) Order Form'!$W355,ATS!$AD:$AD,0),6)</f>
        <v>M</v>
      </c>
      <c r="H355" s="59">
        <v>1</v>
      </c>
      <c r="I355" s="112">
        <v>0</v>
      </c>
      <c r="J355" s="118">
        <f>IFERROR(VLOOKUP(W355,ATS!$AD:$AF,2,FALSE),0)</f>
        <v>106</v>
      </c>
      <c r="K355" s="118" t="str">
        <f t="shared" si="212"/>
        <v>50+</v>
      </c>
      <c r="L355" s="118">
        <f>IFERROR(VLOOKUP(W355,ATS!$AD:$AF,3,FALSE),0)</f>
        <v>106</v>
      </c>
      <c r="M355" s="151" t="str">
        <f t="shared" si="213"/>
        <v>50+</v>
      </c>
      <c r="N355" s="94">
        <v>0</v>
      </c>
      <c r="O355" s="56">
        <f t="shared" si="214"/>
        <v>0</v>
      </c>
      <c r="P355" s="51">
        <f>VLOOKUP($C355,Prices!$A$3:$R$1996,MATCH('2) Order Form'!P$8,Prices!$A$2:$R$2,0),FALSE)</f>
        <v>100</v>
      </c>
      <c r="Q355" s="52">
        <f>VLOOKUP($C355,Prices!$A$3:$R$1996,MATCH('2) Order Form'!Q$8,Prices!$A$2:$R$2,0),FALSE)</f>
        <v>199.95</v>
      </c>
      <c r="R355" s="35">
        <f t="shared" si="215"/>
        <v>0</v>
      </c>
      <c r="S355" s="44">
        <f t="shared" si="216"/>
        <v>0</v>
      </c>
      <c r="T355" s="52">
        <f t="shared" si="217"/>
        <v>0</v>
      </c>
      <c r="U355" s="119">
        <f t="shared" si="218"/>
        <v>0</v>
      </c>
      <c r="V355" s="120"/>
      <c r="W355" s="143">
        <v>7048652275141</v>
      </c>
      <c r="X355" s="121"/>
      <c r="Y355" s="122">
        <f t="shared" si="200"/>
        <v>0</v>
      </c>
      <c r="Z355" s="123">
        <f t="shared" ca="1" si="219"/>
        <v>0</v>
      </c>
      <c r="AA355" s="123">
        <f t="shared" ca="1" si="220"/>
        <v>0</v>
      </c>
      <c r="AB355" s="123">
        <f t="shared" ca="1" si="221"/>
        <v>0</v>
      </c>
      <c r="AC355" s="123" t="str">
        <f t="shared" si="222"/>
        <v>828146Black</v>
      </c>
      <c r="AD355" s="124">
        <f t="shared" si="223"/>
        <v>828146</v>
      </c>
      <c r="AE355" s="127">
        <f>VLOOKUP($C355,Classification!$A:$F,5,FALSE)</f>
        <v>110</v>
      </c>
      <c r="AF355" s="125">
        <f>VLOOKUP($C355,Classification!$A:$F,6,FALSE)</f>
        <v>1</v>
      </c>
      <c r="AG355" s="126" t="str">
        <f>INDEX(ATS!$A:$AE,MATCH('2) Order Form'!$W355,ATS!$AD:$AD,0),7)</f>
        <v>Active</v>
      </c>
    </row>
    <row r="356" spans="1:33" ht="17.25" customHeight="1" x14ac:dyDescent="0.2">
      <c r="A356" s="34">
        <v>5</v>
      </c>
      <c r="B356" s="34" t="str">
        <f>VLOOKUP(A356,Classification!$H$2:$I$11,2,FALSE)</f>
        <v>Bike Apparel</v>
      </c>
      <c r="C356" s="34">
        <f>INDEX(ATS!$A:$AE,MATCH('2) Order Form'!$W356,ATS!$AD:$AD,0),1)</f>
        <v>828146</v>
      </c>
      <c r="D356" s="34" t="str">
        <f>INDEX(ATS!$A:$AE,MATCH('2) Order Form'!$W356,ATS!$AD:$AD,0),2)</f>
        <v>Hunter DryZeal Jacket M</v>
      </c>
      <c r="E356" s="83" t="str">
        <f>INDEX(ATS!$A:$AE,MATCH('2) Order Form'!$W356,ATS!$AD:$AD,0),4)</f>
        <v>BLACK-L</v>
      </c>
      <c r="F356" s="83" t="str">
        <f>INDEX(ATS!$A:$AE,MATCH('2) Order Form'!$W356,ATS!$AD:$AD,0),5)</f>
        <v>Black</v>
      </c>
      <c r="G356" s="146" t="str">
        <f>INDEX(ATS!$A:$AE,MATCH('2) Order Form'!$W356,ATS!$AD:$AD,0),6)</f>
        <v>L</v>
      </c>
      <c r="H356" s="59">
        <v>1</v>
      </c>
      <c r="I356" s="112">
        <v>0</v>
      </c>
      <c r="J356" s="118">
        <f>IFERROR(VLOOKUP(W356,ATS!$AD:$AF,2,FALSE),0)</f>
        <v>147</v>
      </c>
      <c r="K356" s="118" t="str">
        <f t="shared" si="212"/>
        <v>50+</v>
      </c>
      <c r="L356" s="118">
        <f>IFERROR(VLOOKUP(W356,ATS!$AD:$AF,3,FALSE),0)</f>
        <v>147</v>
      </c>
      <c r="M356" s="151" t="str">
        <f t="shared" si="213"/>
        <v>50+</v>
      </c>
      <c r="N356" s="94">
        <v>0</v>
      </c>
      <c r="O356" s="56">
        <f t="shared" si="214"/>
        <v>0</v>
      </c>
      <c r="P356" s="51">
        <f>VLOOKUP($C356,Prices!$A$3:$R$1996,MATCH('2) Order Form'!P$8,Prices!$A$2:$R$2,0),FALSE)</f>
        <v>100</v>
      </c>
      <c r="Q356" s="52">
        <f>VLOOKUP($C356,Prices!$A$3:$R$1996,MATCH('2) Order Form'!Q$8,Prices!$A$2:$R$2,0),FALSE)</f>
        <v>199.95</v>
      </c>
      <c r="R356" s="35">
        <f t="shared" si="215"/>
        <v>0</v>
      </c>
      <c r="S356" s="44">
        <f t="shared" si="216"/>
        <v>0</v>
      </c>
      <c r="T356" s="52">
        <f t="shared" si="217"/>
        <v>0</v>
      </c>
      <c r="U356" s="119">
        <f t="shared" si="218"/>
        <v>0</v>
      </c>
      <c r="V356" s="120"/>
      <c r="W356" s="143">
        <v>7048652275134</v>
      </c>
      <c r="X356" s="121"/>
      <c r="Y356" s="122">
        <f t="shared" si="200"/>
        <v>0</v>
      </c>
      <c r="Z356" s="123">
        <f t="shared" ca="1" si="219"/>
        <v>0</v>
      </c>
      <c r="AA356" s="123">
        <f t="shared" ca="1" si="220"/>
        <v>0</v>
      </c>
      <c r="AB356" s="123">
        <f t="shared" ca="1" si="221"/>
        <v>0</v>
      </c>
      <c r="AC356" s="123" t="str">
        <f t="shared" si="222"/>
        <v>828146Black</v>
      </c>
      <c r="AD356" s="124">
        <f t="shared" si="223"/>
        <v>828146</v>
      </c>
      <c r="AE356" s="127">
        <f>VLOOKUP($C356,Classification!$A:$F,5,FALSE)</f>
        <v>110</v>
      </c>
      <c r="AF356" s="125">
        <f>VLOOKUP($C356,Classification!$A:$F,6,FALSE)</f>
        <v>1</v>
      </c>
      <c r="AG356" s="126" t="str">
        <f>INDEX(ATS!$A:$AE,MATCH('2) Order Form'!$W356,ATS!$AD:$AD,0),7)</f>
        <v>Active</v>
      </c>
    </row>
    <row r="357" spans="1:33" ht="17.25" customHeight="1" x14ac:dyDescent="0.2">
      <c r="A357" s="34">
        <v>5</v>
      </c>
      <c r="B357" s="34" t="str">
        <f>VLOOKUP(A357,Classification!$H$2:$I$11,2,FALSE)</f>
        <v>Bike Apparel</v>
      </c>
      <c r="C357" s="34">
        <f>INDEX(ATS!$A:$AE,MATCH('2) Order Form'!$W357,ATS!$AD:$AD,0),1)</f>
        <v>828146</v>
      </c>
      <c r="D357" s="34" t="str">
        <f>INDEX(ATS!$A:$AE,MATCH('2) Order Form'!$W357,ATS!$AD:$AD,0),2)</f>
        <v>Hunter DryZeal Jacket M</v>
      </c>
      <c r="E357" s="83" t="str">
        <f>INDEX(ATS!$A:$AE,MATCH('2) Order Form'!$W357,ATS!$AD:$AD,0),4)</f>
        <v>BLACK-XL</v>
      </c>
      <c r="F357" s="83" t="str">
        <f>INDEX(ATS!$A:$AE,MATCH('2) Order Form'!$W357,ATS!$AD:$AD,0),5)</f>
        <v>Black</v>
      </c>
      <c r="G357" s="146" t="str">
        <f>INDEX(ATS!$A:$AE,MATCH('2) Order Form'!$W357,ATS!$AD:$AD,0),6)</f>
        <v>XL</v>
      </c>
      <c r="H357" s="59">
        <v>1</v>
      </c>
      <c r="I357" s="112">
        <v>0</v>
      </c>
      <c r="J357" s="118">
        <f>IFERROR(VLOOKUP(W357,ATS!$AD:$AF,2,FALSE),0)</f>
        <v>80</v>
      </c>
      <c r="K357" s="118" t="str">
        <f t="shared" si="212"/>
        <v>50+</v>
      </c>
      <c r="L357" s="118">
        <f>IFERROR(VLOOKUP(W357,ATS!$AD:$AF,3,FALSE),0)</f>
        <v>80</v>
      </c>
      <c r="M357" s="151" t="str">
        <f t="shared" si="213"/>
        <v>50+</v>
      </c>
      <c r="N357" s="94">
        <v>0</v>
      </c>
      <c r="O357" s="56">
        <f t="shared" si="214"/>
        <v>0</v>
      </c>
      <c r="P357" s="51">
        <f>VLOOKUP($C357,Prices!$A$3:$R$1996,MATCH('2) Order Form'!P$8,Prices!$A$2:$R$2,0),FALSE)</f>
        <v>100</v>
      </c>
      <c r="Q357" s="52">
        <f>VLOOKUP($C357,Prices!$A$3:$R$1996,MATCH('2) Order Form'!Q$8,Prices!$A$2:$R$2,0),FALSE)</f>
        <v>199.95</v>
      </c>
      <c r="R357" s="35">
        <f t="shared" si="215"/>
        <v>0</v>
      </c>
      <c r="S357" s="44">
        <f t="shared" si="216"/>
        <v>0</v>
      </c>
      <c r="T357" s="52">
        <f t="shared" si="217"/>
        <v>0</v>
      </c>
      <c r="U357" s="119">
        <f t="shared" si="218"/>
        <v>0</v>
      </c>
      <c r="V357" s="120"/>
      <c r="W357" s="143">
        <v>7048652275165</v>
      </c>
      <c r="X357" s="121"/>
      <c r="Y357" s="122">
        <f t="shared" si="200"/>
        <v>0</v>
      </c>
      <c r="Z357" s="123">
        <f t="shared" ca="1" si="219"/>
        <v>0</v>
      </c>
      <c r="AA357" s="123">
        <f t="shared" ca="1" si="220"/>
        <v>0</v>
      </c>
      <c r="AB357" s="123">
        <f t="shared" ca="1" si="221"/>
        <v>0</v>
      </c>
      <c r="AC357" s="123" t="str">
        <f t="shared" si="222"/>
        <v>828146Black</v>
      </c>
      <c r="AD357" s="124">
        <f t="shared" si="223"/>
        <v>828146</v>
      </c>
      <c r="AE357" s="127">
        <f>VLOOKUP($C357,Classification!$A:$F,5,FALSE)</f>
        <v>110</v>
      </c>
      <c r="AF357" s="125">
        <f>VLOOKUP($C357,Classification!$A:$F,6,FALSE)</f>
        <v>1</v>
      </c>
      <c r="AG357" s="126" t="str">
        <f>INDEX(ATS!$A:$AE,MATCH('2) Order Form'!$W357,ATS!$AD:$AD,0),7)</f>
        <v>Active</v>
      </c>
    </row>
    <row r="358" spans="1:33" ht="17.25" customHeight="1" x14ac:dyDescent="0.2">
      <c r="A358" s="34">
        <v>5</v>
      </c>
      <c r="B358" s="34" t="str">
        <f>VLOOKUP(A358,Classification!$H$2:$I$11,2,FALSE)</f>
        <v>Bike Apparel</v>
      </c>
      <c r="C358" s="34">
        <f>INDEX(ATS!$A:$AE,MATCH('2) Order Form'!$W358,ATS!$AD:$AD,0),1)</f>
        <v>828148</v>
      </c>
      <c r="D358" s="34" t="str">
        <f>INDEX(ATS!$A:$AE,MATCH('2) Order Form'!$W358,ATS!$AD:$AD,0),2)</f>
        <v>Hunter DryZeal Pant M</v>
      </c>
      <c r="E358" s="83" t="str">
        <f>INDEX(ATS!$A:$AE,MATCH('2) Order Form'!$W358,ATS!$AD:$AD,0),4)</f>
        <v>BLACK-S</v>
      </c>
      <c r="F358" s="83" t="str">
        <f>INDEX(ATS!$A:$AE,MATCH('2) Order Form'!$W358,ATS!$AD:$AD,0),5)</f>
        <v>Black</v>
      </c>
      <c r="G358" s="146" t="str">
        <f>INDEX(ATS!$A:$AE,MATCH('2) Order Form'!$W358,ATS!$AD:$AD,0),6)</f>
        <v>S</v>
      </c>
      <c r="H358" s="59">
        <v>1</v>
      </c>
      <c r="I358" s="112">
        <v>0</v>
      </c>
      <c r="J358" s="118">
        <f>IFERROR(VLOOKUP(W358,ATS!$AD:$AF,2,FALSE),0)</f>
        <v>0</v>
      </c>
      <c r="K358" s="118" t="str">
        <f t="shared" si="212"/>
        <v>0</v>
      </c>
      <c r="L358" s="118">
        <f>IFERROR(VLOOKUP(W358,ATS!$AD:$AF,3,FALSE),0)</f>
        <v>0</v>
      </c>
      <c r="M358" s="151" t="str">
        <f t="shared" si="213"/>
        <v>0</v>
      </c>
      <c r="N358" s="94">
        <v>0</v>
      </c>
      <c r="O358" s="56">
        <f t="shared" si="214"/>
        <v>0</v>
      </c>
      <c r="P358" s="51">
        <f>VLOOKUP($C358,Prices!$A$3:$R$1996,MATCH('2) Order Form'!P$8,Prices!$A$2:$R$2,0),FALSE)</f>
        <v>90</v>
      </c>
      <c r="Q358" s="52">
        <f>VLOOKUP($C358,Prices!$A$3:$R$1996,MATCH('2) Order Form'!Q$8,Prices!$A$2:$R$2,0),FALSE)</f>
        <v>179.95</v>
      </c>
      <c r="R358" s="35">
        <f t="shared" si="215"/>
        <v>0</v>
      </c>
      <c r="S358" s="44">
        <f t="shared" si="216"/>
        <v>0</v>
      </c>
      <c r="T358" s="52">
        <f t="shared" si="217"/>
        <v>0</v>
      </c>
      <c r="U358" s="119">
        <f t="shared" si="218"/>
        <v>0</v>
      </c>
      <c r="V358" s="120"/>
      <c r="W358" s="143">
        <v>7048652275233</v>
      </c>
      <c r="X358" s="121"/>
      <c r="Y358" s="122">
        <f t="shared" si="200"/>
        <v>0</v>
      </c>
      <c r="Z358" s="123">
        <f t="shared" ca="1" si="219"/>
        <v>0</v>
      </c>
      <c r="AA358" s="123">
        <f t="shared" ca="1" si="220"/>
        <v>1</v>
      </c>
      <c r="AB358" s="123">
        <f t="shared" ca="1" si="221"/>
        <v>0</v>
      </c>
      <c r="AC358" s="123" t="str">
        <f t="shared" si="222"/>
        <v>828148Black</v>
      </c>
      <c r="AD358" s="124">
        <f t="shared" si="223"/>
        <v>828148</v>
      </c>
      <c r="AE358" s="127">
        <f>VLOOKUP($C358,Classification!$A:$F,5,FALSE)</f>
        <v>111</v>
      </c>
      <c r="AF358" s="125">
        <f>VLOOKUP($C358,Classification!$A:$F,6,FALSE)</f>
        <v>1</v>
      </c>
      <c r="AG358" s="126" t="str">
        <f>INDEX(ATS!$A:$AE,MATCH('2) Order Form'!$W358,ATS!$AD:$AD,0),7)</f>
        <v>Active</v>
      </c>
    </row>
    <row r="359" spans="1:33" ht="17.25" customHeight="1" x14ac:dyDescent="0.2">
      <c r="A359" s="34">
        <v>5</v>
      </c>
      <c r="B359" s="34" t="str">
        <f>VLOOKUP(A359,Classification!$H$2:$I$11,2,FALSE)</f>
        <v>Bike Apparel</v>
      </c>
      <c r="C359" s="34">
        <f>INDEX(ATS!$A:$AE,MATCH('2) Order Form'!$W359,ATS!$AD:$AD,0),1)</f>
        <v>828148</v>
      </c>
      <c r="D359" s="34" t="str">
        <f>INDEX(ATS!$A:$AE,MATCH('2) Order Form'!$W359,ATS!$AD:$AD,0),2)</f>
        <v>Hunter DryZeal Pant M</v>
      </c>
      <c r="E359" s="83" t="str">
        <f>INDEX(ATS!$A:$AE,MATCH('2) Order Form'!$W359,ATS!$AD:$AD,0),4)</f>
        <v>BLACK-M</v>
      </c>
      <c r="F359" s="83" t="str">
        <f>INDEX(ATS!$A:$AE,MATCH('2) Order Form'!$W359,ATS!$AD:$AD,0),5)</f>
        <v>Black</v>
      </c>
      <c r="G359" s="146" t="str">
        <f>INDEX(ATS!$A:$AE,MATCH('2) Order Form'!$W359,ATS!$AD:$AD,0),6)</f>
        <v>M</v>
      </c>
      <c r="H359" s="59">
        <v>1</v>
      </c>
      <c r="I359" s="112">
        <v>0</v>
      </c>
      <c r="J359" s="118">
        <f>IFERROR(VLOOKUP(W359,ATS!$AD:$AF,2,FALSE),0)</f>
        <v>0</v>
      </c>
      <c r="K359" s="118" t="str">
        <f t="shared" si="212"/>
        <v>0</v>
      </c>
      <c r="L359" s="118">
        <f>IFERROR(VLOOKUP(W359,ATS!$AD:$AF,3,FALSE),0)</f>
        <v>0</v>
      </c>
      <c r="M359" s="151" t="str">
        <f t="shared" si="213"/>
        <v>0</v>
      </c>
      <c r="N359" s="94">
        <v>0</v>
      </c>
      <c r="O359" s="56">
        <f t="shared" si="214"/>
        <v>0</v>
      </c>
      <c r="P359" s="51">
        <f>VLOOKUP($C359,Prices!$A$3:$R$1996,MATCH('2) Order Form'!P$8,Prices!$A$2:$R$2,0),FALSE)</f>
        <v>90</v>
      </c>
      <c r="Q359" s="52">
        <f>VLOOKUP($C359,Prices!$A$3:$R$1996,MATCH('2) Order Form'!Q$8,Prices!$A$2:$R$2,0),FALSE)</f>
        <v>179.95</v>
      </c>
      <c r="R359" s="35">
        <f t="shared" si="215"/>
        <v>0</v>
      </c>
      <c r="S359" s="44">
        <f t="shared" si="216"/>
        <v>0</v>
      </c>
      <c r="T359" s="52">
        <f t="shared" si="217"/>
        <v>0</v>
      </c>
      <c r="U359" s="119">
        <f t="shared" si="218"/>
        <v>0</v>
      </c>
      <c r="V359" s="120"/>
      <c r="W359" s="143">
        <v>7048652275226</v>
      </c>
      <c r="X359" s="121"/>
      <c r="Y359" s="122">
        <f t="shared" si="200"/>
        <v>0</v>
      </c>
      <c r="Z359" s="123">
        <f t="shared" ca="1" si="219"/>
        <v>0</v>
      </c>
      <c r="AA359" s="123">
        <f t="shared" ca="1" si="220"/>
        <v>0</v>
      </c>
      <c r="AB359" s="123">
        <f t="shared" ca="1" si="221"/>
        <v>0</v>
      </c>
      <c r="AC359" s="123" t="str">
        <f t="shared" si="222"/>
        <v>828148Black</v>
      </c>
      <c r="AD359" s="124">
        <f t="shared" si="223"/>
        <v>828148</v>
      </c>
      <c r="AE359" s="127">
        <f>VLOOKUP($C359,Classification!$A:$F,5,FALSE)</f>
        <v>111</v>
      </c>
      <c r="AF359" s="125">
        <f>VLOOKUP($C359,Classification!$A:$F,6,FALSE)</f>
        <v>1</v>
      </c>
      <c r="AG359" s="126" t="str">
        <f>INDEX(ATS!$A:$AE,MATCH('2) Order Form'!$W359,ATS!$AD:$AD,0),7)</f>
        <v>Active</v>
      </c>
    </row>
    <row r="360" spans="1:33" ht="17.25" customHeight="1" x14ac:dyDescent="0.2">
      <c r="A360" s="34">
        <v>5</v>
      </c>
      <c r="B360" s="34" t="str">
        <f>VLOOKUP(A360,Classification!$H$2:$I$11,2,FALSE)</f>
        <v>Bike Apparel</v>
      </c>
      <c r="C360" s="34">
        <f>INDEX(ATS!$A:$AE,MATCH('2) Order Form'!$W360,ATS!$AD:$AD,0),1)</f>
        <v>828148</v>
      </c>
      <c r="D360" s="34" t="str">
        <f>INDEX(ATS!$A:$AE,MATCH('2) Order Form'!$W360,ATS!$AD:$AD,0),2)</f>
        <v>Hunter DryZeal Pant M</v>
      </c>
      <c r="E360" s="83" t="str">
        <f>INDEX(ATS!$A:$AE,MATCH('2) Order Form'!$W360,ATS!$AD:$AD,0),4)</f>
        <v>BLACK-L</v>
      </c>
      <c r="F360" s="83" t="str">
        <f>INDEX(ATS!$A:$AE,MATCH('2) Order Form'!$W360,ATS!$AD:$AD,0),5)</f>
        <v>Black</v>
      </c>
      <c r="G360" s="146" t="str">
        <f>INDEX(ATS!$A:$AE,MATCH('2) Order Form'!$W360,ATS!$AD:$AD,0),6)</f>
        <v>L</v>
      </c>
      <c r="H360" s="59">
        <v>1</v>
      </c>
      <c r="I360" s="112">
        <v>0</v>
      </c>
      <c r="J360" s="118">
        <f>IFERROR(VLOOKUP(W360,ATS!$AD:$AF,2,FALSE),0)</f>
        <v>0</v>
      </c>
      <c r="K360" s="118" t="str">
        <f t="shared" si="212"/>
        <v>0</v>
      </c>
      <c r="L360" s="118">
        <f>IFERROR(VLOOKUP(W360,ATS!$AD:$AF,3,FALSE),0)</f>
        <v>0</v>
      </c>
      <c r="M360" s="151" t="str">
        <f t="shared" si="213"/>
        <v>0</v>
      </c>
      <c r="N360" s="94">
        <v>0</v>
      </c>
      <c r="O360" s="56">
        <f t="shared" si="214"/>
        <v>0</v>
      </c>
      <c r="P360" s="51">
        <f>VLOOKUP($C360,Prices!$A$3:$R$1996,MATCH('2) Order Form'!P$8,Prices!$A$2:$R$2,0),FALSE)</f>
        <v>90</v>
      </c>
      <c r="Q360" s="52">
        <f>VLOOKUP($C360,Prices!$A$3:$R$1996,MATCH('2) Order Form'!Q$8,Prices!$A$2:$R$2,0),FALSE)</f>
        <v>179.95</v>
      </c>
      <c r="R360" s="35">
        <f t="shared" si="215"/>
        <v>0</v>
      </c>
      <c r="S360" s="44">
        <f t="shared" si="216"/>
        <v>0</v>
      </c>
      <c r="T360" s="52">
        <f t="shared" si="217"/>
        <v>0</v>
      </c>
      <c r="U360" s="119">
        <f t="shared" si="218"/>
        <v>0</v>
      </c>
      <c r="V360" s="120"/>
      <c r="W360" s="143">
        <v>7048652275219</v>
      </c>
      <c r="X360" s="121"/>
      <c r="Y360" s="122">
        <f t="shared" si="200"/>
        <v>0</v>
      </c>
      <c r="Z360" s="123">
        <f t="shared" ca="1" si="219"/>
        <v>0</v>
      </c>
      <c r="AA360" s="123">
        <f t="shared" ca="1" si="220"/>
        <v>0</v>
      </c>
      <c r="AB360" s="123">
        <f t="shared" ca="1" si="221"/>
        <v>0</v>
      </c>
      <c r="AC360" s="123" t="str">
        <f t="shared" si="222"/>
        <v>828148Black</v>
      </c>
      <c r="AD360" s="124">
        <f t="shared" si="223"/>
        <v>828148</v>
      </c>
      <c r="AE360" s="127">
        <f>VLOOKUP($C360,Classification!$A:$F,5,FALSE)</f>
        <v>111</v>
      </c>
      <c r="AF360" s="125">
        <f>VLOOKUP($C360,Classification!$A:$F,6,FALSE)</f>
        <v>1</v>
      </c>
      <c r="AG360" s="126" t="str">
        <f>INDEX(ATS!$A:$AE,MATCH('2) Order Form'!$W360,ATS!$AD:$AD,0),7)</f>
        <v>Active</v>
      </c>
    </row>
    <row r="361" spans="1:33" ht="17.25" customHeight="1" x14ac:dyDescent="0.2">
      <c r="A361" s="34">
        <v>5</v>
      </c>
      <c r="B361" s="34" t="str">
        <f>VLOOKUP(A361,Classification!$H$2:$I$11,2,FALSE)</f>
        <v>Bike Apparel</v>
      </c>
      <c r="C361" s="34">
        <f>INDEX(ATS!$A:$AE,MATCH('2) Order Form'!$W361,ATS!$AD:$AD,0),1)</f>
        <v>828148</v>
      </c>
      <c r="D361" s="34" t="str">
        <f>INDEX(ATS!$A:$AE,MATCH('2) Order Form'!$W361,ATS!$AD:$AD,0),2)</f>
        <v>Hunter DryZeal Pant M</v>
      </c>
      <c r="E361" s="83" t="str">
        <f>INDEX(ATS!$A:$AE,MATCH('2) Order Form'!$W361,ATS!$AD:$AD,0),4)</f>
        <v>BLACK-XL</v>
      </c>
      <c r="F361" s="83" t="str">
        <f>INDEX(ATS!$A:$AE,MATCH('2) Order Form'!$W361,ATS!$AD:$AD,0),5)</f>
        <v>Black</v>
      </c>
      <c r="G361" s="146" t="str">
        <f>INDEX(ATS!$A:$AE,MATCH('2) Order Form'!$W361,ATS!$AD:$AD,0),6)</f>
        <v>XL</v>
      </c>
      <c r="H361" s="59">
        <v>1</v>
      </c>
      <c r="I361" s="112">
        <v>0</v>
      </c>
      <c r="J361" s="118">
        <f>IFERROR(VLOOKUP(W361,ATS!$AD:$AF,2,FALSE),0)</f>
        <v>-1</v>
      </c>
      <c r="K361" s="118" t="str">
        <f t="shared" si="212"/>
        <v>0</v>
      </c>
      <c r="L361" s="118">
        <f>IFERROR(VLOOKUP(W361,ATS!$AD:$AF,3,FALSE),0)</f>
        <v>-1</v>
      </c>
      <c r="M361" s="151" t="str">
        <f t="shared" si="213"/>
        <v>0</v>
      </c>
      <c r="N361" s="94">
        <v>0</v>
      </c>
      <c r="O361" s="56">
        <f t="shared" si="214"/>
        <v>0</v>
      </c>
      <c r="P361" s="51">
        <f>VLOOKUP($C361,Prices!$A$3:$R$1996,MATCH('2) Order Form'!P$8,Prices!$A$2:$R$2,0),FALSE)</f>
        <v>90</v>
      </c>
      <c r="Q361" s="52">
        <f>VLOOKUP($C361,Prices!$A$3:$R$1996,MATCH('2) Order Form'!Q$8,Prices!$A$2:$R$2,0),FALSE)</f>
        <v>179.95</v>
      </c>
      <c r="R361" s="35">
        <f t="shared" si="215"/>
        <v>0</v>
      </c>
      <c r="S361" s="44">
        <f t="shared" si="216"/>
        <v>0</v>
      </c>
      <c r="T361" s="52">
        <f t="shared" si="217"/>
        <v>0</v>
      </c>
      <c r="U361" s="119">
        <f t="shared" si="218"/>
        <v>0</v>
      </c>
      <c r="V361" s="120"/>
      <c r="W361" s="143">
        <v>7048652275240</v>
      </c>
      <c r="X361" s="121"/>
      <c r="Y361" s="122">
        <f t="shared" si="200"/>
        <v>0</v>
      </c>
      <c r="Z361" s="123">
        <f t="shared" ca="1" si="219"/>
        <v>0</v>
      </c>
      <c r="AA361" s="123">
        <f t="shared" ca="1" si="220"/>
        <v>0</v>
      </c>
      <c r="AB361" s="123">
        <f t="shared" ca="1" si="221"/>
        <v>0</v>
      </c>
      <c r="AC361" s="123" t="str">
        <f t="shared" si="222"/>
        <v>828148Black</v>
      </c>
      <c r="AD361" s="124">
        <f t="shared" si="223"/>
        <v>828148</v>
      </c>
      <c r="AE361" s="127">
        <f>VLOOKUP($C361,Classification!$A:$F,5,FALSE)</f>
        <v>111</v>
      </c>
      <c r="AF361" s="125">
        <f>VLOOKUP($C361,Classification!$A:$F,6,FALSE)</f>
        <v>1</v>
      </c>
      <c r="AG361" s="126" t="str">
        <f>INDEX(ATS!$A:$AE,MATCH('2) Order Form'!$W361,ATS!$AD:$AD,0),7)</f>
        <v>Active</v>
      </c>
    </row>
    <row r="362" spans="1:33" ht="17.25" customHeight="1" x14ac:dyDescent="0.2">
      <c r="A362" s="34">
        <v>5</v>
      </c>
      <c r="B362" s="34" t="str">
        <f>VLOOKUP(A362,Classification!$H$2:$I$11,2,FALSE)</f>
        <v>Bike Apparel</v>
      </c>
      <c r="C362" s="34">
        <f>INDEX(ATS!$A:$AE,MATCH('2) Order Form'!$W362,ATS!$AD:$AD,0),1)</f>
        <v>828075</v>
      </c>
      <c r="D362" s="34" t="str">
        <f>INDEX(ATS!$A:$AE,MATCH('2) Order Form'!$W362,ATS!$AD:$AD,0),2)</f>
        <v>Hunter Wind Jacket M</v>
      </c>
      <c r="E362" s="83" t="str">
        <f>INDEX(ATS!$A:$AE,MATCH('2) Order Form'!$W362,ATS!$AD:$AD,0),4)</f>
        <v>BLACK-S</v>
      </c>
      <c r="F362" s="83" t="str">
        <f>INDEX(ATS!$A:$AE,MATCH('2) Order Form'!$W362,ATS!$AD:$AD,0),5)</f>
        <v>Black</v>
      </c>
      <c r="G362" s="146" t="str">
        <f>INDEX(ATS!$A:$AE,MATCH('2) Order Form'!$W362,ATS!$AD:$AD,0),6)</f>
        <v>S</v>
      </c>
      <c r="H362" s="59">
        <v>1</v>
      </c>
      <c r="I362" s="112">
        <v>0</v>
      </c>
      <c r="J362" s="118">
        <f>IFERROR(VLOOKUP(W362,ATS!$AD:$AF,2,FALSE),0)</f>
        <v>4</v>
      </c>
      <c r="K362" s="118">
        <f t="shared" si="212"/>
        <v>4</v>
      </c>
      <c r="L362" s="118">
        <f>IFERROR(VLOOKUP(W362,ATS!$AD:$AF,3,FALSE),0)</f>
        <v>4</v>
      </c>
      <c r="M362" s="151">
        <f t="shared" si="213"/>
        <v>4</v>
      </c>
      <c r="N362" s="94">
        <v>0</v>
      </c>
      <c r="O362" s="56">
        <f t="shared" si="214"/>
        <v>0</v>
      </c>
      <c r="P362" s="51">
        <f>VLOOKUP($C362,Prices!$A$3:$R$1996,MATCH('2) Order Form'!P$8,Prices!$A$2:$R$2,0),FALSE)</f>
        <v>65</v>
      </c>
      <c r="Q362" s="52">
        <f>VLOOKUP($C362,Prices!$A$3:$R$1996,MATCH('2) Order Form'!Q$8,Prices!$A$2:$R$2,0),FALSE)</f>
        <v>129.94999999999999</v>
      </c>
      <c r="R362" s="35">
        <f t="shared" si="215"/>
        <v>0</v>
      </c>
      <c r="S362" s="44">
        <f t="shared" si="216"/>
        <v>0</v>
      </c>
      <c r="T362" s="52">
        <f t="shared" si="217"/>
        <v>0</v>
      </c>
      <c r="U362" s="119">
        <f t="shared" si="218"/>
        <v>0</v>
      </c>
      <c r="V362" s="120"/>
      <c r="W362" s="143">
        <v>7048652275318</v>
      </c>
      <c r="X362" s="121"/>
      <c r="Y362" s="122">
        <f t="shared" si="200"/>
        <v>0</v>
      </c>
      <c r="Z362" s="123">
        <f t="shared" ca="1" si="219"/>
        <v>0</v>
      </c>
      <c r="AA362" s="123">
        <f t="shared" ca="1" si="220"/>
        <v>1</v>
      </c>
      <c r="AB362" s="123">
        <f t="shared" ca="1" si="221"/>
        <v>0</v>
      </c>
      <c r="AC362" s="123" t="str">
        <f t="shared" si="222"/>
        <v>828075Black</v>
      </c>
      <c r="AD362" s="124">
        <f t="shared" si="223"/>
        <v>828075</v>
      </c>
      <c r="AE362" s="127">
        <f>VLOOKUP($C362,Classification!$A:$F,5,FALSE)</f>
        <v>112</v>
      </c>
      <c r="AF362" s="125">
        <f>VLOOKUP($C362,Classification!$A:$F,6,FALSE)</f>
        <v>1</v>
      </c>
      <c r="AG362" s="126" t="str">
        <f>INDEX(ATS!$A:$AE,MATCH('2) Order Form'!$W362,ATS!$AD:$AD,0),7)</f>
        <v>Active</v>
      </c>
    </row>
    <row r="363" spans="1:33" ht="17.25" customHeight="1" x14ac:dyDescent="0.2">
      <c r="A363" s="34">
        <v>5</v>
      </c>
      <c r="B363" s="34" t="str">
        <f>VLOOKUP(A363,Classification!$H$2:$I$11,2,FALSE)</f>
        <v>Bike Apparel</v>
      </c>
      <c r="C363" s="34">
        <f>INDEX(ATS!$A:$AE,MATCH('2) Order Form'!$W363,ATS!$AD:$AD,0),1)</f>
        <v>828075</v>
      </c>
      <c r="D363" s="34" t="str">
        <f>INDEX(ATS!$A:$AE,MATCH('2) Order Form'!$W363,ATS!$AD:$AD,0),2)</f>
        <v>Hunter Wind Jacket M</v>
      </c>
      <c r="E363" s="83" t="str">
        <f>INDEX(ATS!$A:$AE,MATCH('2) Order Form'!$W363,ATS!$AD:$AD,0),4)</f>
        <v>BLACK-M</v>
      </c>
      <c r="F363" s="83" t="str">
        <f>INDEX(ATS!$A:$AE,MATCH('2) Order Form'!$W363,ATS!$AD:$AD,0),5)</f>
        <v>Black</v>
      </c>
      <c r="G363" s="146" t="str">
        <f>INDEX(ATS!$A:$AE,MATCH('2) Order Form'!$W363,ATS!$AD:$AD,0),6)</f>
        <v>M</v>
      </c>
      <c r="H363" s="59">
        <v>1</v>
      </c>
      <c r="I363" s="112">
        <v>0</v>
      </c>
      <c r="J363" s="118">
        <f>IFERROR(VLOOKUP(W363,ATS!$AD:$AF,2,FALSE),0)</f>
        <v>2</v>
      </c>
      <c r="K363" s="118">
        <f t="shared" si="212"/>
        <v>2</v>
      </c>
      <c r="L363" s="118">
        <f>IFERROR(VLOOKUP(W363,ATS!$AD:$AF,3,FALSE),0)</f>
        <v>2</v>
      </c>
      <c r="M363" s="151">
        <f t="shared" ref="M363:M379" si="224">IF(L363=99999,"OPEN",IF(L363&gt;50,"50+",IF(L363&lt;=0,"0",L363)))</f>
        <v>2</v>
      </c>
      <c r="N363" s="94">
        <v>0</v>
      </c>
      <c r="O363" s="56">
        <f t="shared" ref="O363:O379" si="225">IF(N363&lt;&gt;0,N363,$P$5)</f>
        <v>0</v>
      </c>
      <c r="P363" s="51">
        <f>VLOOKUP($C363,Prices!$A$3:$R$1996,MATCH('2) Order Form'!P$8,Prices!$A$2:$R$2,0),FALSE)</f>
        <v>65</v>
      </c>
      <c r="Q363" s="52">
        <f>VLOOKUP($C363,Prices!$A$3:$R$1996,MATCH('2) Order Form'!Q$8,Prices!$A$2:$R$2,0),FALSE)</f>
        <v>129.94999999999999</v>
      </c>
      <c r="R363" s="35">
        <f t="shared" ref="R363:R379" si="226">I363*P363</f>
        <v>0</v>
      </c>
      <c r="S363" s="44">
        <f t="shared" ref="S363:S379" si="227">R363*O363</f>
        <v>0</v>
      </c>
      <c r="T363" s="52">
        <f t="shared" ref="T363:T379" si="228">R363-S363</f>
        <v>0</v>
      </c>
      <c r="U363" s="119">
        <f t="shared" si="218"/>
        <v>0</v>
      </c>
      <c r="V363" s="120"/>
      <c r="W363" s="143">
        <v>7048652275301</v>
      </c>
      <c r="X363" s="121"/>
      <c r="Y363" s="122">
        <f t="shared" si="200"/>
        <v>0</v>
      </c>
      <c r="Z363" s="123">
        <f t="shared" ref="Z363:Z379" ca="1" si="229">IF(A363=OFFSET(A363,-1,0),0,1)</f>
        <v>0</v>
      </c>
      <c r="AA363" s="123">
        <f t="shared" ref="AA363:AA379" ca="1" si="230">IF(C363=OFFSET(C363,-1,0),0,1)</f>
        <v>0</v>
      </c>
      <c r="AB363" s="123">
        <f t="shared" ref="AB363:AB379" ca="1" si="231">IF(F363=OFFSET(F363,-1,0),0,1)</f>
        <v>0</v>
      </c>
      <c r="AC363" s="123" t="str">
        <f t="shared" ref="AC363:AC379" si="232">CONCATENATE(C363,F363)</f>
        <v>828075Black</v>
      </c>
      <c r="AD363" s="124">
        <f t="shared" ref="AD363:AD379" si="233">IFERROR(IF(B363="EYEWEAR",CONCATENATE(C363,"-",G363),C363),C363)</f>
        <v>828075</v>
      </c>
      <c r="AE363" s="127">
        <f>VLOOKUP($C363,Classification!$A:$F,5,FALSE)</f>
        <v>112</v>
      </c>
      <c r="AF363" s="125">
        <f>VLOOKUP($C363,Classification!$A:$F,6,FALSE)</f>
        <v>1</v>
      </c>
      <c r="AG363" s="126" t="str">
        <f>INDEX(ATS!$A:$AE,MATCH('2) Order Form'!$W363,ATS!$AD:$AD,0),7)</f>
        <v>Active</v>
      </c>
    </row>
    <row r="364" spans="1:33" ht="17.25" customHeight="1" x14ac:dyDescent="0.2">
      <c r="A364" s="34">
        <v>5</v>
      </c>
      <c r="B364" s="34" t="str">
        <f>VLOOKUP(A364,Classification!$H$2:$I$11,2,FALSE)</f>
        <v>Bike Apparel</v>
      </c>
      <c r="C364" s="34">
        <f>INDEX(ATS!$A:$AE,MATCH('2) Order Form'!$W364,ATS!$AD:$AD,0),1)</f>
        <v>828075</v>
      </c>
      <c r="D364" s="34" t="str">
        <f>INDEX(ATS!$A:$AE,MATCH('2) Order Form'!$W364,ATS!$AD:$AD,0),2)</f>
        <v>Hunter Wind Jacket M</v>
      </c>
      <c r="E364" s="83" t="str">
        <f>INDEX(ATS!$A:$AE,MATCH('2) Order Form'!$W364,ATS!$AD:$AD,0),4)</f>
        <v>BLACK-L</v>
      </c>
      <c r="F364" s="83" t="str">
        <f>INDEX(ATS!$A:$AE,MATCH('2) Order Form'!$W364,ATS!$AD:$AD,0),5)</f>
        <v>Black</v>
      </c>
      <c r="G364" s="146" t="str">
        <f>INDEX(ATS!$A:$AE,MATCH('2) Order Form'!$W364,ATS!$AD:$AD,0),6)</f>
        <v>L</v>
      </c>
      <c r="H364" s="59">
        <v>1</v>
      </c>
      <c r="I364" s="112">
        <v>0</v>
      </c>
      <c r="J364" s="118">
        <f>IFERROR(VLOOKUP(W364,ATS!$AD:$AF,2,FALSE),0)</f>
        <v>-1</v>
      </c>
      <c r="K364" s="118" t="str">
        <f>IF(J364=99999,"OPEN",IF(J364&gt;50,"50+",IF(J364&lt;=0,"0",J364)))</f>
        <v>0</v>
      </c>
      <c r="L364" s="118">
        <f>IFERROR(VLOOKUP(W364,ATS!$AD:$AF,3,FALSE),0)</f>
        <v>-1</v>
      </c>
      <c r="M364" s="151" t="str">
        <f>IF(L364=99999,"OPEN",IF(L364&gt;50,"50+",IF(L364&lt;=0,"0",L364)))</f>
        <v>0</v>
      </c>
      <c r="N364" s="94">
        <v>0</v>
      </c>
      <c r="O364" s="56">
        <f>IF(N364&lt;&gt;0,N364,$P$5)</f>
        <v>0</v>
      </c>
      <c r="P364" s="51">
        <f>VLOOKUP($C364,Prices!$A$3:$R$1996,MATCH('2) Order Form'!P$8,Prices!$A$2:$R$2,0),FALSE)</f>
        <v>65</v>
      </c>
      <c r="Q364" s="52">
        <f>VLOOKUP($C364,Prices!$A$3:$R$1996,MATCH('2) Order Form'!Q$8,Prices!$A$2:$R$2,0),FALSE)</f>
        <v>129.94999999999999</v>
      </c>
      <c r="R364" s="35">
        <f>I364*P364</f>
        <v>0</v>
      </c>
      <c r="S364" s="44">
        <f>R364*O364</f>
        <v>0</v>
      </c>
      <c r="T364" s="52">
        <f>R364-S364</f>
        <v>0</v>
      </c>
      <c r="U364" s="119">
        <f t="shared" si="218"/>
        <v>0</v>
      </c>
      <c r="V364" s="120"/>
      <c r="W364" s="143">
        <v>7048652275295</v>
      </c>
      <c r="X364" s="121"/>
      <c r="Y364" s="122">
        <f t="shared" si="200"/>
        <v>0</v>
      </c>
      <c r="Z364" s="123">
        <f ca="1">IF(A364=OFFSET(A364,-1,0),0,1)</f>
        <v>0</v>
      </c>
      <c r="AA364" s="123">
        <f ca="1">IF(C364=OFFSET(C364,-1,0),0,1)</f>
        <v>0</v>
      </c>
      <c r="AB364" s="123">
        <f ca="1">IF(F364=OFFSET(F364,-1,0),0,1)</f>
        <v>0</v>
      </c>
      <c r="AC364" s="123" t="str">
        <f>CONCATENATE(C364,F364)</f>
        <v>828075Black</v>
      </c>
      <c r="AD364" s="124">
        <f>IFERROR(IF(B364="EYEWEAR",CONCATENATE(C364,"-",G364),C364),C364)</f>
        <v>828075</v>
      </c>
      <c r="AE364" s="127">
        <f>VLOOKUP($C364,Classification!$A:$F,5,FALSE)</f>
        <v>112</v>
      </c>
      <c r="AF364" s="125">
        <f>VLOOKUP($C364,Classification!$A:$F,6,FALSE)</f>
        <v>1</v>
      </c>
      <c r="AG364" s="126" t="str">
        <f>INDEX(ATS!$A:$AE,MATCH('2) Order Form'!$W364,ATS!$AD:$AD,0),7)</f>
        <v>Active</v>
      </c>
    </row>
    <row r="365" spans="1:33" ht="17.25" customHeight="1" x14ac:dyDescent="0.2">
      <c r="A365" s="34">
        <v>5</v>
      </c>
      <c r="B365" s="34" t="str">
        <f>VLOOKUP(A365,Classification!$H$2:$I$11,2,FALSE)</f>
        <v>Bike Apparel</v>
      </c>
      <c r="C365" s="34">
        <f>INDEX(ATS!$A:$AE,MATCH('2) Order Form'!$W365,ATS!$AD:$AD,0),1)</f>
        <v>828075</v>
      </c>
      <c r="D365" s="34" t="str">
        <f>INDEX(ATS!$A:$AE,MATCH('2) Order Form'!$W365,ATS!$AD:$AD,0),2)</f>
        <v>Hunter Wind Jacket M</v>
      </c>
      <c r="E365" s="83" t="str">
        <f>INDEX(ATS!$A:$AE,MATCH('2) Order Form'!$W365,ATS!$AD:$AD,0),4)</f>
        <v>BLACK-XL</v>
      </c>
      <c r="F365" s="83" t="str">
        <f>INDEX(ATS!$A:$AE,MATCH('2) Order Form'!$W365,ATS!$AD:$AD,0),5)</f>
        <v>Black</v>
      </c>
      <c r="G365" s="146" t="str">
        <f>INDEX(ATS!$A:$AE,MATCH('2) Order Form'!$W365,ATS!$AD:$AD,0),6)</f>
        <v>XL</v>
      </c>
      <c r="H365" s="59">
        <v>1</v>
      </c>
      <c r="I365" s="112">
        <v>0</v>
      </c>
      <c r="J365" s="118">
        <f>IFERROR(VLOOKUP(W365,ATS!$AD:$AF,2,FALSE),0)</f>
        <v>0</v>
      </c>
      <c r="K365" s="118" t="str">
        <f t="shared" ref="K365:K366" si="234">IF(J365=99999,"OPEN",IF(J365&gt;50,"50+",IF(J365&lt;=0,"0",J365)))</f>
        <v>0</v>
      </c>
      <c r="L365" s="118">
        <f>IFERROR(VLOOKUP(W365,ATS!$AD:$AF,3,FALSE),0)</f>
        <v>0</v>
      </c>
      <c r="M365" s="151" t="str">
        <f t="shared" si="224"/>
        <v>0</v>
      </c>
      <c r="N365" s="94">
        <v>0</v>
      </c>
      <c r="O365" s="56">
        <f t="shared" si="225"/>
        <v>0</v>
      </c>
      <c r="P365" s="51">
        <f>VLOOKUP($C365,Prices!$A$3:$R$1996,MATCH('2) Order Form'!P$8,Prices!$A$2:$R$2,0),FALSE)</f>
        <v>65</v>
      </c>
      <c r="Q365" s="52">
        <f>VLOOKUP($C365,Prices!$A$3:$R$1996,MATCH('2) Order Form'!Q$8,Prices!$A$2:$R$2,0),FALSE)</f>
        <v>129.94999999999999</v>
      </c>
      <c r="R365" s="35">
        <f t="shared" si="226"/>
        <v>0</v>
      </c>
      <c r="S365" s="44">
        <f t="shared" si="227"/>
        <v>0</v>
      </c>
      <c r="T365" s="52">
        <f t="shared" si="228"/>
        <v>0</v>
      </c>
      <c r="U365" s="119">
        <f t="shared" si="218"/>
        <v>0</v>
      </c>
      <c r="V365" s="120"/>
      <c r="W365" s="143">
        <v>7048652275325</v>
      </c>
      <c r="X365" s="121"/>
      <c r="Y365" s="122">
        <f t="shared" si="200"/>
        <v>0</v>
      </c>
      <c r="Z365" s="123">
        <f t="shared" ca="1" si="229"/>
        <v>0</v>
      </c>
      <c r="AA365" s="123">
        <f t="shared" ca="1" si="230"/>
        <v>0</v>
      </c>
      <c r="AB365" s="123">
        <f t="shared" ca="1" si="231"/>
        <v>0</v>
      </c>
      <c r="AC365" s="123" t="str">
        <f t="shared" si="232"/>
        <v>828075Black</v>
      </c>
      <c r="AD365" s="124">
        <f t="shared" si="233"/>
        <v>828075</v>
      </c>
      <c r="AE365" s="127">
        <f>VLOOKUP($C365,Classification!$A:$F,5,FALSE)</f>
        <v>112</v>
      </c>
      <c r="AF365" s="125">
        <f>VLOOKUP($C365,Classification!$A:$F,6,FALSE)</f>
        <v>1</v>
      </c>
      <c r="AG365" s="126" t="str">
        <f>INDEX(ATS!$A:$AE,MATCH('2) Order Form'!$W365,ATS!$AD:$AD,0),7)</f>
        <v>Active</v>
      </c>
    </row>
    <row r="366" spans="1:33" ht="17.25" customHeight="1" x14ac:dyDescent="0.2">
      <c r="A366" s="34">
        <v>5</v>
      </c>
      <c r="B366" s="34" t="str">
        <f>VLOOKUP(A366,Classification!$H$2:$I$11,2,FALSE)</f>
        <v>Bike Apparel</v>
      </c>
      <c r="C366" s="34">
        <f>INDEX(ATS!$A:$AE,MATCH('2) Order Form'!$W366,ATS!$AD:$AD,0),1)</f>
        <v>828075</v>
      </c>
      <c r="D366" s="34" t="str">
        <f>INDEX(ATS!$A:$AE,MATCH('2) Order Form'!$W366,ATS!$AD:$AD,0),2)</f>
        <v>Hunter Wind Jacket M</v>
      </c>
      <c r="E366" s="83" t="str">
        <f>INDEX(ATS!$A:$AE,MATCH('2) Order Form'!$W366,ATS!$AD:$AD,0),4)</f>
        <v>FOGRN-S</v>
      </c>
      <c r="F366" s="83" t="str">
        <f>INDEX(ATS!$A:$AE,MATCH('2) Order Form'!$W366,ATS!$AD:$AD,0),5)</f>
        <v>Forest Green</v>
      </c>
      <c r="G366" s="146" t="str">
        <f>INDEX(ATS!$A:$AE,MATCH('2) Order Form'!$W366,ATS!$AD:$AD,0),6)</f>
        <v>S</v>
      </c>
      <c r="H366" s="59">
        <v>1</v>
      </c>
      <c r="I366" s="112">
        <v>0</v>
      </c>
      <c r="J366" s="118">
        <f>IFERROR(VLOOKUP(W366,ATS!$AD:$AF,2,FALSE),0)</f>
        <v>15</v>
      </c>
      <c r="K366" s="118">
        <f t="shared" si="234"/>
        <v>15</v>
      </c>
      <c r="L366" s="118">
        <f>IFERROR(VLOOKUP(W366,ATS!$AD:$AF,3,FALSE),0)</f>
        <v>15</v>
      </c>
      <c r="M366" s="151">
        <f t="shared" si="224"/>
        <v>15</v>
      </c>
      <c r="N366" s="94">
        <v>0</v>
      </c>
      <c r="O366" s="56">
        <f t="shared" si="225"/>
        <v>0</v>
      </c>
      <c r="P366" s="51">
        <f>VLOOKUP($C366,Prices!$A$3:$R$1996,MATCH('2) Order Form'!P$8,Prices!$A$2:$R$2,0),FALSE)</f>
        <v>65</v>
      </c>
      <c r="Q366" s="52">
        <f>VLOOKUP($C366,Prices!$A$3:$R$1996,MATCH('2) Order Form'!Q$8,Prices!$A$2:$R$2,0),FALSE)</f>
        <v>129.94999999999999</v>
      </c>
      <c r="R366" s="35">
        <f t="shared" si="226"/>
        <v>0</v>
      </c>
      <c r="S366" s="44">
        <f t="shared" si="227"/>
        <v>0</v>
      </c>
      <c r="T366" s="52">
        <f t="shared" si="228"/>
        <v>0</v>
      </c>
      <c r="U366" s="119">
        <f t="shared" si="218"/>
        <v>0</v>
      </c>
      <c r="V366" s="120"/>
      <c r="W366" s="143">
        <v>7048652539038</v>
      </c>
      <c r="X366" s="121"/>
      <c r="Y366" s="122">
        <f t="shared" si="200"/>
        <v>0</v>
      </c>
      <c r="Z366" s="123">
        <f t="shared" ca="1" si="229"/>
        <v>0</v>
      </c>
      <c r="AA366" s="123">
        <f t="shared" ca="1" si="230"/>
        <v>0</v>
      </c>
      <c r="AB366" s="123">
        <f t="shared" ca="1" si="231"/>
        <v>1</v>
      </c>
      <c r="AC366" s="123" t="str">
        <f t="shared" si="232"/>
        <v>828075Forest Green</v>
      </c>
      <c r="AD366" s="124">
        <f t="shared" si="233"/>
        <v>828075</v>
      </c>
      <c r="AE366" s="127">
        <f>VLOOKUP($C366,Classification!$A:$F,5,FALSE)</f>
        <v>112</v>
      </c>
      <c r="AF366" s="125">
        <f>VLOOKUP($C366,Classification!$A:$F,6,FALSE)</f>
        <v>1</v>
      </c>
      <c r="AG366" s="126" t="str">
        <f>INDEX(ATS!$A:$AE,MATCH('2) Order Form'!$W366,ATS!$AD:$AD,0),7)</f>
        <v>Stock</v>
      </c>
    </row>
    <row r="367" spans="1:33" ht="17.25" customHeight="1" x14ac:dyDescent="0.2">
      <c r="A367" s="34">
        <v>5</v>
      </c>
      <c r="B367" s="34" t="str">
        <f>VLOOKUP(A367,Classification!$H$2:$I$11,2,FALSE)</f>
        <v>Bike Apparel</v>
      </c>
      <c r="C367" s="34">
        <f>INDEX(ATS!$A:$AE,MATCH('2) Order Form'!$W367,ATS!$AD:$AD,0),1)</f>
        <v>828075</v>
      </c>
      <c r="D367" s="34" t="str">
        <f>INDEX(ATS!$A:$AE,MATCH('2) Order Form'!$W367,ATS!$AD:$AD,0),2)</f>
        <v>Hunter Wind Jacket M</v>
      </c>
      <c r="E367" s="83" t="str">
        <f>INDEX(ATS!$A:$AE,MATCH('2) Order Form'!$W367,ATS!$AD:$AD,0),4)</f>
        <v>FOGRN-M</v>
      </c>
      <c r="F367" s="83" t="str">
        <f>INDEX(ATS!$A:$AE,MATCH('2) Order Form'!$W367,ATS!$AD:$AD,0),5)</f>
        <v>Forest Green</v>
      </c>
      <c r="G367" s="146" t="str">
        <f>INDEX(ATS!$A:$AE,MATCH('2) Order Form'!$W367,ATS!$AD:$AD,0),6)</f>
        <v>M</v>
      </c>
      <c r="H367" s="59">
        <v>1</v>
      </c>
      <c r="I367" s="112">
        <v>0</v>
      </c>
      <c r="J367" s="118">
        <f>IFERROR(VLOOKUP(W367,ATS!$AD:$AF,2,FALSE),0)</f>
        <v>0</v>
      </c>
      <c r="K367" s="118" t="str">
        <f>IF(J367=99999,"OPEN",IF(J367&gt;50,"50+",IF(J367&lt;=0,"0",J367)))</f>
        <v>0</v>
      </c>
      <c r="L367" s="118">
        <f>IFERROR(VLOOKUP(W367,ATS!$AD:$AF,3,FALSE),0)</f>
        <v>0</v>
      </c>
      <c r="M367" s="151" t="str">
        <f>IF(L367=99999,"OPEN",IF(L367&gt;50,"50+",IF(L367&lt;=0,"0",L367)))</f>
        <v>0</v>
      </c>
      <c r="N367" s="94">
        <v>0</v>
      </c>
      <c r="O367" s="56">
        <f>IF(N367&lt;&gt;0,N367,$P$5)</f>
        <v>0</v>
      </c>
      <c r="P367" s="51">
        <f>VLOOKUP($C367,Prices!$A$3:$R$1996,MATCH('2) Order Form'!P$8,Prices!$A$2:$R$2,0),FALSE)</f>
        <v>65</v>
      </c>
      <c r="Q367" s="52">
        <f>VLOOKUP($C367,Prices!$A$3:$R$1996,MATCH('2) Order Form'!Q$8,Prices!$A$2:$R$2,0),FALSE)</f>
        <v>129.94999999999999</v>
      </c>
      <c r="R367" s="35">
        <f>I367*P367</f>
        <v>0</v>
      </c>
      <c r="S367" s="44">
        <f>R367*O367</f>
        <v>0</v>
      </c>
      <c r="T367" s="52">
        <f>R367-S367</f>
        <v>0</v>
      </c>
      <c r="U367" s="119">
        <f t="shared" si="218"/>
        <v>0</v>
      </c>
      <c r="V367" s="120"/>
      <c r="W367" s="143">
        <v>7048652539021</v>
      </c>
      <c r="X367" s="121"/>
      <c r="Y367" s="122">
        <f t="shared" si="200"/>
        <v>0</v>
      </c>
      <c r="Z367" s="123">
        <f ca="1">IF(A367=OFFSET(A367,-1,0),0,1)</f>
        <v>0</v>
      </c>
      <c r="AA367" s="123">
        <f ca="1">IF(C367=OFFSET(C367,-1,0),0,1)</f>
        <v>0</v>
      </c>
      <c r="AB367" s="123">
        <f ca="1">IF(F367=OFFSET(F367,-1,0),0,1)</f>
        <v>0</v>
      </c>
      <c r="AC367" s="123" t="str">
        <f>CONCATENATE(C367,F367)</f>
        <v>828075Forest Green</v>
      </c>
      <c r="AD367" s="124">
        <f>IFERROR(IF(B367="EYEWEAR",CONCATENATE(C367,"-",G367),C367),C367)</f>
        <v>828075</v>
      </c>
      <c r="AE367" s="127">
        <f>VLOOKUP($C367,Classification!$A:$F,5,FALSE)</f>
        <v>112</v>
      </c>
      <c r="AF367" s="125">
        <f>VLOOKUP($C367,Classification!$A:$F,6,FALSE)</f>
        <v>1</v>
      </c>
      <c r="AG367" s="126" t="str">
        <f>INDEX(ATS!$A:$AE,MATCH('2) Order Form'!$W367,ATS!$AD:$AD,0),7)</f>
        <v>Stock</v>
      </c>
    </row>
    <row r="368" spans="1:33" ht="17.25" customHeight="1" x14ac:dyDescent="0.2">
      <c r="A368" s="34">
        <v>5</v>
      </c>
      <c r="B368" s="34" t="str">
        <f>VLOOKUP(A368,Classification!$H$2:$I$11,2,FALSE)</f>
        <v>Bike Apparel</v>
      </c>
      <c r="C368" s="34">
        <f>INDEX(ATS!$A:$AE,MATCH('2) Order Form'!$W368,ATS!$AD:$AD,0),1)</f>
        <v>828075</v>
      </c>
      <c r="D368" s="34" t="str">
        <f>INDEX(ATS!$A:$AE,MATCH('2) Order Form'!$W368,ATS!$AD:$AD,0),2)</f>
        <v>Hunter Wind Jacket M</v>
      </c>
      <c r="E368" s="83" t="str">
        <f>INDEX(ATS!$A:$AE,MATCH('2) Order Form'!$W368,ATS!$AD:$AD,0),4)</f>
        <v>FOGRN-L</v>
      </c>
      <c r="F368" s="83" t="str">
        <f>INDEX(ATS!$A:$AE,MATCH('2) Order Form'!$W368,ATS!$AD:$AD,0),5)</f>
        <v>Forest Green</v>
      </c>
      <c r="G368" s="146" t="str">
        <f>INDEX(ATS!$A:$AE,MATCH('2) Order Form'!$W368,ATS!$AD:$AD,0),6)</f>
        <v>L</v>
      </c>
      <c r="H368" s="59">
        <v>1</v>
      </c>
      <c r="I368" s="112">
        <v>0</v>
      </c>
      <c r="J368" s="118">
        <f>IFERROR(VLOOKUP(W368,ATS!$AD:$AF,2,FALSE),0)</f>
        <v>0</v>
      </c>
      <c r="K368" s="118" t="str">
        <f t="shared" ref="K368" si="235">IF(J368=99999,"OPEN",IF(J368&gt;50,"50+",IF(J368&lt;=0,"0",J368)))</f>
        <v>0</v>
      </c>
      <c r="L368" s="118">
        <f>IFERROR(VLOOKUP(W368,ATS!$AD:$AF,3,FALSE),0)</f>
        <v>0</v>
      </c>
      <c r="M368" s="151" t="str">
        <f t="shared" si="224"/>
        <v>0</v>
      </c>
      <c r="N368" s="94">
        <v>0</v>
      </c>
      <c r="O368" s="56">
        <f t="shared" si="225"/>
        <v>0</v>
      </c>
      <c r="P368" s="51">
        <f>VLOOKUP($C368,Prices!$A$3:$R$1996,MATCH('2) Order Form'!P$8,Prices!$A$2:$R$2,0),FALSE)</f>
        <v>65</v>
      </c>
      <c r="Q368" s="52">
        <f>VLOOKUP($C368,Prices!$A$3:$R$1996,MATCH('2) Order Form'!Q$8,Prices!$A$2:$R$2,0),FALSE)</f>
        <v>129.94999999999999</v>
      </c>
      <c r="R368" s="35">
        <f t="shared" si="226"/>
        <v>0</v>
      </c>
      <c r="S368" s="44">
        <f t="shared" si="227"/>
        <v>0</v>
      </c>
      <c r="T368" s="52">
        <f t="shared" si="228"/>
        <v>0</v>
      </c>
      <c r="U368" s="119">
        <f t="shared" si="218"/>
        <v>0</v>
      </c>
      <c r="V368" s="120"/>
      <c r="W368" s="143">
        <v>7048652539014</v>
      </c>
      <c r="X368" s="121"/>
      <c r="Y368" s="122">
        <f t="shared" si="200"/>
        <v>0</v>
      </c>
      <c r="Z368" s="123">
        <f t="shared" ca="1" si="229"/>
        <v>0</v>
      </c>
      <c r="AA368" s="123">
        <f t="shared" ca="1" si="230"/>
        <v>0</v>
      </c>
      <c r="AB368" s="123">
        <f t="shared" ca="1" si="231"/>
        <v>0</v>
      </c>
      <c r="AC368" s="123" t="str">
        <f t="shared" si="232"/>
        <v>828075Forest Green</v>
      </c>
      <c r="AD368" s="124">
        <f t="shared" si="233"/>
        <v>828075</v>
      </c>
      <c r="AE368" s="127">
        <f>VLOOKUP($C368,Classification!$A:$F,5,FALSE)</f>
        <v>112</v>
      </c>
      <c r="AF368" s="125">
        <f>VLOOKUP($C368,Classification!$A:$F,6,FALSE)</f>
        <v>1</v>
      </c>
      <c r="AG368" s="126" t="str">
        <f>INDEX(ATS!$A:$AE,MATCH('2) Order Form'!$W368,ATS!$AD:$AD,0),7)</f>
        <v>Stock</v>
      </c>
    </row>
    <row r="369" spans="1:33" ht="17.25" customHeight="1" x14ac:dyDescent="0.2">
      <c r="A369" s="34">
        <v>5</v>
      </c>
      <c r="B369" s="34" t="str">
        <f>VLOOKUP(A369,Classification!$H$2:$I$11,2,FALSE)</f>
        <v>Bike Apparel</v>
      </c>
      <c r="C369" s="34">
        <f>INDEX(ATS!$A:$AE,MATCH('2) Order Form'!$W369,ATS!$AD:$AD,0),1)</f>
        <v>828075</v>
      </c>
      <c r="D369" s="34" t="str">
        <f>INDEX(ATS!$A:$AE,MATCH('2) Order Form'!$W369,ATS!$AD:$AD,0),2)</f>
        <v>Hunter Wind Jacket M</v>
      </c>
      <c r="E369" s="83" t="str">
        <f>INDEX(ATS!$A:$AE,MATCH('2) Order Form'!$W369,ATS!$AD:$AD,0),4)</f>
        <v>FOGRN-XL</v>
      </c>
      <c r="F369" s="83" t="str">
        <f>INDEX(ATS!$A:$AE,MATCH('2) Order Form'!$W369,ATS!$AD:$AD,0),5)</f>
        <v>Forest Green</v>
      </c>
      <c r="G369" s="146" t="str">
        <f>INDEX(ATS!$A:$AE,MATCH('2) Order Form'!$W369,ATS!$AD:$AD,0),6)</f>
        <v>XL</v>
      </c>
      <c r="H369" s="59">
        <v>1</v>
      </c>
      <c r="I369" s="112">
        <v>0</v>
      </c>
      <c r="J369" s="118">
        <f>IFERROR(VLOOKUP(W369,ATS!$AD:$AF,2,FALSE),0)</f>
        <v>0</v>
      </c>
      <c r="K369" s="118" t="str">
        <f>IF(J369=99999,"OPEN",IF(J369&gt;50,"50+",IF(J369&lt;=0,"0",J369)))</f>
        <v>0</v>
      </c>
      <c r="L369" s="118">
        <f>IFERROR(VLOOKUP(W369,ATS!$AD:$AF,3,FALSE),0)</f>
        <v>0</v>
      </c>
      <c r="M369" s="151" t="str">
        <f>IF(L369=99999,"OPEN",IF(L369&gt;50,"50+",IF(L369&lt;=0,"0",L369)))</f>
        <v>0</v>
      </c>
      <c r="N369" s="94">
        <v>0</v>
      </c>
      <c r="O369" s="56">
        <f>IF(N369&lt;&gt;0,N369,$P$5)</f>
        <v>0</v>
      </c>
      <c r="P369" s="51">
        <f>VLOOKUP($C369,Prices!$A$3:$R$1996,MATCH('2) Order Form'!P$8,Prices!$A$2:$R$2,0),FALSE)</f>
        <v>65</v>
      </c>
      <c r="Q369" s="52">
        <f>VLOOKUP($C369,Prices!$A$3:$R$1996,MATCH('2) Order Form'!Q$8,Prices!$A$2:$R$2,0),FALSE)</f>
        <v>129.94999999999999</v>
      </c>
      <c r="R369" s="35">
        <f>I369*P369</f>
        <v>0</v>
      </c>
      <c r="S369" s="44">
        <f>R369*O369</f>
        <v>0</v>
      </c>
      <c r="T369" s="52">
        <f>R369-S369</f>
        <v>0</v>
      </c>
      <c r="U369" s="119">
        <f t="shared" si="218"/>
        <v>0</v>
      </c>
      <c r="V369" s="120"/>
      <c r="W369" s="143">
        <v>7048652539045</v>
      </c>
      <c r="X369" s="121"/>
      <c r="Y369" s="122">
        <f t="shared" si="200"/>
        <v>0</v>
      </c>
      <c r="Z369" s="123">
        <f ca="1">IF(A369=OFFSET(A369,-1,0),0,1)</f>
        <v>0</v>
      </c>
      <c r="AA369" s="123">
        <f ca="1">IF(C369=OFFSET(C369,-1,0),0,1)</f>
        <v>0</v>
      </c>
      <c r="AB369" s="123">
        <f ca="1">IF(F369=OFFSET(F369,-1,0),0,1)</f>
        <v>0</v>
      </c>
      <c r="AC369" s="123" t="str">
        <f>CONCATENATE(C369,F369)</f>
        <v>828075Forest Green</v>
      </c>
      <c r="AD369" s="124">
        <f>IFERROR(IF(B369="EYEWEAR",CONCATENATE(C369,"-",G369),C369),C369)</f>
        <v>828075</v>
      </c>
      <c r="AE369" s="127">
        <f>VLOOKUP($C369,Classification!$A:$F,5,FALSE)</f>
        <v>112</v>
      </c>
      <c r="AF369" s="125">
        <f>VLOOKUP($C369,Classification!$A:$F,6,FALSE)</f>
        <v>1</v>
      </c>
      <c r="AG369" s="126" t="str">
        <f>INDEX(ATS!$A:$AE,MATCH('2) Order Form'!$W369,ATS!$AD:$AD,0),7)</f>
        <v>Stock</v>
      </c>
    </row>
    <row r="370" spans="1:33" ht="17.25" customHeight="1" x14ac:dyDescent="0.2">
      <c r="A370" s="34">
        <v>5</v>
      </c>
      <c r="B370" s="34" t="str">
        <f>VLOOKUP(A370,Classification!$H$2:$I$11,2,FALSE)</f>
        <v>Bike Apparel</v>
      </c>
      <c r="C370" s="34">
        <f>INDEX(ATS!$A:$AE,MATCH('2) Order Form'!$W370,ATS!$AD:$AD,0),1)</f>
        <v>828075</v>
      </c>
      <c r="D370" s="34" t="str">
        <f>INDEX(ATS!$A:$AE,MATCH('2) Order Form'!$W370,ATS!$AD:$AD,0),2)</f>
        <v>Hunter Wind Jacket M</v>
      </c>
      <c r="E370" s="83" t="str">
        <f>INDEX(ATS!$A:$AE,MATCH('2) Order Form'!$W370,ATS!$AD:$AD,0),4)</f>
        <v>NAVY-S</v>
      </c>
      <c r="F370" s="83" t="str">
        <f>INDEX(ATS!$A:$AE,MATCH('2) Order Form'!$W370,ATS!$AD:$AD,0),5)</f>
        <v>Navy</v>
      </c>
      <c r="G370" s="146" t="str">
        <f>INDEX(ATS!$A:$AE,MATCH('2) Order Form'!$W370,ATS!$AD:$AD,0),6)</f>
        <v>S</v>
      </c>
      <c r="H370" s="59">
        <v>1</v>
      </c>
      <c r="I370" s="112">
        <v>0</v>
      </c>
      <c r="J370" s="118">
        <f>IFERROR(VLOOKUP(W370,ATS!$AD:$AF,2,FALSE),0)</f>
        <v>0</v>
      </c>
      <c r="K370" s="118" t="str">
        <f>IF(J370=99999,"OPEN",IF(J370&gt;50,"50+",IF(J370&lt;=0,"0",J370)))</f>
        <v>0</v>
      </c>
      <c r="L370" s="118">
        <f>IFERROR(VLOOKUP(W370,ATS!$AD:$AF,3,FALSE),0)</f>
        <v>0</v>
      </c>
      <c r="M370" s="151" t="str">
        <f>IF(L370=99999,"OPEN",IF(L370&gt;50,"50+",IF(L370&lt;=0,"0",L370)))</f>
        <v>0</v>
      </c>
      <c r="N370" s="94">
        <v>0</v>
      </c>
      <c r="O370" s="56">
        <f>IF(N370&lt;&gt;0,N370,$P$5)</f>
        <v>0</v>
      </c>
      <c r="P370" s="51">
        <f>VLOOKUP($C370,Prices!$A$3:$R$1996,MATCH('2) Order Form'!P$8,Prices!$A$2:$R$2,0),FALSE)</f>
        <v>65</v>
      </c>
      <c r="Q370" s="52">
        <f>VLOOKUP($C370,Prices!$A$3:$R$1996,MATCH('2) Order Form'!Q$8,Prices!$A$2:$R$2,0),FALSE)</f>
        <v>129.94999999999999</v>
      </c>
      <c r="R370" s="35">
        <f>I370*P370</f>
        <v>0</v>
      </c>
      <c r="S370" s="44">
        <f>R370*O370</f>
        <v>0</v>
      </c>
      <c r="T370" s="52">
        <f>R370-S370</f>
        <v>0</v>
      </c>
      <c r="U370" s="119">
        <f t="shared" si="218"/>
        <v>0</v>
      </c>
      <c r="V370" s="120"/>
      <c r="W370" s="143">
        <v>7048652275394</v>
      </c>
      <c r="X370" s="121"/>
      <c r="Y370" s="122">
        <f>I370*Q370</f>
        <v>0</v>
      </c>
      <c r="Z370" s="123">
        <f ca="1">IF(A370=OFFSET(A370,-1,0),0,1)</f>
        <v>0</v>
      </c>
      <c r="AA370" s="123">
        <f ca="1">IF(C370=OFFSET(C370,-1,0),0,1)</f>
        <v>0</v>
      </c>
      <c r="AB370" s="123">
        <f ca="1">IF(F370=OFFSET(F370,-1,0),0,1)</f>
        <v>1</v>
      </c>
      <c r="AC370" s="123" t="str">
        <f>CONCATENATE(C370,F370)</f>
        <v>828075Navy</v>
      </c>
      <c r="AD370" s="124">
        <f>IFERROR(IF(B370="EYEWEAR",CONCATENATE(C370,"-",G370),C370),C370)</f>
        <v>828075</v>
      </c>
      <c r="AE370" s="127">
        <f>VLOOKUP($C370,Classification!$A:$F,5,FALSE)</f>
        <v>112</v>
      </c>
      <c r="AF370" s="125">
        <f>VLOOKUP($C370,Classification!$A:$F,6,FALSE)</f>
        <v>1</v>
      </c>
      <c r="AG370" s="126" t="str">
        <f>INDEX(ATS!$A:$AE,MATCH('2) Order Form'!$W370,ATS!$AD:$AD,0),7)</f>
        <v>Stock</v>
      </c>
    </row>
    <row r="371" spans="1:33" ht="17.25" customHeight="1" x14ac:dyDescent="0.2">
      <c r="A371" s="34">
        <v>5</v>
      </c>
      <c r="B371" s="34" t="str">
        <f>VLOOKUP(A371,Classification!$H$2:$I$11,2,FALSE)</f>
        <v>Bike Apparel</v>
      </c>
      <c r="C371" s="34">
        <f>INDEX(ATS!$A:$AE,MATCH('2) Order Form'!$W371,ATS!$AD:$AD,0),1)</f>
        <v>828075</v>
      </c>
      <c r="D371" s="34" t="str">
        <f>INDEX(ATS!$A:$AE,MATCH('2) Order Form'!$W371,ATS!$AD:$AD,0),2)</f>
        <v>Hunter Wind Jacket M</v>
      </c>
      <c r="E371" s="83" t="str">
        <f>INDEX(ATS!$A:$AE,MATCH('2) Order Form'!$W371,ATS!$AD:$AD,0),4)</f>
        <v>NAVY-M</v>
      </c>
      <c r="F371" s="83" t="str">
        <f>INDEX(ATS!$A:$AE,MATCH('2) Order Form'!$W371,ATS!$AD:$AD,0),5)</f>
        <v>Navy</v>
      </c>
      <c r="G371" s="146" t="str">
        <f>INDEX(ATS!$A:$AE,MATCH('2) Order Form'!$W371,ATS!$AD:$AD,0),6)</f>
        <v>M</v>
      </c>
      <c r="H371" s="59">
        <v>1</v>
      </c>
      <c r="I371" s="112">
        <v>0</v>
      </c>
      <c r="J371" s="118">
        <f>IFERROR(VLOOKUP(W371,ATS!$AD:$AF,2,FALSE),0)</f>
        <v>0</v>
      </c>
      <c r="K371" s="118" t="str">
        <f>IF(J371=99999,"OPEN",IF(J371&gt;50,"50+",IF(J371&lt;=0,"0",J371)))</f>
        <v>0</v>
      </c>
      <c r="L371" s="118">
        <f>IFERROR(VLOOKUP(W371,ATS!$AD:$AF,3,FALSE),0)</f>
        <v>0</v>
      </c>
      <c r="M371" s="151" t="str">
        <f>IF(L371=99999,"OPEN",IF(L371&gt;50,"50+",IF(L371&lt;=0,"0",L371)))</f>
        <v>0</v>
      </c>
      <c r="N371" s="94">
        <v>0</v>
      </c>
      <c r="O371" s="56">
        <f>IF(N371&lt;&gt;0,N371,$P$5)</f>
        <v>0</v>
      </c>
      <c r="P371" s="51">
        <f>VLOOKUP($C371,Prices!$A$3:$R$1996,MATCH('2) Order Form'!P$8,Prices!$A$2:$R$2,0),FALSE)</f>
        <v>65</v>
      </c>
      <c r="Q371" s="52">
        <f>VLOOKUP($C371,Prices!$A$3:$R$1996,MATCH('2) Order Form'!Q$8,Prices!$A$2:$R$2,0),FALSE)</f>
        <v>129.94999999999999</v>
      </c>
      <c r="R371" s="35">
        <f>I371*P371</f>
        <v>0</v>
      </c>
      <c r="S371" s="44">
        <f>R371*O371</f>
        <v>0</v>
      </c>
      <c r="T371" s="52">
        <f>R371-S371</f>
        <v>0</v>
      </c>
      <c r="U371" s="119">
        <f t="shared" si="218"/>
        <v>0</v>
      </c>
      <c r="V371" s="120"/>
      <c r="W371" s="143">
        <v>7048652275387</v>
      </c>
      <c r="X371" s="121"/>
      <c r="Y371" s="122">
        <f t="shared" si="200"/>
        <v>0</v>
      </c>
      <c r="Z371" s="123">
        <f ca="1">IF(A371=OFFSET(A371,-1,0),0,1)</f>
        <v>0</v>
      </c>
      <c r="AA371" s="123">
        <f ca="1">IF(C371=OFFSET(C371,-1,0),0,1)</f>
        <v>0</v>
      </c>
      <c r="AB371" s="123">
        <f ca="1">IF(F371=OFFSET(F371,-1,0),0,1)</f>
        <v>0</v>
      </c>
      <c r="AC371" s="123" t="str">
        <f>CONCATENATE(C371,F371)</f>
        <v>828075Navy</v>
      </c>
      <c r="AD371" s="124">
        <f>IFERROR(IF(B371="EYEWEAR",CONCATENATE(C371,"-",G371),C371),C371)</f>
        <v>828075</v>
      </c>
      <c r="AE371" s="127">
        <f>VLOOKUP($C371,Classification!$A:$F,5,FALSE)</f>
        <v>112</v>
      </c>
      <c r="AF371" s="125">
        <f>VLOOKUP($C371,Classification!$A:$F,6,FALSE)</f>
        <v>1</v>
      </c>
      <c r="AG371" s="126" t="str">
        <f>INDEX(ATS!$A:$AE,MATCH('2) Order Form'!$W371,ATS!$AD:$AD,0),7)</f>
        <v>Stock</v>
      </c>
    </row>
    <row r="372" spans="1:33" ht="17.25" customHeight="1" x14ac:dyDescent="0.2">
      <c r="A372" s="34">
        <v>5</v>
      </c>
      <c r="B372" s="34" t="str">
        <f>VLOOKUP(A372,Classification!$H$2:$I$11,2,FALSE)</f>
        <v>Bike Apparel</v>
      </c>
      <c r="C372" s="34">
        <f>INDEX(ATS!$A:$AE,MATCH('2) Order Form'!$W372,ATS!$AD:$AD,0),1)</f>
        <v>828075</v>
      </c>
      <c r="D372" s="34" t="str">
        <f>INDEX(ATS!$A:$AE,MATCH('2) Order Form'!$W372,ATS!$AD:$AD,0),2)</f>
        <v>Hunter Wind Jacket M</v>
      </c>
      <c r="E372" s="83" t="str">
        <f>INDEX(ATS!$A:$AE,MATCH('2) Order Form'!$W372,ATS!$AD:$AD,0),4)</f>
        <v>NAVY-L</v>
      </c>
      <c r="F372" s="83" t="str">
        <f>INDEX(ATS!$A:$AE,MATCH('2) Order Form'!$W372,ATS!$AD:$AD,0),5)</f>
        <v>Navy</v>
      </c>
      <c r="G372" s="146" t="str">
        <f>INDEX(ATS!$A:$AE,MATCH('2) Order Form'!$W372,ATS!$AD:$AD,0),6)</f>
        <v>L</v>
      </c>
      <c r="H372" s="59">
        <v>1</v>
      </c>
      <c r="I372" s="112">
        <v>0</v>
      </c>
      <c r="J372" s="118">
        <f>IFERROR(VLOOKUP(W372,ATS!$AD:$AF,2,FALSE),0)</f>
        <v>0</v>
      </c>
      <c r="K372" s="118" t="str">
        <f>IF(J372=99999,"OPEN",IF(J372&gt;50,"50+",IF(J372&lt;=0,"0",J372)))</f>
        <v>0</v>
      </c>
      <c r="L372" s="118">
        <f>IFERROR(VLOOKUP(W372,ATS!$AD:$AF,3,FALSE),0)</f>
        <v>0</v>
      </c>
      <c r="M372" s="151" t="str">
        <f>IF(L372=99999,"OPEN",IF(L372&gt;50,"50+",IF(L372&lt;=0,"0",L372)))</f>
        <v>0</v>
      </c>
      <c r="N372" s="94">
        <v>0</v>
      </c>
      <c r="O372" s="56">
        <f>IF(N372&lt;&gt;0,N372,$P$5)</f>
        <v>0</v>
      </c>
      <c r="P372" s="51">
        <f>VLOOKUP($C372,Prices!$A$3:$R$1996,MATCH('2) Order Form'!P$8,Prices!$A$2:$R$2,0),FALSE)</f>
        <v>65</v>
      </c>
      <c r="Q372" s="52">
        <f>VLOOKUP($C372,Prices!$A$3:$R$1996,MATCH('2) Order Form'!Q$8,Prices!$A$2:$R$2,0),FALSE)</f>
        <v>129.94999999999999</v>
      </c>
      <c r="R372" s="35">
        <f>I372*P372</f>
        <v>0</v>
      </c>
      <c r="S372" s="44">
        <f>R372*O372</f>
        <v>0</v>
      </c>
      <c r="T372" s="52">
        <f>R372-S372</f>
        <v>0</v>
      </c>
      <c r="U372" s="119">
        <f t="shared" si="218"/>
        <v>0</v>
      </c>
      <c r="V372" s="120"/>
      <c r="W372" s="143">
        <v>7048652275370</v>
      </c>
      <c r="X372" s="121"/>
      <c r="Y372" s="122">
        <f t="shared" si="200"/>
        <v>0</v>
      </c>
      <c r="Z372" s="123">
        <f ca="1">IF(A372=OFFSET(A372,-1,0),0,1)</f>
        <v>0</v>
      </c>
      <c r="AA372" s="123">
        <f ca="1">IF(C372=OFFSET(C372,-1,0),0,1)</f>
        <v>0</v>
      </c>
      <c r="AB372" s="123">
        <f ca="1">IF(F372=OFFSET(F372,-1,0),0,1)</f>
        <v>0</v>
      </c>
      <c r="AC372" s="123" t="str">
        <f>CONCATENATE(C372,F372)</f>
        <v>828075Navy</v>
      </c>
      <c r="AD372" s="124">
        <f>IFERROR(IF(B372="EYEWEAR",CONCATENATE(C372,"-",G372),C372),C372)</f>
        <v>828075</v>
      </c>
      <c r="AE372" s="127">
        <f>VLOOKUP($C372,Classification!$A:$F,5,FALSE)</f>
        <v>112</v>
      </c>
      <c r="AF372" s="125">
        <f>VLOOKUP($C372,Classification!$A:$F,6,FALSE)</f>
        <v>1</v>
      </c>
      <c r="AG372" s="126" t="str">
        <f>INDEX(ATS!$A:$AE,MATCH('2) Order Form'!$W372,ATS!$AD:$AD,0),7)</f>
        <v>Stock</v>
      </c>
    </row>
    <row r="373" spans="1:33" ht="17.25" customHeight="1" x14ac:dyDescent="0.2">
      <c r="A373" s="34">
        <v>5</v>
      </c>
      <c r="B373" s="34" t="str">
        <f>VLOOKUP(A373,Classification!$H$2:$I$11,2,FALSE)</f>
        <v>Bike Apparel</v>
      </c>
      <c r="C373" s="34">
        <f>INDEX(ATS!$A:$AE,MATCH('2) Order Form'!$W373,ATS!$AD:$AD,0),1)</f>
        <v>828075</v>
      </c>
      <c r="D373" s="34" t="str">
        <f>INDEX(ATS!$A:$AE,MATCH('2) Order Form'!$W373,ATS!$AD:$AD,0),2)</f>
        <v>Hunter Wind Jacket M</v>
      </c>
      <c r="E373" s="83" t="str">
        <f>INDEX(ATS!$A:$AE,MATCH('2) Order Form'!$W373,ATS!$AD:$AD,0),4)</f>
        <v>NAVY-XL</v>
      </c>
      <c r="F373" s="83" t="str">
        <f>INDEX(ATS!$A:$AE,MATCH('2) Order Form'!$W373,ATS!$AD:$AD,0),5)</f>
        <v>Navy</v>
      </c>
      <c r="G373" s="146" t="str">
        <f>INDEX(ATS!$A:$AE,MATCH('2) Order Form'!$W373,ATS!$AD:$AD,0),6)</f>
        <v>XL</v>
      </c>
      <c r="H373" s="59">
        <v>1</v>
      </c>
      <c r="I373" s="112">
        <v>0</v>
      </c>
      <c r="J373" s="118">
        <f>IFERROR(VLOOKUP(W373,ATS!$AD:$AF,2,FALSE),0)</f>
        <v>0</v>
      </c>
      <c r="K373" s="118" t="str">
        <f t="shared" ref="K373" si="236">IF(J373=99999,"OPEN",IF(J373&gt;50,"50+",IF(J373&lt;=0,"0",J373)))</f>
        <v>0</v>
      </c>
      <c r="L373" s="118">
        <f>IFERROR(VLOOKUP(W373,ATS!$AD:$AF,3,FALSE),0)</f>
        <v>0</v>
      </c>
      <c r="M373" s="151" t="str">
        <f t="shared" si="224"/>
        <v>0</v>
      </c>
      <c r="N373" s="94">
        <v>0</v>
      </c>
      <c r="O373" s="56">
        <f t="shared" si="225"/>
        <v>0</v>
      </c>
      <c r="P373" s="51">
        <f>VLOOKUP($C373,Prices!$A$3:$R$1996,MATCH('2) Order Form'!P$8,Prices!$A$2:$R$2,0),FALSE)</f>
        <v>65</v>
      </c>
      <c r="Q373" s="52">
        <f>VLOOKUP($C373,Prices!$A$3:$R$1996,MATCH('2) Order Form'!Q$8,Prices!$A$2:$R$2,0),FALSE)</f>
        <v>129.94999999999999</v>
      </c>
      <c r="R373" s="35">
        <f t="shared" si="226"/>
        <v>0</v>
      </c>
      <c r="S373" s="44">
        <f t="shared" si="227"/>
        <v>0</v>
      </c>
      <c r="T373" s="52">
        <f t="shared" si="228"/>
        <v>0</v>
      </c>
      <c r="U373" s="119">
        <f t="shared" si="218"/>
        <v>0</v>
      </c>
      <c r="V373" s="120"/>
      <c r="W373" s="143">
        <v>7048652275400</v>
      </c>
      <c r="X373" s="121"/>
      <c r="Y373" s="122">
        <f t="shared" si="200"/>
        <v>0</v>
      </c>
      <c r="Z373" s="123">
        <f t="shared" ca="1" si="229"/>
        <v>0</v>
      </c>
      <c r="AA373" s="123">
        <f t="shared" ca="1" si="230"/>
        <v>0</v>
      </c>
      <c r="AB373" s="123">
        <f t="shared" ca="1" si="231"/>
        <v>0</v>
      </c>
      <c r="AC373" s="123" t="str">
        <f t="shared" si="232"/>
        <v>828075Navy</v>
      </c>
      <c r="AD373" s="124">
        <f t="shared" si="233"/>
        <v>828075</v>
      </c>
      <c r="AE373" s="127">
        <f>VLOOKUP($C373,Classification!$A:$F,5,FALSE)</f>
        <v>112</v>
      </c>
      <c r="AF373" s="125">
        <f>VLOOKUP($C373,Classification!$A:$F,6,FALSE)</f>
        <v>1</v>
      </c>
      <c r="AG373" s="126" t="str">
        <f>INDEX(ATS!$A:$AE,MATCH('2) Order Form'!$W373,ATS!$AD:$AD,0),7)</f>
        <v>Stock</v>
      </c>
    </row>
    <row r="374" spans="1:33" ht="17.25" customHeight="1" x14ac:dyDescent="0.2">
      <c r="A374" s="34">
        <v>5</v>
      </c>
      <c r="B374" s="34" t="str">
        <f>VLOOKUP(A374,Classification!$H$2:$I$11,2,FALSE)</f>
        <v>Bike Apparel</v>
      </c>
      <c r="C374" s="34">
        <f>INDEX(ATS!$A:$AE,MATCH('2) Order Form'!$W374,ATS!$AD:$AD,0),1)</f>
        <v>828158</v>
      </c>
      <c r="D374" s="34" t="str">
        <f>INDEX(ATS!$A:$AE,MATCH('2) Order Form'!$W374,ATS!$AD:$AD,0),2)</f>
        <v>Hunter Midlayer F/Z M</v>
      </c>
      <c r="E374" s="83" t="str">
        <f>INDEX(ATS!$A:$AE,MATCH('2) Order Form'!$W374,ATS!$AD:$AD,0),4)</f>
        <v>BLACK-S</v>
      </c>
      <c r="F374" s="83" t="str">
        <f>INDEX(ATS!$A:$AE,MATCH('2) Order Form'!$W374,ATS!$AD:$AD,0),5)</f>
        <v>Black</v>
      </c>
      <c r="G374" s="146" t="str">
        <f>INDEX(ATS!$A:$AE,MATCH('2) Order Form'!$W374,ATS!$AD:$AD,0),6)</f>
        <v>S</v>
      </c>
      <c r="H374" s="59">
        <v>1</v>
      </c>
      <c r="I374" s="112">
        <v>0</v>
      </c>
      <c r="J374" s="118">
        <f>IFERROR(VLOOKUP(W374,ATS!$AD:$AF,2,FALSE),0)</f>
        <v>0</v>
      </c>
      <c r="K374" s="118" t="str">
        <f>IF(J374=99999,"OPEN",IF(J374&gt;50,"50+",IF(J374&lt;=0,"0",J374)))</f>
        <v>0</v>
      </c>
      <c r="L374" s="118">
        <f>IFERROR(VLOOKUP(W374,ATS!$AD:$AF,3,FALSE),0)</f>
        <v>0</v>
      </c>
      <c r="M374" s="151" t="str">
        <f>IF(L374=99999,"OPEN",IF(L374&gt;50,"50+",IF(L374&lt;=0,"0",L374)))</f>
        <v>0</v>
      </c>
      <c r="N374" s="94">
        <v>0</v>
      </c>
      <c r="O374" s="56">
        <f>IF(N374&lt;&gt;0,N374,$P$5)</f>
        <v>0</v>
      </c>
      <c r="P374" s="51">
        <f>VLOOKUP($C374,Prices!$A$3:$R$1996,MATCH('2) Order Form'!P$8,Prices!$A$2:$R$2,0),FALSE)</f>
        <v>50</v>
      </c>
      <c r="Q374" s="52">
        <f>VLOOKUP($C374,Prices!$A$3:$R$1996,MATCH('2) Order Form'!Q$8,Prices!$A$2:$R$2,0),FALSE)</f>
        <v>99.95</v>
      </c>
      <c r="R374" s="35">
        <f>I374*P374</f>
        <v>0</v>
      </c>
      <c r="S374" s="44">
        <f>R374*O374</f>
        <v>0</v>
      </c>
      <c r="T374" s="52">
        <f>R374-S374</f>
        <v>0</v>
      </c>
      <c r="U374" s="119">
        <f t="shared" si="218"/>
        <v>0</v>
      </c>
      <c r="V374" s="120"/>
      <c r="W374" s="143">
        <v>7048652537997</v>
      </c>
      <c r="X374" s="121"/>
      <c r="Y374" s="122">
        <f t="shared" si="200"/>
        <v>0</v>
      </c>
      <c r="Z374" s="123">
        <f ca="1">IF(A374=OFFSET(A374,-1,0),0,1)</f>
        <v>0</v>
      </c>
      <c r="AA374" s="123">
        <f ca="1">IF(C374=OFFSET(C374,-1,0),0,1)</f>
        <v>1</v>
      </c>
      <c r="AB374" s="123">
        <f ca="1">IF(F374=OFFSET(F374,-1,0),0,1)</f>
        <v>1</v>
      </c>
      <c r="AC374" s="123" t="str">
        <f>CONCATENATE(C374,F374)</f>
        <v>828158Black</v>
      </c>
      <c r="AD374" s="124">
        <f>IFERROR(IF(B374="EYEWEAR",CONCATENATE(C374,"-",G374),C374),C374)</f>
        <v>828158</v>
      </c>
      <c r="AE374" s="127">
        <f>VLOOKUP($C374,Classification!$A:$F,5,FALSE)</f>
        <v>113</v>
      </c>
      <c r="AF374" s="125">
        <f>VLOOKUP($C374,Classification!$A:$F,6,FALSE)</f>
        <v>1</v>
      </c>
      <c r="AG374" s="126" t="str">
        <f>INDEX(ATS!$A:$AE,MATCH('2) Order Form'!$W374,ATS!$AD:$AD,0),7)</f>
        <v>Active</v>
      </c>
    </row>
    <row r="375" spans="1:33" ht="17.25" customHeight="1" x14ac:dyDescent="0.2">
      <c r="A375" s="34">
        <v>5</v>
      </c>
      <c r="B375" s="34" t="str">
        <f>VLOOKUP(A375,Classification!$H$2:$I$11,2,FALSE)</f>
        <v>Bike Apparel</v>
      </c>
      <c r="C375" s="34">
        <f>INDEX(ATS!$A:$AE,MATCH('2) Order Form'!$W375,ATS!$AD:$AD,0),1)</f>
        <v>828158</v>
      </c>
      <c r="D375" s="34" t="str">
        <f>INDEX(ATS!$A:$AE,MATCH('2) Order Form'!$W375,ATS!$AD:$AD,0),2)</f>
        <v>Hunter Midlayer F/Z M</v>
      </c>
      <c r="E375" s="83" t="str">
        <f>INDEX(ATS!$A:$AE,MATCH('2) Order Form'!$W375,ATS!$AD:$AD,0),4)</f>
        <v>BLACK-M</v>
      </c>
      <c r="F375" s="83" t="str">
        <f>INDEX(ATS!$A:$AE,MATCH('2) Order Form'!$W375,ATS!$AD:$AD,0),5)</f>
        <v>Black</v>
      </c>
      <c r="G375" s="146" t="str">
        <f>INDEX(ATS!$A:$AE,MATCH('2) Order Form'!$W375,ATS!$AD:$AD,0),6)</f>
        <v>M</v>
      </c>
      <c r="H375" s="59">
        <v>1</v>
      </c>
      <c r="I375" s="112">
        <v>0</v>
      </c>
      <c r="J375" s="118">
        <f>IFERROR(VLOOKUP(W375,ATS!$AD:$AF,2,FALSE),0)</f>
        <v>0</v>
      </c>
      <c r="K375" s="118" t="str">
        <f>IF(J375=99999,"OPEN",IF(J375&gt;50,"50+",IF(J375&lt;=0,"0",J375)))</f>
        <v>0</v>
      </c>
      <c r="L375" s="118">
        <f>IFERROR(VLOOKUP(W375,ATS!$AD:$AF,3,FALSE),0)</f>
        <v>0</v>
      </c>
      <c r="M375" s="151" t="str">
        <f>IF(L375=99999,"OPEN",IF(L375&gt;50,"50+",IF(L375&lt;=0,"0",L375)))</f>
        <v>0</v>
      </c>
      <c r="N375" s="94">
        <v>0</v>
      </c>
      <c r="O375" s="56">
        <f>IF(N375&lt;&gt;0,N375,$P$5)</f>
        <v>0</v>
      </c>
      <c r="P375" s="51">
        <f>VLOOKUP($C375,Prices!$A$3:$R$1996,MATCH('2) Order Form'!P$8,Prices!$A$2:$R$2,0),FALSE)</f>
        <v>50</v>
      </c>
      <c r="Q375" s="52">
        <f>VLOOKUP($C375,Prices!$A$3:$R$1996,MATCH('2) Order Form'!Q$8,Prices!$A$2:$R$2,0),FALSE)</f>
        <v>99.95</v>
      </c>
      <c r="R375" s="35">
        <f>I375*P375</f>
        <v>0</v>
      </c>
      <c r="S375" s="44">
        <f>R375*O375</f>
        <v>0</v>
      </c>
      <c r="T375" s="52">
        <f>R375-S375</f>
        <v>0</v>
      </c>
      <c r="U375" s="119">
        <f t="shared" si="218"/>
        <v>0</v>
      </c>
      <c r="V375" s="120"/>
      <c r="W375" s="143">
        <v>7048652537980</v>
      </c>
      <c r="X375" s="121"/>
      <c r="Y375" s="122">
        <f t="shared" si="200"/>
        <v>0</v>
      </c>
      <c r="Z375" s="123">
        <f ca="1">IF(A375=OFFSET(A375,-1,0),0,1)</f>
        <v>0</v>
      </c>
      <c r="AA375" s="123">
        <f ca="1">IF(C375=OFFSET(C375,-1,0),0,1)</f>
        <v>0</v>
      </c>
      <c r="AB375" s="123">
        <f ca="1">IF(F375=OFFSET(F375,-1,0),0,1)</f>
        <v>0</v>
      </c>
      <c r="AC375" s="123" t="str">
        <f>CONCATENATE(C375,F375)</f>
        <v>828158Black</v>
      </c>
      <c r="AD375" s="124">
        <f>IFERROR(IF(B375="EYEWEAR",CONCATENATE(C375,"-",G375),C375),C375)</f>
        <v>828158</v>
      </c>
      <c r="AE375" s="127">
        <f>VLOOKUP($C375,Classification!$A:$F,5,FALSE)</f>
        <v>113</v>
      </c>
      <c r="AF375" s="125">
        <f>VLOOKUP($C375,Classification!$A:$F,6,FALSE)</f>
        <v>1</v>
      </c>
      <c r="AG375" s="126" t="str">
        <f>INDEX(ATS!$A:$AE,MATCH('2) Order Form'!$W375,ATS!$AD:$AD,0),7)</f>
        <v>Active</v>
      </c>
    </row>
    <row r="376" spans="1:33" ht="17.25" customHeight="1" x14ac:dyDescent="0.2">
      <c r="A376" s="34">
        <v>5</v>
      </c>
      <c r="B376" s="34" t="str">
        <f>VLOOKUP(A376,Classification!$H$2:$I$11,2,FALSE)</f>
        <v>Bike Apparel</v>
      </c>
      <c r="C376" s="34">
        <f>INDEX(ATS!$A:$AE,MATCH('2) Order Form'!$W376,ATS!$AD:$AD,0),1)</f>
        <v>828158</v>
      </c>
      <c r="D376" s="34" t="str">
        <f>INDEX(ATS!$A:$AE,MATCH('2) Order Form'!$W376,ATS!$AD:$AD,0),2)</f>
        <v>Hunter Midlayer F/Z M</v>
      </c>
      <c r="E376" s="83" t="str">
        <f>INDEX(ATS!$A:$AE,MATCH('2) Order Form'!$W376,ATS!$AD:$AD,0),4)</f>
        <v>BLACK-L</v>
      </c>
      <c r="F376" s="83" t="str">
        <f>INDEX(ATS!$A:$AE,MATCH('2) Order Form'!$W376,ATS!$AD:$AD,0),5)</f>
        <v>Black</v>
      </c>
      <c r="G376" s="146" t="str">
        <f>INDEX(ATS!$A:$AE,MATCH('2) Order Form'!$W376,ATS!$AD:$AD,0),6)</f>
        <v>L</v>
      </c>
      <c r="H376" s="59">
        <v>1</v>
      </c>
      <c r="I376" s="112">
        <v>0</v>
      </c>
      <c r="J376" s="118">
        <f>IFERROR(VLOOKUP(W376,ATS!$AD:$AF,2,FALSE),0)</f>
        <v>0</v>
      </c>
      <c r="K376" s="118" t="str">
        <f>IF(J376=99999,"OPEN",IF(J376&gt;50,"50+",IF(J376&lt;=0,"0",J376)))</f>
        <v>0</v>
      </c>
      <c r="L376" s="118">
        <f>IFERROR(VLOOKUP(W376,ATS!$AD:$AF,3,FALSE),0)</f>
        <v>0</v>
      </c>
      <c r="M376" s="151" t="str">
        <f>IF(L376=99999,"OPEN",IF(L376&gt;50,"50+",IF(L376&lt;=0,"0",L376)))</f>
        <v>0</v>
      </c>
      <c r="N376" s="94">
        <v>0</v>
      </c>
      <c r="O376" s="56">
        <f>IF(N376&lt;&gt;0,N376,$P$5)</f>
        <v>0</v>
      </c>
      <c r="P376" s="51">
        <f>VLOOKUP($C376,Prices!$A$3:$R$1996,MATCH('2) Order Form'!P$8,Prices!$A$2:$R$2,0),FALSE)</f>
        <v>50</v>
      </c>
      <c r="Q376" s="52">
        <f>VLOOKUP($C376,Prices!$A$3:$R$1996,MATCH('2) Order Form'!Q$8,Prices!$A$2:$R$2,0),FALSE)</f>
        <v>99.95</v>
      </c>
      <c r="R376" s="35">
        <f>I376*P376</f>
        <v>0</v>
      </c>
      <c r="S376" s="44">
        <f>R376*O376</f>
        <v>0</v>
      </c>
      <c r="T376" s="52">
        <f>R376-S376</f>
        <v>0</v>
      </c>
      <c r="U376" s="119">
        <f t="shared" si="218"/>
        <v>0</v>
      </c>
      <c r="V376" s="120"/>
      <c r="W376" s="143">
        <v>7048652537973</v>
      </c>
      <c r="X376" s="121"/>
      <c r="Y376" s="122">
        <f t="shared" si="200"/>
        <v>0</v>
      </c>
      <c r="Z376" s="123">
        <f ca="1">IF(A376=OFFSET(A376,-1,0),0,1)</f>
        <v>0</v>
      </c>
      <c r="AA376" s="123">
        <f ca="1">IF(C376=OFFSET(C376,-1,0),0,1)</f>
        <v>0</v>
      </c>
      <c r="AB376" s="123">
        <f ca="1">IF(F376=OFFSET(F376,-1,0),0,1)</f>
        <v>0</v>
      </c>
      <c r="AC376" s="123" t="str">
        <f>CONCATENATE(C376,F376)</f>
        <v>828158Black</v>
      </c>
      <c r="AD376" s="124">
        <f>IFERROR(IF(B376="EYEWEAR",CONCATENATE(C376,"-",G376),C376),C376)</f>
        <v>828158</v>
      </c>
      <c r="AE376" s="127">
        <f>VLOOKUP($C376,Classification!$A:$F,5,FALSE)</f>
        <v>113</v>
      </c>
      <c r="AF376" s="125">
        <f>VLOOKUP($C376,Classification!$A:$F,6,FALSE)</f>
        <v>1</v>
      </c>
      <c r="AG376" s="126" t="str">
        <f>INDEX(ATS!$A:$AE,MATCH('2) Order Form'!$W376,ATS!$AD:$AD,0),7)</f>
        <v>Active</v>
      </c>
    </row>
    <row r="377" spans="1:33" s="135" customFormat="1" ht="17.25" customHeight="1" x14ac:dyDescent="0.2">
      <c r="A377" s="34">
        <v>5</v>
      </c>
      <c r="B377" s="34" t="str">
        <f>VLOOKUP(A377,Classification!$H$2:$I$11,2,FALSE)</f>
        <v>Bike Apparel</v>
      </c>
      <c r="C377" s="34">
        <f>INDEX(ATS!$A:$AE,MATCH('2) Order Form'!$W377,ATS!$AD:$AD,0),1)</f>
        <v>828158</v>
      </c>
      <c r="D377" s="34" t="str">
        <f>INDEX(ATS!$A:$AE,MATCH('2) Order Form'!$W377,ATS!$AD:$AD,0),2)</f>
        <v>Hunter Midlayer F/Z M</v>
      </c>
      <c r="E377" s="83" t="str">
        <f>INDEX(ATS!$A:$AE,MATCH('2) Order Form'!$W377,ATS!$AD:$AD,0),4)</f>
        <v>BLACK-XL</v>
      </c>
      <c r="F377" s="83" t="str">
        <f>INDEX(ATS!$A:$AE,MATCH('2) Order Form'!$W377,ATS!$AD:$AD,0),5)</f>
        <v>Black</v>
      </c>
      <c r="G377" s="146" t="str">
        <f>INDEX(ATS!$A:$AE,MATCH('2) Order Form'!$W377,ATS!$AD:$AD,0),6)</f>
        <v>XL</v>
      </c>
      <c r="H377" s="59">
        <v>1</v>
      </c>
      <c r="I377" s="112">
        <v>0</v>
      </c>
      <c r="J377" s="118">
        <f>IFERROR(VLOOKUP(W377,ATS!$AD:$AF,2,FALSE),0)</f>
        <v>0</v>
      </c>
      <c r="K377" s="118" t="str">
        <f t="shared" ref="K377:K380" si="237">IF(J377=99999,"OPEN",IF(J377&gt;50,"50+",IF(J377&lt;=0,"0",J377)))</f>
        <v>0</v>
      </c>
      <c r="L377" s="118">
        <f>IFERROR(VLOOKUP(W377,ATS!$AD:$AF,3,FALSE),0)</f>
        <v>0</v>
      </c>
      <c r="M377" s="151" t="str">
        <f t="shared" si="224"/>
        <v>0</v>
      </c>
      <c r="N377" s="94">
        <v>0</v>
      </c>
      <c r="O377" s="56">
        <f t="shared" si="225"/>
        <v>0</v>
      </c>
      <c r="P377" s="51">
        <f>VLOOKUP($C377,Prices!$A$3:$R$1996,MATCH('2) Order Form'!P$8,Prices!$A$2:$R$2,0),FALSE)</f>
        <v>50</v>
      </c>
      <c r="Q377" s="52">
        <f>VLOOKUP($C377,Prices!$A$3:$R$1996,MATCH('2) Order Form'!Q$8,Prices!$A$2:$R$2,0),FALSE)</f>
        <v>99.95</v>
      </c>
      <c r="R377" s="35">
        <f t="shared" si="226"/>
        <v>0</v>
      </c>
      <c r="S377" s="44">
        <f t="shared" si="227"/>
        <v>0</v>
      </c>
      <c r="T377" s="52">
        <f t="shared" si="228"/>
        <v>0</v>
      </c>
      <c r="U377" s="119">
        <f t="shared" si="218"/>
        <v>0</v>
      </c>
      <c r="V377" s="120"/>
      <c r="W377" s="143">
        <v>7048652538000</v>
      </c>
      <c r="X377" s="121"/>
      <c r="Y377" s="122">
        <f t="shared" si="200"/>
        <v>0</v>
      </c>
      <c r="Z377" s="123">
        <f t="shared" ca="1" si="229"/>
        <v>0</v>
      </c>
      <c r="AA377" s="123">
        <f t="shared" ca="1" si="230"/>
        <v>0</v>
      </c>
      <c r="AB377" s="123">
        <f t="shared" ca="1" si="231"/>
        <v>0</v>
      </c>
      <c r="AC377" s="123" t="str">
        <f t="shared" si="232"/>
        <v>828158Black</v>
      </c>
      <c r="AD377" s="124">
        <f t="shared" si="233"/>
        <v>828158</v>
      </c>
      <c r="AE377" s="127">
        <f>VLOOKUP($C377,Classification!$A:$F,5,FALSE)</f>
        <v>113</v>
      </c>
      <c r="AF377" s="125">
        <f>VLOOKUP($C377,Classification!$A:$F,6,FALSE)</f>
        <v>1</v>
      </c>
      <c r="AG377" s="126" t="str">
        <f>INDEX(ATS!$A:$AE,MATCH('2) Order Form'!$W377,ATS!$AD:$AD,0),7)</f>
        <v>Active</v>
      </c>
    </row>
    <row r="378" spans="1:33" ht="17.25" customHeight="1" x14ac:dyDescent="0.2">
      <c r="A378" s="34">
        <v>5</v>
      </c>
      <c r="B378" s="34" t="str">
        <f>VLOOKUP(A378,Classification!$H$2:$I$11,2,FALSE)</f>
        <v>Bike Apparel</v>
      </c>
      <c r="C378" s="34">
        <f>INDEX(ATS!$A:$AE,MATCH('2) Order Form'!$W378,ATS!$AD:$AD,0),1)</f>
        <v>828158</v>
      </c>
      <c r="D378" s="34" t="str">
        <f>INDEX(ATS!$A:$AE,MATCH('2) Order Form'!$W378,ATS!$AD:$AD,0),2)</f>
        <v>Hunter Midlayer F/Z M</v>
      </c>
      <c r="E378" s="83" t="str">
        <f>INDEX(ATS!$A:$AE,MATCH('2) Order Form'!$W378,ATS!$AD:$AD,0),4)</f>
        <v>FOGRN-S</v>
      </c>
      <c r="F378" s="83" t="str">
        <f>INDEX(ATS!$A:$AE,MATCH('2) Order Form'!$W378,ATS!$AD:$AD,0),5)</f>
        <v>Forest Green</v>
      </c>
      <c r="G378" s="146" t="str">
        <f>INDEX(ATS!$A:$AE,MATCH('2) Order Form'!$W378,ATS!$AD:$AD,0),6)</f>
        <v>S</v>
      </c>
      <c r="H378" s="59">
        <v>1</v>
      </c>
      <c r="I378" s="112">
        <v>0</v>
      </c>
      <c r="J378" s="118">
        <f>IFERROR(VLOOKUP(W378,ATS!$AD:$AF,2,FALSE),0)</f>
        <v>0</v>
      </c>
      <c r="K378" s="118" t="str">
        <f t="shared" si="237"/>
        <v>0</v>
      </c>
      <c r="L378" s="118">
        <f>IFERROR(VLOOKUP(W378,ATS!$AD:$AF,3,FALSE),0)</f>
        <v>0</v>
      </c>
      <c r="M378" s="151" t="str">
        <f t="shared" si="224"/>
        <v>0</v>
      </c>
      <c r="N378" s="94">
        <v>0</v>
      </c>
      <c r="O378" s="56">
        <f t="shared" si="225"/>
        <v>0</v>
      </c>
      <c r="P378" s="51">
        <f>VLOOKUP($C378,Prices!$A$3:$R$1996,MATCH('2) Order Form'!P$8,Prices!$A$2:$R$2,0),FALSE)</f>
        <v>50</v>
      </c>
      <c r="Q378" s="52">
        <f>VLOOKUP($C378,Prices!$A$3:$R$1996,MATCH('2) Order Form'!Q$8,Prices!$A$2:$R$2,0),FALSE)</f>
        <v>99.95</v>
      </c>
      <c r="R378" s="35">
        <f t="shared" si="226"/>
        <v>0</v>
      </c>
      <c r="S378" s="44">
        <f t="shared" si="227"/>
        <v>0</v>
      </c>
      <c r="T378" s="52">
        <f t="shared" si="228"/>
        <v>0</v>
      </c>
      <c r="U378" s="119">
        <f t="shared" si="218"/>
        <v>0</v>
      </c>
      <c r="V378" s="120"/>
      <c r="W378" s="143">
        <v>7048652538031</v>
      </c>
      <c r="X378" s="121"/>
      <c r="Y378" s="122">
        <f t="shared" ref="Y378:Y421" si="238">I378*Q378</f>
        <v>0</v>
      </c>
      <c r="Z378" s="123">
        <f t="shared" ca="1" si="229"/>
        <v>0</v>
      </c>
      <c r="AA378" s="123">
        <f t="shared" ca="1" si="230"/>
        <v>0</v>
      </c>
      <c r="AB378" s="123">
        <f t="shared" ca="1" si="231"/>
        <v>1</v>
      </c>
      <c r="AC378" s="123" t="str">
        <f t="shared" si="232"/>
        <v>828158Forest Green</v>
      </c>
      <c r="AD378" s="124">
        <f t="shared" si="233"/>
        <v>828158</v>
      </c>
      <c r="AE378" s="127">
        <f>VLOOKUP($C378,Classification!$A:$F,5,FALSE)</f>
        <v>113</v>
      </c>
      <c r="AF378" s="125">
        <f>VLOOKUP($C378,Classification!$A:$F,6,FALSE)</f>
        <v>1</v>
      </c>
      <c r="AG378" s="126" t="str">
        <f>INDEX(ATS!$A:$AE,MATCH('2) Order Form'!$W378,ATS!$AD:$AD,0),7)</f>
        <v>Stock</v>
      </c>
    </row>
    <row r="379" spans="1:33" ht="17.25" customHeight="1" x14ac:dyDescent="0.2">
      <c r="A379" s="34">
        <v>5</v>
      </c>
      <c r="B379" s="34" t="str">
        <f>VLOOKUP(A379,Classification!$H$2:$I$11,2,FALSE)</f>
        <v>Bike Apparel</v>
      </c>
      <c r="C379" s="34">
        <f>INDEX(ATS!$A:$AE,MATCH('2) Order Form'!$W379,ATS!$AD:$AD,0),1)</f>
        <v>828158</v>
      </c>
      <c r="D379" s="34" t="str">
        <f>INDEX(ATS!$A:$AE,MATCH('2) Order Form'!$W379,ATS!$AD:$AD,0),2)</f>
        <v>Hunter Midlayer F/Z M</v>
      </c>
      <c r="E379" s="83" t="str">
        <f>INDEX(ATS!$A:$AE,MATCH('2) Order Form'!$W379,ATS!$AD:$AD,0),4)</f>
        <v>FOGRN-M</v>
      </c>
      <c r="F379" s="83" t="str">
        <f>INDEX(ATS!$A:$AE,MATCH('2) Order Form'!$W379,ATS!$AD:$AD,0),5)</f>
        <v>Forest Green</v>
      </c>
      <c r="G379" s="146" t="str">
        <f>INDEX(ATS!$A:$AE,MATCH('2) Order Form'!$W379,ATS!$AD:$AD,0),6)</f>
        <v>M</v>
      </c>
      <c r="H379" s="59">
        <v>1</v>
      </c>
      <c r="I379" s="112">
        <v>0</v>
      </c>
      <c r="J379" s="118">
        <f>IFERROR(VLOOKUP(W379,ATS!$AD:$AF,2,FALSE),0)</f>
        <v>0</v>
      </c>
      <c r="K379" s="118" t="str">
        <f t="shared" si="237"/>
        <v>0</v>
      </c>
      <c r="L379" s="118">
        <f>IFERROR(VLOOKUP(W379,ATS!$AD:$AF,3,FALSE),0)</f>
        <v>0</v>
      </c>
      <c r="M379" s="151" t="str">
        <f t="shared" si="224"/>
        <v>0</v>
      </c>
      <c r="N379" s="94">
        <v>0</v>
      </c>
      <c r="O379" s="56">
        <f t="shared" si="225"/>
        <v>0</v>
      </c>
      <c r="P379" s="51">
        <f>VLOOKUP($C379,Prices!$A$3:$R$1996,MATCH('2) Order Form'!P$8,Prices!$A$2:$R$2,0),FALSE)</f>
        <v>50</v>
      </c>
      <c r="Q379" s="52">
        <f>VLOOKUP($C379,Prices!$A$3:$R$1996,MATCH('2) Order Form'!Q$8,Prices!$A$2:$R$2,0),FALSE)</f>
        <v>99.95</v>
      </c>
      <c r="R379" s="35">
        <f t="shared" si="226"/>
        <v>0</v>
      </c>
      <c r="S379" s="44">
        <f t="shared" si="227"/>
        <v>0</v>
      </c>
      <c r="T379" s="52">
        <f t="shared" si="228"/>
        <v>0</v>
      </c>
      <c r="U379" s="119">
        <f t="shared" si="218"/>
        <v>0</v>
      </c>
      <c r="V379" s="120"/>
      <c r="W379" s="143">
        <v>7048652538024</v>
      </c>
      <c r="X379" s="121"/>
      <c r="Y379" s="122">
        <f t="shared" si="238"/>
        <v>0</v>
      </c>
      <c r="Z379" s="123">
        <f t="shared" ca="1" si="229"/>
        <v>0</v>
      </c>
      <c r="AA379" s="123">
        <f t="shared" ca="1" si="230"/>
        <v>0</v>
      </c>
      <c r="AB379" s="123">
        <f t="shared" ca="1" si="231"/>
        <v>0</v>
      </c>
      <c r="AC379" s="123" t="str">
        <f t="shared" si="232"/>
        <v>828158Forest Green</v>
      </c>
      <c r="AD379" s="124">
        <f t="shared" si="233"/>
        <v>828158</v>
      </c>
      <c r="AE379" s="127">
        <f>VLOOKUP($C379,Classification!$A:$F,5,FALSE)</f>
        <v>113</v>
      </c>
      <c r="AF379" s="125">
        <f>VLOOKUP($C379,Classification!$A:$F,6,FALSE)</f>
        <v>1</v>
      </c>
      <c r="AG379" s="126" t="str">
        <f>INDEX(ATS!$A:$AE,MATCH('2) Order Form'!$W379,ATS!$AD:$AD,0),7)</f>
        <v>Stock</v>
      </c>
    </row>
    <row r="380" spans="1:33" ht="17.25" customHeight="1" x14ac:dyDescent="0.2">
      <c r="A380" s="34">
        <v>5</v>
      </c>
      <c r="B380" s="34" t="str">
        <f>VLOOKUP(A380,Classification!$H$2:$I$11,2,FALSE)</f>
        <v>Bike Apparel</v>
      </c>
      <c r="C380" s="34">
        <f>INDEX(ATS!$A:$AE,MATCH('2) Order Form'!$W380,ATS!$AD:$AD,0),1)</f>
        <v>828158</v>
      </c>
      <c r="D380" s="34" t="str">
        <f>INDEX(ATS!$A:$AE,MATCH('2) Order Form'!$W380,ATS!$AD:$AD,0),2)</f>
        <v>Hunter Midlayer F/Z M</v>
      </c>
      <c r="E380" s="83" t="str">
        <f>INDEX(ATS!$A:$AE,MATCH('2) Order Form'!$W380,ATS!$AD:$AD,0),4)</f>
        <v>FOGRN-L</v>
      </c>
      <c r="F380" s="83" t="str">
        <f>INDEX(ATS!$A:$AE,MATCH('2) Order Form'!$W380,ATS!$AD:$AD,0),5)</f>
        <v>Forest Green</v>
      </c>
      <c r="G380" s="146" t="str">
        <f>INDEX(ATS!$A:$AE,MATCH('2) Order Form'!$W380,ATS!$AD:$AD,0),6)</f>
        <v>L</v>
      </c>
      <c r="H380" s="59">
        <v>1</v>
      </c>
      <c r="I380" s="112">
        <v>0</v>
      </c>
      <c r="J380" s="118">
        <f>IFERROR(VLOOKUP(W380,ATS!$AD:$AF,2,FALSE),0)</f>
        <v>0</v>
      </c>
      <c r="K380" s="118" t="str">
        <f t="shared" si="237"/>
        <v>0</v>
      </c>
      <c r="L380" s="118">
        <f>IFERROR(VLOOKUP(W380,ATS!$AD:$AF,3,FALSE),0)</f>
        <v>0</v>
      </c>
      <c r="M380" s="151" t="str">
        <f t="shared" ref="M380:M414" si="239">IF(L380=99999,"OPEN",IF(L380&gt;50,"50+",IF(L380&lt;=0,"0",L380)))</f>
        <v>0</v>
      </c>
      <c r="N380" s="94">
        <v>0</v>
      </c>
      <c r="O380" s="56">
        <f t="shared" ref="O380:O414" si="240">IF(N380&lt;&gt;0,N380,$P$5)</f>
        <v>0</v>
      </c>
      <c r="P380" s="51">
        <f>VLOOKUP($C380,Prices!$A$3:$R$1996,MATCH('2) Order Form'!P$8,Prices!$A$2:$R$2,0),FALSE)</f>
        <v>50</v>
      </c>
      <c r="Q380" s="52">
        <f>VLOOKUP($C380,Prices!$A$3:$R$1996,MATCH('2) Order Form'!Q$8,Prices!$A$2:$R$2,0),FALSE)</f>
        <v>99.95</v>
      </c>
      <c r="R380" s="35">
        <f t="shared" ref="R380:R414" si="241">I380*P380</f>
        <v>0</v>
      </c>
      <c r="S380" s="44">
        <f t="shared" ref="S380:S414" si="242">R380*O380</f>
        <v>0</v>
      </c>
      <c r="T380" s="52">
        <f t="shared" ref="T380:T414" si="243">R380-S380</f>
        <v>0</v>
      </c>
      <c r="U380" s="119">
        <f t="shared" si="218"/>
        <v>0</v>
      </c>
      <c r="V380" s="120"/>
      <c r="W380" s="143">
        <v>7048652538017</v>
      </c>
      <c r="X380" s="121"/>
      <c r="Y380" s="122">
        <f t="shared" si="238"/>
        <v>0</v>
      </c>
      <c r="Z380" s="123">
        <f t="shared" ref="Z380:Z414" ca="1" si="244">IF(A380=OFFSET(A380,-1,0),0,1)</f>
        <v>0</v>
      </c>
      <c r="AA380" s="123">
        <f t="shared" ref="AA380:AA414" ca="1" si="245">IF(C380=OFFSET(C380,-1,0),0,1)</f>
        <v>0</v>
      </c>
      <c r="AB380" s="123">
        <f t="shared" ref="AB380:AB414" ca="1" si="246">IF(F380=OFFSET(F380,-1,0),0,1)</f>
        <v>0</v>
      </c>
      <c r="AC380" s="123" t="str">
        <f t="shared" ref="AC380:AC414" si="247">CONCATENATE(C380,F380)</f>
        <v>828158Forest Green</v>
      </c>
      <c r="AD380" s="124">
        <f t="shared" ref="AD380:AD414" si="248">IFERROR(IF(B380="EYEWEAR",CONCATENATE(C380,"-",G380),C380),C380)</f>
        <v>828158</v>
      </c>
      <c r="AE380" s="127">
        <f>VLOOKUP($C380,Classification!$A:$F,5,FALSE)</f>
        <v>113</v>
      </c>
      <c r="AF380" s="125">
        <f>VLOOKUP($C380,Classification!$A:$F,6,FALSE)</f>
        <v>1</v>
      </c>
      <c r="AG380" s="126" t="str">
        <f>INDEX(ATS!$A:$AE,MATCH('2) Order Form'!$W380,ATS!$AD:$AD,0),7)</f>
        <v>Stock</v>
      </c>
    </row>
    <row r="381" spans="1:33" ht="17.25" customHeight="1" x14ac:dyDescent="0.2">
      <c r="A381" s="34">
        <v>5</v>
      </c>
      <c r="B381" s="34" t="str">
        <f>VLOOKUP(A381,Classification!$H$2:$I$11,2,FALSE)</f>
        <v>Bike Apparel</v>
      </c>
      <c r="C381" s="34">
        <f>INDEX(ATS!$A:$AE,MATCH('2) Order Form'!$W381,ATS!$AD:$AD,0),1)</f>
        <v>828158</v>
      </c>
      <c r="D381" s="34" t="str">
        <f>INDEX(ATS!$A:$AE,MATCH('2) Order Form'!$W381,ATS!$AD:$AD,0),2)</f>
        <v>Hunter Midlayer F/Z M</v>
      </c>
      <c r="E381" s="83" t="str">
        <f>INDEX(ATS!$A:$AE,MATCH('2) Order Form'!$W381,ATS!$AD:$AD,0),4)</f>
        <v>FOGRN-XL</v>
      </c>
      <c r="F381" s="83" t="str">
        <f>INDEX(ATS!$A:$AE,MATCH('2) Order Form'!$W381,ATS!$AD:$AD,0),5)</f>
        <v>Forest Green</v>
      </c>
      <c r="G381" s="146" t="str">
        <f>INDEX(ATS!$A:$AE,MATCH('2) Order Form'!$W381,ATS!$AD:$AD,0),6)</f>
        <v>XL</v>
      </c>
      <c r="H381" s="59">
        <v>1</v>
      </c>
      <c r="I381" s="112">
        <v>0</v>
      </c>
      <c r="J381" s="118">
        <f>IFERROR(VLOOKUP(W381,ATS!$AD:$AF,2,FALSE),0)</f>
        <v>0</v>
      </c>
      <c r="K381" s="118" t="str">
        <f>IF(J381=99999,"OPEN",IF(J381&gt;50,"50+",IF(J381&lt;=0,"0",J381)))</f>
        <v>0</v>
      </c>
      <c r="L381" s="118">
        <f>IFERROR(VLOOKUP(W381,ATS!$AD:$AF,3,FALSE),0)</f>
        <v>0</v>
      </c>
      <c r="M381" s="151" t="str">
        <f>IF(L381=99999,"OPEN",IF(L381&gt;50,"50+",IF(L381&lt;=0,"0",L381)))</f>
        <v>0</v>
      </c>
      <c r="N381" s="94">
        <v>0</v>
      </c>
      <c r="O381" s="56">
        <f>IF(N381&lt;&gt;0,N381,$P$5)</f>
        <v>0</v>
      </c>
      <c r="P381" s="51">
        <f>VLOOKUP($C381,Prices!$A$3:$R$1996,MATCH('2) Order Form'!P$8,Prices!$A$2:$R$2,0),FALSE)</f>
        <v>50</v>
      </c>
      <c r="Q381" s="52">
        <f>VLOOKUP($C381,Prices!$A$3:$R$1996,MATCH('2) Order Form'!Q$8,Prices!$A$2:$R$2,0),FALSE)</f>
        <v>99.95</v>
      </c>
      <c r="R381" s="35">
        <f>I381*P381</f>
        <v>0</v>
      </c>
      <c r="S381" s="44">
        <f>R381*O381</f>
        <v>0</v>
      </c>
      <c r="T381" s="52">
        <f>R381-S381</f>
        <v>0</v>
      </c>
      <c r="U381" s="119">
        <f t="shared" si="218"/>
        <v>0</v>
      </c>
      <c r="V381" s="120"/>
      <c r="W381" s="143">
        <v>7048652538048</v>
      </c>
      <c r="X381" s="121"/>
      <c r="Y381" s="122">
        <f t="shared" si="238"/>
        <v>0</v>
      </c>
      <c r="Z381" s="123">
        <f ca="1">IF(A381=OFFSET(A381,-1,0),0,1)</f>
        <v>0</v>
      </c>
      <c r="AA381" s="123">
        <f ca="1">IF(C381=OFFSET(C381,-1,0),0,1)</f>
        <v>0</v>
      </c>
      <c r="AB381" s="123">
        <f ca="1">IF(F381=OFFSET(F381,-1,0),0,1)</f>
        <v>0</v>
      </c>
      <c r="AC381" s="123" t="str">
        <f>CONCATENATE(C381,F381)</f>
        <v>828158Forest Green</v>
      </c>
      <c r="AD381" s="124">
        <f>IFERROR(IF(B381="EYEWEAR",CONCATENATE(C381,"-",G381),C381),C381)</f>
        <v>828158</v>
      </c>
      <c r="AE381" s="127">
        <f>VLOOKUP($C381,Classification!$A:$F,5,FALSE)</f>
        <v>113</v>
      </c>
      <c r="AF381" s="125">
        <f>VLOOKUP($C381,Classification!$A:$F,6,FALSE)</f>
        <v>1</v>
      </c>
      <c r="AG381" s="126" t="str">
        <f>INDEX(ATS!$A:$AE,MATCH('2) Order Form'!$W381,ATS!$AD:$AD,0),7)</f>
        <v>Stock</v>
      </c>
    </row>
    <row r="382" spans="1:33" ht="17.25" customHeight="1" x14ac:dyDescent="0.2">
      <c r="A382" s="34">
        <v>5</v>
      </c>
      <c r="B382" s="34" t="str">
        <f>VLOOKUP(A382,Classification!$H$2:$I$11,2,FALSE)</f>
        <v>Bike Apparel</v>
      </c>
      <c r="C382" s="34">
        <f>INDEX(ATS!$A:$AE,MATCH('2) Order Form'!$W382,ATS!$AD:$AD,0),1)</f>
        <v>828077</v>
      </c>
      <c r="D382" s="34" t="str">
        <f>INDEX(ATS!$A:$AE,MATCH('2) Order Form'!$W382,ATS!$AD:$AD,0),2)</f>
        <v>Hunter Merino Wind FZ M</v>
      </c>
      <c r="E382" s="83" t="str">
        <f>INDEX(ATS!$A:$AE,MATCH('2) Order Form'!$W382,ATS!$AD:$AD,0),4)</f>
        <v>BLACK-S</v>
      </c>
      <c r="F382" s="83" t="str">
        <f>INDEX(ATS!$A:$AE,MATCH('2) Order Form'!$W382,ATS!$AD:$AD,0),5)</f>
        <v>Black</v>
      </c>
      <c r="G382" s="146" t="str">
        <f>INDEX(ATS!$A:$AE,MATCH('2) Order Form'!$W382,ATS!$AD:$AD,0),6)</f>
        <v>S</v>
      </c>
      <c r="H382" s="59">
        <v>1</v>
      </c>
      <c r="I382" s="112">
        <v>0</v>
      </c>
      <c r="J382" s="118">
        <f>IFERROR(VLOOKUP(W382,ATS!$AD:$AF,2,FALSE),0)</f>
        <v>14</v>
      </c>
      <c r="K382" s="118">
        <f>IF(J382=99999,"OPEN",IF(J382&gt;50,"50+",IF(J382&lt;=0,"0",J382)))</f>
        <v>14</v>
      </c>
      <c r="L382" s="118">
        <f>IFERROR(VLOOKUP(W382,ATS!$AD:$AF,3,FALSE),0)</f>
        <v>14</v>
      </c>
      <c r="M382" s="151">
        <f>IF(L382=99999,"OPEN",IF(L382&gt;50,"50+",IF(L382&lt;=0,"0",L382)))</f>
        <v>14</v>
      </c>
      <c r="N382" s="94">
        <v>0</v>
      </c>
      <c r="O382" s="56">
        <f>IF(N382&lt;&gt;0,N382,$P$5)</f>
        <v>0</v>
      </c>
      <c r="P382" s="51">
        <f>VLOOKUP($C382,Prices!$A$3:$R$1996,MATCH('2) Order Form'!P$8,Prices!$A$2:$R$2,0),FALSE)</f>
        <v>65</v>
      </c>
      <c r="Q382" s="52">
        <f>VLOOKUP($C382,Prices!$A$3:$R$1996,MATCH('2) Order Form'!Q$8,Prices!$A$2:$R$2,0),FALSE)</f>
        <v>129.94999999999999</v>
      </c>
      <c r="R382" s="35">
        <f>I382*P382</f>
        <v>0</v>
      </c>
      <c r="S382" s="44">
        <f>R382*O382</f>
        <v>0</v>
      </c>
      <c r="T382" s="52">
        <f>R382-S382</f>
        <v>0</v>
      </c>
      <c r="U382" s="119">
        <f t="shared" si="218"/>
        <v>0</v>
      </c>
      <c r="V382" s="120"/>
      <c r="W382" s="143">
        <v>7048652275516</v>
      </c>
      <c r="X382" s="121"/>
      <c r="Y382" s="122">
        <f t="shared" si="238"/>
        <v>0</v>
      </c>
      <c r="Z382" s="123">
        <f ca="1">IF(A382=OFFSET(A382,-1,0),0,1)</f>
        <v>0</v>
      </c>
      <c r="AA382" s="123">
        <f ca="1">IF(C382=OFFSET(C382,-1,0),0,1)</f>
        <v>1</v>
      </c>
      <c r="AB382" s="123">
        <f ca="1">IF(F382=OFFSET(F382,-1,0),0,1)</f>
        <v>1</v>
      </c>
      <c r="AC382" s="123" t="str">
        <f>CONCATENATE(C382,F382)</f>
        <v>828077Black</v>
      </c>
      <c r="AD382" s="124">
        <f>IFERROR(IF(B382="EYEWEAR",CONCATENATE(C382,"-",G382),C382),C382)</f>
        <v>828077</v>
      </c>
      <c r="AE382" s="127">
        <f>VLOOKUP($C382,Classification!$A:$F,5,FALSE)</f>
        <v>114</v>
      </c>
      <c r="AF382" s="125">
        <f>VLOOKUP($C382,Classification!$A:$F,6,FALSE)</f>
        <v>1</v>
      </c>
      <c r="AG382" s="126" t="str">
        <f>INDEX(ATS!$A:$AE,MATCH('2) Order Form'!$W382,ATS!$AD:$AD,0),7)</f>
        <v>Active</v>
      </c>
    </row>
    <row r="383" spans="1:33" ht="17.25" customHeight="1" x14ac:dyDescent="0.2">
      <c r="A383" s="34">
        <v>5</v>
      </c>
      <c r="B383" s="34" t="str">
        <f>VLOOKUP(A383,Classification!$H$2:$I$11,2,FALSE)</f>
        <v>Bike Apparel</v>
      </c>
      <c r="C383" s="34">
        <f>INDEX(ATS!$A:$AE,MATCH('2) Order Form'!$W383,ATS!$AD:$AD,0),1)</f>
        <v>828077</v>
      </c>
      <c r="D383" s="34" t="str">
        <f>INDEX(ATS!$A:$AE,MATCH('2) Order Form'!$W383,ATS!$AD:$AD,0),2)</f>
        <v>Hunter Merino Wind FZ M</v>
      </c>
      <c r="E383" s="83" t="str">
        <f>INDEX(ATS!$A:$AE,MATCH('2) Order Form'!$W383,ATS!$AD:$AD,0),4)</f>
        <v>BLACK-M</v>
      </c>
      <c r="F383" s="83" t="str">
        <f>INDEX(ATS!$A:$AE,MATCH('2) Order Form'!$W383,ATS!$AD:$AD,0),5)</f>
        <v>Black</v>
      </c>
      <c r="G383" s="146" t="str">
        <f>INDEX(ATS!$A:$AE,MATCH('2) Order Form'!$W383,ATS!$AD:$AD,0),6)</f>
        <v>M</v>
      </c>
      <c r="H383" s="59">
        <v>1</v>
      </c>
      <c r="I383" s="112">
        <v>0</v>
      </c>
      <c r="J383" s="118">
        <f>IFERROR(VLOOKUP(W383,ATS!$AD:$AF,2,FALSE),0)</f>
        <v>11</v>
      </c>
      <c r="K383" s="118">
        <f>IF(J383=99999,"OPEN",IF(J383&gt;50,"50+",IF(J383&lt;=0,"0",J383)))</f>
        <v>11</v>
      </c>
      <c r="L383" s="118">
        <f>IFERROR(VLOOKUP(W383,ATS!$AD:$AF,3,FALSE),0)</f>
        <v>11</v>
      </c>
      <c r="M383" s="151">
        <f>IF(L383=99999,"OPEN",IF(L383&gt;50,"50+",IF(L383&lt;=0,"0",L383)))</f>
        <v>11</v>
      </c>
      <c r="N383" s="94">
        <v>0</v>
      </c>
      <c r="O383" s="56">
        <f>IF(N383&lt;&gt;0,N383,$P$5)</f>
        <v>0</v>
      </c>
      <c r="P383" s="51">
        <f>VLOOKUP($C383,Prices!$A$3:$R$1996,MATCH('2) Order Form'!P$8,Prices!$A$2:$R$2,0),FALSE)</f>
        <v>65</v>
      </c>
      <c r="Q383" s="52">
        <f>VLOOKUP($C383,Prices!$A$3:$R$1996,MATCH('2) Order Form'!Q$8,Prices!$A$2:$R$2,0),FALSE)</f>
        <v>129.94999999999999</v>
      </c>
      <c r="R383" s="35">
        <f>I383*P383</f>
        <v>0</v>
      </c>
      <c r="S383" s="44">
        <f>R383*O383</f>
        <v>0</v>
      </c>
      <c r="T383" s="52">
        <f>R383-S383</f>
        <v>0</v>
      </c>
      <c r="U383" s="119">
        <f t="shared" si="218"/>
        <v>0</v>
      </c>
      <c r="V383" s="120"/>
      <c r="W383" s="143">
        <v>7048652275509</v>
      </c>
      <c r="X383" s="121"/>
      <c r="Y383" s="122">
        <f t="shared" si="238"/>
        <v>0</v>
      </c>
      <c r="Z383" s="123">
        <f ca="1">IF(A383=OFFSET(A383,-1,0),0,1)</f>
        <v>0</v>
      </c>
      <c r="AA383" s="123">
        <f ca="1">IF(C383=OFFSET(C383,-1,0),0,1)</f>
        <v>0</v>
      </c>
      <c r="AB383" s="123">
        <f ca="1">IF(F383=OFFSET(F383,-1,0),0,1)</f>
        <v>0</v>
      </c>
      <c r="AC383" s="123" t="str">
        <f>CONCATENATE(C383,F383)</f>
        <v>828077Black</v>
      </c>
      <c r="AD383" s="124">
        <f>IFERROR(IF(B383="EYEWEAR",CONCATENATE(C383,"-",G383),C383),C383)</f>
        <v>828077</v>
      </c>
      <c r="AE383" s="127">
        <f>VLOOKUP($C383,Classification!$A:$F,5,FALSE)</f>
        <v>114</v>
      </c>
      <c r="AF383" s="125">
        <f>VLOOKUP($C383,Classification!$A:$F,6,FALSE)</f>
        <v>1</v>
      </c>
      <c r="AG383" s="126" t="str">
        <f>INDEX(ATS!$A:$AE,MATCH('2) Order Form'!$W383,ATS!$AD:$AD,0),7)</f>
        <v>Active</v>
      </c>
    </row>
    <row r="384" spans="1:33" ht="17.25" customHeight="1" x14ac:dyDescent="0.2">
      <c r="A384" s="34">
        <v>5</v>
      </c>
      <c r="B384" s="34" t="str">
        <f>VLOOKUP(A384,Classification!$H$2:$I$11,2,FALSE)</f>
        <v>Bike Apparel</v>
      </c>
      <c r="C384" s="34">
        <f>INDEX(ATS!$A:$AE,MATCH('2) Order Form'!$W384,ATS!$AD:$AD,0),1)</f>
        <v>828077</v>
      </c>
      <c r="D384" s="34" t="str">
        <f>INDEX(ATS!$A:$AE,MATCH('2) Order Form'!$W384,ATS!$AD:$AD,0),2)</f>
        <v>Hunter Merino Wind FZ M</v>
      </c>
      <c r="E384" s="83" t="str">
        <f>INDEX(ATS!$A:$AE,MATCH('2) Order Form'!$W384,ATS!$AD:$AD,0),4)</f>
        <v>BLACK-L</v>
      </c>
      <c r="F384" s="83" t="str">
        <f>INDEX(ATS!$A:$AE,MATCH('2) Order Form'!$W384,ATS!$AD:$AD,0),5)</f>
        <v>Black</v>
      </c>
      <c r="G384" s="146" t="str">
        <f>INDEX(ATS!$A:$AE,MATCH('2) Order Form'!$W384,ATS!$AD:$AD,0),6)</f>
        <v>L</v>
      </c>
      <c r="H384" s="59">
        <v>1</v>
      </c>
      <c r="I384" s="112">
        <v>0</v>
      </c>
      <c r="J384" s="118">
        <f>IFERROR(VLOOKUP(W384,ATS!$AD:$AF,2,FALSE),0)</f>
        <v>0</v>
      </c>
      <c r="K384" s="118" t="str">
        <f>IF(J384=99999,"OPEN",IF(J384&gt;50,"50+",IF(J384&lt;=0,"0",J384)))</f>
        <v>0</v>
      </c>
      <c r="L384" s="118">
        <f>IFERROR(VLOOKUP(W384,ATS!$AD:$AF,3,FALSE),0)</f>
        <v>0</v>
      </c>
      <c r="M384" s="151" t="str">
        <f>IF(L384=99999,"OPEN",IF(L384&gt;50,"50+",IF(L384&lt;=0,"0",L384)))</f>
        <v>0</v>
      </c>
      <c r="N384" s="94">
        <v>0</v>
      </c>
      <c r="O384" s="56">
        <f>IF(N384&lt;&gt;0,N384,$P$5)</f>
        <v>0</v>
      </c>
      <c r="P384" s="51">
        <f>VLOOKUP($C384,Prices!$A$3:$R$1996,MATCH('2) Order Form'!P$8,Prices!$A$2:$R$2,0),FALSE)</f>
        <v>65</v>
      </c>
      <c r="Q384" s="52">
        <f>VLOOKUP($C384,Prices!$A$3:$R$1996,MATCH('2) Order Form'!Q$8,Prices!$A$2:$R$2,0),FALSE)</f>
        <v>129.94999999999999</v>
      </c>
      <c r="R384" s="35">
        <f>I384*P384</f>
        <v>0</v>
      </c>
      <c r="S384" s="44">
        <f>R384*O384</f>
        <v>0</v>
      </c>
      <c r="T384" s="52">
        <f>R384-S384</f>
        <v>0</v>
      </c>
      <c r="U384" s="119">
        <f t="shared" si="218"/>
        <v>0</v>
      </c>
      <c r="V384" s="120"/>
      <c r="W384" s="143">
        <v>7048652275493</v>
      </c>
      <c r="X384" s="121"/>
      <c r="Y384" s="122">
        <f t="shared" si="238"/>
        <v>0</v>
      </c>
      <c r="Z384" s="123">
        <f ca="1">IF(A384=OFFSET(A384,-1,0),0,1)</f>
        <v>0</v>
      </c>
      <c r="AA384" s="123">
        <f ca="1">IF(C384=OFFSET(C384,-1,0),0,1)</f>
        <v>0</v>
      </c>
      <c r="AB384" s="123">
        <f ca="1">IF(F384=OFFSET(F384,-1,0),0,1)</f>
        <v>0</v>
      </c>
      <c r="AC384" s="123" t="str">
        <f>CONCATENATE(C384,F384)</f>
        <v>828077Black</v>
      </c>
      <c r="AD384" s="124">
        <f>IFERROR(IF(B384="EYEWEAR",CONCATENATE(C384,"-",G384),C384),C384)</f>
        <v>828077</v>
      </c>
      <c r="AE384" s="127">
        <f>VLOOKUP($C384,Classification!$A:$F,5,FALSE)</f>
        <v>114</v>
      </c>
      <c r="AF384" s="125">
        <f>VLOOKUP($C384,Classification!$A:$F,6,FALSE)</f>
        <v>1</v>
      </c>
      <c r="AG384" s="126" t="str">
        <f>INDEX(ATS!$A:$AE,MATCH('2) Order Form'!$W384,ATS!$AD:$AD,0),7)</f>
        <v>Active</v>
      </c>
    </row>
    <row r="385" spans="1:33" ht="17.25" customHeight="1" x14ac:dyDescent="0.2">
      <c r="A385" s="34">
        <v>5</v>
      </c>
      <c r="B385" s="34" t="str">
        <f>VLOOKUP(A385,Classification!$H$2:$I$11,2,FALSE)</f>
        <v>Bike Apparel</v>
      </c>
      <c r="C385" s="34">
        <f>INDEX(ATS!$A:$AE,MATCH('2) Order Form'!$W385,ATS!$AD:$AD,0),1)</f>
        <v>828077</v>
      </c>
      <c r="D385" s="34" t="str">
        <f>INDEX(ATS!$A:$AE,MATCH('2) Order Form'!$W385,ATS!$AD:$AD,0),2)</f>
        <v>Hunter Merino Wind FZ M</v>
      </c>
      <c r="E385" s="83" t="str">
        <f>INDEX(ATS!$A:$AE,MATCH('2) Order Form'!$W385,ATS!$AD:$AD,0),4)</f>
        <v>BLACK-XL</v>
      </c>
      <c r="F385" s="83" t="str">
        <f>INDEX(ATS!$A:$AE,MATCH('2) Order Form'!$W385,ATS!$AD:$AD,0),5)</f>
        <v>Black</v>
      </c>
      <c r="G385" s="146" t="str">
        <f>INDEX(ATS!$A:$AE,MATCH('2) Order Form'!$W385,ATS!$AD:$AD,0),6)</f>
        <v>XL</v>
      </c>
      <c r="H385" s="59">
        <v>1</v>
      </c>
      <c r="I385" s="112">
        <v>0</v>
      </c>
      <c r="J385" s="118">
        <f>IFERROR(VLOOKUP(W385,ATS!$AD:$AF,2,FALSE),0)</f>
        <v>8</v>
      </c>
      <c r="K385" s="118">
        <f t="shared" ref="K385" si="249">IF(J385=99999,"OPEN",IF(J385&gt;50,"50+",IF(J385&lt;=0,"0",J385)))</f>
        <v>8</v>
      </c>
      <c r="L385" s="118">
        <f>IFERROR(VLOOKUP(W385,ATS!$AD:$AF,3,FALSE),0)</f>
        <v>8</v>
      </c>
      <c r="M385" s="151">
        <f t="shared" si="239"/>
        <v>8</v>
      </c>
      <c r="N385" s="94">
        <v>0</v>
      </c>
      <c r="O385" s="56">
        <f t="shared" si="240"/>
        <v>0</v>
      </c>
      <c r="P385" s="51">
        <f>VLOOKUP($C385,Prices!$A$3:$R$1996,MATCH('2) Order Form'!P$8,Prices!$A$2:$R$2,0),FALSE)</f>
        <v>65</v>
      </c>
      <c r="Q385" s="52">
        <f>VLOOKUP($C385,Prices!$A$3:$R$1996,MATCH('2) Order Form'!Q$8,Prices!$A$2:$R$2,0),FALSE)</f>
        <v>129.94999999999999</v>
      </c>
      <c r="R385" s="35">
        <f t="shared" si="241"/>
        <v>0</v>
      </c>
      <c r="S385" s="44">
        <f t="shared" si="242"/>
        <v>0</v>
      </c>
      <c r="T385" s="52">
        <f t="shared" si="243"/>
        <v>0</v>
      </c>
      <c r="U385" s="119">
        <f t="shared" si="218"/>
        <v>0</v>
      </c>
      <c r="V385" s="120"/>
      <c r="W385" s="143">
        <v>7048652275523</v>
      </c>
      <c r="X385" s="121"/>
      <c r="Y385" s="122">
        <f t="shared" si="238"/>
        <v>0</v>
      </c>
      <c r="Z385" s="123">
        <f t="shared" ca="1" si="244"/>
        <v>0</v>
      </c>
      <c r="AA385" s="123">
        <f t="shared" ca="1" si="245"/>
        <v>0</v>
      </c>
      <c r="AB385" s="123">
        <f t="shared" ca="1" si="246"/>
        <v>0</v>
      </c>
      <c r="AC385" s="123" t="str">
        <f t="shared" si="247"/>
        <v>828077Black</v>
      </c>
      <c r="AD385" s="124">
        <f t="shared" si="248"/>
        <v>828077</v>
      </c>
      <c r="AE385" s="127">
        <f>VLOOKUP($C385,Classification!$A:$F,5,FALSE)</f>
        <v>114</v>
      </c>
      <c r="AF385" s="125">
        <f>VLOOKUP($C385,Classification!$A:$F,6,FALSE)</f>
        <v>1</v>
      </c>
      <c r="AG385" s="126" t="str">
        <f>INDEX(ATS!$A:$AE,MATCH('2) Order Form'!$W385,ATS!$AD:$AD,0),7)</f>
        <v>Active</v>
      </c>
    </row>
    <row r="386" spans="1:33" ht="17.25" customHeight="1" x14ac:dyDescent="0.2">
      <c r="A386" s="34">
        <v>5</v>
      </c>
      <c r="B386" s="34" t="str">
        <f>VLOOKUP(A386,Classification!$H$2:$I$11,2,FALSE)</f>
        <v>Bike Apparel</v>
      </c>
      <c r="C386" s="34">
        <f>INDEX(ATS!$A:$AE,MATCH('2) Order Form'!$W386,ATS!$AD:$AD,0),1)</f>
        <v>828077</v>
      </c>
      <c r="D386" s="34" t="str">
        <f>INDEX(ATS!$A:$AE,MATCH('2) Order Form'!$W386,ATS!$AD:$AD,0),2)</f>
        <v>Hunter Merino Wind FZ M</v>
      </c>
      <c r="E386" s="83" t="str">
        <f>INDEX(ATS!$A:$AE,MATCH('2) Order Form'!$W386,ATS!$AD:$AD,0),4)</f>
        <v>NAVY-S</v>
      </c>
      <c r="F386" s="83" t="str">
        <f>INDEX(ATS!$A:$AE,MATCH('2) Order Form'!$W386,ATS!$AD:$AD,0),5)</f>
        <v>Navy</v>
      </c>
      <c r="G386" s="146" t="str">
        <f>INDEX(ATS!$A:$AE,MATCH('2) Order Form'!$W386,ATS!$AD:$AD,0),6)</f>
        <v>S</v>
      </c>
      <c r="H386" s="59">
        <v>1</v>
      </c>
      <c r="I386" s="112">
        <v>0</v>
      </c>
      <c r="J386" s="118">
        <f>IFERROR(VLOOKUP(W386,ATS!$AD:$AF,2,FALSE),0)</f>
        <v>0</v>
      </c>
      <c r="K386" s="118" t="str">
        <f>IF(J386=99999,"OPEN",IF(J386&gt;50,"50+",IF(J386&lt;=0,"0",J386)))</f>
        <v>0</v>
      </c>
      <c r="L386" s="118">
        <f>IFERROR(VLOOKUP(W386,ATS!$AD:$AF,3,FALSE),0)</f>
        <v>0</v>
      </c>
      <c r="M386" s="151" t="str">
        <f>IF(L386=99999,"OPEN",IF(L386&gt;50,"50+",IF(L386&lt;=0,"0",L386)))</f>
        <v>0</v>
      </c>
      <c r="N386" s="94">
        <v>0</v>
      </c>
      <c r="O386" s="56">
        <f>IF(N386&lt;&gt;0,N386,$P$5)</f>
        <v>0</v>
      </c>
      <c r="P386" s="51">
        <f>VLOOKUP($C386,Prices!$A$3:$R$1996,MATCH('2) Order Form'!P$8,Prices!$A$2:$R$2,0),FALSE)</f>
        <v>65</v>
      </c>
      <c r="Q386" s="52">
        <f>VLOOKUP($C386,Prices!$A$3:$R$1996,MATCH('2) Order Form'!Q$8,Prices!$A$2:$R$2,0),FALSE)</f>
        <v>129.94999999999999</v>
      </c>
      <c r="R386" s="35">
        <f>I386*P386</f>
        <v>0</v>
      </c>
      <c r="S386" s="44">
        <f>R386*O386</f>
        <v>0</v>
      </c>
      <c r="T386" s="52">
        <f>R386-S386</f>
        <v>0</v>
      </c>
      <c r="U386" s="119">
        <f t="shared" si="218"/>
        <v>0</v>
      </c>
      <c r="V386" s="120"/>
      <c r="W386" s="143">
        <v>7048652193476</v>
      </c>
      <c r="X386" s="121"/>
      <c r="Y386" s="122">
        <f t="shared" si="238"/>
        <v>0</v>
      </c>
      <c r="Z386" s="123">
        <f ca="1">IF(A386=OFFSET(A386,-1,0),0,1)</f>
        <v>0</v>
      </c>
      <c r="AA386" s="123">
        <f ca="1">IF(C386=OFFSET(C386,-1,0),0,1)</f>
        <v>0</v>
      </c>
      <c r="AB386" s="123">
        <f ca="1">IF(F386=OFFSET(F386,-1,0),0,1)</f>
        <v>1</v>
      </c>
      <c r="AC386" s="123" t="str">
        <f>CONCATENATE(C386,F386)</f>
        <v>828077Navy</v>
      </c>
      <c r="AD386" s="124">
        <f>IFERROR(IF(B386="EYEWEAR",CONCATENATE(C386,"-",G386),C386),C386)</f>
        <v>828077</v>
      </c>
      <c r="AE386" s="127">
        <f>VLOOKUP($C386,Classification!$A:$F,5,FALSE)</f>
        <v>114</v>
      </c>
      <c r="AF386" s="125">
        <f>VLOOKUP($C386,Classification!$A:$F,6,FALSE)</f>
        <v>1</v>
      </c>
      <c r="AG386" s="126" t="str">
        <f>INDEX(ATS!$A:$AE,MATCH('2) Order Form'!$W386,ATS!$AD:$AD,0),7)</f>
        <v>Stock</v>
      </c>
    </row>
    <row r="387" spans="1:33" ht="17.25" customHeight="1" x14ac:dyDescent="0.2">
      <c r="A387" s="34">
        <v>5</v>
      </c>
      <c r="B387" s="34" t="str">
        <f>VLOOKUP(A387,Classification!$H$2:$I$11,2,FALSE)</f>
        <v>Bike Apparel</v>
      </c>
      <c r="C387" s="34">
        <f>INDEX(ATS!$A:$AE,MATCH('2) Order Form'!$W387,ATS!$AD:$AD,0),1)</f>
        <v>828077</v>
      </c>
      <c r="D387" s="34" t="str">
        <f>INDEX(ATS!$A:$AE,MATCH('2) Order Form'!$W387,ATS!$AD:$AD,0),2)</f>
        <v>Hunter Merino Wind FZ M</v>
      </c>
      <c r="E387" s="83" t="str">
        <f>INDEX(ATS!$A:$AE,MATCH('2) Order Form'!$W387,ATS!$AD:$AD,0),4)</f>
        <v>NAVY-M</v>
      </c>
      <c r="F387" s="83" t="str">
        <f>INDEX(ATS!$A:$AE,MATCH('2) Order Form'!$W387,ATS!$AD:$AD,0),5)</f>
        <v>Navy</v>
      </c>
      <c r="G387" s="146" t="str">
        <f>INDEX(ATS!$A:$AE,MATCH('2) Order Form'!$W387,ATS!$AD:$AD,0),6)</f>
        <v>M</v>
      </c>
      <c r="H387" s="59">
        <v>1</v>
      </c>
      <c r="I387" s="112">
        <v>0</v>
      </c>
      <c r="J387" s="118">
        <f>IFERROR(VLOOKUP(W387,ATS!$AD:$AF,2,FALSE),0)</f>
        <v>0</v>
      </c>
      <c r="K387" s="118" t="str">
        <f t="shared" ref="K387:K389" si="250">IF(J387=99999,"OPEN",IF(J387&gt;50,"50+",IF(J387&lt;=0,"0",J387)))</f>
        <v>0</v>
      </c>
      <c r="L387" s="118">
        <f>IFERROR(VLOOKUP(W387,ATS!$AD:$AF,3,FALSE),0)</f>
        <v>0</v>
      </c>
      <c r="M387" s="151" t="str">
        <f t="shared" si="239"/>
        <v>0</v>
      </c>
      <c r="N387" s="94">
        <v>0</v>
      </c>
      <c r="O387" s="56">
        <f t="shared" si="240"/>
        <v>0</v>
      </c>
      <c r="P387" s="51">
        <f>VLOOKUP($C387,Prices!$A$3:$R$1996,MATCH('2) Order Form'!P$8,Prices!$A$2:$R$2,0),FALSE)</f>
        <v>65</v>
      </c>
      <c r="Q387" s="52">
        <f>VLOOKUP($C387,Prices!$A$3:$R$1996,MATCH('2) Order Form'!Q$8,Prices!$A$2:$R$2,0),FALSE)</f>
        <v>129.94999999999999</v>
      </c>
      <c r="R387" s="35">
        <f t="shared" si="241"/>
        <v>0</v>
      </c>
      <c r="S387" s="44">
        <f t="shared" si="242"/>
        <v>0</v>
      </c>
      <c r="T387" s="52">
        <f t="shared" si="243"/>
        <v>0</v>
      </c>
      <c r="U387" s="119">
        <f t="shared" si="218"/>
        <v>0</v>
      </c>
      <c r="V387" s="120"/>
      <c r="W387" s="143">
        <v>7048652193469</v>
      </c>
      <c r="X387" s="121"/>
      <c r="Y387" s="122">
        <f t="shared" si="238"/>
        <v>0</v>
      </c>
      <c r="Z387" s="123">
        <f t="shared" ca="1" si="244"/>
        <v>0</v>
      </c>
      <c r="AA387" s="123">
        <f t="shared" ca="1" si="245"/>
        <v>0</v>
      </c>
      <c r="AB387" s="123">
        <f t="shared" ca="1" si="246"/>
        <v>0</v>
      </c>
      <c r="AC387" s="123" t="str">
        <f t="shared" si="247"/>
        <v>828077Navy</v>
      </c>
      <c r="AD387" s="124">
        <f t="shared" si="248"/>
        <v>828077</v>
      </c>
      <c r="AE387" s="127">
        <f>VLOOKUP($C387,Classification!$A:$F,5,FALSE)</f>
        <v>114</v>
      </c>
      <c r="AF387" s="125">
        <f>VLOOKUP($C387,Classification!$A:$F,6,FALSE)</f>
        <v>1</v>
      </c>
      <c r="AG387" s="126" t="str">
        <f>INDEX(ATS!$A:$AE,MATCH('2) Order Form'!$W387,ATS!$AD:$AD,0),7)</f>
        <v>Stock</v>
      </c>
    </row>
    <row r="388" spans="1:33" ht="17.25" customHeight="1" x14ac:dyDescent="0.2">
      <c r="A388" s="34">
        <v>5</v>
      </c>
      <c r="B388" s="34" t="str">
        <f>VLOOKUP(A388,Classification!$H$2:$I$11,2,FALSE)</f>
        <v>Bike Apparel</v>
      </c>
      <c r="C388" s="34">
        <f>INDEX(ATS!$A:$AE,MATCH('2) Order Form'!$W388,ATS!$AD:$AD,0),1)</f>
        <v>828077</v>
      </c>
      <c r="D388" s="34" t="str">
        <f>INDEX(ATS!$A:$AE,MATCH('2) Order Form'!$W388,ATS!$AD:$AD,0),2)</f>
        <v>Hunter Merino Wind FZ M</v>
      </c>
      <c r="E388" s="83" t="str">
        <f>INDEX(ATS!$A:$AE,MATCH('2) Order Form'!$W388,ATS!$AD:$AD,0),4)</f>
        <v>NAVY-L</v>
      </c>
      <c r="F388" s="83" t="str">
        <f>INDEX(ATS!$A:$AE,MATCH('2) Order Form'!$W388,ATS!$AD:$AD,0),5)</f>
        <v>Navy</v>
      </c>
      <c r="G388" s="146" t="str">
        <f>INDEX(ATS!$A:$AE,MATCH('2) Order Form'!$W388,ATS!$AD:$AD,0),6)</f>
        <v>L</v>
      </c>
      <c r="H388" s="59">
        <v>1</v>
      </c>
      <c r="I388" s="112">
        <v>0</v>
      </c>
      <c r="J388" s="118">
        <f>IFERROR(VLOOKUP(W388,ATS!$AD:$AF,2,FALSE),0)</f>
        <v>0</v>
      </c>
      <c r="K388" s="118" t="str">
        <f t="shared" si="250"/>
        <v>0</v>
      </c>
      <c r="L388" s="118">
        <f>IFERROR(VLOOKUP(W388,ATS!$AD:$AF,3,FALSE),0)</f>
        <v>0</v>
      </c>
      <c r="M388" s="151" t="str">
        <f t="shared" si="239"/>
        <v>0</v>
      </c>
      <c r="N388" s="94">
        <v>0</v>
      </c>
      <c r="O388" s="56">
        <f t="shared" si="240"/>
        <v>0</v>
      </c>
      <c r="P388" s="51">
        <f>VLOOKUP($C388,Prices!$A$3:$R$1996,MATCH('2) Order Form'!P$8,Prices!$A$2:$R$2,0),FALSE)</f>
        <v>65</v>
      </c>
      <c r="Q388" s="52">
        <f>VLOOKUP($C388,Prices!$A$3:$R$1996,MATCH('2) Order Form'!Q$8,Prices!$A$2:$R$2,0),FALSE)</f>
        <v>129.94999999999999</v>
      </c>
      <c r="R388" s="35">
        <f t="shared" si="241"/>
        <v>0</v>
      </c>
      <c r="S388" s="44">
        <f t="shared" si="242"/>
        <v>0</v>
      </c>
      <c r="T388" s="52">
        <f t="shared" si="243"/>
        <v>0</v>
      </c>
      <c r="U388" s="119">
        <f t="shared" si="218"/>
        <v>0</v>
      </c>
      <c r="V388" s="120"/>
      <c r="W388" s="143">
        <v>7048652193452</v>
      </c>
      <c r="X388" s="121"/>
      <c r="Y388" s="122">
        <f t="shared" si="238"/>
        <v>0</v>
      </c>
      <c r="Z388" s="123">
        <f t="shared" ca="1" si="244"/>
        <v>0</v>
      </c>
      <c r="AA388" s="123">
        <f t="shared" ca="1" si="245"/>
        <v>0</v>
      </c>
      <c r="AB388" s="123">
        <f t="shared" ca="1" si="246"/>
        <v>0</v>
      </c>
      <c r="AC388" s="123" t="str">
        <f t="shared" si="247"/>
        <v>828077Navy</v>
      </c>
      <c r="AD388" s="124">
        <f t="shared" si="248"/>
        <v>828077</v>
      </c>
      <c r="AE388" s="127">
        <f>VLOOKUP($C388,Classification!$A:$F,5,FALSE)</f>
        <v>114</v>
      </c>
      <c r="AF388" s="125">
        <f>VLOOKUP($C388,Classification!$A:$F,6,FALSE)</f>
        <v>1</v>
      </c>
      <c r="AG388" s="126" t="str">
        <f>INDEX(ATS!$A:$AE,MATCH('2) Order Form'!$W388,ATS!$AD:$AD,0),7)</f>
        <v>Stock</v>
      </c>
    </row>
    <row r="389" spans="1:33" ht="17.25" customHeight="1" x14ac:dyDescent="0.2">
      <c r="A389" s="34">
        <v>5</v>
      </c>
      <c r="B389" s="34" t="str">
        <f>VLOOKUP(A389,Classification!$H$2:$I$11,2,FALSE)</f>
        <v>Bike Apparel</v>
      </c>
      <c r="C389" s="34">
        <f>INDEX(ATS!$A:$AE,MATCH('2) Order Form'!$W389,ATS!$AD:$AD,0),1)</f>
        <v>828077</v>
      </c>
      <c r="D389" s="34" t="str">
        <f>INDEX(ATS!$A:$AE,MATCH('2) Order Form'!$W389,ATS!$AD:$AD,0),2)</f>
        <v>Hunter Merino Wind FZ M</v>
      </c>
      <c r="E389" s="83" t="str">
        <f>INDEX(ATS!$A:$AE,MATCH('2) Order Form'!$W389,ATS!$AD:$AD,0),4)</f>
        <v>NAVY-XL</v>
      </c>
      <c r="F389" s="83" t="str">
        <f>INDEX(ATS!$A:$AE,MATCH('2) Order Form'!$W389,ATS!$AD:$AD,0),5)</f>
        <v>Navy</v>
      </c>
      <c r="G389" s="146" t="str">
        <f>INDEX(ATS!$A:$AE,MATCH('2) Order Form'!$W389,ATS!$AD:$AD,0),6)</f>
        <v>XL</v>
      </c>
      <c r="H389" s="59">
        <v>1</v>
      </c>
      <c r="I389" s="112">
        <v>0</v>
      </c>
      <c r="J389" s="118">
        <f>IFERROR(VLOOKUP(W389,ATS!$AD:$AF,2,FALSE),0)</f>
        <v>0</v>
      </c>
      <c r="K389" s="118" t="str">
        <f t="shared" si="250"/>
        <v>0</v>
      </c>
      <c r="L389" s="118">
        <f>IFERROR(VLOOKUP(W389,ATS!$AD:$AF,3,FALSE),0)</f>
        <v>0</v>
      </c>
      <c r="M389" s="151" t="str">
        <f t="shared" si="239"/>
        <v>0</v>
      </c>
      <c r="N389" s="94">
        <v>0</v>
      </c>
      <c r="O389" s="56">
        <f t="shared" si="240"/>
        <v>0</v>
      </c>
      <c r="P389" s="51">
        <f>VLOOKUP($C389,Prices!$A$3:$R$1996,MATCH('2) Order Form'!P$8,Prices!$A$2:$R$2,0),FALSE)</f>
        <v>65</v>
      </c>
      <c r="Q389" s="52">
        <f>VLOOKUP($C389,Prices!$A$3:$R$1996,MATCH('2) Order Form'!Q$8,Prices!$A$2:$R$2,0),FALSE)</f>
        <v>129.94999999999999</v>
      </c>
      <c r="R389" s="35">
        <f t="shared" si="241"/>
        <v>0</v>
      </c>
      <c r="S389" s="44">
        <f t="shared" si="242"/>
        <v>0</v>
      </c>
      <c r="T389" s="52">
        <f t="shared" si="243"/>
        <v>0</v>
      </c>
      <c r="U389" s="119">
        <f t="shared" si="218"/>
        <v>0</v>
      </c>
      <c r="V389" s="120"/>
      <c r="W389" s="143">
        <v>7048652193483</v>
      </c>
      <c r="X389" s="121"/>
      <c r="Y389" s="122">
        <f t="shared" si="238"/>
        <v>0</v>
      </c>
      <c r="Z389" s="123">
        <f t="shared" ca="1" si="244"/>
        <v>0</v>
      </c>
      <c r="AA389" s="123">
        <f t="shared" ca="1" si="245"/>
        <v>0</v>
      </c>
      <c r="AB389" s="123">
        <f t="shared" ca="1" si="246"/>
        <v>0</v>
      </c>
      <c r="AC389" s="123" t="str">
        <f t="shared" si="247"/>
        <v>828077Navy</v>
      </c>
      <c r="AD389" s="124">
        <f t="shared" si="248"/>
        <v>828077</v>
      </c>
      <c r="AE389" s="127">
        <f>VLOOKUP($C389,Classification!$A:$F,5,FALSE)</f>
        <v>114</v>
      </c>
      <c r="AF389" s="125">
        <f>VLOOKUP($C389,Classification!$A:$F,6,FALSE)</f>
        <v>1</v>
      </c>
      <c r="AG389" s="126" t="str">
        <f>INDEX(ATS!$A:$AE,MATCH('2) Order Form'!$W389,ATS!$AD:$AD,0),7)</f>
        <v>Stock</v>
      </c>
    </row>
    <row r="390" spans="1:33" ht="17.25" customHeight="1" x14ac:dyDescent="0.2">
      <c r="A390" s="34">
        <v>5</v>
      </c>
      <c r="B390" s="34" t="str">
        <f>VLOOKUP(A390,Classification!$H$2:$I$11,2,FALSE)</f>
        <v>Bike Apparel</v>
      </c>
      <c r="C390" s="34">
        <f>INDEX(ATS!$A:$AE,MATCH('2) Order Form'!$W390,ATS!$AD:$AD,0),1)</f>
        <v>828157</v>
      </c>
      <c r="D390" s="34" t="str">
        <f>INDEX(ATS!$A:$AE,MATCH('2) Order Form'!$W390,ATS!$AD:$AD,0),2)</f>
        <v>Hunter Merino Fusion Jersey</v>
      </c>
      <c r="E390" s="83" t="str">
        <f>INDEX(ATS!$A:$AE,MATCH('2) Order Form'!$W390,ATS!$AD:$AD,0),4)</f>
        <v>FOGRN-S</v>
      </c>
      <c r="F390" s="83" t="str">
        <f>INDEX(ATS!$A:$AE,MATCH('2) Order Form'!$W390,ATS!$AD:$AD,0),5)</f>
        <v>Forest Green</v>
      </c>
      <c r="G390" s="146" t="str">
        <f>INDEX(ATS!$A:$AE,MATCH('2) Order Form'!$W390,ATS!$AD:$AD,0),6)</f>
        <v>S</v>
      </c>
      <c r="H390" s="59">
        <v>1</v>
      </c>
      <c r="I390" s="112">
        <v>0</v>
      </c>
      <c r="J390" s="118">
        <f>IFERROR(VLOOKUP(W390,ATS!$AD:$AF,2,FALSE),0)</f>
        <v>0</v>
      </c>
      <c r="K390" s="118" t="str">
        <f>IF(J390=99999,"OPEN",IF(J390&gt;50,"50+",IF(J390&lt;=0,"0",J390)))</f>
        <v>0</v>
      </c>
      <c r="L390" s="118">
        <f>IFERROR(VLOOKUP(W390,ATS!$AD:$AF,3,FALSE),0)</f>
        <v>0</v>
      </c>
      <c r="M390" s="151" t="str">
        <f>IF(L390=99999,"OPEN",IF(L390&gt;50,"50+",IF(L390&lt;=0,"0",L390)))</f>
        <v>0</v>
      </c>
      <c r="N390" s="94">
        <v>0</v>
      </c>
      <c r="O390" s="56">
        <f>IF(N390&lt;&gt;0,N390,$P$5)</f>
        <v>0</v>
      </c>
      <c r="P390" s="51">
        <f>VLOOKUP($C390,Prices!$A$3:$R$1996,MATCH('2) Order Form'!P$8,Prices!$A$2:$R$2,0),FALSE)</f>
        <v>60</v>
      </c>
      <c r="Q390" s="52">
        <f>VLOOKUP($C390,Prices!$A$3:$R$1996,MATCH('2) Order Form'!Q$8,Prices!$A$2:$R$2,0),FALSE)</f>
        <v>119.95</v>
      </c>
      <c r="R390" s="35">
        <f>I390*P390</f>
        <v>0</v>
      </c>
      <c r="S390" s="44">
        <f>R390*O390</f>
        <v>0</v>
      </c>
      <c r="T390" s="52">
        <f>R390-S390</f>
        <v>0</v>
      </c>
      <c r="U390" s="119">
        <f t="shared" si="218"/>
        <v>0</v>
      </c>
      <c r="V390" s="120"/>
      <c r="W390" s="143">
        <v>7048652538758</v>
      </c>
      <c r="X390" s="121"/>
      <c r="Y390" s="122">
        <f t="shared" si="238"/>
        <v>0</v>
      </c>
      <c r="Z390" s="123">
        <f ca="1">IF(A390=OFFSET(A390,-1,0),0,1)</f>
        <v>0</v>
      </c>
      <c r="AA390" s="123">
        <f ca="1">IF(C390=OFFSET(C390,-1,0),0,1)</f>
        <v>1</v>
      </c>
      <c r="AB390" s="123">
        <f ca="1">IF(F390=OFFSET(F390,-1,0),0,1)</f>
        <v>1</v>
      </c>
      <c r="AC390" s="123" t="str">
        <f>CONCATENATE(C390,F390)</f>
        <v>828157Forest Green</v>
      </c>
      <c r="AD390" s="124">
        <f>IFERROR(IF(B390="EYEWEAR",CONCATENATE(C390,"-",G390),C390),C390)</f>
        <v>828157</v>
      </c>
      <c r="AE390" s="127">
        <f>VLOOKUP($C390,Classification!$A:$F,5,FALSE)</f>
        <v>115</v>
      </c>
      <c r="AF390" s="125">
        <f>VLOOKUP($C390,Classification!$A:$F,6,FALSE)</f>
        <v>1</v>
      </c>
      <c r="AG390" s="126" t="str">
        <f>INDEX(ATS!$A:$AE,MATCH('2) Order Form'!$W390,ATS!$AD:$AD,0),7)</f>
        <v>Stock</v>
      </c>
    </row>
    <row r="391" spans="1:33" ht="17.25" customHeight="1" x14ac:dyDescent="0.2">
      <c r="A391" s="34">
        <v>5</v>
      </c>
      <c r="B391" s="34" t="str">
        <f>VLOOKUP(A391,Classification!$H$2:$I$11,2,FALSE)</f>
        <v>Bike Apparel</v>
      </c>
      <c r="C391" s="34">
        <f>INDEX(ATS!$A:$AE,MATCH('2) Order Form'!$W391,ATS!$AD:$AD,0),1)</f>
        <v>828157</v>
      </c>
      <c r="D391" s="34" t="str">
        <f>INDEX(ATS!$A:$AE,MATCH('2) Order Form'!$W391,ATS!$AD:$AD,0),2)</f>
        <v>Hunter Merino Fusion Jersey</v>
      </c>
      <c r="E391" s="83" t="str">
        <f>INDEX(ATS!$A:$AE,MATCH('2) Order Form'!$W391,ATS!$AD:$AD,0),4)</f>
        <v>FOGRN-M</v>
      </c>
      <c r="F391" s="83" t="str">
        <f>INDEX(ATS!$A:$AE,MATCH('2) Order Form'!$W391,ATS!$AD:$AD,0),5)</f>
        <v>Forest Green</v>
      </c>
      <c r="G391" s="146" t="str">
        <f>INDEX(ATS!$A:$AE,MATCH('2) Order Form'!$W391,ATS!$AD:$AD,0),6)</f>
        <v>M</v>
      </c>
      <c r="H391" s="59">
        <v>1</v>
      </c>
      <c r="I391" s="112">
        <v>0</v>
      </c>
      <c r="J391" s="118">
        <f>IFERROR(VLOOKUP(W391,ATS!$AD:$AF,2,FALSE),0)</f>
        <v>0</v>
      </c>
      <c r="K391" s="118" t="str">
        <f>IF(J391=99999,"OPEN",IF(J391&gt;50,"50+",IF(J391&lt;=0,"0",J391)))</f>
        <v>0</v>
      </c>
      <c r="L391" s="118">
        <f>IFERROR(VLOOKUP(W391,ATS!$AD:$AF,3,FALSE),0)</f>
        <v>0</v>
      </c>
      <c r="M391" s="151" t="str">
        <f>IF(L391=99999,"OPEN",IF(L391&gt;50,"50+",IF(L391&lt;=0,"0",L391)))</f>
        <v>0</v>
      </c>
      <c r="N391" s="94">
        <v>0</v>
      </c>
      <c r="O391" s="56">
        <f>IF(N391&lt;&gt;0,N391,$P$5)</f>
        <v>0</v>
      </c>
      <c r="P391" s="51">
        <f>VLOOKUP($C391,Prices!$A$3:$R$1996,MATCH('2) Order Form'!P$8,Prices!$A$2:$R$2,0),FALSE)</f>
        <v>60</v>
      </c>
      <c r="Q391" s="52">
        <f>VLOOKUP($C391,Prices!$A$3:$R$1996,MATCH('2) Order Form'!Q$8,Prices!$A$2:$R$2,0),FALSE)</f>
        <v>119.95</v>
      </c>
      <c r="R391" s="35">
        <f>I391*P391</f>
        <v>0</v>
      </c>
      <c r="S391" s="44">
        <f>R391*O391</f>
        <v>0</v>
      </c>
      <c r="T391" s="52">
        <f>R391-S391</f>
        <v>0</v>
      </c>
      <c r="U391" s="119">
        <f t="shared" si="218"/>
        <v>0</v>
      </c>
      <c r="V391" s="120"/>
      <c r="W391" s="143">
        <v>7048652538741</v>
      </c>
      <c r="X391" s="121"/>
      <c r="Y391" s="122">
        <f t="shared" si="238"/>
        <v>0</v>
      </c>
      <c r="Z391" s="123">
        <f ca="1">IF(A391=OFFSET(A391,-1,0),0,1)</f>
        <v>0</v>
      </c>
      <c r="AA391" s="123">
        <f ca="1">IF(C391=OFFSET(C391,-1,0),0,1)</f>
        <v>0</v>
      </c>
      <c r="AB391" s="123">
        <f ca="1">IF(F391=OFFSET(F391,-1,0),0,1)</f>
        <v>0</v>
      </c>
      <c r="AC391" s="123" t="str">
        <f>CONCATENATE(C391,F391)</f>
        <v>828157Forest Green</v>
      </c>
      <c r="AD391" s="124">
        <f>IFERROR(IF(B391="EYEWEAR",CONCATENATE(C391,"-",G391),C391),C391)</f>
        <v>828157</v>
      </c>
      <c r="AE391" s="127">
        <f>VLOOKUP($C391,Classification!$A:$F,5,FALSE)</f>
        <v>115</v>
      </c>
      <c r="AF391" s="125">
        <f>VLOOKUP($C391,Classification!$A:$F,6,FALSE)</f>
        <v>1</v>
      </c>
      <c r="AG391" s="126" t="str">
        <f>INDEX(ATS!$A:$AE,MATCH('2) Order Form'!$W391,ATS!$AD:$AD,0),7)</f>
        <v>Stock</v>
      </c>
    </row>
    <row r="392" spans="1:33" ht="17.25" customHeight="1" x14ac:dyDescent="0.2">
      <c r="A392" s="34">
        <v>5</v>
      </c>
      <c r="B392" s="34" t="str">
        <f>VLOOKUP(A392,Classification!$H$2:$I$11,2,FALSE)</f>
        <v>Bike Apparel</v>
      </c>
      <c r="C392" s="34">
        <f>INDEX(ATS!$A:$AE,MATCH('2) Order Form'!$W392,ATS!$AD:$AD,0),1)</f>
        <v>828157</v>
      </c>
      <c r="D392" s="34" t="str">
        <f>INDEX(ATS!$A:$AE,MATCH('2) Order Form'!$W392,ATS!$AD:$AD,0),2)</f>
        <v>Hunter Merino Fusion Jersey</v>
      </c>
      <c r="E392" s="83" t="str">
        <f>INDEX(ATS!$A:$AE,MATCH('2) Order Form'!$W392,ATS!$AD:$AD,0),4)</f>
        <v>FOGRN-L</v>
      </c>
      <c r="F392" s="83" t="str">
        <f>INDEX(ATS!$A:$AE,MATCH('2) Order Form'!$W392,ATS!$AD:$AD,0),5)</f>
        <v>Forest Green</v>
      </c>
      <c r="G392" s="146" t="str">
        <f>INDEX(ATS!$A:$AE,MATCH('2) Order Form'!$W392,ATS!$AD:$AD,0),6)</f>
        <v>L</v>
      </c>
      <c r="H392" s="59">
        <v>1</v>
      </c>
      <c r="I392" s="112">
        <v>0</v>
      </c>
      <c r="J392" s="118">
        <f>IFERROR(VLOOKUP(W392,ATS!$AD:$AF,2,FALSE),0)</f>
        <v>0</v>
      </c>
      <c r="K392" s="118" t="str">
        <f t="shared" ref="K392:K393" si="251">IF(J392=99999,"OPEN",IF(J392&gt;50,"50+",IF(J392&lt;=0,"0",J392)))</f>
        <v>0</v>
      </c>
      <c r="L392" s="118">
        <f>IFERROR(VLOOKUP(W392,ATS!$AD:$AF,3,FALSE),0)</f>
        <v>0</v>
      </c>
      <c r="M392" s="151" t="str">
        <f t="shared" si="239"/>
        <v>0</v>
      </c>
      <c r="N392" s="94">
        <v>0</v>
      </c>
      <c r="O392" s="56">
        <f t="shared" si="240"/>
        <v>0</v>
      </c>
      <c r="P392" s="51">
        <f>VLOOKUP($C392,Prices!$A$3:$R$1996,MATCH('2) Order Form'!P$8,Prices!$A$2:$R$2,0),FALSE)</f>
        <v>60</v>
      </c>
      <c r="Q392" s="52">
        <f>VLOOKUP($C392,Prices!$A$3:$R$1996,MATCH('2) Order Form'!Q$8,Prices!$A$2:$R$2,0),FALSE)</f>
        <v>119.95</v>
      </c>
      <c r="R392" s="35">
        <f t="shared" si="241"/>
        <v>0</v>
      </c>
      <c r="S392" s="44">
        <f t="shared" si="242"/>
        <v>0</v>
      </c>
      <c r="T392" s="52">
        <f t="shared" si="243"/>
        <v>0</v>
      </c>
      <c r="U392" s="119">
        <f t="shared" si="218"/>
        <v>0</v>
      </c>
      <c r="V392" s="120"/>
      <c r="W392" s="143">
        <v>7048652538734</v>
      </c>
      <c r="X392" s="121"/>
      <c r="Y392" s="122">
        <f t="shared" si="238"/>
        <v>0</v>
      </c>
      <c r="Z392" s="123">
        <f t="shared" ca="1" si="244"/>
        <v>0</v>
      </c>
      <c r="AA392" s="123">
        <f t="shared" ca="1" si="245"/>
        <v>0</v>
      </c>
      <c r="AB392" s="123">
        <f t="shared" ca="1" si="246"/>
        <v>0</v>
      </c>
      <c r="AC392" s="123" t="str">
        <f t="shared" si="247"/>
        <v>828157Forest Green</v>
      </c>
      <c r="AD392" s="124">
        <f t="shared" si="248"/>
        <v>828157</v>
      </c>
      <c r="AE392" s="127">
        <f>VLOOKUP($C392,Classification!$A:$F,5,FALSE)</f>
        <v>115</v>
      </c>
      <c r="AF392" s="125">
        <f>VLOOKUP($C392,Classification!$A:$F,6,FALSE)</f>
        <v>1</v>
      </c>
      <c r="AG392" s="126" t="str">
        <f>INDEX(ATS!$A:$AE,MATCH('2) Order Form'!$W392,ATS!$AD:$AD,0),7)</f>
        <v>Stock</v>
      </c>
    </row>
    <row r="393" spans="1:33" ht="17.25" customHeight="1" x14ac:dyDescent="0.2">
      <c r="A393" s="34">
        <v>5</v>
      </c>
      <c r="B393" s="34" t="str">
        <f>VLOOKUP(A393,Classification!$H$2:$I$11,2,FALSE)</f>
        <v>Bike Apparel</v>
      </c>
      <c r="C393" s="34">
        <f>INDEX(ATS!$A:$AE,MATCH('2) Order Form'!$W393,ATS!$AD:$AD,0),1)</f>
        <v>828157</v>
      </c>
      <c r="D393" s="34" t="str">
        <f>INDEX(ATS!$A:$AE,MATCH('2) Order Form'!$W393,ATS!$AD:$AD,0),2)</f>
        <v>Hunter Merino Fusion Jersey</v>
      </c>
      <c r="E393" s="83" t="str">
        <f>INDEX(ATS!$A:$AE,MATCH('2) Order Form'!$W393,ATS!$AD:$AD,0),4)</f>
        <v>FOGRN-XL</v>
      </c>
      <c r="F393" s="83" t="str">
        <f>INDEX(ATS!$A:$AE,MATCH('2) Order Form'!$W393,ATS!$AD:$AD,0),5)</f>
        <v>Forest Green</v>
      </c>
      <c r="G393" s="146" t="str">
        <f>INDEX(ATS!$A:$AE,MATCH('2) Order Form'!$W393,ATS!$AD:$AD,0),6)</f>
        <v>XL</v>
      </c>
      <c r="H393" s="59">
        <v>1</v>
      </c>
      <c r="I393" s="112">
        <v>0</v>
      </c>
      <c r="J393" s="118">
        <f>IFERROR(VLOOKUP(W393,ATS!$AD:$AF,2,FALSE),0)</f>
        <v>0</v>
      </c>
      <c r="K393" s="118" t="str">
        <f t="shared" si="251"/>
        <v>0</v>
      </c>
      <c r="L393" s="118">
        <f>IFERROR(VLOOKUP(W393,ATS!$AD:$AF,3,FALSE),0)</f>
        <v>0</v>
      </c>
      <c r="M393" s="151" t="str">
        <f t="shared" si="239"/>
        <v>0</v>
      </c>
      <c r="N393" s="94">
        <v>0</v>
      </c>
      <c r="O393" s="56">
        <f t="shared" si="240"/>
        <v>0</v>
      </c>
      <c r="P393" s="51">
        <f>VLOOKUP($C393,Prices!$A$3:$R$1996,MATCH('2) Order Form'!P$8,Prices!$A$2:$R$2,0),FALSE)</f>
        <v>60</v>
      </c>
      <c r="Q393" s="52">
        <f>VLOOKUP($C393,Prices!$A$3:$R$1996,MATCH('2) Order Form'!Q$8,Prices!$A$2:$R$2,0),FALSE)</f>
        <v>119.95</v>
      </c>
      <c r="R393" s="35">
        <f t="shared" si="241"/>
        <v>0</v>
      </c>
      <c r="S393" s="44">
        <f t="shared" si="242"/>
        <v>0</v>
      </c>
      <c r="T393" s="52">
        <f t="shared" si="243"/>
        <v>0</v>
      </c>
      <c r="U393" s="119">
        <f t="shared" ref="U393:U456" si="252">IFERROR(I393/SUMIF($AC$9:$AC$684,AC393,$I$9:$I$684),0)</f>
        <v>0</v>
      </c>
      <c r="V393" s="120"/>
      <c r="W393" s="143">
        <v>7048652538765</v>
      </c>
      <c r="X393" s="121"/>
      <c r="Y393" s="122">
        <f t="shared" si="238"/>
        <v>0</v>
      </c>
      <c r="Z393" s="123">
        <f t="shared" ca="1" si="244"/>
        <v>0</v>
      </c>
      <c r="AA393" s="123">
        <f t="shared" ca="1" si="245"/>
        <v>0</v>
      </c>
      <c r="AB393" s="123">
        <f t="shared" ca="1" si="246"/>
        <v>0</v>
      </c>
      <c r="AC393" s="123" t="str">
        <f t="shared" si="247"/>
        <v>828157Forest Green</v>
      </c>
      <c r="AD393" s="124">
        <f t="shared" si="248"/>
        <v>828157</v>
      </c>
      <c r="AE393" s="127">
        <f>VLOOKUP($C393,Classification!$A:$F,5,FALSE)</f>
        <v>115</v>
      </c>
      <c r="AF393" s="125">
        <f>VLOOKUP($C393,Classification!$A:$F,6,FALSE)</f>
        <v>1</v>
      </c>
      <c r="AG393" s="126" t="str">
        <f>INDEX(ATS!$A:$AE,MATCH('2) Order Form'!$W393,ATS!$AD:$AD,0),7)</f>
        <v>Stock</v>
      </c>
    </row>
    <row r="394" spans="1:33" ht="17.25" customHeight="1" x14ac:dyDescent="0.2">
      <c r="A394" s="34">
        <v>5</v>
      </c>
      <c r="B394" s="34" t="str">
        <f>VLOOKUP(A394,Classification!$H$2:$I$11,2,FALSE)</f>
        <v>Bike Apparel</v>
      </c>
      <c r="C394" s="34">
        <f>INDEX(ATS!$A:$AE,MATCH('2) Order Form'!$W394,ATS!$AD:$AD,0),1)</f>
        <v>828157</v>
      </c>
      <c r="D394" s="34" t="str">
        <f>INDEX(ATS!$A:$AE,MATCH('2) Order Form'!$W394,ATS!$AD:$AD,0),2)</f>
        <v>Hunter Merino Fusion Jersey</v>
      </c>
      <c r="E394" s="83" t="str">
        <f>INDEX(ATS!$A:$AE,MATCH('2) Order Form'!$W394,ATS!$AD:$AD,0),4)</f>
        <v>SEGRY-S</v>
      </c>
      <c r="F394" s="83" t="str">
        <f>INDEX(ATS!$A:$AE,MATCH('2) Order Form'!$W394,ATS!$AD:$AD,0),5)</f>
        <v>Stone Gray</v>
      </c>
      <c r="G394" s="146" t="str">
        <f>INDEX(ATS!$A:$AE,MATCH('2) Order Form'!$W394,ATS!$AD:$AD,0),6)</f>
        <v>S</v>
      </c>
      <c r="H394" s="59">
        <v>1</v>
      </c>
      <c r="I394" s="112">
        <v>0</v>
      </c>
      <c r="J394" s="118">
        <f>IFERROR(VLOOKUP(W394,ATS!$AD:$AF,2,FALSE),0)</f>
        <v>0</v>
      </c>
      <c r="K394" s="118" t="str">
        <f>IF(J394=99999,"OPEN",IF(J394&gt;50,"50+",IF(J394&lt;=0,"0",J394)))</f>
        <v>0</v>
      </c>
      <c r="L394" s="118">
        <f>IFERROR(VLOOKUP(W394,ATS!$AD:$AF,3,FALSE),0)</f>
        <v>0</v>
      </c>
      <c r="M394" s="151" t="str">
        <f>IF(L394=99999,"OPEN",IF(L394&gt;50,"50+",IF(L394&lt;=0,"0",L394)))</f>
        <v>0</v>
      </c>
      <c r="N394" s="94">
        <v>0</v>
      </c>
      <c r="O394" s="56">
        <f>IF(N394&lt;&gt;0,N394,$P$5)</f>
        <v>0</v>
      </c>
      <c r="P394" s="51">
        <f>VLOOKUP($C394,Prices!$A$3:$R$1996,MATCH('2) Order Form'!P$8,Prices!$A$2:$R$2,0),FALSE)</f>
        <v>60</v>
      </c>
      <c r="Q394" s="52">
        <f>VLOOKUP($C394,Prices!$A$3:$R$1996,MATCH('2) Order Form'!Q$8,Prices!$A$2:$R$2,0),FALSE)</f>
        <v>119.95</v>
      </c>
      <c r="R394" s="35">
        <f>I394*P394</f>
        <v>0</v>
      </c>
      <c r="S394" s="44">
        <f>R394*O394</f>
        <v>0</v>
      </c>
      <c r="T394" s="52">
        <f>R394-S394</f>
        <v>0</v>
      </c>
      <c r="U394" s="119">
        <f t="shared" si="252"/>
        <v>0</v>
      </c>
      <c r="V394" s="120"/>
      <c r="W394" s="143">
        <v>7048652538796</v>
      </c>
      <c r="X394" s="121"/>
      <c r="Y394" s="122">
        <f t="shared" si="238"/>
        <v>0</v>
      </c>
      <c r="Z394" s="123">
        <f ca="1">IF(A394=OFFSET(A394,-1,0),0,1)</f>
        <v>0</v>
      </c>
      <c r="AA394" s="123">
        <f ca="1">IF(C394=OFFSET(C394,-1,0),0,1)</f>
        <v>0</v>
      </c>
      <c r="AB394" s="123">
        <f ca="1">IF(F394=OFFSET(F394,-1,0),0,1)</f>
        <v>1</v>
      </c>
      <c r="AC394" s="123" t="str">
        <f>CONCATENATE(C394,F394)</f>
        <v>828157Stone Gray</v>
      </c>
      <c r="AD394" s="124">
        <f>IFERROR(IF(B394="EYEWEAR",CONCATENATE(C394,"-",G394),C394),C394)</f>
        <v>828157</v>
      </c>
      <c r="AE394" s="127">
        <f>VLOOKUP($C394,Classification!$A:$F,5,FALSE)</f>
        <v>115</v>
      </c>
      <c r="AF394" s="125">
        <f>VLOOKUP($C394,Classification!$A:$F,6,FALSE)</f>
        <v>1</v>
      </c>
      <c r="AG394" s="126" t="str">
        <f>INDEX(ATS!$A:$AE,MATCH('2) Order Form'!$W394,ATS!$AD:$AD,0),7)</f>
        <v>Active</v>
      </c>
    </row>
    <row r="395" spans="1:33" ht="17.25" customHeight="1" x14ac:dyDescent="0.2">
      <c r="A395" s="34">
        <v>5</v>
      </c>
      <c r="B395" s="34" t="str">
        <f>VLOOKUP(A395,Classification!$H$2:$I$11,2,FALSE)</f>
        <v>Bike Apparel</v>
      </c>
      <c r="C395" s="34">
        <f>INDEX(ATS!$A:$AE,MATCH('2) Order Form'!$W395,ATS!$AD:$AD,0),1)</f>
        <v>828157</v>
      </c>
      <c r="D395" s="34" t="str">
        <f>INDEX(ATS!$A:$AE,MATCH('2) Order Form'!$W395,ATS!$AD:$AD,0),2)</f>
        <v>Hunter Merino Fusion Jersey</v>
      </c>
      <c r="E395" s="83" t="str">
        <f>INDEX(ATS!$A:$AE,MATCH('2) Order Form'!$W395,ATS!$AD:$AD,0),4)</f>
        <v>SEGRY-M</v>
      </c>
      <c r="F395" s="83" t="str">
        <f>INDEX(ATS!$A:$AE,MATCH('2) Order Form'!$W395,ATS!$AD:$AD,0),5)</f>
        <v>Stone Gray</v>
      </c>
      <c r="G395" s="146" t="str">
        <f>INDEX(ATS!$A:$AE,MATCH('2) Order Form'!$W395,ATS!$AD:$AD,0),6)</f>
        <v>M</v>
      </c>
      <c r="H395" s="59">
        <v>1</v>
      </c>
      <c r="I395" s="112">
        <v>0</v>
      </c>
      <c r="J395" s="118">
        <f>IFERROR(VLOOKUP(W395,ATS!$AD:$AF,2,FALSE),0)</f>
        <v>22</v>
      </c>
      <c r="K395" s="118">
        <f>IF(J395=99999,"OPEN",IF(J395&gt;50,"50+",IF(J395&lt;=0,"0",J395)))</f>
        <v>22</v>
      </c>
      <c r="L395" s="118">
        <f>IFERROR(VLOOKUP(W395,ATS!$AD:$AF,3,FALSE),0)</f>
        <v>22</v>
      </c>
      <c r="M395" s="151">
        <f>IF(L395=99999,"OPEN",IF(L395&gt;50,"50+",IF(L395&lt;=0,"0",L395)))</f>
        <v>22</v>
      </c>
      <c r="N395" s="94">
        <v>0</v>
      </c>
      <c r="O395" s="56">
        <f>IF(N395&lt;&gt;0,N395,$P$5)</f>
        <v>0</v>
      </c>
      <c r="P395" s="51">
        <f>VLOOKUP($C395,Prices!$A$3:$R$1996,MATCH('2) Order Form'!P$8,Prices!$A$2:$R$2,0),FALSE)</f>
        <v>60</v>
      </c>
      <c r="Q395" s="52">
        <f>VLOOKUP($C395,Prices!$A$3:$R$1996,MATCH('2) Order Form'!Q$8,Prices!$A$2:$R$2,0),FALSE)</f>
        <v>119.95</v>
      </c>
      <c r="R395" s="35">
        <f>I395*P395</f>
        <v>0</v>
      </c>
      <c r="S395" s="44">
        <f>R395*O395</f>
        <v>0</v>
      </c>
      <c r="T395" s="52">
        <f>R395-S395</f>
        <v>0</v>
      </c>
      <c r="U395" s="119">
        <f t="shared" si="252"/>
        <v>0</v>
      </c>
      <c r="V395" s="120"/>
      <c r="W395" s="143">
        <v>7048652538789</v>
      </c>
      <c r="X395" s="121"/>
      <c r="Y395" s="122">
        <f t="shared" si="238"/>
        <v>0</v>
      </c>
      <c r="Z395" s="123">
        <f ca="1">IF(A395=OFFSET(A395,-1,0),0,1)</f>
        <v>0</v>
      </c>
      <c r="AA395" s="123">
        <f ca="1">IF(C395=OFFSET(C395,-1,0),0,1)</f>
        <v>0</v>
      </c>
      <c r="AB395" s="123">
        <f ca="1">IF(F395=OFFSET(F395,-1,0),0,1)</f>
        <v>0</v>
      </c>
      <c r="AC395" s="123" t="str">
        <f>CONCATENATE(C395,F395)</f>
        <v>828157Stone Gray</v>
      </c>
      <c r="AD395" s="124">
        <f>IFERROR(IF(B395="EYEWEAR",CONCATENATE(C395,"-",G395),C395),C395)</f>
        <v>828157</v>
      </c>
      <c r="AE395" s="127">
        <f>VLOOKUP($C395,Classification!$A:$F,5,FALSE)</f>
        <v>115</v>
      </c>
      <c r="AF395" s="125">
        <f>VLOOKUP($C395,Classification!$A:$F,6,FALSE)</f>
        <v>1</v>
      </c>
      <c r="AG395" s="126" t="str">
        <f>INDEX(ATS!$A:$AE,MATCH('2) Order Form'!$W395,ATS!$AD:$AD,0),7)</f>
        <v>Active</v>
      </c>
    </row>
    <row r="396" spans="1:33" ht="17.25" customHeight="1" x14ac:dyDescent="0.2">
      <c r="A396" s="34">
        <v>5</v>
      </c>
      <c r="B396" s="34" t="str">
        <f>VLOOKUP(A396,Classification!$H$2:$I$11,2,FALSE)</f>
        <v>Bike Apparel</v>
      </c>
      <c r="C396" s="34">
        <f>INDEX(ATS!$A:$AE,MATCH('2) Order Form'!$W396,ATS!$AD:$AD,0),1)</f>
        <v>828157</v>
      </c>
      <c r="D396" s="34" t="str">
        <f>INDEX(ATS!$A:$AE,MATCH('2) Order Form'!$W396,ATS!$AD:$AD,0),2)</f>
        <v>Hunter Merino Fusion Jersey</v>
      </c>
      <c r="E396" s="83" t="str">
        <f>INDEX(ATS!$A:$AE,MATCH('2) Order Form'!$W396,ATS!$AD:$AD,0),4)</f>
        <v>SEGRY-L</v>
      </c>
      <c r="F396" s="83" t="str">
        <f>INDEX(ATS!$A:$AE,MATCH('2) Order Form'!$W396,ATS!$AD:$AD,0),5)</f>
        <v>Stone Gray</v>
      </c>
      <c r="G396" s="146" t="str">
        <f>INDEX(ATS!$A:$AE,MATCH('2) Order Form'!$W396,ATS!$AD:$AD,0),6)</f>
        <v>L</v>
      </c>
      <c r="H396" s="59">
        <v>1</v>
      </c>
      <c r="I396" s="112">
        <v>0</v>
      </c>
      <c r="J396" s="118">
        <f>IFERROR(VLOOKUP(W396,ATS!$AD:$AF,2,FALSE),0)</f>
        <v>0</v>
      </c>
      <c r="K396" s="118" t="str">
        <f>IF(J396=99999,"OPEN",IF(J396&gt;50,"50+",IF(J396&lt;=0,"0",J396)))</f>
        <v>0</v>
      </c>
      <c r="L396" s="118">
        <f>IFERROR(VLOOKUP(W396,ATS!$AD:$AF,3,FALSE),0)</f>
        <v>0</v>
      </c>
      <c r="M396" s="151" t="str">
        <f>IF(L396=99999,"OPEN",IF(L396&gt;50,"50+",IF(L396&lt;=0,"0",L396)))</f>
        <v>0</v>
      </c>
      <c r="N396" s="94">
        <v>0</v>
      </c>
      <c r="O396" s="56">
        <f>IF(N396&lt;&gt;0,N396,$P$5)</f>
        <v>0</v>
      </c>
      <c r="P396" s="51">
        <f>VLOOKUP($C396,Prices!$A$3:$R$1996,MATCH('2) Order Form'!P$8,Prices!$A$2:$R$2,0),FALSE)</f>
        <v>60</v>
      </c>
      <c r="Q396" s="52">
        <f>VLOOKUP($C396,Prices!$A$3:$R$1996,MATCH('2) Order Form'!Q$8,Prices!$A$2:$R$2,0),FALSE)</f>
        <v>119.95</v>
      </c>
      <c r="R396" s="35">
        <f>I396*P396</f>
        <v>0</v>
      </c>
      <c r="S396" s="44">
        <f>R396*O396</f>
        <v>0</v>
      </c>
      <c r="T396" s="52">
        <f>R396-S396</f>
        <v>0</v>
      </c>
      <c r="U396" s="119">
        <f t="shared" si="252"/>
        <v>0</v>
      </c>
      <c r="V396" s="120"/>
      <c r="W396" s="143">
        <v>7048652538772</v>
      </c>
      <c r="X396" s="121"/>
      <c r="Y396" s="122">
        <f t="shared" si="238"/>
        <v>0</v>
      </c>
      <c r="Z396" s="123">
        <f ca="1">IF(A396=OFFSET(A396,-1,0),0,1)</f>
        <v>0</v>
      </c>
      <c r="AA396" s="123">
        <f ca="1">IF(C396=OFFSET(C396,-1,0),0,1)</f>
        <v>0</v>
      </c>
      <c r="AB396" s="123">
        <f ca="1">IF(F396=OFFSET(F396,-1,0),0,1)</f>
        <v>0</v>
      </c>
      <c r="AC396" s="123" t="str">
        <f>CONCATENATE(C396,F396)</f>
        <v>828157Stone Gray</v>
      </c>
      <c r="AD396" s="124">
        <f>IFERROR(IF(B396="EYEWEAR",CONCATENATE(C396,"-",G396),C396),C396)</f>
        <v>828157</v>
      </c>
      <c r="AE396" s="127">
        <f>VLOOKUP($C396,Classification!$A:$F,5,FALSE)</f>
        <v>115</v>
      </c>
      <c r="AF396" s="125">
        <f>VLOOKUP($C396,Classification!$A:$F,6,FALSE)</f>
        <v>1</v>
      </c>
      <c r="AG396" s="126" t="str">
        <f>INDEX(ATS!$A:$AE,MATCH('2) Order Form'!$W396,ATS!$AD:$AD,0),7)</f>
        <v>Active</v>
      </c>
    </row>
    <row r="397" spans="1:33" ht="17.25" customHeight="1" x14ac:dyDescent="0.2">
      <c r="A397" s="34">
        <v>5</v>
      </c>
      <c r="B397" s="34" t="str">
        <f>VLOOKUP(A397,Classification!$H$2:$I$11,2,FALSE)</f>
        <v>Bike Apparel</v>
      </c>
      <c r="C397" s="34">
        <f>INDEX(ATS!$A:$AE,MATCH('2) Order Form'!$W397,ATS!$AD:$AD,0),1)</f>
        <v>828157</v>
      </c>
      <c r="D397" s="34" t="str">
        <f>INDEX(ATS!$A:$AE,MATCH('2) Order Form'!$W397,ATS!$AD:$AD,0),2)</f>
        <v>Hunter Merino Fusion Jersey</v>
      </c>
      <c r="E397" s="83" t="str">
        <f>INDEX(ATS!$A:$AE,MATCH('2) Order Form'!$W397,ATS!$AD:$AD,0),4)</f>
        <v>SEGRY-XL</v>
      </c>
      <c r="F397" s="83" t="str">
        <f>INDEX(ATS!$A:$AE,MATCH('2) Order Form'!$W397,ATS!$AD:$AD,0),5)</f>
        <v>Stone Gray</v>
      </c>
      <c r="G397" s="146" t="str">
        <f>INDEX(ATS!$A:$AE,MATCH('2) Order Form'!$W397,ATS!$AD:$AD,0),6)</f>
        <v>XL</v>
      </c>
      <c r="H397" s="59">
        <v>1</v>
      </c>
      <c r="I397" s="112">
        <v>0</v>
      </c>
      <c r="J397" s="118">
        <f>IFERROR(VLOOKUP(W397,ATS!$AD:$AF,2,FALSE),0)</f>
        <v>0</v>
      </c>
      <c r="K397" s="118" t="str">
        <f>IF(J397=99999,"OPEN",IF(J397&gt;50,"50+",IF(J397&lt;=0,"0",J397)))</f>
        <v>0</v>
      </c>
      <c r="L397" s="118">
        <f>IFERROR(VLOOKUP(W397,ATS!$AD:$AF,3,FALSE),0)</f>
        <v>0</v>
      </c>
      <c r="M397" s="151" t="str">
        <f>IF(L397=99999,"OPEN",IF(L397&gt;50,"50+",IF(L397&lt;=0,"0",L397)))</f>
        <v>0</v>
      </c>
      <c r="N397" s="94">
        <v>0</v>
      </c>
      <c r="O397" s="56">
        <f>IF(N397&lt;&gt;0,N397,$P$5)</f>
        <v>0</v>
      </c>
      <c r="P397" s="51">
        <f>VLOOKUP($C397,Prices!$A$3:$R$1996,MATCH('2) Order Form'!P$8,Prices!$A$2:$R$2,0),FALSE)</f>
        <v>60</v>
      </c>
      <c r="Q397" s="52">
        <f>VLOOKUP($C397,Prices!$A$3:$R$1996,MATCH('2) Order Form'!Q$8,Prices!$A$2:$R$2,0),FALSE)</f>
        <v>119.95</v>
      </c>
      <c r="R397" s="35">
        <f>I397*P397</f>
        <v>0</v>
      </c>
      <c r="S397" s="44">
        <f>R397*O397</f>
        <v>0</v>
      </c>
      <c r="T397" s="52">
        <f>R397-S397</f>
        <v>0</v>
      </c>
      <c r="U397" s="119">
        <f t="shared" si="252"/>
        <v>0</v>
      </c>
      <c r="V397" s="120"/>
      <c r="W397" s="143">
        <v>7048652538802</v>
      </c>
      <c r="X397" s="121"/>
      <c r="Y397" s="122">
        <f t="shared" si="238"/>
        <v>0</v>
      </c>
      <c r="Z397" s="123">
        <f ca="1">IF(A397=OFFSET(A397,-1,0),0,1)</f>
        <v>0</v>
      </c>
      <c r="AA397" s="123">
        <f ca="1">IF(C397=OFFSET(C397,-1,0),0,1)</f>
        <v>0</v>
      </c>
      <c r="AB397" s="123">
        <f ca="1">IF(F397=OFFSET(F397,-1,0),0,1)</f>
        <v>0</v>
      </c>
      <c r="AC397" s="123" t="str">
        <f>CONCATENATE(C397,F397)</f>
        <v>828157Stone Gray</v>
      </c>
      <c r="AD397" s="124">
        <f>IFERROR(IF(B397="EYEWEAR",CONCATENATE(C397,"-",G397),C397),C397)</f>
        <v>828157</v>
      </c>
      <c r="AE397" s="127">
        <f>VLOOKUP($C397,Classification!$A:$F,5,FALSE)</f>
        <v>115</v>
      </c>
      <c r="AF397" s="125">
        <f>VLOOKUP($C397,Classification!$A:$F,6,FALSE)</f>
        <v>1</v>
      </c>
      <c r="AG397" s="126" t="str">
        <f>INDEX(ATS!$A:$AE,MATCH('2) Order Form'!$W397,ATS!$AD:$AD,0),7)</f>
        <v>Active</v>
      </c>
    </row>
    <row r="398" spans="1:33" ht="17.25" customHeight="1" x14ac:dyDescent="0.2">
      <c r="A398" s="34">
        <v>5</v>
      </c>
      <c r="B398" s="34" t="str">
        <f>VLOOKUP(A398,Classification!$H$2:$I$11,2,FALSE)</f>
        <v>Bike Apparel</v>
      </c>
      <c r="C398" s="34">
        <f>INDEX(ATS!$A:$AE,MATCH('2) Order Form'!$W398,ATS!$AD:$AD,0),1)</f>
        <v>828079</v>
      </c>
      <c r="D398" s="34" t="str">
        <f>INDEX(ATS!$A:$AE,MATCH('2) Order Form'!$W398,ATS!$AD:$AD,0),2)</f>
        <v>Hunter Merino LS Jersey M</v>
      </c>
      <c r="E398" s="83" t="str">
        <f>INDEX(ATS!$A:$AE,MATCH('2) Order Form'!$W398,ATS!$AD:$AD,0),4)</f>
        <v>BLACK-S</v>
      </c>
      <c r="F398" s="83" t="str">
        <f>INDEX(ATS!$A:$AE,MATCH('2) Order Form'!$W398,ATS!$AD:$AD,0),5)</f>
        <v>Black</v>
      </c>
      <c r="G398" s="146" t="str">
        <f>INDEX(ATS!$A:$AE,MATCH('2) Order Form'!$W398,ATS!$AD:$AD,0),6)</f>
        <v>S</v>
      </c>
      <c r="H398" s="59">
        <v>1</v>
      </c>
      <c r="I398" s="112">
        <v>0</v>
      </c>
      <c r="J398" s="118">
        <f>IFERROR(VLOOKUP(W398,ATS!$AD:$AF,2,FALSE),0)</f>
        <v>0</v>
      </c>
      <c r="K398" s="118" t="str">
        <f>IF(J398=99999,"OPEN",IF(J398&gt;50,"50+",IF(J398&lt;=0,"0",J398)))</f>
        <v>0</v>
      </c>
      <c r="L398" s="118">
        <f>IFERROR(VLOOKUP(W398,ATS!$AD:$AF,3,FALSE),0)</f>
        <v>0</v>
      </c>
      <c r="M398" s="151" t="str">
        <f>IF(L398=99999,"OPEN",IF(L398&gt;50,"50+",IF(L398&lt;=0,"0",L398)))</f>
        <v>0</v>
      </c>
      <c r="N398" s="94">
        <v>0</v>
      </c>
      <c r="O398" s="56">
        <f>IF(N398&lt;&gt;0,N398,$P$5)</f>
        <v>0</v>
      </c>
      <c r="P398" s="51">
        <f>VLOOKUP($C398,Prices!$A$3:$R$1996,MATCH('2) Order Form'!P$8,Prices!$A$2:$R$2,0),FALSE)</f>
        <v>45</v>
      </c>
      <c r="Q398" s="52">
        <f>VLOOKUP($C398,Prices!$A$3:$R$1996,MATCH('2) Order Form'!Q$8,Prices!$A$2:$R$2,0),FALSE)</f>
        <v>89.95</v>
      </c>
      <c r="R398" s="35">
        <f>I398*P398</f>
        <v>0</v>
      </c>
      <c r="S398" s="44">
        <f>R398*O398</f>
        <v>0</v>
      </c>
      <c r="T398" s="52">
        <f>R398-S398</f>
        <v>0</v>
      </c>
      <c r="U398" s="119">
        <f t="shared" si="252"/>
        <v>0</v>
      </c>
      <c r="V398" s="120"/>
      <c r="W398" s="143">
        <v>7048652275752</v>
      </c>
      <c r="X398" s="121"/>
      <c r="Y398" s="122">
        <f t="shared" si="238"/>
        <v>0</v>
      </c>
      <c r="Z398" s="123">
        <f ca="1">IF(A398=OFFSET(A398,-1,0),0,1)</f>
        <v>0</v>
      </c>
      <c r="AA398" s="123">
        <f ca="1">IF(C398=OFFSET(C398,-1,0),0,1)</f>
        <v>1</v>
      </c>
      <c r="AB398" s="123">
        <f ca="1">IF(F398=OFFSET(F398,-1,0),0,1)</f>
        <v>1</v>
      </c>
      <c r="AC398" s="123" t="str">
        <f>CONCATENATE(C398,F398)</f>
        <v>828079Black</v>
      </c>
      <c r="AD398" s="124">
        <f>IFERROR(IF(B398="EYEWEAR",CONCATENATE(C398,"-",G398),C398),C398)</f>
        <v>828079</v>
      </c>
      <c r="AE398" s="127">
        <f>VLOOKUP($C398,Classification!$A:$F,5,FALSE)</f>
        <v>116</v>
      </c>
      <c r="AF398" s="125">
        <f>VLOOKUP($C398,Classification!$A:$F,6,FALSE)</f>
        <v>1</v>
      </c>
      <c r="AG398" s="126" t="str">
        <f>INDEX(ATS!$A:$AE,MATCH('2) Order Form'!$W398,ATS!$AD:$AD,0),7)</f>
        <v>Active</v>
      </c>
    </row>
    <row r="399" spans="1:33" ht="17.25" customHeight="1" x14ac:dyDescent="0.2">
      <c r="A399" s="34">
        <v>5</v>
      </c>
      <c r="B399" s="34" t="str">
        <f>VLOOKUP(A399,Classification!$H$2:$I$11,2,FALSE)</f>
        <v>Bike Apparel</v>
      </c>
      <c r="C399" s="34">
        <f>INDEX(ATS!$A:$AE,MATCH('2) Order Form'!$W399,ATS!$AD:$AD,0),1)</f>
        <v>828079</v>
      </c>
      <c r="D399" s="34" t="str">
        <f>INDEX(ATS!$A:$AE,MATCH('2) Order Form'!$W399,ATS!$AD:$AD,0),2)</f>
        <v>Hunter Merino LS Jersey M</v>
      </c>
      <c r="E399" s="83" t="str">
        <f>INDEX(ATS!$A:$AE,MATCH('2) Order Form'!$W399,ATS!$AD:$AD,0),4)</f>
        <v>BLACK-M</v>
      </c>
      <c r="F399" s="83" t="str">
        <f>INDEX(ATS!$A:$AE,MATCH('2) Order Form'!$W399,ATS!$AD:$AD,0),5)</f>
        <v>Black</v>
      </c>
      <c r="G399" s="146" t="str">
        <f>INDEX(ATS!$A:$AE,MATCH('2) Order Form'!$W399,ATS!$AD:$AD,0),6)</f>
        <v>M</v>
      </c>
      <c r="H399" s="59">
        <v>1</v>
      </c>
      <c r="I399" s="112">
        <v>0</v>
      </c>
      <c r="J399" s="118">
        <f>IFERROR(VLOOKUP(W399,ATS!$AD:$AF,2,FALSE),0)</f>
        <v>0</v>
      </c>
      <c r="K399" s="118" t="str">
        <f t="shared" ref="K399" si="253">IF(J399=99999,"OPEN",IF(J399&gt;50,"50+",IF(J399&lt;=0,"0",J399)))</f>
        <v>0</v>
      </c>
      <c r="L399" s="118">
        <f>IFERROR(VLOOKUP(W399,ATS!$AD:$AF,3,FALSE),0)</f>
        <v>0</v>
      </c>
      <c r="M399" s="151" t="str">
        <f t="shared" si="239"/>
        <v>0</v>
      </c>
      <c r="N399" s="94">
        <v>0</v>
      </c>
      <c r="O399" s="56">
        <f t="shared" si="240"/>
        <v>0</v>
      </c>
      <c r="P399" s="51">
        <f>VLOOKUP($C399,Prices!$A$3:$R$1996,MATCH('2) Order Form'!P$8,Prices!$A$2:$R$2,0),FALSE)</f>
        <v>45</v>
      </c>
      <c r="Q399" s="52">
        <f>VLOOKUP($C399,Prices!$A$3:$R$1996,MATCH('2) Order Form'!Q$8,Prices!$A$2:$R$2,0),FALSE)</f>
        <v>89.95</v>
      </c>
      <c r="R399" s="35">
        <f t="shared" si="241"/>
        <v>0</v>
      </c>
      <c r="S399" s="44">
        <f t="shared" si="242"/>
        <v>0</v>
      </c>
      <c r="T399" s="52">
        <f t="shared" si="243"/>
        <v>0</v>
      </c>
      <c r="U399" s="119">
        <f t="shared" si="252"/>
        <v>0</v>
      </c>
      <c r="V399" s="120"/>
      <c r="W399" s="143">
        <v>7048652275745</v>
      </c>
      <c r="X399" s="121"/>
      <c r="Y399" s="122">
        <f t="shared" si="238"/>
        <v>0</v>
      </c>
      <c r="Z399" s="123">
        <f t="shared" ca="1" si="244"/>
        <v>0</v>
      </c>
      <c r="AA399" s="123">
        <f t="shared" ca="1" si="245"/>
        <v>0</v>
      </c>
      <c r="AB399" s="123">
        <f t="shared" ca="1" si="246"/>
        <v>0</v>
      </c>
      <c r="AC399" s="123" t="str">
        <f t="shared" si="247"/>
        <v>828079Black</v>
      </c>
      <c r="AD399" s="124">
        <f t="shared" si="248"/>
        <v>828079</v>
      </c>
      <c r="AE399" s="127">
        <f>VLOOKUP($C399,Classification!$A:$F,5,FALSE)</f>
        <v>116</v>
      </c>
      <c r="AF399" s="125">
        <f>VLOOKUP($C399,Classification!$A:$F,6,FALSE)</f>
        <v>1</v>
      </c>
      <c r="AG399" s="126" t="str">
        <f>INDEX(ATS!$A:$AE,MATCH('2) Order Form'!$W399,ATS!$AD:$AD,0),7)</f>
        <v>Active</v>
      </c>
    </row>
    <row r="400" spans="1:33" ht="17.25" customHeight="1" x14ac:dyDescent="0.2">
      <c r="A400" s="34">
        <v>5</v>
      </c>
      <c r="B400" s="34" t="str">
        <f>VLOOKUP(A400,Classification!$H$2:$I$11,2,FALSE)</f>
        <v>Bike Apparel</v>
      </c>
      <c r="C400" s="34">
        <f>INDEX(ATS!$A:$AE,MATCH('2) Order Form'!$W400,ATS!$AD:$AD,0),1)</f>
        <v>828079</v>
      </c>
      <c r="D400" s="34" t="str">
        <f>INDEX(ATS!$A:$AE,MATCH('2) Order Form'!$W400,ATS!$AD:$AD,0),2)</f>
        <v>Hunter Merino LS Jersey M</v>
      </c>
      <c r="E400" s="83" t="str">
        <f>INDEX(ATS!$A:$AE,MATCH('2) Order Form'!$W400,ATS!$AD:$AD,0),4)</f>
        <v>BLACK-L</v>
      </c>
      <c r="F400" s="83" t="str">
        <f>INDEX(ATS!$A:$AE,MATCH('2) Order Form'!$W400,ATS!$AD:$AD,0),5)</f>
        <v>Black</v>
      </c>
      <c r="G400" s="146" t="str">
        <f>INDEX(ATS!$A:$AE,MATCH('2) Order Form'!$W400,ATS!$AD:$AD,0),6)</f>
        <v>L</v>
      </c>
      <c r="H400" s="59">
        <v>1</v>
      </c>
      <c r="I400" s="112">
        <v>0</v>
      </c>
      <c r="J400" s="118">
        <f>IFERROR(VLOOKUP(W400,ATS!$AD:$AF,2,FALSE),0)</f>
        <v>0</v>
      </c>
      <c r="K400" s="118" t="str">
        <f>IF(J400=99999,"OPEN",IF(J400&gt;50,"50+",IF(J400&lt;=0,"0",J400)))</f>
        <v>0</v>
      </c>
      <c r="L400" s="118">
        <f>IFERROR(VLOOKUP(W400,ATS!$AD:$AF,3,FALSE),0)</f>
        <v>0</v>
      </c>
      <c r="M400" s="151" t="str">
        <f>IF(L400=99999,"OPEN",IF(L400&gt;50,"50+",IF(L400&lt;=0,"0",L400)))</f>
        <v>0</v>
      </c>
      <c r="N400" s="94">
        <v>0</v>
      </c>
      <c r="O400" s="56">
        <f>IF(N400&lt;&gt;0,N400,$P$5)</f>
        <v>0</v>
      </c>
      <c r="P400" s="51">
        <f>VLOOKUP($C400,Prices!$A$3:$R$1996,MATCH('2) Order Form'!P$8,Prices!$A$2:$R$2,0),FALSE)</f>
        <v>45</v>
      </c>
      <c r="Q400" s="52">
        <f>VLOOKUP($C400,Prices!$A$3:$R$1996,MATCH('2) Order Form'!Q$8,Prices!$A$2:$R$2,0),FALSE)</f>
        <v>89.95</v>
      </c>
      <c r="R400" s="35">
        <f>I400*P400</f>
        <v>0</v>
      </c>
      <c r="S400" s="44">
        <f>R400*O400</f>
        <v>0</v>
      </c>
      <c r="T400" s="52">
        <f>R400-S400</f>
        <v>0</v>
      </c>
      <c r="U400" s="119">
        <f t="shared" si="252"/>
        <v>0</v>
      </c>
      <c r="V400" s="120"/>
      <c r="W400" s="143">
        <v>7048652275738</v>
      </c>
      <c r="X400" s="121"/>
      <c r="Y400" s="122">
        <f t="shared" si="238"/>
        <v>0</v>
      </c>
      <c r="Z400" s="123">
        <f ca="1">IF(A400=OFFSET(A400,-1,0),0,1)</f>
        <v>0</v>
      </c>
      <c r="AA400" s="123">
        <f ca="1">IF(C400=OFFSET(C400,-1,0),0,1)</f>
        <v>0</v>
      </c>
      <c r="AB400" s="123">
        <f ca="1">IF(F400=OFFSET(F400,-1,0),0,1)</f>
        <v>0</v>
      </c>
      <c r="AC400" s="123" t="str">
        <f>CONCATENATE(C400,F400)</f>
        <v>828079Black</v>
      </c>
      <c r="AD400" s="124">
        <f>IFERROR(IF(B400="EYEWEAR",CONCATENATE(C400,"-",G400),C400),C400)</f>
        <v>828079</v>
      </c>
      <c r="AE400" s="127">
        <f>VLOOKUP($C400,Classification!$A:$F,5,FALSE)</f>
        <v>116</v>
      </c>
      <c r="AF400" s="125">
        <f>VLOOKUP($C400,Classification!$A:$F,6,FALSE)</f>
        <v>1</v>
      </c>
      <c r="AG400" s="126" t="str">
        <f>INDEX(ATS!$A:$AE,MATCH('2) Order Form'!$W400,ATS!$AD:$AD,0),7)</f>
        <v>Active</v>
      </c>
    </row>
    <row r="401" spans="1:33" ht="17.25" customHeight="1" x14ac:dyDescent="0.2">
      <c r="A401" s="34">
        <v>5</v>
      </c>
      <c r="B401" s="34" t="str">
        <f>VLOOKUP(A401,Classification!$H$2:$I$11,2,FALSE)</f>
        <v>Bike Apparel</v>
      </c>
      <c r="C401" s="34">
        <f>INDEX(ATS!$A:$AE,MATCH('2) Order Form'!$W401,ATS!$AD:$AD,0),1)</f>
        <v>828079</v>
      </c>
      <c r="D401" s="34" t="str">
        <f>INDEX(ATS!$A:$AE,MATCH('2) Order Form'!$W401,ATS!$AD:$AD,0),2)</f>
        <v>Hunter Merino LS Jersey M</v>
      </c>
      <c r="E401" s="83" t="str">
        <f>INDEX(ATS!$A:$AE,MATCH('2) Order Form'!$W401,ATS!$AD:$AD,0),4)</f>
        <v>BLACK-XL</v>
      </c>
      <c r="F401" s="83" t="str">
        <f>INDEX(ATS!$A:$AE,MATCH('2) Order Form'!$W401,ATS!$AD:$AD,0),5)</f>
        <v>Black</v>
      </c>
      <c r="G401" s="146" t="str">
        <f>INDEX(ATS!$A:$AE,MATCH('2) Order Form'!$W401,ATS!$AD:$AD,0),6)</f>
        <v>XL</v>
      </c>
      <c r="H401" s="59">
        <v>1</v>
      </c>
      <c r="I401" s="112">
        <v>0</v>
      </c>
      <c r="J401" s="118">
        <f>IFERROR(VLOOKUP(W401,ATS!$AD:$AF,2,FALSE),0)</f>
        <v>0</v>
      </c>
      <c r="K401" s="118" t="str">
        <f>IF(J401=99999,"OPEN",IF(J401&gt;50,"50+",IF(J401&lt;=0,"0",J401)))</f>
        <v>0</v>
      </c>
      <c r="L401" s="118">
        <f>IFERROR(VLOOKUP(W401,ATS!$AD:$AF,3,FALSE),0)</f>
        <v>0</v>
      </c>
      <c r="M401" s="151" t="str">
        <f>IF(L401=99999,"OPEN",IF(L401&gt;50,"50+",IF(L401&lt;=0,"0",L401)))</f>
        <v>0</v>
      </c>
      <c r="N401" s="94">
        <v>0</v>
      </c>
      <c r="O401" s="56">
        <f>IF(N401&lt;&gt;0,N401,$P$5)</f>
        <v>0</v>
      </c>
      <c r="P401" s="51">
        <f>VLOOKUP($C401,Prices!$A$3:$R$1996,MATCH('2) Order Form'!P$8,Prices!$A$2:$R$2,0),FALSE)</f>
        <v>45</v>
      </c>
      <c r="Q401" s="52">
        <f>VLOOKUP($C401,Prices!$A$3:$R$1996,MATCH('2) Order Form'!Q$8,Prices!$A$2:$R$2,0),FALSE)</f>
        <v>89.95</v>
      </c>
      <c r="R401" s="35">
        <f>I401*P401</f>
        <v>0</v>
      </c>
      <c r="S401" s="44">
        <f>R401*O401</f>
        <v>0</v>
      </c>
      <c r="T401" s="52">
        <f>R401-S401</f>
        <v>0</v>
      </c>
      <c r="U401" s="119">
        <f t="shared" si="252"/>
        <v>0</v>
      </c>
      <c r="V401" s="120"/>
      <c r="W401" s="143">
        <v>7048652275769</v>
      </c>
      <c r="X401" s="121"/>
      <c r="Y401" s="122">
        <f t="shared" si="238"/>
        <v>0</v>
      </c>
      <c r="Z401" s="123">
        <f ca="1">IF(A401=OFFSET(A401,-1,0),0,1)</f>
        <v>0</v>
      </c>
      <c r="AA401" s="123">
        <f ca="1">IF(C401=OFFSET(C401,-1,0),0,1)</f>
        <v>0</v>
      </c>
      <c r="AB401" s="123">
        <f ca="1">IF(F401=OFFSET(F401,-1,0),0,1)</f>
        <v>0</v>
      </c>
      <c r="AC401" s="123" t="str">
        <f>CONCATENATE(C401,F401)</f>
        <v>828079Black</v>
      </c>
      <c r="AD401" s="124">
        <f>IFERROR(IF(B401="EYEWEAR",CONCATENATE(C401,"-",G401),C401),C401)</f>
        <v>828079</v>
      </c>
      <c r="AE401" s="127">
        <f>VLOOKUP($C401,Classification!$A:$F,5,FALSE)</f>
        <v>116</v>
      </c>
      <c r="AF401" s="125">
        <f>VLOOKUP($C401,Classification!$A:$F,6,FALSE)</f>
        <v>1</v>
      </c>
      <c r="AG401" s="126" t="str">
        <f>INDEX(ATS!$A:$AE,MATCH('2) Order Form'!$W401,ATS!$AD:$AD,0),7)</f>
        <v>Active</v>
      </c>
    </row>
    <row r="402" spans="1:33" ht="17.25" customHeight="1" x14ac:dyDescent="0.2">
      <c r="A402" s="34">
        <v>5</v>
      </c>
      <c r="B402" s="34" t="str">
        <f>VLOOKUP(A402,Classification!$H$2:$I$11,2,FALSE)</f>
        <v>Bike Apparel</v>
      </c>
      <c r="C402" s="34">
        <f>INDEX(ATS!$A:$AE,MATCH('2) Order Form'!$W402,ATS!$AD:$AD,0),1)</f>
        <v>828079</v>
      </c>
      <c r="D402" s="34" t="str">
        <f>INDEX(ATS!$A:$AE,MATCH('2) Order Form'!$W402,ATS!$AD:$AD,0),2)</f>
        <v>Hunter Merino LS Jersey M</v>
      </c>
      <c r="E402" s="83" t="str">
        <f>INDEX(ATS!$A:$AE,MATCH('2) Order Form'!$W402,ATS!$AD:$AD,0),4)</f>
        <v>FOGRN-S</v>
      </c>
      <c r="F402" s="83" t="str">
        <f>INDEX(ATS!$A:$AE,MATCH('2) Order Form'!$W402,ATS!$AD:$AD,0),5)</f>
        <v>Forest Green</v>
      </c>
      <c r="G402" s="146" t="str">
        <f>INDEX(ATS!$A:$AE,MATCH('2) Order Form'!$W402,ATS!$AD:$AD,0),6)</f>
        <v>S</v>
      </c>
      <c r="H402" s="59">
        <v>1</v>
      </c>
      <c r="I402" s="112">
        <v>0</v>
      </c>
      <c r="J402" s="118">
        <f>IFERROR(VLOOKUP(W402,ATS!$AD:$AF,2,FALSE),0)</f>
        <v>0</v>
      </c>
      <c r="K402" s="118" t="str">
        <f>IF(J402=99999,"OPEN",IF(J402&gt;50,"50+",IF(J402&lt;=0,"0",J402)))</f>
        <v>0</v>
      </c>
      <c r="L402" s="118">
        <f>IFERROR(VLOOKUP(W402,ATS!$AD:$AF,3,FALSE),0)</f>
        <v>0</v>
      </c>
      <c r="M402" s="151" t="str">
        <f>IF(L402=99999,"OPEN",IF(L402&gt;50,"50+",IF(L402&lt;=0,"0",L402)))</f>
        <v>0</v>
      </c>
      <c r="N402" s="94">
        <v>0</v>
      </c>
      <c r="O402" s="56">
        <f>IF(N402&lt;&gt;0,N402,$P$5)</f>
        <v>0</v>
      </c>
      <c r="P402" s="51">
        <f>VLOOKUP($C402,Prices!$A$3:$R$1996,MATCH('2) Order Form'!P$8,Prices!$A$2:$R$2,0),FALSE)</f>
        <v>45</v>
      </c>
      <c r="Q402" s="52">
        <f>VLOOKUP($C402,Prices!$A$3:$R$1996,MATCH('2) Order Form'!Q$8,Prices!$A$2:$R$2,0),FALSE)</f>
        <v>89.95</v>
      </c>
      <c r="R402" s="35">
        <f>I402*P402</f>
        <v>0</v>
      </c>
      <c r="S402" s="44">
        <f>R402*O402</f>
        <v>0</v>
      </c>
      <c r="T402" s="52">
        <f>R402-S402</f>
        <v>0</v>
      </c>
      <c r="U402" s="119">
        <f t="shared" si="252"/>
        <v>0</v>
      </c>
      <c r="V402" s="120"/>
      <c r="W402" s="143">
        <v>7048652544841</v>
      </c>
      <c r="X402" s="121"/>
      <c r="Y402" s="122">
        <f t="shared" si="238"/>
        <v>0</v>
      </c>
      <c r="Z402" s="123">
        <f ca="1">IF(A402=OFFSET(A402,-1,0),0,1)</f>
        <v>0</v>
      </c>
      <c r="AA402" s="123">
        <f ca="1">IF(C402=OFFSET(C402,-1,0),0,1)</f>
        <v>0</v>
      </c>
      <c r="AB402" s="123">
        <f ca="1">IF(F402=OFFSET(F402,-1,0),0,1)</f>
        <v>1</v>
      </c>
      <c r="AC402" s="123" t="str">
        <f>CONCATENATE(C402,F402)</f>
        <v>828079Forest Green</v>
      </c>
      <c r="AD402" s="124">
        <f>IFERROR(IF(B402="EYEWEAR",CONCATENATE(C402,"-",G402),C402),C402)</f>
        <v>828079</v>
      </c>
      <c r="AE402" s="127">
        <f>VLOOKUP($C402,Classification!$A:$F,5,FALSE)</f>
        <v>116</v>
      </c>
      <c r="AF402" s="125">
        <f>VLOOKUP($C402,Classification!$A:$F,6,FALSE)</f>
        <v>1</v>
      </c>
      <c r="AG402" s="126" t="str">
        <f>INDEX(ATS!$A:$AE,MATCH('2) Order Form'!$W402,ATS!$AD:$AD,0),7)</f>
        <v>Stock</v>
      </c>
    </row>
    <row r="403" spans="1:33" ht="17.25" customHeight="1" x14ac:dyDescent="0.2">
      <c r="A403" s="34">
        <v>5</v>
      </c>
      <c r="B403" s="34" t="str">
        <f>VLOOKUP(A403,Classification!$H$2:$I$11,2,FALSE)</f>
        <v>Bike Apparel</v>
      </c>
      <c r="C403" s="34">
        <f>INDEX(ATS!$A:$AE,MATCH('2) Order Form'!$W403,ATS!$AD:$AD,0),1)</f>
        <v>828079</v>
      </c>
      <c r="D403" s="34" t="str">
        <f>INDEX(ATS!$A:$AE,MATCH('2) Order Form'!$W403,ATS!$AD:$AD,0),2)</f>
        <v>Hunter Merino LS Jersey M</v>
      </c>
      <c r="E403" s="83" t="str">
        <f>INDEX(ATS!$A:$AE,MATCH('2) Order Form'!$W403,ATS!$AD:$AD,0),4)</f>
        <v>FOGRN-M</v>
      </c>
      <c r="F403" s="83" t="str">
        <f>INDEX(ATS!$A:$AE,MATCH('2) Order Form'!$W403,ATS!$AD:$AD,0),5)</f>
        <v>Forest Green</v>
      </c>
      <c r="G403" s="146" t="str">
        <f>INDEX(ATS!$A:$AE,MATCH('2) Order Form'!$W403,ATS!$AD:$AD,0),6)</f>
        <v>M</v>
      </c>
      <c r="H403" s="59">
        <v>1</v>
      </c>
      <c r="I403" s="112">
        <v>0</v>
      </c>
      <c r="J403" s="118">
        <f>IFERROR(VLOOKUP(W403,ATS!$AD:$AF,2,FALSE),0)</f>
        <v>0</v>
      </c>
      <c r="K403" s="118" t="str">
        <f>IF(J403=99999,"OPEN",IF(J403&gt;50,"50+",IF(J403&lt;=0,"0",J403)))</f>
        <v>0</v>
      </c>
      <c r="L403" s="118">
        <f>IFERROR(VLOOKUP(W403,ATS!$AD:$AF,3,FALSE),0)</f>
        <v>0</v>
      </c>
      <c r="M403" s="151" t="str">
        <f>IF(L403=99999,"OPEN",IF(L403&gt;50,"50+",IF(L403&lt;=0,"0",L403)))</f>
        <v>0</v>
      </c>
      <c r="N403" s="94">
        <v>0</v>
      </c>
      <c r="O403" s="56">
        <f>IF(N403&lt;&gt;0,N403,$P$5)</f>
        <v>0</v>
      </c>
      <c r="P403" s="51">
        <f>VLOOKUP($C403,Prices!$A$3:$R$1996,MATCH('2) Order Form'!P$8,Prices!$A$2:$R$2,0),FALSE)</f>
        <v>45</v>
      </c>
      <c r="Q403" s="52">
        <f>VLOOKUP($C403,Prices!$A$3:$R$1996,MATCH('2) Order Form'!Q$8,Prices!$A$2:$R$2,0),FALSE)</f>
        <v>89.95</v>
      </c>
      <c r="R403" s="35">
        <f>I403*P403</f>
        <v>0</v>
      </c>
      <c r="S403" s="44">
        <f>R403*O403</f>
        <v>0</v>
      </c>
      <c r="T403" s="52">
        <f>R403-S403</f>
        <v>0</v>
      </c>
      <c r="U403" s="119">
        <f t="shared" si="252"/>
        <v>0</v>
      </c>
      <c r="V403" s="120"/>
      <c r="W403" s="143">
        <v>7048652544834</v>
      </c>
      <c r="X403" s="121"/>
      <c r="Y403" s="122">
        <f t="shared" si="238"/>
        <v>0</v>
      </c>
      <c r="Z403" s="123">
        <f ca="1">IF(A403=OFFSET(A403,-1,0),0,1)</f>
        <v>0</v>
      </c>
      <c r="AA403" s="123">
        <f ca="1">IF(C403=OFFSET(C403,-1,0),0,1)</f>
        <v>0</v>
      </c>
      <c r="AB403" s="123">
        <f ca="1">IF(F403=OFFSET(F403,-1,0),0,1)</f>
        <v>0</v>
      </c>
      <c r="AC403" s="123" t="str">
        <f>CONCATENATE(C403,F403)</f>
        <v>828079Forest Green</v>
      </c>
      <c r="AD403" s="124">
        <f>IFERROR(IF(B403="EYEWEAR",CONCATENATE(C403,"-",G403),C403),C403)</f>
        <v>828079</v>
      </c>
      <c r="AE403" s="127">
        <f>VLOOKUP($C403,Classification!$A:$F,5,FALSE)</f>
        <v>116</v>
      </c>
      <c r="AF403" s="125">
        <f>VLOOKUP($C403,Classification!$A:$F,6,FALSE)</f>
        <v>1</v>
      </c>
      <c r="AG403" s="126" t="str">
        <f>INDEX(ATS!$A:$AE,MATCH('2) Order Form'!$W403,ATS!$AD:$AD,0),7)</f>
        <v>Stock</v>
      </c>
    </row>
    <row r="404" spans="1:33" s="152" customFormat="1" ht="17.25" customHeight="1" x14ac:dyDescent="0.2">
      <c r="A404" s="34">
        <v>5</v>
      </c>
      <c r="B404" s="34" t="str">
        <f>VLOOKUP(A404,Classification!$H$2:$I$11,2,FALSE)</f>
        <v>Bike Apparel</v>
      </c>
      <c r="C404" s="34">
        <f>INDEX(ATS!$A:$AE,MATCH('2) Order Form'!$W404,ATS!$AD:$AD,0),1)</f>
        <v>828079</v>
      </c>
      <c r="D404" s="34" t="str">
        <f>INDEX(ATS!$A:$AE,MATCH('2) Order Form'!$W404,ATS!$AD:$AD,0),2)</f>
        <v>Hunter Merino LS Jersey M</v>
      </c>
      <c r="E404" s="83" t="str">
        <f>INDEX(ATS!$A:$AE,MATCH('2) Order Form'!$W404,ATS!$AD:$AD,0),4)</f>
        <v>FOGRN-L</v>
      </c>
      <c r="F404" s="83" t="str">
        <f>INDEX(ATS!$A:$AE,MATCH('2) Order Form'!$W404,ATS!$AD:$AD,0),5)</f>
        <v>Forest Green</v>
      </c>
      <c r="G404" s="146" t="str">
        <f>INDEX(ATS!$A:$AE,MATCH('2) Order Form'!$W404,ATS!$AD:$AD,0),6)</f>
        <v>L</v>
      </c>
      <c r="H404" s="59">
        <v>1</v>
      </c>
      <c r="I404" s="112">
        <v>0</v>
      </c>
      <c r="J404" s="118">
        <f>IFERROR(VLOOKUP(W404,ATS!$AD:$AF,2,FALSE),0)</f>
        <v>0</v>
      </c>
      <c r="K404" s="118" t="str">
        <f t="shared" ref="K404:K412" si="254">IF(J404=99999,"OPEN",IF(J404&gt;50,"50+",IF(J404&lt;=0,"0",J404)))</f>
        <v>0</v>
      </c>
      <c r="L404" s="118">
        <f>IFERROR(VLOOKUP(W404,ATS!$AD:$AF,3,FALSE),0)</f>
        <v>0</v>
      </c>
      <c r="M404" s="151" t="str">
        <f t="shared" si="239"/>
        <v>0</v>
      </c>
      <c r="N404" s="94">
        <v>0</v>
      </c>
      <c r="O404" s="56">
        <f t="shared" si="240"/>
        <v>0</v>
      </c>
      <c r="P404" s="51">
        <f>VLOOKUP($C404,Prices!$A$3:$R$1996,MATCH('2) Order Form'!P$8,Prices!$A$2:$R$2,0),FALSE)</f>
        <v>45</v>
      </c>
      <c r="Q404" s="52">
        <f>VLOOKUP($C404,Prices!$A$3:$R$1996,MATCH('2) Order Form'!Q$8,Prices!$A$2:$R$2,0),FALSE)</f>
        <v>89.95</v>
      </c>
      <c r="R404" s="35">
        <f t="shared" si="241"/>
        <v>0</v>
      </c>
      <c r="S404" s="44">
        <f t="shared" si="242"/>
        <v>0</v>
      </c>
      <c r="T404" s="52">
        <f t="shared" si="243"/>
        <v>0</v>
      </c>
      <c r="U404" s="119">
        <f t="shared" si="252"/>
        <v>0</v>
      </c>
      <c r="V404" s="120"/>
      <c r="W404" s="143">
        <v>7048652544827</v>
      </c>
      <c r="X404" s="121"/>
      <c r="Y404" s="122">
        <f t="shared" si="238"/>
        <v>0</v>
      </c>
      <c r="Z404" s="123">
        <f t="shared" ca="1" si="244"/>
        <v>0</v>
      </c>
      <c r="AA404" s="123">
        <f t="shared" ca="1" si="245"/>
        <v>0</v>
      </c>
      <c r="AB404" s="123">
        <f t="shared" ca="1" si="246"/>
        <v>0</v>
      </c>
      <c r="AC404" s="123" t="str">
        <f t="shared" si="247"/>
        <v>828079Forest Green</v>
      </c>
      <c r="AD404" s="124">
        <f t="shared" si="248"/>
        <v>828079</v>
      </c>
      <c r="AE404" s="127">
        <f>VLOOKUP($C404,Classification!$A:$F,5,FALSE)</f>
        <v>116</v>
      </c>
      <c r="AF404" s="125">
        <f>VLOOKUP($C404,Classification!$A:$F,6,FALSE)</f>
        <v>1</v>
      </c>
      <c r="AG404" s="126" t="str">
        <f>INDEX(ATS!$A:$AE,MATCH('2) Order Form'!$W404,ATS!$AD:$AD,0),7)</f>
        <v>Stock</v>
      </c>
    </row>
    <row r="405" spans="1:33" ht="17.25" customHeight="1" x14ac:dyDescent="0.2">
      <c r="A405" s="34">
        <v>5</v>
      </c>
      <c r="B405" s="34" t="str">
        <f>VLOOKUP(A405,Classification!$H$2:$I$11,2,FALSE)</f>
        <v>Bike Apparel</v>
      </c>
      <c r="C405" s="34">
        <f>INDEX(ATS!$A:$AE,MATCH('2) Order Form'!$W405,ATS!$AD:$AD,0),1)</f>
        <v>828079</v>
      </c>
      <c r="D405" s="34" t="str">
        <f>INDEX(ATS!$A:$AE,MATCH('2) Order Form'!$W405,ATS!$AD:$AD,0),2)</f>
        <v>Hunter Merino LS Jersey M</v>
      </c>
      <c r="E405" s="83" t="str">
        <f>INDEX(ATS!$A:$AE,MATCH('2) Order Form'!$W405,ATS!$AD:$AD,0),4)</f>
        <v>FOGRN-XL</v>
      </c>
      <c r="F405" s="83" t="str">
        <f>INDEX(ATS!$A:$AE,MATCH('2) Order Form'!$W405,ATS!$AD:$AD,0),5)</f>
        <v>Forest Green</v>
      </c>
      <c r="G405" s="146" t="str">
        <f>INDEX(ATS!$A:$AE,MATCH('2) Order Form'!$W405,ATS!$AD:$AD,0),6)</f>
        <v>XL</v>
      </c>
      <c r="H405" s="59">
        <v>1</v>
      </c>
      <c r="I405" s="112">
        <v>0</v>
      </c>
      <c r="J405" s="118">
        <f>IFERROR(VLOOKUP(W405,ATS!$AD:$AF,2,FALSE),0)</f>
        <v>0</v>
      </c>
      <c r="K405" s="118" t="str">
        <f t="shared" si="254"/>
        <v>0</v>
      </c>
      <c r="L405" s="118">
        <f>IFERROR(VLOOKUP(W405,ATS!$AD:$AF,3,FALSE),0)</f>
        <v>0</v>
      </c>
      <c r="M405" s="151" t="str">
        <f t="shared" si="239"/>
        <v>0</v>
      </c>
      <c r="N405" s="94">
        <v>0</v>
      </c>
      <c r="O405" s="56">
        <f t="shared" si="240"/>
        <v>0</v>
      </c>
      <c r="P405" s="51">
        <f>VLOOKUP($C405,Prices!$A$3:$R$1996,MATCH('2) Order Form'!P$8,Prices!$A$2:$R$2,0),FALSE)</f>
        <v>45</v>
      </c>
      <c r="Q405" s="52">
        <f>VLOOKUP($C405,Prices!$A$3:$R$1996,MATCH('2) Order Form'!Q$8,Prices!$A$2:$R$2,0),FALSE)</f>
        <v>89.95</v>
      </c>
      <c r="R405" s="35">
        <f t="shared" si="241"/>
        <v>0</v>
      </c>
      <c r="S405" s="44">
        <f t="shared" si="242"/>
        <v>0</v>
      </c>
      <c r="T405" s="52">
        <f t="shared" si="243"/>
        <v>0</v>
      </c>
      <c r="U405" s="119">
        <f t="shared" si="252"/>
        <v>0</v>
      </c>
      <c r="V405" s="120"/>
      <c r="W405" s="143">
        <v>7048652544858</v>
      </c>
      <c r="X405" s="121"/>
      <c r="Y405" s="122">
        <f t="shared" si="238"/>
        <v>0</v>
      </c>
      <c r="Z405" s="123">
        <f t="shared" ca="1" si="244"/>
        <v>0</v>
      </c>
      <c r="AA405" s="123">
        <f t="shared" ca="1" si="245"/>
        <v>0</v>
      </c>
      <c r="AB405" s="123">
        <f t="shared" ca="1" si="246"/>
        <v>0</v>
      </c>
      <c r="AC405" s="123" t="str">
        <f t="shared" si="247"/>
        <v>828079Forest Green</v>
      </c>
      <c r="AD405" s="124">
        <f t="shared" si="248"/>
        <v>828079</v>
      </c>
      <c r="AE405" s="127">
        <f>VLOOKUP($C405,Classification!$A:$F,5,FALSE)</f>
        <v>116</v>
      </c>
      <c r="AF405" s="125">
        <f>VLOOKUP($C405,Classification!$A:$F,6,FALSE)</f>
        <v>1</v>
      </c>
      <c r="AG405" s="126" t="str">
        <f>INDEX(ATS!$A:$AE,MATCH('2) Order Form'!$W405,ATS!$AD:$AD,0),7)</f>
        <v>Stock</v>
      </c>
    </row>
    <row r="406" spans="1:33" ht="17.25" customHeight="1" x14ac:dyDescent="0.2">
      <c r="A406" s="34">
        <v>5</v>
      </c>
      <c r="B406" s="34" t="str">
        <f>VLOOKUP(A406,Classification!$H$2:$I$11,2,FALSE)</f>
        <v>Bike Apparel</v>
      </c>
      <c r="C406" s="34">
        <f>INDEX(ATS!$A:$AE,MATCH('2) Order Form'!$W406,ATS!$AD:$AD,0),1)</f>
        <v>828081</v>
      </c>
      <c r="D406" s="34" t="str">
        <f>INDEX(ATS!$A:$AE,MATCH('2) Order Form'!$W406,ATS!$AD:$AD,0),2)</f>
        <v>Hunter Merino SS Jersey M</v>
      </c>
      <c r="E406" s="83" t="str">
        <f>INDEX(ATS!$A:$AE,MATCH('2) Order Form'!$W406,ATS!$AD:$AD,0),4)</f>
        <v>BLACK-S</v>
      </c>
      <c r="F406" s="83" t="str">
        <f>INDEX(ATS!$A:$AE,MATCH('2) Order Form'!$W406,ATS!$AD:$AD,0),5)</f>
        <v>Black</v>
      </c>
      <c r="G406" s="146" t="str">
        <f>INDEX(ATS!$A:$AE,MATCH('2) Order Form'!$W406,ATS!$AD:$AD,0),6)</f>
        <v>S</v>
      </c>
      <c r="H406" s="59">
        <v>1</v>
      </c>
      <c r="I406" s="112">
        <v>0</v>
      </c>
      <c r="J406" s="118">
        <f>IFERROR(VLOOKUP(W406,ATS!$AD:$AF,2,FALSE),0)</f>
        <v>11</v>
      </c>
      <c r="K406" s="118">
        <f t="shared" si="254"/>
        <v>11</v>
      </c>
      <c r="L406" s="118">
        <f>IFERROR(VLOOKUP(W406,ATS!$AD:$AF,3,FALSE),0)</f>
        <v>11</v>
      </c>
      <c r="M406" s="151">
        <f t="shared" si="239"/>
        <v>11</v>
      </c>
      <c r="N406" s="94">
        <v>0</v>
      </c>
      <c r="O406" s="56">
        <f t="shared" si="240"/>
        <v>0</v>
      </c>
      <c r="P406" s="51">
        <f>VLOOKUP($C406,Prices!$A$3:$R$1996,MATCH('2) Order Form'!P$8,Prices!$A$2:$R$2,0),FALSE)</f>
        <v>35</v>
      </c>
      <c r="Q406" s="52">
        <f>VLOOKUP($C406,Prices!$A$3:$R$1996,MATCH('2) Order Form'!Q$8,Prices!$A$2:$R$2,0),FALSE)</f>
        <v>69.95</v>
      </c>
      <c r="R406" s="35">
        <f t="shared" si="241"/>
        <v>0</v>
      </c>
      <c r="S406" s="44">
        <f t="shared" si="242"/>
        <v>0</v>
      </c>
      <c r="T406" s="52">
        <f t="shared" si="243"/>
        <v>0</v>
      </c>
      <c r="U406" s="119">
        <f t="shared" si="252"/>
        <v>0</v>
      </c>
      <c r="V406" s="120"/>
      <c r="W406" s="143">
        <v>7048652275950</v>
      </c>
      <c r="X406" s="121"/>
      <c r="Y406" s="122">
        <f t="shared" si="238"/>
        <v>0</v>
      </c>
      <c r="Z406" s="123">
        <f t="shared" ca="1" si="244"/>
        <v>0</v>
      </c>
      <c r="AA406" s="123">
        <f t="shared" ca="1" si="245"/>
        <v>1</v>
      </c>
      <c r="AB406" s="123">
        <f t="shared" ca="1" si="246"/>
        <v>1</v>
      </c>
      <c r="AC406" s="123" t="str">
        <f t="shared" si="247"/>
        <v>828081Black</v>
      </c>
      <c r="AD406" s="124">
        <f t="shared" si="248"/>
        <v>828081</v>
      </c>
      <c r="AE406" s="127">
        <f>VLOOKUP($C406,Classification!$A:$F,5,FALSE)</f>
        <v>117</v>
      </c>
      <c r="AF406" s="125">
        <f>VLOOKUP($C406,Classification!$A:$F,6,FALSE)</f>
        <v>1</v>
      </c>
      <c r="AG406" s="126" t="str">
        <f>INDEX(ATS!$A:$AE,MATCH('2) Order Form'!$W406,ATS!$AD:$AD,0),7)</f>
        <v>Active</v>
      </c>
    </row>
    <row r="407" spans="1:33" ht="17.25" customHeight="1" x14ac:dyDescent="0.2">
      <c r="A407" s="34">
        <v>5</v>
      </c>
      <c r="B407" s="34" t="str">
        <f>VLOOKUP(A407,Classification!$H$2:$I$11,2,FALSE)</f>
        <v>Bike Apparel</v>
      </c>
      <c r="C407" s="34">
        <f>INDEX(ATS!$A:$AE,MATCH('2) Order Form'!$W407,ATS!$AD:$AD,0),1)</f>
        <v>828081</v>
      </c>
      <c r="D407" s="34" t="str">
        <f>INDEX(ATS!$A:$AE,MATCH('2) Order Form'!$W407,ATS!$AD:$AD,0),2)</f>
        <v>Hunter Merino SS Jersey M</v>
      </c>
      <c r="E407" s="83" t="str">
        <f>INDEX(ATS!$A:$AE,MATCH('2) Order Form'!$W407,ATS!$AD:$AD,0),4)</f>
        <v>BLACK-M</v>
      </c>
      <c r="F407" s="83" t="str">
        <f>INDEX(ATS!$A:$AE,MATCH('2) Order Form'!$W407,ATS!$AD:$AD,0),5)</f>
        <v>Black</v>
      </c>
      <c r="G407" s="146" t="str">
        <f>INDEX(ATS!$A:$AE,MATCH('2) Order Form'!$W407,ATS!$AD:$AD,0),6)</f>
        <v>M</v>
      </c>
      <c r="H407" s="59">
        <v>1</v>
      </c>
      <c r="I407" s="112">
        <v>0</v>
      </c>
      <c r="J407" s="118">
        <f>IFERROR(VLOOKUP(W407,ATS!$AD:$AF,2,FALSE),0)</f>
        <v>20</v>
      </c>
      <c r="K407" s="118">
        <f t="shared" si="254"/>
        <v>20</v>
      </c>
      <c r="L407" s="118">
        <f>IFERROR(VLOOKUP(W407,ATS!$AD:$AF,3,FALSE),0)</f>
        <v>20</v>
      </c>
      <c r="M407" s="151">
        <f t="shared" si="239"/>
        <v>20</v>
      </c>
      <c r="N407" s="94">
        <v>0</v>
      </c>
      <c r="O407" s="56">
        <f t="shared" si="240"/>
        <v>0</v>
      </c>
      <c r="P407" s="51">
        <f>VLOOKUP($C407,Prices!$A$3:$R$1996,MATCH('2) Order Form'!P$8,Prices!$A$2:$R$2,0),FALSE)</f>
        <v>35</v>
      </c>
      <c r="Q407" s="52">
        <f>VLOOKUP($C407,Prices!$A$3:$R$1996,MATCH('2) Order Form'!Q$8,Prices!$A$2:$R$2,0),FALSE)</f>
        <v>69.95</v>
      </c>
      <c r="R407" s="35">
        <f t="shared" si="241"/>
        <v>0</v>
      </c>
      <c r="S407" s="44">
        <f t="shared" si="242"/>
        <v>0</v>
      </c>
      <c r="T407" s="52">
        <f t="shared" si="243"/>
        <v>0</v>
      </c>
      <c r="U407" s="119">
        <f t="shared" si="252"/>
        <v>0</v>
      </c>
      <c r="V407" s="120"/>
      <c r="W407" s="143">
        <v>7048652275943</v>
      </c>
      <c r="X407" s="121"/>
      <c r="Y407" s="122">
        <f t="shared" si="238"/>
        <v>0</v>
      </c>
      <c r="Z407" s="123">
        <f t="shared" ca="1" si="244"/>
        <v>0</v>
      </c>
      <c r="AA407" s="123">
        <f t="shared" ca="1" si="245"/>
        <v>0</v>
      </c>
      <c r="AB407" s="123">
        <f t="shared" ca="1" si="246"/>
        <v>0</v>
      </c>
      <c r="AC407" s="123" t="str">
        <f t="shared" si="247"/>
        <v>828081Black</v>
      </c>
      <c r="AD407" s="124">
        <f t="shared" si="248"/>
        <v>828081</v>
      </c>
      <c r="AE407" s="127">
        <f>VLOOKUP($C407,Classification!$A:$F,5,FALSE)</f>
        <v>117</v>
      </c>
      <c r="AF407" s="125">
        <f>VLOOKUP($C407,Classification!$A:$F,6,FALSE)</f>
        <v>1</v>
      </c>
      <c r="AG407" s="126" t="str">
        <f>INDEX(ATS!$A:$AE,MATCH('2) Order Form'!$W407,ATS!$AD:$AD,0),7)</f>
        <v>Active</v>
      </c>
    </row>
    <row r="408" spans="1:33" ht="17.25" customHeight="1" x14ac:dyDescent="0.2">
      <c r="A408" s="34">
        <v>5</v>
      </c>
      <c r="B408" s="34" t="str">
        <f>VLOOKUP(A408,Classification!$H$2:$I$11,2,FALSE)</f>
        <v>Bike Apparel</v>
      </c>
      <c r="C408" s="34">
        <f>INDEX(ATS!$A:$AE,MATCH('2) Order Form'!$W408,ATS!$AD:$AD,0),1)</f>
        <v>828081</v>
      </c>
      <c r="D408" s="34" t="str">
        <f>INDEX(ATS!$A:$AE,MATCH('2) Order Form'!$W408,ATS!$AD:$AD,0),2)</f>
        <v>Hunter Merino SS Jersey M</v>
      </c>
      <c r="E408" s="83" t="str">
        <f>INDEX(ATS!$A:$AE,MATCH('2) Order Form'!$W408,ATS!$AD:$AD,0),4)</f>
        <v>BLACK-L</v>
      </c>
      <c r="F408" s="83" t="str">
        <f>INDEX(ATS!$A:$AE,MATCH('2) Order Form'!$W408,ATS!$AD:$AD,0),5)</f>
        <v>Black</v>
      </c>
      <c r="G408" s="146" t="str">
        <f>INDEX(ATS!$A:$AE,MATCH('2) Order Form'!$W408,ATS!$AD:$AD,0),6)</f>
        <v>L</v>
      </c>
      <c r="H408" s="59">
        <v>1</v>
      </c>
      <c r="I408" s="112">
        <v>0</v>
      </c>
      <c r="J408" s="118">
        <f>IFERROR(VLOOKUP(W408,ATS!$AD:$AF,2,FALSE),0)</f>
        <v>0</v>
      </c>
      <c r="K408" s="118" t="str">
        <f t="shared" si="254"/>
        <v>0</v>
      </c>
      <c r="L408" s="118">
        <f>IFERROR(VLOOKUP(W408,ATS!$AD:$AF,3,FALSE),0)</f>
        <v>0</v>
      </c>
      <c r="M408" s="151" t="str">
        <f t="shared" si="239"/>
        <v>0</v>
      </c>
      <c r="N408" s="94">
        <v>0</v>
      </c>
      <c r="O408" s="56">
        <f t="shared" si="240"/>
        <v>0</v>
      </c>
      <c r="P408" s="51">
        <f>VLOOKUP($C408,Prices!$A$3:$R$1996,MATCH('2) Order Form'!P$8,Prices!$A$2:$R$2,0),FALSE)</f>
        <v>35</v>
      </c>
      <c r="Q408" s="52">
        <f>VLOOKUP($C408,Prices!$A$3:$R$1996,MATCH('2) Order Form'!Q$8,Prices!$A$2:$R$2,0),FALSE)</f>
        <v>69.95</v>
      </c>
      <c r="R408" s="35">
        <f t="shared" si="241"/>
        <v>0</v>
      </c>
      <c r="S408" s="44">
        <f t="shared" si="242"/>
        <v>0</v>
      </c>
      <c r="T408" s="52">
        <f t="shared" si="243"/>
        <v>0</v>
      </c>
      <c r="U408" s="119">
        <f t="shared" si="252"/>
        <v>0</v>
      </c>
      <c r="V408" s="120"/>
      <c r="W408" s="143">
        <v>7048652275936</v>
      </c>
      <c r="X408" s="121"/>
      <c r="Y408" s="122">
        <f t="shared" si="238"/>
        <v>0</v>
      </c>
      <c r="Z408" s="123">
        <f t="shared" ca="1" si="244"/>
        <v>0</v>
      </c>
      <c r="AA408" s="123">
        <f t="shared" ca="1" si="245"/>
        <v>0</v>
      </c>
      <c r="AB408" s="123">
        <f t="shared" ca="1" si="246"/>
        <v>0</v>
      </c>
      <c r="AC408" s="123" t="str">
        <f t="shared" si="247"/>
        <v>828081Black</v>
      </c>
      <c r="AD408" s="124">
        <f t="shared" si="248"/>
        <v>828081</v>
      </c>
      <c r="AE408" s="127">
        <f>VLOOKUP($C408,Classification!$A:$F,5,FALSE)</f>
        <v>117</v>
      </c>
      <c r="AF408" s="125">
        <f>VLOOKUP($C408,Classification!$A:$F,6,FALSE)</f>
        <v>1</v>
      </c>
      <c r="AG408" s="126" t="str">
        <f>INDEX(ATS!$A:$AE,MATCH('2) Order Form'!$W408,ATS!$AD:$AD,0),7)</f>
        <v>Active</v>
      </c>
    </row>
    <row r="409" spans="1:33" ht="17.25" customHeight="1" x14ac:dyDescent="0.2">
      <c r="A409" s="34">
        <v>5</v>
      </c>
      <c r="B409" s="34" t="str">
        <f>VLOOKUP(A409,Classification!$H$2:$I$11,2,FALSE)</f>
        <v>Bike Apparel</v>
      </c>
      <c r="C409" s="34">
        <f>INDEX(ATS!$A:$AE,MATCH('2) Order Form'!$W409,ATS!$AD:$AD,0),1)</f>
        <v>828081</v>
      </c>
      <c r="D409" s="34" t="str">
        <f>INDEX(ATS!$A:$AE,MATCH('2) Order Form'!$W409,ATS!$AD:$AD,0),2)</f>
        <v>Hunter Merino SS Jersey M</v>
      </c>
      <c r="E409" s="83" t="str">
        <f>INDEX(ATS!$A:$AE,MATCH('2) Order Form'!$W409,ATS!$AD:$AD,0),4)</f>
        <v>BLACK-XL</v>
      </c>
      <c r="F409" s="83" t="str">
        <f>INDEX(ATS!$A:$AE,MATCH('2) Order Form'!$W409,ATS!$AD:$AD,0),5)</f>
        <v>Black</v>
      </c>
      <c r="G409" s="146" t="str">
        <f>INDEX(ATS!$A:$AE,MATCH('2) Order Form'!$W409,ATS!$AD:$AD,0),6)</f>
        <v>XL</v>
      </c>
      <c r="H409" s="59">
        <v>1</v>
      </c>
      <c r="I409" s="112">
        <v>0</v>
      </c>
      <c r="J409" s="118">
        <f>IFERROR(VLOOKUP(W409,ATS!$AD:$AF,2,FALSE),0)</f>
        <v>0</v>
      </c>
      <c r="K409" s="118" t="str">
        <f t="shared" si="254"/>
        <v>0</v>
      </c>
      <c r="L409" s="118">
        <f>IFERROR(VLOOKUP(W409,ATS!$AD:$AF,3,FALSE),0)</f>
        <v>0</v>
      </c>
      <c r="M409" s="151" t="str">
        <f t="shared" si="239"/>
        <v>0</v>
      </c>
      <c r="N409" s="94">
        <v>0</v>
      </c>
      <c r="O409" s="56">
        <f t="shared" si="240"/>
        <v>0</v>
      </c>
      <c r="P409" s="51">
        <f>VLOOKUP($C409,Prices!$A$3:$R$1996,MATCH('2) Order Form'!P$8,Prices!$A$2:$R$2,0),FALSE)</f>
        <v>35</v>
      </c>
      <c r="Q409" s="52">
        <f>VLOOKUP($C409,Prices!$A$3:$R$1996,MATCH('2) Order Form'!Q$8,Prices!$A$2:$R$2,0),FALSE)</f>
        <v>69.95</v>
      </c>
      <c r="R409" s="35">
        <f t="shared" si="241"/>
        <v>0</v>
      </c>
      <c r="S409" s="44">
        <f t="shared" si="242"/>
        <v>0</v>
      </c>
      <c r="T409" s="52">
        <f t="shared" si="243"/>
        <v>0</v>
      </c>
      <c r="U409" s="119">
        <f t="shared" si="252"/>
        <v>0</v>
      </c>
      <c r="V409" s="120"/>
      <c r="W409" s="143">
        <v>7048652275967</v>
      </c>
      <c r="X409" s="121"/>
      <c r="Y409" s="122">
        <f t="shared" si="238"/>
        <v>0</v>
      </c>
      <c r="Z409" s="123">
        <f t="shared" ca="1" si="244"/>
        <v>0</v>
      </c>
      <c r="AA409" s="123">
        <f t="shared" ca="1" si="245"/>
        <v>0</v>
      </c>
      <c r="AB409" s="123">
        <f t="shared" ca="1" si="246"/>
        <v>0</v>
      </c>
      <c r="AC409" s="123" t="str">
        <f t="shared" si="247"/>
        <v>828081Black</v>
      </c>
      <c r="AD409" s="124">
        <f t="shared" si="248"/>
        <v>828081</v>
      </c>
      <c r="AE409" s="127">
        <f>VLOOKUP($C409,Classification!$A:$F,5,FALSE)</f>
        <v>117</v>
      </c>
      <c r="AF409" s="125">
        <f>VLOOKUP($C409,Classification!$A:$F,6,FALSE)</f>
        <v>1</v>
      </c>
      <c r="AG409" s="126" t="str">
        <f>INDEX(ATS!$A:$AE,MATCH('2) Order Form'!$W409,ATS!$AD:$AD,0),7)</f>
        <v>Active</v>
      </c>
    </row>
    <row r="410" spans="1:33" ht="17.25" customHeight="1" x14ac:dyDescent="0.2">
      <c r="A410" s="34">
        <v>5</v>
      </c>
      <c r="B410" s="34" t="str">
        <f>VLOOKUP(A410,Classification!$H$2:$I$11,2,FALSE)</f>
        <v>Bike Apparel</v>
      </c>
      <c r="C410" s="34">
        <f>INDEX(ATS!$A:$AE,MATCH('2) Order Form'!$W410,ATS!$AD:$AD,0),1)</f>
        <v>828081</v>
      </c>
      <c r="D410" s="34" t="str">
        <f>INDEX(ATS!$A:$AE,MATCH('2) Order Form'!$W410,ATS!$AD:$AD,0),2)</f>
        <v>Hunter Merino SS Jersey M</v>
      </c>
      <c r="E410" s="83" t="str">
        <f>INDEX(ATS!$A:$AE,MATCH('2) Order Form'!$W410,ATS!$AD:$AD,0),4)</f>
        <v>MOSS-S</v>
      </c>
      <c r="F410" s="83" t="str">
        <f>INDEX(ATS!$A:$AE,MATCH('2) Order Form'!$W410,ATS!$AD:$AD,0),5)</f>
        <v>Moss</v>
      </c>
      <c r="G410" s="146" t="str">
        <f>INDEX(ATS!$A:$AE,MATCH('2) Order Form'!$W410,ATS!$AD:$AD,0),6)</f>
        <v>S</v>
      </c>
      <c r="H410" s="59">
        <v>1</v>
      </c>
      <c r="I410" s="112">
        <v>0</v>
      </c>
      <c r="J410" s="118">
        <f>IFERROR(VLOOKUP(W410,ATS!$AD:$AF,2,FALSE),0)</f>
        <v>0</v>
      </c>
      <c r="K410" s="118" t="str">
        <f t="shared" si="254"/>
        <v>0</v>
      </c>
      <c r="L410" s="118">
        <f>IFERROR(VLOOKUP(W410,ATS!$AD:$AF,3,FALSE),0)</f>
        <v>0</v>
      </c>
      <c r="M410" s="151" t="str">
        <f t="shared" si="239"/>
        <v>0</v>
      </c>
      <c r="N410" s="94">
        <v>0</v>
      </c>
      <c r="O410" s="56">
        <f t="shared" si="240"/>
        <v>0</v>
      </c>
      <c r="P410" s="51">
        <f>VLOOKUP($C410,Prices!$A$3:$R$1996,MATCH('2) Order Form'!P$8,Prices!$A$2:$R$2,0),FALSE)</f>
        <v>35</v>
      </c>
      <c r="Q410" s="52">
        <f>VLOOKUP($C410,Prices!$A$3:$R$1996,MATCH('2) Order Form'!Q$8,Prices!$A$2:$R$2,0),FALSE)</f>
        <v>69.95</v>
      </c>
      <c r="R410" s="35">
        <f t="shared" si="241"/>
        <v>0</v>
      </c>
      <c r="S410" s="44">
        <f t="shared" si="242"/>
        <v>0</v>
      </c>
      <c r="T410" s="52">
        <f t="shared" si="243"/>
        <v>0</v>
      </c>
      <c r="U410" s="119">
        <f t="shared" si="252"/>
        <v>0</v>
      </c>
      <c r="V410" s="120"/>
      <c r="W410" s="143">
        <v>7048652538635</v>
      </c>
      <c r="X410" s="121"/>
      <c r="Y410" s="122">
        <f t="shared" si="238"/>
        <v>0</v>
      </c>
      <c r="Z410" s="123">
        <f t="shared" ca="1" si="244"/>
        <v>0</v>
      </c>
      <c r="AA410" s="123">
        <f t="shared" ca="1" si="245"/>
        <v>0</v>
      </c>
      <c r="AB410" s="123">
        <f t="shared" ca="1" si="246"/>
        <v>1</v>
      </c>
      <c r="AC410" s="123" t="str">
        <f t="shared" si="247"/>
        <v>828081Moss</v>
      </c>
      <c r="AD410" s="124">
        <f t="shared" si="248"/>
        <v>828081</v>
      </c>
      <c r="AE410" s="127">
        <f>VLOOKUP($C410,Classification!$A:$F,5,FALSE)</f>
        <v>117</v>
      </c>
      <c r="AF410" s="125">
        <f>VLOOKUP($C410,Classification!$A:$F,6,FALSE)</f>
        <v>1</v>
      </c>
      <c r="AG410" s="126" t="str">
        <f>INDEX(ATS!$A:$AE,MATCH('2) Order Form'!$W410,ATS!$AD:$AD,0),7)</f>
        <v>Stock</v>
      </c>
    </row>
    <row r="411" spans="1:33" ht="17.25" customHeight="1" x14ac:dyDescent="0.2">
      <c r="A411" s="34">
        <v>5</v>
      </c>
      <c r="B411" s="34" t="str">
        <f>VLOOKUP(A411,Classification!$H$2:$I$11,2,FALSE)</f>
        <v>Bike Apparel</v>
      </c>
      <c r="C411" s="34">
        <f>INDEX(ATS!$A:$AE,MATCH('2) Order Form'!$W411,ATS!$AD:$AD,0),1)</f>
        <v>828081</v>
      </c>
      <c r="D411" s="34" t="str">
        <f>INDEX(ATS!$A:$AE,MATCH('2) Order Form'!$W411,ATS!$AD:$AD,0),2)</f>
        <v>Hunter Merino SS Jersey M</v>
      </c>
      <c r="E411" s="83" t="str">
        <f>INDEX(ATS!$A:$AE,MATCH('2) Order Form'!$W411,ATS!$AD:$AD,0),4)</f>
        <v>MOSS-M</v>
      </c>
      <c r="F411" s="83" t="str">
        <f>INDEX(ATS!$A:$AE,MATCH('2) Order Form'!$W411,ATS!$AD:$AD,0),5)</f>
        <v>Moss</v>
      </c>
      <c r="G411" s="146" t="str">
        <f>INDEX(ATS!$A:$AE,MATCH('2) Order Form'!$W411,ATS!$AD:$AD,0),6)</f>
        <v>M</v>
      </c>
      <c r="H411" s="59">
        <v>1</v>
      </c>
      <c r="I411" s="112">
        <v>0</v>
      </c>
      <c r="J411" s="118">
        <f>IFERROR(VLOOKUP(W411,ATS!$AD:$AF,2,FALSE),0)</f>
        <v>0</v>
      </c>
      <c r="K411" s="118" t="str">
        <f t="shared" si="254"/>
        <v>0</v>
      </c>
      <c r="L411" s="118">
        <f>IFERROR(VLOOKUP(W411,ATS!$AD:$AF,3,FALSE),0)</f>
        <v>0</v>
      </c>
      <c r="M411" s="151" t="str">
        <f t="shared" si="239"/>
        <v>0</v>
      </c>
      <c r="N411" s="94">
        <v>0</v>
      </c>
      <c r="O411" s="56">
        <f t="shared" si="240"/>
        <v>0</v>
      </c>
      <c r="P411" s="51">
        <f>VLOOKUP($C411,Prices!$A$3:$R$1996,MATCH('2) Order Form'!P$8,Prices!$A$2:$R$2,0),FALSE)</f>
        <v>35</v>
      </c>
      <c r="Q411" s="52">
        <f>VLOOKUP($C411,Prices!$A$3:$R$1996,MATCH('2) Order Form'!Q$8,Prices!$A$2:$R$2,0),FALSE)</f>
        <v>69.95</v>
      </c>
      <c r="R411" s="35">
        <f t="shared" si="241"/>
        <v>0</v>
      </c>
      <c r="S411" s="44">
        <f t="shared" si="242"/>
        <v>0</v>
      </c>
      <c r="T411" s="52">
        <f t="shared" si="243"/>
        <v>0</v>
      </c>
      <c r="U411" s="119">
        <f t="shared" si="252"/>
        <v>0</v>
      </c>
      <c r="V411" s="120"/>
      <c r="W411" s="143">
        <v>7048652538628</v>
      </c>
      <c r="X411" s="121"/>
      <c r="Y411" s="122">
        <f t="shared" si="238"/>
        <v>0</v>
      </c>
      <c r="Z411" s="123">
        <f t="shared" ca="1" si="244"/>
        <v>0</v>
      </c>
      <c r="AA411" s="123">
        <f t="shared" ca="1" si="245"/>
        <v>0</v>
      </c>
      <c r="AB411" s="123">
        <f t="shared" ca="1" si="246"/>
        <v>0</v>
      </c>
      <c r="AC411" s="123" t="str">
        <f t="shared" si="247"/>
        <v>828081Moss</v>
      </c>
      <c r="AD411" s="124">
        <f t="shared" si="248"/>
        <v>828081</v>
      </c>
      <c r="AE411" s="127">
        <f>VLOOKUP($C411,Classification!$A:$F,5,FALSE)</f>
        <v>117</v>
      </c>
      <c r="AF411" s="125">
        <f>VLOOKUP($C411,Classification!$A:$F,6,FALSE)</f>
        <v>1</v>
      </c>
      <c r="AG411" s="126" t="str">
        <f>INDEX(ATS!$A:$AE,MATCH('2) Order Form'!$W411,ATS!$AD:$AD,0),7)</f>
        <v>Stock</v>
      </c>
    </row>
    <row r="412" spans="1:33" ht="17.25" customHeight="1" x14ac:dyDescent="0.2">
      <c r="A412" s="34">
        <v>5</v>
      </c>
      <c r="B412" s="34" t="str">
        <f>VLOOKUP(A412,Classification!$H$2:$I$11,2,FALSE)</f>
        <v>Bike Apparel</v>
      </c>
      <c r="C412" s="34">
        <f>INDEX(ATS!$A:$AE,MATCH('2) Order Form'!$W412,ATS!$AD:$AD,0),1)</f>
        <v>828081</v>
      </c>
      <c r="D412" s="34" t="str">
        <f>INDEX(ATS!$A:$AE,MATCH('2) Order Form'!$W412,ATS!$AD:$AD,0),2)</f>
        <v>Hunter Merino SS Jersey M</v>
      </c>
      <c r="E412" s="83" t="str">
        <f>INDEX(ATS!$A:$AE,MATCH('2) Order Form'!$W412,ATS!$AD:$AD,0),4)</f>
        <v>MOSS-L</v>
      </c>
      <c r="F412" s="83" t="str">
        <f>INDEX(ATS!$A:$AE,MATCH('2) Order Form'!$W412,ATS!$AD:$AD,0),5)</f>
        <v>Moss</v>
      </c>
      <c r="G412" s="146" t="str">
        <f>INDEX(ATS!$A:$AE,MATCH('2) Order Form'!$W412,ATS!$AD:$AD,0),6)</f>
        <v>L</v>
      </c>
      <c r="H412" s="59">
        <v>1</v>
      </c>
      <c r="I412" s="112">
        <v>0</v>
      </c>
      <c r="J412" s="118">
        <f>IFERROR(VLOOKUP(W412,ATS!$AD:$AF,2,FALSE),0)</f>
        <v>0</v>
      </c>
      <c r="K412" s="118" t="str">
        <f t="shared" si="254"/>
        <v>0</v>
      </c>
      <c r="L412" s="118">
        <f>IFERROR(VLOOKUP(W412,ATS!$AD:$AF,3,FALSE),0)</f>
        <v>0</v>
      </c>
      <c r="M412" s="151" t="str">
        <f t="shared" si="239"/>
        <v>0</v>
      </c>
      <c r="N412" s="94">
        <v>0</v>
      </c>
      <c r="O412" s="56">
        <f t="shared" si="240"/>
        <v>0</v>
      </c>
      <c r="P412" s="51">
        <f>VLOOKUP($C412,Prices!$A$3:$R$1996,MATCH('2) Order Form'!P$8,Prices!$A$2:$R$2,0),FALSE)</f>
        <v>35</v>
      </c>
      <c r="Q412" s="52">
        <f>VLOOKUP($C412,Prices!$A$3:$R$1996,MATCH('2) Order Form'!Q$8,Prices!$A$2:$R$2,0),FALSE)</f>
        <v>69.95</v>
      </c>
      <c r="R412" s="35">
        <f t="shared" si="241"/>
        <v>0</v>
      </c>
      <c r="S412" s="44">
        <f t="shared" si="242"/>
        <v>0</v>
      </c>
      <c r="T412" s="52">
        <f t="shared" si="243"/>
        <v>0</v>
      </c>
      <c r="U412" s="119">
        <f t="shared" si="252"/>
        <v>0</v>
      </c>
      <c r="V412" s="120"/>
      <c r="W412" s="143">
        <v>7048652538611</v>
      </c>
      <c r="X412" s="121"/>
      <c r="Y412" s="122">
        <f t="shared" si="238"/>
        <v>0</v>
      </c>
      <c r="Z412" s="123">
        <f t="shared" ca="1" si="244"/>
        <v>0</v>
      </c>
      <c r="AA412" s="123">
        <f t="shared" ca="1" si="245"/>
        <v>0</v>
      </c>
      <c r="AB412" s="123">
        <f t="shared" ca="1" si="246"/>
        <v>0</v>
      </c>
      <c r="AC412" s="123" t="str">
        <f t="shared" si="247"/>
        <v>828081Moss</v>
      </c>
      <c r="AD412" s="124">
        <f t="shared" si="248"/>
        <v>828081</v>
      </c>
      <c r="AE412" s="127">
        <f>VLOOKUP($C412,Classification!$A:$F,5,FALSE)</f>
        <v>117</v>
      </c>
      <c r="AF412" s="125">
        <f>VLOOKUP($C412,Classification!$A:$F,6,FALSE)</f>
        <v>1</v>
      </c>
      <c r="AG412" s="126" t="str">
        <f>INDEX(ATS!$A:$AE,MATCH('2) Order Form'!$W412,ATS!$AD:$AD,0),7)</f>
        <v>Stock</v>
      </c>
    </row>
    <row r="413" spans="1:33" ht="17.25" customHeight="1" x14ac:dyDescent="0.2">
      <c r="A413" s="34">
        <v>5</v>
      </c>
      <c r="B413" s="34" t="str">
        <f>VLOOKUP(A413,Classification!$H$2:$I$11,2,FALSE)</f>
        <v>Bike Apparel</v>
      </c>
      <c r="C413" s="34">
        <f>INDEX(ATS!$A:$AE,MATCH('2) Order Form'!$W413,ATS!$AD:$AD,0),1)</f>
        <v>828081</v>
      </c>
      <c r="D413" s="34" t="str">
        <f>INDEX(ATS!$A:$AE,MATCH('2) Order Form'!$W413,ATS!$AD:$AD,0),2)</f>
        <v>Hunter Merino SS Jersey M</v>
      </c>
      <c r="E413" s="83" t="str">
        <f>INDEX(ATS!$A:$AE,MATCH('2) Order Form'!$W413,ATS!$AD:$AD,0),4)</f>
        <v>MOSS-XL</v>
      </c>
      <c r="F413" s="83" t="str">
        <f>INDEX(ATS!$A:$AE,MATCH('2) Order Form'!$W413,ATS!$AD:$AD,0),5)</f>
        <v>Moss</v>
      </c>
      <c r="G413" s="146" t="str">
        <f>INDEX(ATS!$A:$AE,MATCH('2) Order Form'!$W413,ATS!$AD:$AD,0),6)</f>
        <v>XL</v>
      </c>
      <c r="H413" s="59">
        <v>1</v>
      </c>
      <c r="I413" s="112">
        <v>0</v>
      </c>
      <c r="J413" s="118">
        <f>IFERROR(VLOOKUP(W413,ATS!$AD:$AF,2,FALSE),0)</f>
        <v>0</v>
      </c>
      <c r="K413" s="118" t="str">
        <f>IF(J413=99999,"OPEN",IF(J413&gt;50,"50+",IF(J413&lt;=0,"0",J413)))</f>
        <v>0</v>
      </c>
      <c r="L413" s="118">
        <f>IFERROR(VLOOKUP(W413,ATS!$AD:$AF,3,FALSE),0)</f>
        <v>0</v>
      </c>
      <c r="M413" s="151" t="str">
        <f>IF(L413=99999,"OPEN",IF(L413&gt;50,"50+",IF(L413&lt;=0,"0",L413)))</f>
        <v>0</v>
      </c>
      <c r="N413" s="94">
        <v>0</v>
      </c>
      <c r="O413" s="56">
        <f>IF(N413&lt;&gt;0,N413,$P$5)</f>
        <v>0</v>
      </c>
      <c r="P413" s="51">
        <f>VLOOKUP($C413,Prices!$A$3:$R$1996,MATCH('2) Order Form'!P$8,Prices!$A$2:$R$2,0),FALSE)</f>
        <v>35</v>
      </c>
      <c r="Q413" s="52">
        <f>VLOOKUP($C413,Prices!$A$3:$R$1996,MATCH('2) Order Form'!Q$8,Prices!$A$2:$R$2,0),FALSE)</f>
        <v>69.95</v>
      </c>
      <c r="R413" s="35">
        <f>I413*P413</f>
        <v>0</v>
      </c>
      <c r="S413" s="44">
        <f>R413*O413</f>
        <v>0</v>
      </c>
      <c r="T413" s="52">
        <f>R413-S413</f>
        <v>0</v>
      </c>
      <c r="U413" s="119">
        <f t="shared" si="252"/>
        <v>0</v>
      </c>
      <c r="V413" s="120"/>
      <c r="W413" s="143">
        <v>7048652538642</v>
      </c>
      <c r="X413" s="121"/>
      <c r="Y413" s="122">
        <f t="shared" si="238"/>
        <v>0</v>
      </c>
      <c r="Z413" s="123">
        <f ca="1">IF(A413=OFFSET(A413,-1,0),0,1)</f>
        <v>0</v>
      </c>
      <c r="AA413" s="123">
        <f ca="1">IF(C413=OFFSET(C413,-1,0),0,1)</f>
        <v>0</v>
      </c>
      <c r="AB413" s="123">
        <f ca="1">IF(F413=OFFSET(F413,-1,0),0,1)</f>
        <v>0</v>
      </c>
      <c r="AC413" s="123" t="str">
        <f>CONCATENATE(C413,F413)</f>
        <v>828081Moss</v>
      </c>
      <c r="AD413" s="124">
        <f>IFERROR(IF(B413="EYEWEAR",CONCATENATE(C413,"-",G413),C413),C413)</f>
        <v>828081</v>
      </c>
      <c r="AE413" s="127">
        <f>VLOOKUP($C413,Classification!$A:$F,5,FALSE)</f>
        <v>117</v>
      </c>
      <c r="AF413" s="125">
        <f>VLOOKUP($C413,Classification!$A:$F,6,FALSE)</f>
        <v>1</v>
      </c>
      <c r="AG413" s="126" t="str">
        <f>INDEX(ATS!$A:$AE,MATCH('2) Order Form'!$W413,ATS!$AD:$AD,0),7)</f>
        <v>Stock</v>
      </c>
    </row>
    <row r="414" spans="1:33" s="152" customFormat="1" ht="17.25" customHeight="1" x14ac:dyDescent="0.2">
      <c r="A414" s="34">
        <v>5</v>
      </c>
      <c r="B414" s="34" t="str">
        <f>VLOOKUP(A414,Classification!$H$2:$I$11,2,FALSE)</f>
        <v>Bike Apparel</v>
      </c>
      <c r="C414" s="34">
        <f>INDEX(ATS!$A:$AE,MATCH('2) Order Form'!$W414,ATS!$AD:$AD,0),1)</f>
        <v>828083</v>
      </c>
      <c r="D414" s="34" t="str">
        <f>INDEX(ATS!$A:$AE,MATCH('2) Order Form'!$W414,ATS!$AD:$AD,0),2)</f>
        <v>Hunter LS Jersey M</v>
      </c>
      <c r="E414" s="83" t="str">
        <f>INDEX(ATS!$A:$AE,MATCH('2) Order Form'!$W414,ATS!$AD:$AD,0),4)</f>
        <v>BLACK-S</v>
      </c>
      <c r="F414" s="83" t="str">
        <f>INDEX(ATS!$A:$AE,MATCH('2) Order Form'!$W414,ATS!$AD:$AD,0),5)</f>
        <v>Black</v>
      </c>
      <c r="G414" s="146" t="str">
        <f>INDEX(ATS!$A:$AE,MATCH('2) Order Form'!$W414,ATS!$AD:$AD,0),6)</f>
        <v>S</v>
      </c>
      <c r="H414" s="59">
        <v>1</v>
      </c>
      <c r="I414" s="112">
        <v>0</v>
      </c>
      <c r="J414" s="118">
        <f>IFERROR(VLOOKUP(W414,ATS!$AD:$AF,2,FALSE),0)</f>
        <v>0</v>
      </c>
      <c r="K414" s="118" t="str">
        <f t="shared" ref="K414:K417" si="255">IF(J414=99999,"OPEN",IF(J414&gt;50,"50+",IF(J414&lt;=0,"0",J414)))</f>
        <v>0</v>
      </c>
      <c r="L414" s="118">
        <f>IFERROR(VLOOKUP(W414,ATS!$AD:$AF,3,FALSE),0)</f>
        <v>0</v>
      </c>
      <c r="M414" s="151" t="str">
        <f t="shared" si="239"/>
        <v>0</v>
      </c>
      <c r="N414" s="94">
        <v>0</v>
      </c>
      <c r="O414" s="56">
        <f t="shared" si="240"/>
        <v>0</v>
      </c>
      <c r="P414" s="51">
        <f>VLOOKUP($C414,Prices!$A$3:$R$1996,MATCH('2) Order Form'!P$8,Prices!$A$2:$R$2,0),FALSE)</f>
        <v>25</v>
      </c>
      <c r="Q414" s="52">
        <f>VLOOKUP($C414,Prices!$A$3:$R$1996,MATCH('2) Order Form'!Q$8,Prices!$A$2:$R$2,0),FALSE)</f>
        <v>49.95</v>
      </c>
      <c r="R414" s="35">
        <f t="shared" si="241"/>
        <v>0</v>
      </c>
      <c r="S414" s="44">
        <f t="shared" si="242"/>
        <v>0</v>
      </c>
      <c r="T414" s="52">
        <f t="shared" si="243"/>
        <v>0</v>
      </c>
      <c r="U414" s="119">
        <f t="shared" si="252"/>
        <v>0</v>
      </c>
      <c r="V414" s="120"/>
      <c r="W414" s="143">
        <v>7048652538437</v>
      </c>
      <c r="X414" s="121"/>
      <c r="Y414" s="122">
        <f t="shared" si="238"/>
        <v>0</v>
      </c>
      <c r="Z414" s="123">
        <f t="shared" ca="1" si="244"/>
        <v>0</v>
      </c>
      <c r="AA414" s="123">
        <f t="shared" ca="1" si="245"/>
        <v>1</v>
      </c>
      <c r="AB414" s="123">
        <f t="shared" ca="1" si="246"/>
        <v>1</v>
      </c>
      <c r="AC414" s="123" t="str">
        <f t="shared" si="247"/>
        <v>828083Black</v>
      </c>
      <c r="AD414" s="124">
        <f t="shared" si="248"/>
        <v>828083</v>
      </c>
      <c r="AE414" s="127">
        <f>VLOOKUP($C414,Classification!$A:$F,5,FALSE)</f>
        <v>118</v>
      </c>
      <c r="AF414" s="125">
        <f>VLOOKUP($C414,Classification!$A:$F,6,FALSE)</f>
        <v>1</v>
      </c>
      <c r="AG414" s="126" t="str">
        <f>INDEX(ATS!$A:$AE,MATCH('2) Order Form'!$W414,ATS!$AD:$AD,0),7)</f>
        <v>Stock</v>
      </c>
    </row>
    <row r="415" spans="1:33" ht="17.25" customHeight="1" x14ac:dyDescent="0.2">
      <c r="A415" s="34">
        <v>5</v>
      </c>
      <c r="B415" s="34" t="str">
        <f>VLOOKUP(A415,Classification!$H$2:$I$11,2,FALSE)</f>
        <v>Bike Apparel</v>
      </c>
      <c r="C415" s="34">
        <f>INDEX(ATS!$A:$AE,MATCH('2) Order Form'!$W415,ATS!$AD:$AD,0),1)</f>
        <v>828083</v>
      </c>
      <c r="D415" s="34" t="str">
        <f>INDEX(ATS!$A:$AE,MATCH('2) Order Form'!$W415,ATS!$AD:$AD,0),2)</f>
        <v>Hunter LS Jersey M</v>
      </c>
      <c r="E415" s="83" t="str">
        <f>INDEX(ATS!$A:$AE,MATCH('2) Order Form'!$W415,ATS!$AD:$AD,0),4)</f>
        <v>BLACK-M</v>
      </c>
      <c r="F415" s="83" t="str">
        <f>INDEX(ATS!$A:$AE,MATCH('2) Order Form'!$W415,ATS!$AD:$AD,0),5)</f>
        <v>Black</v>
      </c>
      <c r="G415" s="146" t="str">
        <f>INDEX(ATS!$A:$AE,MATCH('2) Order Form'!$W415,ATS!$AD:$AD,0),6)</f>
        <v>M</v>
      </c>
      <c r="H415" s="59">
        <v>1</v>
      </c>
      <c r="I415" s="112">
        <v>0</v>
      </c>
      <c r="J415" s="118">
        <f>IFERROR(VLOOKUP(W415,ATS!$AD:$AF,2,FALSE),0)</f>
        <v>0</v>
      </c>
      <c r="K415" s="118" t="str">
        <f t="shared" si="255"/>
        <v>0</v>
      </c>
      <c r="L415" s="118">
        <f>IFERROR(VLOOKUP(W415,ATS!$AD:$AF,3,FALSE),0)</f>
        <v>0</v>
      </c>
      <c r="M415" s="151" t="str">
        <f t="shared" ref="M415:M458" si="256">IF(L415=99999,"OPEN",IF(L415&gt;50,"50+",IF(L415&lt;=0,"0",L415)))</f>
        <v>0</v>
      </c>
      <c r="N415" s="94">
        <v>0</v>
      </c>
      <c r="O415" s="56">
        <f t="shared" ref="O415:O458" si="257">IF(N415&lt;&gt;0,N415,$P$5)</f>
        <v>0</v>
      </c>
      <c r="P415" s="51">
        <f>VLOOKUP($C415,Prices!$A$3:$R$1996,MATCH('2) Order Form'!P$8,Prices!$A$2:$R$2,0),FALSE)</f>
        <v>25</v>
      </c>
      <c r="Q415" s="52">
        <f>VLOOKUP($C415,Prices!$A$3:$R$1996,MATCH('2) Order Form'!Q$8,Prices!$A$2:$R$2,0),FALSE)</f>
        <v>49.95</v>
      </c>
      <c r="R415" s="35">
        <f t="shared" ref="R415:R458" si="258">I415*P415</f>
        <v>0</v>
      </c>
      <c r="S415" s="44">
        <f t="shared" ref="S415:S458" si="259">R415*O415</f>
        <v>0</v>
      </c>
      <c r="T415" s="52">
        <f t="shared" ref="T415:T458" si="260">R415-S415</f>
        <v>0</v>
      </c>
      <c r="U415" s="119">
        <f t="shared" si="252"/>
        <v>0</v>
      </c>
      <c r="V415" s="120"/>
      <c r="W415" s="143">
        <v>7048652538420</v>
      </c>
      <c r="X415" s="121"/>
      <c r="Y415" s="122">
        <f t="shared" si="238"/>
        <v>0</v>
      </c>
      <c r="Z415" s="123">
        <f t="shared" ref="Z415:Z458" ca="1" si="261">IF(A415=OFFSET(A415,-1,0),0,1)</f>
        <v>0</v>
      </c>
      <c r="AA415" s="123">
        <f t="shared" ref="AA415:AA458" ca="1" si="262">IF(C415=OFFSET(C415,-1,0),0,1)</f>
        <v>0</v>
      </c>
      <c r="AB415" s="123">
        <f t="shared" ref="AB415:AB458" ca="1" si="263">IF(F415=OFFSET(F415,-1,0),0,1)</f>
        <v>0</v>
      </c>
      <c r="AC415" s="123" t="str">
        <f t="shared" ref="AC415:AC458" si="264">CONCATENATE(C415,F415)</f>
        <v>828083Black</v>
      </c>
      <c r="AD415" s="124">
        <f t="shared" ref="AD415:AD458" si="265">IFERROR(IF(B415="EYEWEAR",CONCATENATE(C415,"-",G415),C415),C415)</f>
        <v>828083</v>
      </c>
      <c r="AE415" s="127">
        <f>VLOOKUP($C415,Classification!$A:$F,5,FALSE)</f>
        <v>118</v>
      </c>
      <c r="AF415" s="125">
        <f>VLOOKUP($C415,Classification!$A:$F,6,FALSE)</f>
        <v>1</v>
      </c>
      <c r="AG415" s="126" t="str">
        <f>INDEX(ATS!$A:$AE,MATCH('2) Order Form'!$W415,ATS!$AD:$AD,0),7)</f>
        <v>Stock</v>
      </c>
    </row>
    <row r="416" spans="1:33" ht="17.25" customHeight="1" x14ac:dyDescent="0.2">
      <c r="A416" s="34">
        <v>5</v>
      </c>
      <c r="B416" s="34" t="str">
        <f>VLOOKUP(A416,Classification!$H$2:$I$11,2,FALSE)</f>
        <v>Bike Apparel</v>
      </c>
      <c r="C416" s="34">
        <f>INDEX(ATS!$A:$AE,MATCH('2) Order Form'!$W416,ATS!$AD:$AD,0),1)</f>
        <v>828083</v>
      </c>
      <c r="D416" s="34" t="str">
        <f>INDEX(ATS!$A:$AE,MATCH('2) Order Form'!$W416,ATS!$AD:$AD,0),2)</f>
        <v>Hunter LS Jersey M</v>
      </c>
      <c r="E416" s="83" t="str">
        <f>INDEX(ATS!$A:$AE,MATCH('2) Order Form'!$W416,ATS!$AD:$AD,0),4)</f>
        <v>BLACK-L</v>
      </c>
      <c r="F416" s="83" t="str">
        <f>INDEX(ATS!$A:$AE,MATCH('2) Order Form'!$W416,ATS!$AD:$AD,0),5)</f>
        <v>Black</v>
      </c>
      <c r="G416" s="146" t="str">
        <f>INDEX(ATS!$A:$AE,MATCH('2) Order Form'!$W416,ATS!$AD:$AD,0),6)</f>
        <v>L</v>
      </c>
      <c r="H416" s="59">
        <v>1</v>
      </c>
      <c r="I416" s="112">
        <v>0</v>
      </c>
      <c r="J416" s="118">
        <f>IFERROR(VLOOKUP(W416,ATS!$AD:$AF,2,FALSE),0)</f>
        <v>0</v>
      </c>
      <c r="K416" s="118" t="str">
        <f t="shared" si="255"/>
        <v>0</v>
      </c>
      <c r="L416" s="118">
        <f>IFERROR(VLOOKUP(W416,ATS!$AD:$AF,3,FALSE),0)</f>
        <v>0</v>
      </c>
      <c r="M416" s="151" t="str">
        <f t="shared" si="256"/>
        <v>0</v>
      </c>
      <c r="N416" s="94">
        <v>0</v>
      </c>
      <c r="O416" s="56">
        <f t="shared" si="257"/>
        <v>0</v>
      </c>
      <c r="P416" s="51">
        <f>VLOOKUP($C416,Prices!$A$3:$R$1996,MATCH('2) Order Form'!P$8,Prices!$A$2:$R$2,0),FALSE)</f>
        <v>25</v>
      </c>
      <c r="Q416" s="52">
        <f>VLOOKUP($C416,Prices!$A$3:$R$1996,MATCH('2) Order Form'!Q$8,Prices!$A$2:$R$2,0),FALSE)</f>
        <v>49.95</v>
      </c>
      <c r="R416" s="35">
        <f t="shared" si="258"/>
        <v>0</v>
      </c>
      <c r="S416" s="44">
        <f t="shared" si="259"/>
        <v>0</v>
      </c>
      <c r="T416" s="52">
        <f t="shared" si="260"/>
        <v>0</v>
      </c>
      <c r="U416" s="119">
        <f t="shared" si="252"/>
        <v>0</v>
      </c>
      <c r="V416" s="120"/>
      <c r="W416" s="143">
        <v>7048652538413</v>
      </c>
      <c r="X416" s="121"/>
      <c r="Y416" s="122">
        <f t="shared" si="238"/>
        <v>0</v>
      </c>
      <c r="Z416" s="123">
        <f t="shared" ca="1" si="261"/>
        <v>0</v>
      </c>
      <c r="AA416" s="123">
        <f t="shared" ca="1" si="262"/>
        <v>0</v>
      </c>
      <c r="AB416" s="123">
        <f t="shared" ca="1" si="263"/>
        <v>0</v>
      </c>
      <c r="AC416" s="123" t="str">
        <f t="shared" si="264"/>
        <v>828083Black</v>
      </c>
      <c r="AD416" s="124">
        <f t="shared" si="265"/>
        <v>828083</v>
      </c>
      <c r="AE416" s="127">
        <f>VLOOKUP($C416,Classification!$A:$F,5,FALSE)</f>
        <v>118</v>
      </c>
      <c r="AF416" s="125">
        <f>VLOOKUP($C416,Classification!$A:$F,6,FALSE)</f>
        <v>1</v>
      </c>
      <c r="AG416" s="126" t="str">
        <f>INDEX(ATS!$A:$AE,MATCH('2) Order Form'!$W416,ATS!$AD:$AD,0),7)</f>
        <v>Stock</v>
      </c>
    </row>
    <row r="417" spans="1:33" ht="17.25" customHeight="1" x14ac:dyDescent="0.2">
      <c r="A417" s="34">
        <v>5</v>
      </c>
      <c r="B417" s="34" t="str">
        <f>VLOOKUP(A417,Classification!$H$2:$I$11,2,FALSE)</f>
        <v>Bike Apparel</v>
      </c>
      <c r="C417" s="34">
        <f>INDEX(ATS!$A:$AE,MATCH('2) Order Form'!$W417,ATS!$AD:$AD,0),1)</f>
        <v>828083</v>
      </c>
      <c r="D417" s="34" t="str">
        <f>INDEX(ATS!$A:$AE,MATCH('2) Order Form'!$W417,ATS!$AD:$AD,0),2)</f>
        <v>Hunter LS Jersey M</v>
      </c>
      <c r="E417" s="83" t="str">
        <f>INDEX(ATS!$A:$AE,MATCH('2) Order Form'!$W417,ATS!$AD:$AD,0),4)</f>
        <v>BLACK-XL</v>
      </c>
      <c r="F417" s="83" t="str">
        <f>INDEX(ATS!$A:$AE,MATCH('2) Order Form'!$W417,ATS!$AD:$AD,0),5)</f>
        <v>Black</v>
      </c>
      <c r="G417" s="146" t="str">
        <f>INDEX(ATS!$A:$AE,MATCH('2) Order Form'!$W417,ATS!$AD:$AD,0),6)</f>
        <v>XL</v>
      </c>
      <c r="H417" s="59">
        <v>1</v>
      </c>
      <c r="I417" s="112">
        <v>0</v>
      </c>
      <c r="J417" s="118">
        <f>IFERROR(VLOOKUP(W417,ATS!$AD:$AF,2,FALSE),0)</f>
        <v>0</v>
      </c>
      <c r="K417" s="118" t="str">
        <f t="shared" si="255"/>
        <v>0</v>
      </c>
      <c r="L417" s="118">
        <f>IFERROR(VLOOKUP(W417,ATS!$AD:$AF,3,FALSE),0)</f>
        <v>0</v>
      </c>
      <c r="M417" s="151" t="str">
        <f t="shared" si="256"/>
        <v>0</v>
      </c>
      <c r="N417" s="94">
        <v>0</v>
      </c>
      <c r="O417" s="56">
        <f t="shared" si="257"/>
        <v>0</v>
      </c>
      <c r="P417" s="51">
        <f>VLOOKUP($C417,Prices!$A$3:$R$1996,MATCH('2) Order Form'!P$8,Prices!$A$2:$R$2,0),FALSE)</f>
        <v>25</v>
      </c>
      <c r="Q417" s="52">
        <f>VLOOKUP($C417,Prices!$A$3:$R$1996,MATCH('2) Order Form'!Q$8,Prices!$A$2:$R$2,0),FALSE)</f>
        <v>49.95</v>
      </c>
      <c r="R417" s="35">
        <f t="shared" si="258"/>
        <v>0</v>
      </c>
      <c r="S417" s="44">
        <f t="shared" si="259"/>
        <v>0</v>
      </c>
      <c r="T417" s="52">
        <f t="shared" si="260"/>
        <v>0</v>
      </c>
      <c r="U417" s="119">
        <f t="shared" si="252"/>
        <v>0</v>
      </c>
      <c r="V417" s="120"/>
      <c r="W417" s="143">
        <v>7048652538444</v>
      </c>
      <c r="X417" s="121"/>
      <c r="Y417" s="122">
        <f t="shared" si="238"/>
        <v>0</v>
      </c>
      <c r="Z417" s="123">
        <f t="shared" ca="1" si="261"/>
        <v>0</v>
      </c>
      <c r="AA417" s="123">
        <f t="shared" ca="1" si="262"/>
        <v>0</v>
      </c>
      <c r="AB417" s="123">
        <f t="shared" ca="1" si="263"/>
        <v>0</v>
      </c>
      <c r="AC417" s="123" t="str">
        <f t="shared" si="264"/>
        <v>828083Black</v>
      </c>
      <c r="AD417" s="124">
        <f t="shared" si="265"/>
        <v>828083</v>
      </c>
      <c r="AE417" s="127">
        <f>VLOOKUP($C417,Classification!$A:$F,5,FALSE)</f>
        <v>118</v>
      </c>
      <c r="AF417" s="125">
        <f>VLOOKUP($C417,Classification!$A:$F,6,FALSE)</f>
        <v>1</v>
      </c>
      <c r="AG417" s="126" t="str">
        <f>INDEX(ATS!$A:$AE,MATCH('2) Order Form'!$W417,ATS!$AD:$AD,0),7)</f>
        <v>Stock</v>
      </c>
    </row>
    <row r="418" spans="1:33" ht="17.25" customHeight="1" x14ac:dyDescent="0.2">
      <c r="A418" s="34">
        <v>5</v>
      </c>
      <c r="B418" s="34" t="str">
        <f>VLOOKUP(A418,Classification!$H$2:$I$11,2,FALSE)</f>
        <v>Bike Apparel</v>
      </c>
      <c r="C418" s="34">
        <f>INDEX(ATS!$A:$AE,MATCH('2) Order Form'!$W418,ATS!$AD:$AD,0),1)</f>
        <v>828083</v>
      </c>
      <c r="D418" s="34" t="str">
        <f>INDEX(ATS!$A:$AE,MATCH('2) Order Form'!$W418,ATS!$AD:$AD,0),2)</f>
        <v>Hunter LS Jersey M</v>
      </c>
      <c r="E418" s="83" t="str">
        <f>INDEX(ATS!$A:$AE,MATCH('2) Order Form'!$W418,ATS!$AD:$AD,0),4)</f>
        <v>FOGRN-S</v>
      </c>
      <c r="F418" s="83" t="str">
        <f>INDEX(ATS!$A:$AE,MATCH('2) Order Form'!$W418,ATS!$AD:$AD,0),5)</f>
        <v>Forest Green</v>
      </c>
      <c r="G418" s="146" t="str">
        <f>INDEX(ATS!$A:$AE,MATCH('2) Order Form'!$W418,ATS!$AD:$AD,0),6)</f>
        <v>S</v>
      </c>
      <c r="H418" s="59">
        <v>1</v>
      </c>
      <c r="I418" s="112">
        <v>0</v>
      </c>
      <c r="J418" s="118">
        <f>IFERROR(VLOOKUP(W418,ATS!$AD:$AF,2,FALSE),0)</f>
        <v>0</v>
      </c>
      <c r="K418" s="118" t="str">
        <f>IF(J418=99999,"OPEN",IF(J418&gt;50,"50+",IF(J418&lt;=0,"0",J418)))</f>
        <v>0</v>
      </c>
      <c r="L418" s="118">
        <f>IFERROR(VLOOKUP(W418,ATS!$AD:$AF,3,FALSE),0)</f>
        <v>0</v>
      </c>
      <c r="M418" s="151" t="str">
        <f>IF(L418=99999,"OPEN",IF(L418&gt;50,"50+",IF(L418&lt;=0,"0",L418)))</f>
        <v>0</v>
      </c>
      <c r="N418" s="94">
        <v>0</v>
      </c>
      <c r="O418" s="56">
        <f>IF(N418&lt;&gt;0,N418,$P$5)</f>
        <v>0</v>
      </c>
      <c r="P418" s="51">
        <f>VLOOKUP($C418,Prices!$A$3:$R$1996,MATCH('2) Order Form'!P$8,Prices!$A$2:$R$2,0),FALSE)</f>
        <v>25</v>
      </c>
      <c r="Q418" s="52">
        <f>VLOOKUP($C418,Prices!$A$3:$R$1996,MATCH('2) Order Form'!Q$8,Prices!$A$2:$R$2,0),FALSE)</f>
        <v>49.95</v>
      </c>
      <c r="R418" s="35">
        <f>I418*P418</f>
        <v>0</v>
      </c>
      <c r="S418" s="44">
        <f>R418*O418</f>
        <v>0</v>
      </c>
      <c r="T418" s="52">
        <f>R418-S418</f>
        <v>0</v>
      </c>
      <c r="U418" s="119">
        <f t="shared" si="252"/>
        <v>0</v>
      </c>
      <c r="V418" s="120"/>
      <c r="W418" s="143">
        <v>7048652538475</v>
      </c>
      <c r="X418" s="121"/>
      <c r="Y418" s="122">
        <f t="shared" si="238"/>
        <v>0</v>
      </c>
      <c r="Z418" s="123">
        <f ca="1">IF(A418=OFFSET(A418,-1,0),0,1)</f>
        <v>0</v>
      </c>
      <c r="AA418" s="123">
        <f ca="1">IF(C418=OFFSET(C418,-1,0),0,1)</f>
        <v>0</v>
      </c>
      <c r="AB418" s="123">
        <f ca="1">IF(F418=OFFSET(F418,-1,0),0,1)</f>
        <v>1</v>
      </c>
      <c r="AC418" s="123" t="str">
        <f>CONCATENATE(C418,F418)</f>
        <v>828083Forest Green</v>
      </c>
      <c r="AD418" s="124">
        <f>IFERROR(IF(B418="EYEWEAR",CONCATENATE(C418,"-",G418),C418),C418)</f>
        <v>828083</v>
      </c>
      <c r="AE418" s="127">
        <f>VLOOKUP($C418,Classification!$A:$F,5,FALSE)</f>
        <v>118</v>
      </c>
      <c r="AF418" s="125">
        <f>VLOOKUP($C418,Classification!$A:$F,6,FALSE)</f>
        <v>1</v>
      </c>
      <c r="AG418" s="126" t="str">
        <f>INDEX(ATS!$A:$AE,MATCH('2) Order Form'!$W418,ATS!$AD:$AD,0),7)</f>
        <v>Stock</v>
      </c>
    </row>
    <row r="419" spans="1:33" ht="17.25" customHeight="1" x14ac:dyDescent="0.2">
      <c r="A419" s="34">
        <v>5</v>
      </c>
      <c r="B419" s="34" t="str">
        <f>VLOOKUP(A419,Classification!$H$2:$I$11,2,FALSE)</f>
        <v>Bike Apparel</v>
      </c>
      <c r="C419" s="34">
        <f>INDEX(ATS!$A:$AE,MATCH('2) Order Form'!$W419,ATS!$AD:$AD,0),1)</f>
        <v>828083</v>
      </c>
      <c r="D419" s="34" t="str">
        <f>INDEX(ATS!$A:$AE,MATCH('2) Order Form'!$W419,ATS!$AD:$AD,0),2)</f>
        <v>Hunter LS Jersey M</v>
      </c>
      <c r="E419" s="83" t="str">
        <f>INDEX(ATS!$A:$AE,MATCH('2) Order Form'!$W419,ATS!$AD:$AD,0),4)</f>
        <v>FOGRN-M</v>
      </c>
      <c r="F419" s="83" t="str">
        <f>INDEX(ATS!$A:$AE,MATCH('2) Order Form'!$W419,ATS!$AD:$AD,0),5)</f>
        <v>Forest Green</v>
      </c>
      <c r="G419" s="146" t="str">
        <f>INDEX(ATS!$A:$AE,MATCH('2) Order Form'!$W419,ATS!$AD:$AD,0),6)</f>
        <v>M</v>
      </c>
      <c r="H419" s="59">
        <v>1</v>
      </c>
      <c r="I419" s="112">
        <v>0</v>
      </c>
      <c r="J419" s="118">
        <f>IFERROR(VLOOKUP(W419,ATS!$AD:$AF,2,FALSE),0)</f>
        <v>0</v>
      </c>
      <c r="K419" s="118" t="str">
        <f t="shared" ref="K419:K453" si="266">IF(J419=99999,"OPEN",IF(J419&gt;50,"50+",IF(J419&lt;=0,"0",J419)))</f>
        <v>0</v>
      </c>
      <c r="L419" s="118">
        <f>IFERROR(VLOOKUP(W419,ATS!$AD:$AF,3,FALSE),0)</f>
        <v>0</v>
      </c>
      <c r="M419" s="151" t="str">
        <f t="shared" si="256"/>
        <v>0</v>
      </c>
      <c r="N419" s="94">
        <v>0</v>
      </c>
      <c r="O419" s="56">
        <f t="shared" si="257"/>
        <v>0</v>
      </c>
      <c r="P419" s="51">
        <f>VLOOKUP($C419,Prices!$A$3:$R$1996,MATCH('2) Order Form'!P$8,Prices!$A$2:$R$2,0),FALSE)</f>
        <v>25</v>
      </c>
      <c r="Q419" s="52">
        <f>VLOOKUP($C419,Prices!$A$3:$R$1996,MATCH('2) Order Form'!Q$8,Prices!$A$2:$R$2,0),FALSE)</f>
        <v>49.95</v>
      </c>
      <c r="R419" s="35">
        <f t="shared" si="258"/>
        <v>0</v>
      </c>
      <c r="S419" s="44">
        <f t="shared" si="259"/>
        <v>0</v>
      </c>
      <c r="T419" s="52">
        <f t="shared" si="260"/>
        <v>0</v>
      </c>
      <c r="U419" s="119">
        <f t="shared" si="252"/>
        <v>0</v>
      </c>
      <c r="V419" s="120"/>
      <c r="W419" s="143">
        <v>7048652538468</v>
      </c>
      <c r="X419" s="121"/>
      <c r="Y419" s="122">
        <f t="shared" si="238"/>
        <v>0</v>
      </c>
      <c r="Z419" s="123">
        <f t="shared" ca="1" si="261"/>
        <v>0</v>
      </c>
      <c r="AA419" s="123">
        <f t="shared" ca="1" si="262"/>
        <v>0</v>
      </c>
      <c r="AB419" s="123">
        <f t="shared" ca="1" si="263"/>
        <v>0</v>
      </c>
      <c r="AC419" s="123" t="str">
        <f t="shared" si="264"/>
        <v>828083Forest Green</v>
      </c>
      <c r="AD419" s="124">
        <f t="shared" si="265"/>
        <v>828083</v>
      </c>
      <c r="AE419" s="127">
        <f>VLOOKUP($C419,Classification!$A:$F,5,FALSE)</f>
        <v>118</v>
      </c>
      <c r="AF419" s="125">
        <f>VLOOKUP($C419,Classification!$A:$F,6,FALSE)</f>
        <v>1</v>
      </c>
      <c r="AG419" s="126" t="str">
        <f>INDEX(ATS!$A:$AE,MATCH('2) Order Form'!$W419,ATS!$AD:$AD,0),7)</f>
        <v>Stock</v>
      </c>
    </row>
    <row r="420" spans="1:33" s="135" customFormat="1" ht="17.25" customHeight="1" x14ac:dyDescent="0.2">
      <c r="A420" s="34">
        <v>5</v>
      </c>
      <c r="B420" s="34" t="str">
        <f>VLOOKUP(A420,Classification!$H$2:$I$11,2,FALSE)</f>
        <v>Bike Apparel</v>
      </c>
      <c r="C420" s="34">
        <f>INDEX(ATS!$A:$AE,MATCH('2) Order Form'!$W420,ATS!$AD:$AD,0),1)</f>
        <v>828083</v>
      </c>
      <c r="D420" s="34" t="str">
        <f>INDEX(ATS!$A:$AE,MATCH('2) Order Form'!$W420,ATS!$AD:$AD,0),2)</f>
        <v>Hunter LS Jersey M</v>
      </c>
      <c r="E420" s="83" t="str">
        <f>INDEX(ATS!$A:$AE,MATCH('2) Order Form'!$W420,ATS!$AD:$AD,0),4)</f>
        <v>FOGRN-L</v>
      </c>
      <c r="F420" s="83" t="str">
        <f>INDEX(ATS!$A:$AE,MATCH('2) Order Form'!$W420,ATS!$AD:$AD,0),5)</f>
        <v>Forest Green</v>
      </c>
      <c r="G420" s="146" t="str">
        <f>INDEX(ATS!$A:$AE,MATCH('2) Order Form'!$W420,ATS!$AD:$AD,0),6)</f>
        <v>L</v>
      </c>
      <c r="H420" s="59">
        <v>1</v>
      </c>
      <c r="I420" s="112">
        <v>0</v>
      </c>
      <c r="J420" s="118">
        <f>IFERROR(VLOOKUP(W420,ATS!$AD:$AF,2,FALSE),0)</f>
        <v>0</v>
      </c>
      <c r="K420" s="118" t="str">
        <f t="shared" si="266"/>
        <v>0</v>
      </c>
      <c r="L420" s="118">
        <f>IFERROR(VLOOKUP(W420,ATS!$AD:$AF,3,FALSE),0)</f>
        <v>0</v>
      </c>
      <c r="M420" s="151" t="str">
        <f t="shared" ref="M420" si="267">IF(L420=99999,"OPEN",IF(L420&gt;50,"50+",IF(L420&lt;=0,"0",L420)))</f>
        <v>0</v>
      </c>
      <c r="N420" s="94">
        <v>0</v>
      </c>
      <c r="O420" s="56">
        <f t="shared" ref="O420" si="268">IF(N420&lt;&gt;0,N420,$P$5)</f>
        <v>0</v>
      </c>
      <c r="P420" s="51">
        <f>VLOOKUP($C420,Prices!$A$3:$R$1996,MATCH('2) Order Form'!P$8,Prices!$A$2:$R$2,0),FALSE)</f>
        <v>25</v>
      </c>
      <c r="Q420" s="52">
        <f>VLOOKUP($C420,Prices!$A$3:$R$1996,MATCH('2) Order Form'!Q$8,Prices!$A$2:$R$2,0),FALSE)</f>
        <v>49.95</v>
      </c>
      <c r="R420" s="35">
        <f t="shared" ref="R420" si="269">I420*P420</f>
        <v>0</v>
      </c>
      <c r="S420" s="44">
        <f t="shared" ref="S420" si="270">R420*O420</f>
        <v>0</v>
      </c>
      <c r="T420" s="52">
        <f t="shared" ref="T420" si="271">R420-S420</f>
        <v>0</v>
      </c>
      <c r="U420" s="119">
        <f t="shared" si="252"/>
        <v>0</v>
      </c>
      <c r="V420" s="120"/>
      <c r="W420" s="143">
        <v>7048652538451</v>
      </c>
      <c r="X420" s="121"/>
      <c r="Y420" s="122">
        <f>I420*Q420</f>
        <v>0</v>
      </c>
      <c r="Z420" s="123">
        <f t="shared" ref="Z420" ca="1" si="272">IF(A420=OFFSET(A420,-1,0),0,1)</f>
        <v>0</v>
      </c>
      <c r="AA420" s="123">
        <f t="shared" ref="AA420" ca="1" si="273">IF(C420=OFFSET(C420,-1,0),0,1)</f>
        <v>0</v>
      </c>
      <c r="AB420" s="123">
        <f t="shared" ref="AB420" ca="1" si="274">IF(F420=OFFSET(F420,-1,0),0,1)</f>
        <v>0</v>
      </c>
      <c r="AC420" s="123" t="str">
        <f t="shared" ref="AC420" si="275">CONCATENATE(C420,F420)</f>
        <v>828083Forest Green</v>
      </c>
      <c r="AD420" s="124">
        <f t="shared" ref="AD420" si="276">IFERROR(IF(B420="EYEWEAR",CONCATENATE(C420,"-",G420),C420),C420)</f>
        <v>828083</v>
      </c>
      <c r="AE420" s="127">
        <f>VLOOKUP($C420,Classification!$A:$F,5,FALSE)</f>
        <v>118</v>
      </c>
      <c r="AF420" s="125">
        <f>VLOOKUP($C420,Classification!$A:$F,6,FALSE)</f>
        <v>1</v>
      </c>
      <c r="AG420" s="126" t="str">
        <f>INDEX(ATS!$A:$AE,MATCH('2) Order Form'!$W420,ATS!$AD:$AD,0),7)</f>
        <v>Stock</v>
      </c>
    </row>
    <row r="421" spans="1:33" ht="17.25" customHeight="1" x14ac:dyDescent="0.2">
      <c r="A421" s="34">
        <v>5</v>
      </c>
      <c r="B421" s="34" t="str">
        <f>VLOOKUP(A421,Classification!$H$2:$I$11,2,FALSE)</f>
        <v>Bike Apparel</v>
      </c>
      <c r="C421" s="34">
        <f>INDEX(ATS!$A:$AE,MATCH('2) Order Form'!$W421,ATS!$AD:$AD,0),1)</f>
        <v>828083</v>
      </c>
      <c r="D421" s="34" t="str">
        <f>INDEX(ATS!$A:$AE,MATCH('2) Order Form'!$W421,ATS!$AD:$AD,0),2)</f>
        <v>Hunter LS Jersey M</v>
      </c>
      <c r="E421" s="83" t="str">
        <f>INDEX(ATS!$A:$AE,MATCH('2) Order Form'!$W421,ATS!$AD:$AD,0),4)</f>
        <v>FOGRN-XL</v>
      </c>
      <c r="F421" s="83" t="str">
        <f>INDEX(ATS!$A:$AE,MATCH('2) Order Form'!$W421,ATS!$AD:$AD,0),5)</f>
        <v>Forest Green</v>
      </c>
      <c r="G421" s="146" t="str">
        <f>INDEX(ATS!$A:$AE,MATCH('2) Order Form'!$W421,ATS!$AD:$AD,0),6)</f>
        <v>XL</v>
      </c>
      <c r="H421" s="59">
        <v>1</v>
      </c>
      <c r="I421" s="112">
        <v>0</v>
      </c>
      <c r="J421" s="118">
        <f>IFERROR(VLOOKUP(W421,ATS!$AD:$AF,2,FALSE),0)</f>
        <v>0</v>
      </c>
      <c r="K421" s="118" t="str">
        <f t="shared" si="266"/>
        <v>0</v>
      </c>
      <c r="L421" s="118">
        <f>IFERROR(VLOOKUP(W421,ATS!$AD:$AF,3,FALSE),0)</f>
        <v>0</v>
      </c>
      <c r="M421" s="151" t="str">
        <f t="shared" si="256"/>
        <v>0</v>
      </c>
      <c r="N421" s="94">
        <v>0</v>
      </c>
      <c r="O421" s="56">
        <f t="shared" si="257"/>
        <v>0</v>
      </c>
      <c r="P421" s="51">
        <f>VLOOKUP($C421,Prices!$A$3:$R$1996,MATCH('2) Order Form'!P$8,Prices!$A$2:$R$2,0),FALSE)</f>
        <v>25</v>
      </c>
      <c r="Q421" s="52">
        <f>VLOOKUP($C421,Prices!$A$3:$R$1996,MATCH('2) Order Form'!Q$8,Prices!$A$2:$R$2,0),FALSE)</f>
        <v>49.95</v>
      </c>
      <c r="R421" s="35">
        <f t="shared" si="258"/>
        <v>0</v>
      </c>
      <c r="S421" s="44">
        <f t="shared" si="259"/>
        <v>0</v>
      </c>
      <c r="T421" s="52">
        <f t="shared" si="260"/>
        <v>0</v>
      </c>
      <c r="U421" s="119">
        <f t="shared" si="252"/>
        <v>0</v>
      </c>
      <c r="V421" s="120"/>
      <c r="W421" s="143">
        <v>7048652538482</v>
      </c>
      <c r="X421" s="121"/>
      <c r="Y421" s="122">
        <f t="shared" si="238"/>
        <v>0</v>
      </c>
      <c r="Z421" s="123">
        <f t="shared" ca="1" si="261"/>
        <v>0</v>
      </c>
      <c r="AA421" s="123">
        <f t="shared" ca="1" si="262"/>
        <v>0</v>
      </c>
      <c r="AB421" s="123">
        <f t="shared" ca="1" si="263"/>
        <v>0</v>
      </c>
      <c r="AC421" s="123" t="str">
        <f t="shared" si="264"/>
        <v>828083Forest Green</v>
      </c>
      <c r="AD421" s="124">
        <f t="shared" si="265"/>
        <v>828083</v>
      </c>
      <c r="AE421" s="127">
        <f>VLOOKUP($C421,Classification!$A:$F,5,FALSE)</f>
        <v>118</v>
      </c>
      <c r="AF421" s="125">
        <f>VLOOKUP($C421,Classification!$A:$F,6,FALSE)</f>
        <v>1</v>
      </c>
      <c r="AG421" s="126" t="str">
        <f>INDEX(ATS!$A:$AE,MATCH('2) Order Form'!$W421,ATS!$AD:$AD,0),7)</f>
        <v>Stock</v>
      </c>
    </row>
    <row r="422" spans="1:33" ht="17.25" customHeight="1" x14ac:dyDescent="0.2">
      <c r="A422" s="34">
        <v>5</v>
      </c>
      <c r="B422" s="34" t="str">
        <f>VLOOKUP(A422,Classification!$H$2:$I$11,2,FALSE)</f>
        <v>Bike Apparel</v>
      </c>
      <c r="C422" s="34">
        <f>INDEX(ATS!$A:$AE,MATCH('2) Order Form'!$W422,ATS!$AD:$AD,0),1)</f>
        <v>828084</v>
      </c>
      <c r="D422" s="34" t="str">
        <f>INDEX(ATS!$A:$AE,MATCH('2) Order Form'!$W422,ATS!$AD:$AD,0),2)</f>
        <v>Hunter SS Jersey M</v>
      </c>
      <c r="E422" s="83" t="str">
        <f>INDEX(ATS!$A:$AE,MATCH('2) Order Form'!$W422,ATS!$AD:$AD,0),4)</f>
        <v>BLACK-S</v>
      </c>
      <c r="F422" s="83" t="str">
        <f>INDEX(ATS!$A:$AE,MATCH('2) Order Form'!$W422,ATS!$AD:$AD,0),5)</f>
        <v>Black</v>
      </c>
      <c r="G422" s="146" t="str">
        <f>INDEX(ATS!$A:$AE,MATCH('2) Order Form'!$W422,ATS!$AD:$AD,0),6)</f>
        <v>S</v>
      </c>
      <c r="H422" s="59">
        <v>1</v>
      </c>
      <c r="I422" s="112">
        <v>0</v>
      </c>
      <c r="J422" s="118">
        <f>IFERROR(VLOOKUP(W422,ATS!$AD:$AF,2,FALSE),0)</f>
        <v>-35</v>
      </c>
      <c r="K422" s="118" t="str">
        <f t="shared" si="266"/>
        <v>0</v>
      </c>
      <c r="L422" s="118">
        <f>IFERROR(VLOOKUP(W422,ATS!$AD:$AF,3,FALSE),0)</f>
        <v>-35</v>
      </c>
      <c r="M422" s="151" t="str">
        <f t="shared" si="256"/>
        <v>0</v>
      </c>
      <c r="N422" s="94">
        <v>0</v>
      </c>
      <c r="O422" s="56">
        <f t="shared" si="257"/>
        <v>0</v>
      </c>
      <c r="P422" s="51">
        <f>VLOOKUP($C422,Prices!$A$3:$R$1996,MATCH('2) Order Form'!P$8,Prices!$A$2:$R$2,0),FALSE)</f>
        <v>20</v>
      </c>
      <c r="Q422" s="52">
        <f>VLOOKUP($C422,Prices!$A$3:$R$1996,MATCH('2) Order Form'!Q$8,Prices!$A$2:$R$2,0),FALSE)</f>
        <v>39.950000000000003</v>
      </c>
      <c r="R422" s="35">
        <f t="shared" si="258"/>
        <v>0</v>
      </c>
      <c r="S422" s="44">
        <f t="shared" si="259"/>
        <v>0</v>
      </c>
      <c r="T422" s="52">
        <f t="shared" si="260"/>
        <v>0</v>
      </c>
      <c r="U422" s="119">
        <f t="shared" si="252"/>
        <v>0</v>
      </c>
      <c r="V422" s="120"/>
      <c r="W422" s="143">
        <v>7048652276353</v>
      </c>
      <c r="X422" s="121"/>
      <c r="Y422" s="122">
        <f t="shared" ref="Y422:Y492" si="277">I422*Q422</f>
        <v>0</v>
      </c>
      <c r="Z422" s="123">
        <f t="shared" ca="1" si="261"/>
        <v>0</v>
      </c>
      <c r="AA422" s="123">
        <f t="shared" ca="1" si="262"/>
        <v>1</v>
      </c>
      <c r="AB422" s="123">
        <f t="shared" ca="1" si="263"/>
        <v>1</v>
      </c>
      <c r="AC422" s="123" t="str">
        <f t="shared" si="264"/>
        <v>828084Black</v>
      </c>
      <c r="AD422" s="124">
        <f t="shared" si="265"/>
        <v>828084</v>
      </c>
      <c r="AE422" s="127">
        <f>VLOOKUP($C422,Classification!$A:$F,5,FALSE)</f>
        <v>119</v>
      </c>
      <c r="AF422" s="125">
        <f>VLOOKUP($C422,Classification!$A:$F,6,FALSE)</f>
        <v>1</v>
      </c>
      <c r="AG422" s="126" t="str">
        <f>INDEX(ATS!$A:$AE,MATCH('2) Order Form'!$W422,ATS!$AD:$AD,0),7)</f>
        <v>Active</v>
      </c>
    </row>
    <row r="423" spans="1:33" ht="17.25" customHeight="1" x14ac:dyDescent="0.2">
      <c r="A423" s="34">
        <v>5</v>
      </c>
      <c r="B423" s="34" t="str">
        <f>VLOOKUP(A423,Classification!$H$2:$I$11,2,FALSE)</f>
        <v>Bike Apparel</v>
      </c>
      <c r="C423" s="34">
        <f>INDEX(ATS!$A:$AE,MATCH('2) Order Form'!$W423,ATS!$AD:$AD,0),1)</f>
        <v>828084</v>
      </c>
      <c r="D423" s="34" t="str">
        <f>INDEX(ATS!$A:$AE,MATCH('2) Order Form'!$W423,ATS!$AD:$AD,0),2)</f>
        <v>Hunter SS Jersey M</v>
      </c>
      <c r="E423" s="83" t="str">
        <f>INDEX(ATS!$A:$AE,MATCH('2) Order Form'!$W423,ATS!$AD:$AD,0),4)</f>
        <v>BLACK-M</v>
      </c>
      <c r="F423" s="83" t="str">
        <f>INDEX(ATS!$A:$AE,MATCH('2) Order Form'!$W423,ATS!$AD:$AD,0),5)</f>
        <v>Black</v>
      </c>
      <c r="G423" s="146" t="str">
        <f>INDEX(ATS!$A:$AE,MATCH('2) Order Form'!$W423,ATS!$AD:$AD,0),6)</f>
        <v>M</v>
      </c>
      <c r="H423" s="59">
        <v>1</v>
      </c>
      <c r="I423" s="112">
        <v>0</v>
      </c>
      <c r="J423" s="118">
        <f>IFERROR(VLOOKUP(W423,ATS!$AD:$AF,2,FALSE),0)</f>
        <v>-74</v>
      </c>
      <c r="K423" s="118" t="str">
        <f t="shared" si="266"/>
        <v>0</v>
      </c>
      <c r="L423" s="118">
        <f>IFERROR(VLOOKUP(W423,ATS!$AD:$AF,3,FALSE),0)</f>
        <v>-74</v>
      </c>
      <c r="M423" s="151" t="str">
        <f t="shared" ref="M423:M434" si="278">IF(L423=99999,"OPEN",IF(L423&gt;50,"50+",IF(L423&lt;=0,"0",L423)))</f>
        <v>0</v>
      </c>
      <c r="N423" s="94">
        <v>0</v>
      </c>
      <c r="O423" s="56">
        <f t="shared" ref="O423:O434" si="279">IF(N423&lt;&gt;0,N423,$P$5)</f>
        <v>0</v>
      </c>
      <c r="P423" s="51">
        <f>VLOOKUP($C423,Prices!$A$3:$R$1996,MATCH('2) Order Form'!P$8,Prices!$A$2:$R$2,0),FALSE)</f>
        <v>20</v>
      </c>
      <c r="Q423" s="52">
        <f>VLOOKUP($C423,Prices!$A$3:$R$1996,MATCH('2) Order Form'!Q$8,Prices!$A$2:$R$2,0),FALSE)</f>
        <v>39.950000000000003</v>
      </c>
      <c r="R423" s="35">
        <f t="shared" ref="R423:R434" si="280">I423*P423</f>
        <v>0</v>
      </c>
      <c r="S423" s="44">
        <f t="shared" ref="S423:S434" si="281">R423*O423</f>
        <v>0</v>
      </c>
      <c r="T423" s="52">
        <f t="shared" ref="T423:T434" si="282">R423-S423</f>
        <v>0</v>
      </c>
      <c r="U423" s="119">
        <f t="shared" si="252"/>
        <v>0</v>
      </c>
      <c r="V423" s="120"/>
      <c r="W423" s="143">
        <v>7048652276346</v>
      </c>
      <c r="X423" s="121"/>
      <c r="Y423" s="122">
        <f t="shared" si="277"/>
        <v>0</v>
      </c>
      <c r="Z423" s="123">
        <f t="shared" ref="Z423:Z434" ca="1" si="283">IF(A423=OFFSET(A423,-1,0),0,1)</f>
        <v>0</v>
      </c>
      <c r="AA423" s="123">
        <f t="shared" ref="AA423:AA434" ca="1" si="284">IF(C423=OFFSET(C423,-1,0),0,1)</f>
        <v>0</v>
      </c>
      <c r="AB423" s="123">
        <f t="shared" ref="AB423:AB434" ca="1" si="285">IF(F423=OFFSET(F423,-1,0),0,1)</f>
        <v>0</v>
      </c>
      <c r="AC423" s="123" t="str">
        <f t="shared" ref="AC423:AC434" si="286">CONCATENATE(C423,F423)</f>
        <v>828084Black</v>
      </c>
      <c r="AD423" s="124">
        <f t="shared" ref="AD423:AD434" si="287">IFERROR(IF(B423="EYEWEAR",CONCATENATE(C423,"-",G423),C423),C423)</f>
        <v>828084</v>
      </c>
      <c r="AE423" s="127">
        <f>VLOOKUP($C423,Classification!$A:$F,5,FALSE)</f>
        <v>119</v>
      </c>
      <c r="AF423" s="125">
        <f>VLOOKUP($C423,Classification!$A:$F,6,FALSE)</f>
        <v>1</v>
      </c>
      <c r="AG423" s="126" t="str">
        <f>INDEX(ATS!$A:$AE,MATCH('2) Order Form'!$W423,ATS!$AD:$AD,0),7)</f>
        <v>Active</v>
      </c>
    </row>
    <row r="424" spans="1:33" ht="17.25" customHeight="1" x14ac:dyDescent="0.2">
      <c r="A424" s="34">
        <v>5</v>
      </c>
      <c r="B424" s="34" t="str">
        <f>VLOOKUP(A424,Classification!$H$2:$I$11,2,FALSE)</f>
        <v>Bike Apparel</v>
      </c>
      <c r="C424" s="34">
        <f>INDEX(ATS!$A:$AE,MATCH('2) Order Form'!$W424,ATS!$AD:$AD,0),1)</f>
        <v>828084</v>
      </c>
      <c r="D424" s="34" t="str">
        <f>INDEX(ATS!$A:$AE,MATCH('2) Order Form'!$W424,ATS!$AD:$AD,0),2)</f>
        <v>Hunter SS Jersey M</v>
      </c>
      <c r="E424" s="83" t="str">
        <f>INDEX(ATS!$A:$AE,MATCH('2) Order Form'!$W424,ATS!$AD:$AD,0),4)</f>
        <v>BLACK-L</v>
      </c>
      <c r="F424" s="83" t="str">
        <f>INDEX(ATS!$A:$AE,MATCH('2) Order Form'!$W424,ATS!$AD:$AD,0),5)</f>
        <v>Black</v>
      </c>
      <c r="G424" s="146" t="str">
        <f>INDEX(ATS!$A:$AE,MATCH('2) Order Form'!$W424,ATS!$AD:$AD,0),6)</f>
        <v>L</v>
      </c>
      <c r="H424" s="59">
        <v>1</v>
      </c>
      <c r="I424" s="112">
        <v>0</v>
      </c>
      <c r="J424" s="118">
        <f>IFERROR(VLOOKUP(W424,ATS!$AD:$AF,2,FALSE),0)</f>
        <v>-21</v>
      </c>
      <c r="K424" s="118" t="str">
        <f t="shared" si="266"/>
        <v>0</v>
      </c>
      <c r="L424" s="118">
        <f>IFERROR(VLOOKUP(W424,ATS!$AD:$AF,3,FALSE),0)</f>
        <v>-21</v>
      </c>
      <c r="M424" s="151" t="str">
        <f t="shared" si="278"/>
        <v>0</v>
      </c>
      <c r="N424" s="94">
        <v>0</v>
      </c>
      <c r="O424" s="56">
        <f t="shared" si="279"/>
        <v>0</v>
      </c>
      <c r="P424" s="51">
        <f>VLOOKUP($C424,Prices!$A$3:$R$1996,MATCH('2) Order Form'!P$8,Prices!$A$2:$R$2,0),FALSE)</f>
        <v>20</v>
      </c>
      <c r="Q424" s="52">
        <f>VLOOKUP($C424,Prices!$A$3:$R$1996,MATCH('2) Order Form'!Q$8,Prices!$A$2:$R$2,0),FALSE)</f>
        <v>39.950000000000003</v>
      </c>
      <c r="R424" s="35">
        <f t="shared" si="280"/>
        <v>0</v>
      </c>
      <c r="S424" s="44">
        <f t="shared" si="281"/>
        <v>0</v>
      </c>
      <c r="T424" s="52">
        <f t="shared" si="282"/>
        <v>0</v>
      </c>
      <c r="U424" s="119">
        <f t="shared" si="252"/>
        <v>0</v>
      </c>
      <c r="V424" s="120"/>
      <c r="W424" s="143">
        <v>7048652276339</v>
      </c>
      <c r="X424" s="121"/>
      <c r="Y424" s="122">
        <f t="shared" ref="Y424:Y452" si="288">I424*Q424</f>
        <v>0</v>
      </c>
      <c r="Z424" s="123">
        <f t="shared" ca="1" si="283"/>
        <v>0</v>
      </c>
      <c r="AA424" s="123">
        <f t="shared" ca="1" si="284"/>
        <v>0</v>
      </c>
      <c r="AB424" s="123">
        <f t="shared" ca="1" si="285"/>
        <v>0</v>
      </c>
      <c r="AC424" s="123" t="str">
        <f t="shared" si="286"/>
        <v>828084Black</v>
      </c>
      <c r="AD424" s="124">
        <f t="shared" si="287"/>
        <v>828084</v>
      </c>
      <c r="AE424" s="127">
        <f>VLOOKUP($C424,Classification!$A:$F,5,FALSE)</f>
        <v>119</v>
      </c>
      <c r="AF424" s="125">
        <f>VLOOKUP($C424,Classification!$A:$F,6,FALSE)</f>
        <v>1</v>
      </c>
      <c r="AG424" s="126" t="str">
        <f>INDEX(ATS!$A:$AE,MATCH('2) Order Form'!$W424,ATS!$AD:$AD,0),7)</f>
        <v>Active</v>
      </c>
    </row>
    <row r="425" spans="1:33" ht="17.25" customHeight="1" x14ac:dyDescent="0.2">
      <c r="A425" s="34">
        <v>5</v>
      </c>
      <c r="B425" s="34" t="str">
        <f>VLOOKUP(A425,Classification!$H$2:$I$11,2,FALSE)</f>
        <v>Bike Apparel</v>
      </c>
      <c r="C425" s="34">
        <f>INDEX(ATS!$A:$AE,MATCH('2) Order Form'!$W425,ATS!$AD:$AD,0),1)</f>
        <v>828084</v>
      </c>
      <c r="D425" s="34" t="str">
        <f>INDEX(ATS!$A:$AE,MATCH('2) Order Form'!$W425,ATS!$AD:$AD,0),2)</f>
        <v>Hunter SS Jersey M</v>
      </c>
      <c r="E425" s="83" t="str">
        <f>INDEX(ATS!$A:$AE,MATCH('2) Order Form'!$W425,ATS!$AD:$AD,0),4)</f>
        <v>BLACK-XL</v>
      </c>
      <c r="F425" s="83" t="str">
        <f>INDEX(ATS!$A:$AE,MATCH('2) Order Form'!$W425,ATS!$AD:$AD,0),5)</f>
        <v>Black</v>
      </c>
      <c r="G425" s="146" t="str">
        <f>INDEX(ATS!$A:$AE,MATCH('2) Order Form'!$W425,ATS!$AD:$AD,0),6)</f>
        <v>XL</v>
      </c>
      <c r="H425" s="59">
        <v>1</v>
      </c>
      <c r="I425" s="112">
        <v>0</v>
      </c>
      <c r="J425" s="118">
        <f>IFERROR(VLOOKUP(W425,ATS!$AD:$AF,2,FALSE),0)</f>
        <v>-95</v>
      </c>
      <c r="K425" s="118" t="str">
        <f t="shared" si="266"/>
        <v>0</v>
      </c>
      <c r="L425" s="118">
        <f>IFERROR(VLOOKUP(W425,ATS!$AD:$AF,3,FALSE),0)</f>
        <v>-95</v>
      </c>
      <c r="M425" s="151" t="str">
        <f t="shared" si="278"/>
        <v>0</v>
      </c>
      <c r="N425" s="94">
        <v>0</v>
      </c>
      <c r="O425" s="56">
        <f t="shared" si="279"/>
        <v>0</v>
      </c>
      <c r="P425" s="51">
        <f>VLOOKUP($C425,Prices!$A$3:$R$1996,MATCH('2) Order Form'!P$8,Prices!$A$2:$R$2,0),FALSE)</f>
        <v>20</v>
      </c>
      <c r="Q425" s="52">
        <f>VLOOKUP($C425,Prices!$A$3:$R$1996,MATCH('2) Order Form'!Q$8,Prices!$A$2:$R$2,0),FALSE)</f>
        <v>39.950000000000003</v>
      </c>
      <c r="R425" s="35">
        <f t="shared" si="280"/>
        <v>0</v>
      </c>
      <c r="S425" s="44">
        <f t="shared" si="281"/>
        <v>0</v>
      </c>
      <c r="T425" s="52">
        <f t="shared" si="282"/>
        <v>0</v>
      </c>
      <c r="U425" s="119">
        <f t="shared" si="252"/>
        <v>0</v>
      </c>
      <c r="V425" s="120"/>
      <c r="W425" s="143">
        <v>7048652276360</v>
      </c>
      <c r="X425" s="121"/>
      <c r="Y425" s="122">
        <f t="shared" si="288"/>
        <v>0</v>
      </c>
      <c r="Z425" s="123">
        <f t="shared" ca="1" si="283"/>
        <v>0</v>
      </c>
      <c r="AA425" s="123">
        <f t="shared" ca="1" si="284"/>
        <v>0</v>
      </c>
      <c r="AB425" s="123">
        <f t="shared" ca="1" si="285"/>
        <v>0</v>
      </c>
      <c r="AC425" s="123" t="str">
        <f t="shared" si="286"/>
        <v>828084Black</v>
      </c>
      <c r="AD425" s="124">
        <f t="shared" si="287"/>
        <v>828084</v>
      </c>
      <c r="AE425" s="127">
        <f>VLOOKUP($C425,Classification!$A:$F,5,FALSE)</f>
        <v>119</v>
      </c>
      <c r="AF425" s="125">
        <f>VLOOKUP($C425,Classification!$A:$F,6,FALSE)</f>
        <v>1</v>
      </c>
      <c r="AG425" s="126" t="str">
        <f>INDEX(ATS!$A:$AE,MATCH('2) Order Form'!$W425,ATS!$AD:$AD,0),7)</f>
        <v>Active</v>
      </c>
    </row>
    <row r="426" spans="1:33" ht="17.25" customHeight="1" x14ac:dyDescent="0.2">
      <c r="A426" s="34">
        <v>5</v>
      </c>
      <c r="B426" s="34" t="str">
        <f>VLOOKUP(A426,Classification!$H$2:$I$11,2,FALSE)</f>
        <v>Bike Apparel</v>
      </c>
      <c r="C426" s="34">
        <f>INDEX(ATS!$A:$AE,MATCH('2) Order Form'!$W426,ATS!$AD:$AD,0),1)</f>
        <v>828084</v>
      </c>
      <c r="D426" s="34" t="str">
        <f>INDEX(ATS!$A:$AE,MATCH('2) Order Form'!$W426,ATS!$AD:$AD,0),2)</f>
        <v>Hunter SS Jersey M</v>
      </c>
      <c r="E426" s="83" t="str">
        <f>INDEX(ATS!$A:$AE,MATCH('2) Order Form'!$W426,ATS!$AD:$AD,0),4)</f>
        <v>MOSS-S</v>
      </c>
      <c r="F426" s="83" t="str">
        <f>INDEX(ATS!$A:$AE,MATCH('2) Order Form'!$W426,ATS!$AD:$AD,0),5)</f>
        <v>Moss</v>
      </c>
      <c r="G426" s="146" t="str">
        <f>INDEX(ATS!$A:$AE,MATCH('2) Order Form'!$W426,ATS!$AD:$AD,0),6)</f>
        <v>S</v>
      </c>
      <c r="H426" s="59">
        <v>1</v>
      </c>
      <c r="I426" s="112">
        <v>0</v>
      </c>
      <c r="J426" s="118">
        <f>IFERROR(VLOOKUP(W426,ATS!$AD:$AF,2,FALSE),0)</f>
        <v>0</v>
      </c>
      <c r="K426" s="118" t="str">
        <f t="shared" si="266"/>
        <v>0</v>
      </c>
      <c r="L426" s="118">
        <f>IFERROR(VLOOKUP(W426,ATS!$AD:$AF,3,FALSE),0)</f>
        <v>0</v>
      </c>
      <c r="M426" s="151" t="str">
        <f t="shared" si="278"/>
        <v>0</v>
      </c>
      <c r="N426" s="94">
        <v>0</v>
      </c>
      <c r="O426" s="56">
        <f t="shared" si="279"/>
        <v>0</v>
      </c>
      <c r="P426" s="51">
        <f>VLOOKUP($C426,Prices!$A$3:$R$1996,MATCH('2) Order Form'!P$8,Prices!$A$2:$R$2,0),FALSE)</f>
        <v>20</v>
      </c>
      <c r="Q426" s="52">
        <f>VLOOKUP($C426,Prices!$A$3:$R$1996,MATCH('2) Order Form'!Q$8,Prices!$A$2:$R$2,0),FALSE)</f>
        <v>39.950000000000003</v>
      </c>
      <c r="R426" s="35">
        <f t="shared" si="280"/>
        <v>0</v>
      </c>
      <c r="S426" s="44">
        <f t="shared" si="281"/>
        <v>0</v>
      </c>
      <c r="T426" s="52">
        <f t="shared" si="282"/>
        <v>0</v>
      </c>
      <c r="U426" s="119">
        <f t="shared" si="252"/>
        <v>0</v>
      </c>
      <c r="V426" s="120"/>
      <c r="W426" s="143">
        <v>7048652538314</v>
      </c>
      <c r="X426" s="121"/>
      <c r="Y426" s="122">
        <f t="shared" si="288"/>
        <v>0</v>
      </c>
      <c r="Z426" s="123">
        <f t="shared" ca="1" si="283"/>
        <v>0</v>
      </c>
      <c r="AA426" s="123">
        <f t="shared" ca="1" si="284"/>
        <v>0</v>
      </c>
      <c r="AB426" s="123">
        <f t="shared" ca="1" si="285"/>
        <v>1</v>
      </c>
      <c r="AC426" s="123" t="str">
        <f t="shared" si="286"/>
        <v>828084Moss</v>
      </c>
      <c r="AD426" s="124">
        <f t="shared" si="287"/>
        <v>828084</v>
      </c>
      <c r="AE426" s="127">
        <f>VLOOKUP($C426,Classification!$A:$F,5,FALSE)</f>
        <v>119</v>
      </c>
      <c r="AF426" s="125">
        <f>VLOOKUP($C426,Classification!$A:$F,6,FALSE)</f>
        <v>1</v>
      </c>
      <c r="AG426" s="126" t="str">
        <f>INDEX(ATS!$A:$AE,MATCH('2) Order Form'!$W426,ATS!$AD:$AD,0),7)</f>
        <v>Stock</v>
      </c>
    </row>
    <row r="427" spans="1:33" ht="17.25" customHeight="1" x14ac:dyDescent="0.2">
      <c r="A427" s="34">
        <v>5</v>
      </c>
      <c r="B427" s="34" t="str">
        <f>VLOOKUP(A427,Classification!$H$2:$I$11,2,FALSE)</f>
        <v>Bike Apparel</v>
      </c>
      <c r="C427" s="34">
        <f>INDEX(ATS!$A:$AE,MATCH('2) Order Form'!$W427,ATS!$AD:$AD,0),1)</f>
        <v>828084</v>
      </c>
      <c r="D427" s="34" t="str">
        <f>INDEX(ATS!$A:$AE,MATCH('2) Order Form'!$W427,ATS!$AD:$AD,0),2)</f>
        <v>Hunter SS Jersey M</v>
      </c>
      <c r="E427" s="83" t="str">
        <f>INDEX(ATS!$A:$AE,MATCH('2) Order Form'!$W427,ATS!$AD:$AD,0),4)</f>
        <v>MOSS-M</v>
      </c>
      <c r="F427" s="83" t="str">
        <f>INDEX(ATS!$A:$AE,MATCH('2) Order Form'!$W427,ATS!$AD:$AD,0),5)</f>
        <v>Moss</v>
      </c>
      <c r="G427" s="146" t="str">
        <f>INDEX(ATS!$A:$AE,MATCH('2) Order Form'!$W427,ATS!$AD:$AD,0),6)</f>
        <v>M</v>
      </c>
      <c r="H427" s="59">
        <v>1</v>
      </c>
      <c r="I427" s="112">
        <v>0</v>
      </c>
      <c r="J427" s="118">
        <f>IFERROR(VLOOKUP(W427,ATS!$AD:$AF,2,FALSE),0)</f>
        <v>23</v>
      </c>
      <c r="K427" s="118">
        <f t="shared" si="266"/>
        <v>23</v>
      </c>
      <c r="L427" s="118">
        <f>IFERROR(VLOOKUP(W427,ATS!$AD:$AF,3,FALSE),0)</f>
        <v>23</v>
      </c>
      <c r="M427" s="151">
        <f t="shared" si="278"/>
        <v>23</v>
      </c>
      <c r="N427" s="94">
        <v>0</v>
      </c>
      <c r="O427" s="56">
        <f t="shared" si="279"/>
        <v>0</v>
      </c>
      <c r="P427" s="51">
        <f>VLOOKUP($C427,Prices!$A$3:$R$1996,MATCH('2) Order Form'!P$8,Prices!$A$2:$R$2,0),FALSE)</f>
        <v>20</v>
      </c>
      <c r="Q427" s="52">
        <f>VLOOKUP($C427,Prices!$A$3:$R$1996,MATCH('2) Order Form'!Q$8,Prices!$A$2:$R$2,0),FALSE)</f>
        <v>39.950000000000003</v>
      </c>
      <c r="R427" s="35">
        <f t="shared" si="280"/>
        <v>0</v>
      </c>
      <c r="S427" s="44">
        <f t="shared" si="281"/>
        <v>0</v>
      </c>
      <c r="T427" s="52">
        <f t="shared" si="282"/>
        <v>0</v>
      </c>
      <c r="U427" s="119">
        <f t="shared" si="252"/>
        <v>0</v>
      </c>
      <c r="V427" s="120"/>
      <c r="W427" s="143">
        <v>7048652538307</v>
      </c>
      <c r="X427" s="121"/>
      <c r="Y427" s="122">
        <f t="shared" si="288"/>
        <v>0</v>
      </c>
      <c r="Z427" s="123">
        <f t="shared" ca="1" si="283"/>
        <v>0</v>
      </c>
      <c r="AA427" s="123">
        <f t="shared" ca="1" si="284"/>
        <v>0</v>
      </c>
      <c r="AB427" s="123">
        <f t="shared" ca="1" si="285"/>
        <v>0</v>
      </c>
      <c r="AC427" s="123" t="str">
        <f t="shared" si="286"/>
        <v>828084Moss</v>
      </c>
      <c r="AD427" s="124">
        <f t="shared" si="287"/>
        <v>828084</v>
      </c>
      <c r="AE427" s="127">
        <f>VLOOKUP($C427,Classification!$A:$F,5,FALSE)</f>
        <v>119</v>
      </c>
      <c r="AF427" s="125">
        <f>VLOOKUP($C427,Classification!$A:$F,6,FALSE)</f>
        <v>1</v>
      </c>
      <c r="AG427" s="126" t="str">
        <f>INDEX(ATS!$A:$AE,MATCH('2) Order Form'!$W427,ATS!$AD:$AD,0),7)</f>
        <v>Stock</v>
      </c>
    </row>
    <row r="428" spans="1:33" ht="17.25" customHeight="1" x14ac:dyDescent="0.2">
      <c r="A428" s="34">
        <v>5</v>
      </c>
      <c r="B428" s="34" t="str">
        <f>VLOOKUP(A428,Classification!$H$2:$I$11,2,FALSE)</f>
        <v>Bike Apparel</v>
      </c>
      <c r="C428" s="34">
        <f>INDEX(ATS!$A:$AE,MATCH('2) Order Form'!$W428,ATS!$AD:$AD,0),1)</f>
        <v>828084</v>
      </c>
      <c r="D428" s="34" t="str">
        <f>INDEX(ATS!$A:$AE,MATCH('2) Order Form'!$W428,ATS!$AD:$AD,0),2)</f>
        <v>Hunter SS Jersey M</v>
      </c>
      <c r="E428" s="83" t="str">
        <f>INDEX(ATS!$A:$AE,MATCH('2) Order Form'!$W428,ATS!$AD:$AD,0),4)</f>
        <v>MOSS-L</v>
      </c>
      <c r="F428" s="83" t="str">
        <f>INDEX(ATS!$A:$AE,MATCH('2) Order Form'!$W428,ATS!$AD:$AD,0),5)</f>
        <v>Moss</v>
      </c>
      <c r="G428" s="146" t="str">
        <f>INDEX(ATS!$A:$AE,MATCH('2) Order Form'!$W428,ATS!$AD:$AD,0),6)</f>
        <v>L</v>
      </c>
      <c r="H428" s="59">
        <v>1</v>
      </c>
      <c r="I428" s="112">
        <v>0</v>
      </c>
      <c r="J428" s="118">
        <f>IFERROR(VLOOKUP(W428,ATS!$AD:$AF,2,FALSE),0)</f>
        <v>87</v>
      </c>
      <c r="K428" s="118" t="str">
        <f t="shared" si="266"/>
        <v>50+</v>
      </c>
      <c r="L428" s="118">
        <f>IFERROR(VLOOKUP(W428,ATS!$AD:$AF,3,FALSE),0)</f>
        <v>87</v>
      </c>
      <c r="M428" s="151" t="str">
        <f t="shared" si="278"/>
        <v>50+</v>
      </c>
      <c r="N428" s="94">
        <v>0</v>
      </c>
      <c r="O428" s="56">
        <f t="shared" si="279"/>
        <v>0</v>
      </c>
      <c r="P428" s="51">
        <f>VLOOKUP($C428,Prices!$A$3:$R$1996,MATCH('2) Order Form'!P$8,Prices!$A$2:$R$2,0),FALSE)</f>
        <v>20</v>
      </c>
      <c r="Q428" s="52">
        <f>VLOOKUP($C428,Prices!$A$3:$R$1996,MATCH('2) Order Form'!Q$8,Prices!$A$2:$R$2,0),FALSE)</f>
        <v>39.950000000000003</v>
      </c>
      <c r="R428" s="35">
        <f t="shared" si="280"/>
        <v>0</v>
      </c>
      <c r="S428" s="44">
        <f t="shared" si="281"/>
        <v>0</v>
      </c>
      <c r="T428" s="52">
        <f t="shared" si="282"/>
        <v>0</v>
      </c>
      <c r="U428" s="119">
        <f t="shared" si="252"/>
        <v>0</v>
      </c>
      <c r="V428" s="120"/>
      <c r="W428" s="143">
        <v>7048652538291</v>
      </c>
      <c r="X428" s="121"/>
      <c r="Y428" s="122">
        <f t="shared" si="288"/>
        <v>0</v>
      </c>
      <c r="Z428" s="123">
        <f t="shared" ca="1" si="283"/>
        <v>0</v>
      </c>
      <c r="AA428" s="123">
        <f t="shared" ca="1" si="284"/>
        <v>0</v>
      </c>
      <c r="AB428" s="123">
        <f t="shared" ca="1" si="285"/>
        <v>0</v>
      </c>
      <c r="AC428" s="123" t="str">
        <f t="shared" si="286"/>
        <v>828084Moss</v>
      </c>
      <c r="AD428" s="124">
        <f t="shared" si="287"/>
        <v>828084</v>
      </c>
      <c r="AE428" s="127">
        <f>VLOOKUP($C428,Classification!$A:$F,5,FALSE)</f>
        <v>119</v>
      </c>
      <c r="AF428" s="125">
        <f>VLOOKUP($C428,Classification!$A:$F,6,FALSE)</f>
        <v>1</v>
      </c>
      <c r="AG428" s="126" t="str">
        <f>INDEX(ATS!$A:$AE,MATCH('2) Order Form'!$W428,ATS!$AD:$AD,0),7)</f>
        <v>Stock</v>
      </c>
    </row>
    <row r="429" spans="1:33" ht="17.25" customHeight="1" x14ac:dyDescent="0.2">
      <c r="A429" s="34">
        <v>5</v>
      </c>
      <c r="B429" s="34" t="str">
        <f>VLOOKUP(A429,Classification!$H$2:$I$11,2,FALSE)</f>
        <v>Bike Apparel</v>
      </c>
      <c r="C429" s="34">
        <f>INDEX(ATS!$A:$AE,MATCH('2) Order Form'!$W429,ATS!$AD:$AD,0),1)</f>
        <v>828084</v>
      </c>
      <c r="D429" s="34" t="str">
        <f>INDEX(ATS!$A:$AE,MATCH('2) Order Form'!$W429,ATS!$AD:$AD,0),2)</f>
        <v>Hunter SS Jersey M</v>
      </c>
      <c r="E429" s="83" t="str">
        <f>INDEX(ATS!$A:$AE,MATCH('2) Order Form'!$W429,ATS!$AD:$AD,0),4)</f>
        <v>MOSS-XL</v>
      </c>
      <c r="F429" s="83" t="str">
        <f>INDEX(ATS!$A:$AE,MATCH('2) Order Form'!$W429,ATS!$AD:$AD,0),5)</f>
        <v>Moss</v>
      </c>
      <c r="G429" s="146" t="str">
        <f>INDEX(ATS!$A:$AE,MATCH('2) Order Form'!$W429,ATS!$AD:$AD,0),6)</f>
        <v>XL</v>
      </c>
      <c r="H429" s="59">
        <v>1</v>
      </c>
      <c r="I429" s="112">
        <v>0</v>
      </c>
      <c r="J429" s="118">
        <f>IFERROR(VLOOKUP(W429,ATS!$AD:$AF,2,FALSE),0)</f>
        <v>3</v>
      </c>
      <c r="K429" s="118">
        <f t="shared" si="266"/>
        <v>3</v>
      </c>
      <c r="L429" s="118">
        <f>IFERROR(VLOOKUP(W429,ATS!$AD:$AF,3,FALSE),0)</f>
        <v>3</v>
      </c>
      <c r="M429" s="151">
        <f t="shared" si="278"/>
        <v>3</v>
      </c>
      <c r="N429" s="94">
        <v>0</v>
      </c>
      <c r="O429" s="56">
        <f t="shared" si="279"/>
        <v>0</v>
      </c>
      <c r="P429" s="51">
        <f>VLOOKUP($C429,Prices!$A$3:$R$1996,MATCH('2) Order Form'!P$8,Prices!$A$2:$R$2,0),FALSE)</f>
        <v>20</v>
      </c>
      <c r="Q429" s="52">
        <f>VLOOKUP($C429,Prices!$A$3:$R$1996,MATCH('2) Order Form'!Q$8,Prices!$A$2:$R$2,0),FALSE)</f>
        <v>39.950000000000003</v>
      </c>
      <c r="R429" s="35">
        <f t="shared" si="280"/>
        <v>0</v>
      </c>
      <c r="S429" s="44">
        <f t="shared" si="281"/>
        <v>0</v>
      </c>
      <c r="T429" s="52">
        <f t="shared" si="282"/>
        <v>0</v>
      </c>
      <c r="U429" s="119">
        <f t="shared" si="252"/>
        <v>0</v>
      </c>
      <c r="V429" s="120"/>
      <c r="W429" s="143">
        <v>7048652538321</v>
      </c>
      <c r="X429" s="121"/>
      <c r="Y429" s="122">
        <f t="shared" si="288"/>
        <v>0</v>
      </c>
      <c r="Z429" s="123">
        <f t="shared" ca="1" si="283"/>
        <v>0</v>
      </c>
      <c r="AA429" s="123">
        <f t="shared" ca="1" si="284"/>
        <v>0</v>
      </c>
      <c r="AB429" s="123">
        <f t="shared" ca="1" si="285"/>
        <v>0</v>
      </c>
      <c r="AC429" s="123" t="str">
        <f t="shared" si="286"/>
        <v>828084Moss</v>
      </c>
      <c r="AD429" s="124">
        <f t="shared" si="287"/>
        <v>828084</v>
      </c>
      <c r="AE429" s="127">
        <f>VLOOKUP($C429,Classification!$A:$F,5,FALSE)</f>
        <v>119</v>
      </c>
      <c r="AF429" s="125">
        <f>VLOOKUP($C429,Classification!$A:$F,6,FALSE)</f>
        <v>1</v>
      </c>
      <c r="AG429" s="126" t="str">
        <f>INDEX(ATS!$A:$AE,MATCH('2) Order Form'!$W429,ATS!$AD:$AD,0),7)</f>
        <v>Stock</v>
      </c>
    </row>
    <row r="430" spans="1:33" ht="17.25" customHeight="1" x14ac:dyDescent="0.2">
      <c r="A430" s="34">
        <v>5</v>
      </c>
      <c r="B430" s="34" t="str">
        <f>VLOOKUP(A430,Classification!$H$2:$I$11,2,FALSE)</f>
        <v>Bike Apparel</v>
      </c>
      <c r="C430" s="34">
        <f>INDEX(ATS!$A:$AE,MATCH('2) Order Form'!$W430,ATS!$AD:$AD,0),1)</f>
        <v>828120</v>
      </c>
      <c r="D430" s="34" t="str">
        <f>INDEX(ATS!$A:$AE,MATCH('2) Order Form'!$W430,ATS!$AD:$AD,0),2)</f>
        <v>Crossfire Merino SS Jersey M</v>
      </c>
      <c r="E430" s="83" t="str">
        <f>INDEX(ATS!$A:$AE,MATCH('2) Order Form'!$W430,ATS!$AD:$AD,0),4)</f>
        <v>BLACK-S</v>
      </c>
      <c r="F430" s="83" t="str">
        <f>INDEX(ATS!$A:$AE,MATCH('2) Order Form'!$W430,ATS!$AD:$AD,0),5)</f>
        <v>Black</v>
      </c>
      <c r="G430" s="146" t="str">
        <f>INDEX(ATS!$A:$AE,MATCH('2) Order Form'!$W430,ATS!$AD:$AD,0),6)</f>
        <v>S</v>
      </c>
      <c r="H430" s="59">
        <v>1</v>
      </c>
      <c r="I430" s="112">
        <v>0</v>
      </c>
      <c r="J430" s="118">
        <f>IFERROR(VLOOKUP(W430,ATS!$AD:$AF,2,FALSE),0)</f>
        <v>9</v>
      </c>
      <c r="K430" s="118">
        <f t="shared" si="266"/>
        <v>9</v>
      </c>
      <c r="L430" s="118">
        <f>IFERROR(VLOOKUP(W430,ATS!$AD:$AF,3,FALSE),0)</f>
        <v>9</v>
      </c>
      <c r="M430" s="151">
        <f t="shared" si="278"/>
        <v>9</v>
      </c>
      <c r="N430" s="94">
        <v>0</v>
      </c>
      <c r="O430" s="56">
        <f t="shared" si="279"/>
        <v>0</v>
      </c>
      <c r="P430" s="51">
        <f>VLOOKUP($C430,Prices!$A$3:$R$1996,MATCH('2) Order Form'!P$8,Prices!$A$2:$R$2,0),FALSE)</f>
        <v>60</v>
      </c>
      <c r="Q430" s="52">
        <f>VLOOKUP($C430,Prices!$A$3:$R$1996,MATCH('2) Order Form'!Q$8,Prices!$A$2:$R$2,0),FALSE)</f>
        <v>119.95</v>
      </c>
      <c r="R430" s="35">
        <f t="shared" si="280"/>
        <v>0</v>
      </c>
      <c r="S430" s="44">
        <f t="shared" si="281"/>
        <v>0</v>
      </c>
      <c r="T430" s="52">
        <f t="shared" si="282"/>
        <v>0</v>
      </c>
      <c r="U430" s="119">
        <f t="shared" si="252"/>
        <v>0</v>
      </c>
      <c r="V430" s="120"/>
      <c r="W430" s="143">
        <v>7048652279132</v>
      </c>
      <c r="X430" s="121"/>
      <c r="Y430" s="122">
        <f t="shared" si="288"/>
        <v>0</v>
      </c>
      <c r="Z430" s="123">
        <f t="shared" ca="1" si="283"/>
        <v>0</v>
      </c>
      <c r="AA430" s="123">
        <f t="shared" ca="1" si="284"/>
        <v>1</v>
      </c>
      <c r="AB430" s="123">
        <f t="shared" ca="1" si="285"/>
        <v>1</v>
      </c>
      <c r="AC430" s="123" t="str">
        <f t="shared" si="286"/>
        <v>828120Black</v>
      </c>
      <c r="AD430" s="124">
        <f t="shared" si="287"/>
        <v>828120</v>
      </c>
      <c r="AE430" s="127">
        <f>VLOOKUP($C430,Classification!$A:$F,5,FALSE)</f>
        <v>120</v>
      </c>
      <c r="AF430" s="125">
        <f>VLOOKUP($C430,Classification!$A:$F,6,FALSE)</f>
        <v>1</v>
      </c>
      <c r="AG430" s="126" t="str">
        <f>INDEX(ATS!$A:$AE,MATCH('2) Order Form'!$W430,ATS!$AD:$AD,0),7)</f>
        <v>Active</v>
      </c>
    </row>
    <row r="431" spans="1:33" s="152" customFormat="1" ht="17.25" customHeight="1" x14ac:dyDescent="0.2">
      <c r="A431" s="34">
        <v>5</v>
      </c>
      <c r="B431" s="34" t="str">
        <f>VLOOKUP(A431,Classification!$H$2:$I$11,2,FALSE)</f>
        <v>Bike Apparel</v>
      </c>
      <c r="C431" s="34">
        <f>INDEX(ATS!$A:$AE,MATCH('2) Order Form'!$W431,ATS!$AD:$AD,0),1)</f>
        <v>828120</v>
      </c>
      <c r="D431" s="34" t="str">
        <f>INDEX(ATS!$A:$AE,MATCH('2) Order Form'!$W431,ATS!$AD:$AD,0),2)</f>
        <v>Crossfire Merino SS Jersey M</v>
      </c>
      <c r="E431" s="83" t="str">
        <f>INDEX(ATS!$A:$AE,MATCH('2) Order Form'!$W431,ATS!$AD:$AD,0),4)</f>
        <v>BLACK-M</v>
      </c>
      <c r="F431" s="83" t="str">
        <f>INDEX(ATS!$A:$AE,MATCH('2) Order Form'!$W431,ATS!$AD:$AD,0),5)</f>
        <v>Black</v>
      </c>
      <c r="G431" s="146" t="str">
        <f>INDEX(ATS!$A:$AE,MATCH('2) Order Form'!$W431,ATS!$AD:$AD,0),6)</f>
        <v>M</v>
      </c>
      <c r="H431" s="59">
        <v>1</v>
      </c>
      <c r="I431" s="112">
        <v>0</v>
      </c>
      <c r="J431" s="118">
        <f>IFERROR(VLOOKUP(W431,ATS!$AD:$AF,2,FALSE),0)</f>
        <v>6</v>
      </c>
      <c r="K431" s="118">
        <f t="shared" si="266"/>
        <v>6</v>
      </c>
      <c r="L431" s="118">
        <f>IFERROR(VLOOKUP(W431,ATS!$AD:$AF,3,FALSE),0)</f>
        <v>6</v>
      </c>
      <c r="M431" s="151">
        <f t="shared" si="278"/>
        <v>6</v>
      </c>
      <c r="N431" s="94">
        <v>0</v>
      </c>
      <c r="O431" s="56">
        <f t="shared" si="279"/>
        <v>0</v>
      </c>
      <c r="P431" s="51">
        <f>VLOOKUP($C431,Prices!$A$3:$R$1996,MATCH('2) Order Form'!P$8,Prices!$A$2:$R$2,0),FALSE)</f>
        <v>60</v>
      </c>
      <c r="Q431" s="52">
        <f>VLOOKUP($C431,Prices!$A$3:$R$1996,MATCH('2) Order Form'!Q$8,Prices!$A$2:$R$2,0),FALSE)</f>
        <v>119.95</v>
      </c>
      <c r="R431" s="35">
        <f t="shared" si="280"/>
        <v>0</v>
      </c>
      <c r="S431" s="44">
        <f t="shared" si="281"/>
        <v>0</v>
      </c>
      <c r="T431" s="52">
        <f t="shared" si="282"/>
        <v>0</v>
      </c>
      <c r="U431" s="119">
        <f t="shared" si="252"/>
        <v>0</v>
      </c>
      <c r="V431" s="120"/>
      <c r="W431" s="143">
        <v>7048652279125</v>
      </c>
      <c r="X431" s="121"/>
      <c r="Y431" s="122">
        <f t="shared" si="288"/>
        <v>0</v>
      </c>
      <c r="Z431" s="123">
        <f t="shared" ca="1" si="283"/>
        <v>0</v>
      </c>
      <c r="AA431" s="123">
        <f t="shared" ca="1" si="284"/>
        <v>0</v>
      </c>
      <c r="AB431" s="123">
        <f t="shared" ca="1" si="285"/>
        <v>0</v>
      </c>
      <c r="AC431" s="123" t="str">
        <f t="shared" si="286"/>
        <v>828120Black</v>
      </c>
      <c r="AD431" s="124">
        <f t="shared" si="287"/>
        <v>828120</v>
      </c>
      <c r="AE431" s="127">
        <f>VLOOKUP($C431,Classification!$A:$F,5,FALSE)</f>
        <v>120</v>
      </c>
      <c r="AF431" s="125">
        <f>VLOOKUP($C431,Classification!$A:$F,6,FALSE)</f>
        <v>1</v>
      </c>
      <c r="AG431" s="126" t="str">
        <f>INDEX(ATS!$A:$AE,MATCH('2) Order Form'!$W431,ATS!$AD:$AD,0),7)</f>
        <v>Active</v>
      </c>
    </row>
    <row r="432" spans="1:33" ht="17.25" customHeight="1" x14ac:dyDescent="0.2">
      <c r="A432" s="34">
        <v>5</v>
      </c>
      <c r="B432" s="34" t="str">
        <f>VLOOKUP(A432,Classification!$H$2:$I$11,2,FALSE)</f>
        <v>Bike Apparel</v>
      </c>
      <c r="C432" s="34">
        <f>INDEX(ATS!$A:$AE,MATCH('2) Order Form'!$W432,ATS!$AD:$AD,0),1)</f>
        <v>828120</v>
      </c>
      <c r="D432" s="34" t="str">
        <f>INDEX(ATS!$A:$AE,MATCH('2) Order Form'!$W432,ATS!$AD:$AD,0),2)</f>
        <v>Crossfire Merino SS Jersey M</v>
      </c>
      <c r="E432" s="83" t="str">
        <f>INDEX(ATS!$A:$AE,MATCH('2) Order Form'!$W432,ATS!$AD:$AD,0),4)</f>
        <v>BLACK-L</v>
      </c>
      <c r="F432" s="83" t="str">
        <f>INDEX(ATS!$A:$AE,MATCH('2) Order Form'!$W432,ATS!$AD:$AD,0),5)</f>
        <v>Black</v>
      </c>
      <c r="G432" s="146" t="str">
        <f>INDEX(ATS!$A:$AE,MATCH('2) Order Form'!$W432,ATS!$AD:$AD,0),6)</f>
        <v>L</v>
      </c>
      <c r="H432" s="59">
        <v>1</v>
      </c>
      <c r="I432" s="112">
        <v>0</v>
      </c>
      <c r="J432" s="118">
        <f>IFERROR(VLOOKUP(W432,ATS!$AD:$AF,2,FALSE),0)</f>
        <v>0</v>
      </c>
      <c r="K432" s="118" t="str">
        <f t="shared" si="266"/>
        <v>0</v>
      </c>
      <c r="L432" s="118">
        <f>IFERROR(VLOOKUP(W432,ATS!$AD:$AF,3,FALSE),0)</f>
        <v>0</v>
      </c>
      <c r="M432" s="151" t="str">
        <f t="shared" si="278"/>
        <v>0</v>
      </c>
      <c r="N432" s="94">
        <v>0</v>
      </c>
      <c r="O432" s="56">
        <f t="shared" si="279"/>
        <v>0</v>
      </c>
      <c r="P432" s="51">
        <f>VLOOKUP($C432,Prices!$A$3:$R$1996,MATCH('2) Order Form'!P$8,Prices!$A$2:$R$2,0),FALSE)</f>
        <v>60</v>
      </c>
      <c r="Q432" s="52">
        <f>VLOOKUP($C432,Prices!$A$3:$R$1996,MATCH('2) Order Form'!Q$8,Prices!$A$2:$R$2,0),FALSE)</f>
        <v>119.95</v>
      </c>
      <c r="R432" s="35">
        <f t="shared" si="280"/>
        <v>0</v>
      </c>
      <c r="S432" s="44">
        <f t="shared" si="281"/>
        <v>0</v>
      </c>
      <c r="T432" s="52">
        <f t="shared" si="282"/>
        <v>0</v>
      </c>
      <c r="U432" s="119">
        <f t="shared" si="252"/>
        <v>0</v>
      </c>
      <c r="V432" s="120"/>
      <c r="W432" s="143">
        <v>7048652279118</v>
      </c>
      <c r="X432" s="121"/>
      <c r="Y432" s="122">
        <f t="shared" si="288"/>
        <v>0</v>
      </c>
      <c r="Z432" s="123">
        <f t="shared" ca="1" si="283"/>
        <v>0</v>
      </c>
      <c r="AA432" s="123">
        <f t="shared" ca="1" si="284"/>
        <v>0</v>
      </c>
      <c r="AB432" s="123">
        <f t="shared" ca="1" si="285"/>
        <v>0</v>
      </c>
      <c r="AC432" s="123" t="str">
        <f t="shared" si="286"/>
        <v>828120Black</v>
      </c>
      <c r="AD432" s="124">
        <f t="shared" si="287"/>
        <v>828120</v>
      </c>
      <c r="AE432" s="127">
        <f>VLOOKUP($C432,Classification!$A:$F,5,FALSE)</f>
        <v>120</v>
      </c>
      <c r="AF432" s="125">
        <f>VLOOKUP($C432,Classification!$A:$F,6,FALSE)</f>
        <v>1</v>
      </c>
      <c r="AG432" s="126" t="str">
        <f>INDEX(ATS!$A:$AE,MATCH('2) Order Form'!$W432,ATS!$AD:$AD,0),7)</f>
        <v>Active</v>
      </c>
    </row>
    <row r="433" spans="1:33" ht="17.25" customHeight="1" x14ac:dyDescent="0.2">
      <c r="A433" s="34">
        <v>5</v>
      </c>
      <c r="B433" s="34" t="str">
        <f>VLOOKUP(A433,Classification!$H$2:$I$11,2,FALSE)</f>
        <v>Bike Apparel</v>
      </c>
      <c r="C433" s="34">
        <f>INDEX(ATS!$A:$AE,MATCH('2) Order Form'!$W433,ATS!$AD:$AD,0),1)</f>
        <v>828120</v>
      </c>
      <c r="D433" s="34" t="str">
        <f>INDEX(ATS!$A:$AE,MATCH('2) Order Form'!$W433,ATS!$AD:$AD,0),2)</f>
        <v>Crossfire Merino SS Jersey M</v>
      </c>
      <c r="E433" s="83" t="str">
        <f>INDEX(ATS!$A:$AE,MATCH('2) Order Form'!$W433,ATS!$AD:$AD,0),4)</f>
        <v>BLACK-XL</v>
      </c>
      <c r="F433" s="83" t="str">
        <f>INDEX(ATS!$A:$AE,MATCH('2) Order Form'!$W433,ATS!$AD:$AD,0),5)</f>
        <v>Black</v>
      </c>
      <c r="G433" s="146" t="str">
        <f>INDEX(ATS!$A:$AE,MATCH('2) Order Form'!$W433,ATS!$AD:$AD,0),6)</f>
        <v>XL</v>
      </c>
      <c r="H433" s="59">
        <v>1</v>
      </c>
      <c r="I433" s="112">
        <v>0</v>
      </c>
      <c r="J433" s="118">
        <f>IFERROR(VLOOKUP(W433,ATS!$AD:$AF,2,FALSE),0)</f>
        <v>0</v>
      </c>
      <c r="K433" s="118" t="str">
        <f t="shared" si="266"/>
        <v>0</v>
      </c>
      <c r="L433" s="118">
        <f>IFERROR(VLOOKUP(W433,ATS!$AD:$AF,3,FALSE),0)</f>
        <v>0</v>
      </c>
      <c r="M433" s="151" t="str">
        <f t="shared" si="278"/>
        <v>0</v>
      </c>
      <c r="N433" s="94">
        <v>0</v>
      </c>
      <c r="O433" s="56">
        <f t="shared" si="279"/>
        <v>0</v>
      </c>
      <c r="P433" s="51">
        <f>VLOOKUP($C433,Prices!$A$3:$R$1996,MATCH('2) Order Form'!P$8,Prices!$A$2:$R$2,0),FALSE)</f>
        <v>60</v>
      </c>
      <c r="Q433" s="52">
        <f>VLOOKUP($C433,Prices!$A$3:$R$1996,MATCH('2) Order Form'!Q$8,Prices!$A$2:$R$2,0),FALSE)</f>
        <v>119.95</v>
      </c>
      <c r="R433" s="35">
        <f t="shared" si="280"/>
        <v>0</v>
      </c>
      <c r="S433" s="44">
        <f t="shared" si="281"/>
        <v>0</v>
      </c>
      <c r="T433" s="52">
        <f t="shared" si="282"/>
        <v>0</v>
      </c>
      <c r="U433" s="119">
        <f t="shared" si="252"/>
        <v>0</v>
      </c>
      <c r="V433" s="120"/>
      <c r="W433" s="143">
        <v>7048652279149</v>
      </c>
      <c r="X433" s="121"/>
      <c r="Y433" s="122">
        <f t="shared" si="288"/>
        <v>0</v>
      </c>
      <c r="Z433" s="123">
        <f t="shared" ca="1" si="283"/>
        <v>0</v>
      </c>
      <c r="AA433" s="123">
        <f t="shared" ca="1" si="284"/>
        <v>0</v>
      </c>
      <c r="AB433" s="123">
        <f t="shared" ca="1" si="285"/>
        <v>0</v>
      </c>
      <c r="AC433" s="123" t="str">
        <f t="shared" si="286"/>
        <v>828120Black</v>
      </c>
      <c r="AD433" s="124">
        <f t="shared" si="287"/>
        <v>828120</v>
      </c>
      <c r="AE433" s="127">
        <f>VLOOKUP($C433,Classification!$A:$F,5,FALSE)</f>
        <v>120</v>
      </c>
      <c r="AF433" s="125">
        <f>VLOOKUP($C433,Classification!$A:$F,6,FALSE)</f>
        <v>1</v>
      </c>
      <c r="AG433" s="126" t="str">
        <f>INDEX(ATS!$A:$AE,MATCH('2) Order Form'!$W433,ATS!$AD:$AD,0),7)</f>
        <v>Active</v>
      </c>
    </row>
    <row r="434" spans="1:33" ht="17.25" customHeight="1" x14ac:dyDescent="0.2">
      <c r="A434" s="34">
        <v>5</v>
      </c>
      <c r="B434" s="34" t="str">
        <f>VLOOKUP(A434,Classification!$H$2:$I$11,2,FALSE)</f>
        <v>Bike Apparel</v>
      </c>
      <c r="C434" s="34">
        <f>INDEX(ATS!$A:$AE,MATCH('2) Order Form'!$W434,ATS!$AD:$AD,0),1)</f>
        <v>828120</v>
      </c>
      <c r="D434" s="34" t="str">
        <f>INDEX(ATS!$A:$AE,MATCH('2) Order Form'!$W434,ATS!$AD:$AD,0),2)</f>
        <v>Crossfire Merino SS Jersey M</v>
      </c>
      <c r="E434" s="83" t="str">
        <f>INDEX(ATS!$A:$AE,MATCH('2) Order Form'!$W434,ATS!$AD:$AD,0),4)</f>
        <v>FOGRN-S</v>
      </c>
      <c r="F434" s="83" t="str">
        <f>INDEX(ATS!$A:$AE,MATCH('2) Order Form'!$W434,ATS!$AD:$AD,0),5)</f>
        <v>Forest Green</v>
      </c>
      <c r="G434" s="146" t="str">
        <f>INDEX(ATS!$A:$AE,MATCH('2) Order Form'!$W434,ATS!$AD:$AD,0),6)</f>
        <v>S</v>
      </c>
      <c r="H434" s="59">
        <v>1</v>
      </c>
      <c r="I434" s="112">
        <v>0</v>
      </c>
      <c r="J434" s="118">
        <f>IFERROR(VLOOKUP(W434,ATS!$AD:$AF,2,FALSE),0)</f>
        <v>0</v>
      </c>
      <c r="K434" s="118" t="str">
        <f t="shared" si="266"/>
        <v>0</v>
      </c>
      <c r="L434" s="118">
        <f>IFERROR(VLOOKUP(W434,ATS!$AD:$AF,3,FALSE),0)</f>
        <v>0</v>
      </c>
      <c r="M434" s="151" t="str">
        <f t="shared" si="278"/>
        <v>0</v>
      </c>
      <c r="N434" s="94">
        <v>0</v>
      </c>
      <c r="O434" s="56">
        <f t="shared" si="279"/>
        <v>0</v>
      </c>
      <c r="P434" s="51">
        <f>VLOOKUP($C434,Prices!$A$3:$R$1996,MATCH('2) Order Form'!P$8,Prices!$A$2:$R$2,0),FALSE)</f>
        <v>60</v>
      </c>
      <c r="Q434" s="52">
        <f>VLOOKUP($C434,Prices!$A$3:$R$1996,MATCH('2) Order Form'!Q$8,Prices!$A$2:$R$2,0),FALSE)</f>
        <v>119.95</v>
      </c>
      <c r="R434" s="35">
        <f t="shared" si="280"/>
        <v>0</v>
      </c>
      <c r="S434" s="44">
        <f t="shared" si="281"/>
        <v>0</v>
      </c>
      <c r="T434" s="52">
        <f t="shared" si="282"/>
        <v>0</v>
      </c>
      <c r="U434" s="119">
        <f t="shared" si="252"/>
        <v>0</v>
      </c>
      <c r="V434" s="120"/>
      <c r="W434" s="143">
        <v>7048652536310</v>
      </c>
      <c r="X434" s="121"/>
      <c r="Y434" s="122">
        <f t="shared" si="288"/>
        <v>0</v>
      </c>
      <c r="Z434" s="123">
        <f t="shared" ca="1" si="283"/>
        <v>0</v>
      </c>
      <c r="AA434" s="123">
        <f t="shared" ca="1" si="284"/>
        <v>0</v>
      </c>
      <c r="AB434" s="123">
        <f t="shared" ca="1" si="285"/>
        <v>1</v>
      </c>
      <c r="AC434" s="123" t="str">
        <f t="shared" si="286"/>
        <v>828120Forest Green</v>
      </c>
      <c r="AD434" s="124">
        <f t="shared" si="287"/>
        <v>828120</v>
      </c>
      <c r="AE434" s="127">
        <f>VLOOKUP($C434,Classification!$A:$F,5,FALSE)</f>
        <v>120</v>
      </c>
      <c r="AF434" s="125">
        <f>VLOOKUP($C434,Classification!$A:$F,6,FALSE)</f>
        <v>1</v>
      </c>
      <c r="AG434" s="126" t="str">
        <f>INDEX(ATS!$A:$AE,MATCH('2) Order Form'!$W434,ATS!$AD:$AD,0),7)</f>
        <v>Stock</v>
      </c>
    </row>
    <row r="435" spans="1:33" ht="17.25" customHeight="1" x14ac:dyDescent="0.2">
      <c r="A435" s="34">
        <v>5</v>
      </c>
      <c r="B435" s="34" t="str">
        <f>VLOOKUP(A435,Classification!$H$2:$I$11,2,FALSE)</f>
        <v>Bike Apparel</v>
      </c>
      <c r="C435" s="34">
        <f>INDEX(ATS!$A:$AE,MATCH('2) Order Form'!$W435,ATS!$AD:$AD,0),1)</f>
        <v>828120</v>
      </c>
      <c r="D435" s="34" t="str">
        <f>INDEX(ATS!$A:$AE,MATCH('2) Order Form'!$W435,ATS!$AD:$AD,0),2)</f>
        <v>Crossfire Merino SS Jersey M</v>
      </c>
      <c r="E435" s="83" t="str">
        <f>INDEX(ATS!$A:$AE,MATCH('2) Order Form'!$W435,ATS!$AD:$AD,0),4)</f>
        <v>FOGRN-M</v>
      </c>
      <c r="F435" s="83" t="str">
        <f>INDEX(ATS!$A:$AE,MATCH('2) Order Form'!$W435,ATS!$AD:$AD,0),5)</f>
        <v>Forest Green</v>
      </c>
      <c r="G435" s="146" t="str">
        <f>INDEX(ATS!$A:$AE,MATCH('2) Order Form'!$W435,ATS!$AD:$AD,0),6)</f>
        <v>M</v>
      </c>
      <c r="H435" s="59">
        <v>1</v>
      </c>
      <c r="I435" s="112">
        <v>0</v>
      </c>
      <c r="J435" s="118">
        <f>IFERROR(VLOOKUP(W435,ATS!$AD:$AF,2,FALSE),0)</f>
        <v>0</v>
      </c>
      <c r="K435" s="118" t="str">
        <f t="shared" si="266"/>
        <v>0</v>
      </c>
      <c r="L435" s="118">
        <f>IFERROR(VLOOKUP(W435,ATS!$AD:$AF,3,FALSE),0)</f>
        <v>0</v>
      </c>
      <c r="M435" s="151" t="str">
        <f t="shared" ref="M435:M441" si="289">IF(L435=99999,"OPEN",IF(L435&gt;50,"50+",IF(L435&lt;=0,"0",L435)))</f>
        <v>0</v>
      </c>
      <c r="N435" s="94">
        <v>0</v>
      </c>
      <c r="O435" s="56">
        <f t="shared" ref="O435:O441" si="290">IF(N435&lt;&gt;0,N435,$P$5)</f>
        <v>0</v>
      </c>
      <c r="P435" s="51">
        <f>VLOOKUP($C435,Prices!$A$3:$R$1996,MATCH('2) Order Form'!P$8,Prices!$A$2:$R$2,0),FALSE)</f>
        <v>60</v>
      </c>
      <c r="Q435" s="52">
        <f>VLOOKUP($C435,Prices!$A$3:$R$1996,MATCH('2) Order Form'!Q$8,Prices!$A$2:$R$2,0),FALSE)</f>
        <v>119.95</v>
      </c>
      <c r="R435" s="35">
        <f t="shared" ref="R435:R441" si="291">I435*P435</f>
        <v>0</v>
      </c>
      <c r="S435" s="44">
        <f t="shared" ref="S435:S441" si="292">R435*O435</f>
        <v>0</v>
      </c>
      <c r="T435" s="52">
        <f t="shared" ref="T435:T441" si="293">R435-S435</f>
        <v>0</v>
      </c>
      <c r="U435" s="119">
        <f t="shared" si="252"/>
        <v>0</v>
      </c>
      <c r="V435" s="120"/>
      <c r="W435" s="143">
        <v>7048652536303</v>
      </c>
      <c r="X435" s="121"/>
      <c r="Y435" s="122">
        <f t="shared" si="288"/>
        <v>0</v>
      </c>
      <c r="Z435" s="123">
        <f t="shared" ref="Z435:Z441" ca="1" si="294">IF(A435=OFFSET(A435,-1,0),0,1)</f>
        <v>0</v>
      </c>
      <c r="AA435" s="123">
        <f t="shared" ref="AA435:AA441" ca="1" si="295">IF(C435=OFFSET(C435,-1,0),0,1)</f>
        <v>0</v>
      </c>
      <c r="AB435" s="123">
        <f t="shared" ref="AB435:AB441" ca="1" si="296">IF(F435=OFFSET(F435,-1,0),0,1)</f>
        <v>0</v>
      </c>
      <c r="AC435" s="123" t="str">
        <f t="shared" ref="AC435:AC441" si="297">CONCATENATE(C435,F435)</f>
        <v>828120Forest Green</v>
      </c>
      <c r="AD435" s="124">
        <f t="shared" ref="AD435:AD441" si="298">IFERROR(IF(B435="EYEWEAR",CONCATENATE(C435,"-",G435),C435),C435)</f>
        <v>828120</v>
      </c>
      <c r="AE435" s="127">
        <f>VLOOKUP($C435,Classification!$A:$F,5,FALSE)</f>
        <v>120</v>
      </c>
      <c r="AF435" s="125">
        <f>VLOOKUP($C435,Classification!$A:$F,6,FALSE)</f>
        <v>1</v>
      </c>
      <c r="AG435" s="126" t="str">
        <f>INDEX(ATS!$A:$AE,MATCH('2) Order Form'!$W435,ATS!$AD:$AD,0),7)</f>
        <v>Stock</v>
      </c>
    </row>
    <row r="436" spans="1:33" ht="17.25" customHeight="1" x14ac:dyDescent="0.2">
      <c r="A436" s="34">
        <v>5</v>
      </c>
      <c r="B436" s="34" t="str">
        <f>VLOOKUP(A436,Classification!$H$2:$I$11,2,FALSE)</f>
        <v>Bike Apparel</v>
      </c>
      <c r="C436" s="34">
        <f>INDEX(ATS!$A:$AE,MATCH('2) Order Form'!$W436,ATS!$AD:$AD,0),1)</f>
        <v>828120</v>
      </c>
      <c r="D436" s="34" t="str">
        <f>INDEX(ATS!$A:$AE,MATCH('2) Order Form'!$W436,ATS!$AD:$AD,0),2)</f>
        <v>Crossfire Merino SS Jersey M</v>
      </c>
      <c r="E436" s="83" t="str">
        <f>INDEX(ATS!$A:$AE,MATCH('2) Order Form'!$W436,ATS!$AD:$AD,0),4)</f>
        <v>FOGRN-L</v>
      </c>
      <c r="F436" s="83" t="str">
        <f>INDEX(ATS!$A:$AE,MATCH('2) Order Form'!$W436,ATS!$AD:$AD,0),5)</f>
        <v>Forest Green</v>
      </c>
      <c r="G436" s="146" t="str">
        <f>INDEX(ATS!$A:$AE,MATCH('2) Order Form'!$W436,ATS!$AD:$AD,0),6)</f>
        <v>L</v>
      </c>
      <c r="H436" s="59">
        <v>1</v>
      </c>
      <c r="I436" s="112">
        <v>0</v>
      </c>
      <c r="J436" s="118">
        <f>IFERROR(VLOOKUP(W436,ATS!$AD:$AF,2,FALSE),0)</f>
        <v>0</v>
      </c>
      <c r="K436" s="118" t="str">
        <f t="shared" si="266"/>
        <v>0</v>
      </c>
      <c r="L436" s="118">
        <f>IFERROR(VLOOKUP(W436,ATS!$AD:$AF,3,FALSE),0)</f>
        <v>0</v>
      </c>
      <c r="M436" s="151" t="str">
        <f t="shared" ref="M436" si="299">IF(L436=99999,"OPEN",IF(L436&gt;50,"50+",IF(L436&lt;=0,"0",L436)))</f>
        <v>0</v>
      </c>
      <c r="N436" s="94">
        <v>0</v>
      </c>
      <c r="O436" s="56">
        <f t="shared" ref="O436" si="300">IF(N436&lt;&gt;0,N436,$P$5)</f>
        <v>0</v>
      </c>
      <c r="P436" s="51">
        <f>VLOOKUP($C436,Prices!$A$3:$R$1996,MATCH('2) Order Form'!P$8,Prices!$A$2:$R$2,0),FALSE)</f>
        <v>60</v>
      </c>
      <c r="Q436" s="52">
        <f>VLOOKUP($C436,Prices!$A$3:$R$1996,MATCH('2) Order Form'!Q$8,Prices!$A$2:$R$2,0),FALSE)</f>
        <v>119.95</v>
      </c>
      <c r="R436" s="35">
        <f t="shared" ref="R436" si="301">I436*P436</f>
        <v>0</v>
      </c>
      <c r="S436" s="44">
        <f t="shared" ref="S436" si="302">R436*O436</f>
        <v>0</v>
      </c>
      <c r="T436" s="52">
        <f t="shared" ref="T436" si="303">R436-S436</f>
        <v>0</v>
      </c>
      <c r="U436" s="119">
        <f t="shared" si="252"/>
        <v>0</v>
      </c>
      <c r="V436" s="120"/>
      <c r="W436" s="143">
        <v>7048652536297</v>
      </c>
      <c r="X436" s="121"/>
      <c r="Y436" s="122">
        <f>I436*Q436</f>
        <v>0</v>
      </c>
      <c r="Z436" s="123">
        <f t="shared" ref="Z436" ca="1" si="304">IF(A436=OFFSET(A436,-1,0),0,1)</f>
        <v>0</v>
      </c>
      <c r="AA436" s="123">
        <f t="shared" ref="AA436" ca="1" si="305">IF(C436=OFFSET(C436,-1,0),0,1)</f>
        <v>0</v>
      </c>
      <c r="AB436" s="123">
        <f t="shared" ref="AB436" ca="1" si="306">IF(F436=OFFSET(F436,-1,0),0,1)</f>
        <v>0</v>
      </c>
      <c r="AC436" s="123" t="str">
        <f t="shared" ref="AC436" si="307">CONCATENATE(C436,F436)</f>
        <v>828120Forest Green</v>
      </c>
      <c r="AD436" s="124">
        <f t="shared" ref="AD436" si="308">IFERROR(IF(B436="EYEWEAR",CONCATENATE(C436,"-",G436),C436),C436)</f>
        <v>828120</v>
      </c>
      <c r="AE436" s="127">
        <f>VLOOKUP($C436,Classification!$A:$F,5,FALSE)</f>
        <v>120</v>
      </c>
      <c r="AF436" s="125">
        <f>VLOOKUP($C436,Classification!$A:$F,6,FALSE)</f>
        <v>1</v>
      </c>
      <c r="AG436" s="126" t="str">
        <f>INDEX(ATS!$A:$AE,MATCH('2) Order Form'!$W436,ATS!$AD:$AD,0),7)</f>
        <v>Stock</v>
      </c>
    </row>
    <row r="437" spans="1:33" ht="17.25" customHeight="1" x14ac:dyDescent="0.2">
      <c r="A437" s="34">
        <v>5</v>
      </c>
      <c r="B437" s="34" t="str">
        <f>VLOOKUP(A437,Classification!$H$2:$I$11,2,FALSE)</f>
        <v>Bike Apparel</v>
      </c>
      <c r="C437" s="34">
        <f>INDEX(ATS!$A:$AE,MATCH('2) Order Form'!$W437,ATS!$AD:$AD,0),1)</f>
        <v>828120</v>
      </c>
      <c r="D437" s="34" t="str">
        <f>INDEX(ATS!$A:$AE,MATCH('2) Order Form'!$W437,ATS!$AD:$AD,0),2)</f>
        <v>Crossfire Merino SS Jersey M</v>
      </c>
      <c r="E437" s="83" t="str">
        <f>INDEX(ATS!$A:$AE,MATCH('2) Order Form'!$W437,ATS!$AD:$AD,0),4)</f>
        <v>FOGRN-XL</v>
      </c>
      <c r="F437" s="83" t="str">
        <f>INDEX(ATS!$A:$AE,MATCH('2) Order Form'!$W437,ATS!$AD:$AD,0),5)</f>
        <v>Forest Green</v>
      </c>
      <c r="G437" s="146" t="str">
        <f>INDEX(ATS!$A:$AE,MATCH('2) Order Form'!$W437,ATS!$AD:$AD,0),6)</f>
        <v>XL</v>
      </c>
      <c r="H437" s="59">
        <v>1</v>
      </c>
      <c r="I437" s="112">
        <v>0</v>
      </c>
      <c r="J437" s="118">
        <f>IFERROR(VLOOKUP(W437,ATS!$AD:$AF,2,FALSE),0)</f>
        <v>0</v>
      </c>
      <c r="K437" s="118" t="str">
        <f t="shared" si="266"/>
        <v>0</v>
      </c>
      <c r="L437" s="118">
        <f>IFERROR(VLOOKUP(W437,ATS!$AD:$AF,3,FALSE),0)</f>
        <v>0</v>
      </c>
      <c r="M437" s="151" t="str">
        <f t="shared" si="289"/>
        <v>0</v>
      </c>
      <c r="N437" s="94">
        <v>0</v>
      </c>
      <c r="O437" s="56">
        <f t="shared" si="290"/>
        <v>0</v>
      </c>
      <c r="P437" s="51">
        <f>VLOOKUP($C437,Prices!$A$3:$R$1996,MATCH('2) Order Form'!P$8,Prices!$A$2:$R$2,0),FALSE)</f>
        <v>60</v>
      </c>
      <c r="Q437" s="52">
        <f>VLOOKUP($C437,Prices!$A$3:$R$1996,MATCH('2) Order Form'!Q$8,Prices!$A$2:$R$2,0),FALSE)</f>
        <v>119.95</v>
      </c>
      <c r="R437" s="35">
        <f t="shared" si="291"/>
        <v>0</v>
      </c>
      <c r="S437" s="44">
        <f t="shared" si="292"/>
        <v>0</v>
      </c>
      <c r="T437" s="52">
        <f t="shared" si="293"/>
        <v>0</v>
      </c>
      <c r="U437" s="119">
        <f t="shared" si="252"/>
        <v>0</v>
      </c>
      <c r="V437" s="120"/>
      <c r="W437" s="143">
        <v>7048652536327</v>
      </c>
      <c r="X437" s="121"/>
      <c r="Y437" s="122">
        <f t="shared" si="288"/>
        <v>0</v>
      </c>
      <c r="Z437" s="123">
        <f t="shared" ca="1" si="294"/>
        <v>0</v>
      </c>
      <c r="AA437" s="123">
        <f t="shared" ca="1" si="295"/>
        <v>0</v>
      </c>
      <c r="AB437" s="123">
        <f t="shared" ca="1" si="296"/>
        <v>0</v>
      </c>
      <c r="AC437" s="123" t="str">
        <f t="shared" si="297"/>
        <v>828120Forest Green</v>
      </c>
      <c r="AD437" s="124">
        <f t="shared" si="298"/>
        <v>828120</v>
      </c>
      <c r="AE437" s="127">
        <f>VLOOKUP($C437,Classification!$A:$F,5,FALSE)</f>
        <v>120</v>
      </c>
      <c r="AF437" s="125">
        <f>VLOOKUP($C437,Classification!$A:$F,6,FALSE)</f>
        <v>1</v>
      </c>
      <c r="AG437" s="126" t="str">
        <f>INDEX(ATS!$A:$AE,MATCH('2) Order Form'!$W437,ATS!$AD:$AD,0),7)</f>
        <v>Stock</v>
      </c>
    </row>
    <row r="438" spans="1:33" s="145" customFormat="1" ht="17.25" customHeight="1" x14ac:dyDescent="0.2">
      <c r="A438" s="34">
        <v>5</v>
      </c>
      <c r="B438" s="34" t="str">
        <f>VLOOKUP(A438,Classification!$H$2:$I$11,2,FALSE)</f>
        <v>Bike Apparel</v>
      </c>
      <c r="C438" s="34">
        <f>INDEX(ATS!$A:$AE,MATCH('2) Order Form'!$W438,ATS!$AD:$AD,0),1)</f>
        <v>828120</v>
      </c>
      <c r="D438" s="34" t="str">
        <f>INDEX(ATS!$A:$AE,MATCH('2) Order Form'!$W438,ATS!$AD:$AD,0),2)</f>
        <v>Crossfire Merino SS Jersey M</v>
      </c>
      <c r="E438" s="83" t="str">
        <f>INDEX(ATS!$A:$AE,MATCH('2) Order Form'!$W438,ATS!$AD:$AD,0),4)</f>
        <v>ONBLU-S</v>
      </c>
      <c r="F438" s="83" t="str">
        <f>INDEX(ATS!$A:$AE,MATCH('2) Order Form'!$W438,ATS!$AD:$AD,0),5)</f>
        <v>Ocean Blue</v>
      </c>
      <c r="G438" s="146" t="str">
        <f>INDEX(ATS!$A:$AE,MATCH('2) Order Form'!$W438,ATS!$AD:$AD,0),6)</f>
        <v>S</v>
      </c>
      <c r="H438" s="59">
        <v>1</v>
      </c>
      <c r="I438" s="112">
        <v>0</v>
      </c>
      <c r="J438" s="118">
        <f>IFERROR(VLOOKUP(W438,ATS!$AD:$AF,2,FALSE),0)</f>
        <v>27</v>
      </c>
      <c r="K438" s="118">
        <f t="shared" si="266"/>
        <v>27</v>
      </c>
      <c r="L438" s="118">
        <f>IFERROR(VLOOKUP(W438,ATS!$AD:$AF,3,FALSE),0)</f>
        <v>27</v>
      </c>
      <c r="M438" s="151">
        <f t="shared" si="289"/>
        <v>27</v>
      </c>
      <c r="N438" s="94">
        <v>0</v>
      </c>
      <c r="O438" s="56">
        <f t="shared" si="290"/>
        <v>0</v>
      </c>
      <c r="P438" s="51">
        <f>VLOOKUP($C438,Prices!$A$3:$R$1996,MATCH('2) Order Form'!P$8,Prices!$A$2:$R$2,0),FALSE)</f>
        <v>60</v>
      </c>
      <c r="Q438" s="52">
        <f>VLOOKUP($C438,Prices!$A$3:$R$1996,MATCH('2) Order Form'!Q$8,Prices!$A$2:$R$2,0),FALSE)</f>
        <v>119.95</v>
      </c>
      <c r="R438" s="35">
        <f t="shared" si="291"/>
        <v>0</v>
      </c>
      <c r="S438" s="44">
        <f t="shared" si="292"/>
        <v>0</v>
      </c>
      <c r="T438" s="52">
        <f t="shared" si="293"/>
        <v>0</v>
      </c>
      <c r="U438" s="119">
        <f t="shared" si="252"/>
        <v>0</v>
      </c>
      <c r="V438" s="120"/>
      <c r="W438" s="143">
        <v>7048652279217</v>
      </c>
      <c r="X438" s="121"/>
      <c r="Y438" s="122">
        <f t="shared" si="288"/>
        <v>0</v>
      </c>
      <c r="Z438" s="123">
        <f t="shared" ca="1" si="294"/>
        <v>0</v>
      </c>
      <c r="AA438" s="123">
        <f t="shared" ca="1" si="295"/>
        <v>0</v>
      </c>
      <c r="AB438" s="123">
        <f t="shared" ca="1" si="296"/>
        <v>1</v>
      </c>
      <c r="AC438" s="123" t="str">
        <f t="shared" si="297"/>
        <v>828120Ocean Blue</v>
      </c>
      <c r="AD438" s="124">
        <f t="shared" si="298"/>
        <v>828120</v>
      </c>
      <c r="AE438" s="127">
        <f>VLOOKUP($C438,Classification!$A:$F,5,FALSE)</f>
        <v>120</v>
      </c>
      <c r="AF438" s="125">
        <f>VLOOKUP($C438,Classification!$A:$F,6,FALSE)</f>
        <v>1</v>
      </c>
      <c r="AG438" s="126" t="str">
        <f>INDEX(ATS!$A:$AE,MATCH('2) Order Form'!$W438,ATS!$AD:$AD,0),7)</f>
        <v>Stock</v>
      </c>
    </row>
    <row r="439" spans="1:33" s="145" customFormat="1" ht="17.25" customHeight="1" x14ac:dyDescent="0.2">
      <c r="A439" s="34">
        <v>5</v>
      </c>
      <c r="B439" s="34" t="str">
        <f>VLOOKUP(A439,Classification!$H$2:$I$11,2,FALSE)</f>
        <v>Bike Apparel</v>
      </c>
      <c r="C439" s="34">
        <f>INDEX(ATS!$A:$AE,MATCH('2) Order Form'!$W439,ATS!$AD:$AD,0),1)</f>
        <v>828120</v>
      </c>
      <c r="D439" s="34" t="str">
        <f>INDEX(ATS!$A:$AE,MATCH('2) Order Form'!$W439,ATS!$AD:$AD,0),2)</f>
        <v>Crossfire Merino SS Jersey M</v>
      </c>
      <c r="E439" s="83" t="str">
        <f>INDEX(ATS!$A:$AE,MATCH('2) Order Form'!$W439,ATS!$AD:$AD,0),4)</f>
        <v>ONBLU-M</v>
      </c>
      <c r="F439" s="83" t="str">
        <f>INDEX(ATS!$A:$AE,MATCH('2) Order Form'!$W439,ATS!$AD:$AD,0),5)</f>
        <v>Ocean Blue</v>
      </c>
      <c r="G439" s="146" t="str">
        <f>INDEX(ATS!$A:$AE,MATCH('2) Order Form'!$W439,ATS!$AD:$AD,0),6)</f>
        <v>M</v>
      </c>
      <c r="H439" s="59">
        <v>1</v>
      </c>
      <c r="I439" s="112">
        <v>0</v>
      </c>
      <c r="J439" s="118">
        <f>IFERROR(VLOOKUP(W439,ATS!$AD:$AF,2,FALSE),0)</f>
        <v>51</v>
      </c>
      <c r="K439" s="118" t="str">
        <f t="shared" si="266"/>
        <v>50+</v>
      </c>
      <c r="L439" s="118">
        <f>IFERROR(VLOOKUP(W439,ATS!$AD:$AF,3,FALSE),0)</f>
        <v>51</v>
      </c>
      <c r="M439" s="151" t="str">
        <f t="shared" si="289"/>
        <v>50+</v>
      </c>
      <c r="N439" s="94">
        <v>0</v>
      </c>
      <c r="O439" s="56">
        <f t="shared" si="290"/>
        <v>0</v>
      </c>
      <c r="P439" s="51">
        <f>VLOOKUP($C439,Prices!$A$3:$R$1996,MATCH('2) Order Form'!P$8,Prices!$A$2:$R$2,0),FALSE)</f>
        <v>60</v>
      </c>
      <c r="Q439" s="52">
        <f>VLOOKUP($C439,Prices!$A$3:$R$1996,MATCH('2) Order Form'!Q$8,Prices!$A$2:$R$2,0),FALSE)</f>
        <v>119.95</v>
      </c>
      <c r="R439" s="35">
        <f t="shared" si="291"/>
        <v>0</v>
      </c>
      <c r="S439" s="44">
        <f t="shared" si="292"/>
        <v>0</v>
      </c>
      <c r="T439" s="52">
        <f t="shared" si="293"/>
        <v>0</v>
      </c>
      <c r="U439" s="119">
        <f t="shared" si="252"/>
        <v>0</v>
      </c>
      <c r="V439" s="120"/>
      <c r="W439" s="143">
        <v>7048652279200</v>
      </c>
      <c r="X439" s="121"/>
      <c r="Y439" s="122">
        <f t="shared" si="288"/>
        <v>0</v>
      </c>
      <c r="Z439" s="123">
        <f t="shared" ca="1" si="294"/>
        <v>0</v>
      </c>
      <c r="AA439" s="123">
        <f t="shared" ca="1" si="295"/>
        <v>0</v>
      </c>
      <c r="AB439" s="123">
        <f t="shared" ca="1" si="296"/>
        <v>0</v>
      </c>
      <c r="AC439" s="123" t="str">
        <f t="shared" si="297"/>
        <v>828120Ocean Blue</v>
      </c>
      <c r="AD439" s="124">
        <f t="shared" si="298"/>
        <v>828120</v>
      </c>
      <c r="AE439" s="127">
        <f>VLOOKUP($C439,Classification!$A:$F,5,FALSE)</f>
        <v>120</v>
      </c>
      <c r="AF439" s="125">
        <f>VLOOKUP($C439,Classification!$A:$F,6,FALSE)</f>
        <v>1</v>
      </c>
      <c r="AG439" s="126" t="str">
        <f>INDEX(ATS!$A:$AE,MATCH('2) Order Form'!$W439,ATS!$AD:$AD,0),7)</f>
        <v>Stock</v>
      </c>
    </row>
    <row r="440" spans="1:33" ht="17.25" customHeight="1" x14ac:dyDescent="0.2">
      <c r="A440" s="34">
        <v>5</v>
      </c>
      <c r="B440" s="34" t="str">
        <f>VLOOKUP(A440,Classification!$H$2:$I$11,2,FALSE)</f>
        <v>Bike Apparel</v>
      </c>
      <c r="C440" s="34">
        <f>INDEX(ATS!$A:$AE,MATCH('2) Order Form'!$W440,ATS!$AD:$AD,0),1)</f>
        <v>828120</v>
      </c>
      <c r="D440" s="34" t="str">
        <f>INDEX(ATS!$A:$AE,MATCH('2) Order Form'!$W440,ATS!$AD:$AD,0),2)</f>
        <v>Crossfire Merino SS Jersey M</v>
      </c>
      <c r="E440" s="83" t="str">
        <f>INDEX(ATS!$A:$AE,MATCH('2) Order Form'!$W440,ATS!$AD:$AD,0),4)</f>
        <v>ONBLU-L</v>
      </c>
      <c r="F440" s="83" t="str">
        <f>INDEX(ATS!$A:$AE,MATCH('2) Order Form'!$W440,ATS!$AD:$AD,0),5)</f>
        <v>Ocean Blue</v>
      </c>
      <c r="G440" s="146" t="str">
        <f>INDEX(ATS!$A:$AE,MATCH('2) Order Form'!$W440,ATS!$AD:$AD,0),6)</f>
        <v>L</v>
      </c>
      <c r="H440" s="59">
        <v>1</v>
      </c>
      <c r="I440" s="112">
        <v>0</v>
      </c>
      <c r="J440" s="118">
        <f>IFERROR(VLOOKUP(W440,ATS!$AD:$AF,2,FALSE),0)</f>
        <v>56</v>
      </c>
      <c r="K440" s="118" t="str">
        <f t="shared" si="266"/>
        <v>50+</v>
      </c>
      <c r="L440" s="118">
        <f>IFERROR(VLOOKUP(W440,ATS!$AD:$AF,3,FALSE),0)</f>
        <v>56</v>
      </c>
      <c r="M440" s="151" t="str">
        <f t="shared" si="289"/>
        <v>50+</v>
      </c>
      <c r="N440" s="94">
        <v>0</v>
      </c>
      <c r="O440" s="56">
        <f t="shared" si="290"/>
        <v>0</v>
      </c>
      <c r="P440" s="51">
        <f>VLOOKUP($C440,Prices!$A$3:$R$1996,MATCH('2) Order Form'!P$8,Prices!$A$2:$R$2,0),FALSE)</f>
        <v>60</v>
      </c>
      <c r="Q440" s="52">
        <f>VLOOKUP($C440,Prices!$A$3:$R$1996,MATCH('2) Order Form'!Q$8,Prices!$A$2:$R$2,0),FALSE)</f>
        <v>119.95</v>
      </c>
      <c r="R440" s="35">
        <f t="shared" si="291"/>
        <v>0</v>
      </c>
      <c r="S440" s="44">
        <f t="shared" si="292"/>
        <v>0</v>
      </c>
      <c r="T440" s="52">
        <f t="shared" si="293"/>
        <v>0</v>
      </c>
      <c r="U440" s="119">
        <f t="shared" si="252"/>
        <v>0</v>
      </c>
      <c r="V440" s="120"/>
      <c r="W440" s="143">
        <v>7048652279194</v>
      </c>
      <c r="X440" s="121"/>
      <c r="Y440" s="122">
        <f t="shared" si="288"/>
        <v>0</v>
      </c>
      <c r="Z440" s="123">
        <f t="shared" ca="1" si="294"/>
        <v>0</v>
      </c>
      <c r="AA440" s="123">
        <f t="shared" ca="1" si="295"/>
        <v>0</v>
      </c>
      <c r="AB440" s="123">
        <f t="shared" ca="1" si="296"/>
        <v>0</v>
      </c>
      <c r="AC440" s="123" t="str">
        <f t="shared" si="297"/>
        <v>828120Ocean Blue</v>
      </c>
      <c r="AD440" s="124">
        <f t="shared" si="298"/>
        <v>828120</v>
      </c>
      <c r="AE440" s="127">
        <f>VLOOKUP($C440,Classification!$A:$F,5,FALSE)</f>
        <v>120</v>
      </c>
      <c r="AF440" s="125">
        <f>VLOOKUP($C440,Classification!$A:$F,6,FALSE)</f>
        <v>1</v>
      </c>
      <c r="AG440" s="126" t="str">
        <f>INDEX(ATS!$A:$AE,MATCH('2) Order Form'!$W440,ATS!$AD:$AD,0),7)</f>
        <v>Stock</v>
      </c>
    </row>
    <row r="441" spans="1:33" s="152" customFormat="1" ht="17.25" customHeight="1" x14ac:dyDescent="0.2">
      <c r="A441" s="34">
        <v>5</v>
      </c>
      <c r="B441" s="34" t="str">
        <f>VLOOKUP(A441,Classification!$H$2:$I$11,2,FALSE)</f>
        <v>Bike Apparel</v>
      </c>
      <c r="C441" s="34">
        <f>INDEX(ATS!$A:$AE,MATCH('2) Order Form'!$W441,ATS!$AD:$AD,0),1)</f>
        <v>828120</v>
      </c>
      <c r="D441" s="34" t="str">
        <f>INDEX(ATS!$A:$AE,MATCH('2) Order Form'!$W441,ATS!$AD:$AD,0),2)</f>
        <v>Crossfire Merino SS Jersey M</v>
      </c>
      <c r="E441" s="83" t="str">
        <f>INDEX(ATS!$A:$AE,MATCH('2) Order Form'!$W441,ATS!$AD:$AD,0),4)</f>
        <v>ONBLU-XL</v>
      </c>
      <c r="F441" s="83" t="str">
        <f>INDEX(ATS!$A:$AE,MATCH('2) Order Form'!$W441,ATS!$AD:$AD,0),5)</f>
        <v>Ocean Blue</v>
      </c>
      <c r="G441" s="146" t="str">
        <f>INDEX(ATS!$A:$AE,MATCH('2) Order Form'!$W441,ATS!$AD:$AD,0),6)</f>
        <v>XL</v>
      </c>
      <c r="H441" s="59">
        <v>1</v>
      </c>
      <c r="I441" s="112">
        <v>0</v>
      </c>
      <c r="J441" s="118">
        <f>IFERROR(VLOOKUP(W441,ATS!$AD:$AF,2,FALSE),0)</f>
        <v>26</v>
      </c>
      <c r="K441" s="118">
        <f t="shared" si="266"/>
        <v>26</v>
      </c>
      <c r="L441" s="118">
        <f>IFERROR(VLOOKUP(W441,ATS!$AD:$AF,3,FALSE),0)</f>
        <v>26</v>
      </c>
      <c r="M441" s="151">
        <f t="shared" si="289"/>
        <v>26</v>
      </c>
      <c r="N441" s="94">
        <v>0</v>
      </c>
      <c r="O441" s="56">
        <f t="shared" si="290"/>
        <v>0</v>
      </c>
      <c r="P441" s="51">
        <f>VLOOKUP($C441,Prices!$A$3:$R$1996,MATCH('2) Order Form'!P$8,Prices!$A$2:$R$2,0),FALSE)</f>
        <v>60</v>
      </c>
      <c r="Q441" s="52">
        <f>VLOOKUP($C441,Prices!$A$3:$R$1996,MATCH('2) Order Form'!Q$8,Prices!$A$2:$R$2,0),FALSE)</f>
        <v>119.95</v>
      </c>
      <c r="R441" s="35">
        <f t="shared" si="291"/>
        <v>0</v>
      </c>
      <c r="S441" s="44">
        <f t="shared" si="292"/>
        <v>0</v>
      </c>
      <c r="T441" s="52">
        <f t="shared" si="293"/>
        <v>0</v>
      </c>
      <c r="U441" s="119">
        <f t="shared" si="252"/>
        <v>0</v>
      </c>
      <c r="V441" s="120"/>
      <c r="W441" s="143">
        <v>7048652279224</v>
      </c>
      <c r="X441" s="121"/>
      <c r="Y441" s="122">
        <f t="shared" si="288"/>
        <v>0</v>
      </c>
      <c r="Z441" s="123">
        <f t="shared" ca="1" si="294"/>
        <v>0</v>
      </c>
      <c r="AA441" s="123">
        <f t="shared" ca="1" si="295"/>
        <v>0</v>
      </c>
      <c r="AB441" s="123">
        <f t="shared" ca="1" si="296"/>
        <v>0</v>
      </c>
      <c r="AC441" s="123" t="str">
        <f t="shared" si="297"/>
        <v>828120Ocean Blue</v>
      </c>
      <c r="AD441" s="124">
        <f t="shared" si="298"/>
        <v>828120</v>
      </c>
      <c r="AE441" s="127">
        <f>VLOOKUP($C441,Classification!$A:$F,5,FALSE)</f>
        <v>120</v>
      </c>
      <c r="AF441" s="125">
        <f>VLOOKUP($C441,Classification!$A:$F,6,FALSE)</f>
        <v>1</v>
      </c>
      <c r="AG441" s="126" t="str">
        <f>INDEX(ATS!$A:$AE,MATCH('2) Order Form'!$W441,ATS!$AD:$AD,0),7)</f>
        <v>Stock</v>
      </c>
    </row>
    <row r="442" spans="1:33" ht="17.25" customHeight="1" x14ac:dyDescent="0.2">
      <c r="A442" s="34">
        <v>5</v>
      </c>
      <c r="B442" s="34" t="str">
        <f>VLOOKUP(A442,Classification!$H$2:$I$11,2,FALSE)</f>
        <v>Bike Apparel</v>
      </c>
      <c r="C442" s="34">
        <f>INDEX(ATS!$A:$AE,MATCH('2) Order Form'!$W442,ATS!$AD:$AD,0),1)</f>
        <v>828112</v>
      </c>
      <c r="D442" s="34" t="str">
        <f>INDEX(ATS!$A:$AE,MATCH('2) Order Form'!$W442,ATS!$AD:$AD,0),2)</f>
        <v>Crossfire Gilet M</v>
      </c>
      <c r="E442" s="83" t="str">
        <f>INDEX(ATS!$A:$AE,MATCH('2) Order Form'!$W442,ATS!$AD:$AD,0),4)</f>
        <v>BLACK-S</v>
      </c>
      <c r="F442" s="83" t="str">
        <f>INDEX(ATS!$A:$AE,MATCH('2) Order Form'!$W442,ATS!$AD:$AD,0),5)</f>
        <v>Black</v>
      </c>
      <c r="G442" s="146" t="str">
        <f>INDEX(ATS!$A:$AE,MATCH('2) Order Form'!$W442,ATS!$AD:$AD,0),6)</f>
        <v>S</v>
      </c>
      <c r="H442" s="59">
        <v>1</v>
      </c>
      <c r="I442" s="112">
        <v>0</v>
      </c>
      <c r="J442" s="118">
        <f>IFERROR(VLOOKUP(W442,ATS!$AD:$AF,2,FALSE),0)</f>
        <v>32</v>
      </c>
      <c r="K442" s="118">
        <f t="shared" si="266"/>
        <v>32</v>
      </c>
      <c r="L442" s="118">
        <f>IFERROR(VLOOKUP(W442,ATS!$AD:$AF,3,FALSE),0)</f>
        <v>32</v>
      </c>
      <c r="M442" s="151">
        <f t="shared" ref="M442:M452" si="309">IF(L442=99999,"OPEN",IF(L442&gt;50,"50+",IF(L442&lt;=0,"0",L442)))</f>
        <v>32</v>
      </c>
      <c r="N442" s="94">
        <v>0</v>
      </c>
      <c r="O442" s="56">
        <f t="shared" ref="O442:O452" si="310">IF(N442&lt;&gt;0,N442,$P$5)</f>
        <v>0</v>
      </c>
      <c r="P442" s="51">
        <f>VLOOKUP($C442,Prices!$A$3:$R$1996,MATCH('2) Order Form'!P$8,Prices!$A$2:$R$2,0),FALSE)</f>
        <v>50</v>
      </c>
      <c r="Q442" s="52">
        <f>VLOOKUP($C442,Prices!$A$3:$R$1996,MATCH('2) Order Form'!Q$8,Prices!$A$2:$R$2,0),FALSE)</f>
        <v>99.95</v>
      </c>
      <c r="R442" s="35">
        <f t="shared" ref="R442:R452" si="311">I442*P442</f>
        <v>0</v>
      </c>
      <c r="S442" s="44">
        <f t="shared" ref="S442:S452" si="312">R442*O442</f>
        <v>0</v>
      </c>
      <c r="T442" s="52">
        <f t="shared" ref="T442:T452" si="313">R442-S442</f>
        <v>0</v>
      </c>
      <c r="U442" s="119">
        <f t="shared" si="252"/>
        <v>0</v>
      </c>
      <c r="V442" s="120"/>
      <c r="W442" s="143">
        <v>7048652278777</v>
      </c>
      <c r="X442" s="121"/>
      <c r="Y442" s="122">
        <f t="shared" si="288"/>
        <v>0</v>
      </c>
      <c r="Z442" s="123">
        <f t="shared" ref="Z442:Z452" ca="1" si="314">IF(A442=OFFSET(A442,-1,0),0,1)</f>
        <v>0</v>
      </c>
      <c r="AA442" s="123">
        <f t="shared" ref="AA442:AA452" ca="1" si="315">IF(C442=OFFSET(C442,-1,0),0,1)</f>
        <v>1</v>
      </c>
      <c r="AB442" s="123">
        <f t="shared" ref="AB442:AB452" ca="1" si="316">IF(F442=OFFSET(F442,-1,0),0,1)</f>
        <v>1</v>
      </c>
      <c r="AC442" s="123" t="str">
        <f t="shared" ref="AC442:AC452" si="317">CONCATENATE(C442,F442)</f>
        <v>828112Black</v>
      </c>
      <c r="AD442" s="124">
        <f t="shared" ref="AD442:AD452" si="318">IFERROR(IF(B442="EYEWEAR",CONCATENATE(C442,"-",G442),C442),C442)</f>
        <v>828112</v>
      </c>
      <c r="AE442" s="127">
        <f>VLOOKUP($C442,Classification!$A:$F,5,FALSE)</f>
        <v>121</v>
      </c>
      <c r="AF442" s="125">
        <f>VLOOKUP($C442,Classification!$A:$F,6,FALSE)</f>
        <v>1</v>
      </c>
      <c r="AG442" s="126" t="str">
        <f>INDEX(ATS!$A:$AE,MATCH('2) Order Form'!$W442,ATS!$AD:$AD,0),7)</f>
        <v>Active</v>
      </c>
    </row>
    <row r="443" spans="1:33" ht="17.25" customHeight="1" x14ac:dyDescent="0.2">
      <c r="A443" s="34">
        <v>5</v>
      </c>
      <c r="B443" s="34" t="str">
        <f>VLOOKUP(A443,Classification!$H$2:$I$11,2,FALSE)</f>
        <v>Bike Apparel</v>
      </c>
      <c r="C443" s="34">
        <f>INDEX(ATS!$A:$AE,MATCH('2) Order Form'!$W443,ATS!$AD:$AD,0),1)</f>
        <v>828112</v>
      </c>
      <c r="D443" s="34" t="str">
        <f>INDEX(ATS!$A:$AE,MATCH('2) Order Form'!$W443,ATS!$AD:$AD,0),2)</f>
        <v>Crossfire Gilet M</v>
      </c>
      <c r="E443" s="83" t="str">
        <f>INDEX(ATS!$A:$AE,MATCH('2) Order Form'!$W443,ATS!$AD:$AD,0),4)</f>
        <v>BLACK-M</v>
      </c>
      <c r="F443" s="83" t="str">
        <f>INDEX(ATS!$A:$AE,MATCH('2) Order Form'!$W443,ATS!$AD:$AD,0),5)</f>
        <v>Black</v>
      </c>
      <c r="G443" s="146" t="str">
        <f>INDEX(ATS!$A:$AE,MATCH('2) Order Form'!$W443,ATS!$AD:$AD,0),6)</f>
        <v>M</v>
      </c>
      <c r="H443" s="59">
        <v>1</v>
      </c>
      <c r="I443" s="112">
        <v>0</v>
      </c>
      <c r="J443" s="118">
        <f>IFERROR(VLOOKUP(W443,ATS!$AD:$AF,2,FALSE),0)</f>
        <v>123</v>
      </c>
      <c r="K443" s="118" t="str">
        <f t="shared" si="266"/>
        <v>50+</v>
      </c>
      <c r="L443" s="118">
        <f>IFERROR(VLOOKUP(W443,ATS!$AD:$AF,3,FALSE),0)</f>
        <v>123</v>
      </c>
      <c r="M443" s="151" t="str">
        <f t="shared" si="309"/>
        <v>50+</v>
      </c>
      <c r="N443" s="94">
        <v>0</v>
      </c>
      <c r="O443" s="56">
        <f t="shared" si="310"/>
        <v>0</v>
      </c>
      <c r="P443" s="51">
        <f>VLOOKUP($C443,Prices!$A$3:$R$1996,MATCH('2) Order Form'!P$8,Prices!$A$2:$R$2,0),FALSE)</f>
        <v>50</v>
      </c>
      <c r="Q443" s="52">
        <f>VLOOKUP($C443,Prices!$A$3:$R$1996,MATCH('2) Order Form'!Q$8,Prices!$A$2:$R$2,0),FALSE)</f>
        <v>99.95</v>
      </c>
      <c r="R443" s="35">
        <f t="shared" si="311"/>
        <v>0</v>
      </c>
      <c r="S443" s="44">
        <f t="shared" si="312"/>
        <v>0</v>
      </c>
      <c r="T443" s="52">
        <f t="shared" si="313"/>
        <v>0</v>
      </c>
      <c r="U443" s="119">
        <f t="shared" si="252"/>
        <v>0</v>
      </c>
      <c r="V443" s="120"/>
      <c r="W443" s="143">
        <v>7048652278760</v>
      </c>
      <c r="X443" s="121"/>
      <c r="Y443" s="122">
        <f t="shared" si="288"/>
        <v>0</v>
      </c>
      <c r="Z443" s="123">
        <f t="shared" ca="1" si="314"/>
        <v>0</v>
      </c>
      <c r="AA443" s="123">
        <f t="shared" ca="1" si="315"/>
        <v>0</v>
      </c>
      <c r="AB443" s="123">
        <f t="shared" ca="1" si="316"/>
        <v>0</v>
      </c>
      <c r="AC443" s="123" t="str">
        <f t="shared" si="317"/>
        <v>828112Black</v>
      </c>
      <c r="AD443" s="124">
        <f t="shared" si="318"/>
        <v>828112</v>
      </c>
      <c r="AE443" s="127">
        <f>VLOOKUP($C443,Classification!$A:$F,5,FALSE)</f>
        <v>121</v>
      </c>
      <c r="AF443" s="125">
        <f>VLOOKUP($C443,Classification!$A:$F,6,FALSE)</f>
        <v>1</v>
      </c>
      <c r="AG443" s="126" t="str">
        <f>INDEX(ATS!$A:$AE,MATCH('2) Order Form'!$W443,ATS!$AD:$AD,0),7)</f>
        <v>Active</v>
      </c>
    </row>
    <row r="444" spans="1:33" ht="17.25" customHeight="1" x14ac:dyDescent="0.2">
      <c r="A444" s="34">
        <v>5</v>
      </c>
      <c r="B444" s="34" t="str">
        <f>VLOOKUP(A444,Classification!$H$2:$I$11,2,FALSE)</f>
        <v>Bike Apparel</v>
      </c>
      <c r="C444" s="34">
        <f>INDEX(ATS!$A:$AE,MATCH('2) Order Form'!$W444,ATS!$AD:$AD,0),1)</f>
        <v>828112</v>
      </c>
      <c r="D444" s="34" t="str">
        <f>INDEX(ATS!$A:$AE,MATCH('2) Order Form'!$W444,ATS!$AD:$AD,0),2)</f>
        <v>Crossfire Gilet M</v>
      </c>
      <c r="E444" s="83" t="str">
        <f>INDEX(ATS!$A:$AE,MATCH('2) Order Form'!$W444,ATS!$AD:$AD,0),4)</f>
        <v>BLACK-L</v>
      </c>
      <c r="F444" s="83" t="str">
        <f>INDEX(ATS!$A:$AE,MATCH('2) Order Form'!$W444,ATS!$AD:$AD,0),5)</f>
        <v>Black</v>
      </c>
      <c r="G444" s="146" t="str">
        <f>INDEX(ATS!$A:$AE,MATCH('2) Order Form'!$W444,ATS!$AD:$AD,0),6)</f>
        <v>L</v>
      </c>
      <c r="H444" s="59">
        <v>1</v>
      </c>
      <c r="I444" s="112">
        <v>0</v>
      </c>
      <c r="J444" s="118">
        <f>IFERROR(VLOOKUP(W444,ATS!$AD:$AF,2,FALSE),0)</f>
        <v>175</v>
      </c>
      <c r="K444" s="118" t="str">
        <f t="shared" si="266"/>
        <v>50+</v>
      </c>
      <c r="L444" s="118">
        <f>IFERROR(VLOOKUP(W444,ATS!$AD:$AF,3,FALSE),0)</f>
        <v>175</v>
      </c>
      <c r="M444" s="151" t="str">
        <f t="shared" si="309"/>
        <v>50+</v>
      </c>
      <c r="N444" s="94">
        <v>0</v>
      </c>
      <c r="O444" s="56">
        <f t="shared" si="310"/>
        <v>0</v>
      </c>
      <c r="P444" s="51">
        <f>VLOOKUP($C444,Prices!$A$3:$R$1996,MATCH('2) Order Form'!P$8,Prices!$A$2:$R$2,0),FALSE)</f>
        <v>50</v>
      </c>
      <c r="Q444" s="52">
        <f>VLOOKUP($C444,Prices!$A$3:$R$1996,MATCH('2) Order Form'!Q$8,Prices!$A$2:$R$2,0),FALSE)</f>
        <v>99.95</v>
      </c>
      <c r="R444" s="35">
        <f t="shared" si="311"/>
        <v>0</v>
      </c>
      <c r="S444" s="44">
        <f t="shared" si="312"/>
        <v>0</v>
      </c>
      <c r="T444" s="52">
        <f t="shared" si="313"/>
        <v>0</v>
      </c>
      <c r="U444" s="119">
        <f t="shared" si="252"/>
        <v>0</v>
      </c>
      <c r="V444" s="120"/>
      <c r="W444" s="143">
        <v>7048652278753</v>
      </c>
      <c r="X444" s="121"/>
      <c r="Y444" s="122">
        <f t="shared" si="288"/>
        <v>0</v>
      </c>
      <c r="Z444" s="123">
        <f t="shared" ca="1" si="314"/>
        <v>0</v>
      </c>
      <c r="AA444" s="123">
        <f t="shared" ca="1" si="315"/>
        <v>0</v>
      </c>
      <c r="AB444" s="123">
        <f t="shared" ca="1" si="316"/>
        <v>0</v>
      </c>
      <c r="AC444" s="123" t="str">
        <f t="shared" si="317"/>
        <v>828112Black</v>
      </c>
      <c r="AD444" s="124">
        <f t="shared" si="318"/>
        <v>828112</v>
      </c>
      <c r="AE444" s="127">
        <f>VLOOKUP($C444,Classification!$A:$F,5,FALSE)</f>
        <v>121</v>
      </c>
      <c r="AF444" s="125">
        <f>VLOOKUP($C444,Classification!$A:$F,6,FALSE)</f>
        <v>1</v>
      </c>
      <c r="AG444" s="126" t="str">
        <f>INDEX(ATS!$A:$AE,MATCH('2) Order Form'!$W444,ATS!$AD:$AD,0),7)</f>
        <v>Active</v>
      </c>
    </row>
    <row r="445" spans="1:33" ht="17.25" customHeight="1" x14ac:dyDescent="0.2">
      <c r="A445" s="34">
        <v>5</v>
      </c>
      <c r="B445" s="34" t="str">
        <f>VLOOKUP(A445,Classification!$H$2:$I$11,2,FALSE)</f>
        <v>Bike Apparel</v>
      </c>
      <c r="C445" s="34">
        <f>INDEX(ATS!$A:$AE,MATCH('2) Order Form'!$W445,ATS!$AD:$AD,0),1)</f>
        <v>828112</v>
      </c>
      <c r="D445" s="34" t="str">
        <f>INDEX(ATS!$A:$AE,MATCH('2) Order Form'!$W445,ATS!$AD:$AD,0),2)</f>
        <v>Crossfire Gilet M</v>
      </c>
      <c r="E445" s="83" t="str">
        <f>INDEX(ATS!$A:$AE,MATCH('2) Order Form'!$W445,ATS!$AD:$AD,0),4)</f>
        <v>BLACK-XL</v>
      </c>
      <c r="F445" s="83" t="str">
        <f>INDEX(ATS!$A:$AE,MATCH('2) Order Form'!$W445,ATS!$AD:$AD,0),5)</f>
        <v>Black</v>
      </c>
      <c r="G445" s="146" t="str">
        <f>INDEX(ATS!$A:$AE,MATCH('2) Order Form'!$W445,ATS!$AD:$AD,0),6)</f>
        <v>XL</v>
      </c>
      <c r="H445" s="59">
        <v>1</v>
      </c>
      <c r="I445" s="112">
        <v>0</v>
      </c>
      <c r="J445" s="118">
        <f>IFERROR(VLOOKUP(W445,ATS!$AD:$AF,2,FALSE),0)</f>
        <v>86</v>
      </c>
      <c r="K445" s="118" t="str">
        <f t="shared" si="266"/>
        <v>50+</v>
      </c>
      <c r="L445" s="118">
        <f>IFERROR(VLOOKUP(W445,ATS!$AD:$AF,3,FALSE),0)</f>
        <v>86</v>
      </c>
      <c r="M445" s="151" t="str">
        <f t="shared" si="309"/>
        <v>50+</v>
      </c>
      <c r="N445" s="94">
        <v>0</v>
      </c>
      <c r="O445" s="56">
        <f t="shared" si="310"/>
        <v>0</v>
      </c>
      <c r="P445" s="51">
        <f>VLOOKUP($C445,Prices!$A$3:$R$1996,MATCH('2) Order Form'!P$8,Prices!$A$2:$R$2,0),FALSE)</f>
        <v>50</v>
      </c>
      <c r="Q445" s="52">
        <f>VLOOKUP($C445,Prices!$A$3:$R$1996,MATCH('2) Order Form'!Q$8,Prices!$A$2:$R$2,0),FALSE)</f>
        <v>99.95</v>
      </c>
      <c r="R445" s="35">
        <f t="shared" si="311"/>
        <v>0</v>
      </c>
      <c r="S445" s="44">
        <f t="shared" si="312"/>
        <v>0</v>
      </c>
      <c r="T445" s="52">
        <f t="shared" si="313"/>
        <v>0</v>
      </c>
      <c r="U445" s="119">
        <f t="shared" si="252"/>
        <v>0</v>
      </c>
      <c r="V445" s="120"/>
      <c r="W445" s="143">
        <v>7048652278784</v>
      </c>
      <c r="X445" s="121"/>
      <c r="Y445" s="122">
        <f t="shared" si="288"/>
        <v>0</v>
      </c>
      <c r="Z445" s="123">
        <f t="shared" ca="1" si="314"/>
        <v>0</v>
      </c>
      <c r="AA445" s="123">
        <f t="shared" ca="1" si="315"/>
        <v>0</v>
      </c>
      <c r="AB445" s="123">
        <f t="shared" ca="1" si="316"/>
        <v>0</v>
      </c>
      <c r="AC445" s="123" t="str">
        <f t="shared" si="317"/>
        <v>828112Black</v>
      </c>
      <c r="AD445" s="124">
        <f t="shared" si="318"/>
        <v>828112</v>
      </c>
      <c r="AE445" s="127">
        <f>VLOOKUP($C445,Classification!$A:$F,5,FALSE)</f>
        <v>121</v>
      </c>
      <c r="AF445" s="125">
        <f>VLOOKUP($C445,Classification!$A:$F,6,FALSE)</f>
        <v>1</v>
      </c>
      <c r="AG445" s="126" t="str">
        <f>INDEX(ATS!$A:$AE,MATCH('2) Order Form'!$W445,ATS!$AD:$AD,0),7)</f>
        <v>Active</v>
      </c>
    </row>
    <row r="446" spans="1:33" ht="17.25" customHeight="1" x14ac:dyDescent="0.2">
      <c r="A446" s="34">
        <v>5</v>
      </c>
      <c r="B446" s="34" t="str">
        <f>VLOOKUP(A446,Classification!$H$2:$I$11,2,FALSE)</f>
        <v>Bike Apparel</v>
      </c>
      <c r="C446" s="34">
        <f>INDEX(ATS!$A:$AE,MATCH('2) Order Form'!$W446,ATS!$AD:$AD,0),1)</f>
        <v>828164</v>
      </c>
      <c r="D446" s="34" t="str">
        <f>INDEX(ATS!$A:$AE,MATCH('2) Order Form'!$W446,ATS!$AD:$AD,0),2)</f>
        <v>Hunter Shorts M</v>
      </c>
      <c r="E446" s="83" t="str">
        <f>INDEX(ATS!$A:$AE,MATCH('2) Order Form'!$W446,ATS!$AD:$AD,0),4)</f>
        <v>BLACK-S</v>
      </c>
      <c r="F446" s="83" t="str">
        <f>INDEX(ATS!$A:$AE,MATCH('2) Order Form'!$W446,ATS!$AD:$AD,0),5)</f>
        <v>Black</v>
      </c>
      <c r="G446" s="146" t="str">
        <f>INDEX(ATS!$A:$AE,MATCH('2) Order Form'!$W446,ATS!$AD:$AD,0),6)</f>
        <v>S</v>
      </c>
      <c r="H446" s="59">
        <v>1</v>
      </c>
      <c r="I446" s="112">
        <v>0</v>
      </c>
      <c r="J446" s="118">
        <f>IFERROR(VLOOKUP(W446,ATS!$AD:$AF,2,FALSE),0)</f>
        <v>22</v>
      </c>
      <c r="K446" s="118">
        <f t="shared" si="266"/>
        <v>22</v>
      </c>
      <c r="L446" s="118">
        <f>IFERROR(VLOOKUP(W446,ATS!$AD:$AF,3,FALSE),0)</f>
        <v>22</v>
      </c>
      <c r="M446" s="151">
        <f t="shared" si="309"/>
        <v>22</v>
      </c>
      <c r="N446" s="94">
        <v>0</v>
      </c>
      <c r="O446" s="56">
        <f t="shared" si="310"/>
        <v>0</v>
      </c>
      <c r="P446" s="51">
        <f>VLOOKUP($C446,Prices!$A$3:$R$1996,MATCH('2) Order Form'!P$8,Prices!$A$2:$R$2,0),FALSE)</f>
        <v>65</v>
      </c>
      <c r="Q446" s="52">
        <f>VLOOKUP($C446,Prices!$A$3:$R$1996,MATCH('2) Order Form'!Q$8,Prices!$A$2:$R$2,0),FALSE)</f>
        <v>129.94999999999999</v>
      </c>
      <c r="R446" s="35">
        <f t="shared" si="311"/>
        <v>0</v>
      </c>
      <c r="S446" s="44">
        <f t="shared" si="312"/>
        <v>0</v>
      </c>
      <c r="T446" s="52">
        <f t="shared" si="313"/>
        <v>0</v>
      </c>
      <c r="U446" s="119">
        <f t="shared" si="252"/>
        <v>0</v>
      </c>
      <c r="V446" s="120"/>
      <c r="W446" s="143">
        <v>7048652537478</v>
      </c>
      <c r="X446" s="121"/>
      <c r="Y446" s="122">
        <f t="shared" si="288"/>
        <v>0</v>
      </c>
      <c r="Z446" s="123">
        <f t="shared" ca="1" si="314"/>
        <v>0</v>
      </c>
      <c r="AA446" s="123">
        <f t="shared" ca="1" si="315"/>
        <v>1</v>
      </c>
      <c r="AB446" s="123">
        <f t="shared" ca="1" si="316"/>
        <v>0</v>
      </c>
      <c r="AC446" s="123" t="str">
        <f t="shared" si="317"/>
        <v>828164Black</v>
      </c>
      <c r="AD446" s="124">
        <f t="shared" si="318"/>
        <v>828164</v>
      </c>
      <c r="AE446" s="127">
        <f>VLOOKUP($C446,Classification!$A:$F,5,FALSE)</f>
        <v>122</v>
      </c>
      <c r="AF446" s="125">
        <f>VLOOKUP($C446,Classification!$A:$F,6,FALSE)</f>
        <v>1</v>
      </c>
      <c r="AG446" s="126" t="str">
        <f>INDEX(ATS!$A:$AE,MATCH('2) Order Form'!$W446,ATS!$AD:$AD,0),7)</f>
        <v>Active</v>
      </c>
    </row>
    <row r="447" spans="1:33" ht="17.25" customHeight="1" x14ac:dyDescent="0.2">
      <c r="A447" s="34">
        <v>5</v>
      </c>
      <c r="B447" s="34" t="str">
        <f>VLOOKUP(A447,Classification!$H$2:$I$11,2,FALSE)</f>
        <v>Bike Apparel</v>
      </c>
      <c r="C447" s="34">
        <f>INDEX(ATS!$A:$AE,MATCH('2) Order Form'!$W447,ATS!$AD:$AD,0),1)</f>
        <v>828164</v>
      </c>
      <c r="D447" s="34" t="str">
        <f>INDEX(ATS!$A:$AE,MATCH('2) Order Form'!$W447,ATS!$AD:$AD,0),2)</f>
        <v>Hunter Shorts M</v>
      </c>
      <c r="E447" s="83" t="str">
        <f>INDEX(ATS!$A:$AE,MATCH('2) Order Form'!$W447,ATS!$AD:$AD,0),4)</f>
        <v>BLACK-M</v>
      </c>
      <c r="F447" s="83" t="str">
        <f>INDEX(ATS!$A:$AE,MATCH('2) Order Form'!$W447,ATS!$AD:$AD,0),5)</f>
        <v>Black</v>
      </c>
      <c r="G447" s="146" t="str">
        <f>INDEX(ATS!$A:$AE,MATCH('2) Order Form'!$W447,ATS!$AD:$AD,0),6)</f>
        <v>M</v>
      </c>
      <c r="H447" s="59">
        <v>1</v>
      </c>
      <c r="I447" s="112">
        <v>0</v>
      </c>
      <c r="J447" s="118">
        <f>IFERROR(VLOOKUP(W447,ATS!$AD:$AF,2,FALSE),0)</f>
        <v>18</v>
      </c>
      <c r="K447" s="118">
        <f t="shared" si="266"/>
        <v>18</v>
      </c>
      <c r="L447" s="118">
        <f>IFERROR(VLOOKUP(W447,ATS!$AD:$AF,3,FALSE),0)</f>
        <v>18</v>
      </c>
      <c r="M447" s="151">
        <f t="shared" si="309"/>
        <v>18</v>
      </c>
      <c r="N447" s="94">
        <v>0</v>
      </c>
      <c r="O447" s="56">
        <f t="shared" si="310"/>
        <v>0</v>
      </c>
      <c r="P447" s="51">
        <f>VLOOKUP($C447,Prices!$A$3:$R$1996,MATCH('2) Order Form'!P$8,Prices!$A$2:$R$2,0),FALSE)</f>
        <v>65</v>
      </c>
      <c r="Q447" s="52">
        <f>VLOOKUP($C447,Prices!$A$3:$R$1996,MATCH('2) Order Form'!Q$8,Prices!$A$2:$R$2,0),FALSE)</f>
        <v>129.94999999999999</v>
      </c>
      <c r="R447" s="35">
        <f t="shared" si="311"/>
        <v>0</v>
      </c>
      <c r="S447" s="44">
        <f t="shared" si="312"/>
        <v>0</v>
      </c>
      <c r="T447" s="52">
        <f t="shared" si="313"/>
        <v>0</v>
      </c>
      <c r="U447" s="119">
        <f t="shared" si="252"/>
        <v>0</v>
      </c>
      <c r="V447" s="120"/>
      <c r="W447" s="143">
        <v>7048652537461</v>
      </c>
      <c r="X447" s="121"/>
      <c r="Y447" s="122">
        <f t="shared" si="288"/>
        <v>0</v>
      </c>
      <c r="Z447" s="123">
        <f t="shared" ca="1" si="314"/>
        <v>0</v>
      </c>
      <c r="AA447" s="123">
        <f t="shared" ca="1" si="315"/>
        <v>0</v>
      </c>
      <c r="AB447" s="123">
        <f t="shared" ca="1" si="316"/>
        <v>0</v>
      </c>
      <c r="AC447" s="123" t="str">
        <f t="shared" si="317"/>
        <v>828164Black</v>
      </c>
      <c r="AD447" s="124">
        <f t="shared" si="318"/>
        <v>828164</v>
      </c>
      <c r="AE447" s="127">
        <f>VLOOKUP($C447,Classification!$A:$F,5,FALSE)</f>
        <v>122</v>
      </c>
      <c r="AF447" s="125">
        <f>VLOOKUP($C447,Classification!$A:$F,6,FALSE)</f>
        <v>1</v>
      </c>
      <c r="AG447" s="126" t="str">
        <f>INDEX(ATS!$A:$AE,MATCH('2) Order Form'!$W447,ATS!$AD:$AD,0),7)</f>
        <v>Active</v>
      </c>
    </row>
    <row r="448" spans="1:33" ht="17.25" customHeight="1" x14ac:dyDescent="0.2">
      <c r="A448" s="34">
        <v>5</v>
      </c>
      <c r="B448" s="34" t="str">
        <f>VLOOKUP(A448,Classification!$H$2:$I$11,2,FALSE)</f>
        <v>Bike Apparel</v>
      </c>
      <c r="C448" s="34">
        <f>INDEX(ATS!$A:$AE,MATCH('2) Order Form'!$W448,ATS!$AD:$AD,0),1)</f>
        <v>828164</v>
      </c>
      <c r="D448" s="34" t="str">
        <f>INDEX(ATS!$A:$AE,MATCH('2) Order Form'!$W448,ATS!$AD:$AD,0),2)</f>
        <v>Hunter Shorts M</v>
      </c>
      <c r="E448" s="83" t="str">
        <f>INDEX(ATS!$A:$AE,MATCH('2) Order Form'!$W448,ATS!$AD:$AD,0),4)</f>
        <v>BLACK-L</v>
      </c>
      <c r="F448" s="83" t="str">
        <f>INDEX(ATS!$A:$AE,MATCH('2) Order Form'!$W448,ATS!$AD:$AD,0),5)</f>
        <v>Black</v>
      </c>
      <c r="G448" s="146" t="str">
        <f>INDEX(ATS!$A:$AE,MATCH('2) Order Form'!$W448,ATS!$AD:$AD,0),6)</f>
        <v>L</v>
      </c>
      <c r="H448" s="59">
        <v>1</v>
      </c>
      <c r="I448" s="112">
        <v>0</v>
      </c>
      <c r="J448" s="118">
        <f>IFERROR(VLOOKUP(W448,ATS!$AD:$AF,2,FALSE),0)</f>
        <v>0</v>
      </c>
      <c r="K448" s="118" t="str">
        <f t="shared" si="266"/>
        <v>0</v>
      </c>
      <c r="L448" s="118">
        <f>IFERROR(VLOOKUP(W448,ATS!$AD:$AF,3,FALSE),0)</f>
        <v>0</v>
      </c>
      <c r="M448" s="151" t="str">
        <f t="shared" si="309"/>
        <v>0</v>
      </c>
      <c r="N448" s="94">
        <v>0</v>
      </c>
      <c r="O448" s="56">
        <f t="shared" si="310"/>
        <v>0</v>
      </c>
      <c r="P448" s="51">
        <f>VLOOKUP($C448,Prices!$A$3:$R$1996,MATCH('2) Order Form'!P$8,Prices!$A$2:$R$2,0),FALSE)</f>
        <v>65</v>
      </c>
      <c r="Q448" s="52">
        <f>VLOOKUP($C448,Prices!$A$3:$R$1996,MATCH('2) Order Form'!Q$8,Prices!$A$2:$R$2,0),FALSE)</f>
        <v>129.94999999999999</v>
      </c>
      <c r="R448" s="35">
        <f t="shared" si="311"/>
        <v>0</v>
      </c>
      <c r="S448" s="44">
        <f t="shared" si="312"/>
        <v>0</v>
      </c>
      <c r="T448" s="52">
        <f t="shared" si="313"/>
        <v>0</v>
      </c>
      <c r="U448" s="119">
        <f t="shared" si="252"/>
        <v>0</v>
      </c>
      <c r="V448" s="120"/>
      <c r="W448" s="143">
        <v>7048652537454</v>
      </c>
      <c r="X448" s="121"/>
      <c r="Y448" s="122">
        <f t="shared" si="288"/>
        <v>0</v>
      </c>
      <c r="Z448" s="123">
        <f t="shared" ca="1" si="314"/>
        <v>0</v>
      </c>
      <c r="AA448" s="123">
        <f t="shared" ca="1" si="315"/>
        <v>0</v>
      </c>
      <c r="AB448" s="123">
        <f t="shared" ca="1" si="316"/>
        <v>0</v>
      </c>
      <c r="AC448" s="123" t="str">
        <f t="shared" si="317"/>
        <v>828164Black</v>
      </c>
      <c r="AD448" s="124">
        <f t="shared" si="318"/>
        <v>828164</v>
      </c>
      <c r="AE448" s="127">
        <f>VLOOKUP($C448,Classification!$A:$F,5,FALSE)</f>
        <v>122</v>
      </c>
      <c r="AF448" s="125">
        <f>VLOOKUP($C448,Classification!$A:$F,6,FALSE)</f>
        <v>1</v>
      </c>
      <c r="AG448" s="126" t="str">
        <f>INDEX(ATS!$A:$AE,MATCH('2) Order Form'!$W448,ATS!$AD:$AD,0),7)</f>
        <v>Active</v>
      </c>
    </row>
    <row r="449" spans="1:33" ht="17.25" customHeight="1" x14ac:dyDescent="0.2">
      <c r="A449" s="34">
        <v>5</v>
      </c>
      <c r="B449" s="34" t="str">
        <f>VLOOKUP(A449,Classification!$H$2:$I$11,2,FALSE)</f>
        <v>Bike Apparel</v>
      </c>
      <c r="C449" s="34">
        <f>INDEX(ATS!$A:$AE,MATCH('2) Order Form'!$W449,ATS!$AD:$AD,0),1)</f>
        <v>828164</v>
      </c>
      <c r="D449" s="34" t="str">
        <f>INDEX(ATS!$A:$AE,MATCH('2) Order Form'!$W449,ATS!$AD:$AD,0),2)</f>
        <v>Hunter Shorts M</v>
      </c>
      <c r="E449" s="83" t="str">
        <f>INDEX(ATS!$A:$AE,MATCH('2) Order Form'!$W449,ATS!$AD:$AD,0),4)</f>
        <v>BLACK-XL</v>
      </c>
      <c r="F449" s="83" t="str">
        <f>INDEX(ATS!$A:$AE,MATCH('2) Order Form'!$W449,ATS!$AD:$AD,0),5)</f>
        <v>Black</v>
      </c>
      <c r="G449" s="146" t="str">
        <f>INDEX(ATS!$A:$AE,MATCH('2) Order Form'!$W449,ATS!$AD:$AD,0),6)</f>
        <v>XL</v>
      </c>
      <c r="H449" s="59">
        <v>1</v>
      </c>
      <c r="I449" s="112">
        <v>0</v>
      </c>
      <c r="J449" s="118">
        <f>IFERROR(VLOOKUP(W449,ATS!$AD:$AF,2,FALSE),0)</f>
        <v>21</v>
      </c>
      <c r="K449" s="118">
        <f t="shared" si="266"/>
        <v>21</v>
      </c>
      <c r="L449" s="118">
        <f>IFERROR(VLOOKUP(W449,ATS!$AD:$AF,3,FALSE),0)</f>
        <v>21</v>
      </c>
      <c r="M449" s="151">
        <f t="shared" si="309"/>
        <v>21</v>
      </c>
      <c r="N449" s="94">
        <v>0</v>
      </c>
      <c r="O449" s="56">
        <f t="shared" si="310"/>
        <v>0</v>
      </c>
      <c r="P449" s="51">
        <f>VLOOKUP($C449,Prices!$A$3:$R$1996,MATCH('2) Order Form'!P$8,Prices!$A$2:$R$2,0),FALSE)</f>
        <v>65</v>
      </c>
      <c r="Q449" s="52">
        <f>VLOOKUP($C449,Prices!$A$3:$R$1996,MATCH('2) Order Form'!Q$8,Prices!$A$2:$R$2,0),FALSE)</f>
        <v>129.94999999999999</v>
      </c>
      <c r="R449" s="35">
        <f t="shared" si="311"/>
        <v>0</v>
      </c>
      <c r="S449" s="44">
        <f t="shared" si="312"/>
        <v>0</v>
      </c>
      <c r="T449" s="52">
        <f t="shared" si="313"/>
        <v>0</v>
      </c>
      <c r="U449" s="119">
        <f t="shared" si="252"/>
        <v>0</v>
      </c>
      <c r="V449" s="120"/>
      <c r="W449" s="143">
        <v>7048652537485</v>
      </c>
      <c r="X449" s="121"/>
      <c r="Y449" s="122">
        <f t="shared" si="288"/>
        <v>0</v>
      </c>
      <c r="Z449" s="123">
        <f t="shared" ca="1" si="314"/>
        <v>0</v>
      </c>
      <c r="AA449" s="123">
        <f t="shared" ca="1" si="315"/>
        <v>0</v>
      </c>
      <c r="AB449" s="123">
        <f t="shared" ca="1" si="316"/>
        <v>0</v>
      </c>
      <c r="AC449" s="123" t="str">
        <f t="shared" si="317"/>
        <v>828164Black</v>
      </c>
      <c r="AD449" s="124">
        <f t="shared" si="318"/>
        <v>828164</v>
      </c>
      <c r="AE449" s="127">
        <f>VLOOKUP($C449,Classification!$A:$F,5,FALSE)</f>
        <v>122</v>
      </c>
      <c r="AF449" s="125">
        <f>VLOOKUP($C449,Classification!$A:$F,6,FALSE)</f>
        <v>1</v>
      </c>
      <c r="AG449" s="126" t="str">
        <f>INDEX(ATS!$A:$AE,MATCH('2) Order Form'!$W449,ATS!$AD:$AD,0),7)</f>
        <v>Active</v>
      </c>
    </row>
    <row r="450" spans="1:33" ht="17.25" customHeight="1" x14ac:dyDescent="0.2">
      <c r="A450" s="34">
        <v>5</v>
      </c>
      <c r="B450" s="34" t="str">
        <f>VLOOKUP(A450,Classification!$H$2:$I$11,2,FALSE)</f>
        <v>Bike Apparel</v>
      </c>
      <c r="C450" s="34">
        <f>INDEX(ATS!$A:$AE,MATCH('2) Order Form'!$W450,ATS!$AD:$AD,0),1)</f>
        <v>828093</v>
      </c>
      <c r="D450" s="34" t="str">
        <f>INDEX(ATS!$A:$AE,MATCH('2) Order Form'!$W450,ATS!$AD:$AD,0),2)</f>
        <v>Hunter Light Shorts M</v>
      </c>
      <c r="E450" s="83" t="str">
        <f>INDEX(ATS!$A:$AE,MATCH('2) Order Form'!$W450,ATS!$AD:$AD,0),4)</f>
        <v>BLACK-S</v>
      </c>
      <c r="F450" s="83" t="str">
        <f>INDEX(ATS!$A:$AE,MATCH('2) Order Form'!$W450,ATS!$AD:$AD,0),5)</f>
        <v>Black</v>
      </c>
      <c r="G450" s="146" t="str">
        <f>INDEX(ATS!$A:$AE,MATCH('2) Order Form'!$W450,ATS!$AD:$AD,0),6)</f>
        <v>S</v>
      </c>
      <c r="H450" s="59">
        <v>1</v>
      </c>
      <c r="I450" s="112">
        <v>0</v>
      </c>
      <c r="J450" s="118">
        <f>IFERROR(VLOOKUP(W450,ATS!$AD:$AF,2,FALSE),0)</f>
        <v>0</v>
      </c>
      <c r="K450" s="118" t="str">
        <f t="shared" si="266"/>
        <v>0</v>
      </c>
      <c r="L450" s="118">
        <f>IFERROR(VLOOKUP(W450,ATS!$AD:$AF,3,FALSE),0)</f>
        <v>0</v>
      </c>
      <c r="M450" s="151" t="str">
        <f t="shared" si="309"/>
        <v>0</v>
      </c>
      <c r="N450" s="94">
        <v>0</v>
      </c>
      <c r="O450" s="56">
        <f t="shared" si="310"/>
        <v>0</v>
      </c>
      <c r="P450" s="51">
        <f>VLOOKUP($C450,Prices!$A$3:$R$1996,MATCH('2) Order Form'!P$8,Prices!$A$2:$R$2,0),FALSE)</f>
        <v>50</v>
      </c>
      <c r="Q450" s="52">
        <f>VLOOKUP($C450,Prices!$A$3:$R$1996,MATCH('2) Order Form'!Q$8,Prices!$A$2:$R$2,0),FALSE)</f>
        <v>99.95</v>
      </c>
      <c r="R450" s="35">
        <f t="shared" si="311"/>
        <v>0</v>
      </c>
      <c r="S450" s="44">
        <f t="shared" si="312"/>
        <v>0</v>
      </c>
      <c r="T450" s="52">
        <f t="shared" si="313"/>
        <v>0</v>
      </c>
      <c r="U450" s="119">
        <f t="shared" si="252"/>
        <v>0</v>
      </c>
      <c r="V450" s="120"/>
      <c r="W450" s="143">
        <v>7048652277398</v>
      </c>
      <c r="X450" s="121"/>
      <c r="Y450" s="122">
        <f t="shared" si="288"/>
        <v>0</v>
      </c>
      <c r="Z450" s="123">
        <f t="shared" ca="1" si="314"/>
        <v>0</v>
      </c>
      <c r="AA450" s="123">
        <f t="shared" ca="1" si="315"/>
        <v>1</v>
      </c>
      <c r="AB450" s="123">
        <f t="shared" ca="1" si="316"/>
        <v>0</v>
      </c>
      <c r="AC450" s="123" t="str">
        <f t="shared" si="317"/>
        <v>828093Black</v>
      </c>
      <c r="AD450" s="124">
        <f t="shared" si="318"/>
        <v>828093</v>
      </c>
      <c r="AE450" s="127">
        <f>VLOOKUP($C450,Classification!$A:$F,5,FALSE)</f>
        <v>123</v>
      </c>
      <c r="AF450" s="125">
        <f>VLOOKUP($C450,Classification!$A:$F,6,FALSE)</f>
        <v>1</v>
      </c>
      <c r="AG450" s="126" t="str">
        <f>INDEX(ATS!$A:$AE,MATCH('2) Order Form'!$W450,ATS!$AD:$AD,0),7)</f>
        <v>Active</v>
      </c>
    </row>
    <row r="451" spans="1:33" ht="17.25" customHeight="1" x14ac:dyDescent="0.2">
      <c r="A451" s="34">
        <v>5</v>
      </c>
      <c r="B451" s="34" t="str">
        <f>VLOOKUP(A451,Classification!$H$2:$I$11,2,FALSE)</f>
        <v>Bike Apparel</v>
      </c>
      <c r="C451" s="34">
        <f>INDEX(ATS!$A:$AE,MATCH('2) Order Form'!$W451,ATS!$AD:$AD,0),1)</f>
        <v>828093</v>
      </c>
      <c r="D451" s="34" t="str">
        <f>INDEX(ATS!$A:$AE,MATCH('2) Order Form'!$W451,ATS!$AD:$AD,0),2)</f>
        <v>Hunter Light Shorts M</v>
      </c>
      <c r="E451" s="83" t="str">
        <f>INDEX(ATS!$A:$AE,MATCH('2) Order Form'!$W451,ATS!$AD:$AD,0),4)</f>
        <v>BLACK-M</v>
      </c>
      <c r="F451" s="83" t="str">
        <f>INDEX(ATS!$A:$AE,MATCH('2) Order Form'!$W451,ATS!$AD:$AD,0),5)</f>
        <v>Black</v>
      </c>
      <c r="G451" s="146" t="str">
        <f>INDEX(ATS!$A:$AE,MATCH('2) Order Form'!$W451,ATS!$AD:$AD,0),6)</f>
        <v>M</v>
      </c>
      <c r="H451" s="59">
        <v>1</v>
      </c>
      <c r="I451" s="112">
        <v>0</v>
      </c>
      <c r="J451" s="118">
        <f>IFERROR(VLOOKUP(W451,ATS!$AD:$AF,2,FALSE),0)</f>
        <v>9</v>
      </c>
      <c r="K451" s="118">
        <f t="shared" si="266"/>
        <v>9</v>
      </c>
      <c r="L451" s="118">
        <f>IFERROR(VLOOKUP(W451,ATS!$AD:$AF,3,FALSE),0)</f>
        <v>9</v>
      </c>
      <c r="M451" s="151">
        <f t="shared" si="309"/>
        <v>9</v>
      </c>
      <c r="N451" s="94">
        <v>0</v>
      </c>
      <c r="O451" s="56">
        <f t="shared" si="310"/>
        <v>0</v>
      </c>
      <c r="P451" s="51">
        <f>VLOOKUP($C451,Prices!$A$3:$R$1996,MATCH('2) Order Form'!P$8,Prices!$A$2:$R$2,0),FALSE)</f>
        <v>50</v>
      </c>
      <c r="Q451" s="52">
        <f>VLOOKUP($C451,Prices!$A$3:$R$1996,MATCH('2) Order Form'!Q$8,Prices!$A$2:$R$2,0),FALSE)</f>
        <v>99.95</v>
      </c>
      <c r="R451" s="35">
        <f t="shared" si="311"/>
        <v>0</v>
      </c>
      <c r="S451" s="44">
        <f t="shared" si="312"/>
        <v>0</v>
      </c>
      <c r="T451" s="52">
        <f t="shared" si="313"/>
        <v>0</v>
      </c>
      <c r="U451" s="119">
        <f t="shared" si="252"/>
        <v>0</v>
      </c>
      <c r="V451" s="120"/>
      <c r="W451" s="143">
        <v>7048652277381</v>
      </c>
      <c r="X451" s="121"/>
      <c r="Y451" s="122">
        <f t="shared" si="288"/>
        <v>0</v>
      </c>
      <c r="Z451" s="123">
        <f t="shared" ca="1" si="314"/>
        <v>0</v>
      </c>
      <c r="AA451" s="123">
        <f t="shared" ca="1" si="315"/>
        <v>0</v>
      </c>
      <c r="AB451" s="123">
        <f t="shared" ca="1" si="316"/>
        <v>0</v>
      </c>
      <c r="AC451" s="123" t="str">
        <f t="shared" si="317"/>
        <v>828093Black</v>
      </c>
      <c r="AD451" s="124">
        <f t="shared" si="318"/>
        <v>828093</v>
      </c>
      <c r="AE451" s="127">
        <f>VLOOKUP($C451,Classification!$A:$F,5,FALSE)</f>
        <v>123</v>
      </c>
      <c r="AF451" s="125">
        <f>VLOOKUP($C451,Classification!$A:$F,6,FALSE)</f>
        <v>1</v>
      </c>
      <c r="AG451" s="126" t="str">
        <f>INDEX(ATS!$A:$AE,MATCH('2) Order Form'!$W451,ATS!$AD:$AD,0),7)</f>
        <v>Active</v>
      </c>
    </row>
    <row r="452" spans="1:33" ht="17.25" customHeight="1" x14ac:dyDescent="0.2">
      <c r="A452" s="34">
        <v>5</v>
      </c>
      <c r="B452" s="34" t="str">
        <f>VLOOKUP(A452,Classification!$H$2:$I$11,2,FALSE)</f>
        <v>Bike Apparel</v>
      </c>
      <c r="C452" s="34">
        <f>INDEX(ATS!$A:$AE,MATCH('2) Order Form'!$W452,ATS!$AD:$AD,0),1)</f>
        <v>828093</v>
      </c>
      <c r="D452" s="34" t="str">
        <f>INDEX(ATS!$A:$AE,MATCH('2) Order Form'!$W452,ATS!$AD:$AD,0),2)</f>
        <v>Hunter Light Shorts M</v>
      </c>
      <c r="E452" s="83" t="str">
        <f>INDEX(ATS!$A:$AE,MATCH('2) Order Form'!$W452,ATS!$AD:$AD,0),4)</f>
        <v>BLACK-L</v>
      </c>
      <c r="F452" s="83" t="str">
        <f>INDEX(ATS!$A:$AE,MATCH('2) Order Form'!$W452,ATS!$AD:$AD,0),5)</f>
        <v>Black</v>
      </c>
      <c r="G452" s="146" t="str">
        <f>INDEX(ATS!$A:$AE,MATCH('2) Order Form'!$W452,ATS!$AD:$AD,0),6)</f>
        <v>L</v>
      </c>
      <c r="H452" s="59">
        <v>1</v>
      </c>
      <c r="I452" s="112">
        <v>0</v>
      </c>
      <c r="J452" s="118">
        <f>IFERROR(VLOOKUP(W452,ATS!$AD:$AF,2,FALSE),0)</f>
        <v>0</v>
      </c>
      <c r="K452" s="118" t="str">
        <f t="shared" si="266"/>
        <v>0</v>
      </c>
      <c r="L452" s="118">
        <f>IFERROR(VLOOKUP(W452,ATS!$AD:$AF,3,FALSE),0)</f>
        <v>0</v>
      </c>
      <c r="M452" s="151" t="str">
        <f t="shared" si="309"/>
        <v>0</v>
      </c>
      <c r="N452" s="94">
        <v>0</v>
      </c>
      <c r="O452" s="56">
        <f t="shared" si="310"/>
        <v>0</v>
      </c>
      <c r="P452" s="51">
        <f>VLOOKUP($C452,Prices!$A$3:$R$1996,MATCH('2) Order Form'!P$8,Prices!$A$2:$R$2,0),FALSE)</f>
        <v>50</v>
      </c>
      <c r="Q452" s="52">
        <f>VLOOKUP($C452,Prices!$A$3:$R$1996,MATCH('2) Order Form'!Q$8,Prices!$A$2:$R$2,0),FALSE)</f>
        <v>99.95</v>
      </c>
      <c r="R452" s="35">
        <f t="shared" si="311"/>
        <v>0</v>
      </c>
      <c r="S452" s="44">
        <f t="shared" si="312"/>
        <v>0</v>
      </c>
      <c r="T452" s="52">
        <f t="shared" si="313"/>
        <v>0</v>
      </c>
      <c r="U452" s="119">
        <f t="shared" si="252"/>
        <v>0</v>
      </c>
      <c r="V452" s="120"/>
      <c r="W452" s="143">
        <v>7048652277374</v>
      </c>
      <c r="X452" s="121"/>
      <c r="Y452" s="122">
        <f t="shared" si="288"/>
        <v>0</v>
      </c>
      <c r="Z452" s="123">
        <f t="shared" ca="1" si="314"/>
        <v>0</v>
      </c>
      <c r="AA452" s="123">
        <f t="shared" ca="1" si="315"/>
        <v>0</v>
      </c>
      <c r="AB452" s="123">
        <f t="shared" ca="1" si="316"/>
        <v>0</v>
      </c>
      <c r="AC452" s="123" t="str">
        <f t="shared" si="317"/>
        <v>828093Black</v>
      </c>
      <c r="AD452" s="124">
        <f t="shared" si="318"/>
        <v>828093</v>
      </c>
      <c r="AE452" s="127">
        <f>VLOOKUP($C452,Classification!$A:$F,5,FALSE)</f>
        <v>123</v>
      </c>
      <c r="AF452" s="125">
        <f>VLOOKUP($C452,Classification!$A:$F,6,FALSE)</f>
        <v>1</v>
      </c>
      <c r="AG452" s="126" t="str">
        <f>INDEX(ATS!$A:$AE,MATCH('2) Order Form'!$W452,ATS!$AD:$AD,0),7)</f>
        <v>Active</v>
      </c>
    </row>
    <row r="453" spans="1:33" ht="17.25" customHeight="1" x14ac:dyDescent="0.2">
      <c r="A453" s="34">
        <v>5</v>
      </c>
      <c r="B453" s="34" t="str">
        <f>VLOOKUP(A453,Classification!$H$2:$I$11,2,FALSE)</f>
        <v>Bike Apparel</v>
      </c>
      <c r="C453" s="34">
        <f>INDEX(ATS!$A:$AE,MATCH('2) Order Form'!$W453,ATS!$AD:$AD,0),1)</f>
        <v>828093</v>
      </c>
      <c r="D453" s="34" t="str">
        <f>INDEX(ATS!$A:$AE,MATCH('2) Order Form'!$W453,ATS!$AD:$AD,0),2)</f>
        <v>Hunter Light Shorts M</v>
      </c>
      <c r="E453" s="83" t="str">
        <f>INDEX(ATS!$A:$AE,MATCH('2) Order Form'!$W453,ATS!$AD:$AD,0),4)</f>
        <v>BLACK-XL</v>
      </c>
      <c r="F453" s="83" t="str">
        <f>INDEX(ATS!$A:$AE,MATCH('2) Order Form'!$W453,ATS!$AD:$AD,0),5)</f>
        <v>Black</v>
      </c>
      <c r="G453" s="146" t="str">
        <f>INDEX(ATS!$A:$AE,MATCH('2) Order Form'!$W453,ATS!$AD:$AD,0),6)</f>
        <v>XL</v>
      </c>
      <c r="H453" s="59">
        <v>1</v>
      </c>
      <c r="I453" s="112">
        <v>0</v>
      </c>
      <c r="J453" s="118">
        <f>IFERROR(VLOOKUP(W453,ATS!$AD:$AF,2,FALSE),0)</f>
        <v>0</v>
      </c>
      <c r="K453" s="118" t="str">
        <f t="shared" si="266"/>
        <v>0</v>
      </c>
      <c r="L453" s="118">
        <f>IFERROR(VLOOKUP(W453,ATS!$AD:$AF,3,FALSE),0)</f>
        <v>0</v>
      </c>
      <c r="M453" s="151" t="str">
        <f t="shared" si="256"/>
        <v>0</v>
      </c>
      <c r="N453" s="94">
        <v>0</v>
      </c>
      <c r="O453" s="56">
        <f t="shared" si="257"/>
        <v>0</v>
      </c>
      <c r="P453" s="51">
        <f>VLOOKUP($C453,Prices!$A$3:$R$1996,MATCH('2) Order Form'!P$8,Prices!$A$2:$R$2,0),FALSE)</f>
        <v>50</v>
      </c>
      <c r="Q453" s="52">
        <f>VLOOKUP($C453,Prices!$A$3:$R$1996,MATCH('2) Order Form'!Q$8,Prices!$A$2:$R$2,0),FALSE)</f>
        <v>99.95</v>
      </c>
      <c r="R453" s="35">
        <f t="shared" si="258"/>
        <v>0</v>
      </c>
      <c r="S453" s="44">
        <f t="shared" si="259"/>
        <v>0</v>
      </c>
      <c r="T453" s="52">
        <f t="shared" si="260"/>
        <v>0</v>
      </c>
      <c r="U453" s="119">
        <f t="shared" si="252"/>
        <v>0</v>
      </c>
      <c r="V453" s="120"/>
      <c r="W453" s="143">
        <v>7048652277404</v>
      </c>
      <c r="X453" s="121"/>
      <c r="Y453" s="122">
        <f t="shared" si="277"/>
        <v>0</v>
      </c>
      <c r="Z453" s="123">
        <f t="shared" ca="1" si="261"/>
        <v>0</v>
      </c>
      <c r="AA453" s="123">
        <f t="shared" ca="1" si="262"/>
        <v>0</v>
      </c>
      <c r="AB453" s="123">
        <f t="shared" ca="1" si="263"/>
        <v>0</v>
      </c>
      <c r="AC453" s="123" t="str">
        <f t="shared" si="264"/>
        <v>828093Black</v>
      </c>
      <c r="AD453" s="124">
        <f t="shared" si="265"/>
        <v>828093</v>
      </c>
      <c r="AE453" s="127">
        <f>VLOOKUP($C453,Classification!$A:$F,5,FALSE)</f>
        <v>123</v>
      </c>
      <c r="AF453" s="125">
        <f>VLOOKUP($C453,Classification!$A:$F,6,FALSE)</f>
        <v>1</v>
      </c>
      <c r="AG453" s="126" t="str">
        <f>INDEX(ATS!$A:$AE,MATCH('2) Order Form'!$W453,ATS!$AD:$AD,0),7)</f>
        <v>Active</v>
      </c>
    </row>
    <row r="454" spans="1:33" ht="17.25" customHeight="1" x14ac:dyDescent="0.2">
      <c r="A454" s="34">
        <v>5</v>
      </c>
      <c r="B454" s="34" t="str">
        <f>VLOOKUP(A454,Classification!$H$2:$I$11,2,FALSE)</f>
        <v>Bike Apparel</v>
      </c>
      <c r="C454" s="34">
        <f>INDEX(ATS!$A:$AE,MATCH('2) Order Form'!$W454,ATS!$AD:$AD,0),1)</f>
        <v>828093</v>
      </c>
      <c r="D454" s="34" t="str">
        <f>INDEX(ATS!$A:$AE,MATCH('2) Order Form'!$W454,ATS!$AD:$AD,0),2)</f>
        <v>Hunter Light Shorts M</v>
      </c>
      <c r="E454" s="83" t="str">
        <f>INDEX(ATS!$A:$AE,MATCH('2) Order Form'!$W454,ATS!$AD:$AD,0),4)</f>
        <v>FOGRN-S</v>
      </c>
      <c r="F454" s="83" t="str">
        <f>INDEX(ATS!$A:$AE,MATCH('2) Order Form'!$W454,ATS!$AD:$AD,0),5)</f>
        <v>Forest Green</v>
      </c>
      <c r="G454" s="146" t="str">
        <f>INDEX(ATS!$A:$AE,MATCH('2) Order Form'!$W454,ATS!$AD:$AD,0),6)</f>
        <v>S</v>
      </c>
      <c r="H454" s="59">
        <v>1</v>
      </c>
      <c r="I454" s="112">
        <v>0</v>
      </c>
      <c r="J454" s="118">
        <f>IFERROR(VLOOKUP(W454,ATS!$AD:$AF,2,FALSE),0)</f>
        <v>4</v>
      </c>
      <c r="K454" s="118">
        <f>IF(J454=99999,"OPEN",IF(J454&gt;50,"50+",IF(J454&lt;=0,"0",J454)))</f>
        <v>4</v>
      </c>
      <c r="L454" s="118">
        <f>IFERROR(VLOOKUP(W454,ATS!$AD:$AF,3,FALSE),0)</f>
        <v>4</v>
      </c>
      <c r="M454" s="151">
        <f>IF(L454=99999,"OPEN",IF(L454&gt;50,"50+",IF(L454&lt;=0,"0",L454)))</f>
        <v>4</v>
      </c>
      <c r="N454" s="94">
        <v>0</v>
      </c>
      <c r="O454" s="56">
        <f>IF(N454&lt;&gt;0,N454,$P$5)</f>
        <v>0</v>
      </c>
      <c r="P454" s="51">
        <f>VLOOKUP($C454,Prices!$A$3:$R$1996,MATCH('2) Order Form'!P$8,Prices!$A$2:$R$2,0),FALSE)</f>
        <v>50</v>
      </c>
      <c r="Q454" s="52">
        <f>VLOOKUP($C454,Prices!$A$3:$R$1996,MATCH('2) Order Form'!Q$8,Prices!$A$2:$R$2,0),FALSE)</f>
        <v>99.95</v>
      </c>
      <c r="R454" s="35">
        <f>I454*P454</f>
        <v>0</v>
      </c>
      <c r="S454" s="44">
        <f>R454*O454</f>
        <v>0</v>
      </c>
      <c r="T454" s="52">
        <f>R454-S454</f>
        <v>0</v>
      </c>
      <c r="U454" s="119">
        <f t="shared" si="252"/>
        <v>0</v>
      </c>
      <c r="V454" s="120"/>
      <c r="W454" s="143">
        <v>7048652537317</v>
      </c>
      <c r="X454" s="121"/>
      <c r="Y454" s="122">
        <f t="shared" si="277"/>
        <v>0</v>
      </c>
      <c r="Z454" s="123">
        <f ca="1">IF(A454=OFFSET(A454,-1,0),0,1)</f>
        <v>0</v>
      </c>
      <c r="AA454" s="123">
        <f ca="1">IF(C454=OFFSET(C454,-1,0),0,1)</f>
        <v>0</v>
      </c>
      <c r="AB454" s="123">
        <f ca="1">IF(F454=OFFSET(F454,-1,0),0,1)</f>
        <v>1</v>
      </c>
      <c r="AC454" s="123" t="str">
        <f>CONCATENATE(C454,F454)</f>
        <v>828093Forest Green</v>
      </c>
      <c r="AD454" s="124">
        <f>IFERROR(IF(B454="EYEWEAR",CONCATENATE(C454,"-",G454),C454),C454)</f>
        <v>828093</v>
      </c>
      <c r="AE454" s="127">
        <f>VLOOKUP($C454,Classification!$A:$F,5,FALSE)</f>
        <v>123</v>
      </c>
      <c r="AF454" s="125">
        <f>VLOOKUP($C454,Classification!$A:$F,6,FALSE)</f>
        <v>1</v>
      </c>
      <c r="AG454" s="126" t="str">
        <f>INDEX(ATS!$A:$AE,MATCH('2) Order Form'!$W454,ATS!$AD:$AD,0),7)</f>
        <v>Stock</v>
      </c>
    </row>
    <row r="455" spans="1:33" ht="17.25" customHeight="1" x14ac:dyDescent="0.2">
      <c r="A455" s="34">
        <v>5</v>
      </c>
      <c r="B455" s="34" t="str">
        <f>VLOOKUP(A455,Classification!$H$2:$I$11,2,FALSE)</f>
        <v>Bike Apparel</v>
      </c>
      <c r="C455" s="34">
        <f>INDEX(ATS!$A:$AE,MATCH('2) Order Form'!$W455,ATS!$AD:$AD,0),1)</f>
        <v>828093</v>
      </c>
      <c r="D455" s="34" t="str">
        <f>INDEX(ATS!$A:$AE,MATCH('2) Order Form'!$W455,ATS!$AD:$AD,0),2)</f>
        <v>Hunter Light Shorts M</v>
      </c>
      <c r="E455" s="83" t="str">
        <f>INDEX(ATS!$A:$AE,MATCH('2) Order Form'!$W455,ATS!$AD:$AD,0),4)</f>
        <v>FOGRN-M</v>
      </c>
      <c r="F455" s="83" t="str">
        <f>INDEX(ATS!$A:$AE,MATCH('2) Order Form'!$W455,ATS!$AD:$AD,0),5)</f>
        <v>Forest Green</v>
      </c>
      <c r="G455" s="146" t="str">
        <f>INDEX(ATS!$A:$AE,MATCH('2) Order Form'!$W455,ATS!$AD:$AD,0),6)</f>
        <v>M</v>
      </c>
      <c r="H455" s="59">
        <v>1</v>
      </c>
      <c r="I455" s="112">
        <v>0</v>
      </c>
      <c r="J455" s="118">
        <f>IFERROR(VLOOKUP(W455,ATS!$AD:$AF,2,FALSE),0)</f>
        <v>0</v>
      </c>
      <c r="K455" s="118" t="str">
        <f>IF(J455=99999,"OPEN",IF(J455&gt;50,"50+",IF(J455&lt;=0,"0",J455)))</f>
        <v>0</v>
      </c>
      <c r="L455" s="118">
        <f>IFERROR(VLOOKUP(W455,ATS!$AD:$AF,3,FALSE),0)</f>
        <v>0</v>
      </c>
      <c r="M455" s="151" t="str">
        <f>IF(L455=99999,"OPEN",IF(L455&gt;50,"50+",IF(L455&lt;=0,"0",L455)))</f>
        <v>0</v>
      </c>
      <c r="N455" s="94">
        <v>0</v>
      </c>
      <c r="O455" s="56">
        <f>IF(N455&lt;&gt;0,N455,$P$5)</f>
        <v>0</v>
      </c>
      <c r="P455" s="51">
        <f>VLOOKUP($C455,Prices!$A$3:$R$1996,MATCH('2) Order Form'!P$8,Prices!$A$2:$R$2,0),FALSE)</f>
        <v>50</v>
      </c>
      <c r="Q455" s="52">
        <f>VLOOKUP($C455,Prices!$A$3:$R$1996,MATCH('2) Order Form'!Q$8,Prices!$A$2:$R$2,0),FALSE)</f>
        <v>99.95</v>
      </c>
      <c r="R455" s="35">
        <f>I455*P455</f>
        <v>0</v>
      </c>
      <c r="S455" s="44">
        <f>R455*O455</f>
        <v>0</v>
      </c>
      <c r="T455" s="52">
        <f>R455-S455</f>
        <v>0</v>
      </c>
      <c r="U455" s="119">
        <f t="shared" si="252"/>
        <v>0</v>
      </c>
      <c r="V455" s="120"/>
      <c r="W455" s="143">
        <v>7048652537300</v>
      </c>
      <c r="X455" s="121"/>
      <c r="Y455" s="122">
        <f t="shared" si="277"/>
        <v>0</v>
      </c>
      <c r="Z455" s="123">
        <f ca="1">IF(A455=OFFSET(A455,-1,0),0,1)</f>
        <v>0</v>
      </c>
      <c r="AA455" s="123">
        <f ca="1">IF(C455=OFFSET(C455,-1,0),0,1)</f>
        <v>0</v>
      </c>
      <c r="AB455" s="123">
        <f ca="1">IF(F455=OFFSET(F455,-1,0),0,1)</f>
        <v>0</v>
      </c>
      <c r="AC455" s="123" t="str">
        <f>CONCATENATE(C455,F455)</f>
        <v>828093Forest Green</v>
      </c>
      <c r="AD455" s="124">
        <f>IFERROR(IF(B455="EYEWEAR",CONCATENATE(C455,"-",G455),C455),C455)</f>
        <v>828093</v>
      </c>
      <c r="AE455" s="127">
        <f>VLOOKUP($C455,Classification!$A:$F,5,FALSE)</f>
        <v>123</v>
      </c>
      <c r="AF455" s="125">
        <f>VLOOKUP($C455,Classification!$A:$F,6,FALSE)</f>
        <v>1</v>
      </c>
      <c r="AG455" s="126" t="str">
        <f>INDEX(ATS!$A:$AE,MATCH('2) Order Form'!$W455,ATS!$AD:$AD,0),7)</f>
        <v>Stock</v>
      </c>
    </row>
    <row r="456" spans="1:33" ht="17.25" customHeight="1" x14ac:dyDescent="0.2">
      <c r="A456" s="34">
        <v>5</v>
      </c>
      <c r="B456" s="34" t="str">
        <f>VLOOKUP(A456,Classification!$H$2:$I$11,2,FALSE)</f>
        <v>Bike Apparel</v>
      </c>
      <c r="C456" s="34">
        <f>INDEX(ATS!$A:$AE,MATCH('2) Order Form'!$W456,ATS!$AD:$AD,0),1)</f>
        <v>828093</v>
      </c>
      <c r="D456" s="34" t="str">
        <f>INDEX(ATS!$A:$AE,MATCH('2) Order Form'!$W456,ATS!$AD:$AD,0),2)</f>
        <v>Hunter Light Shorts M</v>
      </c>
      <c r="E456" s="83" t="str">
        <f>INDEX(ATS!$A:$AE,MATCH('2) Order Form'!$W456,ATS!$AD:$AD,0),4)</f>
        <v>FOGRN-L</v>
      </c>
      <c r="F456" s="83" t="str">
        <f>INDEX(ATS!$A:$AE,MATCH('2) Order Form'!$W456,ATS!$AD:$AD,0),5)</f>
        <v>Forest Green</v>
      </c>
      <c r="G456" s="146" t="str">
        <f>INDEX(ATS!$A:$AE,MATCH('2) Order Form'!$W456,ATS!$AD:$AD,0),6)</f>
        <v>L</v>
      </c>
      <c r="H456" s="59">
        <v>1</v>
      </c>
      <c r="I456" s="112">
        <v>0</v>
      </c>
      <c r="J456" s="118">
        <f>IFERROR(VLOOKUP(W456,ATS!$AD:$AF,2,FALSE),0)</f>
        <v>0</v>
      </c>
      <c r="K456" s="118" t="str">
        <f t="shared" ref="K456:K478" si="319">IF(J456=99999,"OPEN",IF(J456&gt;50,"50+",IF(J456&lt;=0,"0",J456)))</f>
        <v>0</v>
      </c>
      <c r="L456" s="118">
        <f>IFERROR(VLOOKUP(W456,ATS!$AD:$AF,3,FALSE),0)</f>
        <v>0</v>
      </c>
      <c r="M456" s="151" t="str">
        <f t="shared" si="256"/>
        <v>0</v>
      </c>
      <c r="N456" s="94">
        <v>0</v>
      </c>
      <c r="O456" s="56">
        <f t="shared" si="257"/>
        <v>0</v>
      </c>
      <c r="P456" s="51">
        <f>VLOOKUP($C456,Prices!$A$3:$R$1996,MATCH('2) Order Form'!P$8,Prices!$A$2:$R$2,0),FALSE)</f>
        <v>50</v>
      </c>
      <c r="Q456" s="52">
        <f>VLOOKUP($C456,Prices!$A$3:$R$1996,MATCH('2) Order Form'!Q$8,Prices!$A$2:$R$2,0),FALSE)</f>
        <v>99.95</v>
      </c>
      <c r="R456" s="35">
        <f t="shared" si="258"/>
        <v>0</v>
      </c>
      <c r="S456" s="44">
        <f t="shared" si="259"/>
        <v>0</v>
      </c>
      <c r="T456" s="52">
        <f t="shared" si="260"/>
        <v>0</v>
      </c>
      <c r="U456" s="119">
        <f t="shared" si="252"/>
        <v>0</v>
      </c>
      <c r="V456" s="120"/>
      <c r="W456" s="143">
        <v>7048652537294</v>
      </c>
      <c r="X456" s="121"/>
      <c r="Y456" s="122">
        <f t="shared" si="277"/>
        <v>0</v>
      </c>
      <c r="Z456" s="123">
        <f t="shared" ca="1" si="261"/>
        <v>0</v>
      </c>
      <c r="AA456" s="123">
        <f t="shared" ca="1" si="262"/>
        <v>0</v>
      </c>
      <c r="AB456" s="123">
        <f t="shared" ca="1" si="263"/>
        <v>0</v>
      </c>
      <c r="AC456" s="123" t="str">
        <f t="shared" si="264"/>
        <v>828093Forest Green</v>
      </c>
      <c r="AD456" s="124">
        <f t="shared" si="265"/>
        <v>828093</v>
      </c>
      <c r="AE456" s="127">
        <f>VLOOKUP($C456,Classification!$A:$F,5,FALSE)</f>
        <v>123</v>
      </c>
      <c r="AF456" s="125">
        <f>VLOOKUP($C456,Classification!$A:$F,6,FALSE)</f>
        <v>1</v>
      </c>
      <c r="AG456" s="126" t="str">
        <f>INDEX(ATS!$A:$AE,MATCH('2) Order Form'!$W456,ATS!$AD:$AD,0),7)</f>
        <v>Stock</v>
      </c>
    </row>
    <row r="457" spans="1:33" ht="17.25" customHeight="1" x14ac:dyDescent="0.2">
      <c r="A457" s="34">
        <v>5</v>
      </c>
      <c r="B457" s="34" t="str">
        <f>VLOOKUP(A457,Classification!$H$2:$I$11,2,FALSE)</f>
        <v>Bike Apparel</v>
      </c>
      <c r="C457" s="34">
        <f>INDEX(ATS!$A:$AE,MATCH('2) Order Form'!$W457,ATS!$AD:$AD,0),1)</f>
        <v>828093</v>
      </c>
      <c r="D457" s="34" t="str">
        <f>INDEX(ATS!$A:$AE,MATCH('2) Order Form'!$W457,ATS!$AD:$AD,0),2)</f>
        <v>Hunter Light Shorts M</v>
      </c>
      <c r="E457" s="83" t="str">
        <f>INDEX(ATS!$A:$AE,MATCH('2) Order Form'!$W457,ATS!$AD:$AD,0),4)</f>
        <v>FOGRN-XL</v>
      </c>
      <c r="F457" s="83" t="str">
        <f>INDEX(ATS!$A:$AE,MATCH('2) Order Form'!$W457,ATS!$AD:$AD,0),5)</f>
        <v>Forest Green</v>
      </c>
      <c r="G457" s="146" t="str">
        <f>INDEX(ATS!$A:$AE,MATCH('2) Order Form'!$W457,ATS!$AD:$AD,0),6)</f>
        <v>XL</v>
      </c>
      <c r="H457" s="59">
        <v>1</v>
      </c>
      <c r="I457" s="112">
        <v>0</v>
      </c>
      <c r="J457" s="118">
        <f>IFERROR(VLOOKUP(W457,ATS!$AD:$AF,2,FALSE),0)</f>
        <v>0</v>
      </c>
      <c r="K457" s="118" t="str">
        <f t="shared" si="319"/>
        <v>0</v>
      </c>
      <c r="L457" s="118">
        <f>IFERROR(VLOOKUP(W457,ATS!$AD:$AF,3,FALSE),0)</f>
        <v>0</v>
      </c>
      <c r="M457" s="151" t="str">
        <f t="shared" si="256"/>
        <v>0</v>
      </c>
      <c r="N457" s="94">
        <v>0</v>
      </c>
      <c r="O457" s="56">
        <f t="shared" si="257"/>
        <v>0</v>
      </c>
      <c r="P457" s="51">
        <f>VLOOKUP($C457,Prices!$A$3:$R$1996,MATCH('2) Order Form'!P$8,Prices!$A$2:$R$2,0),FALSE)</f>
        <v>50</v>
      </c>
      <c r="Q457" s="52">
        <f>VLOOKUP($C457,Prices!$A$3:$R$1996,MATCH('2) Order Form'!Q$8,Prices!$A$2:$R$2,0),FALSE)</f>
        <v>99.95</v>
      </c>
      <c r="R457" s="35">
        <f t="shared" si="258"/>
        <v>0</v>
      </c>
      <c r="S457" s="44">
        <f t="shared" si="259"/>
        <v>0</v>
      </c>
      <c r="T457" s="52">
        <f t="shared" si="260"/>
        <v>0</v>
      </c>
      <c r="U457" s="119">
        <f t="shared" ref="U457:U524" si="320">IFERROR(I457/SUMIF($AC$9:$AC$684,AC457,$I$9:$I$684),0)</f>
        <v>0</v>
      </c>
      <c r="V457" s="120"/>
      <c r="W457" s="143">
        <v>7048652537324</v>
      </c>
      <c r="X457" s="121"/>
      <c r="Y457" s="122">
        <f t="shared" si="277"/>
        <v>0</v>
      </c>
      <c r="Z457" s="123">
        <f t="shared" ca="1" si="261"/>
        <v>0</v>
      </c>
      <c r="AA457" s="123">
        <f t="shared" ca="1" si="262"/>
        <v>0</v>
      </c>
      <c r="AB457" s="123">
        <f t="shared" ca="1" si="263"/>
        <v>0</v>
      </c>
      <c r="AC457" s="123" t="str">
        <f t="shared" si="264"/>
        <v>828093Forest Green</v>
      </c>
      <c r="AD457" s="124">
        <f t="shared" si="265"/>
        <v>828093</v>
      </c>
      <c r="AE457" s="127">
        <f>VLOOKUP($C457,Classification!$A:$F,5,FALSE)</f>
        <v>123</v>
      </c>
      <c r="AF457" s="125">
        <f>VLOOKUP($C457,Classification!$A:$F,6,FALSE)</f>
        <v>1</v>
      </c>
      <c r="AG457" s="126" t="str">
        <f>INDEX(ATS!$A:$AE,MATCH('2) Order Form'!$W457,ATS!$AD:$AD,0),7)</f>
        <v>Stock</v>
      </c>
    </row>
    <row r="458" spans="1:33" ht="17.25" customHeight="1" x14ac:dyDescent="0.2">
      <c r="A458" s="34">
        <v>5</v>
      </c>
      <c r="B458" s="34" t="str">
        <f>VLOOKUP(A458,Classification!$H$2:$I$11,2,FALSE)</f>
        <v>Bike Apparel</v>
      </c>
      <c r="C458" s="34">
        <f>INDEX(ATS!$A:$AE,MATCH('2) Order Form'!$W458,ATS!$AD:$AD,0),1)</f>
        <v>828161</v>
      </c>
      <c r="D458" s="34" t="str">
        <f>INDEX(ATS!$A:$AE,MATCH('2) Order Form'!$W458,ATS!$AD:$AD,0),2)</f>
        <v>Hunter Slashed Shorts M</v>
      </c>
      <c r="E458" s="83" t="str">
        <f>INDEX(ATS!$A:$AE,MATCH('2) Order Form'!$W458,ATS!$AD:$AD,0),4)</f>
        <v>BLACK-S</v>
      </c>
      <c r="F458" s="83" t="str">
        <f>INDEX(ATS!$A:$AE,MATCH('2) Order Form'!$W458,ATS!$AD:$AD,0),5)</f>
        <v>Black</v>
      </c>
      <c r="G458" s="146" t="str">
        <f>INDEX(ATS!$A:$AE,MATCH('2) Order Form'!$W458,ATS!$AD:$AD,0),6)</f>
        <v>S</v>
      </c>
      <c r="H458" s="59">
        <v>1</v>
      </c>
      <c r="I458" s="112">
        <v>0</v>
      </c>
      <c r="J458" s="118">
        <f>IFERROR(VLOOKUP(W458,ATS!$AD:$AF,2,FALSE),0)</f>
        <v>38</v>
      </c>
      <c r="K458" s="118">
        <f t="shared" si="319"/>
        <v>38</v>
      </c>
      <c r="L458" s="118">
        <f>IFERROR(VLOOKUP(W458,ATS!$AD:$AF,3,FALSE),0)</f>
        <v>38</v>
      </c>
      <c r="M458" s="151">
        <f t="shared" si="256"/>
        <v>38</v>
      </c>
      <c r="N458" s="94">
        <v>0</v>
      </c>
      <c r="O458" s="56">
        <f t="shared" si="257"/>
        <v>0</v>
      </c>
      <c r="P458" s="51">
        <f>VLOOKUP($C458,Prices!$A$3:$R$1996,MATCH('2) Order Form'!P$8,Prices!$A$2:$R$2,0),FALSE)</f>
        <v>40</v>
      </c>
      <c r="Q458" s="52">
        <f>VLOOKUP($C458,Prices!$A$3:$R$1996,MATCH('2) Order Form'!Q$8,Prices!$A$2:$R$2,0),FALSE)</f>
        <v>79.95</v>
      </c>
      <c r="R458" s="35">
        <f t="shared" si="258"/>
        <v>0</v>
      </c>
      <c r="S458" s="44">
        <f t="shared" si="259"/>
        <v>0</v>
      </c>
      <c r="T458" s="52">
        <f t="shared" si="260"/>
        <v>0</v>
      </c>
      <c r="U458" s="119">
        <f t="shared" si="320"/>
        <v>0</v>
      </c>
      <c r="V458" s="120"/>
      <c r="W458" s="143">
        <v>7048652537157</v>
      </c>
      <c r="X458" s="121"/>
      <c r="Y458" s="122">
        <f t="shared" si="277"/>
        <v>0</v>
      </c>
      <c r="Z458" s="123">
        <f t="shared" ca="1" si="261"/>
        <v>0</v>
      </c>
      <c r="AA458" s="123">
        <f t="shared" ca="1" si="262"/>
        <v>1</v>
      </c>
      <c r="AB458" s="123">
        <f t="shared" ca="1" si="263"/>
        <v>1</v>
      </c>
      <c r="AC458" s="123" t="str">
        <f t="shared" si="264"/>
        <v>828161Black</v>
      </c>
      <c r="AD458" s="124">
        <f t="shared" si="265"/>
        <v>828161</v>
      </c>
      <c r="AE458" s="127">
        <f>VLOOKUP($C458,Classification!$A:$F,5,FALSE)</f>
        <v>124</v>
      </c>
      <c r="AF458" s="125">
        <f>VLOOKUP($C458,Classification!$A:$F,6,FALSE)</f>
        <v>1</v>
      </c>
      <c r="AG458" s="126" t="str">
        <f>INDEX(ATS!$A:$AE,MATCH('2) Order Form'!$W458,ATS!$AD:$AD,0),7)</f>
        <v>Active</v>
      </c>
    </row>
    <row r="459" spans="1:33" ht="17.25" customHeight="1" x14ac:dyDescent="0.2">
      <c r="A459" s="34">
        <v>5</v>
      </c>
      <c r="B459" s="34" t="str">
        <f>VLOOKUP(A459,Classification!$H$2:$I$11,2,FALSE)</f>
        <v>Bike Apparel</v>
      </c>
      <c r="C459" s="34">
        <f>INDEX(ATS!$A:$AE,MATCH('2) Order Form'!$W459,ATS!$AD:$AD,0),1)</f>
        <v>828161</v>
      </c>
      <c r="D459" s="34" t="str">
        <f>INDEX(ATS!$A:$AE,MATCH('2) Order Form'!$W459,ATS!$AD:$AD,0),2)</f>
        <v>Hunter Slashed Shorts M</v>
      </c>
      <c r="E459" s="83" t="str">
        <f>INDEX(ATS!$A:$AE,MATCH('2) Order Form'!$W459,ATS!$AD:$AD,0),4)</f>
        <v>BLACK-M</v>
      </c>
      <c r="F459" s="83" t="str">
        <f>INDEX(ATS!$A:$AE,MATCH('2) Order Form'!$W459,ATS!$AD:$AD,0),5)</f>
        <v>Black</v>
      </c>
      <c r="G459" s="146" t="str">
        <f>INDEX(ATS!$A:$AE,MATCH('2) Order Form'!$W459,ATS!$AD:$AD,0),6)</f>
        <v>M</v>
      </c>
      <c r="H459" s="59">
        <v>1</v>
      </c>
      <c r="I459" s="112">
        <v>0</v>
      </c>
      <c r="J459" s="118">
        <f>IFERROR(VLOOKUP(W459,ATS!$AD:$AF,2,FALSE),0)</f>
        <v>210</v>
      </c>
      <c r="K459" s="118" t="str">
        <f t="shared" si="319"/>
        <v>50+</v>
      </c>
      <c r="L459" s="118">
        <f>IFERROR(VLOOKUP(W459,ATS!$AD:$AF,3,FALSE),0)</f>
        <v>210</v>
      </c>
      <c r="M459" s="151" t="str">
        <f t="shared" ref="M459" si="321">IF(L459=99999,"OPEN",IF(L459&gt;50,"50+",IF(L459&lt;=0,"0",L459)))</f>
        <v>50+</v>
      </c>
      <c r="N459" s="94">
        <v>0</v>
      </c>
      <c r="O459" s="56">
        <f t="shared" ref="O459" si="322">IF(N459&lt;&gt;0,N459,$P$5)</f>
        <v>0</v>
      </c>
      <c r="P459" s="51">
        <f>VLOOKUP($C459,Prices!$A$3:$R$1996,MATCH('2) Order Form'!P$8,Prices!$A$2:$R$2,0),FALSE)</f>
        <v>40</v>
      </c>
      <c r="Q459" s="52">
        <f>VLOOKUP($C459,Prices!$A$3:$R$1996,MATCH('2) Order Form'!Q$8,Prices!$A$2:$R$2,0),FALSE)</f>
        <v>79.95</v>
      </c>
      <c r="R459" s="35">
        <f t="shared" ref="R459" si="323">I459*P459</f>
        <v>0</v>
      </c>
      <c r="S459" s="44">
        <f t="shared" ref="S459" si="324">R459*O459</f>
        <v>0</v>
      </c>
      <c r="T459" s="52">
        <f t="shared" ref="T459" si="325">R459-S459</f>
        <v>0</v>
      </c>
      <c r="U459" s="119">
        <f t="shared" si="320"/>
        <v>0</v>
      </c>
      <c r="V459" s="120"/>
      <c r="W459" s="143">
        <v>7048652537140</v>
      </c>
      <c r="X459" s="121"/>
      <c r="Y459" s="122">
        <f t="shared" si="277"/>
        <v>0</v>
      </c>
      <c r="Z459" s="123">
        <f t="shared" ref="Z459" ca="1" si="326">IF(A459=OFFSET(A459,-1,0),0,1)</f>
        <v>0</v>
      </c>
      <c r="AA459" s="123">
        <f t="shared" ref="AA459" ca="1" si="327">IF(C459=OFFSET(C459,-1,0),0,1)</f>
        <v>0</v>
      </c>
      <c r="AB459" s="123">
        <f t="shared" ref="AB459" ca="1" si="328">IF(F459=OFFSET(F459,-1,0),0,1)</f>
        <v>0</v>
      </c>
      <c r="AC459" s="123" t="str">
        <f t="shared" ref="AC459" si="329">CONCATENATE(C459,F459)</f>
        <v>828161Black</v>
      </c>
      <c r="AD459" s="124">
        <f t="shared" ref="AD459" si="330">IFERROR(IF(B459="EYEWEAR",CONCATENATE(C459,"-",G459),C459),C459)</f>
        <v>828161</v>
      </c>
      <c r="AE459" s="127">
        <f>VLOOKUP($C459,Classification!$A:$F,5,FALSE)</f>
        <v>124</v>
      </c>
      <c r="AF459" s="125">
        <f>VLOOKUP($C459,Classification!$A:$F,6,FALSE)</f>
        <v>1</v>
      </c>
      <c r="AG459" s="126" t="str">
        <f>INDEX(ATS!$A:$AE,MATCH('2) Order Form'!$W459,ATS!$AD:$AD,0),7)</f>
        <v>Active</v>
      </c>
    </row>
    <row r="460" spans="1:33" ht="17.25" customHeight="1" x14ac:dyDescent="0.2">
      <c r="A460" s="34">
        <v>5</v>
      </c>
      <c r="B460" s="34" t="str">
        <f>VLOOKUP(A460,Classification!$H$2:$I$11,2,FALSE)</f>
        <v>Bike Apparel</v>
      </c>
      <c r="C460" s="34">
        <f>INDEX(ATS!$A:$AE,MATCH('2) Order Form'!$W460,ATS!$AD:$AD,0),1)</f>
        <v>828161</v>
      </c>
      <c r="D460" s="34" t="str">
        <f>INDEX(ATS!$A:$AE,MATCH('2) Order Form'!$W460,ATS!$AD:$AD,0),2)</f>
        <v>Hunter Slashed Shorts M</v>
      </c>
      <c r="E460" s="83" t="str">
        <f>INDEX(ATS!$A:$AE,MATCH('2) Order Form'!$W460,ATS!$AD:$AD,0),4)</f>
        <v>BLACK-L</v>
      </c>
      <c r="F460" s="83" t="str">
        <f>INDEX(ATS!$A:$AE,MATCH('2) Order Form'!$W460,ATS!$AD:$AD,0),5)</f>
        <v>Black</v>
      </c>
      <c r="G460" s="146" t="str">
        <f>INDEX(ATS!$A:$AE,MATCH('2) Order Form'!$W460,ATS!$AD:$AD,0),6)</f>
        <v>L</v>
      </c>
      <c r="H460" s="59">
        <v>1</v>
      </c>
      <c r="I460" s="112">
        <v>0</v>
      </c>
      <c r="J460" s="118">
        <f>IFERROR(VLOOKUP(W460,ATS!$AD:$AF,2,FALSE),0)</f>
        <v>81</v>
      </c>
      <c r="K460" s="118" t="str">
        <f t="shared" si="319"/>
        <v>50+</v>
      </c>
      <c r="L460" s="118">
        <f>IFERROR(VLOOKUP(W460,ATS!$AD:$AF,3,FALSE),0)</f>
        <v>81</v>
      </c>
      <c r="M460" s="151" t="str">
        <f t="shared" ref="M460:M549" si="331">IF(L460=99999,"OPEN",IF(L460&gt;50,"50+",IF(L460&lt;=0,"0",L460)))</f>
        <v>50+</v>
      </c>
      <c r="N460" s="94">
        <v>0</v>
      </c>
      <c r="O460" s="56">
        <f t="shared" ref="O460:O549" si="332">IF(N460&lt;&gt;0,N460,$P$5)</f>
        <v>0</v>
      </c>
      <c r="P460" s="51">
        <f>VLOOKUP($C460,Prices!$A$3:$R$1996,MATCH('2) Order Form'!P$8,Prices!$A$2:$R$2,0),FALSE)</f>
        <v>40</v>
      </c>
      <c r="Q460" s="52">
        <f>VLOOKUP($C460,Prices!$A$3:$R$1996,MATCH('2) Order Form'!Q$8,Prices!$A$2:$R$2,0),FALSE)</f>
        <v>79.95</v>
      </c>
      <c r="R460" s="35">
        <f t="shared" ref="R460:R549" si="333">I460*P460</f>
        <v>0</v>
      </c>
      <c r="S460" s="44">
        <f t="shared" ref="S460:S549" si="334">R460*O460</f>
        <v>0</v>
      </c>
      <c r="T460" s="52">
        <f t="shared" ref="T460:T549" si="335">R460-S460</f>
        <v>0</v>
      </c>
      <c r="U460" s="119">
        <f t="shared" si="320"/>
        <v>0</v>
      </c>
      <c r="V460" s="120"/>
      <c r="W460" s="143">
        <v>7048652537133</v>
      </c>
      <c r="X460" s="121"/>
      <c r="Y460" s="122">
        <f t="shared" si="277"/>
        <v>0</v>
      </c>
      <c r="Z460" s="123">
        <f t="shared" ref="Z460:Z549" ca="1" si="336">IF(A460=OFFSET(A460,-1,0),0,1)</f>
        <v>0</v>
      </c>
      <c r="AA460" s="123">
        <f t="shared" ref="AA460:AA549" ca="1" si="337">IF(C460=OFFSET(C460,-1,0),0,1)</f>
        <v>0</v>
      </c>
      <c r="AB460" s="123">
        <f t="shared" ref="AB460:AB549" ca="1" si="338">IF(F460=OFFSET(F460,-1,0),0,1)</f>
        <v>0</v>
      </c>
      <c r="AC460" s="123" t="str">
        <f t="shared" ref="AC460:AC549" si="339">CONCATENATE(C460,F460)</f>
        <v>828161Black</v>
      </c>
      <c r="AD460" s="124">
        <f t="shared" ref="AD460:AD549" si="340">IFERROR(IF(B460="EYEWEAR",CONCATENATE(C460,"-",G460),C460),C460)</f>
        <v>828161</v>
      </c>
      <c r="AE460" s="127">
        <f>VLOOKUP($C460,Classification!$A:$F,5,FALSE)</f>
        <v>124</v>
      </c>
      <c r="AF460" s="125">
        <f>VLOOKUP($C460,Classification!$A:$F,6,FALSE)</f>
        <v>1</v>
      </c>
      <c r="AG460" s="126" t="str">
        <f>INDEX(ATS!$A:$AE,MATCH('2) Order Form'!$W460,ATS!$AD:$AD,0),7)</f>
        <v>Active</v>
      </c>
    </row>
    <row r="461" spans="1:33" ht="17.25" customHeight="1" x14ac:dyDescent="0.2">
      <c r="A461" s="34">
        <v>5</v>
      </c>
      <c r="B461" s="34" t="str">
        <f>VLOOKUP(A461,Classification!$H$2:$I$11,2,FALSE)</f>
        <v>Bike Apparel</v>
      </c>
      <c r="C461" s="34">
        <f>INDEX(ATS!$A:$AE,MATCH('2) Order Form'!$W461,ATS!$AD:$AD,0),1)</f>
        <v>828161</v>
      </c>
      <c r="D461" s="34" t="str">
        <f>INDEX(ATS!$A:$AE,MATCH('2) Order Form'!$W461,ATS!$AD:$AD,0),2)</f>
        <v>Hunter Slashed Shorts M</v>
      </c>
      <c r="E461" s="83" t="str">
        <f>INDEX(ATS!$A:$AE,MATCH('2) Order Form'!$W461,ATS!$AD:$AD,0),4)</f>
        <v>BLACK-XL</v>
      </c>
      <c r="F461" s="83" t="str">
        <f>INDEX(ATS!$A:$AE,MATCH('2) Order Form'!$W461,ATS!$AD:$AD,0),5)</f>
        <v>Black</v>
      </c>
      <c r="G461" s="146" t="str">
        <f>INDEX(ATS!$A:$AE,MATCH('2) Order Form'!$W461,ATS!$AD:$AD,0),6)</f>
        <v>XL</v>
      </c>
      <c r="H461" s="59">
        <v>1</v>
      </c>
      <c r="I461" s="112">
        <v>0</v>
      </c>
      <c r="J461" s="118">
        <f>IFERROR(VLOOKUP(W461,ATS!$AD:$AF,2,FALSE),0)</f>
        <v>1</v>
      </c>
      <c r="K461" s="118">
        <f t="shared" si="319"/>
        <v>1</v>
      </c>
      <c r="L461" s="118">
        <f>IFERROR(VLOOKUP(W461,ATS!$AD:$AF,3,FALSE),0)</f>
        <v>1</v>
      </c>
      <c r="M461" s="151">
        <f t="shared" si="331"/>
        <v>1</v>
      </c>
      <c r="N461" s="94">
        <v>0</v>
      </c>
      <c r="O461" s="56">
        <f t="shared" si="332"/>
        <v>0</v>
      </c>
      <c r="P461" s="51">
        <f>VLOOKUP($C461,Prices!$A$3:$R$1996,MATCH('2) Order Form'!P$8,Prices!$A$2:$R$2,0),FALSE)</f>
        <v>40</v>
      </c>
      <c r="Q461" s="52">
        <f>VLOOKUP($C461,Prices!$A$3:$R$1996,MATCH('2) Order Form'!Q$8,Prices!$A$2:$R$2,0),FALSE)</f>
        <v>79.95</v>
      </c>
      <c r="R461" s="35">
        <f t="shared" si="333"/>
        <v>0</v>
      </c>
      <c r="S461" s="44">
        <f t="shared" si="334"/>
        <v>0</v>
      </c>
      <c r="T461" s="52">
        <f t="shared" si="335"/>
        <v>0</v>
      </c>
      <c r="U461" s="119">
        <f t="shared" si="320"/>
        <v>0</v>
      </c>
      <c r="V461" s="120"/>
      <c r="W461" s="143">
        <v>7048652537164</v>
      </c>
      <c r="X461" s="121"/>
      <c r="Y461" s="122">
        <f t="shared" si="277"/>
        <v>0</v>
      </c>
      <c r="Z461" s="123">
        <f t="shared" ca="1" si="336"/>
        <v>0</v>
      </c>
      <c r="AA461" s="123">
        <f t="shared" ca="1" si="337"/>
        <v>0</v>
      </c>
      <c r="AB461" s="123">
        <f t="shared" ca="1" si="338"/>
        <v>0</v>
      </c>
      <c r="AC461" s="123" t="str">
        <f t="shared" si="339"/>
        <v>828161Black</v>
      </c>
      <c r="AD461" s="124">
        <f t="shared" si="340"/>
        <v>828161</v>
      </c>
      <c r="AE461" s="127">
        <f>VLOOKUP($C461,Classification!$A:$F,5,FALSE)</f>
        <v>124</v>
      </c>
      <c r="AF461" s="125">
        <f>VLOOKUP($C461,Classification!$A:$F,6,FALSE)</f>
        <v>1</v>
      </c>
      <c r="AG461" s="126" t="str">
        <f>INDEX(ATS!$A:$AE,MATCH('2) Order Form'!$W461,ATS!$AD:$AD,0),7)</f>
        <v>Active</v>
      </c>
    </row>
    <row r="462" spans="1:33" ht="17.25" customHeight="1" x14ac:dyDescent="0.2">
      <c r="A462" s="34">
        <v>5</v>
      </c>
      <c r="B462" s="34" t="str">
        <f>VLOOKUP(A462,Classification!$H$2:$I$11,2,FALSE)</f>
        <v>Bike Apparel</v>
      </c>
      <c r="C462" s="34">
        <f>INDEX(ATS!$A:$AE,MATCH('2) Order Form'!$W462,ATS!$AD:$AD,0),1)</f>
        <v>828161</v>
      </c>
      <c r="D462" s="34" t="str">
        <f>INDEX(ATS!$A:$AE,MATCH('2) Order Form'!$W462,ATS!$AD:$AD,0),2)</f>
        <v>Hunter Slashed Shorts M</v>
      </c>
      <c r="E462" s="83" t="str">
        <f>INDEX(ATS!$A:$AE,MATCH('2) Order Form'!$W462,ATS!$AD:$AD,0),4)</f>
        <v>FOGRN-S</v>
      </c>
      <c r="F462" s="83" t="str">
        <f>INDEX(ATS!$A:$AE,MATCH('2) Order Form'!$W462,ATS!$AD:$AD,0),5)</f>
        <v>Forest Green</v>
      </c>
      <c r="G462" s="146" t="str">
        <f>INDEX(ATS!$A:$AE,MATCH('2) Order Form'!$W462,ATS!$AD:$AD,0),6)</f>
        <v>S</v>
      </c>
      <c r="H462" s="59">
        <v>1</v>
      </c>
      <c r="I462" s="112">
        <v>0</v>
      </c>
      <c r="J462" s="118">
        <f>IFERROR(VLOOKUP(W462,ATS!$AD:$AF,2,FALSE),0)</f>
        <v>1</v>
      </c>
      <c r="K462" s="118">
        <f t="shared" si="319"/>
        <v>1</v>
      </c>
      <c r="L462" s="118">
        <f>IFERROR(VLOOKUP(W462,ATS!$AD:$AF,3,FALSE),0)</f>
        <v>1</v>
      </c>
      <c r="M462" s="151">
        <f t="shared" si="331"/>
        <v>1</v>
      </c>
      <c r="N462" s="94">
        <v>0</v>
      </c>
      <c r="O462" s="56">
        <f t="shared" si="332"/>
        <v>0</v>
      </c>
      <c r="P462" s="51">
        <f>VLOOKUP($C462,Prices!$A$3:$R$1996,MATCH('2) Order Form'!P$8,Prices!$A$2:$R$2,0),FALSE)</f>
        <v>40</v>
      </c>
      <c r="Q462" s="52">
        <f>VLOOKUP($C462,Prices!$A$3:$R$1996,MATCH('2) Order Form'!Q$8,Prices!$A$2:$R$2,0),FALSE)</f>
        <v>79.95</v>
      </c>
      <c r="R462" s="35">
        <f t="shared" si="333"/>
        <v>0</v>
      </c>
      <c r="S462" s="44">
        <f t="shared" si="334"/>
        <v>0</v>
      </c>
      <c r="T462" s="52">
        <f t="shared" si="335"/>
        <v>0</v>
      </c>
      <c r="U462" s="119">
        <f t="shared" si="320"/>
        <v>0</v>
      </c>
      <c r="V462" s="120"/>
      <c r="W462" s="143">
        <v>7048652537232</v>
      </c>
      <c r="X462" s="121"/>
      <c r="Y462" s="122">
        <f t="shared" si="277"/>
        <v>0</v>
      </c>
      <c r="Z462" s="123">
        <f t="shared" ca="1" si="336"/>
        <v>0</v>
      </c>
      <c r="AA462" s="123">
        <f t="shared" ca="1" si="337"/>
        <v>0</v>
      </c>
      <c r="AB462" s="123">
        <f t="shared" ca="1" si="338"/>
        <v>1</v>
      </c>
      <c r="AC462" s="123" t="str">
        <f t="shared" si="339"/>
        <v>828161Forest Green</v>
      </c>
      <c r="AD462" s="124">
        <f t="shared" si="340"/>
        <v>828161</v>
      </c>
      <c r="AE462" s="127">
        <f>VLOOKUP($C462,Classification!$A:$F,5,FALSE)</f>
        <v>124</v>
      </c>
      <c r="AF462" s="125">
        <f>VLOOKUP($C462,Classification!$A:$F,6,FALSE)</f>
        <v>1</v>
      </c>
      <c r="AG462" s="126" t="str">
        <f>INDEX(ATS!$A:$AE,MATCH('2) Order Form'!$W462,ATS!$AD:$AD,0),7)</f>
        <v>Stock</v>
      </c>
    </row>
    <row r="463" spans="1:33" ht="17.25" customHeight="1" x14ac:dyDescent="0.2">
      <c r="A463" s="34">
        <v>5</v>
      </c>
      <c r="B463" s="34" t="str">
        <f>VLOOKUP(A463,Classification!$H$2:$I$11,2,FALSE)</f>
        <v>Bike Apparel</v>
      </c>
      <c r="C463" s="34">
        <f>INDEX(ATS!$A:$AE,MATCH('2) Order Form'!$W463,ATS!$AD:$AD,0),1)</f>
        <v>828161</v>
      </c>
      <c r="D463" s="34" t="str">
        <f>INDEX(ATS!$A:$AE,MATCH('2) Order Form'!$W463,ATS!$AD:$AD,0),2)</f>
        <v>Hunter Slashed Shorts M</v>
      </c>
      <c r="E463" s="83" t="str">
        <f>INDEX(ATS!$A:$AE,MATCH('2) Order Form'!$W463,ATS!$AD:$AD,0),4)</f>
        <v>FOGRN-M</v>
      </c>
      <c r="F463" s="83" t="str">
        <f>INDEX(ATS!$A:$AE,MATCH('2) Order Form'!$W463,ATS!$AD:$AD,0),5)</f>
        <v>Forest Green</v>
      </c>
      <c r="G463" s="146" t="str">
        <f>INDEX(ATS!$A:$AE,MATCH('2) Order Form'!$W463,ATS!$AD:$AD,0),6)</f>
        <v>M</v>
      </c>
      <c r="H463" s="59">
        <v>1</v>
      </c>
      <c r="I463" s="112">
        <v>0</v>
      </c>
      <c r="J463" s="118">
        <f>IFERROR(VLOOKUP(W463,ATS!$AD:$AF,2,FALSE),0)</f>
        <v>1</v>
      </c>
      <c r="K463" s="118">
        <f t="shared" si="319"/>
        <v>1</v>
      </c>
      <c r="L463" s="118">
        <f>IFERROR(VLOOKUP(W463,ATS!$AD:$AF,3,FALSE),0)</f>
        <v>1</v>
      </c>
      <c r="M463" s="151">
        <f t="shared" si="331"/>
        <v>1</v>
      </c>
      <c r="N463" s="94">
        <v>0</v>
      </c>
      <c r="O463" s="56">
        <f t="shared" si="332"/>
        <v>0</v>
      </c>
      <c r="P463" s="51">
        <f>VLOOKUP($C463,Prices!$A$3:$R$1996,MATCH('2) Order Form'!P$8,Prices!$A$2:$R$2,0),FALSE)</f>
        <v>40</v>
      </c>
      <c r="Q463" s="52">
        <f>VLOOKUP($C463,Prices!$A$3:$R$1996,MATCH('2) Order Form'!Q$8,Prices!$A$2:$R$2,0),FALSE)</f>
        <v>79.95</v>
      </c>
      <c r="R463" s="35">
        <f t="shared" si="333"/>
        <v>0</v>
      </c>
      <c r="S463" s="44">
        <f t="shared" si="334"/>
        <v>0</v>
      </c>
      <c r="T463" s="52">
        <f t="shared" si="335"/>
        <v>0</v>
      </c>
      <c r="U463" s="119">
        <f t="shared" si="320"/>
        <v>0</v>
      </c>
      <c r="V463" s="120"/>
      <c r="W463" s="143">
        <v>7048652537225</v>
      </c>
      <c r="X463" s="121"/>
      <c r="Y463" s="122">
        <f t="shared" si="277"/>
        <v>0</v>
      </c>
      <c r="Z463" s="123">
        <f t="shared" ca="1" si="336"/>
        <v>0</v>
      </c>
      <c r="AA463" s="123">
        <f t="shared" ca="1" si="337"/>
        <v>0</v>
      </c>
      <c r="AB463" s="123">
        <f t="shared" ca="1" si="338"/>
        <v>0</v>
      </c>
      <c r="AC463" s="123" t="str">
        <f t="shared" si="339"/>
        <v>828161Forest Green</v>
      </c>
      <c r="AD463" s="124">
        <f t="shared" si="340"/>
        <v>828161</v>
      </c>
      <c r="AE463" s="127">
        <f>VLOOKUP($C463,Classification!$A:$F,5,FALSE)</f>
        <v>124</v>
      </c>
      <c r="AF463" s="125">
        <f>VLOOKUP($C463,Classification!$A:$F,6,FALSE)</f>
        <v>1</v>
      </c>
      <c r="AG463" s="126" t="str">
        <f>INDEX(ATS!$A:$AE,MATCH('2) Order Form'!$W463,ATS!$AD:$AD,0),7)</f>
        <v>Stock</v>
      </c>
    </row>
    <row r="464" spans="1:33" ht="17.25" customHeight="1" x14ac:dyDescent="0.2">
      <c r="A464" s="34">
        <v>5</v>
      </c>
      <c r="B464" s="34" t="str">
        <f>VLOOKUP(A464,Classification!$H$2:$I$11,2,FALSE)</f>
        <v>Bike Apparel</v>
      </c>
      <c r="C464" s="34">
        <f>INDEX(ATS!$A:$AE,MATCH('2) Order Form'!$W464,ATS!$AD:$AD,0),1)</f>
        <v>828161</v>
      </c>
      <c r="D464" s="34" t="str">
        <f>INDEX(ATS!$A:$AE,MATCH('2) Order Form'!$W464,ATS!$AD:$AD,0),2)</f>
        <v>Hunter Slashed Shorts M</v>
      </c>
      <c r="E464" s="83" t="str">
        <f>INDEX(ATS!$A:$AE,MATCH('2) Order Form'!$W464,ATS!$AD:$AD,0),4)</f>
        <v>FOGRN-L</v>
      </c>
      <c r="F464" s="83" t="str">
        <f>INDEX(ATS!$A:$AE,MATCH('2) Order Form'!$W464,ATS!$AD:$AD,0),5)</f>
        <v>Forest Green</v>
      </c>
      <c r="G464" s="146" t="str">
        <f>INDEX(ATS!$A:$AE,MATCH('2) Order Form'!$W464,ATS!$AD:$AD,0),6)</f>
        <v>L</v>
      </c>
      <c r="H464" s="59">
        <v>1</v>
      </c>
      <c r="I464" s="112">
        <v>0</v>
      </c>
      <c r="J464" s="118">
        <f>IFERROR(VLOOKUP(W464,ATS!$AD:$AF,2,FALSE),0)</f>
        <v>1</v>
      </c>
      <c r="K464" s="118">
        <f t="shared" si="319"/>
        <v>1</v>
      </c>
      <c r="L464" s="118">
        <f>IFERROR(VLOOKUP(W464,ATS!$AD:$AF,3,FALSE),0)</f>
        <v>1</v>
      </c>
      <c r="M464" s="151">
        <f t="shared" si="331"/>
        <v>1</v>
      </c>
      <c r="N464" s="94">
        <v>0</v>
      </c>
      <c r="O464" s="56">
        <f t="shared" si="332"/>
        <v>0</v>
      </c>
      <c r="P464" s="51">
        <f>VLOOKUP($C464,Prices!$A$3:$R$1996,MATCH('2) Order Form'!P$8,Prices!$A$2:$R$2,0),FALSE)</f>
        <v>40</v>
      </c>
      <c r="Q464" s="52">
        <f>VLOOKUP($C464,Prices!$A$3:$R$1996,MATCH('2) Order Form'!Q$8,Prices!$A$2:$R$2,0),FALSE)</f>
        <v>79.95</v>
      </c>
      <c r="R464" s="35">
        <f t="shared" si="333"/>
        <v>0</v>
      </c>
      <c r="S464" s="44">
        <f t="shared" si="334"/>
        <v>0</v>
      </c>
      <c r="T464" s="52">
        <f t="shared" si="335"/>
        <v>0</v>
      </c>
      <c r="U464" s="119">
        <f t="shared" si="320"/>
        <v>0</v>
      </c>
      <c r="V464" s="120"/>
      <c r="W464" s="143">
        <v>7048652537218</v>
      </c>
      <c r="X464" s="121"/>
      <c r="Y464" s="122">
        <f t="shared" si="277"/>
        <v>0</v>
      </c>
      <c r="Z464" s="123">
        <f t="shared" ca="1" si="336"/>
        <v>0</v>
      </c>
      <c r="AA464" s="123">
        <f t="shared" ca="1" si="337"/>
        <v>0</v>
      </c>
      <c r="AB464" s="123">
        <f t="shared" ca="1" si="338"/>
        <v>0</v>
      </c>
      <c r="AC464" s="123" t="str">
        <f t="shared" si="339"/>
        <v>828161Forest Green</v>
      </c>
      <c r="AD464" s="124">
        <f t="shared" si="340"/>
        <v>828161</v>
      </c>
      <c r="AE464" s="127">
        <f>VLOOKUP($C464,Classification!$A:$F,5,FALSE)</f>
        <v>124</v>
      </c>
      <c r="AF464" s="125">
        <f>VLOOKUP($C464,Classification!$A:$F,6,FALSE)</f>
        <v>1</v>
      </c>
      <c r="AG464" s="126" t="str">
        <f>INDEX(ATS!$A:$AE,MATCH('2) Order Form'!$W464,ATS!$AD:$AD,0),7)</f>
        <v>Stock</v>
      </c>
    </row>
    <row r="465" spans="1:33" ht="17.25" customHeight="1" x14ac:dyDescent="0.2">
      <c r="A465" s="34">
        <v>5</v>
      </c>
      <c r="B465" s="34" t="str">
        <f>VLOOKUP(A465,Classification!$H$2:$I$11,2,FALSE)</f>
        <v>Bike Apparel</v>
      </c>
      <c r="C465" s="34">
        <f>INDEX(ATS!$A:$AE,MATCH('2) Order Form'!$W465,ATS!$AD:$AD,0),1)</f>
        <v>828161</v>
      </c>
      <c r="D465" s="34" t="str">
        <f>INDEX(ATS!$A:$AE,MATCH('2) Order Form'!$W465,ATS!$AD:$AD,0),2)</f>
        <v>Hunter Slashed Shorts M</v>
      </c>
      <c r="E465" s="83" t="str">
        <f>INDEX(ATS!$A:$AE,MATCH('2) Order Form'!$W465,ATS!$AD:$AD,0),4)</f>
        <v>FOGRN-XL</v>
      </c>
      <c r="F465" s="83" t="str">
        <f>INDEX(ATS!$A:$AE,MATCH('2) Order Form'!$W465,ATS!$AD:$AD,0),5)</f>
        <v>Forest Green</v>
      </c>
      <c r="G465" s="146" t="str">
        <f>INDEX(ATS!$A:$AE,MATCH('2) Order Form'!$W465,ATS!$AD:$AD,0),6)</f>
        <v>XL</v>
      </c>
      <c r="H465" s="59">
        <v>1</v>
      </c>
      <c r="I465" s="112">
        <v>0</v>
      </c>
      <c r="J465" s="118">
        <f>IFERROR(VLOOKUP(W465,ATS!$AD:$AF,2,FALSE),0)</f>
        <v>3</v>
      </c>
      <c r="K465" s="118">
        <f t="shared" si="319"/>
        <v>3</v>
      </c>
      <c r="L465" s="118">
        <f>IFERROR(VLOOKUP(W465,ATS!$AD:$AF,3,FALSE),0)</f>
        <v>3</v>
      </c>
      <c r="M465" s="151">
        <f t="shared" si="331"/>
        <v>3</v>
      </c>
      <c r="N465" s="94">
        <v>0</v>
      </c>
      <c r="O465" s="56">
        <f t="shared" si="332"/>
        <v>0</v>
      </c>
      <c r="P465" s="51">
        <f>VLOOKUP($C465,Prices!$A$3:$R$1996,MATCH('2) Order Form'!P$8,Prices!$A$2:$R$2,0),FALSE)</f>
        <v>40</v>
      </c>
      <c r="Q465" s="52">
        <f>VLOOKUP($C465,Prices!$A$3:$R$1996,MATCH('2) Order Form'!Q$8,Prices!$A$2:$R$2,0),FALSE)</f>
        <v>79.95</v>
      </c>
      <c r="R465" s="35">
        <f t="shared" si="333"/>
        <v>0</v>
      </c>
      <c r="S465" s="44">
        <f t="shared" si="334"/>
        <v>0</v>
      </c>
      <c r="T465" s="52">
        <f t="shared" si="335"/>
        <v>0</v>
      </c>
      <c r="U465" s="119">
        <f t="shared" si="320"/>
        <v>0</v>
      </c>
      <c r="V465" s="120"/>
      <c r="W465" s="143">
        <v>7048652537249</v>
      </c>
      <c r="X465" s="121"/>
      <c r="Y465" s="122">
        <f t="shared" si="277"/>
        <v>0</v>
      </c>
      <c r="Z465" s="123">
        <f t="shared" ca="1" si="336"/>
        <v>0</v>
      </c>
      <c r="AA465" s="123">
        <f t="shared" ca="1" si="337"/>
        <v>0</v>
      </c>
      <c r="AB465" s="123">
        <f t="shared" ca="1" si="338"/>
        <v>0</v>
      </c>
      <c r="AC465" s="123" t="str">
        <f t="shared" si="339"/>
        <v>828161Forest Green</v>
      </c>
      <c r="AD465" s="124">
        <f t="shared" si="340"/>
        <v>828161</v>
      </c>
      <c r="AE465" s="127">
        <f>VLOOKUP($C465,Classification!$A:$F,5,FALSE)</f>
        <v>124</v>
      </c>
      <c r="AF465" s="125">
        <f>VLOOKUP($C465,Classification!$A:$F,6,FALSE)</f>
        <v>1</v>
      </c>
      <c r="AG465" s="126" t="str">
        <f>INDEX(ATS!$A:$AE,MATCH('2) Order Form'!$W465,ATS!$AD:$AD,0),7)</f>
        <v>Stock</v>
      </c>
    </row>
    <row r="466" spans="1:33" ht="17.25" customHeight="1" x14ac:dyDescent="0.2">
      <c r="A466" s="34">
        <v>5</v>
      </c>
      <c r="B466" s="34" t="str">
        <f>VLOOKUP(A466,Classification!$H$2:$I$11,2,FALSE)</f>
        <v>Bike Apparel</v>
      </c>
      <c r="C466" s="34">
        <f>INDEX(ATS!$A:$AE,MATCH('2) Order Form'!$W466,ATS!$AD:$AD,0),1)</f>
        <v>810118</v>
      </c>
      <c r="D466" s="34" t="str">
        <f>INDEX(ATS!$A:$AE,MATCH('2) Order Form'!$W466,ATS!$AD:$AD,0),2)</f>
        <v>Crossfire Bib Shorts M</v>
      </c>
      <c r="E466" s="83" t="str">
        <f>INDEX(ATS!$A:$AE,MATCH('2) Order Form'!$W466,ATS!$AD:$AD,0),4)</f>
        <v>BLACK-S</v>
      </c>
      <c r="F466" s="83" t="str">
        <f>INDEX(ATS!$A:$AE,MATCH('2) Order Form'!$W466,ATS!$AD:$AD,0),5)</f>
        <v>Black</v>
      </c>
      <c r="G466" s="146" t="str">
        <f>INDEX(ATS!$A:$AE,MATCH('2) Order Form'!$W466,ATS!$AD:$AD,0),6)</f>
        <v>S</v>
      </c>
      <c r="H466" s="59">
        <v>1</v>
      </c>
      <c r="I466" s="112">
        <v>0</v>
      </c>
      <c r="J466" s="118">
        <f>IFERROR(VLOOKUP(W466,ATS!$AD:$AF,2,FALSE),0)</f>
        <v>0</v>
      </c>
      <c r="K466" s="118" t="str">
        <f t="shared" si="319"/>
        <v>0</v>
      </c>
      <c r="L466" s="118">
        <f>IFERROR(VLOOKUP(W466,ATS!$AD:$AF,3,FALSE),0)</f>
        <v>0</v>
      </c>
      <c r="M466" s="151" t="str">
        <f t="shared" ref="M466:M469" si="341">IF(L466=99999,"OPEN",IF(L466&gt;50,"50+",IF(L466&lt;=0,"0",L466)))</f>
        <v>0</v>
      </c>
      <c r="N466" s="94">
        <v>0</v>
      </c>
      <c r="O466" s="56">
        <f t="shared" ref="O466:O469" si="342">IF(N466&lt;&gt;0,N466,$P$5)</f>
        <v>0</v>
      </c>
      <c r="P466" s="51">
        <f>VLOOKUP($C466,Prices!$A$3:$R$1996,MATCH('2) Order Form'!P$8,Prices!$A$2:$R$2,0),FALSE)</f>
        <v>75</v>
      </c>
      <c r="Q466" s="52">
        <f>VLOOKUP($C466,Prices!$A$3:$R$1996,MATCH('2) Order Form'!Q$8,Prices!$A$2:$R$2,0),FALSE)</f>
        <v>149.94999999999999</v>
      </c>
      <c r="R466" s="35">
        <f t="shared" ref="R466:R469" si="343">I466*P466</f>
        <v>0</v>
      </c>
      <c r="S466" s="44">
        <f t="shared" ref="S466:S469" si="344">R466*O466</f>
        <v>0</v>
      </c>
      <c r="T466" s="52">
        <f t="shared" ref="T466:T469" si="345">R466-S466</f>
        <v>0</v>
      </c>
      <c r="U466" s="119">
        <f t="shared" ref="U466:U469" si="346">IFERROR(I466/SUMIF($AC$9:$AC$684,AC466,$I$9:$I$684),0)</f>
        <v>0</v>
      </c>
      <c r="V466" s="120"/>
      <c r="W466" s="143">
        <v>7048652666512</v>
      </c>
      <c r="X466" s="121"/>
      <c r="Y466" s="122">
        <f t="shared" ref="Y466:Y469" si="347">I466*Q466</f>
        <v>0</v>
      </c>
      <c r="Z466" s="123">
        <f t="shared" ref="Z466:Z469" ca="1" si="348">IF(A466=OFFSET(A466,-1,0),0,1)</f>
        <v>0</v>
      </c>
      <c r="AA466" s="123">
        <f t="shared" ref="AA466:AA469" ca="1" si="349">IF(C466=OFFSET(C466,-1,0),0,1)</f>
        <v>1</v>
      </c>
      <c r="AB466" s="123">
        <f t="shared" ref="AB466:AB469" ca="1" si="350">IF(F466=OFFSET(F466,-1,0),0,1)</f>
        <v>1</v>
      </c>
      <c r="AC466" s="123" t="str">
        <f t="shared" ref="AC466:AC469" si="351">CONCATENATE(C466,F466)</f>
        <v>810118Black</v>
      </c>
      <c r="AD466" s="124">
        <f t="shared" ref="AD466:AD469" si="352">IFERROR(IF(B466="EYEWEAR",CONCATENATE(C466,"-",G466),C466),C466)</f>
        <v>810118</v>
      </c>
      <c r="AE466" s="127" t="e">
        <f>VLOOKUP($C466,Classification!$A:$F,5,FALSE)</f>
        <v>#N/A</v>
      </c>
      <c r="AF466" s="125" t="e">
        <f>VLOOKUP($C466,Classification!$A:$F,6,FALSE)</f>
        <v>#N/A</v>
      </c>
      <c r="AG466" s="126" t="str">
        <f>INDEX(ATS!$A:$AE,MATCH('2) Order Form'!$W466,ATS!$AD:$AD,0),7)</f>
        <v>Active</v>
      </c>
    </row>
    <row r="467" spans="1:33" ht="17.25" customHeight="1" x14ac:dyDescent="0.2">
      <c r="A467" s="34">
        <v>5</v>
      </c>
      <c r="B467" s="34" t="str">
        <f>VLOOKUP(A467,Classification!$H$2:$I$11,2,FALSE)</f>
        <v>Bike Apparel</v>
      </c>
      <c r="C467" s="34">
        <f>INDEX(ATS!$A:$AE,MATCH('2) Order Form'!$W467,ATS!$AD:$AD,0),1)</f>
        <v>810118</v>
      </c>
      <c r="D467" s="34" t="str">
        <f>INDEX(ATS!$A:$AE,MATCH('2) Order Form'!$W467,ATS!$AD:$AD,0),2)</f>
        <v>Crossfire Bib Shorts M</v>
      </c>
      <c r="E467" s="83" t="str">
        <f>INDEX(ATS!$A:$AE,MATCH('2) Order Form'!$W467,ATS!$AD:$AD,0),4)</f>
        <v>BLACK-M</v>
      </c>
      <c r="F467" s="83" t="str">
        <f>INDEX(ATS!$A:$AE,MATCH('2) Order Form'!$W467,ATS!$AD:$AD,0),5)</f>
        <v>Black</v>
      </c>
      <c r="G467" s="146" t="str">
        <f>INDEX(ATS!$A:$AE,MATCH('2) Order Form'!$W467,ATS!$AD:$AD,0),6)</f>
        <v>M</v>
      </c>
      <c r="H467" s="59">
        <v>1</v>
      </c>
      <c r="I467" s="112">
        <v>0</v>
      </c>
      <c r="J467" s="118">
        <f>IFERROR(VLOOKUP(W467,ATS!$AD:$AF,2,FALSE),0)</f>
        <v>0</v>
      </c>
      <c r="K467" s="118" t="str">
        <f t="shared" si="319"/>
        <v>0</v>
      </c>
      <c r="L467" s="118">
        <f>IFERROR(VLOOKUP(W467,ATS!$AD:$AF,3,FALSE),0)</f>
        <v>0</v>
      </c>
      <c r="M467" s="151" t="str">
        <f t="shared" si="341"/>
        <v>0</v>
      </c>
      <c r="N467" s="94">
        <v>0</v>
      </c>
      <c r="O467" s="56">
        <f t="shared" si="342"/>
        <v>0</v>
      </c>
      <c r="P467" s="51">
        <f>VLOOKUP($C467,Prices!$A$3:$R$1996,MATCH('2) Order Form'!P$8,Prices!$A$2:$R$2,0),FALSE)</f>
        <v>75</v>
      </c>
      <c r="Q467" s="52">
        <f>VLOOKUP($C467,Prices!$A$3:$R$1996,MATCH('2) Order Form'!Q$8,Prices!$A$2:$R$2,0),FALSE)</f>
        <v>149.94999999999999</v>
      </c>
      <c r="R467" s="35">
        <f t="shared" si="343"/>
        <v>0</v>
      </c>
      <c r="S467" s="44">
        <f t="shared" si="344"/>
        <v>0</v>
      </c>
      <c r="T467" s="52">
        <f t="shared" si="345"/>
        <v>0</v>
      </c>
      <c r="U467" s="119">
        <f t="shared" si="346"/>
        <v>0</v>
      </c>
      <c r="V467" s="120"/>
      <c r="W467" s="143">
        <v>7048652666505</v>
      </c>
      <c r="X467" s="121"/>
      <c r="Y467" s="122">
        <f t="shared" si="347"/>
        <v>0</v>
      </c>
      <c r="Z467" s="123">
        <f t="shared" ca="1" si="348"/>
        <v>0</v>
      </c>
      <c r="AA467" s="123">
        <f t="shared" ca="1" si="349"/>
        <v>0</v>
      </c>
      <c r="AB467" s="123">
        <f t="shared" ca="1" si="350"/>
        <v>0</v>
      </c>
      <c r="AC467" s="123" t="str">
        <f t="shared" si="351"/>
        <v>810118Black</v>
      </c>
      <c r="AD467" s="124">
        <f t="shared" si="352"/>
        <v>810118</v>
      </c>
      <c r="AE467" s="127" t="e">
        <f>VLOOKUP($C467,Classification!$A:$F,5,FALSE)</f>
        <v>#N/A</v>
      </c>
      <c r="AF467" s="125" t="e">
        <f>VLOOKUP($C467,Classification!$A:$F,6,FALSE)</f>
        <v>#N/A</v>
      </c>
      <c r="AG467" s="126" t="str">
        <f>INDEX(ATS!$A:$AE,MATCH('2) Order Form'!$W467,ATS!$AD:$AD,0),7)</f>
        <v>Active</v>
      </c>
    </row>
    <row r="468" spans="1:33" ht="17.25" customHeight="1" x14ac:dyDescent="0.2">
      <c r="A468" s="34">
        <v>5</v>
      </c>
      <c r="B468" s="34" t="str">
        <f>VLOOKUP(A468,Classification!$H$2:$I$11,2,FALSE)</f>
        <v>Bike Apparel</v>
      </c>
      <c r="C468" s="34">
        <f>INDEX(ATS!$A:$AE,MATCH('2) Order Form'!$W468,ATS!$AD:$AD,0),1)</f>
        <v>810118</v>
      </c>
      <c r="D468" s="34" t="str">
        <f>INDEX(ATS!$A:$AE,MATCH('2) Order Form'!$W468,ATS!$AD:$AD,0),2)</f>
        <v>Crossfire Bib Shorts M</v>
      </c>
      <c r="E468" s="83" t="str">
        <f>INDEX(ATS!$A:$AE,MATCH('2) Order Form'!$W468,ATS!$AD:$AD,0),4)</f>
        <v>BLACK-L</v>
      </c>
      <c r="F468" s="83" t="str">
        <f>INDEX(ATS!$A:$AE,MATCH('2) Order Form'!$W468,ATS!$AD:$AD,0),5)</f>
        <v>Black</v>
      </c>
      <c r="G468" s="146" t="str">
        <f>INDEX(ATS!$A:$AE,MATCH('2) Order Form'!$W468,ATS!$AD:$AD,0),6)</f>
        <v>L</v>
      </c>
      <c r="H468" s="59">
        <v>1</v>
      </c>
      <c r="I468" s="112">
        <v>0</v>
      </c>
      <c r="J468" s="118">
        <f>IFERROR(VLOOKUP(W468,ATS!$AD:$AF,2,FALSE),0)</f>
        <v>0</v>
      </c>
      <c r="K468" s="118" t="str">
        <f t="shared" si="319"/>
        <v>0</v>
      </c>
      <c r="L468" s="118">
        <f>IFERROR(VLOOKUP(W468,ATS!$AD:$AF,3,FALSE),0)</f>
        <v>0</v>
      </c>
      <c r="M468" s="151" t="str">
        <f t="shared" si="341"/>
        <v>0</v>
      </c>
      <c r="N468" s="94">
        <v>0</v>
      </c>
      <c r="O468" s="56">
        <f t="shared" si="342"/>
        <v>0</v>
      </c>
      <c r="P468" s="51">
        <f>VLOOKUP($C468,Prices!$A$3:$R$1996,MATCH('2) Order Form'!P$8,Prices!$A$2:$R$2,0),FALSE)</f>
        <v>75</v>
      </c>
      <c r="Q468" s="52">
        <f>VLOOKUP($C468,Prices!$A$3:$R$1996,MATCH('2) Order Form'!Q$8,Prices!$A$2:$R$2,0),FALSE)</f>
        <v>149.94999999999999</v>
      </c>
      <c r="R468" s="35">
        <f t="shared" si="343"/>
        <v>0</v>
      </c>
      <c r="S468" s="44">
        <f t="shared" si="344"/>
        <v>0</v>
      </c>
      <c r="T468" s="52">
        <f t="shared" si="345"/>
        <v>0</v>
      </c>
      <c r="U468" s="119">
        <f t="shared" si="346"/>
        <v>0</v>
      </c>
      <c r="V468" s="120"/>
      <c r="W468" s="143">
        <v>7048652666499</v>
      </c>
      <c r="X468" s="121"/>
      <c r="Y468" s="122">
        <f t="shared" si="347"/>
        <v>0</v>
      </c>
      <c r="Z468" s="123">
        <f t="shared" ca="1" si="348"/>
        <v>0</v>
      </c>
      <c r="AA468" s="123">
        <f t="shared" ca="1" si="349"/>
        <v>0</v>
      </c>
      <c r="AB468" s="123">
        <f t="shared" ca="1" si="350"/>
        <v>0</v>
      </c>
      <c r="AC468" s="123" t="str">
        <f t="shared" si="351"/>
        <v>810118Black</v>
      </c>
      <c r="AD468" s="124">
        <f t="shared" si="352"/>
        <v>810118</v>
      </c>
      <c r="AE468" s="127" t="e">
        <f>VLOOKUP($C468,Classification!$A:$F,5,FALSE)</f>
        <v>#N/A</v>
      </c>
      <c r="AF468" s="125" t="e">
        <f>VLOOKUP($C468,Classification!$A:$F,6,FALSE)</f>
        <v>#N/A</v>
      </c>
      <c r="AG468" s="126" t="str">
        <f>INDEX(ATS!$A:$AE,MATCH('2) Order Form'!$W468,ATS!$AD:$AD,0),7)</f>
        <v>Active</v>
      </c>
    </row>
    <row r="469" spans="1:33" ht="17.25" customHeight="1" x14ac:dyDescent="0.2">
      <c r="A469" s="34">
        <v>5</v>
      </c>
      <c r="B469" s="34" t="str">
        <f>VLOOKUP(A469,Classification!$H$2:$I$11,2,FALSE)</f>
        <v>Bike Apparel</v>
      </c>
      <c r="C469" s="34">
        <f>INDEX(ATS!$A:$AE,MATCH('2) Order Form'!$W469,ATS!$AD:$AD,0),1)</f>
        <v>810118</v>
      </c>
      <c r="D469" s="34" t="str">
        <f>INDEX(ATS!$A:$AE,MATCH('2) Order Form'!$W469,ATS!$AD:$AD,0),2)</f>
        <v>Crossfire Bib Shorts M</v>
      </c>
      <c r="E469" s="83" t="str">
        <f>INDEX(ATS!$A:$AE,MATCH('2) Order Form'!$W469,ATS!$AD:$AD,0),4)</f>
        <v>BLACK-XL</v>
      </c>
      <c r="F469" s="83" t="str">
        <f>INDEX(ATS!$A:$AE,MATCH('2) Order Form'!$W469,ATS!$AD:$AD,0),5)</f>
        <v>Black</v>
      </c>
      <c r="G469" s="146" t="str">
        <f>INDEX(ATS!$A:$AE,MATCH('2) Order Form'!$W469,ATS!$AD:$AD,0),6)</f>
        <v>XL</v>
      </c>
      <c r="H469" s="59">
        <v>1</v>
      </c>
      <c r="I469" s="112">
        <v>0</v>
      </c>
      <c r="J469" s="118">
        <f>IFERROR(VLOOKUP(W469,ATS!$AD:$AF,2,FALSE),0)</f>
        <v>0</v>
      </c>
      <c r="K469" s="118" t="str">
        <f t="shared" si="319"/>
        <v>0</v>
      </c>
      <c r="L469" s="118">
        <f>IFERROR(VLOOKUP(W469,ATS!$AD:$AF,3,FALSE),0)</f>
        <v>0</v>
      </c>
      <c r="M469" s="151" t="str">
        <f t="shared" si="341"/>
        <v>0</v>
      </c>
      <c r="N469" s="94">
        <v>0</v>
      </c>
      <c r="O469" s="56">
        <f t="shared" si="342"/>
        <v>0</v>
      </c>
      <c r="P469" s="51">
        <f>VLOOKUP($C469,Prices!$A$3:$R$1996,MATCH('2) Order Form'!P$8,Prices!$A$2:$R$2,0),FALSE)</f>
        <v>75</v>
      </c>
      <c r="Q469" s="52">
        <f>VLOOKUP($C469,Prices!$A$3:$R$1996,MATCH('2) Order Form'!Q$8,Prices!$A$2:$R$2,0),FALSE)</f>
        <v>149.94999999999999</v>
      </c>
      <c r="R469" s="35">
        <f t="shared" si="343"/>
        <v>0</v>
      </c>
      <c r="S469" s="44">
        <f t="shared" si="344"/>
        <v>0</v>
      </c>
      <c r="T469" s="52">
        <f t="shared" si="345"/>
        <v>0</v>
      </c>
      <c r="U469" s="119">
        <f t="shared" si="346"/>
        <v>0</v>
      </c>
      <c r="V469" s="120"/>
      <c r="W469" s="143">
        <v>7048652666529</v>
      </c>
      <c r="X469" s="121"/>
      <c r="Y469" s="122">
        <f t="shared" si="347"/>
        <v>0</v>
      </c>
      <c r="Z469" s="123">
        <f t="shared" ca="1" si="348"/>
        <v>0</v>
      </c>
      <c r="AA469" s="123">
        <f t="shared" ca="1" si="349"/>
        <v>0</v>
      </c>
      <c r="AB469" s="123">
        <f t="shared" ca="1" si="350"/>
        <v>0</v>
      </c>
      <c r="AC469" s="123" t="str">
        <f t="shared" si="351"/>
        <v>810118Black</v>
      </c>
      <c r="AD469" s="124">
        <f t="shared" si="352"/>
        <v>810118</v>
      </c>
      <c r="AE469" s="127" t="e">
        <f>VLOOKUP($C469,Classification!$A:$F,5,FALSE)</f>
        <v>#N/A</v>
      </c>
      <c r="AF469" s="125" t="e">
        <f>VLOOKUP($C469,Classification!$A:$F,6,FALSE)</f>
        <v>#N/A</v>
      </c>
      <c r="AG469" s="126" t="str">
        <f>INDEX(ATS!$A:$AE,MATCH('2) Order Form'!$W469,ATS!$AD:$AD,0),7)</f>
        <v>Active</v>
      </c>
    </row>
    <row r="470" spans="1:33" ht="17.25" customHeight="1" x14ac:dyDescent="0.2">
      <c r="A470" s="34">
        <v>5</v>
      </c>
      <c r="B470" s="34" t="str">
        <f>VLOOKUP(A470,Classification!$H$2:$I$11,2,FALSE)</f>
        <v>Bike Apparel</v>
      </c>
      <c r="C470" s="34">
        <f>INDEX(ATS!$A:$AE,MATCH('2) Order Form'!$W470,ATS!$AD:$AD,0),1)</f>
        <v>828095</v>
      </c>
      <c r="D470" s="34" t="str">
        <f>INDEX(ATS!$A:$AE,MATCH('2) Order Form'!$W470,ATS!$AD:$AD,0),2)</f>
        <v>Hunter Roller Shorts M</v>
      </c>
      <c r="E470" s="83" t="str">
        <f>INDEX(ATS!$A:$AE,MATCH('2) Order Form'!$W470,ATS!$AD:$AD,0),4)</f>
        <v>BLACK-S</v>
      </c>
      <c r="F470" s="83" t="str">
        <f>INDEX(ATS!$A:$AE,MATCH('2) Order Form'!$W470,ATS!$AD:$AD,0),5)</f>
        <v>Black</v>
      </c>
      <c r="G470" s="146" t="str">
        <f>INDEX(ATS!$A:$AE,MATCH('2) Order Form'!$W470,ATS!$AD:$AD,0),6)</f>
        <v>S</v>
      </c>
      <c r="H470" s="59">
        <v>1</v>
      </c>
      <c r="I470" s="112">
        <v>0</v>
      </c>
      <c r="J470" s="118">
        <f>IFERROR(VLOOKUP(W470,ATS!$AD:$AF,2,FALSE),0)</f>
        <v>14</v>
      </c>
      <c r="K470" s="118">
        <f t="shared" si="319"/>
        <v>14</v>
      </c>
      <c r="L470" s="118">
        <f>IFERROR(VLOOKUP(W470,ATS!$AD:$AF,3,FALSE),0)</f>
        <v>14</v>
      </c>
      <c r="M470" s="151">
        <f t="shared" si="331"/>
        <v>14</v>
      </c>
      <c r="N470" s="94">
        <v>0</v>
      </c>
      <c r="O470" s="56">
        <f t="shared" si="332"/>
        <v>0</v>
      </c>
      <c r="P470" s="51">
        <f>VLOOKUP($C470,Prices!$A$3:$R$1996,MATCH('2) Order Form'!P$8,Prices!$A$2:$R$2,0),FALSE)</f>
        <v>35</v>
      </c>
      <c r="Q470" s="52">
        <f>VLOOKUP($C470,Prices!$A$3:$R$1996,MATCH('2) Order Form'!Q$8,Prices!$A$2:$R$2,0),FALSE)</f>
        <v>69.95</v>
      </c>
      <c r="R470" s="35">
        <f t="shared" si="333"/>
        <v>0</v>
      </c>
      <c r="S470" s="44">
        <f t="shared" si="334"/>
        <v>0</v>
      </c>
      <c r="T470" s="52">
        <f t="shared" si="335"/>
        <v>0</v>
      </c>
      <c r="U470" s="119">
        <f t="shared" si="320"/>
        <v>0</v>
      </c>
      <c r="V470" s="120"/>
      <c r="W470" s="143">
        <v>7048652277671</v>
      </c>
      <c r="X470" s="121"/>
      <c r="Y470" s="122">
        <f t="shared" si="277"/>
        <v>0</v>
      </c>
      <c r="Z470" s="123">
        <f t="shared" ca="1" si="336"/>
        <v>0</v>
      </c>
      <c r="AA470" s="123">
        <f t="shared" ca="1" si="337"/>
        <v>1</v>
      </c>
      <c r="AB470" s="123">
        <f t="shared" ca="1" si="338"/>
        <v>0</v>
      </c>
      <c r="AC470" s="123" t="str">
        <f t="shared" si="339"/>
        <v>828095Black</v>
      </c>
      <c r="AD470" s="124">
        <f t="shared" si="340"/>
        <v>828095</v>
      </c>
      <c r="AE470" s="127">
        <f>VLOOKUP($C470,Classification!$A:$F,5,FALSE)</f>
        <v>125</v>
      </c>
      <c r="AF470" s="125">
        <f>VLOOKUP($C470,Classification!$A:$F,6,FALSE)</f>
        <v>1</v>
      </c>
      <c r="AG470" s="126" t="str">
        <f>INDEX(ATS!$A:$AE,MATCH('2) Order Form'!$W470,ATS!$AD:$AD,0),7)</f>
        <v>Active</v>
      </c>
    </row>
    <row r="471" spans="1:33" ht="17.25" customHeight="1" x14ac:dyDescent="0.2">
      <c r="A471" s="34">
        <v>5</v>
      </c>
      <c r="B471" s="34" t="str">
        <f>VLOOKUP(A471,Classification!$H$2:$I$11,2,FALSE)</f>
        <v>Bike Apparel</v>
      </c>
      <c r="C471" s="34">
        <f>INDEX(ATS!$A:$AE,MATCH('2) Order Form'!$W471,ATS!$AD:$AD,0),1)</f>
        <v>828095</v>
      </c>
      <c r="D471" s="34" t="str">
        <f>INDEX(ATS!$A:$AE,MATCH('2) Order Form'!$W471,ATS!$AD:$AD,0),2)</f>
        <v>Hunter Roller Shorts M</v>
      </c>
      <c r="E471" s="83" t="str">
        <f>INDEX(ATS!$A:$AE,MATCH('2) Order Form'!$W471,ATS!$AD:$AD,0),4)</f>
        <v>BLACK-M</v>
      </c>
      <c r="F471" s="83" t="str">
        <f>INDEX(ATS!$A:$AE,MATCH('2) Order Form'!$W471,ATS!$AD:$AD,0),5)</f>
        <v>Black</v>
      </c>
      <c r="G471" s="146" t="str">
        <f>INDEX(ATS!$A:$AE,MATCH('2) Order Form'!$W471,ATS!$AD:$AD,0),6)</f>
        <v>M</v>
      </c>
      <c r="H471" s="59">
        <v>1</v>
      </c>
      <c r="I471" s="112">
        <v>0</v>
      </c>
      <c r="J471" s="118">
        <f>IFERROR(VLOOKUP(W471,ATS!$AD:$AF,2,FALSE),0)</f>
        <v>0</v>
      </c>
      <c r="K471" s="118" t="str">
        <f t="shared" si="319"/>
        <v>0</v>
      </c>
      <c r="L471" s="118">
        <f>IFERROR(VLOOKUP(W471,ATS!$AD:$AF,3,FALSE),0)</f>
        <v>0</v>
      </c>
      <c r="M471" s="151" t="str">
        <f t="shared" si="331"/>
        <v>0</v>
      </c>
      <c r="N471" s="94">
        <v>0</v>
      </c>
      <c r="O471" s="56">
        <f t="shared" si="332"/>
        <v>0</v>
      </c>
      <c r="P471" s="51">
        <f>VLOOKUP($C471,Prices!$A$3:$R$1996,MATCH('2) Order Form'!P$8,Prices!$A$2:$R$2,0),FALSE)</f>
        <v>35</v>
      </c>
      <c r="Q471" s="52">
        <f>VLOOKUP($C471,Prices!$A$3:$R$1996,MATCH('2) Order Form'!Q$8,Prices!$A$2:$R$2,0),FALSE)</f>
        <v>69.95</v>
      </c>
      <c r="R471" s="35">
        <f t="shared" si="333"/>
        <v>0</v>
      </c>
      <c r="S471" s="44">
        <f t="shared" si="334"/>
        <v>0</v>
      </c>
      <c r="T471" s="52">
        <f t="shared" si="335"/>
        <v>0</v>
      </c>
      <c r="U471" s="119">
        <f t="shared" si="320"/>
        <v>0</v>
      </c>
      <c r="V471" s="120"/>
      <c r="W471" s="143">
        <v>7048652277664</v>
      </c>
      <c r="X471" s="121"/>
      <c r="Y471" s="122">
        <f t="shared" si="277"/>
        <v>0</v>
      </c>
      <c r="Z471" s="123">
        <f t="shared" ca="1" si="336"/>
        <v>0</v>
      </c>
      <c r="AA471" s="123">
        <f t="shared" ca="1" si="337"/>
        <v>0</v>
      </c>
      <c r="AB471" s="123">
        <f t="shared" ca="1" si="338"/>
        <v>0</v>
      </c>
      <c r="AC471" s="123" t="str">
        <f t="shared" si="339"/>
        <v>828095Black</v>
      </c>
      <c r="AD471" s="124">
        <f t="shared" si="340"/>
        <v>828095</v>
      </c>
      <c r="AE471" s="127">
        <f>VLOOKUP($C471,Classification!$A:$F,5,FALSE)</f>
        <v>125</v>
      </c>
      <c r="AF471" s="125">
        <f>VLOOKUP($C471,Classification!$A:$F,6,FALSE)</f>
        <v>1</v>
      </c>
      <c r="AG471" s="126" t="str">
        <f>INDEX(ATS!$A:$AE,MATCH('2) Order Form'!$W471,ATS!$AD:$AD,0),7)</f>
        <v>Active</v>
      </c>
    </row>
    <row r="472" spans="1:33" ht="17.25" customHeight="1" x14ac:dyDescent="0.2">
      <c r="A472" s="34">
        <v>5</v>
      </c>
      <c r="B472" s="34" t="str">
        <f>VLOOKUP(A472,Classification!$H$2:$I$11,2,FALSE)</f>
        <v>Bike Apparel</v>
      </c>
      <c r="C472" s="34">
        <f>INDEX(ATS!$A:$AE,MATCH('2) Order Form'!$W472,ATS!$AD:$AD,0),1)</f>
        <v>828095</v>
      </c>
      <c r="D472" s="34" t="str">
        <f>INDEX(ATS!$A:$AE,MATCH('2) Order Form'!$W472,ATS!$AD:$AD,0),2)</f>
        <v>Hunter Roller Shorts M</v>
      </c>
      <c r="E472" s="83" t="str">
        <f>INDEX(ATS!$A:$AE,MATCH('2) Order Form'!$W472,ATS!$AD:$AD,0),4)</f>
        <v>BLACK-L</v>
      </c>
      <c r="F472" s="83" t="str">
        <f>INDEX(ATS!$A:$AE,MATCH('2) Order Form'!$W472,ATS!$AD:$AD,0),5)</f>
        <v>Black</v>
      </c>
      <c r="G472" s="146" t="str">
        <f>INDEX(ATS!$A:$AE,MATCH('2) Order Form'!$W472,ATS!$AD:$AD,0),6)</f>
        <v>L</v>
      </c>
      <c r="H472" s="59">
        <v>1</v>
      </c>
      <c r="I472" s="112">
        <v>0</v>
      </c>
      <c r="J472" s="118">
        <f>IFERROR(VLOOKUP(W472,ATS!$AD:$AF,2,FALSE),0)</f>
        <v>0</v>
      </c>
      <c r="K472" s="118" t="str">
        <f t="shared" si="319"/>
        <v>0</v>
      </c>
      <c r="L472" s="118">
        <f>IFERROR(VLOOKUP(W472,ATS!$AD:$AF,3,FALSE),0)</f>
        <v>0</v>
      </c>
      <c r="M472" s="151" t="str">
        <f t="shared" si="331"/>
        <v>0</v>
      </c>
      <c r="N472" s="94">
        <v>0</v>
      </c>
      <c r="O472" s="56">
        <f t="shared" si="332"/>
        <v>0</v>
      </c>
      <c r="P472" s="51">
        <f>VLOOKUP($C472,Prices!$A$3:$R$1996,MATCH('2) Order Form'!P$8,Prices!$A$2:$R$2,0),FALSE)</f>
        <v>35</v>
      </c>
      <c r="Q472" s="52">
        <f>VLOOKUP($C472,Prices!$A$3:$R$1996,MATCH('2) Order Form'!Q$8,Prices!$A$2:$R$2,0),FALSE)</f>
        <v>69.95</v>
      </c>
      <c r="R472" s="35">
        <f t="shared" si="333"/>
        <v>0</v>
      </c>
      <c r="S472" s="44">
        <f t="shared" si="334"/>
        <v>0</v>
      </c>
      <c r="T472" s="52">
        <f t="shared" si="335"/>
        <v>0</v>
      </c>
      <c r="U472" s="119">
        <f t="shared" si="320"/>
        <v>0</v>
      </c>
      <c r="V472" s="120"/>
      <c r="W472" s="143">
        <v>7048652277657</v>
      </c>
      <c r="X472" s="121"/>
      <c r="Y472" s="122">
        <f t="shared" si="277"/>
        <v>0</v>
      </c>
      <c r="Z472" s="123">
        <f t="shared" ca="1" si="336"/>
        <v>0</v>
      </c>
      <c r="AA472" s="123">
        <f t="shared" ca="1" si="337"/>
        <v>0</v>
      </c>
      <c r="AB472" s="123">
        <f t="shared" ca="1" si="338"/>
        <v>0</v>
      </c>
      <c r="AC472" s="123" t="str">
        <f t="shared" si="339"/>
        <v>828095Black</v>
      </c>
      <c r="AD472" s="124">
        <f t="shared" si="340"/>
        <v>828095</v>
      </c>
      <c r="AE472" s="127">
        <f>VLOOKUP($C472,Classification!$A:$F,5,FALSE)</f>
        <v>125</v>
      </c>
      <c r="AF472" s="125">
        <f>VLOOKUP($C472,Classification!$A:$F,6,FALSE)</f>
        <v>1</v>
      </c>
      <c r="AG472" s="126" t="str">
        <f>INDEX(ATS!$A:$AE,MATCH('2) Order Form'!$W472,ATS!$AD:$AD,0),7)</f>
        <v>Active</v>
      </c>
    </row>
    <row r="473" spans="1:33" ht="17.25" customHeight="1" x14ac:dyDescent="0.2">
      <c r="A473" s="34">
        <v>5</v>
      </c>
      <c r="B473" s="34" t="str">
        <f>VLOOKUP(A473,Classification!$H$2:$I$11,2,FALSE)</f>
        <v>Bike Apparel</v>
      </c>
      <c r="C473" s="34">
        <f>INDEX(ATS!$A:$AE,MATCH('2) Order Form'!$W473,ATS!$AD:$AD,0),1)</f>
        <v>828095</v>
      </c>
      <c r="D473" s="34" t="str">
        <f>INDEX(ATS!$A:$AE,MATCH('2) Order Form'!$W473,ATS!$AD:$AD,0),2)</f>
        <v>Hunter Roller Shorts M</v>
      </c>
      <c r="E473" s="83" t="str">
        <f>INDEX(ATS!$A:$AE,MATCH('2) Order Form'!$W473,ATS!$AD:$AD,0),4)</f>
        <v>BLACK-XL</v>
      </c>
      <c r="F473" s="83" t="str">
        <f>INDEX(ATS!$A:$AE,MATCH('2) Order Form'!$W473,ATS!$AD:$AD,0),5)</f>
        <v>Black</v>
      </c>
      <c r="G473" s="146" t="str">
        <f>INDEX(ATS!$A:$AE,MATCH('2) Order Form'!$W473,ATS!$AD:$AD,0),6)</f>
        <v>XL</v>
      </c>
      <c r="H473" s="59">
        <v>1</v>
      </c>
      <c r="I473" s="112">
        <v>0</v>
      </c>
      <c r="J473" s="118">
        <f>IFERROR(VLOOKUP(W473,ATS!$AD:$AF,2,FALSE),0)</f>
        <v>0</v>
      </c>
      <c r="K473" s="118" t="str">
        <f t="shared" si="319"/>
        <v>0</v>
      </c>
      <c r="L473" s="118">
        <f>IFERROR(VLOOKUP(W473,ATS!$AD:$AF,3,FALSE),0)</f>
        <v>0</v>
      </c>
      <c r="M473" s="151" t="str">
        <f t="shared" si="331"/>
        <v>0</v>
      </c>
      <c r="N473" s="94">
        <v>0</v>
      </c>
      <c r="O473" s="56">
        <f t="shared" si="332"/>
        <v>0</v>
      </c>
      <c r="P473" s="51">
        <f>VLOOKUP($C473,Prices!$A$3:$R$1996,MATCH('2) Order Form'!P$8,Prices!$A$2:$R$2,0),FALSE)</f>
        <v>35</v>
      </c>
      <c r="Q473" s="52">
        <f>VLOOKUP($C473,Prices!$A$3:$R$1996,MATCH('2) Order Form'!Q$8,Prices!$A$2:$R$2,0),FALSE)</f>
        <v>69.95</v>
      </c>
      <c r="R473" s="35">
        <f t="shared" si="333"/>
        <v>0</v>
      </c>
      <c r="S473" s="44">
        <f t="shared" si="334"/>
        <v>0</v>
      </c>
      <c r="T473" s="52">
        <f t="shared" si="335"/>
        <v>0</v>
      </c>
      <c r="U473" s="119">
        <f t="shared" si="320"/>
        <v>0</v>
      </c>
      <c r="V473" s="120"/>
      <c r="W473" s="143">
        <v>7048652277688</v>
      </c>
      <c r="X473" s="121"/>
      <c r="Y473" s="122">
        <f t="shared" si="277"/>
        <v>0</v>
      </c>
      <c r="Z473" s="123">
        <f t="shared" ca="1" si="336"/>
        <v>0</v>
      </c>
      <c r="AA473" s="123">
        <f t="shared" ca="1" si="337"/>
        <v>0</v>
      </c>
      <c r="AB473" s="123">
        <f t="shared" ca="1" si="338"/>
        <v>0</v>
      </c>
      <c r="AC473" s="123" t="str">
        <f t="shared" si="339"/>
        <v>828095Black</v>
      </c>
      <c r="AD473" s="124">
        <f t="shared" si="340"/>
        <v>828095</v>
      </c>
      <c r="AE473" s="127">
        <f>VLOOKUP($C473,Classification!$A:$F,5,FALSE)</f>
        <v>125</v>
      </c>
      <c r="AF473" s="125">
        <f>VLOOKUP($C473,Classification!$A:$F,6,FALSE)</f>
        <v>1</v>
      </c>
      <c r="AG473" s="126" t="str">
        <f>INDEX(ATS!$A:$AE,MATCH('2) Order Form'!$W473,ATS!$AD:$AD,0),7)</f>
        <v>Active</v>
      </c>
    </row>
    <row r="474" spans="1:33" ht="17.25" customHeight="1" x14ac:dyDescent="0.2">
      <c r="A474" s="34">
        <v>5</v>
      </c>
      <c r="B474" s="34" t="str">
        <f>VLOOKUP(A474,Classification!$H$2:$I$11,2,FALSE)</f>
        <v>Bike Apparel</v>
      </c>
      <c r="C474" s="34">
        <f>INDEX(ATS!$A:$AE,MATCH('2) Order Form'!$W474,ATS!$AD:$AD,0),1)</f>
        <v>828076</v>
      </c>
      <c r="D474" s="34" t="str">
        <f>INDEX(ATS!$A:$AE,MATCH('2) Order Form'!$W474,ATS!$AD:$AD,0),2)</f>
        <v>Hunter Wind Jacket W</v>
      </c>
      <c r="E474" s="83" t="str">
        <f>INDEX(ATS!$A:$AE,MATCH('2) Order Form'!$W474,ATS!$AD:$AD,0),4)</f>
        <v>LTGRY-XS</v>
      </c>
      <c r="F474" s="83" t="str">
        <f>INDEX(ATS!$A:$AE,MATCH('2) Order Form'!$W474,ATS!$AD:$AD,0),5)</f>
        <v>Light Gray</v>
      </c>
      <c r="G474" s="146" t="str">
        <f>INDEX(ATS!$A:$AE,MATCH('2) Order Form'!$W474,ATS!$AD:$AD,0),6)</f>
        <v>XS</v>
      </c>
      <c r="H474" s="59">
        <v>1</v>
      </c>
      <c r="I474" s="112">
        <v>0</v>
      </c>
      <c r="J474" s="118">
        <f>IFERROR(VLOOKUP(W474,ATS!$AD:$AF,2,FALSE),0)</f>
        <v>7</v>
      </c>
      <c r="K474" s="118">
        <f t="shared" si="319"/>
        <v>7</v>
      </c>
      <c r="L474" s="118">
        <f>IFERROR(VLOOKUP(W474,ATS!$AD:$AF,3,FALSE),0)</f>
        <v>7</v>
      </c>
      <c r="M474" s="151">
        <f t="shared" ref="M474" si="353">IF(L474=99999,"OPEN",IF(L474&gt;50,"50+",IF(L474&lt;=0,"0",L474)))</f>
        <v>7</v>
      </c>
      <c r="N474" s="94">
        <v>0</v>
      </c>
      <c r="O474" s="56">
        <f t="shared" ref="O474" si="354">IF(N474&lt;&gt;0,N474,$P$5)</f>
        <v>0</v>
      </c>
      <c r="P474" s="51">
        <f>VLOOKUP($C474,Prices!$A$3:$R$1996,MATCH('2) Order Form'!P$8,Prices!$A$2:$R$2,0),FALSE)</f>
        <v>65</v>
      </c>
      <c r="Q474" s="52">
        <f>VLOOKUP($C474,Prices!$A$3:$R$1996,MATCH('2) Order Form'!Q$8,Prices!$A$2:$R$2,0),FALSE)</f>
        <v>129.94999999999999</v>
      </c>
      <c r="R474" s="35">
        <f t="shared" ref="R474" si="355">I474*P474</f>
        <v>0</v>
      </c>
      <c r="S474" s="44">
        <f t="shared" ref="S474" si="356">R474*O474</f>
        <v>0</v>
      </c>
      <c r="T474" s="52">
        <f t="shared" ref="T474" si="357">R474-S474</f>
        <v>0</v>
      </c>
      <c r="U474" s="119">
        <f t="shared" si="320"/>
        <v>0</v>
      </c>
      <c r="V474" s="120"/>
      <c r="W474" s="143">
        <v>7048652275486</v>
      </c>
      <c r="X474" s="121"/>
      <c r="Y474" s="122">
        <f t="shared" ref="Y474" si="358">I474*Q474</f>
        <v>0</v>
      </c>
      <c r="Z474" s="123">
        <f t="shared" ref="Z474" ca="1" si="359">IF(A474=OFFSET(A474,-1,0),0,1)</f>
        <v>0</v>
      </c>
      <c r="AA474" s="123">
        <f t="shared" ref="AA474" ca="1" si="360">IF(C474=OFFSET(C474,-1,0),0,1)</f>
        <v>1</v>
      </c>
      <c r="AB474" s="123">
        <f t="shared" ref="AB474" ca="1" si="361">IF(F474=OFFSET(F474,-1,0),0,1)</f>
        <v>1</v>
      </c>
      <c r="AC474" s="123" t="str">
        <f t="shared" ref="AC474" si="362">CONCATENATE(C474,F474)</f>
        <v>828076Light Gray</v>
      </c>
      <c r="AD474" s="124">
        <f t="shared" ref="AD474" si="363">IFERROR(IF(B474="EYEWEAR",CONCATENATE(C474,"-",G474),C474),C474)</f>
        <v>828076</v>
      </c>
      <c r="AE474" s="127">
        <f>VLOOKUP($C474,Classification!$A:$F,5,FALSE)</f>
        <v>130</v>
      </c>
      <c r="AF474" s="125">
        <f>VLOOKUP($C474,Classification!$A:$F,6,FALSE)</f>
        <v>1</v>
      </c>
      <c r="AG474" s="126" t="str">
        <f>INDEX(ATS!$A:$AE,MATCH('2) Order Form'!$W474,ATS!$AD:$AD,0),7)</f>
        <v>Stock</v>
      </c>
    </row>
    <row r="475" spans="1:33" ht="17.25" customHeight="1" x14ac:dyDescent="0.2">
      <c r="A475" s="34">
        <v>5</v>
      </c>
      <c r="B475" s="34" t="str">
        <f>VLOOKUP(A475,Classification!$H$2:$I$11,2,FALSE)</f>
        <v>Bike Apparel</v>
      </c>
      <c r="C475" s="34">
        <f>INDEX(ATS!$A:$AE,MATCH('2) Order Form'!$W475,ATS!$AD:$AD,0),1)</f>
        <v>828076</v>
      </c>
      <c r="D475" s="34" t="str">
        <f>INDEX(ATS!$A:$AE,MATCH('2) Order Form'!$W475,ATS!$AD:$AD,0),2)</f>
        <v>Hunter Wind Jacket W</v>
      </c>
      <c r="E475" s="83" t="str">
        <f>INDEX(ATS!$A:$AE,MATCH('2) Order Form'!$W475,ATS!$AD:$AD,0),4)</f>
        <v>LTGRY-S</v>
      </c>
      <c r="F475" s="83" t="str">
        <f>INDEX(ATS!$A:$AE,MATCH('2) Order Form'!$W475,ATS!$AD:$AD,0),5)</f>
        <v>Light Gray</v>
      </c>
      <c r="G475" s="146" t="str">
        <f>INDEX(ATS!$A:$AE,MATCH('2) Order Form'!$W475,ATS!$AD:$AD,0),6)</f>
        <v>S</v>
      </c>
      <c r="H475" s="59">
        <v>1</v>
      </c>
      <c r="I475" s="112">
        <v>0</v>
      </c>
      <c r="J475" s="118">
        <f>IFERROR(VLOOKUP(W475,ATS!$AD:$AF,2,FALSE),0)</f>
        <v>30</v>
      </c>
      <c r="K475" s="118">
        <f t="shared" si="319"/>
        <v>30</v>
      </c>
      <c r="L475" s="118">
        <f>IFERROR(VLOOKUP(W475,ATS!$AD:$AF,3,FALSE),0)</f>
        <v>30</v>
      </c>
      <c r="M475" s="151">
        <f t="shared" si="331"/>
        <v>30</v>
      </c>
      <c r="N475" s="94">
        <v>0</v>
      </c>
      <c r="O475" s="56">
        <f t="shared" si="332"/>
        <v>0</v>
      </c>
      <c r="P475" s="51">
        <f>VLOOKUP($C475,Prices!$A$3:$R$1996,MATCH('2) Order Form'!P$8,Prices!$A$2:$R$2,0),FALSE)</f>
        <v>65</v>
      </c>
      <c r="Q475" s="52">
        <f>VLOOKUP($C475,Prices!$A$3:$R$1996,MATCH('2) Order Form'!Q$8,Prices!$A$2:$R$2,0),FALSE)</f>
        <v>129.94999999999999</v>
      </c>
      <c r="R475" s="35">
        <f t="shared" si="333"/>
        <v>0</v>
      </c>
      <c r="S475" s="44">
        <f t="shared" si="334"/>
        <v>0</v>
      </c>
      <c r="T475" s="52">
        <f t="shared" si="335"/>
        <v>0</v>
      </c>
      <c r="U475" s="119">
        <f t="shared" si="320"/>
        <v>0</v>
      </c>
      <c r="V475" s="120"/>
      <c r="W475" s="143">
        <v>7048652275479</v>
      </c>
      <c r="X475" s="121"/>
      <c r="Y475" s="122">
        <f t="shared" si="277"/>
        <v>0</v>
      </c>
      <c r="Z475" s="123">
        <f t="shared" ca="1" si="336"/>
        <v>0</v>
      </c>
      <c r="AA475" s="123">
        <f t="shared" ca="1" si="337"/>
        <v>0</v>
      </c>
      <c r="AB475" s="123">
        <f t="shared" ca="1" si="338"/>
        <v>0</v>
      </c>
      <c r="AC475" s="123" t="str">
        <f t="shared" si="339"/>
        <v>828076Light Gray</v>
      </c>
      <c r="AD475" s="124">
        <f t="shared" si="340"/>
        <v>828076</v>
      </c>
      <c r="AE475" s="127">
        <f>VLOOKUP($C475,Classification!$A:$F,5,FALSE)</f>
        <v>130</v>
      </c>
      <c r="AF475" s="125">
        <f>VLOOKUP($C475,Classification!$A:$F,6,FALSE)</f>
        <v>1</v>
      </c>
      <c r="AG475" s="126" t="str">
        <f>INDEX(ATS!$A:$AE,MATCH('2) Order Form'!$W475,ATS!$AD:$AD,0),7)</f>
        <v>Stock</v>
      </c>
    </row>
    <row r="476" spans="1:33" ht="17.25" customHeight="1" x14ac:dyDescent="0.2">
      <c r="A476" s="34">
        <v>5</v>
      </c>
      <c r="B476" s="34" t="str">
        <f>VLOOKUP(A476,Classification!$H$2:$I$11,2,FALSE)</f>
        <v>Bike Apparel</v>
      </c>
      <c r="C476" s="34">
        <f>INDEX(ATS!$A:$AE,MATCH('2) Order Form'!$W476,ATS!$AD:$AD,0),1)</f>
        <v>828076</v>
      </c>
      <c r="D476" s="34" t="str">
        <f>INDEX(ATS!$A:$AE,MATCH('2) Order Form'!$W476,ATS!$AD:$AD,0),2)</f>
        <v>Hunter Wind Jacket W</v>
      </c>
      <c r="E476" s="83" t="str">
        <f>INDEX(ATS!$A:$AE,MATCH('2) Order Form'!$W476,ATS!$AD:$AD,0),4)</f>
        <v>LTGRY-M</v>
      </c>
      <c r="F476" s="83" t="str">
        <f>INDEX(ATS!$A:$AE,MATCH('2) Order Form'!$W476,ATS!$AD:$AD,0),5)</f>
        <v>Light Gray</v>
      </c>
      <c r="G476" s="146" t="str">
        <f>INDEX(ATS!$A:$AE,MATCH('2) Order Form'!$W476,ATS!$AD:$AD,0),6)</f>
        <v>M</v>
      </c>
      <c r="H476" s="59">
        <v>1</v>
      </c>
      <c r="I476" s="112">
        <v>0</v>
      </c>
      <c r="J476" s="118">
        <f>IFERROR(VLOOKUP(W476,ATS!$AD:$AF,2,FALSE),0)</f>
        <v>45</v>
      </c>
      <c r="K476" s="118">
        <f t="shared" si="319"/>
        <v>45</v>
      </c>
      <c r="L476" s="118">
        <f>IFERROR(VLOOKUP(W476,ATS!$AD:$AF,3,FALSE),0)</f>
        <v>45</v>
      </c>
      <c r="M476" s="151">
        <f t="shared" si="331"/>
        <v>45</v>
      </c>
      <c r="N476" s="94">
        <v>0</v>
      </c>
      <c r="O476" s="56">
        <f t="shared" si="332"/>
        <v>0</v>
      </c>
      <c r="P476" s="51">
        <f>VLOOKUP($C476,Prices!$A$3:$R$1996,MATCH('2) Order Form'!P$8,Prices!$A$2:$R$2,0),FALSE)</f>
        <v>65</v>
      </c>
      <c r="Q476" s="52">
        <f>VLOOKUP($C476,Prices!$A$3:$R$1996,MATCH('2) Order Form'!Q$8,Prices!$A$2:$R$2,0),FALSE)</f>
        <v>129.94999999999999</v>
      </c>
      <c r="R476" s="35">
        <f t="shared" si="333"/>
        <v>0</v>
      </c>
      <c r="S476" s="44">
        <f t="shared" si="334"/>
        <v>0</v>
      </c>
      <c r="T476" s="52">
        <f t="shared" si="335"/>
        <v>0</v>
      </c>
      <c r="U476" s="119">
        <f t="shared" si="320"/>
        <v>0</v>
      </c>
      <c r="V476" s="120"/>
      <c r="W476" s="143">
        <v>7048652275462</v>
      </c>
      <c r="X476" s="121"/>
      <c r="Y476" s="122">
        <f t="shared" si="277"/>
        <v>0</v>
      </c>
      <c r="Z476" s="123">
        <f t="shared" ca="1" si="336"/>
        <v>0</v>
      </c>
      <c r="AA476" s="123">
        <f t="shared" ca="1" si="337"/>
        <v>0</v>
      </c>
      <c r="AB476" s="123">
        <f t="shared" ca="1" si="338"/>
        <v>0</v>
      </c>
      <c r="AC476" s="123" t="str">
        <f t="shared" si="339"/>
        <v>828076Light Gray</v>
      </c>
      <c r="AD476" s="124">
        <f t="shared" si="340"/>
        <v>828076</v>
      </c>
      <c r="AE476" s="127">
        <f>VLOOKUP($C476,Classification!$A:$F,5,FALSE)</f>
        <v>130</v>
      </c>
      <c r="AF476" s="125">
        <f>VLOOKUP($C476,Classification!$A:$F,6,FALSE)</f>
        <v>1</v>
      </c>
      <c r="AG476" s="126" t="str">
        <f>INDEX(ATS!$A:$AE,MATCH('2) Order Form'!$W476,ATS!$AD:$AD,0),7)</f>
        <v>Stock</v>
      </c>
    </row>
    <row r="477" spans="1:33" ht="17.25" customHeight="1" x14ac:dyDescent="0.2">
      <c r="A477" s="34">
        <v>5</v>
      </c>
      <c r="B477" s="34" t="str">
        <f>VLOOKUP(A477,Classification!$H$2:$I$11,2,FALSE)</f>
        <v>Bike Apparel</v>
      </c>
      <c r="C477" s="34">
        <f>INDEX(ATS!$A:$AE,MATCH('2) Order Form'!$W477,ATS!$AD:$AD,0),1)</f>
        <v>828076</v>
      </c>
      <c r="D477" s="34" t="str">
        <f>INDEX(ATS!$A:$AE,MATCH('2) Order Form'!$W477,ATS!$AD:$AD,0),2)</f>
        <v>Hunter Wind Jacket W</v>
      </c>
      <c r="E477" s="83" t="str">
        <f>INDEX(ATS!$A:$AE,MATCH('2) Order Form'!$W477,ATS!$AD:$AD,0),4)</f>
        <v>LTGRY-L</v>
      </c>
      <c r="F477" s="83" t="str">
        <f>INDEX(ATS!$A:$AE,MATCH('2) Order Form'!$W477,ATS!$AD:$AD,0),5)</f>
        <v>Light Gray</v>
      </c>
      <c r="G477" s="146" t="str">
        <f>INDEX(ATS!$A:$AE,MATCH('2) Order Form'!$W477,ATS!$AD:$AD,0),6)</f>
        <v>L</v>
      </c>
      <c r="H477" s="59">
        <v>1</v>
      </c>
      <c r="I477" s="112">
        <v>0</v>
      </c>
      <c r="J477" s="118">
        <f>IFERROR(VLOOKUP(W477,ATS!$AD:$AF,2,FALSE),0)</f>
        <v>6</v>
      </c>
      <c r="K477" s="118">
        <f t="shared" si="319"/>
        <v>6</v>
      </c>
      <c r="L477" s="118">
        <f>IFERROR(VLOOKUP(W477,ATS!$AD:$AF,3,FALSE),0)</f>
        <v>6</v>
      </c>
      <c r="M477" s="151">
        <f t="shared" si="331"/>
        <v>6</v>
      </c>
      <c r="N477" s="94">
        <v>0</v>
      </c>
      <c r="O477" s="56">
        <f t="shared" si="332"/>
        <v>0</v>
      </c>
      <c r="P477" s="51">
        <f>VLOOKUP($C477,Prices!$A$3:$R$1996,MATCH('2) Order Form'!P$8,Prices!$A$2:$R$2,0),FALSE)</f>
        <v>65</v>
      </c>
      <c r="Q477" s="52">
        <f>VLOOKUP($C477,Prices!$A$3:$R$1996,MATCH('2) Order Form'!Q$8,Prices!$A$2:$R$2,0),FALSE)</f>
        <v>129.94999999999999</v>
      </c>
      <c r="R477" s="35">
        <f t="shared" si="333"/>
        <v>0</v>
      </c>
      <c r="S477" s="44">
        <f t="shared" si="334"/>
        <v>0</v>
      </c>
      <c r="T477" s="52">
        <f t="shared" si="335"/>
        <v>0</v>
      </c>
      <c r="U477" s="119">
        <f t="shared" si="320"/>
        <v>0</v>
      </c>
      <c r="V477" s="120"/>
      <c r="W477" s="143">
        <v>7048652275455</v>
      </c>
      <c r="X477" s="121"/>
      <c r="Y477" s="122">
        <f t="shared" si="277"/>
        <v>0</v>
      </c>
      <c r="Z477" s="123">
        <f t="shared" ca="1" si="336"/>
        <v>0</v>
      </c>
      <c r="AA477" s="123">
        <f t="shared" ca="1" si="337"/>
        <v>0</v>
      </c>
      <c r="AB477" s="123">
        <f t="shared" ca="1" si="338"/>
        <v>0</v>
      </c>
      <c r="AC477" s="123" t="str">
        <f t="shared" si="339"/>
        <v>828076Light Gray</v>
      </c>
      <c r="AD477" s="124">
        <f t="shared" si="340"/>
        <v>828076</v>
      </c>
      <c r="AE477" s="127">
        <f>VLOOKUP($C477,Classification!$A:$F,5,FALSE)</f>
        <v>130</v>
      </c>
      <c r="AF477" s="125">
        <f>VLOOKUP($C477,Classification!$A:$F,6,FALSE)</f>
        <v>1</v>
      </c>
      <c r="AG477" s="126" t="str">
        <f>INDEX(ATS!$A:$AE,MATCH('2) Order Form'!$W477,ATS!$AD:$AD,0),7)</f>
        <v>Stock</v>
      </c>
    </row>
    <row r="478" spans="1:33" ht="17.25" customHeight="1" x14ac:dyDescent="0.2">
      <c r="A478" s="34">
        <v>5</v>
      </c>
      <c r="B478" s="34" t="str">
        <f>VLOOKUP(A478,Classification!$H$2:$I$11,2,FALSE)</f>
        <v>Bike Apparel</v>
      </c>
      <c r="C478" s="34">
        <f>INDEX(ATS!$A:$AE,MATCH('2) Order Form'!$W478,ATS!$AD:$AD,0),1)</f>
        <v>828076</v>
      </c>
      <c r="D478" s="34" t="str">
        <f>INDEX(ATS!$A:$AE,MATCH('2) Order Form'!$W478,ATS!$AD:$AD,0),2)</f>
        <v>Hunter Wind Jacket W</v>
      </c>
      <c r="E478" s="83" t="str">
        <f>INDEX(ATS!$A:$AE,MATCH('2) Order Form'!$W478,ATS!$AD:$AD,0),4)</f>
        <v>MARVL-XS</v>
      </c>
      <c r="F478" s="83" t="str">
        <f>INDEX(ATS!$A:$AE,MATCH('2) Order Form'!$W478,ATS!$AD:$AD,0),5)</f>
        <v>Marvel</v>
      </c>
      <c r="G478" s="146" t="str">
        <f>INDEX(ATS!$A:$AE,MATCH('2) Order Form'!$W478,ATS!$AD:$AD,0),6)</f>
        <v>XS</v>
      </c>
      <c r="H478" s="59">
        <v>1</v>
      </c>
      <c r="I478" s="112">
        <v>0</v>
      </c>
      <c r="J478" s="118">
        <f>IFERROR(VLOOKUP(W478,ATS!$AD:$AF,2,FALSE),0)</f>
        <v>0</v>
      </c>
      <c r="K478" s="118" t="str">
        <f t="shared" si="319"/>
        <v>0</v>
      </c>
      <c r="L478" s="118">
        <f>IFERROR(VLOOKUP(W478,ATS!$AD:$AF,3,FALSE),0)</f>
        <v>0</v>
      </c>
      <c r="M478" s="151" t="str">
        <f t="shared" si="331"/>
        <v>0</v>
      </c>
      <c r="N478" s="94">
        <v>0</v>
      </c>
      <c r="O478" s="56">
        <f t="shared" si="332"/>
        <v>0</v>
      </c>
      <c r="P478" s="51">
        <f>VLOOKUP($C478,Prices!$A$3:$R$1996,MATCH('2) Order Form'!P$8,Prices!$A$2:$R$2,0),FALSE)</f>
        <v>65</v>
      </c>
      <c r="Q478" s="52">
        <f>VLOOKUP($C478,Prices!$A$3:$R$1996,MATCH('2) Order Form'!Q$8,Prices!$A$2:$R$2,0),FALSE)</f>
        <v>129.94999999999999</v>
      </c>
      <c r="R478" s="35">
        <f t="shared" si="333"/>
        <v>0</v>
      </c>
      <c r="S478" s="44">
        <f t="shared" si="334"/>
        <v>0</v>
      </c>
      <c r="T478" s="52">
        <f t="shared" si="335"/>
        <v>0</v>
      </c>
      <c r="U478" s="119">
        <f t="shared" si="320"/>
        <v>0</v>
      </c>
      <c r="V478" s="120"/>
      <c r="W478" s="143">
        <v>7048652539007</v>
      </c>
      <c r="X478" s="121"/>
      <c r="Y478" s="122">
        <f t="shared" si="277"/>
        <v>0</v>
      </c>
      <c r="Z478" s="123">
        <f t="shared" ca="1" si="336"/>
        <v>0</v>
      </c>
      <c r="AA478" s="123">
        <f t="shared" ca="1" si="337"/>
        <v>0</v>
      </c>
      <c r="AB478" s="123">
        <f t="shared" ca="1" si="338"/>
        <v>1</v>
      </c>
      <c r="AC478" s="123" t="str">
        <f t="shared" si="339"/>
        <v>828076Marvel</v>
      </c>
      <c r="AD478" s="124">
        <f t="shared" si="340"/>
        <v>828076</v>
      </c>
      <c r="AE478" s="127">
        <f>VLOOKUP($C478,Classification!$A:$F,5,FALSE)</f>
        <v>130</v>
      </c>
      <c r="AF478" s="125">
        <f>VLOOKUP($C478,Classification!$A:$F,6,FALSE)</f>
        <v>1</v>
      </c>
      <c r="AG478" s="126" t="str">
        <f>INDEX(ATS!$A:$AE,MATCH('2) Order Form'!$W478,ATS!$AD:$AD,0),7)</f>
        <v>Stock</v>
      </c>
    </row>
    <row r="479" spans="1:33" ht="17.25" customHeight="1" x14ac:dyDescent="0.2">
      <c r="A479" s="34">
        <v>5</v>
      </c>
      <c r="B479" s="34" t="str">
        <f>VLOOKUP(A479,Classification!$H$2:$I$11,2,FALSE)</f>
        <v>Bike Apparel</v>
      </c>
      <c r="C479" s="34">
        <f>INDEX(ATS!$A:$AE,MATCH('2) Order Form'!$W479,ATS!$AD:$AD,0),1)</f>
        <v>828076</v>
      </c>
      <c r="D479" s="34" t="str">
        <f>INDEX(ATS!$A:$AE,MATCH('2) Order Form'!$W479,ATS!$AD:$AD,0),2)</f>
        <v>Hunter Wind Jacket W</v>
      </c>
      <c r="E479" s="83" t="str">
        <f>INDEX(ATS!$A:$AE,MATCH('2) Order Form'!$W479,ATS!$AD:$AD,0),4)</f>
        <v>MARVL-S</v>
      </c>
      <c r="F479" s="83" t="str">
        <f>INDEX(ATS!$A:$AE,MATCH('2) Order Form'!$W479,ATS!$AD:$AD,0),5)</f>
        <v>Marvel</v>
      </c>
      <c r="G479" s="146" t="str">
        <f>INDEX(ATS!$A:$AE,MATCH('2) Order Form'!$W479,ATS!$AD:$AD,0),6)</f>
        <v>S</v>
      </c>
      <c r="H479" s="59">
        <v>1</v>
      </c>
      <c r="I479" s="112">
        <v>0</v>
      </c>
      <c r="J479" s="118">
        <f>IFERROR(VLOOKUP(W479,ATS!$AD:$AF,2,FALSE),0)</f>
        <v>0</v>
      </c>
      <c r="K479" s="118" t="str">
        <f>IF(J479=99999,"OPEN",IF(J479&gt;50,"50+",IF(J479&lt;=0,"0",J479)))</f>
        <v>0</v>
      </c>
      <c r="L479" s="118">
        <f>IFERROR(VLOOKUP(W479,ATS!$AD:$AF,3,FALSE),0)</f>
        <v>0</v>
      </c>
      <c r="M479" s="151" t="str">
        <f>IF(L479=99999,"OPEN",IF(L479&gt;50,"50+",IF(L479&lt;=0,"0",L479)))</f>
        <v>0</v>
      </c>
      <c r="N479" s="94">
        <v>0</v>
      </c>
      <c r="O479" s="56">
        <f>IF(N479&lt;&gt;0,N479,$P$5)</f>
        <v>0</v>
      </c>
      <c r="P479" s="51">
        <f>VLOOKUP($C479,Prices!$A$3:$R$1996,MATCH('2) Order Form'!P$8,Prices!$A$2:$R$2,0),FALSE)</f>
        <v>65</v>
      </c>
      <c r="Q479" s="52">
        <f>VLOOKUP($C479,Prices!$A$3:$R$1996,MATCH('2) Order Form'!Q$8,Prices!$A$2:$R$2,0),FALSE)</f>
        <v>129.94999999999999</v>
      </c>
      <c r="R479" s="35">
        <f>I479*P479</f>
        <v>0</v>
      </c>
      <c r="S479" s="44">
        <f>R479*O479</f>
        <v>0</v>
      </c>
      <c r="T479" s="52">
        <f>R479-S479</f>
        <v>0</v>
      </c>
      <c r="U479" s="119">
        <f t="shared" si="320"/>
        <v>0</v>
      </c>
      <c r="V479" s="120"/>
      <c r="W479" s="143">
        <v>7048652538994</v>
      </c>
      <c r="X479" s="121"/>
      <c r="Y479" s="122">
        <f t="shared" si="277"/>
        <v>0</v>
      </c>
      <c r="Z479" s="123">
        <f ca="1">IF(A479=OFFSET(A479,-1,0),0,1)</f>
        <v>0</v>
      </c>
      <c r="AA479" s="123">
        <f ca="1">IF(C479=OFFSET(C479,-1,0),0,1)</f>
        <v>0</v>
      </c>
      <c r="AB479" s="123">
        <f ca="1">IF(F479=OFFSET(F479,-1,0),0,1)</f>
        <v>0</v>
      </c>
      <c r="AC479" s="123" t="str">
        <f>CONCATENATE(C479,F479)</f>
        <v>828076Marvel</v>
      </c>
      <c r="AD479" s="124">
        <f>IFERROR(IF(B479="EYEWEAR",CONCATENATE(C479,"-",G479),C479),C479)</f>
        <v>828076</v>
      </c>
      <c r="AE479" s="127">
        <f>VLOOKUP($C479,Classification!$A:$F,5,FALSE)</f>
        <v>130</v>
      </c>
      <c r="AF479" s="125">
        <f>VLOOKUP($C479,Classification!$A:$F,6,FALSE)</f>
        <v>1</v>
      </c>
      <c r="AG479" s="126" t="str">
        <f>INDEX(ATS!$A:$AE,MATCH('2) Order Form'!$W479,ATS!$AD:$AD,0),7)</f>
        <v>Stock</v>
      </c>
    </row>
    <row r="480" spans="1:33" ht="17.25" customHeight="1" x14ac:dyDescent="0.2">
      <c r="A480" s="34">
        <v>5</v>
      </c>
      <c r="B480" s="34" t="str">
        <f>VLOOKUP(A480,Classification!$H$2:$I$11,2,FALSE)</f>
        <v>Bike Apparel</v>
      </c>
      <c r="C480" s="34">
        <f>INDEX(ATS!$A:$AE,MATCH('2) Order Form'!$W480,ATS!$AD:$AD,0),1)</f>
        <v>828076</v>
      </c>
      <c r="D480" s="34" t="str">
        <f>INDEX(ATS!$A:$AE,MATCH('2) Order Form'!$W480,ATS!$AD:$AD,0),2)</f>
        <v>Hunter Wind Jacket W</v>
      </c>
      <c r="E480" s="83" t="str">
        <f>INDEX(ATS!$A:$AE,MATCH('2) Order Form'!$W480,ATS!$AD:$AD,0),4)</f>
        <v>MARVL-M</v>
      </c>
      <c r="F480" s="83" t="str">
        <f>INDEX(ATS!$A:$AE,MATCH('2) Order Form'!$W480,ATS!$AD:$AD,0),5)</f>
        <v>Marvel</v>
      </c>
      <c r="G480" s="146" t="str">
        <f>INDEX(ATS!$A:$AE,MATCH('2) Order Form'!$W480,ATS!$AD:$AD,0),6)</f>
        <v>M</v>
      </c>
      <c r="H480" s="59">
        <v>1</v>
      </c>
      <c r="I480" s="112">
        <v>0</v>
      </c>
      <c r="J480" s="118">
        <f>IFERROR(VLOOKUP(W480,ATS!$AD:$AF,2,FALSE),0)</f>
        <v>0</v>
      </c>
      <c r="K480" s="118" t="str">
        <f>IF(J480=99999,"OPEN",IF(J480&gt;50,"50+",IF(J480&lt;=0,"0",J480)))</f>
        <v>0</v>
      </c>
      <c r="L480" s="118">
        <f>IFERROR(VLOOKUP(W480,ATS!$AD:$AF,3,FALSE),0)</f>
        <v>0</v>
      </c>
      <c r="M480" s="151" t="str">
        <f>IF(L480=99999,"OPEN",IF(L480&gt;50,"50+",IF(L480&lt;=0,"0",L480)))</f>
        <v>0</v>
      </c>
      <c r="N480" s="94">
        <v>0</v>
      </c>
      <c r="O480" s="56">
        <f>IF(N480&lt;&gt;0,N480,$P$5)</f>
        <v>0</v>
      </c>
      <c r="P480" s="51">
        <f>VLOOKUP($C480,Prices!$A$3:$R$1996,MATCH('2) Order Form'!P$8,Prices!$A$2:$R$2,0),FALSE)</f>
        <v>65</v>
      </c>
      <c r="Q480" s="52">
        <f>VLOOKUP($C480,Prices!$A$3:$R$1996,MATCH('2) Order Form'!Q$8,Prices!$A$2:$R$2,0),FALSE)</f>
        <v>129.94999999999999</v>
      </c>
      <c r="R480" s="35">
        <f>I480*P480</f>
        <v>0</v>
      </c>
      <c r="S480" s="44">
        <f>R480*O480</f>
        <v>0</v>
      </c>
      <c r="T480" s="52">
        <f>R480-S480</f>
        <v>0</v>
      </c>
      <c r="U480" s="119">
        <f t="shared" si="320"/>
        <v>0</v>
      </c>
      <c r="V480" s="120"/>
      <c r="W480" s="143">
        <v>7048652538987</v>
      </c>
      <c r="X480" s="121"/>
      <c r="Y480" s="122">
        <f t="shared" si="277"/>
        <v>0</v>
      </c>
      <c r="Z480" s="123">
        <f ca="1">IF(A480=OFFSET(A480,-1,0),0,1)</f>
        <v>0</v>
      </c>
      <c r="AA480" s="123">
        <f ca="1">IF(C480=OFFSET(C480,-1,0),0,1)</f>
        <v>0</v>
      </c>
      <c r="AB480" s="123">
        <f ca="1">IF(F480=OFFSET(F480,-1,0),0,1)</f>
        <v>0</v>
      </c>
      <c r="AC480" s="123" t="str">
        <f>CONCATENATE(C480,F480)</f>
        <v>828076Marvel</v>
      </c>
      <c r="AD480" s="124">
        <f>IFERROR(IF(B480="EYEWEAR",CONCATENATE(C480,"-",G480),C480),C480)</f>
        <v>828076</v>
      </c>
      <c r="AE480" s="127">
        <f>VLOOKUP($C480,Classification!$A:$F,5,FALSE)</f>
        <v>130</v>
      </c>
      <c r="AF480" s="125">
        <f>VLOOKUP($C480,Classification!$A:$F,6,FALSE)</f>
        <v>1</v>
      </c>
      <c r="AG480" s="126" t="str">
        <f>INDEX(ATS!$A:$AE,MATCH('2) Order Form'!$W480,ATS!$AD:$AD,0),7)</f>
        <v>Stock</v>
      </c>
    </row>
    <row r="481" spans="1:33" ht="17.25" customHeight="1" x14ac:dyDescent="0.2">
      <c r="A481" s="34">
        <v>5</v>
      </c>
      <c r="B481" s="34" t="str">
        <f>VLOOKUP(A481,Classification!$H$2:$I$11,2,FALSE)</f>
        <v>Bike Apparel</v>
      </c>
      <c r="C481" s="34">
        <f>INDEX(ATS!$A:$AE,MATCH('2) Order Form'!$W481,ATS!$AD:$AD,0),1)</f>
        <v>828076</v>
      </c>
      <c r="D481" s="34" t="str">
        <f>INDEX(ATS!$A:$AE,MATCH('2) Order Form'!$W481,ATS!$AD:$AD,0),2)</f>
        <v>Hunter Wind Jacket W</v>
      </c>
      <c r="E481" s="83" t="str">
        <f>INDEX(ATS!$A:$AE,MATCH('2) Order Form'!$W481,ATS!$AD:$AD,0),4)</f>
        <v>MARVL-L</v>
      </c>
      <c r="F481" s="83" t="str">
        <f>INDEX(ATS!$A:$AE,MATCH('2) Order Form'!$W481,ATS!$AD:$AD,0),5)</f>
        <v>Marvel</v>
      </c>
      <c r="G481" s="146" t="str">
        <f>INDEX(ATS!$A:$AE,MATCH('2) Order Form'!$W481,ATS!$AD:$AD,0),6)</f>
        <v>L</v>
      </c>
      <c r="H481" s="59">
        <v>1</v>
      </c>
      <c r="I481" s="112">
        <v>0</v>
      </c>
      <c r="J481" s="118">
        <f>IFERROR(VLOOKUP(W481,ATS!$AD:$AF,2,FALSE),0)</f>
        <v>0</v>
      </c>
      <c r="K481" s="118" t="str">
        <f>IF(J481=99999,"OPEN",IF(J481&gt;50,"50+",IF(J481&lt;=0,"0",J481)))</f>
        <v>0</v>
      </c>
      <c r="L481" s="118">
        <f>IFERROR(VLOOKUP(W481,ATS!$AD:$AF,3,FALSE),0)</f>
        <v>0</v>
      </c>
      <c r="M481" s="151" t="str">
        <f>IF(L481=99999,"OPEN",IF(L481&gt;50,"50+",IF(L481&lt;=0,"0",L481)))</f>
        <v>0</v>
      </c>
      <c r="N481" s="94">
        <v>0</v>
      </c>
      <c r="O481" s="56">
        <f>IF(N481&lt;&gt;0,N481,$P$5)</f>
        <v>0</v>
      </c>
      <c r="P481" s="51">
        <f>VLOOKUP($C481,Prices!$A$3:$R$1996,MATCH('2) Order Form'!P$8,Prices!$A$2:$R$2,0),FALSE)</f>
        <v>65</v>
      </c>
      <c r="Q481" s="52">
        <f>VLOOKUP($C481,Prices!$A$3:$R$1996,MATCH('2) Order Form'!Q$8,Prices!$A$2:$R$2,0),FALSE)</f>
        <v>129.94999999999999</v>
      </c>
      <c r="R481" s="35">
        <f>I481*P481</f>
        <v>0</v>
      </c>
      <c r="S481" s="44">
        <f>R481*O481</f>
        <v>0</v>
      </c>
      <c r="T481" s="52">
        <f>R481-S481</f>
        <v>0</v>
      </c>
      <c r="U481" s="119">
        <f t="shared" si="320"/>
        <v>0</v>
      </c>
      <c r="V481" s="120"/>
      <c r="W481" s="143">
        <v>7048652538970</v>
      </c>
      <c r="X481" s="121"/>
      <c r="Y481" s="122">
        <f t="shared" si="277"/>
        <v>0</v>
      </c>
      <c r="Z481" s="123">
        <f ca="1">IF(A481=OFFSET(A481,-1,0),0,1)</f>
        <v>0</v>
      </c>
      <c r="AA481" s="123">
        <f ca="1">IF(C481=OFFSET(C481,-1,0),0,1)</f>
        <v>0</v>
      </c>
      <c r="AB481" s="123">
        <f ca="1">IF(F481=OFFSET(F481,-1,0),0,1)</f>
        <v>0</v>
      </c>
      <c r="AC481" s="123" t="str">
        <f>CONCATENATE(C481,F481)</f>
        <v>828076Marvel</v>
      </c>
      <c r="AD481" s="124">
        <f>IFERROR(IF(B481="EYEWEAR",CONCATENATE(C481,"-",G481),C481),C481)</f>
        <v>828076</v>
      </c>
      <c r="AE481" s="127">
        <f>VLOOKUP($C481,Classification!$A:$F,5,FALSE)</f>
        <v>130</v>
      </c>
      <c r="AF481" s="125">
        <f>VLOOKUP($C481,Classification!$A:$F,6,FALSE)</f>
        <v>1</v>
      </c>
      <c r="AG481" s="126" t="str">
        <f>INDEX(ATS!$A:$AE,MATCH('2) Order Form'!$W481,ATS!$AD:$AD,0),7)</f>
        <v>Stock</v>
      </c>
    </row>
    <row r="482" spans="1:33" ht="17.25" customHeight="1" x14ac:dyDescent="0.2">
      <c r="A482" s="34">
        <v>5</v>
      </c>
      <c r="B482" s="34" t="str">
        <f>VLOOKUP(A482,Classification!$H$2:$I$11,2,FALSE)</f>
        <v>Bike Apparel</v>
      </c>
      <c r="C482" s="34">
        <f>INDEX(ATS!$A:$AE,MATCH('2) Order Form'!$W482,ATS!$AD:$AD,0),1)</f>
        <v>828159</v>
      </c>
      <c r="D482" s="34" t="str">
        <f>INDEX(ATS!$A:$AE,MATCH('2) Order Form'!$W482,ATS!$AD:$AD,0),2)</f>
        <v>Hunter Midlayer F/Z W</v>
      </c>
      <c r="E482" s="83" t="str">
        <f>INDEX(ATS!$A:$AE,MATCH('2) Order Form'!$W482,ATS!$AD:$AD,0),4)</f>
        <v>BLACK-XS</v>
      </c>
      <c r="F482" s="83" t="str">
        <f>INDEX(ATS!$A:$AE,MATCH('2) Order Form'!$W482,ATS!$AD:$AD,0),5)</f>
        <v>Black</v>
      </c>
      <c r="G482" s="146" t="str">
        <f>INDEX(ATS!$A:$AE,MATCH('2) Order Form'!$W482,ATS!$AD:$AD,0),6)</f>
        <v>XS</v>
      </c>
      <c r="H482" s="59">
        <v>1</v>
      </c>
      <c r="I482" s="112">
        <v>0</v>
      </c>
      <c r="J482" s="118">
        <f>IFERROR(VLOOKUP(W482,ATS!$AD:$AF,2,FALSE),0)</f>
        <v>1</v>
      </c>
      <c r="K482" s="118">
        <f>IF(J482=99999,"OPEN",IF(J482&gt;50,"50+",IF(J482&lt;=0,"0",J482)))</f>
        <v>1</v>
      </c>
      <c r="L482" s="118">
        <f>IFERROR(VLOOKUP(W482,ATS!$AD:$AF,3,FALSE),0)</f>
        <v>1</v>
      </c>
      <c r="M482" s="151">
        <f>IF(L482=99999,"OPEN",IF(L482&gt;50,"50+",IF(L482&lt;=0,"0",L482)))</f>
        <v>1</v>
      </c>
      <c r="N482" s="94">
        <v>0</v>
      </c>
      <c r="O482" s="56">
        <f>IF(N482&lt;&gt;0,N482,$P$5)</f>
        <v>0</v>
      </c>
      <c r="P482" s="51">
        <f>VLOOKUP($C482,Prices!$A$3:$R$1996,MATCH('2) Order Form'!P$8,Prices!$A$2:$R$2,0),FALSE)</f>
        <v>50</v>
      </c>
      <c r="Q482" s="52">
        <f>VLOOKUP($C482,Prices!$A$3:$R$1996,MATCH('2) Order Form'!Q$8,Prices!$A$2:$R$2,0),FALSE)</f>
        <v>99.95</v>
      </c>
      <c r="R482" s="35">
        <f>I482*P482</f>
        <v>0</v>
      </c>
      <c r="S482" s="44">
        <f>R482*O482</f>
        <v>0</v>
      </c>
      <c r="T482" s="52">
        <f>R482-S482</f>
        <v>0</v>
      </c>
      <c r="U482" s="119">
        <f t="shared" si="320"/>
        <v>0</v>
      </c>
      <c r="V482" s="120"/>
      <c r="W482" s="143">
        <v>7048652537843</v>
      </c>
      <c r="X482" s="121"/>
      <c r="Y482" s="122">
        <f t="shared" si="277"/>
        <v>0</v>
      </c>
      <c r="Z482" s="123">
        <f ca="1">IF(A482=OFFSET(A482,-1,0),0,1)</f>
        <v>0</v>
      </c>
      <c r="AA482" s="123">
        <f ca="1">IF(C482=OFFSET(C482,-1,0),0,1)</f>
        <v>1</v>
      </c>
      <c r="AB482" s="123">
        <f ca="1">IF(F482=OFFSET(F482,-1,0),0,1)</f>
        <v>1</v>
      </c>
      <c r="AC482" s="123" t="str">
        <f>CONCATENATE(C482,F482)</f>
        <v>828159Black</v>
      </c>
      <c r="AD482" s="124">
        <f>IFERROR(IF(B482="EYEWEAR",CONCATENATE(C482,"-",G482),C482),C482)</f>
        <v>828159</v>
      </c>
      <c r="AE482" s="127">
        <f>VLOOKUP($C482,Classification!$A:$F,5,FALSE)</f>
        <v>131</v>
      </c>
      <c r="AF482" s="125">
        <f>VLOOKUP($C482,Classification!$A:$F,6,FALSE)</f>
        <v>1</v>
      </c>
      <c r="AG482" s="126" t="str">
        <f>INDEX(ATS!$A:$AE,MATCH('2) Order Form'!$W482,ATS!$AD:$AD,0),7)</f>
        <v>Active</v>
      </c>
    </row>
    <row r="483" spans="1:33" ht="17.25" customHeight="1" x14ac:dyDescent="0.2">
      <c r="A483" s="34">
        <v>5</v>
      </c>
      <c r="B483" s="34" t="str">
        <f>VLOOKUP(A483,Classification!$H$2:$I$11,2,FALSE)</f>
        <v>Bike Apparel</v>
      </c>
      <c r="C483" s="34">
        <f>INDEX(ATS!$A:$AE,MATCH('2) Order Form'!$W483,ATS!$AD:$AD,0),1)</f>
        <v>828159</v>
      </c>
      <c r="D483" s="34" t="str">
        <f>INDEX(ATS!$A:$AE,MATCH('2) Order Form'!$W483,ATS!$AD:$AD,0),2)</f>
        <v>Hunter Midlayer F/Z W</v>
      </c>
      <c r="E483" s="83" t="str">
        <f>INDEX(ATS!$A:$AE,MATCH('2) Order Form'!$W483,ATS!$AD:$AD,0),4)</f>
        <v>BLACK-S</v>
      </c>
      <c r="F483" s="83" t="str">
        <f>INDEX(ATS!$A:$AE,MATCH('2) Order Form'!$W483,ATS!$AD:$AD,0),5)</f>
        <v>Black</v>
      </c>
      <c r="G483" s="146" t="str">
        <f>INDEX(ATS!$A:$AE,MATCH('2) Order Form'!$W483,ATS!$AD:$AD,0),6)</f>
        <v>S</v>
      </c>
      <c r="H483" s="59">
        <v>1</v>
      </c>
      <c r="I483" s="112">
        <v>0</v>
      </c>
      <c r="J483" s="118">
        <f>IFERROR(VLOOKUP(W483,ATS!$AD:$AF,2,FALSE),0)</f>
        <v>0</v>
      </c>
      <c r="K483" s="118" t="str">
        <f>IF(J483=99999,"OPEN",IF(J483&gt;50,"50+",IF(J483&lt;=0,"0",J483)))</f>
        <v>0</v>
      </c>
      <c r="L483" s="118">
        <f>IFERROR(VLOOKUP(W483,ATS!$AD:$AF,3,FALSE),0)</f>
        <v>0</v>
      </c>
      <c r="M483" s="151" t="str">
        <f>IF(L483=99999,"OPEN",IF(L483&gt;50,"50+",IF(L483&lt;=0,"0",L483)))</f>
        <v>0</v>
      </c>
      <c r="N483" s="94">
        <v>0</v>
      </c>
      <c r="O483" s="56">
        <f>IF(N483&lt;&gt;0,N483,$P$5)</f>
        <v>0</v>
      </c>
      <c r="P483" s="51">
        <f>VLOOKUP($C483,Prices!$A$3:$R$1996,MATCH('2) Order Form'!P$8,Prices!$A$2:$R$2,0),FALSE)</f>
        <v>50</v>
      </c>
      <c r="Q483" s="52">
        <f>VLOOKUP($C483,Prices!$A$3:$R$1996,MATCH('2) Order Form'!Q$8,Prices!$A$2:$R$2,0),FALSE)</f>
        <v>99.95</v>
      </c>
      <c r="R483" s="35">
        <f>I483*P483</f>
        <v>0</v>
      </c>
      <c r="S483" s="44">
        <f>R483*O483</f>
        <v>0</v>
      </c>
      <c r="T483" s="52">
        <f>R483-S483</f>
        <v>0</v>
      </c>
      <c r="U483" s="119">
        <f t="shared" si="320"/>
        <v>0</v>
      </c>
      <c r="V483" s="120"/>
      <c r="W483" s="143">
        <v>7048652537836</v>
      </c>
      <c r="X483" s="121"/>
      <c r="Y483" s="122">
        <f t="shared" si="277"/>
        <v>0</v>
      </c>
      <c r="Z483" s="123">
        <f ca="1">IF(A483=OFFSET(A483,-1,0),0,1)</f>
        <v>0</v>
      </c>
      <c r="AA483" s="123">
        <f ca="1">IF(C483=OFFSET(C483,-1,0),0,1)</f>
        <v>0</v>
      </c>
      <c r="AB483" s="123">
        <f ca="1">IF(F483=OFFSET(F483,-1,0),0,1)</f>
        <v>0</v>
      </c>
      <c r="AC483" s="123" t="str">
        <f>CONCATENATE(C483,F483)</f>
        <v>828159Black</v>
      </c>
      <c r="AD483" s="124">
        <f>IFERROR(IF(B483="EYEWEAR",CONCATENATE(C483,"-",G483),C483),C483)</f>
        <v>828159</v>
      </c>
      <c r="AE483" s="127">
        <f>VLOOKUP($C483,Classification!$A:$F,5,FALSE)</f>
        <v>131</v>
      </c>
      <c r="AF483" s="125">
        <f>VLOOKUP($C483,Classification!$A:$F,6,FALSE)</f>
        <v>1</v>
      </c>
      <c r="AG483" s="126" t="str">
        <f>INDEX(ATS!$A:$AE,MATCH('2) Order Form'!$W483,ATS!$AD:$AD,0),7)</f>
        <v>Active</v>
      </c>
    </row>
    <row r="484" spans="1:33" ht="17.25" customHeight="1" x14ac:dyDescent="0.2">
      <c r="A484" s="34">
        <v>5</v>
      </c>
      <c r="B484" s="34" t="str">
        <f>VLOOKUP(A484,Classification!$H$2:$I$11,2,FALSE)</f>
        <v>Bike Apparel</v>
      </c>
      <c r="C484" s="34">
        <f>INDEX(ATS!$A:$AE,MATCH('2) Order Form'!$W484,ATS!$AD:$AD,0),1)</f>
        <v>828159</v>
      </c>
      <c r="D484" s="34" t="str">
        <f>INDEX(ATS!$A:$AE,MATCH('2) Order Form'!$W484,ATS!$AD:$AD,0),2)</f>
        <v>Hunter Midlayer F/Z W</v>
      </c>
      <c r="E484" s="83" t="str">
        <f>INDEX(ATS!$A:$AE,MATCH('2) Order Form'!$W484,ATS!$AD:$AD,0),4)</f>
        <v>BLACK-M</v>
      </c>
      <c r="F484" s="83" t="str">
        <f>INDEX(ATS!$A:$AE,MATCH('2) Order Form'!$W484,ATS!$AD:$AD,0),5)</f>
        <v>Black</v>
      </c>
      <c r="G484" s="146" t="str">
        <f>INDEX(ATS!$A:$AE,MATCH('2) Order Form'!$W484,ATS!$AD:$AD,0),6)</f>
        <v>M</v>
      </c>
      <c r="H484" s="59">
        <v>1</v>
      </c>
      <c r="I484" s="112">
        <v>0</v>
      </c>
      <c r="J484" s="118">
        <f>IFERROR(VLOOKUP(W484,ATS!$AD:$AF,2,FALSE),0)</f>
        <v>0</v>
      </c>
      <c r="K484" s="118" t="str">
        <f t="shared" ref="K484:K487" si="364">IF(J484=99999,"OPEN",IF(J484&gt;50,"50+",IF(J484&lt;=0,"0",J484)))</f>
        <v>0</v>
      </c>
      <c r="L484" s="118">
        <f>IFERROR(VLOOKUP(W484,ATS!$AD:$AF,3,FALSE),0)</f>
        <v>0</v>
      </c>
      <c r="M484" s="151" t="str">
        <f t="shared" si="331"/>
        <v>0</v>
      </c>
      <c r="N484" s="94">
        <v>0</v>
      </c>
      <c r="O484" s="56">
        <f t="shared" si="332"/>
        <v>0</v>
      </c>
      <c r="P484" s="51">
        <f>VLOOKUP($C484,Prices!$A$3:$R$1996,MATCH('2) Order Form'!P$8,Prices!$A$2:$R$2,0),FALSE)</f>
        <v>50</v>
      </c>
      <c r="Q484" s="52">
        <f>VLOOKUP($C484,Prices!$A$3:$R$1996,MATCH('2) Order Form'!Q$8,Prices!$A$2:$R$2,0),FALSE)</f>
        <v>99.95</v>
      </c>
      <c r="R484" s="35">
        <f t="shared" si="333"/>
        <v>0</v>
      </c>
      <c r="S484" s="44">
        <f t="shared" si="334"/>
        <v>0</v>
      </c>
      <c r="T484" s="52">
        <f t="shared" si="335"/>
        <v>0</v>
      </c>
      <c r="U484" s="119">
        <f t="shared" si="320"/>
        <v>0</v>
      </c>
      <c r="V484" s="120"/>
      <c r="W484" s="143">
        <v>7048652537829</v>
      </c>
      <c r="X484" s="121"/>
      <c r="Y484" s="122">
        <f t="shared" si="277"/>
        <v>0</v>
      </c>
      <c r="Z484" s="123">
        <f t="shared" ca="1" si="336"/>
        <v>0</v>
      </c>
      <c r="AA484" s="123">
        <f t="shared" ca="1" si="337"/>
        <v>0</v>
      </c>
      <c r="AB484" s="123">
        <f t="shared" ca="1" si="338"/>
        <v>0</v>
      </c>
      <c r="AC484" s="123" t="str">
        <f t="shared" si="339"/>
        <v>828159Black</v>
      </c>
      <c r="AD484" s="124">
        <f t="shared" si="340"/>
        <v>828159</v>
      </c>
      <c r="AE484" s="127">
        <f>VLOOKUP($C484,Classification!$A:$F,5,FALSE)</f>
        <v>131</v>
      </c>
      <c r="AF484" s="125">
        <f>VLOOKUP($C484,Classification!$A:$F,6,FALSE)</f>
        <v>1</v>
      </c>
      <c r="AG484" s="126" t="str">
        <f>INDEX(ATS!$A:$AE,MATCH('2) Order Form'!$W484,ATS!$AD:$AD,0),7)</f>
        <v>Active</v>
      </c>
    </row>
    <row r="485" spans="1:33" ht="17.25" customHeight="1" x14ac:dyDescent="0.2">
      <c r="A485" s="34">
        <v>5</v>
      </c>
      <c r="B485" s="34" t="str">
        <f>VLOOKUP(A485,Classification!$H$2:$I$11,2,FALSE)</f>
        <v>Bike Apparel</v>
      </c>
      <c r="C485" s="34">
        <f>INDEX(ATS!$A:$AE,MATCH('2) Order Form'!$W485,ATS!$AD:$AD,0),1)</f>
        <v>828159</v>
      </c>
      <c r="D485" s="34" t="str">
        <f>INDEX(ATS!$A:$AE,MATCH('2) Order Form'!$W485,ATS!$AD:$AD,0),2)</f>
        <v>Hunter Midlayer F/Z W</v>
      </c>
      <c r="E485" s="83" t="str">
        <f>INDEX(ATS!$A:$AE,MATCH('2) Order Form'!$W485,ATS!$AD:$AD,0),4)</f>
        <v>BLACK-L</v>
      </c>
      <c r="F485" s="83" t="str">
        <f>INDEX(ATS!$A:$AE,MATCH('2) Order Form'!$W485,ATS!$AD:$AD,0),5)</f>
        <v>Black</v>
      </c>
      <c r="G485" s="146" t="str">
        <f>INDEX(ATS!$A:$AE,MATCH('2) Order Form'!$W485,ATS!$AD:$AD,0),6)</f>
        <v>L</v>
      </c>
      <c r="H485" s="59">
        <v>1</v>
      </c>
      <c r="I485" s="112">
        <v>0</v>
      </c>
      <c r="J485" s="118">
        <f>IFERROR(VLOOKUP(W485,ATS!$AD:$AF,2,FALSE),0)</f>
        <v>0</v>
      </c>
      <c r="K485" s="118" t="str">
        <f t="shared" si="364"/>
        <v>0</v>
      </c>
      <c r="L485" s="118">
        <f>IFERROR(VLOOKUP(W485,ATS!$AD:$AF,3,FALSE),0)</f>
        <v>0</v>
      </c>
      <c r="M485" s="151" t="str">
        <f t="shared" si="331"/>
        <v>0</v>
      </c>
      <c r="N485" s="94">
        <v>0</v>
      </c>
      <c r="O485" s="56">
        <f t="shared" si="332"/>
        <v>0</v>
      </c>
      <c r="P485" s="51">
        <f>VLOOKUP($C485,Prices!$A$3:$R$1996,MATCH('2) Order Form'!P$8,Prices!$A$2:$R$2,0),FALSE)</f>
        <v>50</v>
      </c>
      <c r="Q485" s="52">
        <f>VLOOKUP($C485,Prices!$A$3:$R$1996,MATCH('2) Order Form'!Q$8,Prices!$A$2:$R$2,0),FALSE)</f>
        <v>99.95</v>
      </c>
      <c r="R485" s="35">
        <f t="shared" si="333"/>
        <v>0</v>
      </c>
      <c r="S485" s="44">
        <f t="shared" si="334"/>
        <v>0</v>
      </c>
      <c r="T485" s="52">
        <f t="shared" si="335"/>
        <v>0</v>
      </c>
      <c r="U485" s="119">
        <f t="shared" si="320"/>
        <v>0</v>
      </c>
      <c r="V485" s="120"/>
      <c r="W485" s="143">
        <v>7048652537812</v>
      </c>
      <c r="X485" s="121"/>
      <c r="Y485" s="122">
        <f t="shared" si="277"/>
        <v>0</v>
      </c>
      <c r="Z485" s="123">
        <f t="shared" ca="1" si="336"/>
        <v>0</v>
      </c>
      <c r="AA485" s="123">
        <f t="shared" ca="1" si="337"/>
        <v>0</v>
      </c>
      <c r="AB485" s="123">
        <f t="shared" ca="1" si="338"/>
        <v>0</v>
      </c>
      <c r="AC485" s="123" t="str">
        <f t="shared" si="339"/>
        <v>828159Black</v>
      </c>
      <c r="AD485" s="124">
        <f t="shared" si="340"/>
        <v>828159</v>
      </c>
      <c r="AE485" s="127">
        <f>VLOOKUP($C485,Classification!$A:$F,5,FALSE)</f>
        <v>131</v>
      </c>
      <c r="AF485" s="125">
        <f>VLOOKUP($C485,Classification!$A:$F,6,FALSE)</f>
        <v>1</v>
      </c>
      <c r="AG485" s="126" t="str">
        <f>INDEX(ATS!$A:$AE,MATCH('2) Order Form'!$W485,ATS!$AD:$AD,0),7)</f>
        <v>Active</v>
      </c>
    </row>
    <row r="486" spans="1:33" ht="17.25" customHeight="1" x14ac:dyDescent="0.2">
      <c r="A486" s="34">
        <v>5</v>
      </c>
      <c r="B486" s="34" t="str">
        <f>VLOOKUP(A486,Classification!$H$2:$I$11,2,FALSE)</f>
        <v>Bike Apparel</v>
      </c>
      <c r="C486" s="34">
        <f>INDEX(ATS!$A:$AE,MATCH('2) Order Form'!$W486,ATS!$AD:$AD,0),1)</f>
        <v>828080</v>
      </c>
      <c r="D486" s="34" t="str">
        <f>INDEX(ATS!$A:$AE,MATCH('2) Order Form'!$W486,ATS!$AD:$AD,0),2)</f>
        <v>Hunter Merino LS Jersey W</v>
      </c>
      <c r="E486" s="83" t="str">
        <f>INDEX(ATS!$A:$AE,MATCH('2) Order Form'!$W486,ATS!$AD:$AD,0),4)</f>
        <v>LTGRY-XS</v>
      </c>
      <c r="F486" s="83" t="str">
        <f>INDEX(ATS!$A:$AE,MATCH('2) Order Form'!$W486,ATS!$AD:$AD,0),5)</f>
        <v>Light Gray</v>
      </c>
      <c r="G486" s="146" t="str">
        <f>INDEX(ATS!$A:$AE,MATCH('2) Order Form'!$W486,ATS!$AD:$AD,0),6)</f>
        <v>XS</v>
      </c>
      <c r="H486" s="59">
        <v>1</v>
      </c>
      <c r="I486" s="112">
        <v>0</v>
      </c>
      <c r="J486" s="118">
        <f>IFERROR(VLOOKUP(W486,ATS!$AD:$AF,2,FALSE),0)</f>
        <v>9</v>
      </c>
      <c r="K486" s="118">
        <f t="shared" si="364"/>
        <v>9</v>
      </c>
      <c r="L486" s="118">
        <f>IFERROR(VLOOKUP(W486,ATS!$AD:$AF,3,FALSE),0)</f>
        <v>9</v>
      </c>
      <c r="M486" s="151">
        <f t="shared" ref="M486:M487" si="365">IF(L486=99999,"OPEN",IF(L486&gt;50,"50+",IF(L486&lt;=0,"0",L486)))</f>
        <v>9</v>
      </c>
      <c r="N486" s="94">
        <v>0</v>
      </c>
      <c r="O486" s="56">
        <f t="shared" ref="O486:O487" si="366">IF(N486&lt;&gt;0,N486,$P$5)</f>
        <v>0</v>
      </c>
      <c r="P486" s="51">
        <f>VLOOKUP($C486,Prices!$A$3:$R$1996,MATCH('2) Order Form'!P$8,Prices!$A$2:$R$2,0),FALSE)</f>
        <v>45</v>
      </c>
      <c r="Q486" s="52">
        <f>VLOOKUP($C486,Prices!$A$3:$R$1996,MATCH('2) Order Form'!Q$8,Prices!$A$2:$R$2,0),FALSE)</f>
        <v>89.95</v>
      </c>
      <c r="R486" s="35">
        <f t="shared" ref="R486:R487" si="367">I486*P486</f>
        <v>0</v>
      </c>
      <c r="S486" s="44">
        <f t="shared" ref="S486:S487" si="368">R486*O486</f>
        <v>0</v>
      </c>
      <c r="T486" s="52">
        <f t="shared" ref="T486:T487" si="369">R486-S486</f>
        <v>0</v>
      </c>
      <c r="U486" s="119">
        <f t="shared" si="320"/>
        <v>0</v>
      </c>
      <c r="V486" s="120"/>
      <c r="W486" s="143">
        <v>7048652661791</v>
      </c>
      <c r="X486" s="121"/>
      <c r="Y486" s="122">
        <f t="shared" ref="Y486:Y487" si="370">I486*Q486</f>
        <v>0</v>
      </c>
      <c r="Z486" s="123">
        <f t="shared" ref="Z486:Z487" ca="1" si="371">IF(A486=OFFSET(A486,-1,0),0,1)</f>
        <v>0</v>
      </c>
      <c r="AA486" s="123">
        <f t="shared" ref="AA486:AA487" ca="1" si="372">IF(C486=OFFSET(C486,-1,0),0,1)</f>
        <v>1</v>
      </c>
      <c r="AB486" s="123">
        <f t="shared" ref="AB486:AB487" ca="1" si="373">IF(F486=OFFSET(F486,-1,0),0,1)</f>
        <v>1</v>
      </c>
      <c r="AC486" s="123" t="str">
        <f t="shared" ref="AC486:AC487" si="374">CONCATENATE(C486,F486)</f>
        <v>828080Light Gray</v>
      </c>
      <c r="AD486" s="124">
        <f t="shared" ref="AD486:AD487" si="375">IFERROR(IF(B486="EYEWEAR",CONCATENATE(C486,"-",G486),C486),C486)</f>
        <v>828080</v>
      </c>
      <c r="AE486" s="127">
        <f>VLOOKUP($C486,Classification!$A:$F,5,FALSE)</f>
        <v>132</v>
      </c>
      <c r="AF486" s="125">
        <f>VLOOKUP($C486,Classification!$A:$F,6,FALSE)</f>
        <v>1</v>
      </c>
      <c r="AG486" s="126" t="str">
        <f>INDEX(ATS!$A:$AE,MATCH('2) Order Form'!$W486,ATS!$AD:$AD,0),7)</f>
        <v>Stock</v>
      </c>
    </row>
    <row r="487" spans="1:33" ht="17.25" customHeight="1" x14ac:dyDescent="0.2">
      <c r="A487" s="34">
        <v>5</v>
      </c>
      <c r="B487" s="34" t="str">
        <f>VLOOKUP(A487,Classification!$H$2:$I$11,2,FALSE)</f>
        <v>Bike Apparel</v>
      </c>
      <c r="C487" s="34">
        <f>INDEX(ATS!$A:$AE,MATCH('2) Order Form'!$W487,ATS!$AD:$AD,0),1)</f>
        <v>828080</v>
      </c>
      <c r="D487" s="34" t="str">
        <f>INDEX(ATS!$A:$AE,MATCH('2) Order Form'!$W487,ATS!$AD:$AD,0),2)</f>
        <v>Hunter Merino LS Jersey W</v>
      </c>
      <c r="E487" s="83" t="str">
        <f>INDEX(ATS!$A:$AE,MATCH('2) Order Form'!$W487,ATS!$AD:$AD,0),4)</f>
        <v>LTGRY-S</v>
      </c>
      <c r="F487" s="83" t="str">
        <f>INDEX(ATS!$A:$AE,MATCH('2) Order Form'!$W487,ATS!$AD:$AD,0),5)</f>
        <v>Light Gray</v>
      </c>
      <c r="G487" s="146" t="str">
        <f>INDEX(ATS!$A:$AE,MATCH('2) Order Form'!$W487,ATS!$AD:$AD,0),6)</f>
        <v>S</v>
      </c>
      <c r="H487" s="59">
        <v>1</v>
      </c>
      <c r="I487" s="112">
        <v>0</v>
      </c>
      <c r="J487" s="118">
        <f>IFERROR(VLOOKUP(W487,ATS!$AD:$AF,2,FALSE),0)</f>
        <v>0</v>
      </c>
      <c r="K487" s="118" t="str">
        <f t="shared" si="364"/>
        <v>0</v>
      </c>
      <c r="L487" s="118">
        <f>IFERROR(VLOOKUP(W487,ATS!$AD:$AF,3,FALSE),0)</f>
        <v>0</v>
      </c>
      <c r="M487" s="151" t="str">
        <f t="shared" si="365"/>
        <v>0</v>
      </c>
      <c r="N487" s="94">
        <v>0</v>
      </c>
      <c r="O487" s="56">
        <f t="shared" si="366"/>
        <v>0</v>
      </c>
      <c r="P487" s="51">
        <f>VLOOKUP($C487,Prices!$A$3:$R$1996,MATCH('2) Order Form'!P$8,Prices!$A$2:$R$2,0),FALSE)</f>
        <v>45</v>
      </c>
      <c r="Q487" s="52">
        <f>VLOOKUP($C487,Prices!$A$3:$R$1996,MATCH('2) Order Form'!Q$8,Prices!$A$2:$R$2,0),FALSE)</f>
        <v>89.95</v>
      </c>
      <c r="R487" s="35">
        <f t="shared" si="367"/>
        <v>0</v>
      </c>
      <c r="S487" s="44">
        <f t="shared" si="368"/>
        <v>0</v>
      </c>
      <c r="T487" s="52">
        <f t="shared" si="369"/>
        <v>0</v>
      </c>
      <c r="U487" s="119">
        <f t="shared" si="320"/>
        <v>0</v>
      </c>
      <c r="V487" s="120"/>
      <c r="W487" s="143">
        <v>7048652661784</v>
      </c>
      <c r="X487" s="121"/>
      <c r="Y487" s="122">
        <f t="shared" si="370"/>
        <v>0</v>
      </c>
      <c r="Z487" s="123">
        <f t="shared" ca="1" si="371"/>
        <v>0</v>
      </c>
      <c r="AA487" s="123">
        <f t="shared" ca="1" si="372"/>
        <v>0</v>
      </c>
      <c r="AB487" s="123">
        <f t="shared" ca="1" si="373"/>
        <v>0</v>
      </c>
      <c r="AC487" s="123" t="str">
        <f t="shared" si="374"/>
        <v>828080Light Gray</v>
      </c>
      <c r="AD487" s="124">
        <f t="shared" si="375"/>
        <v>828080</v>
      </c>
      <c r="AE487" s="127">
        <f>VLOOKUP($C487,Classification!$A:$F,5,FALSE)</f>
        <v>132</v>
      </c>
      <c r="AF487" s="125">
        <f>VLOOKUP($C487,Classification!$A:$F,6,FALSE)</f>
        <v>1</v>
      </c>
      <c r="AG487" s="126" t="str">
        <f>INDEX(ATS!$A:$AE,MATCH('2) Order Form'!$W487,ATS!$AD:$AD,0),7)</f>
        <v>Stock</v>
      </c>
    </row>
    <row r="488" spans="1:33" ht="17.25" customHeight="1" x14ac:dyDescent="0.2">
      <c r="A488" s="34">
        <v>5</v>
      </c>
      <c r="B488" s="34" t="str">
        <f>VLOOKUP(A488,Classification!$H$2:$I$11,2,FALSE)</f>
        <v>Bike Apparel</v>
      </c>
      <c r="C488" s="34">
        <f>INDEX(ATS!$A:$AE,MATCH('2) Order Form'!$W488,ATS!$AD:$AD,0),1)</f>
        <v>828080</v>
      </c>
      <c r="D488" s="34" t="str">
        <f>INDEX(ATS!$A:$AE,MATCH('2) Order Form'!$W488,ATS!$AD:$AD,0),2)</f>
        <v>Hunter Merino LS Jersey W</v>
      </c>
      <c r="E488" s="83" t="str">
        <f>INDEX(ATS!$A:$AE,MATCH('2) Order Form'!$W488,ATS!$AD:$AD,0),4)</f>
        <v>LTGRY-M</v>
      </c>
      <c r="F488" s="83" t="str">
        <f>INDEX(ATS!$A:$AE,MATCH('2) Order Form'!$W488,ATS!$AD:$AD,0),5)</f>
        <v>Light Gray</v>
      </c>
      <c r="G488" s="146" t="str">
        <f>INDEX(ATS!$A:$AE,MATCH('2) Order Form'!$W488,ATS!$AD:$AD,0),6)</f>
        <v>M</v>
      </c>
      <c r="H488" s="59">
        <v>1</v>
      </c>
      <c r="I488" s="112">
        <v>0</v>
      </c>
      <c r="J488" s="118">
        <f>IFERROR(VLOOKUP(W488,ATS!$AD:$AF,2,FALSE),0)</f>
        <v>7</v>
      </c>
      <c r="K488" s="118">
        <f>IF(J488=99999,"OPEN",IF(J488&gt;50,"50+",IF(J488&lt;=0,"0",J488)))</f>
        <v>7</v>
      </c>
      <c r="L488" s="118">
        <f>IFERROR(VLOOKUP(W488,ATS!$AD:$AF,3,FALSE),0)</f>
        <v>7</v>
      </c>
      <c r="M488" s="151">
        <f>IF(L488=99999,"OPEN",IF(L488&gt;50,"50+",IF(L488&lt;=0,"0",L488)))</f>
        <v>7</v>
      </c>
      <c r="N488" s="94">
        <v>0</v>
      </c>
      <c r="O488" s="56">
        <f>IF(N488&lt;&gt;0,N488,$P$5)</f>
        <v>0</v>
      </c>
      <c r="P488" s="51">
        <f>VLOOKUP($C488,Prices!$A$3:$R$1996,MATCH('2) Order Form'!P$8,Prices!$A$2:$R$2,0),FALSE)</f>
        <v>45</v>
      </c>
      <c r="Q488" s="52">
        <f>VLOOKUP($C488,Prices!$A$3:$R$1996,MATCH('2) Order Form'!Q$8,Prices!$A$2:$R$2,0),FALSE)</f>
        <v>89.95</v>
      </c>
      <c r="R488" s="35">
        <f>I488*P488</f>
        <v>0</v>
      </c>
      <c r="S488" s="44">
        <f>R488*O488</f>
        <v>0</v>
      </c>
      <c r="T488" s="52">
        <f>R488-S488</f>
        <v>0</v>
      </c>
      <c r="U488" s="119">
        <f t="shared" si="320"/>
        <v>0</v>
      </c>
      <c r="V488" s="120"/>
      <c r="W488" s="143">
        <v>7048652661777</v>
      </c>
      <c r="X488" s="121"/>
      <c r="Y488" s="122">
        <f t="shared" si="277"/>
        <v>0</v>
      </c>
      <c r="Z488" s="123">
        <f ca="1">IF(A488=OFFSET(A488,-1,0),0,1)</f>
        <v>0</v>
      </c>
      <c r="AA488" s="123">
        <f ca="1">IF(C488=OFFSET(C488,-1,0),0,1)</f>
        <v>0</v>
      </c>
      <c r="AB488" s="123">
        <f ca="1">IF(F488=OFFSET(F488,-1,0),0,1)</f>
        <v>0</v>
      </c>
      <c r="AC488" s="123" t="str">
        <f>CONCATENATE(C488,F488)</f>
        <v>828080Light Gray</v>
      </c>
      <c r="AD488" s="124">
        <f>IFERROR(IF(B488="EYEWEAR",CONCATENATE(C488,"-",G488),C488),C488)</f>
        <v>828080</v>
      </c>
      <c r="AE488" s="127">
        <f>VLOOKUP($C488,Classification!$A:$F,5,FALSE)</f>
        <v>132</v>
      </c>
      <c r="AF488" s="125">
        <f>VLOOKUP($C488,Classification!$A:$F,6,FALSE)</f>
        <v>1</v>
      </c>
      <c r="AG488" s="126" t="str">
        <f>INDEX(ATS!$A:$AE,MATCH('2) Order Form'!$W488,ATS!$AD:$AD,0),7)</f>
        <v>Stock</v>
      </c>
    </row>
    <row r="489" spans="1:33" s="135" customFormat="1" ht="17.25" customHeight="1" x14ac:dyDescent="0.2">
      <c r="A489" s="34">
        <v>5</v>
      </c>
      <c r="B489" s="34" t="str">
        <f>VLOOKUP(A489,Classification!$H$2:$I$11,2,FALSE)</f>
        <v>Bike Apparel</v>
      </c>
      <c r="C489" s="34">
        <f>INDEX(ATS!$A:$AE,MATCH('2) Order Form'!$W489,ATS!$AD:$AD,0),1)</f>
        <v>828080</v>
      </c>
      <c r="D489" s="34" t="str">
        <f>INDEX(ATS!$A:$AE,MATCH('2) Order Form'!$W489,ATS!$AD:$AD,0),2)</f>
        <v>Hunter Merino LS Jersey W</v>
      </c>
      <c r="E489" s="83" t="str">
        <f>INDEX(ATS!$A:$AE,MATCH('2) Order Form'!$W489,ATS!$AD:$AD,0),4)</f>
        <v>LTGRY-L</v>
      </c>
      <c r="F489" s="83" t="str">
        <f>INDEX(ATS!$A:$AE,MATCH('2) Order Form'!$W489,ATS!$AD:$AD,0),5)</f>
        <v>Light Gray</v>
      </c>
      <c r="G489" s="146" t="str">
        <f>INDEX(ATS!$A:$AE,MATCH('2) Order Form'!$W489,ATS!$AD:$AD,0),6)</f>
        <v>L</v>
      </c>
      <c r="H489" s="59">
        <v>1</v>
      </c>
      <c r="I489" s="112">
        <v>0</v>
      </c>
      <c r="J489" s="118">
        <f>IFERROR(VLOOKUP(W489,ATS!$AD:$AF,2,FALSE),0)</f>
        <v>0</v>
      </c>
      <c r="K489" s="118" t="str">
        <f t="shared" ref="K489:K493" si="376">IF(J489=99999,"OPEN",IF(J489&gt;50,"50+",IF(J489&lt;=0,"0",J489)))</f>
        <v>0</v>
      </c>
      <c r="L489" s="118">
        <f>IFERROR(VLOOKUP(W489,ATS!$AD:$AF,3,FALSE),0)</f>
        <v>0</v>
      </c>
      <c r="M489" s="151" t="str">
        <f t="shared" si="331"/>
        <v>0</v>
      </c>
      <c r="N489" s="94">
        <v>0</v>
      </c>
      <c r="O489" s="56">
        <f t="shared" si="332"/>
        <v>0</v>
      </c>
      <c r="P489" s="51">
        <f>VLOOKUP($C489,Prices!$A$3:$R$1996,MATCH('2) Order Form'!P$8,Prices!$A$2:$R$2,0),FALSE)</f>
        <v>45</v>
      </c>
      <c r="Q489" s="52">
        <f>VLOOKUP($C489,Prices!$A$3:$R$1996,MATCH('2) Order Form'!Q$8,Prices!$A$2:$R$2,0),FALSE)</f>
        <v>89.95</v>
      </c>
      <c r="R489" s="35">
        <f t="shared" si="333"/>
        <v>0</v>
      </c>
      <c r="S489" s="44">
        <f t="shared" si="334"/>
        <v>0</v>
      </c>
      <c r="T489" s="52">
        <f t="shared" si="335"/>
        <v>0</v>
      </c>
      <c r="U489" s="119">
        <f t="shared" si="320"/>
        <v>0</v>
      </c>
      <c r="V489" s="120"/>
      <c r="W489" s="143">
        <v>7048652661760</v>
      </c>
      <c r="X489" s="121"/>
      <c r="Y489" s="122">
        <f t="shared" si="277"/>
        <v>0</v>
      </c>
      <c r="Z489" s="123">
        <f t="shared" ca="1" si="336"/>
        <v>0</v>
      </c>
      <c r="AA489" s="123">
        <f t="shared" ca="1" si="337"/>
        <v>0</v>
      </c>
      <c r="AB489" s="123">
        <f t="shared" ca="1" si="338"/>
        <v>0</v>
      </c>
      <c r="AC489" s="123" t="str">
        <f t="shared" si="339"/>
        <v>828080Light Gray</v>
      </c>
      <c r="AD489" s="124">
        <f t="shared" si="340"/>
        <v>828080</v>
      </c>
      <c r="AE489" s="127">
        <f>VLOOKUP($C489,Classification!$A:$F,5,FALSE)</f>
        <v>132</v>
      </c>
      <c r="AF489" s="125">
        <f>VLOOKUP($C489,Classification!$A:$F,6,FALSE)</f>
        <v>1</v>
      </c>
      <c r="AG489" s="126" t="str">
        <f>INDEX(ATS!$A:$AE,MATCH('2) Order Form'!$W489,ATS!$AD:$AD,0),7)</f>
        <v>Stock</v>
      </c>
    </row>
    <row r="490" spans="1:33" ht="17.25" customHeight="1" x14ac:dyDescent="0.2">
      <c r="A490" s="34">
        <v>5</v>
      </c>
      <c r="B490" s="34" t="str">
        <f>VLOOKUP(A490,Classification!$H$2:$I$11,2,FALSE)</f>
        <v>Bike Apparel</v>
      </c>
      <c r="C490" s="34">
        <f>INDEX(ATS!$A:$AE,MATCH('2) Order Form'!$W490,ATS!$AD:$AD,0),1)</f>
        <v>828080</v>
      </c>
      <c r="D490" s="34" t="str">
        <f>INDEX(ATS!$A:$AE,MATCH('2) Order Form'!$W490,ATS!$AD:$AD,0),2)</f>
        <v>Hunter Merino LS Jersey W</v>
      </c>
      <c r="E490" s="83" t="str">
        <f>INDEX(ATS!$A:$AE,MATCH('2) Order Form'!$W490,ATS!$AD:$AD,0),4)</f>
        <v>RSWOD-XS</v>
      </c>
      <c r="F490" s="83" t="str">
        <f>INDEX(ATS!$A:$AE,MATCH('2) Order Form'!$W490,ATS!$AD:$AD,0),5)</f>
        <v>Rosewood</v>
      </c>
      <c r="G490" s="146" t="str">
        <f>INDEX(ATS!$A:$AE,MATCH('2) Order Form'!$W490,ATS!$AD:$AD,0),6)</f>
        <v>XS</v>
      </c>
      <c r="H490" s="59">
        <v>1</v>
      </c>
      <c r="I490" s="112">
        <v>0</v>
      </c>
      <c r="J490" s="118">
        <f>IFERROR(VLOOKUP(W490,ATS!$AD:$AF,2,FALSE),0)</f>
        <v>0</v>
      </c>
      <c r="K490" s="118" t="str">
        <f t="shared" si="376"/>
        <v>0</v>
      </c>
      <c r="L490" s="118">
        <f>IFERROR(VLOOKUP(W490,ATS!$AD:$AF,3,FALSE),0)</f>
        <v>0</v>
      </c>
      <c r="M490" s="151" t="str">
        <f t="shared" si="331"/>
        <v>0</v>
      </c>
      <c r="N490" s="94">
        <v>0</v>
      </c>
      <c r="O490" s="56">
        <f t="shared" si="332"/>
        <v>0</v>
      </c>
      <c r="P490" s="51">
        <f>VLOOKUP($C490,Prices!$A$3:$R$1996,MATCH('2) Order Form'!P$8,Prices!$A$2:$R$2,0),FALSE)</f>
        <v>45</v>
      </c>
      <c r="Q490" s="52">
        <f>VLOOKUP($C490,Prices!$A$3:$R$1996,MATCH('2) Order Form'!Q$8,Prices!$A$2:$R$2,0),FALSE)</f>
        <v>89.95</v>
      </c>
      <c r="R490" s="35">
        <f t="shared" si="333"/>
        <v>0</v>
      </c>
      <c r="S490" s="44">
        <f t="shared" si="334"/>
        <v>0</v>
      </c>
      <c r="T490" s="52">
        <f t="shared" si="335"/>
        <v>0</v>
      </c>
      <c r="U490" s="119">
        <f t="shared" si="320"/>
        <v>0</v>
      </c>
      <c r="V490" s="120"/>
      <c r="W490" s="143">
        <v>7048652538727</v>
      </c>
      <c r="X490" s="121"/>
      <c r="Y490" s="122">
        <f t="shared" si="277"/>
        <v>0</v>
      </c>
      <c r="Z490" s="123">
        <f t="shared" ca="1" si="336"/>
        <v>0</v>
      </c>
      <c r="AA490" s="123">
        <f t="shared" ca="1" si="337"/>
        <v>0</v>
      </c>
      <c r="AB490" s="123">
        <f t="shared" ca="1" si="338"/>
        <v>1</v>
      </c>
      <c r="AC490" s="123" t="str">
        <f t="shared" si="339"/>
        <v>828080Rosewood</v>
      </c>
      <c r="AD490" s="124">
        <f t="shared" si="340"/>
        <v>828080</v>
      </c>
      <c r="AE490" s="127">
        <f>VLOOKUP($C490,Classification!$A:$F,5,FALSE)</f>
        <v>132</v>
      </c>
      <c r="AF490" s="125">
        <f>VLOOKUP($C490,Classification!$A:$F,6,FALSE)</f>
        <v>1</v>
      </c>
      <c r="AG490" s="126" t="str">
        <f>INDEX(ATS!$A:$AE,MATCH('2) Order Form'!$W490,ATS!$AD:$AD,0),7)</f>
        <v>Stock</v>
      </c>
    </row>
    <row r="491" spans="1:33" ht="17.25" customHeight="1" x14ac:dyDescent="0.2">
      <c r="A491" s="34">
        <v>5</v>
      </c>
      <c r="B491" s="34" t="str">
        <f>VLOOKUP(A491,Classification!$H$2:$I$11,2,FALSE)</f>
        <v>Bike Apparel</v>
      </c>
      <c r="C491" s="34">
        <f>INDEX(ATS!$A:$AE,MATCH('2) Order Form'!$W491,ATS!$AD:$AD,0),1)</f>
        <v>828080</v>
      </c>
      <c r="D491" s="34" t="str">
        <f>INDEX(ATS!$A:$AE,MATCH('2) Order Form'!$W491,ATS!$AD:$AD,0),2)</f>
        <v>Hunter Merino LS Jersey W</v>
      </c>
      <c r="E491" s="83" t="str">
        <f>INDEX(ATS!$A:$AE,MATCH('2) Order Form'!$W491,ATS!$AD:$AD,0),4)</f>
        <v>RSWOD-S</v>
      </c>
      <c r="F491" s="83" t="str">
        <f>INDEX(ATS!$A:$AE,MATCH('2) Order Form'!$W491,ATS!$AD:$AD,0),5)</f>
        <v>Rosewood</v>
      </c>
      <c r="G491" s="146" t="str">
        <f>INDEX(ATS!$A:$AE,MATCH('2) Order Form'!$W491,ATS!$AD:$AD,0),6)</f>
        <v>S</v>
      </c>
      <c r="H491" s="59">
        <v>1</v>
      </c>
      <c r="I491" s="112">
        <v>0</v>
      </c>
      <c r="J491" s="118">
        <f>IFERROR(VLOOKUP(W491,ATS!$AD:$AF,2,FALSE),0)</f>
        <v>0</v>
      </c>
      <c r="K491" s="118" t="str">
        <f t="shared" si="376"/>
        <v>0</v>
      </c>
      <c r="L491" s="118">
        <f>IFERROR(VLOOKUP(W491,ATS!$AD:$AF,3,FALSE),0)</f>
        <v>0</v>
      </c>
      <c r="M491" s="151" t="str">
        <f t="shared" si="331"/>
        <v>0</v>
      </c>
      <c r="N491" s="94">
        <v>0</v>
      </c>
      <c r="O491" s="56">
        <f t="shared" si="332"/>
        <v>0</v>
      </c>
      <c r="P491" s="51">
        <f>VLOOKUP($C491,Prices!$A$3:$R$1996,MATCH('2) Order Form'!P$8,Prices!$A$2:$R$2,0),FALSE)</f>
        <v>45</v>
      </c>
      <c r="Q491" s="52">
        <f>VLOOKUP($C491,Prices!$A$3:$R$1996,MATCH('2) Order Form'!Q$8,Prices!$A$2:$R$2,0),FALSE)</f>
        <v>89.95</v>
      </c>
      <c r="R491" s="35">
        <f t="shared" si="333"/>
        <v>0</v>
      </c>
      <c r="S491" s="44">
        <f t="shared" si="334"/>
        <v>0</v>
      </c>
      <c r="T491" s="52">
        <f t="shared" si="335"/>
        <v>0</v>
      </c>
      <c r="U491" s="119">
        <f t="shared" si="320"/>
        <v>0</v>
      </c>
      <c r="V491" s="120"/>
      <c r="W491" s="143">
        <v>7048652538710</v>
      </c>
      <c r="X491" s="121"/>
      <c r="Y491" s="122">
        <f t="shared" si="277"/>
        <v>0</v>
      </c>
      <c r="Z491" s="123">
        <f t="shared" ca="1" si="336"/>
        <v>0</v>
      </c>
      <c r="AA491" s="123">
        <f t="shared" ca="1" si="337"/>
        <v>0</v>
      </c>
      <c r="AB491" s="123">
        <f t="shared" ca="1" si="338"/>
        <v>0</v>
      </c>
      <c r="AC491" s="123" t="str">
        <f t="shared" si="339"/>
        <v>828080Rosewood</v>
      </c>
      <c r="AD491" s="124">
        <f t="shared" si="340"/>
        <v>828080</v>
      </c>
      <c r="AE491" s="127">
        <f>VLOOKUP($C491,Classification!$A:$F,5,FALSE)</f>
        <v>132</v>
      </c>
      <c r="AF491" s="125">
        <f>VLOOKUP($C491,Classification!$A:$F,6,FALSE)</f>
        <v>1</v>
      </c>
      <c r="AG491" s="126" t="str">
        <f>INDEX(ATS!$A:$AE,MATCH('2) Order Form'!$W491,ATS!$AD:$AD,0),7)</f>
        <v>Stock</v>
      </c>
    </row>
    <row r="492" spans="1:33" ht="17.25" customHeight="1" x14ac:dyDescent="0.2">
      <c r="A492" s="34">
        <v>5</v>
      </c>
      <c r="B492" s="34" t="str">
        <f>VLOOKUP(A492,Classification!$H$2:$I$11,2,FALSE)</f>
        <v>Bike Apparel</v>
      </c>
      <c r="C492" s="34">
        <f>INDEX(ATS!$A:$AE,MATCH('2) Order Form'!$W492,ATS!$AD:$AD,0),1)</f>
        <v>828080</v>
      </c>
      <c r="D492" s="34" t="str">
        <f>INDEX(ATS!$A:$AE,MATCH('2) Order Form'!$W492,ATS!$AD:$AD,0),2)</f>
        <v>Hunter Merino LS Jersey W</v>
      </c>
      <c r="E492" s="83" t="str">
        <f>INDEX(ATS!$A:$AE,MATCH('2) Order Form'!$W492,ATS!$AD:$AD,0),4)</f>
        <v>RSWOD-M</v>
      </c>
      <c r="F492" s="83" t="str">
        <f>INDEX(ATS!$A:$AE,MATCH('2) Order Form'!$W492,ATS!$AD:$AD,0),5)</f>
        <v>Rosewood</v>
      </c>
      <c r="G492" s="146" t="str">
        <f>INDEX(ATS!$A:$AE,MATCH('2) Order Form'!$W492,ATS!$AD:$AD,0),6)</f>
        <v>M</v>
      </c>
      <c r="H492" s="59">
        <v>1</v>
      </c>
      <c r="I492" s="112">
        <v>0</v>
      </c>
      <c r="J492" s="118">
        <f>IFERROR(VLOOKUP(W492,ATS!$AD:$AF,2,FALSE),0)</f>
        <v>1</v>
      </c>
      <c r="K492" s="118">
        <f t="shared" si="376"/>
        <v>1</v>
      </c>
      <c r="L492" s="118">
        <f>IFERROR(VLOOKUP(W492,ATS!$AD:$AF,3,FALSE),0)</f>
        <v>1</v>
      </c>
      <c r="M492" s="151">
        <f t="shared" si="331"/>
        <v>1</v>
      </c>
      <c r="N492" s="94">
        <v>0</v>
      </c>
      <c r="O492" s="56">
        <f t="shared" si="332"/>
        <v>0</v>
      </c>
      <c r="P492" s="51">
        <f>VLOOKUP($C492,Prices!$A$3:$R$1996,MATCH('2) Order Form'!P$8,Prices!$A$2:$R$2,0),FALSE)</f>
        <v>45</v>
      </c>
      <c r="Q492" s="52">
        <f>VLOOKUP($C492,Prices!$A$3:$R$1996,MATCH('2) Order Form'!Q$8,Prices!$A$2:$R$2,0),FALSE)</f>
        <v>89.95</v>
      </c>
      <c r="R492" s="35">
        <f t="shared" si="333"/>
        <v>0</v>
      </c>
      <c r="S492" s="44">
        <f t="shared" si="334"/>
        <v>0</v>
      </c>
      <c r="T492" s="52">
        <f t="shared" si="335"/>
        <v>0</v>
      </c>
      <c r="U492" s="119">
        <f t="shared" si="320"/>
        <v>0</v>
      </c>
      <c r="V492" s="120"/>
      <c r="W492" s="143">
        <v>7048652538703</v>
      </c>
      <c r="X492" s="121"/>
      <c r="Y492" s="122">
        <f t="shared" si="277"/>
        <v>0</v>
      </c>
      <c r="Z492" s="123">
        <f t="shared" ca="1" si="336"/>
        <v>0</v>
      </c>
      <c r="AA492" s="123">
        <f t="shared" ca="1" si="337"/>
        <v>0</v>
      </c>
      <c r="AB492" s="123">
        <f t="shared" ca="1" si="338"/>
        <v>0</v>
      </c>
      <c r="AC492" s="123" t="str">
        <f t="shared" si="339"/>
        <v>828080Rosewood</v>
      </c>
      <c r="AD492" s="124">
        <f t="shared" si="340"/>
        <v>828080</v>
      </c>
      <c r="AE492" s="127">
        <f>VLOOKUP($C492,Classification!$A:$F,5,FALSE)</f>
        <v>132</v>
      </c>
      <c r="AF492" s="125">
        <f>VLOOKUP($C492,Classification!$A:$F,6,FALSE)</f>
        <v>1</v>
      </c>
      <c r="AG492" s="126" t="str">
        <f>INDEX(ATS!$A:$AE,MATCH('2) Order Form'!$W492,ATS!$AD:$AD,0),7)</f>
        <v>Stock</v>
      </c>
    </row>
    <row r="493" spans="1:33" ht="17.25" customHeight="1" x14ac:dyDescent="0.2">
      <c r="A493" s="34">
        <v>5</v>
      </c>
      <c r="B493" s="34" t="str">
        <f>VLOOKUP(A493,Classification!$H$2:$I$11,2,FALSE)</f>
        <v>Bike Apparel</v>
      </c>
      <c r="C493" s="34">
        <f>INDEX(ATS!$A:$AE,MATCH('2) Order Form'!$W493,ATS!$AD:$AD,0),1)</f>
        <v>828080</v>
      </c>
      <c r="D493" s="34" t="str">
        <f>INDEX(ATS!$A:$AE,MATCH('2) Order Form'!$W493,ATS!$AD:$AD,0),2)</f>
        <v>Hunter Merino LS Jersey W</v>
      </c>
      <c r="E493" s="83" t="str">
        <f>INDEX(ATS!$A:$AE,MATCH('2) Order Form'!$W493,ATS!$AD:$AD,0),4)</f>
        <v>RSWOD-L</v>
      </c>
      <c r="F493" s="83" t="str">
        <f>INDEX(ATS!$A:$AE,MATCH('2) Order Form'!$W493,ATS!$AD:$AD,0),5)</f>
        <v>Rosewood</v>
      </c>
      <c r="G493" s="146" t="str">
        <f>INDEX(ATS!$A:$AE,MATCH('2) Order Form'!$W493,ATS!$AD:$AD,0),6)</f>
        <v>L</v>
      </c>
      <c r="H493" s="59">
        <v>1</v>
      </c>
      <c r="I493" s="112">
        <v>0</v>
      </c>
      <c r="J493" s="118">
        <f>IFERROR(VLOOKUP(W493,ATS!$AD:$AF,2,FALSE),0)</f>
        <v>0</v>
      </c>
      <c r="K493" s="118" t="str">
        <f t="shared" si="376"/>
        <v>0</v>
      </c>
      <c r="L493" s="118">
        <f>IFERROR(VLOOKUP(W493,ATS!$AD:$AF,3,FALSE),0)</f>
        <v>0</v>
      </c>
      <c r="M493" s="151" t="str">
        <f t="shared" si="331"/>
        <v>0</v>
      </c>
      <c r="N493" s="94">
        <v>0</v>
      </c>
      <c r="O493" s="56">
        <f t="shared" si="332"/>
        <v>0</v>
      </c>
      <c r="P493" s="51">
        <f>VLOOKUP($C493,Prices!$A$3:$R$1996,MATCH('2) Order Form'!P$8,Prices!$A$2:$R$2,0),FALSE)</f>
        <v>45</v>
      </c>
      <c r="Q493" s="52">
        <f>VLOOKUP($C493,Prices!$A$3:$R$1996,MATCH('2) Order Form'!Q$8,Prices!$A$2:$R$2,0),FALSE)</f>
        <v>89.95</v>
      </c>
      <c r="R493" s="35">
        <f t="shared" si="333"/>
        <v>0</v>
      </c>
      <c r="S493" s="44">
        <f t="shared" si="334"/>
        <v>0</v>
      </c>
      <c r="T493" s="52">
        <f t="shared" si="335"/>
        <v>0</v>
      </c>
      <c r="U493" s="119">
        <f t="shared" si="320"/>
        <v>0</v>
      </c>
      <c r="V493" s="120"/>
      <c r="W493" s="143">
        <v>7048652538697</v>
      </c>
      <c r="X493" s="121"/>
      <c r="Y493" s="122">
        <f t="shared" ref="Y493:Y548" si="377">I493*Q493</f>
        <v>0</v>
      </c>
      <c r="Z493" s="123">
        <f t="shared" ca="1" si="336"/>
        <v>0</v>
      </c>
      <c r="AA493" s="123">
        <f t="shared" ca="1" si="337"/>
        <v>0</v>
      </c>
      <c r="AB493" s="123">
        <f t="shared" ca="1" si="338"/>
        <v>0</v>
      </c>
      <c r="AC493" s="123" t="str">
        <f t="shared" si="339"/>
        <v>828080Rosewood</v>
      </c>
      <c r="AD493" s="124">
        <f t="shared" si="340"/>
        <v>828080</v>
      </c>
      <c r="AE493" s="127">
        <f>VLOOKUP($C493,Classification!$A:$F,5,FALSE)</f>
        <v>132</v>
      </c>
      <c r="AF493" s="125">
        <f>VLOOKUP($C493,Classification!$A:$F,6,FALSE)</f>
        <v>1</v>
      </c>
      <c r="AG493" s="126" t="str">
        <f>INDEX(ATS!$A:$AE,MATCH('2) Order Form'!$W493,ATS!$AD:$AD,0),7)</f>
        <v>Stock</v>
      </c>
    </row>
    <row r="494" spans="1:33" ht="17.25" customHeight="1" x14ac:dyDescent="0.2">
      <c r="A494" s="34">
        <v>5</v>
      </c>
      <c r="B494" s="34" t="str">
        <f>VLOOKUP(A494,Classification!$H$2:$I$11,2,FALSE)</f>
        <v>Bike Apparel</v>
      </c>
      <c r="C494" s="34">
        <f>INDEX(ATS!$A:$AE,MATCH('2) Order Form'!$W494,ATS!$AD:$AD,0),1)</f>
        <v>828082</v>
      </c>
      <c r="D494" s="34" t="str">
        <f>INDEX(ATS!$A:$AE,MATCH('2) Order Form'!$W494,ATS!$AD:$AD,0),2)</f>
        <v>Hunter Merino SS Jersey W</v>
      </c>
      <c r="E494" s="83" t="str">
        <f>INDEX(ATS!$A:$AE,MATCH('2) Order Form'!$W494,ATS!$AD:$AD,0),4)</f>
        <v>LTGRY-XS</v>
      </c>
      <c r="F494" s="83" t="str">
        <f>INDEX(ATS!$A:$AE,MATCH('2) Order Form'!$W494,ATS!$AD:$AD,0),5)</f>
        <v>Light Gray</v>
      </c>
      <c r="G494" s="146" t="str">
        <f>INDEX(ATS!$A:$AE,MATCH('2) Order Form'!$W494,ATS!$AD:$AD,0),6)</f>
        <v>XS</v>
      </c>
      <c r="H494" s="59">
        <v>1</v>
      </c>
      <c r="I494" s="112">
        <v>0</v>
      </c>
      <c r="J494" s="118">
        <f>IFERROR(VLOOKUP(W494,ATS!$AD:$AF,2,FALSE),0)</f>
        <v>0</v>
      </c>
      <c r="K494" s="118" t="str">
        <f>IF(J494=99999,"OPEN",IF(J494&gt;50,"50+",IF(J494&lt;=0,"0",J494)))</f>
        <v>0</v>
      </c>
      <c r="L494" s="118">
        <f>IFERROR(VLOOKUP(W494,ATS!$AD:$AF,3,FALSE),0)</f>
        <v>0</v>
      </c>
      <c r="M494" s="151" t="str">
        <f>IF(L494=99999,"OPEN",IF(L494&gt;50,"50+",IF(L494&lt;=0,"0",L494)))</f>
        <v>0</v>
      </c>
      <c r="N494" s="94">
        <v>0</v>
      </c>
      <c r="O494" s="56">
        <f>IF(N494&lt;&gt;0,N494,$P$5)</f>
        <v>0</v>
      </c>
      <c r="P494" s="51">
        <f>VLOOKUP($C494,Prices!$A$3:$R$1996,MATCH('2) Order Form'!P$8,Prices!$A$2:$R$2,0),FALSE)</f>
        <v>35</v>
      </c>
      <c r="Q494" s="52">
        <f>VLOOKUP($C494,Prices!$A$3:$R$1996,MATCH('2) Order Form'!Q$8,Prices!$A$2:$R$2,0),FALSE)</f>
        <v>69.95</v>
      </c>
      <c r="R494" s="35">
        <f>I494*P494</f>
        <v>0</v>
      </c>
      <c r="S494" s="44">
        <f>R494*O494</f>
        <v>0</v>
      </c>
      <c r="T494" s="52">
        <f>R494-S494</f>
        <v>0</v>
      </c>
      <c r="U494" s="119">
        <f t="shared" si="320"/>
        <v>0</v>
      </c>
      <c r="V494" s="120"/>
      <c r="W494" s="143">
        <v>7048652276209</v>
      </c>
      <c r="X494" s="121"/>
      <c r="Y494" s="122">
        <f t="shared" si="377"/>
        <v>0</v>
      </c>
      <c r="Z494" s="123">
        <f ca="1">IF(A494=OFFSET(A494,-1,0),0,1)</f>
        <v>0</v>
      </c>
      <c r="AA494" s="123">
        <f ca="1">IF(C494=OFFSET(C494,-1,0),0,1)</f>
        <v>1</v>
      </c>
      <c r="AB494" s="123">
        <f ca="1">IF(F494=OFFSET(F494,-1,0),0,1)</f>
        <v>1</v>
      </c>
      <c r="AC494" s="123" t="str">
        <f>CONCATENATE(C494,F494)</f>
        <v>828082Light Gray</v>
      </c>
      <c r="AD494" s="124">
        <f>IFERROR(IF(B494="EYEWEAR",CONCATENATE(C494,"-",G494),C494),C494)</f>
        <v>828082</v>
      </c>
      <c r="AE494" s="127">
        <f>VLOOKUP($C494,Classification!$A:$F,5,FALSE)</f>
        <v>133</v>
      </c>
      <c r="AF494" s="125">
        <f>VLOOKUP($C494,Classification!$A:$F,6,FALSE)</f>
        <v>1</v>
      </c>
      <c r="AG494" s="126" t="str">
        <f>INDEX(ATS!$A:$AE,MATCH('2) Order Form'!$W494,ATS!$AD:$AD,0),7)</f>
        <v>Stock</v>
      </c>
    </row>
    <row r="495" spans="1:33" s="135" customFormat="1" ht="17.25" customHeight="1" x14ac:dyDescent="0.2">
      <c r="A495" s="34">
        <v>5</v>
      </c>
      <c r="B495" s="34" t="str">
        <f>VLOOKUP(A495,Classification!$H$2:$I$11,2,FALSE)</f>
        <v>Bike Apparel</v>
      </c>
      <c r="C495" s="34">
        <f>INDEX(ATS!$A:$AE,MATCH('2) Order Form'!$W495,ATS!$AD:$AD,0),1)</f>
        <v>828082</v>
      </c>
      <c r="D495" s="34" t="str">
        <f>INDEX(ATS!$A:$AE,MATCH('2) Order Form'!$W495,ATS!$AD:$AD,0),2)</f>
        <v>Hunter Merino SS Jersey W</v>
      </c>
      <c r="E495" s="83" t="str">
        <f>INDEX(ATS!$A:$AE,MATCH('2) Order Form'!$W495,ATS!$AD:$AD,0),4)</f>
        <v>LTGRY-S</v>
      </c>
      <c r="F495" s="83" t="str">
        <f>INDEX(ATS!$A:$AE,MATCH('2) Order Form'!$W495,ATS!$AD:$AD,0),5)</f>
        <v>Light Gray</v>
      </c>
      <c r="G495" s="146" t="str">
        <f>INDEX(ATS!$A:$AE,MATCH('2) Order Form'!$W495,ATS!$AD:$AD,0),6)</f>
        <v>S</v>
      </c>
      <c r="H495" s="59">
        <v>1</v>
      </c>
      <c r="I495" s="112">
        <v>0</v>
      </c>
      <c r="J495" s="118">
        <f>IFERROR(VLOOKUP(W495,ATS!$AD:$AF,2,FALSE),0)</f>
        <v>0</v>
      </c>
      <c r="K495" s="118" t="str">
        <f t="shared" ref="K495:K543" si="378">IF(J495=99999,"OPEN",IF(J495&gt;50,"50+",IF(J495&lt;=0,"0",J495)))</f>
        <v>0</v>
      </c>
      <c r="L495" s="118">
        <f>IFERROR(VLOOKUP(W495,ATS!$AD:$AF,3,FALSE),0)</f>
        <v>0</v>
      </c>
      <c r="M495" s="151" t="str">
        <f t="shared" si="331"/>
        <v>0</v>
      </c>
      <c r="N495" s="94">
        <v>0</v>
      </c>
      <c r="O495" s="56">
        <f t="shared" si="332"/>
        <v>0</v>
      </c>
      <c r="P495" s="51">
        <f>VLOOKUP($C495,Prices!$A$3:$R$1996,MATCH('2) Order Form'!P$8,Prices!$A$2:$R$2,0),FALSE)</f>
        <v>35</v>
      </c>
      <c r="Q495" s="52">
        <f>VLOOKUP($C495,Prices!$A$3:$R$1996,MATCH('2) Order Form'!Q$8,Prices!$A$2:$R$2,0),FALSE)</f>
        <v>69.95</v>
      </c>
      <c r="R495" s="35">
        <f t="shared" si="333"/>
        <v>0</v>
      </c>
      <c r="S495" s="44">
        <f t="shared" si="334"/>
        <v>0</v>
      </c>
      <c r="T495" s="52">
        <f t="shared" si="335"/>
        <v>0</v>
      </c>
      <c r="U495" s="119">
        <f t="shared" si="320"/>
        <v>0</v>
      </c>
      <c r="V495" s="120"/>
      <c r="W495" s="143">
        <v>7048652276193</v>
      </c>
      <c r="X495" s="121"/>
      <c r="Y495" s="122">
        <f t="shared" si="377"/>
        <v>0</v>
      </c>
      <c r="Z495" s="123">
        <f t="shared" ca="1" si="336"/>
        <v>0</v>
      </c>
      <c r="AA495" s="123">
        <f t="shared" ca="1" si="337"/>
        <v>0</v>
      </c>
      <c r="AB495" s="123">
        <f t="shared" ca="1" si="338"/>
        <v>0</v>
      </c>
      <c r="AC495" s="123" t="str">
        <f t="shared" si="339"/>
        <v>828082Light Gray</v>
      </c>
      <c r="AD495" s="124">
        <f t="shared" si="340"/>
        <v>828082</v>
      </c>
      <c r="AE495" s="127">
        <f>VLOOKUP($C495,Classification!$A:$F,5,FALSE)</f>
        <v>133</v>
      </c>
      <c r="AF495" s="125">
        <f>VLOOKUP($C495,Classification!$A:$F,6,FALSE)</f>
        <v>1</v>
      </c>
      <c r="AG495" s="126" t="str">
        <f>INDEX(ATS!$A:$AE,MATCH('2) Order Form'!$W495,ATS!$AD:$AD,0),7)</f>
        <v>Stock</v>
      </c>
    </row>
    <row r="496" spans="1:33" ht="17.25" customHeight="1" x14ac:dyDescent="0.2">
      <c r="A496" s="34">
        <v>5</v>
      </c>
      <c r="B496" s="34" t="str">
        <f>VLOOKUP(A496,Classification!$H$2:$I$11,2,FALSE)</f>
        <v>Bike Apparel</v>
      </c>
      <c r="C496" s="34">
        <f>INDEX(ATS!$A:$AE,MATCH('2) Order Form'!$W496,ATS!$AD:$AD,0),1)</f>
        <v>828082</v>
      </c>
      <c r="D496" s="34" t="str">
        <f>INDEX(ATS!$A:$AE,MATCH('2) Order Form'!$W496,ATS!$AD:$AD,0),2)</f>
        <v>Hunter Merino SS Jersey W</v>
      </c>
      <c r="E496" s="83" t="str">
        <f>INDEX(ATS!$A:$AE,MATCH('2) Order Form'!$W496,ATS!$AD:$AD,0),4)</f>
        <v>LTGRY-M</v>
      </c>
      <c r="F496" s="83" t="str">
        <f>INDEX(ATS!$A:$AE,MATCH('2) Order Form'!$W496,ATS!$AD:$AD,0),5)</f>
        <v>Light Gray</v>
      </c>
      <c r="G496" s="146" t="str">
        <f>INDEX(ATS!$A:$AE,MATCH('2) Order Form'!$W496,ATS!$AD:$AD,0),6)</f>
        <v>M</v>
      </c>
      <c r="H496" s="59">
        <v>1</v>
      </c>
      <c r="I496" s="112">
        <v>0</v>
      </c>
      <c r="J496" s="118">
        <f>IFERROR(VLOOKUP(W496,ATS!$AD:$AF,2,FALSE),0)</f>
        <v>5</v>
      </c>
      <c r="K496" s="118">
        <f t="shared" si="378"/>
        <v>5</v>
      </c>
      <c r="L496" s="118">
        <f>IFERROR(VLOOKUP(W496,ATS!$AD:$AF,3,FALSE),0)</f>
        <v>5</v>
      </c>
      <c r="M496" s="151">
        <f t="shared" si="331"/>
        <v>5</v>
      </c>
      <c r="N496" s="94">
        <v>0</v>
      </c>
      <c r="O496" s="56">
        <f t="shared" si="332"/>
        <v>0</v>
      </c>
      <c r="P496" s="51">
        <f>VLOOKUP($C496,Prices!$A$3:$R$1996,MATCH('2) Order Form'!P$8,Prices!$A$2:$R$2,0),FALSE)</f>
        <v>35</v>
      </c>
      <c r="Q496" s="52">
        <f>VLOOKUP($C496,Prices!$A$3:$R$1996,MATCH('2) Order Form'!Q$8,Prices!$A$2:$R$2,0),FALSE)</f>
        <v>69.95</v>
      </c>
      <c r="R496" s="35">
        <f t="shared" si="333"/>
        <v>0</v>
      </c>
      <c r="S496" s="44">
        <f t="shared" si="334"/>
        <v>0</v>
      </c>
      <c r="T496" s="52">
        <f t="shared" si="335"/>
        <v>0</v>
      </c>
      <c r="U496" s="119">
        <f t="shared" si="320"/>
        <v>0</v>
      </c>
      <c r="V496" s="120"/>
      <c r="W496" s="143">
        <v>7048652276186</v>
      </c>
      <c r="X496" s="121"/>
      <c r="Y496" s="122">
        <f t="shared" si="377"/>
        <v>0</v>
      </c>
      <c r="Z496" s="123">
        <f t="shared" ca="1" si="336"/>
        <v>0</v>
      </c>
      <c r="AA496" s="123">
        <f t="shared" ca="1" si="337"/>
        <v>0</v>
      </c>
      <c r="AB496" s="123">
        <f t="shared" ca="1" si="338"/>
        <v>0</v>
      </c>
      <c r="AC496" s="123" t="str">
        <f t="shared" si="339"/>
        <v>828082Light Gray</v>
      </c>
      <c r="AD496" s="124">
        <f t="shared" si="340"/>
        <v>828082</v>
      </c>
      <c r="AE496" s="127">
        <f>VLOOKUP($C496,Classification!$A:$F,5,FALSE)</f>
        <v>133</v>
      </c>
      <c r="AF496" s="125">
        <f>VLOOKUP($C496,Classification!$A:$F,6,FALSE)</f>
        <v>1</v>
      </c>
      <c r="AG496" s="126" t="str">
        <f>INDEX(ATS!$A:$AE,MATCH('2) Order Form'!$W496,ATS!$AD:$AD,0),7)</f>
        <v>Stock</v>
      </c>
    </row>
    <row r="497" spans="1:33" ht="17.25" customHeight="1" x14ac:dyDescent="0.2">
      <c r="A497" s="34">
        <v>5</v>
      </c>
      <c r="B497" s="34" t="str">
        <f>VLOOKUP(A497,Classification!$H$2:$I$11,2,FALSE)</f>
        <v>Bike Apparel</v>
      </c>
      <c r="C497" s="34">
        <f>INDEX(ATS!$A:$AE,MATCH('2) Order Form'!$W497,ATS!$AD:$AD,0),1)</f>
        <v>828082</v>
      </c>
      <c r="D497" s="34" t="str">
        <f>INDEX(ATS!$A:$AE,MATCH('2) Order Form'!$W497,ATS!$AD:$AD,0),2)</f>
        <v>Hunter Merino SS Jersey W</v>
      </c>
      <c r="E497" s="83" t="str">
        <f>INDEX(ATS!$A:$AE,MATCH('2) Order Form'!$W497,ATS!$AD:$AD,0),4)</f>
        <v>LTGRY-L</v>
      </c>
      <c r="F497" s="83" t="str">
        <f>INDEX(ATS!$A:$AE,MATCH('2) Order Form'!$W497,ATS!$AD:$AD,0),5)</f>
        <v>Light Gray</v>
      </c>
      <c r="G497" s="146" t="str">
        <f>INDEX(ATS!$A:$AE,MATCH('2) Order Form'!$W497,ATS!$AD:$AD,0),6)</f>
        <v>L</v>
      </c>
      <c r="H497" s="59">
        <v>1</v>
      </c>
      <c r="I497" s="112">
        <v>0</v>
      </c>
      <c r="J497" s="118">
        <f>IFERROR(VLOOKUP(W497,ATS!$AD:$AF,2,FALSE),0)</f>
        <v>0</v>
      </c>
      <c r="K497" s="118" t="str">
        <f t="shared" si="378"/>
        <v>0</v>
      </c>
      <c r="L497" s="118">
        <f>IFERROR(VLOOKUP(W497,ATS!$AD:$AF,3,FALSE),0)</f>
        <v>0</v>
      </c>
      <c r="M497" s="151" t="str">
        <f t="shared" si="331"/>
        <v>0</v>
      </c>
      <c r="N497" s="94">
        <v>0</v>
      </c>
      <c r="O497" s="56">
        <f t="shared" si="332"/>
        <v>0</v>
      </c>
      <c r="P497" s="51">
        <f>VLOOKUP($C497,Prices!$A$3:$R$1996,MATCH('2) Order Form'!P$8,Prices!$A$2:$R$2,0),FALSE)</f>
        <v>35</v>
      </c>
      <c r="Q497" s="52">
        <f>VLOOKUP($C497,Prices!$A$3:$R$1996,MATCH('2) Order Form'!Q$8,Prices!$A$2:$R$2,0),FALSE)</f>
        <v>69.95</v>
      </c>
      <c r="R497" s="35">
        <f t="shared" si="333"/>
        <v>0</v>
      </c>
      <c r="S497" s="44">
        <f t="shared" si="334"/>
        <v>0</v>
      </c>
      <c r="T497" s="52">
        <f t="shared" si="335"/>
        <v>0</v>
      </c>
      <c r="U497" s="119">
        <f t="shared" si="320"/>
        <v>0</v>
      </c>
      <c r="V497" s="120"/>
      <c r="W497" s="143">
        <v>7048652276179</v>
      </c>
      <c r="X497" s="121"/>
      <c r="Y497" s="122">
        <f t="shared" si="377"/>
        <v>0</v>
      </c>
      <c r="Z497" s="123">
        <f t="shared" ca="1" si="336"/>
        <v>0</v>
      </c>
      <c r="AA497" s="123">
        <f t="shared" ca="1" si="337"/>
        <v>0</v>
      </c>
      <c r="AB497" s="123">
        <f t="shared" ca="1" si="338"/>
        <v>0</v>
      </c>
      <c r="AC497" s="123" t="str">
        <f t="shared" si="339"/>
        <v>828082Light Gray</v>
      </c>
      <c r="AD497" s="124">
        <f t="shared" si="340"/>
        <v>828082</v>
      </c>
      <c r="AE497" s="127">
        <f>VLOOKUP($C497,Classification!$A:$F,5,FALSE)</f>
        <v>133</v>
      </c>
      <c r="AF497" s="125">
        <f>VLOOKUP($C497,Classification!$A:$F,6,FALSE)</f>
        <v>1</v>
      </c>
      <c r="AG497" s="126" t="str">
        <f>INDEX(ATS!$A:$AE,MATCH('2) Order Form'!$W497,ATS!$AD:$AD,0),7)</f>
        <v>Stock</v>
      </c>
    </row>
    <row r="498" spans="1:33" ht="17.25" customHeight="1" x14ac:dyDescent="0.2">
      <c r="A498" s="34">
        <v>5</v>
      </c>
      <c r="B498" s="34" t="str">
        <f>VLOOKUP(A498,Classification!$H$2:$I$11,2,FALSE)</f>
        <v>Bike Apparel</v>
      </c>
      <c r="C498" s="34">
        <f>INDEX(ATS!$A:$AE,MATCH('2) Order Form'!$W498,ATS!$AD:$AD,0),1)</f>
        <v>828082</v>
      </c>
      <c r="D498" s="34" t="str">
        <f>INDEX(ATS!$A:$AE,MATCH('2) Order Form'!$W498,ATS!$AD:$AD,0),2)</f>
        <v>Hunter Merino SS Jersey W</v>
      </c>
      <c r="E498" s="83" t="str">
        <f>INDEX(ATS!$A:$AE,MATCH('2) Order Form'!$W498,ATS!$AD:$AD,0),4)</f>
        <v>RSWOD-XS</v>
      </c>
      <c r="F498" s="83" t="str">
        <f>INDEX(ATS!$A:$AE,MATCH('2) Order Form'!$W498,ATS!$AD:$AD,0),5)</f>
        <v>Rosewood</v>
      </c>
      <c r="G498" s="146" t="str">
        <f>INDEX(ATS!$A:$AE,MATCH('2) Order Form'!$W498,ATS!$AD:$AD,0),6)</f>
        <v>XS</v>
      </c>
      <c r="H498" s="59">
        <v>1</v>
      </c>
      <c r="I498" s="112">
        <v>0</v>
      </c>
      <c r="J498" s="118">
        <f>IFERROR(VLOOKUP(W498,ATS!$AD:$AF,2,FALSE),0)</f>
        <v>0</v>
      </c>
      <c r="K498" s="118" t="str">
        <f t="shared" si="378"/>
        <v>0</v>
      </c>
      <c r="L498" s="118">
        <f>IFERROR(VLOOKUP(W498,ATS!$AD:$AF,3,FALSE),0)</f>
        <v>0</v>
      </c>
      <c r="M498" s="151" t="str">
        <f t="shared" si="331"/>
        <v>0</v>
      </c>
      <c r="N498" s="94">
        <v>0</v>
      </c>
      <c r="O498" s="56">
        <f t="shared" si="332"/>
        <v>0</v>
      </c>
      <c r="P498" s="51">
        <f>VLOOKUP($C498,Prices!$A$3:$R$1996,MATCH('2) Order Form'!P$8,Prices!$A$2:$R$2,0),FALSE)</f>
        <v>35</v>
      </c>
      <c r="Q498" s="52">
        <f>VLOOKUP($C498,Prices!$A$3:$R$1996,MATCH('2) Order Form'!Q$8,Prices!$A$2:$R$2,0),FALSE)</f>
        <v>69.95</v>
      </c>
      <c r="R498" s="35">
        <f t="shared" si="333"/>
        <v>0</v>
      </c>
      <c r="S498" s="44">
        <f t="shared" si="334"/>
        <v>0</v>
      </c>
      <c r="T498" s="52">
        <f t="shared" si="335"/>
        <v>0</v>
      </c>
      <c r="U498" s="119">
        <f t="shared" si="320"/>
        <v>0</v>
      </c>
      <c r="V498" s="120"/>
      <c r="W498" s="143">
        <v>7048652538604</v>
      </c>
      <c r="X498" s="121"/>
      <c r="Y498" s="122">
        <f t="shared" si="377"/>
        <v>0</v>
      </c>
      <c r="Z498" s="123">
        <f t="shared" ca="1" si="336"/>
        <v>0</v>
      </c>
      <c r="AA498" s="123">
        <f t="shared" ca="1" si="337"/>
        <v>0</v>
      </c>
      <c r="AB498" s="123">
        <f t="shared" ca="1" si="338"/>
        <v>1</v>
      </c>
      <c r="AC498" s="123" t="str">
        <f t="shared" si="339"/>
        <v>828082Rosewood</v>
      </c>
      <c r="AD498" s="124">
        <f t="shared" si="340"/>
        <v>828082</v>
      </c>
      <c r="AE498" s="127">
        <f>VLOOKUP($C498,Classification!$A:$F,5,FALSE)</f>
        <v>133</v>
      </c>
      <c r="AF498" s="125">
        <f>VLOOKUP($C498,Classification!$A:$F,6,FALSE)</f>
        <v>1</v>
      </c>
      <c r="AG498" s="126" t="str">
        <f>INDEX(ATS!$A:$AE,MATCH('2) Order Form'!$W498,ATS!$AD:$AD,0),7)</f>
        <v>Stock</v>
      </c>
    </row>
    <row r="499" spans="1:33" ht="17.25" customHeight="1" x14ac:dyDescent="0.2">
      <c r="A499" s="34">
        <v>5</v>
      </c>
      <c r="B499" s="34" t="str">
        <f>VLOOKUP(A499,Classification!$H$2:$I$11,2,FALSE)</f>
        <v>Bike Apparel</v>
      </c>
      <c r="C499" s="34">
        <f>INDEX(ATS!$A:$AE,MATCH('2) Order Form'!$W499,ATS!$AD:$AD,0),1)</f>
        <v>828082</v>
      </c>
      <c r="D499" s="34" t="str">
        <f>INDEX(ATS!$A:$AE,MATCH('2) Order Form'!$W499,ATS!$AD:$AD,0),2)</f>
        <v>Hunter Merino SS Jersey W</v>
      </c>
      <c r="E499" s="83" t="str">
        <f>INDEX(ATS!$A:$AE,MATCH('2) Order Form'!$W499,ATS!$AD:$AD,0),4)</f>
        <v>RSWOD-S</v>
      </c>
      <c r="F499" s="83" t="str">
        <f>INDEX(ATS!$A:$AE,MATCH('2) Order Form'!$W499,ATS!$AD:$AD,0),5)</f>
        <v>Rosewood</v>
      </c>
      <c r="G499" s="146" t="str">
        <f>INDEX(ATS!$A:$AE,MATCH('2) Order Form'!$W499,ATS!$AD:$AD,0),6)</f>
        <v>S</v>
      </c>
      <c r="H499" s="59">
        <v>1</v>
      </c>
      <c r="I499" s="112">
        <v>0</v>
      </c>
      <c r="J499" s="118">
        <f>IFERROR(VLOOKUP(W499,ATS!$AD:$AF,2,FALSE),0)</f>
        <v>0</v>
      </c>
      <c r="K499" s="118" t="str">
        <f t="shared" si="378"/>
        <v>0</v>
      </c>
      <c r="L499" s="118">
        <f>IFERROR(VLOOKUP(W499,ATS!$AD:$AF,3,FALSE),0)</f>
        <v>0</v>
      </c>
      <c r="M499" s="151" t="str">
        <f t="shared" si="331"/>
        <v>0</v>
      </c>
      <c r="N499" s="94">
        <v>0</v>
      </c>
      <c r="O499" s="56">
        <f t="shared" si="332"/>
        <v>0</v>
      </c>
      <c r="P499" s="51">
        <f>VLOOKUP($C499,Prices!$A$3:$R$1996,MATCH('2) Order Form'!P$8,Prices!$A$2:$R$2,0),FALSE)</f>
        <v>35</v>
      </c>
      <c r="Q499" s="52">
        <f>VLOOKUP($C499,Prices!$A$3:$R$1996,MATCH('2) Order Form'!Q$8,Prices!$A$2:$R$2,0),FALSE)</f>
        <v>69.95</v>
      </c>
      <c r="R499" s="35">
        <f t="shared" si="333"/>
        <v>0</v>
      </c>
      <c r="S499" s="44">
        <f t="shared" si="334"/>
        <v>0</v>
      </c>
      <c r="T499" s="52">
        <f t="shared" si="335"/>
        <v>0</v>
      </c>
      <c r="U499" s="119">
        <f t="shared" si="320"/>
        <v>0</v>
      </c>
      <c r="V499" s="120"/>
      <c r="W499" s="143">
        <v>7048652538598</v>
      </c>
      <c r="X499" s="121"/>
      <c r="Y499" s="122">
        <f t="shared" si="377"/>
        <v>0</v>
      </c>
      <c r="Z499" s="123">
        <f t="shared" ca="1" si="336"/>
        <v>0</v>
      </c>
      <c r="AA499" s="123">
        <f t="shared" ca="1" si="337"/>
        <v>0</v>
      </c>
      <c r="AB499" s="123">
        <f t="shared" ca="1" si="338"/>
        <v>0</v>
      </c>
      <c r="AC499" s="123" t="str">
        <f t="shared" si="339"/>
        <v>828082Rosewood</v>
      </c>
      <c r="AD499" s="124">
        <f t="shared" si="340"/>
        <v>828082</v>
      </c>
      <c r="AE499" s="127">
        <f>VLOOKUP($C499,Classification!$A:$F,5,FALSE)</f>
        <v>133</v>
      </c>
      <c r="AF499" s="125">
        <f>VLOOKUP($C499,Classification!$A:$F,6,FALSE)</f>
        <v>1</v>
      </c>
      <c r="AG499" s="126" t="str">
        <f>INDEX(ATS!$A:$AE,MATCH('2) Order Form'!$W499,ATS!$AD:$AD,0),7)</f>
        <v>Stock</v>
      </c>
    </row>
    <row r="500" spans="1:33" ht="17.25" customHeight="1" x14ac:dyDescent="0.2">
      <c r="A500" s="34">
        <v>5</v>
      </c>
      <c r="B500" s="34" t="str">
        <f>VLOOKUP(A500,Classification!$H$2:$I$11,2,FALSE)</f>
        <v>Bike Apparel</v>
      </c>
      <c r="C500" s="34">
        <f>INDEX(ATS!$A:$AE,MATCH('2) Order Form'!$W500,ATS!$AD:$AD,0),1)</f>
        <v>828082</v>
      </c>
      <c r="D500" s="34" t="str">
        <f>INDEX(ATS!$A:$AE,MATCH('2) Order Form'!$W500,ATS!$AD:$AD,0),2)</f>
        <v>Hunter Merino SS Jersey W</v>
      </c>
      <c r="E500" s="83" t="str">
        <f>INDEX(ATS!$A:$AE,MATCH('2) Order Form'!$W500,ATS!$AD:$AD,0),4)</f>
        <v>RSWOD-M</v>
      </c>
      <c r="F500" s="83" t="str">
        <f>INDEX(ATS!$A:$AE,MATCH('2) Order Form'!$W500,ATS!$AD:$AD,0),5)</f>
        <v>Rosewood</v>
      </c>
      <c r="G500" s="146" t="str">
        <f>INDEX(ATS!$A:$AE,MATCH('2) Order Form'!$W500,ATS!$AD:$AD,0),6)</f>
        <v>M</v>
      </c>
      <c r="H500" s="59">
        <v>1</v>
      </c>
      <c r="I500" s="112">
        <v>0</v>
      </c>
      <c r="J500" s="118">
        <f>IFERROR(VLOOKUP(W500,ATS!$AD:$AF,2,FALSE),0)</f>
        <v>0</v>
      </c>
      <c r="K500" s="118" t="str">
        <f t="shared" si="378"/>
        <v>0</v>
      </c>
      <c r="L500" s="118">
        <f>IFERROR(VLOOKUP(W500,ATS!$AD:$AF,3,FALSE),0)</f>
        <v>0</v>
      </c>
      <c r="M500" s="151" t="str">
        <f t="shared" ref="M500:M531" si="379">IF(L500=99999,"OPEN",IF(L500&gt;50,"50+",IF(L500&lt;=0,"0",L500)))</f>
        <v>0</v>
      </c>
      <c r="N500" s="94">
        <v>0</v>
      </c>
      <c r="O500" s="56">
        <f t="shared" ref="O500:O531" si="380">IF(N500&lt;&gt;0,N500,$P$5)</f>
        <v>0</v>
      </c>
      <c r="P500" s="51">
        <f>VLOOKUP($C500,Prices!$A$3:$R$1996,MATCH('2) Order Form'!P$8,Prices!$A$2:$R$2,0),FALSE)</f>
        <v>35</v>
      </c>
      <c r="Q500" s="52">
        <f>VLOOKUP($C500,Prices!$A$3:$R$1996,MATCH('2) Order Form'!Q$8,Prices!$A$2:$R$2,0),FALSE)</f>
        <v>69.95</v>
      </c>
      <c r="R500" s="35">
        <f t="shared" ref="R500:R531" si="381">I500*P500</f>
        <v>0</v>
      </c>
      <c r="S500" s="44">
        <f t="shared" ref="S500:S531" si="382">R500*O500</f>
        <v>0</v>
      </c>
      <c r="T500" s="52">
        <f t="shared" ref="T500:T531" si="383">R500-S500</f>
        <v>0</v>
      </c>
      <c r="U500" s="119">
        <f t="shared" si="320"/>
        <v>0</v>
      </c>
      <c r="V500" s="120"/>
      <c r="W500" s="143">
        <v>7048652538581</v>
      </c>
      <c r="X500" s="121"/>
      <c r="Y500" s="122">
        <f t="shared" si="377"/>
        <v>0</v>
      </c>
      <c r="Z500" s="123">
        <f t="shared" ref="Z500:Z531" ca="1" si="384">IF(A500=OFFSET(A500,-1,0),0,1)</f>
        <v>0</v>
      </c>
      <c r="AA500" s="123">
        <f t="shared" ref="AA500:AA531" ca="1" si="385">IF(C500=OFFSET(C500,-1,0),0,1)</f>
        <v>0</v>
      </c>
      <c r="AB500" s="123">
        <f t="shared" ref="AB500:AB531" ca="1" si="386">IF(F500=OFFSET(F500,-1,0),0,1)</f>
        <v>0</v>
      </c>
      <c r="AC500" s="123" t="str">
        <f t="shared" ref="AC500:AC531" si="387">CONCATENATE(C500,F500)</f>
        <v>828082Rosewood</v>
      </c>
      <c r="AD500" s="124">
        <f t="shared" ref="AD500:AD531" si="388">IFERROR(IF(B500="EYEWEAR",CONCATENATE(C500,"-",G500),C500),C500)</f>
        <v>828082</v>
      </c>
      <c r="AE500" s="127">
        <f>VLOOKUP($C500,Classification!$A:$F,5,FALSE)</f>
        <v>133</v>
      </c>
      <c r="AF500" s="125">
        <f>VLOOKUP($C500,Classification!$A:$F,6,FALSE)</f>
        <v>1</v>
      </c>
      <c r="AG500" s="126" t="str">
        <f>INDEX(ATS!$A:$AE,MATCH('2) Order Form'!$W500,ATS!$AD:$AD,0),7)</f>
        <v>Stock</v>
      </c>
    </row>
    <row r="501" spans="1:33" ht="17.25" customHeight="1" x14ac:dyDescent="0.2">
      <c r="A501" s="34">
        <v>5</v>
      </c>
      <c r="B501" s="34" t="str">
        <f>VLOOKUP(A501,Classification!$H$2:$I$11,2,FALSE)</f>
        <v>Bike Apparel</v>
      </c>
      <c r="C501" s="34">
        <f>INDEX(ATS!$A:$AE,MATCH('2) Order Form'!$W501,ATS!$AD:$AD,0),1)</f>
        <v>828082</v>
      </c>
      <c r="D501" s="34" t="str">
        <f>INDEX(ATS!$A:$AE,MATCH('2) Order Form'!$W501,ATS!$AD:$AD,0),2)</f>
        <v>Hunter Merino SS Jersey W</v>
      </c>
      <c r="E501" s="83" t="str">
        <f>INDEX(ATS!$A:$AE,MATCH('2) Order Form'!$W501,ATS!$AD:$AD,0),4)</f>
        <v>RSWOD-L</v>
      </c>
      <c r="F501" s="83" t="str">
        <f>INDEX(ATS!$A:$AE,MATCH('2) Order Form'!$W501,ATS!$AD:$AD,0),5)</f>
        <v>Rosewood</v>
      </c>
      <c r="G501" s="146" t="str">
        <f>INDEX(ATS!$A:$AE,MATCH('2) Order Form'!$W501,ATS!$AD:$AD,0),6)</f>
        <v>L</v>
      </c>
      <c r="H501" s="59">
        <v>1</v>
      </c>
      <c r="I501" s="112">
        <v>0</v>
      </c>
      <c r="J501" s="118">
        <f>IFERROR(VLOOKUP(W501,ATS!$AD:$AF,2,FALSE),0)</f>
        <v>0</v>
      </c>
      <c r="K501" s="118" t="str">
        <f t="shared" si="378"/>
        <v>0</v>
      </c>
      <c r="L501" s="118">
        <f>IFERROR(VLOOKUP(W501,ATS!$AD:$AF,3,FALSE),0)</f>
        <v>0</v>
      </c>
      <c r="M501" s="151" t="str">
        <f t="shared" si="379"/>
        <v>0</v>
      </c>
      <c r="N501" s="94">
        <v>0</v>
      </c>
      <c r="O501" s="56">
        <f t="shared" si="380"/>
        <v>0</v>
      </c>
      <c r="P501" s="51">
        <f>VLOOKUP($C501,Prices!$A$3:$R$1996,MATCH('2) Order Form'!P$8,Prices!$A$2:$R$2,0),FALSE)</f>
        <v>35</v>
      </c>
      <c r="Q501" s="52">
        <f>VLOOKUP($C501,Prices!$A$3:$R$1996,MATCH('2) Order Form'!Q$8,Prices!$A$2:$R$2,0),FALSE)</f>
        <v>69.95</v>
      </c>
      <c r="R501" s="35">
        <f t="shared" si="381"/>
        <v>0</v>
      </c>
      <c r="S501" s="44">
        <f t="shared" si="382"/>
        <v>0</v>
      </c>
      <c r="T501" s="52">
        <f t="shared" si="383"/>
        <v>0</v>
      </c>
      <c r="U501" s="119">
        <f t="shared" si="320"/>
        <v>0</v>
      </c>
      <c r="V501" s="120"/>
      <c r="W501" s="143">
        <v>7048652538574</v>
      </c>
      <c r="X501" s="121"/>
      <c r="Y501" s="122">
        <f t="shared" si="377"/>
        <v>0</v>
      </c>
      <c r="Z501" s="123">
        <f t="shared" ca="1" si="384"/>
        <v>0</v>
      </c>
      <c r="AA501" s="123">
        <f t="shared" ca="1" si="385"/>
        <v>0</v>
      </c>
      <c r="AB501" s="123">
        <f t="shared" ca="1" si="386"/>
        <v>0</v>
      </c>
      <c r="AC501" s="123" t="str">
        <f t="shared" si="387"/>
        <v>828082Rosewood</v>
      </c>
      <c r="AD501" s="124">
        <f t="shared" si="388"/>
        <v>828082</v>
      </c>
      <c r="AE501" s="127">
        <f>VLOOKUP($C501,Classification!$A:$F,5,FALSE)</f>
        <v>133</v>
      </c>
      <c r="AF501" s="125">
        <f>VLOOKUP($C501,Classification!$A:$F,6,FALSE)</f>
        <v>1</v>
      </c>
      <c r="AG501" s="126" t="str">
        <f>INDEX(ATS!$A:$AE,MATCH('2) Order Form'!$W501,ATS!$AD:$AD,0),7)</f>
        <v>Stock</v>
      </c>
    </row>
    <row r="502" spans="1:33" ht="17.25" customHeight="1" x14ac:dyDescent="0.2">
      <c r="A502" s="34">
        <v>5</v>
      </c>
      <c r="B502" s="34" t="str">
        <f>VLOOKUP(A502,Classification!$H$2:$I$11,2,FALSE)</f>
        <v>Bike Apparel</v>
      </c>
      <c r="C502" s="34">
        <f>INDEX(ATS!$A:$AE,MATCH('2) Order Form'!$W502,ATS!$AD:$AD,0),1)</f>
        <v>828085</v>
      </c>
      <c r="D502" s="34" t="str">
        <f>INDEX(ATS!$A:$AE,MATCH('2) Order Form'!$W502,ATS!$AD:$AD,0),2)</f>
        <v>Hunter SS Jersey W</v>
      </c>
      <c r="E502" s="83" t="str">
        <f>INDEX(ATS!$A:$AE,MATCH('2) Order Form'!$W502,ATS!$AD:$AD,0),4)</f>
        <v>LTGRY-XS</v>
      </c>
      <c r="F502" s="83" t="str">
        <f>INDEX(ATS!$A:$AE,MATCH('2) Order Form'!$W502,ATS!$AD:$AD,0),5)</f>
        <v>Light Gray</v>
      </c>
      <c r="G502" s="146" t="str">
        <f>INDEX(ATS!$A:$AE,MATCH('2) Order Form'!$W502,ATS!$AD:$AD,0),6)</f>
        <v>XS</v>
      </c>
      <c r="H502" s="59">
        <v>1</v>
      </c>
      <c r="I502" s="112">
        <v>0</v>
      </c>
      <c r="J502" s="118">
        <f>IFERROR(VLOOKUP(W502,ATS!$AD:$AF,2,FALSE),0)</f>
        <v>14</v>
      </c>
      <c r="K502" s="118">
        <f t="shared" si="378"/>
        <v>14</v>
      </c>
      <c r="L502" s="118">
        <f>IFERROR(VLOOKUP(W502,ATS!$AD:$AF,3,FALSE),0)</f>
        <v>14</v>
      </c>
      <c r="M502" s="151">
        <f t="shared" si="379"/>
        <v>14</v>
      </c>
      <c r="N502" s="94">
        <v>0</v>
      </c>
      <c r="O502" s="56">
        <f t="shared" si="380"/>
        <v>0</v>
      </c>
      <c r="P502" s="51">
        <f>VLOOKUP($C502,Prices!$A$3:$R$1996,MATCH('2) Order Form'!P$8,Prices!$A$2:$R$2,0),FALSE)</f>
        <v>20</v>
      </c>
      <c r="Q502" s="52">
        <f>VLOOKUP($C502,Prices!$A$3:$R$1996,MATCH('2) Order Form'!Q$8,Prices!$A$2:$R$2,0),FALSE)</f>
        <v>39.950000000000003</v>
      </c>
      <c r="R502" s="35">
        <f t="shared" si="381"/>
        <v>0</v>
      </c>
      <c r="S502" s="44">
        <f t="shared" si="382"/>
        <v>0</v>
      </c>
      <c r="T502" s="52">
        <f t="shared" si="383"/>
        <v>0</v>
      </c>
      <c r="U502" s="119">
        <f t="shared" si="320"/>
        <v>0</v>
      </c>
      <c r="V502" s="120"/>
      <c r="W502" s="143">
        <v>7048652276605</v>
      </c>
      <c r="X502" s="121"/>
      <c r="Y502" s="122">
        <f t="shared" si="377"/>
        <v>0</v>
      </c>
      <c r="Z502" s="123">
        <f t="shared" ca="1" si="384"/>
        <v>0</v>
      </c>
      <c r="AA502" s="123">
        <f t="shared" ca="1" si="385"/>
        <v>1</v>
      </c>
      <c r="AB502" s="123">
        <f t="shared" ca="1" si="386"/>
        <v>1</v>
      </c>
      <c r="AC502" s="123" t="str">
        <f t="shared" si="387"/>
        <v>828085Light Gray</v>
      </c>
      <c r="AD502" s="124">
        <f t="shared" si="388"/>
        <v>828085</v>
      </c>
      <c r="AE502" s="127">
        <f>VLOOKUP($C502,Classification!$A:$F,5,FALSE)</f>
        <v>134</v>
      </c>
      <c r="AF502" s="125">
        <f>VLOOKUP($C502,Classification!$A:$F,6,FALSE)</f>
        <v>1</v>
      </c>
      <c r="AG502" s="126" t="str">
        <f>INDEX(ATS!$A:$AE,MATCH('2) Order Form'!$W502,ATS!$AD:$AD,0),7)</f>
        <v>Stock</v>
      </c>
    </row>
    <row r="503" spans="1:33" ht="17.25" customHeight="1" x14ac:dyDescent="0.2">
      <c r="A503" s="34">
        <v>5</v>
      </c>
      <c r="B503" s="34" t="str">
        <f>VLOOKUP(A503,Classification!$H$2:$I$11,2,FALSE)</f>
        <v>Bike Apparel</v>
      </c>
      <c r="C503" s="34">
        <f>INDEX(ATS!$A:$AE,MATCH('2) Order Form'!$W503,ATS!$AD:$AD,0),1)</f>
        <v>828085</v>
      </c>
      <c r="D503" s="34" t="str">
        <f>INDEX(ATS!$A:$AE,MATCH('2) Order Form'!$W503,ATS!$AD:$AD,0),2)</f>
        <v>Hunter SS Jersey W</v>
      </c>
      <c r="E503" s="83" t="str">
        <f>INDEX(ATS!$A:$AE,MATCH('2) Order Form'!$W503,ATS!$AD:$AD,0),4)</f>
        <v>LTGRY-S</v>
      </c>
      <c r="F503" s="83" t="str">
        <f>INDEX(ATS!$A:$AE,MATCH('2) Order Form'!$W503,ATS!$AD:$AD,0),5)</f>
        <v>Light Gray</v>
      </c>
      <c r="G503" s="146" t="str">
        <f>INDEX(ATS!$A:$AE,MATCH('2) Order Form'!$W503,ATS!$AD:$AD,0),6)</f>
        <v>S</v>
      </c>
      <c r="H503" s="59">
        <v>1</v>
      </c>
      <c r="I503" s="112">
        <v>0</v>
      </c>
      <c r="J503" s="118">
        <f>IFERROR(VLOOKUP(W503,ATS!$AD:$AF,2,FALSE),0)</f>
        <v>40</v>
      </c>
      <c r="K503" s="118">
        <f t="shared" si="378"/>
        <v>40</v>
      </c>
      <c r="L503" s="118">
        <f>IFERROR(VLOOKUP(W503,ATS!$AD:$AF,3,FALSE),0)</f>
        <v>40</v>
      </c>
      <c r="M503" s="151">
        <f t="shared" si="379"/>
        <v>40</v>
      </c>
      <c r="N503" s="94">
        <v>0</v>
      </c>
      <c r="O503" s="56">
        <f t="shared" si="380"/>
        <v>0</v>
      </c>
      <c r="P503" s="51">
        <f>VLOOKUP($C503,Prices!$A$3:$R$1996,MATCH('2) Order Form'!P$8,Prices!$A$2:$R$2,0),FALSE)</f>
        <v>20</v>
      </c>
      <c r="Q503" s="52">
        <f>VLOOKUP($C503,Prices!$A$3:$R$1996,MATCH('2) Order Form'!Q$8,Prices!$A$2:$R$2,0),FALSE)</f>
        <v>39.950000000000003</v>
      </c>
      <c r="R503" s="35">
        <f t="shared" si="381"/>
        <v>0</v>
      </c>
      <c r="S503" s="44">
        <f t="shared" si="382"/>
        <v>0</v>
      </c>
      <c r="T503" s="52">
        <f t="shared" si="383"/>
        <v>0</v>
      </c>
      <c r="U503" s="119">
        <f t="shared" si="320"/>
        <v>0</v>
      </c>
      <c r="V503" s="120"/>
      <c r="W503" s="143">
        <v>7048652276599</v>
      </c>
      <c r="X503" s="121"/>
      <c r="Y503" s="122">
        <f t="shared" si="377"/>
        <v>0</v>
      </c>
      <c r="Z503" s="123">
        <f t="shared" ca="1" si="384"/>
        <v>0</v>
      </c>
      <c r="AA503" s="123">
        <f t="shared" ca="1" si="385"/>
        <v>0</v>
      </c>
      <c r="AB503" s="123">
        <f t="shared" ca="1" si="386"/>
        <v>0</v>
      </c>
      <c r="AC503" s="123" t="str">
        <f t="shared" si="387"/>
        <v>828085Light Gray</v>
      </c>
      <c r="AD503" s="124">
        <f t="shared" si="388"/>
        <v>828085</v>
      </c>
      <c r="AE503" s="127">
        <f>VLOOKUP($C503,Classification!$A:$F,5,FALSE)</f>
        <v>134</v>
      </c>
      <c r="AF503" s="125">
        <f>VLOOKUP($C503,Classification!$A:$F,6,FALSE)</f>
        <v>1</v>
      </c>
      <c r="AG503" s="126" t="str">
        <f>INDEX(ATS!$A:$AE,MATCH('2) Order Form'!$W503,ATS!$AD:$AD,0),7)</f>
        <v>Stock</v>
      </c>
    </row>
    <row r="504" spans="1:33" ht="17.25" customHeight="1" x14ac:dyDescent="0.2">
      <c r="A504" s="34">
        <v>5</v>
      </c>
      <c r="B504" s="34" t="str">
        <f>VLOOKUP(A504,Classification!$H$2:$I$11,2,FALSE)</f>
        <v>Bike Apparel</v>
      </c>
      <c r="C504" s="34">
        <f>INDEX(ATS!$A:$AE,MATCH('2) Order Form'!$W504,ATS!$AD:$AD,0),1)</f>
        <v>828085</v>
      </c>
      <c r="D504" s="34" t="str">
        <f>INDEX(ATS!$A:$AE,MATCH('2) Order Form'!$W504,ATS!$AD:$AD,0),2)</f>
        <v>Hunter SS Jersey W</v>
      </c>
      <c r="E504" s="83" t="str">
        <f>INDEX(ATS!$A:$AE,MATCH('2) Order Form'!$W504,ATS!$AD:$AD,0),4)</f>
        <v>LTGRY-M</v>
      </c>
      <c r="F504" s="83" t="str">
        <f>INDEX(ATS!$A:$AE,MATCH('2) Order Form'!$W504,ATS!$AD:$AD,0),5)</f>
        <v>Light Gray</v>
      </c>
      <c r="G504" s="146" t="str">
        <f>INDEX(ATS!$A:$AE,MATCH('2) Order Form'!$W504,ATS!$AD:$AD,0),6)</f>
        <v>M</v>
      </c>
      <c r="H504" s="59">
        <v>1</v>
      </c>
      <c r="I504" s="112">
        <v>0</v>
      </c>
      <c r="J504" s="118">
        <f>IFERROR(VLOOKUP(W504,ATS!$AD:$AF,2,FALSE),0)</f>
        <v>47</v>
      </c>
      <c r="K504" s="118">
        <f t="shared" si="378"/>
        <v>47</v>
      </c>
      <c r="L504" s="118">
        <f>IFERROR(VLOOKUP(W504,ATS!$AD:$AF,3,FALSE),0)</f>
        <v>47</v>
      </c>
      <c r="M504" s="151">
        <f t="shared" si="379"/>
        <v>47</v>
      </c>
      <c r="N504" s="94">
        <v>0</v>
      </c>
      <c r="O504" s="56">
        <f t="shared" si="380"/>
        <v>0</v>
      </c>
      <c r="P504" s="51">
        <f>VLOOKUP($C504,Prices!$A$3:$R$1996,MATCH('2) Order Form'!P$8,Prices!$A$2:$R$2,0),FALSE)</f>
        <v>20</v>
      </c>
      <c r="Q504" s="52">
        <f>VLOOKUP($C504,Prices!$A$3:$R$1996,MATCH('2) Order Form'!Q$8,Prices!$A$2:$R$2,0),FALSE)</f>
        <v>39.950000000000003</v>
      </c>
      <c r="R504" s="35">
        <f t="shared" si="381"/>
        <v>0</v>
      </c>
      <c r="S504" s="44">
        <f t="shared" si="382"/>
        <v>0</v>
      </c>
      <c r="T504" s="52">
        <f t="shared" si="383"/>
        <v>0</v>
      </c>
      <c r="U504" s="119">
        <f t="shared" si="320"/>
        <v>0</v>
      </c>
      <c r="V504" s="120"/>
      <c r="W504" s="143">
        <v>7048652276582</v>
      </c>
      <c r="X504" s="121"/>
      <c r="Y504" s="122">
        <f t="shared" si="377"/>
        <v>0</v>
      </c>
      <c r="Z504" s="123">
        <f t="shared" ca="1" si="384"/>
        <v>0</v>
      </c>
      <c r="AA504" s="123">
        <f t="shared" ca="1" si="385"/>
        <v>0</v>
      </c>
      <c r="AB504" s="123">
        <f t="shared" ca="1" si="386"/>
        <v>0</v>
      </c>
      <c r="AC504" s="123" t="str">
        <f t="shared" si="387"/>
        <v>828085Light Gray</v>
      </c>
      <c r="AD504" s="124">
        <f t="shared" si="388"/>
        <v>828085</v>
      </c>
      <c r="AE504" s="127">
        <f>VLOOKUP($C504,Classification!$A:$F,5,FALSE)</f>
        <v>134</v>
      </c>
      <c r="AF504" s="125">
        <f>VLOOKUP($C504,Classification!$A:$F,6,FALSE)</f>
        <v>1</v>
      </c>
      <c r="AG504" s="126" t="str">
        <f>INDEX(ATS!$A:$AE,MATCH('2) Order Form'!$W504,ATS!$AD:$AD,0),7)</f>
        <v>Stock</v>
      </c>
    </row>
    <row r="505" spans="1:33" ht="17.25" customHeight="1" x14ac:dyDescent="0.2">
      <c r="A505" s="34">
        <v>5</v>
      </c>
      <c r="B505" s="34" t="str">
        <f>VLOOKUP(A505,Classification!$H$2:$I$11,2,FALSE)</f>
        <v>Bike Apparel</v>
      </c>
      <c r="C505" s="34">
        <f>INDEX(ATS!$A:$AE,MATCH('2) Order Form'!$W505,ATS!$AD:$AD,0),1)</f>
        <v>828085</v>
      </c>
      <c r="D505" s="34" t="str">
        <f>INDEX(ATS!$A:$AE,MATCH('2) Order Form'!$W505,ATS!$AD:$AD,0),2)</f>
        <v>Hunter SS Jersey W</v>
      </c>
      <c r="E505" s="83" t="str">
        <f>INDEX(ATS!$A:$AE,MATCH('2) Order Form'!$W505,ATS!$AD:$AD,0),4)</f>
        <v>LTGRY-L</v>
      </c>
      <c r="F505" s="83" t="str">
        <f>INDEX(ATS!$A:$AE,MATCH('2) Order Form'!$W505,ATS!$AD:$AD,0),5)</f>
        <v>Light Gray</v>
      </c>
      <c r="G505" s="146" t="str">
        <f>INDEX(ATS!$A:$AE,MATCH('2) Order Form'!$W505,ATS!$AD:$AD,0),6)</f>
        <v>L</v>
      </c>
      <c r="H505" s="59">
        <v>1</v>
      </c>
      <c r="I505" s="112">
        <v>0</v>
      </c>
      <c r="J505" s="118">
        <f>IFERROR(VLOOKUP(W505,ATS!$AD:$AF,2,FALSE),0)</f>
        <v>21</v>
      </c>
      <c r="K505" s="118">
        <f t="shared" si="378"/>
        <v>21</v>
      </c>
      <c r="L505" s="118">
        <f>IFERROR(VLOOKUP(W505,ATS!$AD:$AF,3,FALSE),0)</f>
        <v>21</v>
      </c>
      <c r="M505" s="151">
        <f t="shared" si="379"/>
        <v>21</v>
      </c>
      <c r="N505" s="94">
        <v>0</v>
      </c>
      <c r="O505" s="56">
        <f t="shared" si="380"/>
        <v>0</v>
      </c>
      <c r="P505" s="51">
        <f>VLOOKUP($C505,Prices!$A$3:$R$1996,MATCH('2) Order Form'!P$8,Prices!$A$2:$R$2,0),FALSE)</f>
        <v>20</v>
      </c>
      <c r="Q505" s="52">
        <f>VLOOKUP($C505,Prices!$A$3:$R$1996,MATCH('2) Order Form'!Q$8,Prices!$A$2:$R$2,0),FALSE)</f>
        <v>39.950000000000003</v>
      </c>
      <c r="R505" s="35">
        <f t="shared" si="381"/>
        <v>0</v>
      </c>
      <c r="S505" s="44">
        <f t="shared" si="382"/>
        <v>0</v>
      </c>
      <c r="T505" s="52">
        <f t="shared" si="383"/>
        <v>0</v>
      </c>
      <c r="U505" s="119">
        <f t="shared" si="320"/>
        <v>0</v>
      </c>
      <c r="V505" s="120"/>
      <c r="W505" s="143">
        <v>7048652276575</v>
      </c>
      <c r="X505" s="121"/>
      <c r="Y505" s="122">
        <f t="shared" si="377"/>
        <v>0</v>
      </c>
      <c r="Z505" s="123">
        <f t="shared" ca="1" si="384"/>
        <v>0</v>
      </c>
      <c r="AA505" s="123">
        <f t="shared" ca="1" si="385"/>
        <v>0</v>
      </c>
      <c r="AB505" s="123">
        <f t="shared" ca="1" si="386"/>
        <v>0</v>
      </c>
      <c r="AC505" s="123" t="str">
        <f t="shared" si="387"/>
        <v>828085Light Gray</v>
      </c>
      <c r="AD505" s="124">
        <f t="shared" si="388"/>
        <v>828085</v>
      </c>
      <c r="AE505" s="127">
        <f>VLOOKUP($C505,Classification!$A:$F,5,FALSE)</f>
        <v>134</v>
      </c>
      <c r="AF505" s="125">
        <f>VLOOKUP($C505,Classification!$A:$F,6,FALSE)</f>
        <v>1</v>
      </c>
      <c r="AG505" s="126" t="str">
        <f>INDEX(ATS!$A:$AE,MATCH('2) Order Form'!$W505,ATS!$AD:$AD,0),7)</f>
        <v>Stock</v>
      </c>
    </row>
    <row r="506" spans="1:33" ht="17.25" customHeight="1" x14ac:dyDescent="0.2">
      <c r="A506" s="34">
        <v>5</v>
      </c>
      <c r="B506" s="34" t="str">
        <f>VLOOKUP(A506,Classification!$H$2:$I$11,2,FALSE)</f>
        <v>Bike Apparel</v>
      </c>
      <c r="C506" s="34">
        <f>INDEX(ATS!$A:$AE,MATCH('2) Order Form'!$W506,ATS!$AD:$AD,0),1)</f>
        <v>828085</v>
      </c>
      <c r="D506" s="34" t="str">
        <f>INDEX(ATS!$A:$AE,MATCH('2) Order Form'!$W506,ATS!$AD:$AD,0),2)</f>
        <v>Hunter SS Jersey W</v>
      </c>
      <c r="E506" s="83" t="str">
        <f>INDEX(ATS!$A:$AE,MATCH('2) Order Form'!$W506,ATS!$AD:$AD,0),4)</f>
        <v>RSWOD-XS</v>
      </c>
      <c r="F506" s="83" t="str">
        <f>INDEX(ATS!$A:$AE,MATCH('2) Order Form'!$W506,ATS!$AD:$AD,0),5)</f>
        <v>Rosewood</v>
      </c>
      <c r="G506" s="146" t="str">
        <f>INDEX(ATS!$A:$AE,MATCH('2) Order Form'!$W506,ATS!$AD:$AD,0),6)</f>
        <v>XS</v>
      </c>
      <c r="H506" s="59">
        <v>1</v>
      </c>
      <c r="I506" s="112">
        <v>0</v>
      </c>
      <c r="J506" s="118">
        <f>IFERROR(VLOOKUP(W506,ATS!$AD:$AF,2,FALSE),0)</f>
        <v>0</v>
      </c>
      <c r="K506" s="118" t="str">
        <f t="shared" si="378"/>
        <v>0</v>
      </c>
      <c r="L506" s="118">
        <f>IFERROR(VLOOKUP(W506,ATS!$AD:$AF,3,FALSE),0)</f>
        <v>0</v>
      </c>
      <c r="M506" s="151" t="str">
        <f t="shared" si="379"/>
        <v>0</v>
      </c>
      <c r="N506" s="94">
        <v>0</v>
      </c>
      <c r="O506" s="56">
        <f t="shared" si="380"/>
        <v>0</v>
      </c>
      <c r="P506" s="51">
        <f>VLOOKUP($C506,Prices!$A$3:$R$1996,MATCH('2) Order Form'!P$8,Prices!$A$2:$R$2,0),FALSE)</f>
        <v>20</v>
      </c>
      <c r="Q506" s="52">
        <f>VLOOKUP($C506,Prices!$A$3:$R$1996,MATCH('2) Order Form'!Q$8,Prices!$A$2:$R$2,0),FALSE)</f>
        <v>39.950000000000003</v>
      </c>
      <c r="R506" s="35">
        <f t="shared" si="381"/>
        <v>0</v>
      </c>
      <c r="S506" s="44">
        <f t="shared" si="382"/>
        <v>0</v>
      </c>
      <c r="T506" s="52">
        <f t="shared" si="383"/>
        <v>0</v>
      </c>
      <c r="U506" s="119">
        <f t="shared" si="320"/>
        <v>0</v>
      </c>
      <c r="V506" s="120"/>
      <c r="W506" s="143">
        <v>7048652538208</v>
      </c>
      <c r="X506" s="121"/>
      <c r="Y506" s="122">
        <f t="shared" si="377"/>
        <v>0</v>
      </c>
      <c r="Z506" s="123">
        <f t="shared" ca="1" si="384"/>
        <v>0</v>
      </c>
      <c r="AA506" s="123">
        <f t="shared" ca="1" si="385"/>
        <v>0</v>
      </c>
      <c r="AB506" s="123">
        <f t="shared" ca="1" si="386"/>
        <v>1</v>
      </c>
      <c r="AC506" s="123" t="str">
        <f t="shared" si="387"/>
        <v>828085Rosewood</v>
      </c>
      <c r="AD506" s="124">
        <f t="shared" si="388"/>
        <v>828085</v>
      </c>
      <c r="AE506" s="127">
        <f>VLOOKUP($C506,Classification!$A:$F,5,FALSE)</f>
        <v>134</v>
      </c>
      <c r="AF506" s="125">
        <f>VLOOKUP($C506,Classification!$A:$F,6,FALSE)</f>
        <v>1</v>
      </c>
      <c r="AG506" s="126" t="str">
        <f>INDEX(ATS!$A:$AE,MATCH('2) Order Form'!$W506,ATS!$AD:$AD,0),7)</f>
        <v>Stock</v>
      </c>
    </row>
    <row r="507" spans="1:33" ht="17.25" customHeight="1" x14ac:dyDescent="0.2">
      <c r="A507" s="34">
        <v>5</v>
      </c>
      <c r="B507" s="34" t="str">
        <f>VLOOKUP(A507,Classification!$H$2:$I$11,2,FALSE)</f>
        <v>Bike Apparel</v>
      </c>
      <c r="C507" s="34">
        <f>INDEX(ATS!$A:$AE,MATCH('2) Order Form'!$W507,ATS!$AD:$AD,0),1)</f>
        <v>828085</v>
      </c>
      <c r="D507" s="34" t="str">
        <f>INDEX(ATS!$A:$AE,MATCH('2) Order Form'!$W507,ATS!$AD:$AD,0),2)</f>
        <v>Hunter SS Jersey W</v>
      </c>
      <c r="E507" s="83" t="str">
        <f>INDEX(ATS!$A:$AE,MATCH('2) Order Form'!$W507,ATS!$AD:$AD,0),4)</f>
        <v>RSWOD-S</v>
      </c>
      <c r="F507" s="83" t="str">
        <f>INDEX(ATS!$A:$AE,MATCH('2) Order Form'!$W507,ATS!$AD:$AD,0),5)</f>
        <v>Rosewood</v>
      </c>
      <c r="G507" s="146" t="str">
        <f>INDEX(ATS!$A:$AE,MATCH('2) Order Form'!$W507,ATS!$AD:$AD,0),6)</f>
        <v>S</v>
      </c>
      <c r="H507" s="59">
        <v>1</v>
      </c>
      <c r="I507" s="112">
        <v>0</v>
      </c>
      <c r="J507" s="118">
        <f>IFERROR(VLOOKUP(W507,ATS!$AD:$AF,2,FALSE),0)</f>
        <v>29</v>
      </c>
      <c r="K507" s="118">
        <f t="shared" si="378"/>
        <v>29</v>
      </c>
      <c r="L507" s="118">
        <f>IFERROR(VLOOKUP(W507,ATS!$AD:$AF,3,FALSE),0)</f>
        <v>29</v>
      </c>
      <c r="M507" s="151">
        <f t="shared" si="379"/>
        <v>29</v>
      </c>
      <c r="N507" s="94">
        <v>0</v>
      </c>
      <c r="O507" s="56">
        <f t="shared" si="380"/>
        <v>0</v>
      </c>
      <c r="P507" s="51">
        <f>VLOOKUP($C507,Prices!$A$3:$R$1996,MATCH('2) Order Form'!P$8,Prices!$A$2:$R$2,0),FALSE)</f>
        <v>20</v>
      </c>
      <c r="Q507" s="52">
        <f>VLOOKUP($C507,Prices!$A$3:$R$1996,MATCH('2) Order Form'!Q$8,Prices!$A$2:$R$2,0),FALSE)</f>
        <v>39.950000000000003</v>
      </c>
      <c r="R507" s="35">
        <f t="shared" si="381"/>
        <v>0</v>
      </c>
      <c r="S507" s="44">
        <f t="shared" si="382"/>
        <v>0</v>
      </c>
      <c r="T507" s="52">
        <f t="shared" si="383"/>
        <v>0</v>
      </c>
      <c r="U507" s="119">
        <f t="shared" si="320"/>
        <v>0</v>
      </c>
      <c r="V507" s="120"/>
      <c r="W507" s="143">
        <v>7048652538192</v>
      </c>
      <c r="X507" s="121"/>
      <c r="Y507" s="122">
        <f t="shared" si="377"/>
        <v>0</v>
      </c>
      <c r="Z507" s="123">
        <f t="shared" ca="1" si="384"/>
        <v>0</v>
      </c>
      <c r="AA507" s="123">
        <f t="shared" ca="1" si="385"/>
        <v>0</v>
      </c>
      <c r="AB507" s="123">
        <f t="shared" ca="1" si="386"/>
        <v>0</v>
      </c>
      <c r="AC507" s="123" t="str">
        <f t="shared" si="387"/>
        <v>828085Rosewood</v>
      </c>
      <c r="AD507" s="124">
        <f t="shared" si="388"/>
        <v>828085</v>
      </c>
      <c r="AE507" s="127">
        <f>VLOOKUP($C507,Classification!$A:$F,5,FALSE)</f>
        <v>134</v>
      </c>
      <c r="AF507" s="125">
        <f>VLOOKUP($C507,Classification!$A:$F,6,FALSE)</f>
        <v>1</v>
      </c>
      <c r="AG507" s="126" t="str">
        <f>INDEX(ATS!$A:$AE,MATCH('2) Order Form'!$W507,ATS!$AD:$AD,0),7)</f>
        <v>Stock</v>
      </c>
    </row>
    <row r="508" spans="1:33" ht="17.25" customHeight="1" x14ac:dyDescent="0.2">
      <c r="A508" s="34">
        <v>5</v>
      </c>
      <c r="B508" s="34" t="str">
        <f>VLOOKUP(A508,Classification!$H$2:$I$11,2,FALSE)</f>
        <v>Bike Apparel</v>
      </c>
      <c r="C508" s="34">
        <f>INDEX(ATS!$A:$AE,MATCH('2) Order Form'!$W508,ATS!$AD:$AD,0),1)</f>
        <v>828085</v>
      </c>
      <c r="D508" s="34" t="str">
        <f>INDEX(ATS!$A:$AE,MATCH('2) Order Form'!$W508,ATS!$AD:$AD,0),2)</f>
        <v>Hunter SS Jersey W</v>
      </c>
      <c r="E508" s="83" t="str">
        <f>INDEX(ATS!$A:$AE,MATCH('2) Order Form'!$W508,ATS!$AD:$AD,0),4)</f>
        <v>RSWOD-M</v>
      </c>
      <c r="F508" s="83" t="str">
        <f>INDEX(ATS!$A:$AE,MATCH('2) Order Form'!$W508,ATS!$AD:$AD,0),5)</f>
        <v>Rosewood</v>
      </c>
      <c r="G508" s="146" t="str">
        <f>INDEX(ATS!$A:$AE,MATCH('2) Order Form'!$W508,ATS!$AD:$AD,0),6)</f>
        <v>M</v>
      </c>
      <c r="H508" s="59">
        <v>1</v>
      </c>
      <c r="I508" s="112">
        <v>0</v>
      </c>
      <c r="J508" s="118">
        <f>IFERROR(VLOOKUP(W508,ATS!$AD:$AF,2,FALSE),0)</f>
        <v>41</v>
      </c>
      <c r="K508" s="118">
        <f t="shared" si="378"/>
        <v>41</v>
      </c>
      <c r="L508" s="118">
        <f>IFERROR(VLOOKUP(W508,ATS!$AD:$AF,3,FALSE),0)</f>
        <v>41</v>
      </c>
      <c r="M508" s="151">
        <f t="shared" si="379"/>
        <v>41</v>
      </c>
      <c r="N508" s="94">
        <v>0</v>
      </c>
      <c r="O508" s="56">
        <f t="shared" si="380"/>
        <v>0</v>
      </c>
      <c r="P508" s="51">
        <f>VLOOKUP($C508,Prices!$A$3:$R$1996,MATCH('2) Order Form'!P$8,Prices!$A$2:$R$2,0),FALSE)</f>
        <v>20</v>
      </c>
      <c r="Q508" s="52">
        <f>VLOOKUP($C508,Prices!$A$3:$R$1996,MATCH('2) Order Form'!Q$8,Prices!$A$2:$R$2,0),FALSE)</f>
        <v>39.950000000000003</v>
      </c>
      <c r="R508" s="35">
        <f t="shared" si="381"/>
        <v>0</v>
      </c>
      <c r="S508" s="44">
        <f t="shared" si="382"/>
        <v>0</v>
      </c>
      <c r="T508" s="52">
        <f t="shared" si="383"/>
        <v>0</v>
      </c>
      <c r="U508" s="119">
        <f t="shared" si="320"/>
        <v>0</v>
      </c>
      <c r="V508" s="120"/>
      <c r="W508" s="143">
        <v>7048652538185</v>
      </c>
      <c r="X508" s="121"/>
      <c r="Y508" s="122">
        <f t="shared" si="377"/>
        <v>0</v>
      </c>
      <c r="Z508" s="123">
        <f t="shared" ca="1" si="384"/>
        <v>0</v>
      </c>
      <c r="AA508" s="123">
        <f t="shared" ca="1" si="385"/>
        <v>0</v>
      </c>
      <c r="AB508" s="123">
        <f t="shared" ca="1" si="386"/>
        <v>0</v>
      </c>
      <c r="AC508" s="123" t="str">
        <f t="shared" si="387"/>
        <v>828085Rosewood</v>
      </c>
      <c r="AD508" s="124">
        <f t="shared" si="388"/>
        <v>828085</v>
      </c>
      <c r="AE508" s="127">
        <f>VLOOKUP($C508,Classification!$A:$F,5,FALSE)</f>
        <v>134</v>
      </c>
      <c r="AF508" s="125">
        <f>VLOOKUP($C508,Classification!$A:$F,6,FALSE)</f>
        <v>1</v>
      </c>
      <c r="AG508" s="126" t="str">
        <f>INDEX(ATS!$A:$AE,MATCH('2) Order Form'!$W508,ATS!$AD:$AD,0),7)</f>
        <v>Stock</v>
      </c>
    </row>
    <row r="509" spans="1:33" ht="17.25" customHeight="1" x14ac:dyDescent="0.2">
      <c r="A509" s="34">
        <v>5</v>
      </c>
      <c r="B509" s="34" t="str">
        <f>VLOOKUP(A509,Classification!$H$2:$I$11,2,FALSE)</f>
        <v>Bike Apparel</v>
      </c>
      <c r="C509" s="34">
        <f>INDEX(ATS!$A:$AE,MATCH('2) Order Form'!$W509,ATS!$AD:$AD,0),1)</f>
        <v>828085</v>
      </c>
      <c r="D509" s="34" t="str">
        <f>INDEX(ATS!$A:$AE,MATCH('2) Order Form'!$W509,ATS!$AD:$AD,0),2)</f>
        <v>Hunter SS Jersey W</v>
      </c>
      <c r="E509" s="83" t="str">
        <f>INDEX(ATS!$A:$AE,MATCH('2) Order Form'!$W509,ATS!$AD:$AD,0),4)</f>
        <v>RSWOD-L</v>
      </c>
      <c r="F509" s="83" t="str">
        <f>INDEX(ATS!$A:$AE,MATCH('2) Order Form'!$W509,ATS!$AD:$AD,0),5)</f>
        <v>Rosewood</v>
      </c>
      <c r="G509" s="146" t="str">
        <f>INDEX(ATS!$A:$AE,MATCH('2) Order Form'!$W509,ATS!$AD:$AD,0),6)</f>
        <v>L</v>
      </c>
      <c r="H509" s="59">
        <v>1</v>
      </c>
      <c r="I509" s="112">
        <v>0</v>
      </c>
      <c r="J509" s="118">
        <f>IFERROR(VLOOKUP(W509,ATS!$AD:$AF,2,FALSE),0)</f>
        <v>22</v>
      </c>
      <c r="K509" s="118">
        <f t="shared" si="378"/>
        <v>22</v>
      </c>
      <c r="L509" s="118">
        <f>IFERROR(VLOOKUP(W509,ATS!$AD:$AF,3,FALSE),0)</f>
        <v>22</v>
      </c>
      <c r="M509" s="151">
        <f t="shared" si="379"/>
        <v>22</v>
      </c>
      <c r="N509" s="94">
        <v>0</v>
      </c>
      <c r="O509" s="56">
        <f t="shared" si="380"/>
        <v>0</v>
      </c>
      <c r="P509" s="51">
        <f>VLOOKUP($C509,Prices!$A$3:$R$1996,MATCH('2) Order Form'!P$8,Prices!$A$2:$R$2,0),FALSE)</f>
        <v>20</v>
      </c>
      <c r="Q509" s="52">
        <f>VLOOKUP($C509,Prices!$A$3:$R$1996,MATCH('2) Order Form'!Q$8,Prices!$A$2:$R$2,0),FALSE)</f>
        <v>39.950000000000003</v>
      </c>
      <c r="R509" s="35">
        <f t="shared" si="381"/>
        <v>0</v>
      </c>
      <c r="S509" s="44">
        <f t="shared" si="382"/>
        <v>0</v>
      </c>
      <c r="T509" s="52">
        <f t="shared" si="383"/>
        <v>0</v>
      </c>
      <c r="U509" s="119">
        <f t="shared" si="320"/>
        <v>0</v>
      </c>
      <c r="V509" s="120"/>
      <c r="W509" s="143">
        <v>7048652538178</v>
      </c>
      <c r="X509" s="121"/>
      <c r="Y509" s="122">
        <f t="shared" si="377"/>
        <v>0</v>
      </c>
      <c r="Z509" s="123">
        <f t="shared" ca="1" si="384"/>
        <v>0</v>
      </c>
      <c r="AA509" s="123">
        <f t="shared" ca="1" si="385"/>
        <v>0</v>
      </c>
      <c r="AB509" s="123">
        <f t="shared" ca="1" si="386"/>
        <v>0</v>
      </c>
      <c r="AC509" s="123" t="str">
        <f t="shared" si="387"/>
        <v>828085Rosewood</v>
      </c>
      <c r="AD509" s="124">
        <f t="shared" si="388"/>
        <v>828085</v>
      </c>
      <c r="AE509" s="127">
        <f>VLOOKUP($C509,Classification!$A:$F,5,FALSE)</f>
        <v>134</v>
      </c>
      <c r="AF509" s="125">
        <f>VLOOKUP($C509,Classification!$A:$F,6,FALSE)</f>
        <v>1</v>
      </c>
      <c r="AG509" s="126" t="str">
        <f>INDEX(ATS!$A:$AE,MATCH('2) Order Form'!$W509,ATS!$AD:$AD,0),7)</f>
        <v>Stock</v>
      </c>
    </row>
    <row r="510" spans="1:33" ht="17.25" customHeight="1" x14ac:dyDescent="0.2">
      <c r="A510" s="34">
        <v>5</v>
      </c>
      <c r="B510" s="34" t="str">
        <f>VLOOKUP(A510,Classification!$H$2:$I$11,2,FALSE)</f>
        <v>Bike Apparel</v>
      </c>
      <c r="C510" s="34">
        <f>INDEX(ATS!$A:$AE,MATCH('2) Order Form'!$W510,ATS!$AD:$AD,0),1)</f>
        <v>828121</v>
      </c>
      <c r="D510" s="34" t="str">
        <f>INDEX(ATS!$A:$AE,MATCH('2) Order Form'!$W510,ATS!$AD:$AD,0),2)</f>
        <v>Crossfire Merino SS Jersey W</v>
      </c>
      <c r="E510" s="83" t="str">
        <f>INDEX(ATS!$A:$AE,MATCH('2) Order Form'!$W510,ATS!$AD:$AD,0),4)</f>
        <v>GRBLU-XS</v>
      </c>
      <c r="F510" s="83" t="str">
        <f>INDEX(ATS!$A:$AE,MATCH('2) Order Form'!$W510,ATS!$AD:$AD,0),5)</f>
        <v>Glacier Blue</v>
      </c>
      <c r="G510" s="146" t="str">
        <f>INDEX(ATS!$A:$AE,MATCH('2) Order Form'!$W510,ATS!$AD:$AD,0),6)</f>
        <v>XS</v>
      </c>
      <c r="H510" s="59">
        <v>1</v>
      </c>
      <c r="I510" s="112">
        <v>0</v>
      </c>
      <c r="J510" s="118">
        <f>IFERROR(VLOOKUP(W510,ATS!$AD:$AF,2,FALSE),0)</f>
        <v>1</v>
      </c>
      <c r="K510" s="118">
        <f t="shared" si="378"/>
        <v>1</v>
      </c>
      <c r="L510" s="118">
        <f>IFERROR(VLOOKUP(W510,ATS!$AD:$AF,3,FALSE),0)</f>
        <v>1</v>
      </c>
      <c r="M510" s="151">
        <f t="shared" si="379"/>
        <v>1</v>
      </c>
      <c r="N510" s="94">
        <v>0</v>
      </c>
      <c r="O510" s="56">
        <f t="shared" si="380"/>
        <v>0</v>
      </c>
      <c r="P510" s="51">
        <f>VLOOKUP($C510,Prices!$A$3:$R$1996,MATCH('2) Order Form'!P$8,Prices!$A$2:$R$2,0),FALSE)</f>
        <v>60</v>
      </c>
      <c r="Q510" s="52">
        <f>VLOOKUP($C510,Prices!$A$3:$R$1996,MATCH('2) Order Form'!Q$8,Prices!$A$2:$R$2,0),FALSE)</f>
        <v>119.95</v>
      </c>
      <c r="R510" s="35">
        <f t="shared" si="381"/>
        <v>0</v>
      </c>
      <c r="S510" s="44">
        <f t="shared" si="382"/>
        <v>0</v>
      </c>
      <c r="T510" s="52">
        <f t="shared" si="383"/>
        <v>0</v>
      </c>
      <c r="U510" s="119">
        <f t="shared" si="320"/>
        <v>0</v>
      </c>
      <c r="V510" s="120"/>
      <c r="W510" s="143">
        <v>7048652326652</v>
      </c>
      <c r="X510" s="121"/>
      <c r="Y510" s="122">
        <f t="shared" si="377"/>
        <v>0</v>
      </c>
      <c r="Z510" s="123">
        <f t="shared" ca="1" si="384"/>
        <v>0</v>
      </c>
      <c r="AA510" s="123">
        <f t="shared" ca="1" si="385"/>
        <v>1</v>
      </c>
      <c r="AB510" s="123">
        <f t="shared" ca="1" si="386"/>
        <v>1</v>
      </c>
      <c r="AC510" s="123" t="str">
        <f t="shared" si="387"/>
        <v>828121Glacier Blue</v>
      </c>
      <c r="AD510" s="124">
        <f t="shared" si="388"/>
        <v>828121</v>
      </c>
      <c r="AE510" s="127">
        <f>VLOOKUP($C510,Classification!$A:$F,5,FALSE)</f>
        <v>135</v>
      </c>
      <c r="AF510" s="125">
        <f>VLOOKUP($C510,Classification!$A:$F,6,FALSE)</f>
        <v>1</v>
      </c>
      <c r="AG510" s="126" t="str">
        <f>INDEX(ATS!$A:$AE,MATCH('2) Order Form'!$W510,ATS!$AD:$AD,0),7)</f>
        <v>Stock</v>
      </c>
    </row>
    <row r="511" spans="1:33" ht="17.25" customHeight="1" x14ac:dyDescent="0.2">
      <c r="A511" s="34">
        <v>5</v>
      </c>
      <c r="B511" s="34" t="str">
        <f>VLOOKUP(A511,Classification!$H$2:$I$11,2,FALSE)</f>
        <v>Bike Apparel</v>
      </c>
      <c r="C511" s="34">
        <f>INDEX(ATS!$A:$AE,MATCH('2) Order Form'!$W511,ATS!$AD:$AD,0),1)</f>
        <v>828121</v>
      </c>
      <c r="D511" s="34" t="str">
        <f>INDEX(ATS!$A:$AE,MATCH('2) Order Form'!$W511,ATS!$AD:$AD,0),2)</f>
        <v>Crossfire Merino SS Jersey W</v>
      </c>
      <c r="E511" s="83" t="str">
        <f>INDEX(ATS!$A:$AE,MATCH('2) Order Form'!$W511,ATS!$AD:$AD,0),4)</f>
        <v>GRBLU-S</v>
      </c>
      <c r="F511" s="83" t="str">
        <f>INDEX(ATS!$A:$AE,MATCH('2) Order Form'!$W511,ATS!$AD:$AD,0),5)</f>
        <v>Glacier Blue</v>
      </c>
      <c r="G511" s="146" t="str">
        <f>INDEX(ATS!$A:$AE,MATCH('2) Order Form'!$W511,ATS!$AD:$AD,0),6)</f>
        <v>S</v>
      </c>
      <c r="H511" s="59">
        <v>1</v>
      </c>
      <c r="I511" s="112">
        <v>0</v>
      </c>
      <c r="J511" s="118">
        <f>IFERROR(VLOOKUP(W511,ATS!$AD:$AF,2,FALSE),0)</f>
        <v>4</v>
      </c>
      <c r="K511" s="118">
        <f t="shared" si="378"/>
        <v>4</v>
      </c>
      <c r="L511" s="118">
        <f>IFERROR(VLOOKUP(W511,ATS!$AD:$AF,3,FALSE),0)</f>
        <v>4</v>
      </c>
      <c r="M511" s="151">
        <f t="shared" si="379"/>
        <v>4</v>
      </c>
      <c r="N511" s="94">
        <v>0</v>
      </c>
      <c r="O511" s="56">
        <f t="shared" si="380"/>
        <v>0</v>
      </c>
      <c r="P511" s="51">
        <f>VLOOKUP($C511,Prices!$A$3:$R$1996,MATCH('2) Order Form'!P$8,Prices!$A$2:$R$2,0),FALSE)</f>
        <v>60</v>
      </c>
      <c r="Q511" s="52">
        <f>VLOOKUP($C511,Prices!$A$3:$R$1996,MATCH('2) Order Form'!Q$8,Prices!$A$2:$R$2,0),FALSE)</f>
        <v>119.95</v>
      </c>
      <c r="R511" s="35">
        <f t="shared" si="381"/>
        <v>0</v>
      </c>
      <c r="S511" s="44">
        <f t="shared" si="382"/>
        <v>0</v>
      </c>
      <c r="T511" s="52">
        <f t="shared" si="383"/>
        <v>0</v>
      </c>
      <c r="U511" s="119">
        <f t="shared" si="320"/>
        <v>0</v>
      </c>
      <c r="V511" s="120"/>
      <c r="W511" s="143">
        <v>7048652326645</v>
      </c>
      <c r="X511" s="121"/>
      <c r="Y511" s="122">
        <f t="shared" si="377"/>
        <v>0</v>
      </c>
      <c r="Z511" s="123">
        <f t="shared" ca="1" si="384"/>
        <v>0</v>
      </c>
      <c r="AA511" s="123">
        <f t="shared" ca="1" si="385"/>
        <v>0</v>
      </c>
      <c r="AB511" s="123">
        <f t="shared" ca="1" si="386"/>
        <v>0</v>
      </c>
      <c r="AC511" s="123" t="str">
        <f t="shared" si="387"/>
        <v>828121Glacier Blue</v>
      </c>
      <c r="AD511" s="124">
        <f t="shared" si="388"/>
        <v>828121</v>
      </c>
      <c r="AE511" s="127">
        <f>VLOOKUP($C511,Classification!$A:$F,5,FALSE)</f>
        <v>135</v>
      </c>
      <c r="AF511" s="125">
        <f>VLOOKUP($C511,Classification!$A:$F,6,FALSE)</f>
        <v>1</v>
      </c>
      <c r="AG511" s="126" t="str">
        <f>INDEX(ATS!$A:$AE,MATCH('2) Order Form'!$W511,ATS!$AD:$AD,0),7)</f>
        <v>Stock</v>
      </c>
    </row>
    <row r="512" spans="1:33" ht="17.25" customHeight="1" x14ac:dyDescent="0.2">
      <c r="A512" s="34">
        <v>5</v>
      </c>
      <c r="B512" s="34" t="str">
        <f>VLOOKUP(A512,Classification!$H$2:$I$11,2,FALSE)</f>
        <v>Bike Apparel</v>
      </c>
      <c r="C512" s="34">
        <f>INDEX(ATS!$A:$AE,MATCH('2) Order Form'!$W512,ATS!$AD:$AD,0),1)</f>
        <v>828121</v>
      </c>
      <c r="D512" s="34" t="str">
        <f>INDEX(ATS!$A:$AE,MATCH('2) Order Form'!$W512,ATS!$AD:$AD,0),2)</f>
        <v>Crossfire Merino SS Jersey W</v>
      </c>
      <c r="E512" s="83" t="str">
        <f>INDEX(ATS!$A:$AE,MATCH('2) Order Form'!$W512,ATS!$AD:$AD,0),4)</f>
        <v>GRBLU-M</v>
      </c>
      <c r="F512" s="83" t="str">
        <f>INDEX(ATS!$A:$AE,MATCH('2) Order Form'!$W512,ATS!$AD:$AD,0),5)</f>
        <v>Glacier Blue</v>
      </c>
      <c r="G512" s="146" t="str">
        <f>INDEX(ATS!$A:$AE,MATCH('2) Order Form'!$W512,ATS!$AD:$AD,0),6)</f>
        <v>M</v>
      </c>
      <c r="H512" s="59">
        <v>1</v>
      </c>
      <c r="I512" s="112">
        <v>0</v>
      </c>
      <c r="J512" s="118">
        <f>IFERROR(VLOOKUP(W512,ATS!$AD:$AF,2,FALSE),0)</f>
        <v>1</v>
      </c>
      <c r="K512" s="118">
        <f t="shared" si="378"/>
        <v>1</v>
      </c>
      <c r="L512" s="118">
        <f>IFERROR(VLOOKUP(W512,ATS!$AD:$AF,3,FALSE),0)</f>
        <v>1</v>
      </c>
      <c r="M512" s="151">
        <f t="shared" si="379"/>
        <v>1</v>
      </c>
      <c r="N512" s="94">
        <v>0</v>
      </c>
      <c r="O512" s="56">
        <f t="shared" si="380"/>
        <v>0</v>
      </c>
      <c r="P512" s="51">
        <f>VLOOKUP($C512,Prices!$A$3:$R$1996,MATCH('2) Order Form'!P$8,Prices!$A$2:$R$2,0),FALSE)</f>
        <v>60</v>
      </c>
      <c r="Q512" s="52">
        <f>VLOOKUP($C512,Prices!$A$3:$R$1996,MATCH('2) Order Form'!Q$8,Prices!$A$2:$R$2,0),FALSE)</f>
        <v>119.95</v>
      </c>
      <c r="R512" s="35">
        <f t="shared" si="381"/>
        <v>0</v>
      </c>
      <c r="S512" s="44">
        <f t="shared" si="382"/>
        <v>0</v>
      </c>
      <c r="T512" s="52">
        <f t="shared" si="383"/>
        <v>0</v>
      </c>
      <c r="U512" s="119">
        <f t="shared" si="320"/>
        <v>0</v>
      </c>
      <c r="V512" s="120"/>
      <c r="W512" s="143">
        <v>7048652326638</v>
      </c>
      <c r="X512" s="121"/>
      <c r="Y512" s="122">
        <f t="shared" si="377"/>
        <v>0</v>
      </c>
      <c r="Z512" s="123">
        <f t="shared" ca="1" si="384"/>
        <v>0</v>
      </c>
      <c r="AA512" s="123">
        <f t="shared" ca="1" si="385"/>
        <v>0</v>
      </c>
      <c r="AB512" s="123">
        <f t="shared" ca="1" si="386"/>
        <v>0</v>
      </c>
      <c r="AC512" s="123" t="str">
        <f t="shared" si="387"/>
        <v>828121Glacier Blue</v>
      </c>
      <c r="AD512" s="124">
        <f t="shared" si="388"/>
        <v>828121</v>
      </c>
      <c r="AE512" s="127">
        <f>VLOOKUP($C512,Classification!$A:$F,5,FALSE)</f>
        <v>135</v>
      </c>
      <c r="AF512" s="125">
        <f>VLOOKUP($C512,Classification!$A:$F,6,FALSE)</f>
        <v>1</v>
      </c>
      <c r="AG512" s="126" t="str">
        <f>INDEX(ATS!$A:$AE,MATCH('2) Order Form'!$W512,ATS!$AD:$AD,0),7)</f>
        <v>Stock</v>
      </c>
    </row>
    <row r="513" spans="1:33" ht="17.25" customHeight="1" x14ac:dyDescent="0.2">
      <c r="A513" s="34">
        <v>5</v>
      </c>
      <c r="B513" s="34" t="str">
        <f>VLOOKUP(A513,Classification!$H$2:$I$11,2,FALSE)</f>
        <v>Bike Apparel</v>
      </c>
      <c r="C513" s="34">
        <f>INDEX(ATS!$A:$AE,MATCH('2) Order Form'!$W513,ATS!$AD:$AD,0),1)</f>
        <v>828121</v>
      </c>
      <c r="D513" s="34" t="str">
        <f>INDEX(ATS!$A:$AE,MATCH('2) Order Form'!$W513,ATS!$AD:$AD,0),2)</f>
        <v>Crossfire Merino SS Jersey W</v>
      </c>
      <c r="E513" s="83" t="str">
        <f>INDEX(ATS!$A:$AE,MATCH('2) Order Form'!$W513,ATS!$AD:$AD,0),4)</f>
        <v>GRBLU-L</v>
      </c>
      <c r="F513" s="83" t="str">
        <f>INDEX(ATS!$A:$AE,MATCH('2) Order Form'!$W513,ATS!$AD:$AD,0),5)</f>
        <v>Glacier Blue</v>
      </c>
      <c r="G513" s="146" t="str">
        <f>INDEX(ATS!$A:$AE,MATCH('2) Order Form'!$W513,ATS!$AD:$AD,0),6)</f>
        <v>L</v>
      </c>
      <c r="H513" s="59">
        <v>1</v>
      </c>
      <c r="I513" s="112">
        <v>0</v>
      </c>
      <c r="J513" s="118">
        <f>IFERROR(VLOOKUP(W513,ATS!$AD:$AF,2,FALSE),0)</f>
        <v>0</v>
      </c>
      <c r="K513" s="118" t="str">
        <f t="shared" si="378"/>
        <v>0</v>
      </c>
      <c r="L513" s="118">
        <f>IFERROR(VLOOKUP(W513,ATS!$AD:$AF,3,FALSE),0)</f>
        <v>0</v>
      </c>
      <c r="M513" s="151" t="str">
        <f t="shared" si="379"/>
        <v>0</v>
      </c>
      <c r="N513" s="94">
        <v>0</v>
      </c>
      <c r="O513" s="56">
        <f t="shared" si="380"/>
        <v>0</v>
      </c>
      <c r="P513" s="51">
        <f>VLOOKUP($C513,Prices!$A$3:$R$1996,MATCH('2) Order Form'!P$8,Prices!$A$2:$R$2,0),FALSE)</f>
        <v>60</v>
      </c>
      <c r="Q513" s="52">
        <f>VLOOKUP($C513,Prices!$A$3:$R$1996,MATCH('2) Order Form'!Q$8,Prices!$A$2:$R$2,0),FALSE)</f>
        <v>119.95</v>
      </c>
      <c r="R513" s="35">
        <f t="shared" si="381"/>
        <v>0</v>
      </c>
      <c r="S513" s="44">
        <f t="shared" si="382"/>
        <v>0</v>
      </c>
      <c r="T513" s="52">
        <f t="shared" si="383"/>
        <v>0</v>
      </c>
      <c r="U513" s="119">
        <f t="shared" si="320"/>
        <v>0</v>
      </c>
      <c r="V513" s="120"/>
      <c r="W513" s="143">
        <v>7048652326621</v>
      </c>
      <c r="X513" s="121"/>
      <c r="Y513" s="122">
        <f t="shared" si="377"/>
        <v>0</v>
      </c>
      <c r="Z513" s="123">
        <f t="shared" ca="1" si="384"/>
        <v>0</v>
      </c>
      <c r="AA513" s="123">
        <f t="shared" ca="1" si="385"/>
        <v>0</v>
      </c>
      <c r="AB513" s="123">
        <f t="shared" ca="1" si="386"/>
        <v>0</v>
      </c>
      <c r="AC513" s="123" t="str">
        <f t="shared" si="387"/>
        <v>828121Glacier Blue</v>
      </c>
      <c r="AD513" s="124">
        <f t="shared" si="388"/>
        <v>828121</v>
      </c>
      <c r="AE513" s="127">
        <f>VLOOKUP($C513,Classification!$A:$F,5,FALSE)</f>
        <v>135</v>
      </c>
      <c r="AF513" s="125">
        <f>VLOOKUP($C513,Classification!$A:$F,6,FALSE)</f>
        <v>1</v>
      </c>
      <c r="AG513" s="126" t="str">
        <f>INDEX(ATS!$A:$AE,MATCH('2) Order Form'!$W513,ATS!$AD:$AD,0),7)</f>
        <v>Stock</v>
      </c>
    </row>
    <row r="514" spans="1:33" ht="17.25" customHeight="1" x14ac:dyDescent="0.2">
      <c r="A514" s="34">
        <v>5</v>
      </c>
      <c r="B514" s="34" t="str">
        <f>VLOOKUP(A514,Classification!$H$2:$I$11,2,FALSE)</f>
        <v>Bike Apparel</v>
      </c>
      <c r="C514" s="34">
        <f>INDEX(ATS!$A:$AE,MATCH('2) Order Form'!$W514,ATS!$AD:$AD,0),1)</f>
        <v>828121</v>
      </c>
      <c r="D514" s="34" t="str">
        <f>INDEX(ATS!$A:$AE,MATCH('2) Order Form'!$W514,ATS!$AD:$AD,0),2)</f>
        <v>Crossfire Merino SS Jersey W</v>
      </c>
      <c r="E514" s="83" t="str">
        <f>INDEX(ATS!$A:$AE,MATCH('2) Order Form'!$W514,ATS!$AD:$AD,0),4)</f>
        <v>RSWOD-XS</v>
      </c>
      <c r="F514" s="83" t="str">
        <f>INDEX(ATS!$A:$AE,MATCH('2) Order Form'!$W514,ATS!$AD:$AD,0),5)</f>
        <v>Rosewood</v>
      </c>
      <c r="G514" s="146" t="str">
        <f>INDEX(ATS!$A:$AE,MATCH('2) Order Form'!$W514,ATS!$AD:$AD,0),6)</f>
        <v>XS</v>
      </c>
      <c r="H514" s="59">
        <v>1</v>
      </c>
      <c r="I514" s="112">
        <v>0</v>
      </c>
      <c r="J514" s="118">
        <f>IFERROR(VLOOKUP(W514,ATS!$AD:$AF,2,FALSE),0)</f>
        <v>3</v>
      </c>
      <c r="K514" s="118">
        <f t="shared" si="378"/>
        <v>3</v>
      </c>
      <c r="L514" s="118">
        <f>IFERROR(VLOOKUP(W514,ATS!$AD:$AF,3,FALSE),0)</f>
        <v>3</v>
      </c>
      <c r="M514" s="151">
        <f t="shared" si="379"/>
        <v>3</v>
      </c>
      <c r="N514" s="94">
        <v>0</v>
      </c>
      <c r="O514" s="56">
        <f t="shared" si="380"/>
        <v>0</v>
      </c>
      <c r="P514" s="51">
        <f>VLOOKUP($C514,Prices!$A$3:$R$1996,MATCH('2) Order Form'!P$8,Prices!$A$2:$R$2,0),FALSE)</f>
        <v>60</v>
      </c>
      <c r="Q514" s="52">
        <f>VLOOKUP($C514,Prices!$A$3:$R$1996,MATCH('2) Order Form'!Q$8,Prices!$A$2:$R$2,0),FALSE)</f>
        <v>119.95</v>
      </c>
      <c r="R514" s="35">
        <f t="shared" si="381"/>
        <v>0</v>
      </c>
      <c r="S514" s="44">
        <f t="shared" si="382"/>
        <v>0</v>
      </c>
      <c r="T514" s="52">
        <f t="shared" si="383"/>
        <v>0</v>
      </c>
      <c r="U514" s="119">
        <f t="shared" si="320"/>
        <v>0</v>
      </c>
      <c r="V514" s="120"/>
      <c r="W514" s="143">
        <v>7048652536242</v>
      </c>
      <c r="X514" s="121"/>
      <c r="Y514" s="122">
        <f t="shared" si="377"/>
        <v>0</v>
      </c>
      <c r="Z514" s="123">
        <f t="shared" ca="1" si="384"/>
        <v>0</v>
      </c>
      <c r="AA514" s="123">
        <f t="shared" ca="1" si="385"/>
        <v>0</v>
      </c>
      <c r="AB514" s="123">
        <f t="shared" ca="1" si="386"/>
        <v>1</v>
      </c>
      <c r="AC514" s="123" t="str">
        <f t="shared" si="387"/>
        <v>828121Rosewood</v>
      </c>
      <c r="AD514" s="124">
        <f t="shared" si="388"/>
        <v>828121</v>
      </c>
      <c r="AE514" s="127">
        <f>VLOOKUP($C514,Classification!$A:$F,5,FALSE)</f>
        <v>135</v>
      </c>
      <c r="AF514" s="125">
        <f>VLOOKUP($C514,Classification!$A:$F,6,FALSE)</f>
        <v>1</v>
      </c>
      <c r="AG514" s="126" t="str">
        <f>INDEX(ATS!$A:$AE,MATCH('2) Order Form'!$W514,ATS!$AD:$AD,0),7)</f>
        <v>Stock</v>
      </c>
    </row>
    <row r="515" spans="1:33" ht="17.25" customHeight="1" x14ac:dyDescent="0.2">
      <c r="A515" s="34">
        <v>5</v>
      </c>
      <c r="B515" s="34" t="str">
        <f>VLOOKUP(A515,Classification!$H$2:$I$11,2,FALSE)</f>
        <v>Bike Apparel</v>
      </c>
      <c r="C515" s="34">
        <f>INDEX(ATS!$A:$AE,MATCH('2) Order Form'!$W515,ATS!$AD:$AD,0),1)</f>
        <v>828121</v>
      </c>
      <c r="D515" s="34" t="str">
        <f>INDEX(ATS!$A:$AE,MATCH('2) Order Form'!$W515,ATS!$AD:$AD,0),2)</f>
        <v>Crossfire Merino SS Jersey W</v>
      </c>
      <c r="E515" s="83" t="str">
        <f>INDEX(ATS!$A:$AE,MATCH('2) Order Form'!$W515,ATS!$AD:$AD,0),4)</f>
        <v>RSWOD-S</v>
      </c>
      <c r="F515" s="83" t="str">
        <f>INDEX(ATS!$A:$AE,MATCH('2) Order Form'!$W515,ATS!$AD:$AD,0),5)</f>
        <v>Rosewood</v>
      </c>
      <c r="G515" s="146" t="str">
        <f>INDEX(ATS!$A:$AE,MATCH('2) Order Form'!$W515,ATS!$AD:$AD,0),6)</f>
        <v>S</v>
      </c>
      <c r="H515" s="59">
        <v>1</v>
      </c>
      <c r="I515" s="112">
        <v>0</v>
      </c>
      <c r="J515" s="118">
        <f>IFERROR(VLOOKUP(W515,ATS!$AD:$AF,2,FALSE),0)</f>
        <v>14</v>
      </c>
      <c r="K515" s="118">
        <f t="shared" si="378"/>
        <v>14</v>
      </c>
      <c r="L515" s="118">
        <f>IFERROR(VLOOKUP(W515,ATS!$AD:$AF,3,FALSE),0)</f>
        <v>14</v>
      </c>
      <c r="M515" s="151">
        <f t="shared" si="379"/>
        <v>14</v>
      </c>
      <c r="N515" s="94">
        <v>0</v>
      </c>
      <c r="O515" s="56">
        <f t="shared" si="380"/>
        <v>0</v>
      </c>
      <c r="P515" s="51">
        <f>VLOOKUP($C515,Prices!$A$3:$R$1996,MATCH('2) Order Form'!P$8,Prices!$A$2:$R$2,0),FALSE)</f>
        <v>60</v>
      </c>
      <c r="Q515" s="52">
        <f>VLOOKUP($C515,Prices!$A$3:$R$1996,MATCH('2) Order Form'!Q$8,Prices!$A$2:$R$2,0),FALSE)</f>
        <v>119.95</v>
      </c>
      <c r="R515" s="35">
        <f t="shared" si="381"/>
        <v>0</v>
      </c>
      <c r="S515" s="44">
        <f t="shared" si="382"/>
        <v>0</v>
      </c>
      <c r="T515" s="52">
        <f t="shared" si="383"/>
        <v>0</v>
      </c>
      <c r="U515" s="119">
        <f t="shared" si="320"/>
        <v>0</v>
      </c>
      <c r="V515" s="120"/>
      <c r="W515" s="143">
        <v>7048652536235</v>
      </c>
      <c r="X515" s="121"/>
      <c r="Y515" s="122">
        <f t="shared" si="377"/>
        <v>0</v>
      </c>
      <c r="Z515" s="123">
        <f t="shared" ca="1" si="384"/>
        <v>0</v>
      </c>
      <c r="AA515" s="123">
        <f t="shared" ca="1" si="385"/>
        <v>0</v>
      </c>
      <c r="AB515" s="123">
        <f t="shared" ca="1" si="386"/>
        <v>0</v>
      </c>
      <c r="AC515" s="123" t="str">
        <f t="shared" si="387"/>
        <v>828121Rosewood</v>
      </c>
      <c r="AD515" s="124">
        <f t="shared" si="388"/>
        <v>828121</v>
      </c>
      <c r="AE515" s="127">
        <f>VLOOKUP($C515,Classification!$A:$F,5,FALSE)</f>
        <v>135</v>
      </c>
      <c r="AF515" s="125">
        <f>VLOOKUP($C515,Classification!$A:$F,6,FALSE)</f>
        <v>1</v>
      </c>
      <c r="AG515" s="126" t="str">
        <f>INDEX(ATS!$A:$AE,MATCH('2) Order Form'!$W515,ATS!$AD:$AD,0),7)</f>
        <v>Stock</v>
      </c>
    </row>
    <row r="516" spans="1:33" ht="17.25" customHeight="1" x14ac:dyDescent="0.2">
      <c r="A516" s="34">
        <v>5</v>
      </c>
      <c r="B516" s="34" t="str">
        <f>VLOOKUP(A516,Classification!$H$2:$I$11,2,FALSE)</f>
        <v>Bike Apparel</v>
      </c>
      <c r="C516" s="34">
        <f>INDEX(ATS!$A:$AE,MATCH('2) Order Form'!$W516,ATS!$AD:$AD,0),1)</f>
        <v>828121</v>
      </c>
      <c r="D516" s="34" t="str">
        <f>INDEX(ATS!$A:$AE,MATCH('2) Order Form'!$W516,ATS!$AD:$AD,0),2)</f>
        <v>Crossfire Merino SS Jersey W</v>
      </c>
      <c r="E516" s="83" t="str">
        <f>INDEX(ATS!$A:$AE,MATCH('2) Order Form'!$W516,ATS!$AD:$AD,0),4)</f>
        <v>RSWOD-M</v>
      </c>
      <c r="F516" s="83" t="str">
        <f>INDEX(ATS!$A:$AE,MATCH('2) Order Form'!$W516,ATS!$AD:$AD,0),5)</f>
        <v>Rosewood</v>
      </c>
      <c r="G516" s="146" t="str">
        <f>INDEX(ATS!$A:$AE,MATCH('2) Order Form'!$W516,ATS!$AD:$AD,0),6)</f>
        <v>M</v>
      </c>
      <c r="H516" s="59">
        <v>1</v>
      </c>
      <c r="I516" s="112">
        <v>0</v>
      </c>
      <c r="J516" s="118">
        <f>IFERROR(VLOOKUP(W516,ATS!$AD:$AF,2,FALSE),0)</f>
        <v>53</v>
      </c>
      <c r="K516" s="118" t="str">
        <f t="shared" si="378"/>
        <v>50+</v>
      </c>
      <c r="L516" s="118">
        <f>IFERROR(VLOOKUP(W516,ATS!$AD:$AF,3,FALSE),0)</f>
        <v>53</v>
      </c>
      <c r="M516" s="151" t="str">
        <f t="shared" si="379"/>
        <v>50+</v>
      </c>
      <c r="N516" s="94">
        <v>0</v>
      </c>
      <c r="O516" s="56">
        <f t="shared" si="380"/>
        <v>0</v>
      </c>
      <c r="P516" s="51">
        <f>VLOOKUP($C516,Prices!$A$3:$R$1996,MATCH('2) Order Form'!P$8,Prices!$A$2:$R$2,0),FALSE)</f>
        <v>60</v>
      </c>
      <c r="Q516" s="52">
        <f>VLOOKUP($C516,Prices!$A$3:$R$1996,MATCH('2) Order Form'!Q$8,Prices!$A$2:$R$2,0),FALSE)</f>
        <v>119.95</v>
      </c>
      <c r="R516" s="35">
        <f t="shared" si="381"/>
        <v>0</v>
      </c>
      <c r="S516" s="44">
        <f t="shared" si="382"/>
        <v>0</v>
      </c>
      <c r="T516" s="52">
        <f t="shared" si="383"/>
        <v>0</v>
      </c>
      <c r="U516" s="119">
        <f t="shared" si="320"/>
        <v>0</v>
      </c>
      <c r="V516" s="120"/>
      <c r="W516" s="143">
        <v>7048652536228</v>
      </c>
      <c r="X516" s="121"/>
      <c r="Y516" s="122">
        <f t="shared" si="377"/>
        <v>0</v>
      </c>
      <c r="Z516" s="123">
        <f t="shared" ca="1" si="384"/>
        <v>0</v>
      </c>
      <c r="AA516" s="123">
        <f t="shared" ca="1" si="385"/>
        <v>0</v>
      </c>
      <c r="AB516" s="123">
        <f t="shared" ca="1" si="386"/>
        <v>0</v>
      </c>
      <c r="AC516" s="123" t="str">
        <f t="shared" si="387"/>
        <v>828121Rosewood</v>
      </c>
      <c r="AD516" s="124">
        <f t="shared" si="388"/>
        <v>828121</v>
      </c>
      <c r="AE516" s="127">
        <f>VLOOKUP($C516,Classification!$A:$F,5,FALSE)</f>
        <v>135</v>
      </c>
      <c r="AF516" s="125">
        <f>VLOOKUP($C516,Classification!$A:$F,6,FALSE)</f>
        <v>1</v>
      </c>
      <c r="AG516" s="126" t="str">
        <f>INDEX(ATS!$A:$AE,MATCH('2) Order Form'!$W516,ATS!$AD:$AD,0),7)</f>
        <v>Stock</v>
      </c>
    </row>
    <row r="517" spans="1:33" ht="17.25" customHeight="1" x14ac:dyDescent="0.2">
      <c r="A517" s="34">
        <v>5</v>
      </c>
      <c r="B517" s="34" t="str">
        <f>VLOOKUP(A517,Classification!$H$2:$I$11,2,FALSE)</f>
        <v>Bike Apparel</v>
      </c>
      <c r="C517" s="34">
        <f>INDEX(ATS!$A:$AE,MATCH('2) Order Form'!$W517,ATS!$AD:$AD,0),1)</f>
        <v>828121</v>
      </c>
      <c r="D517" s="34" t="str">
        <f>INDEX(ATS!$A:$AE,MATCH('2) Order Form'!$W517,ATS!$AD:$AD,0),2)</f>
        <v>Crossfire Merino SS Jersey W</v>
      </c>
      <c r="E517" s="83" t="str">
        <f>INDEX(ATS!$A:$AE,MATCH('2) Order Form'!$W517,ATS!$AD:$AD,0),4)</f>
        <v>RSWOD-L</v>
      </c>
      <c r="F517" s="83" t="str">
        <f>INDEX(ATS!$A:$AE,MATCH('2) Order Form'!$W517,ATS!$AD:$AD,0),5)</f>
        <v>Rosewood</v>
      </c>
      <c r="G517" s="146" t="str">
        <f>INDEX(ATS!$A:$AE,MATCH('2) Order Form'!$W517,ATS!$AD:$AD,0),6)</f>
        <v>L</v>
      </c>
      <c r="H517" s="59">
        <v>1</v>
      </c>
      <c r="I517" s="112">
        <v>0</v>
      </c>
      <c r="J517" s="118">
        <f>IFERROR(VLOOKUP(W517,ATS!$AD:$AF,2,FALSE),0)</f>
        <v>6</v>
      </c>
      <c r="K517" s="118">
        <f t="shared" si="378"/>
        <v>6</v>
      </c>
      <c r="L517" s="118">
        <f>IFERROR(VLOOKUP(W517,ATS!$AD:$AF,3,FALSE),0)</f>
        <v>6</v>
      </c>
      <c r="M517" s="151">
        <f t="shared" si="379"/>
        <v>6</v>
      </c>
      <c r="N517" s="94">
        <v>0</v>
      </c>
      <c r="O517" s="56">
        <f t="shared" si="380"/>
        <v>0</v>
      </c>
      <c r="P517" s="51">
        <f>VLOOKUP($C517,Prices!$A$3:$R$1996,MATCH('2) Order Form'!P$8,Prices!$A$2:$R$2,0),FALSE)</f>
        <v>60</v>
      </c>
      <c r="Q517" s="52">
        <f>VLOOKUP($C517,Prices!$A$3:$R$1996,MATCH('2) Order Form'!Q$8,Prices!$A$2:$R$2,0),FALSE)</f>
        <v>119.95</v>
      </c>
      <c r="R517" s="35">
        <f t="shared" si="381"/>
        <v>0</v>
      </c>
      <c r="S517" s="44">
        <f t="shared" si="382"/>
        <v>0</v>
      </c>
      <c r="T517" s="52">
        <f t="shared" si="383"/>
        <v>0</v>
      </c>
      <c r="U517" s="119">
        <f t="shared" si="320"/>
        <v>0</v>
      </c>
      <c r="V517" s="120"/>
      <c r="W517" s="143">
        <v>7048652536211</v>
      </c>
      <c r="X517" s="121"/>
      <c r="Y517" s="122">
        <f t="shared" si="377"/>
        <v>0</v>
      </c>
      <c r="Z517" s="123">
        <f t="shared" ca="1" si="384"/>
        <v>0</v>
      </c>
      <c r="AA517" s="123">
        <f t="shared" ca="1" si="385"/>
        <v>0</v>
      </c>
      <c r="AB517" s="123">
        <f t="shared" ca="1" si="386"/>
        <v>0</v>
      </c>
      <c r="AC517" s="123" t="str">
        <f t="shared" si="387"/>
        <v>828121Rosewood</v>
      </c>
      <c r="AD517" s="124">
        <f t="shared" si="388"/>
        <v>828121</v>
      </c>
      <c r="AE517" s="127">
        <f>VLOOKUP($C517,Classification!$A:$F,5,FALSE)</f>
        <v>135</v>
      </c>
      <c r="AF517" s="125">
        <f>VLOOKUP($C517,Classification!$A:$F,6,FALSE)</f>
        <v>1</v>
      </c>
      <c r="AG517" s="126" t="str">
        <f>INDEX(ATS!$A:$AE,MATCH('2) Order Form'!$W517,ATS!$AD:$AD,0),7)</f>
        <v>Stock</v>
      </c>
    </row>
    <row r="518" spans="1:33" ht="17.25" customHeight="1" x14ac:dyDescent="0.2">
      <c r="A518" s="34">
        <v>5</v>
      </c>
      <c r="B518" s="34" t="str">
        <f>VLOOKUP(A518,Classification!$H$2:$I$11,2,FALSE)</f>
        <v>Bike Apparel</v>
      </c>
      <c r="C518" s="34">
        <f>INDEX(ATS!$A:$AE,MATCH('2) Order Form'!$W518,ATS!$AD:$AD,0),1)</f>
        <v>828092</v>
      </c>
      <c r="D518" s="34" t="str">
        <f>INDEX(ATS!$A:$AE,MATCH('2) Order Form'!$W518,ATS!$AD:$AD,0),2)</f>
        <v>Hunter Shorts W</v>
      </c>
      <c r="E518" s="83" t="str">
        <f>INDEX(ATS!$A:$AE,MATCH('2) Order Form'!$W518,ATS!$AD:$AD,0),4)</f>
        <v>SEGRY-XS</v>
      </c>
      <c r="F518" s="83" t="str">
        <f>INDEX(ATS!$A:$AE,MATCH('2) Order Form'!$W518,ATS!$AD:$AD,0),5)</f>
        <v>Stone Gray</v>
      </c>
      <c r="G518" s="146" t="str">
        <f>INDEX(ATS!$A:$AE,MATCH('2) Order Form'!$W518,ATS!$AD:$AD,0),6)</f>
        <v>XS</v>
      </c>
      <c r="H518" s="59">
        <v>1</v>
      </c>
      <c r="I518" s="112">
        <v>0</v>
      </c>
      <c r="J518" s="118">
        <f>IFERROR(VLOOKUP(W518,ATS!$AD:$AF,2,FALSE),0)</f>
        <v>29</v>
      </c>
      <c r="K518" s="118">
        <f t="shared" si="378"/>
        <v>29</v>
      </c>
      <c r="L518" s="118">
        <f>IFERROR(VLOOKUP(W518,ATS!$AD:$AF,3,FALSE),0)</f>
        <v>29</v>
      </c>
      <c r="M518" s="151">
        <f t="shared" si="379"/>
        <v>29</v>
      </c>
      <c r="N518" s="94">
        <v>0</v>
      </c>
      <c r="O518" s="56">
        <f t="shared" si="380"/>
        <v>0</v>
      </c>
      <c r="P518" s="51">
        <f>VLOOKUP($C518,Prices!$A$3:$R$1996,MATCH('2) Order Form'!P$8,Prices!$A$2:$R$2,0),FALSE)</f>
        <v>65</v>
      </c>
      <c r="Q518" s="52">
        <f>VLOOKUP($C518,Prices!$A$3:$R$1996,MATCH('2) Order Form'!Q$8,Prices!$A$2:$R$2,0),FALSE)</f>
        <v>129.94999999999999</v>
      </c>
      <c r="R518" s="35">
        <f t="shared" si="381"/>
        <v>0</v>
      </c>
      <c r="S518" s="44">
        <f t="shared" si="382"/>
        <v>0</v>
      </c>
      <c r="T518" s="52">
        <f t="shared" si="383"/>
        <v>0</v>
      </c>
      <c r="U518" s="119">
        <f t="shared" si="320"/>
        <v>0</v>
      </c>
      <c r="V518" s="120"/>
      <c r="W518" s="143">
        <v>7048652277367</v>
      </c>
      <c r="X518" s="121"/>
      <c r="Y518" s="122">
        <f t="shared" si="377"/>
        <v>0</v>
      </c>
      <c r="Z518" s="123">
        <f t="shared" ca="1" si="384"/>
        <v>0</v>
      </c>
      <c r="AA518" s="123">
        <f t="shared" ca="1" si="385"/>
        <v>1</v>
      </c>
      <c r="AB518" s="123">
        <f t="shared" ca="1" si="386"/>
        <v>1</v>
      </c>
      <c r="AC518" s="123" t="str">
        <f t="shared" si="387"/>
        <v>828092Stone Gray</v>
      </c>
      <c r="AD518" s="124">
        <f t="shared" si="388"/>
        <v>828092</v>
      </c>
      <c r="AE518" s="127">
        <f>VLOOKUP($C518,Classification!$A:$F,5,FALSE)</f>
        <v>136</v>
      </c>
      <c r="AF518" s="125">
        <f>VLOOKUP($C518,Classification!$A:$F,6,FALSE)</f>
        <v>1</v>
      </c>
      <c r="AG518" s="126" t="str">
        <f>INDEX(ATS!$A:$AE,MATCH('2) Order Form'!$W518,ATS!$AD:$AD,0),7)</f>
        <v>Active</v>
      </c>
    </row>
    <row r="519" spans="1:33" ht="17.25" customHeight="1" x14ac:dyDescent="0.2">
      <c r="A519" s="34">
        <v>5</v>
      </c>
      <c r="B519" s="34" t="str">
        <f>VLOOKUP(A519,Classification!$H$2:$I$11,2,FALSE)</f>
        <v>Bike Apparel</v>
      </c>
      <c r="C519" s="34">
        <f>INDEX(ATS!$A:$AE,MATCH('2) Order Form'!$W519,ATS!$AD:$AD,0),1)</f>
        <v>828092</v>
      </c>
      <c r="D519" s="34" t="str">
        <f>INDEX(ATS!$A:$AE,MATCH('2) Order Form'!$W519,ATS!$AD:$AD,0),2)</f>
        <v>Hunter Shorts W</v>
      </c>
      <c r="E519" s="83" t="str">
        <f>INDEX(ATS!$A:$AE,MATCH('2) Order Form'!$W519,ATS!$AD:$AD,0),4)</f>
        <v>SEGRY-S</v>
      </c>
      <c r="F519" s="83" t="str">
        <f>INDEX(ATS!$A:$AE,MATCH('2) Order Form'!$W519,ATS!$AD:$AD,0),5)</f>
        <v>Stone Gray</v>
      </c>
      <c r="G519" s="146" t="str">
        <f>INDEX(ATS!$A:$AE,MATCH('2) Order Form'!$W519,ATS!$AD:$AD,0),6)</f>
        <v>S</v>
      </c>
      <c r="H519" s="59">
        <v>1</v>
      </c>
      <c r="I519" s="112">
        <v>0</v>
      </c>
      <c r="J519" s="118">
        <f>IFERROR(VLOOKUP(W519,ATS!$AD:$AF,2,FALSE),0)</f>
        <v>1</v>
      </c>
      <c r="K519" s="118">
        <f t="shared" si="378"/>
        <v>1</v>
      </c>
      <c r="L519" s="118">
        <f>IFERROR(VLOOKUP(W519,ATS!$AD:$AF,3,FALSE),0)</f>
        <v>1</v>
      </c>
      <c r="M519" s="151">
        <f t="shared" si="379"/>
        <v>1</v>
      </c>
      <c r="N519" s="94">
        <v>0</v>
      </c>
      <c r="O519" s="56">
        <f t="shared" si="380"/>
        <v>0</v>
      </c>
      <c r="P519" s="51">
        <f>VLOOKUP($C519,Prices!$A$3:$R$1996,MATCH('2) Order Form'!P$8,Prices!$A$2:$R$2,0),FALSE)</f>
        <v>65</v>
      </c>
      <c r="Q519" s="52">
        <f>VLOOKUP($C519,Prices!$A$3:$R$1996,MATCH('2) Order Form'!Q$8,Prices!$A$2:$R$2,0),FALSE)</f>
        <v>129.94999999999999</v>
      </c>
      <c r="R519" s="35">
        <f t="shared" si="381"/>
        <v>0</v>
      </c>
      <c r="S519" s="44">
        <f t="shared" si="382"/>
        <v>0</v>
      </c>
      <c r="T519" s="52">
        <f t="shared" si="383"/>
        <v>0</v>
      </c>
      <c r="U519" s="119">
        <f t="shared" si="320"/>
        <v>0</v>
      </c>
      <c r="V519" s="120"/>
      <c r="W519" s="143">
        <v>7048652277350</v>
      </c>
      <c r="X519" s="121"/>
      <c r="Y519" s="122">
        <f t="shared" si="377"/>
        <v>0</v>
      </c>
      <c r="Z519" s="123">
        <f t="shared" ca="1" si="384"/>
        <v>0</v>
      </c>
      <c r="AA519" s="123">
        <f t="shared" ca="1" si="385"/>
        <v>0</v>
      </c>
      <c r="AB519" s="123">
        <f t="shared" ca="1" si="386"/>
        <v>0</v>
      </c>
      <c r="AC519" s="123" t="str">
        <f t="shared" si="387"/>
        <v>828092Stone Gray</v>
      </c>
      <c r="AD519" s="124">
        <f t="shared" si="388"/>
        <v>828092</v>
      </c>
      <c r="AE519" s="127">
        <f>VLOOKUP($C519,Classification!$A:$F,5,FALSE)</f>
        <v>136</v>
      </c>
      <c r="AF519" s="125">
        <f>VLOOKUP($C519,Classification!$A:$F,6,FALSE)</f>
        <v>1</v>
      </c>
      <c r="AG519" s="126" t="str">
        <f>INDEX(ATS!$A:$AE,MATCH('2) Order Form'!$W519,ATS!$AD:$AD,0),7)</f>
        <v>Active</v>
      </c>
    </row>
    <row r="520" spans="1:33" ht="17.25" customHeight="1" x14ac:dyDescent="0.2">
      <c r="A520" s="34">
        <v>5</v>
      </c>
      <c r="B520" s="34" t="str">
        <f>VLOOKUP(A520,Classification!$H$2:$I$11,2,FALSE)</f>
        <v>Bike Apparel</v>
      </c>
      <c r="C520" s="34">
        <f>INDEX(ATS!$A:$AE,MATCH('2) Order Form'!$W520,ATS!$AD:$AD,0),1)</f>
        <v>828092</v>
      </c>
      <c r="D520" s="34" t="str">
        <f>INDEX(ATS!$A:$AE,MATCH('2) Order Form'!$W520,ATS!$AD:$AD,0),2)</f>
        <v>Hunter Shorts W</v>
      </c>
      <c r="E520" s="83" t="str">
        <f>INDEX(ATS!$A:$AE,MATCH('2) Order Form'!$W520,ATS!$AD:$AD,0),4)</f>
        <v>SEGRY-M</v>
      </c>
      <c r="F520" s="83" t="str">
        <f>INDEX(ATS!$A:$AE,MATCH('2) Order Form'!$W520,ATS!$AD:$AD,0),5)</f>
        <v>Stone Gray</v>
      </c>
      <c r="G520" s="146" t="str">
        <f>INDEX(ATS!$A:$AE,MATCH('2) Order Form'!$W520,ATS!$AD:$AD,0),6)</f>
        <v>M</v>
      </c>
      <c r="H520" s="59">
        <v>1</v>
      </c>
      <c r="I520" s="112">
        <v>0</v>
      </c>
      <c r="J520" s="118">
        <f>IFERROR(VLOOKUP(W520,ATS!$AD:$AF,2,FALSE),0)</f>
        <v>12</v>
      </c>
      <c r="K520" s="118">
        <f t="shared" si="378"/>
        <v>12</v>
      </c>
      <c r="L520" s="118">
        <f>IFERROR(VLOOKUP(W520,ATS!$AD:$AF,3,FALSE),0)</f>
        <v>12</v>
      </c>
      <c r="M520" s="151">
        <f t="shared" si="379"/>
        <v>12</v>
      </c>
      <c r="N520" s="94">
        <v>0</v>
      </c>
      <c r="O520" s="56">
        <f t="shared" si="380"/>
        <v>0</v>
      </c>
      <c r="P520" s="51">
        <f>VLOOKUP($C520,Prices!$A$3:$R$1996,MATCH('2) Order Form'!P$8,Prices!$A$2:$R$2,0),FALSE)</f>
        <v>65</v>
      </c>
      <c r="Q520" s="52">
        <f>VLOOKUP($C520,Prices!$A$3:$R$1996,MATCH('2) Order Form'!Q$8,Prices!$A$2:$R$2,0),FALSE)</f>
        <v>129.94999999999999</v>
      </c>
      <c r="R520" s="35">
        <f t="shared" si="381"/>
        <v>0</v>
      </c>
      <c r="S520" s="44">
        <f t="shared" si="382"/>
        <v>0</v>
      </c>
      <c r="T520" s="52">
        <f t="shared" si="383"/>
        <v>0</v>
      </c>
      <c r="U520" s="119">
        <f t="shared" si="320"/>
        <v>0</v>
      </c>
      <c r="V520" s="120"/>
      <c r="W520" s="143">
        <v>7048652277343</v>
      </c>
      <c r="X520" s="121"/>
      <c r="Y520" s="122">
        <f t="shared" si="377"/>
        <v>0</v>
      </c>
      <c r="Z520" s="123">
        <f t="shared" ca="1" si="384"/>
        <v>0</v>
      </c>
      <c r="AA520" s="123">
        <f t="shared" ca="1" si="385"/>
        <v>0</v>
      </c>
      <c r="AB520" s="123">
        <f t="shared" ca="1" si="386"/>
        <v>0</v>
      </c>
      <c r="AC520" s="123" t="str">
        <f t="shared" si="387"/>
        <v>828092Stone Gray</v>
      </c>
      <c r="AD520" s="124">
        <f t="shared" si="388"/>
        <v>828092</v>
      </c>
      <c r="AE520" s="127">
        <f>VLOOKUP($C520,Classification!$A:$F,5,FALSE)</f>
        <v>136</v>
      </c>
      <c r="AF520" s="125">
        <f>VLOOKUP($C520,Classification!$A:$F,6,FALSE)</f>
        <v>1</v>
      </c>
      <c r="AG520" s="126" t="str">
        <f>INDEX(ATS!$A:$AE,MATCH('2) Order Form'!$W520,ATS!$AD:$AD,0),7)</f>
        <v>Active</v>
      </c>
    </row>
    <row r="521" spans="1:33" ht="17.25" customHeight="1" x14ac:dyDescent="0.2">
      <c r="A521" s="34">
        <v>5</v>
      </c>
      <c r="B521" s="34" t="str">
        <f>VLOOKUP(A521,Classification!$H$2:$I$11,2,FALSE)</f>
        <v>Bike Apparel</v>
      </c>
      <c r="C521" s="34">
        <f>INDEX(ATS!$A:$AE,MATCH('2) Order Form'!$W521,ATS!$AD:$AD,0),1)</f>
        <v>828092</v>
      </c>
      <c r="D521" s="34" t="str">
        <f>INDEX(ATS!$A:$AE,MATCH('2) Order Form'!$W521,ATS!$AD:$AD,0),2)</f>
        <v>Hunter Shorts W</v>
      </c>
      <c r="E521" s="83" t="str">
        <f>INDEX(ATS!$A:$AE,MATCH('2) Order Form'!$W521,ATS!$AD:$AD,0),4)</f>
        <v>SEGRY-L</v>
      </c>
      <c r="F521" s="83" t="str">
        <f>INDEX(ATS!$A:$AE,MATCH('2) Order Form'!$W521,ATS!$AD:$AD,0),5)</f>
        <v>Stone Gray</v>
      </c>
      <c r="G521" s="146" t="str">
        <f>INDEX(ATS!$A:$AE,MATCH('2) Order Form'!$W521,ATS!$AD:$AD,0),6)</f>
        <v>L</v>
      </c>
      <c r="H521" s="59">
        <v>1</v>
      </c>
      <c r="I521" s="112">
        <v>0</v>
      </c>
      <c r="J521" s="118">
        <f>IFERROR(VLOOKUP(W521,ATS!$AD:$AF,2,FALSE),0)</f>
        <v>70</v>
      </c>
      <c r="K521" s="118" t="str">
        <f t="shared" si="378"/>
        <v>50+</v>
      </c>
      <c r="L521" s="118">
        <f>IFERROR(VLOOKUP(W521,ATS!$AD:$AF,3,FALSE),0)</f>
        <v>70</v>
      </c>
      <c r="M521" s="151" t="str">
        <f t="shared" si="379"/>
        <v>50+</v>
      </c>
      <c r="N521" s="94">
        <v>0</v>
      </c>
      <c r="O521" s="56">
        <f t="shared" si="380"/>
        <v>0</v>
      </c>
      <c r="P521" s="51">
        <f>VLOOKUP($C521,Prices!$A$3:$R$1996,MATCH('2) Order Form'!P$8,Prices!$A$2:$R$2,0),FALSE)</f>
        <v>65</v>
      </c>
      <c r="Q521" s="52">
        <f>VLOOKUP($C521,Prices!$A$3:$R$1996,MATCH('2) Order Form'!Q$8,Prices!$A$2:$R$2,0),FALSE)</f>
        <v>129.94999999999999</v>
      </c>
      <c r="R521" s="35">
        <f t="shared" si="381"/>
        <v>0</v>
      </c>
      <c r="S521" s="44">
        <f t="shared" si="382"/>
        <v>0</v>
      </c>
      <c r="T521" s="52">
        <f t="shared" si="383"/>
        <v>0</v>
      </c>
      <c r="U521" s="119">
        <f t="shared" si="320"/>
        <v>0</v>
      </c>
      <c r="V521" s="120"/>
      <c r="W521" s="143">
        <v>7048652277336</v>
      </c>
      <c r="X521" s="121"/>
      <c r="Y521" s="122">
        <f t="shared" si="377"/>
        <v>0</v>
      </c>
      <c r="Z521" s="123">
        <f t="shared" ca="1" si="384"/>
        <v>0</v>
      </c>
      <c r="AA521" s="123">
        <f t="shared" ca="1" si="385"/>
        <v>0</v>
      </c>
      <c r="AB521" s="123">
        <f t="shared" ca="1" si="386"/>
        <v>0</v>
      </c>
      <c r="AC521" s="123" t="str">
        <f t="shared" si="387"/>
        <v>828092Stone Gray</v>
      </c>
      <c r="AD521" s="124">
        <f t="shared" si="388"/>
        <v>828092</v>
      </c>
      <c r="AE521" s="127">
        <f>VLOOKUP($C521,Classification!$A:$F,5,FALSE)</f>
        <v>136</v>
      </c>
      <c r="AF521" s="125">
        <f>VLOOKUP($C521,Classification!$A:$F,6,FALSE)</f>
        <v>1</v>
      </c>
      <c r="AG521" s="126" t="str">
        <f>INDEX(ATS!$A:$AE,MATCH('2) Order Form'!$W521,ATS!$AD:$AD,0),7)</f>
        <v>Active</v>
      </c>
    </row>
    <row r="522" spans="1:33" ht="17.25" customHeight="1" x14ac:dyDescent="0.2">
      <c r="A522" s="34">
        <v>5</v>
      </c>
      <c r="B522" s="34" t="str">
        <f>VLOOKUP(A522,Classification!$H$2:$I$11,2,FALSE)</f>
        <v>Bike Apparel</v>
      </c>
      <c r="C522" s="34">
        <f>INDEX(ATS!$A:$AE,MATCH('2) Order Form'!$W522,ATS!$AD:$AD,0),1)</f>
        <v>828094</v>
      </c>
      <c r="D522" s="34" t="str">
        <f>INDEX(ATS!$A:$AE,MATCH('2) Order Form'!$W522,ATS!$AD:$AD,0),2)</f>
        <v>Hunter Light Shorts W</v>
      </c>
      <c r="E522" s="83" t="str">
        <f>INDEX(ATS!$A:$AE,MATCH('2) Order Form'!$W522,ATS!$AD:$AD,0),4)</f>
        <v>RSWOD-XS</v>
      </c>
      <c r="F522" s="83" t="str">
        <f>INDEX(ATS!$A:$AE,MATCH('2) Order Form'!$W522,ATS!$AD:$AD,0),5)</f>
        <v>Rosewood</v>
      </c>
      <c r="G522" s="146" t="str">
        <f>INDEX(ATS!$A:$AE,MATCH('2) Order Form'!$W522,ATS!$AD:$AD,0),6)</f>
        <v>XS</v>
      </c>
      <c r="H522" s="59">
        <v>1</v>
      </c>
      <c r="I522" s="112">
        <v>0</v>
      </c>
      <c r="J522" s="118">
        <f>IFERROR(VLOOKUP(W522,ATS!$AD:$AF,2,FALSE),0)</f>
        <v>1</v>
      </c>
      <c r="K522" s="118">
        <f t="shared" si="378"/>
        <v>1</v>
      </c>
      <c r="L522" s="118">
        <f>IFERROR(VLOOKUP(W522,ATS!$AD:$AF,3,FALSE),0)</f>
        <v>1</v>
      </c>
      <c r="M522" s="151">
        <f t="shared" si="379"/>
        <v>1</v>
      </c>
      <c r="N522" s="94">
        <v>0</v>
      </c>
      <c r="O522" s="56">
        <f t="shared" si="380"/>
        <v>0</v>
      </c>
      <c r="P522" s="51">
        <f>VLOOKUP($C522,Prices!$A$3:$R$1996,MATCH('2) Order Form'!P$8,Prices!$A$2:$R$2,0),FALSE)</f>
        <v>50</v>
      </c>
      <c r="Q522" s="52">
        <f>VLOOKUP($C522,Prices!$A$3:$R$1996,MATCH('2) Order Form'!Q$8,Prices!$A$2:$R$2,0),FALSE)</f>
        <v>99.95</v>
      </c>
      <c r="R522" s="35">
        <f t="shared" si="381"/>
        <v>0</v>
      </c>
      <c r="S522" s="44">
        <f t="shared" si="382"/>
        <v>0</v>
      </c>
      <c r="T522" s="52">
        <f t="shared" si="383"/>
        <v>0</v>
      </c>
      <c r="U522" s="119">
        <f t="shared" si="320"/>
        <v>0</v>
      </c>
      <c r="V522" s="120"/>
      <c r="W522" s="143">
        <v>7048652537287</v>
      </c>
      <c r="X522" s="121"/>
      <c r="Y522" s="122">
        <f t="shared" si="377"/>
        <v>0</v>
      </c>
      <c r="Z522" s="123">
        <f t="shared" ca="1" si="384"/>
        <v>0</v>
      </c>
      <c r="AA522" s="123">
        <f t="shared" ca="1" si="385"/>
        <v>1</v>
      </c>
      <c r="AB522" s="123">
        <f t="shared" ca="1" si="386"/>
        <v>1</v>
      </c>
      <c r="AC522" s="123" t="str">
        <f t="shared" si="387"/>
        <v>828094Rosewood</v>
      </c>
      <c r="AD522" s="124">
        <f t="shared" si="388"/>
        <v>828094</v>
      </c>
      <c r="AE522" s="127">
        <f>VLOOKUP($C522,Classification!$A:$F,5,FALSE)</f>
        <v>137</v>
      </c>
      <c r="AF522" s="125">
        <f>VLOOKUP($C522,Classification!$A:$F,6,FALSE)</f>
        <v>1</v>
      </c>
      <c r="AG522" s="126" t="str">
        <f>INDEX(ATS!$A:$AE,MATCH('2) Order Form'!$W522,ATS!$AD:$AD,0),7)</f>
        <v>Stock</v>
      </c>
    </row>
    <row r="523" spans="1:33" ht="17.25" customHeight="1" x14ac:dyDescent="0.2">
      <c r="A523" s="34">
        <v>5</v>
      </c>
      <c r="B523" s="34" t="str">
        <f>VLOOKUP(A523,Classification!$H$2:$I$11,2,FALSE)</f>
        <v>Bike Apparel</v>
      </c>
      <c r="C523" s="34">
        <f>INDEX(ATS!$A:$AE,MATCH('2) Order Form'!$W523,ATS!$AD:$AD,0),1)</f>
        <v>828094</v>
      </c>
      <c r="D523" s="34" t="str">
        <f>INDEX(ATS!$A:$AE,MATCH('2) Order Form'!$W523,ATS!$AD:$AD,0),2)</f>
        <v>Hunter Light Shorts W</v>
      </c>
      <c r="E523" s="83" t="str">
        <f>INDEX(ATS!$A:$AE,MATCH('2) Order Form'!$W523,ATS!$AD:$AD,0),4)</f>
        <v>RSWOD-S</v>
      </c>
      <c r="F523" s="83" t="str">
        <f>INDEX(ATS!$A:$AE,MATCH('2) Order Form'!$W523,ATS!$AD:$AD,0),5)</f>
        <v>Rosewood</v>
      </c>
      <c r="G523" s="146" t="str">
        <f>INDEX(ATS!$A:$AE,MATCH('2) Order Form'!$W523,ATS!$AD:$AD,0),6)</f>
        <v>S</v>
      </c>
      <c r="H523" s="59">
        <v>1</v>
      </c>
      <c r="I523" s="112">
        <v>0</v>
      </c>
      <c r="J523" s="118">
        <f>IFERROR(VLOOKUP(W523,ATS!$AD:$AF,2,FALSE),0)</f>
        <v>1</v>
      </c>
      <c r="K523" s="118">
        <f t="shared" si="378"/>
        <v>1</v>
      </c>
      <c r="L523" s="118">
        <f>IFERROR(VLOOKUP(W523,ATS!$AD:$AF,3,FALSE),0)</f>
        <v>1</v>
      </c>
      <c r="M523" s="151">
        <f t="shared" si="379"/>
        <v>1</v>
      </c>
      <c r="N523" s="94">
        <v>0</v>
      </c>
      <c r="O523" s="56">
        <f t="shared" si="380"/>
        <v>0</v>
      </c>
      <c r="P523" s="51">
        <f>VLOOKUP($C523,Prices!$A$3:$R$1996,MATCH('2) Order Form'!P$8,Prices!$A$2:$R$2,0),FALSE)</f>
        <v>50</v>
      </c>
      <c r="Q523" s="52">
        <f>VLOOKUP($C523,Prices!$A$3:$R$1996,MATCH('2) Order Form'!Q$8,Prices!$A$2:$R$2,0),FALSE)</f>
        <v>99.95</v>
      </c>
      <c r="R523" s="35">
        <f t="shared" si="381"/>
        <v>0</v>
      </c>
      <c r="S523" s="44">
        <f t="shared" si="382"/>
        <v>0</v>
      </c>
      <c r="T523" s="52">
        <f t="shared" si="383"/>
        <v>0</v>
      </c>
      <c r="U523" s="119">
        <f t="shared" si="320"/>
        <v>0</v>
      </c>
      <c r="V523" s="120"/>
      <c r="W523" s="143">
        <v>7048652537270</v>
      </c>
      <c r="X523" s="121"/>
      <c r="Y523" s="122">
        <f t="shared" si="377"/>
        <v>0</v>
      </c>
      <c r="Z523" s="123">
        <f t="shared" ca="1" si="384"/>
        <v>0</v>
      </c>
      <c r="AA523" s="123">
        <f t="shared" ca="1" si="385"/>
        <v>0</v>
      </c>
      <c r="AB523" s="123">
        <f t="shared" ca="1" si="386"/>
        <v>0</v>
      </c>
      <c r="AC523" s="123" t="str">
        <f t="shared" si="387"/>
        <v>828094Rosewood</v>
      </c>
      <c r="AD523" s="124">
        <f t="shared" si="388"/>
        <v>828094</v>
      </c>
      <c r="AE523" s="127">
        <f>VLOOKUP($C523,Classification!$A:$F,5,FALSE)</f>
        <v>137</v>
      </c>
      <c r="AF523" s="125">
        <f>VLOOKUP($C523,Classification!$A:$F,6,FALSE)</f>
        <v>1</v>
      </c>
      <c r="AG523" s="126" t="str">
        <f>INDEX(ATS!$A:$AE,MATCH('2) Order Form'!$W523,ATS!$AD:$AD,0),7)</f>
        <v>Stock</v>
      </c>
    </row>
    <row r="524" spans="1:33" ht="17.25" customHeight="1" x14ac:dyDescent="0.2">
      <c r="A524" s="34">
        <v>5</v>
      </c>
      <c r="B524" s="34" t="str">
        <f>VLOOKUP(A524,Classification!$H$2:$I$11,2,FALSE)</f>
        <v>Bike Apparel</v>
      </c>
      <c r="C524" s="34">
        <f>INDEX(ATS!$A:$AE,MATCH('2) Order Form'!$W524,ATS!$AD:$AD,0),1)</f>
        <v>828094</v>
      </c>
      <c r="D524" s="34" t="str">
        <f>INDEX(ATS!$A:$AE,MATCH('2) Order Form'!$W524,ATS!$AD:$AD,0),2)</f>
        <v>Hunter Light Shorts W</v>
      </c>
      <c r="E524" s="83" t="str">
        <f>INDEX(ATS!$A:$AE,MATCH('2) Order Form'!$W524,ATS!$AD:$AD,0),4)</f>
        <v>RSWOD-M</v>
      </c>
      <c r="F524" s="83" t="str">
        <f>INDEX(ATS!$A:$AE,MATCH('2) Order Form'!$W524,ATS!$AD:$AD,0),5)</f>
        <v>Rosewood</v>
      </c>
      <c r="G524" s="146" t="str">
        <f>INDEX(ATS!$A:$AE,MATCH('2) Order Form'!$W524,ATS!$AD:$AD,0),6)</f>
        <v>M</v>
      </c>
      <c r="H524" s="59">
        <v>1</v>
      </c>
      <c r="I524" s="112">
        <v>0</v>
      </c>
      <c r="J524" s="118">
        <f>IFERROR(VLOOKUP(W524,ATS!$AD:$AF,2,FALSE),0)</f>
        <v>0</v>
      </c>
      <c r="K524" s="118" t="str">
        <f t="shared" si="378"/>
        <v>0</v>
      </c>
      <c r="L524" s="118">
        <f>IFERROR(VLOOKUP(W524,ATS!$AD:$AF,3,FALSE),0)</f>
        <v>0</v>
      </c>
      <c r="M524" s="151" t="str">
        <f t="shared" si="379"/>
        <v>0</v>
      </c>
      <c r="N524" s="94">
        <v>0</v>
      </c>
      <c r="O524" s="56">
        <f t="shared" si="380"/>
        <v>0</v>
      </c>
      <c r="P524" s="51">
        <f>VLOOKUP($C524,Prices!$A$3:$R$1996,MATCH('2) Order Form'!P$8,Prices!$A$2:$R$2,0),FALSE)</f>
        <v>50</v>
      </c>
      <c r="Q524" s="52">
        <f>VLOOKUP($C524,Prices!$A$3:$R$1996,MATCH('2) Order Form'!Q$8,Prices!$A$2:$R$2,0),FALSE)</f>
        <v>99.95</v>
      </c>
      <c r="R524" s="35">
        <f t="shared" si="381"/>
        <v>0</v>
      </c>
      <c r="S524" s="44">
        <f t="shared" si="382"/>
        <v>0</v>
      </c>
      <c r="T524" s="52">
        <f t="shared" si="383"/>
        <v>0</v>
      </c>
      <c r="U524" s="119">
        <f t="shared" si="320"/>
        <v>0</v>
      </c>
      <c r="V524" s="120"/>
      <c r="W524" s="143">
        <v>7048652537263</v>
      </c>
      <c r="X524" s="121"/>
      <c r="Y524" s="122">
        <f t="shared" si="377"/>
        <v>0</v>
      </c>
      <c r="Z524" s="123">
        <f t="shared" ca="1" si="384"/>
        <v>0</v>
      </c>
      <c r="AA524" s="123">
        <f t="shared" ca="1" si="385"/>
        <v>0</v>
      </c>
      <c r="AB524" s="123">
        <f t="shared" ca="1" si="386"/>
        <v>0</v>
      </c>
      <c r="AC524" s="123" t="str">
        <f t="shared" si="387"/>
        <v>828094Rosewood</v>
      </c>
      <c r="AD524" s="124">
        <f t="shared" si="388"/>
        <v>828094</v>
      </c>
      <c r="AE524" s="127">
        <f>VLOOKUP($C524,Classification!$A:$F,5,FALSE)</f>
        <v>137</v>
      </c>
      <c r="AF524" s="125">
        <f>VLOOKUP($C524,Classification!$A:$F,6,FALSE)</f>
        <v>1</v>
      </c>
      <c r="AG524" s="126" t="str">
        <f>INDEX(ATS!$A:$AE,MATCH('2) Order Form'!$W524,ATS!$AD:$AD,0),7)</f>
        <v>Stock</v>
      </c>
    </row>
    <row r="525" spans="1:33" ht="17.25" customHeight="1" x14ac:dyDescent="0.2">
      <c r="A525" s="34">
        <v>5</v>
      </c>
      <c r="B525" s="34" t="str">
        <f>VLOOKUP(A525,Classification!$H$2:$I$11,2,FALSE)</f>
        <v>Bike Apparel</v>
      </c>
      <c r="C525" s="34">
        <f>INDEX(ATS!$A:$AE,MATCH('2) Order Form'!$W525,ATS!$AD:$AD,0),1)</f>
        <v>828094</v>
      </c>
      <c r="D525" s="34" t="str">
        <f>INDEX(ATS!$A:$AE,MATCH('2) Order Form'!$W525,ATS!$AD:$AD,0),2)</f>
        <v>Hunter Light Shorts W</v>
      </c>
      <c r="E525" s="83" t="str">
        <f>INDEX(ATS!$A:$AE,MATCH('2) Order Form'!$W525,ATS!$AD:$AD,0),4)</f>
        <v>RSWOD-L</v>
      </c>
      <c r="F525" s="83" t="str">
        <f>INDEX(ATS!$A:$AE,MATCH('2) Order Form'!$W525,ATS!$AD:$AD,0),5)</f>
        <v>Rosewood</v>
      </c>
      <c r="G525" s="146" t="str">
        <f>INDEX(ATS!$A:$AE,MATCH('2) Order Form'!$W525,ATS!$AD:$AD,0),6)</f>
        <v>L</v>
      </c>
      <c r="H525" s="59">
        <v>1</v>
      </c>
      <c r="I525" s="112">
        <v>0</v>
      </c>
      <c r="J525" s="118">
        <f>IFERROR(VLOOKUP(W525,ATS!$AD:$AF,2,FALSE),0)</f>
        <v>0</v>
      </c>
      <c r="K525" s="118" t="str">
        <f t="shared" si="378"/>
        <v>0</v>
      </c>
      <c r="L525" s="118">
        <f>IFERROR(VLOOKUP(W525,ATS!$AD:$AF,3,FALSE),0)</f>
        <v>0</v>
      </c>
      <c r="M525" s="151" t="str">
        <f t="shared" si="379"/>
        <v>0</v>
      </c>
      <c r="N525" s="94">
        <v>0</v>
      </c>
      <c r="O525" s="56">
        <f t="shared" si="380"/>
        <v>0</v>
      </c>
      <c r="P525" s="51">
        <f>VLOOKUP($C525,Prices!$A$3:$R$1996,MATCH('2) Order Form'!P$8,Prices!$A$2:$R$2,0),FALSE)</f>
        <v>50</v>
      </c>
      <c r="Q525" s="52">
        <f>VLOOKUP($C525,Prices!$A$3:$R$1996,MATCH('2) Order Form'!Q$8,Prices!$A$2:$R$2,0),FALSE)</f>
        <v>99.95</v>
      </c>
      <c r="R525" s="35">
        <f t="shared" si="381"/>
        <v>0</v>
      </c>
      <c r="S525" s="44">
        <f t="shared" si="382"/>
        <v>0</v>
      </c>
      <c r="T525" s="52">
        <f t="shared" si="383"/>
        <v>0</v>
      </c>
      <c r="U525" s="119">
        <f t="shared" ref="U525:U592" si="389">IFERROR(I525/SUMIF($AC$9:$AC$684,AC525,$I$9:$I$684),0)</f>
        <v>0</v>
      </c>
      <c r="V525" s="120"/>
      <c r="W525" s="143">
        <v>7048652537256</v>
      </c>
      <c r="X525" s="121"/>
      <c r="Y525" s="122">
        <f t="shared" si="377"/>
        <v>0</v>
      </c>
      <c r="Z525" s="123">
        <f t="shared" ca="1" si="384"/>
        <v>0</v>
      </c>
      <c r="AA525" s="123">
        <f t="shared" ca="1" si="385"/>
        <v>0</v>
      </c>
      <c r="AB525" s="123">
        <f t="shared" ca="1" si="386"/>
        <v>0</v>
      </c>
      <c r="AC525" s="123" t="str">
        <f t="shared" si="387"/>
        <v>828094Rosewood</v>
      </c>
      <c r="AD525" s="124">
        <f t="shared" si="388"/>
        <v>828094</v>
      </c>
      <c r="AE525" s="127">
        <f>VLOOKUP($C525,Classification!$A:$F,5,FALSE)</f>
        <v>137</v>
      </c>
      <c r="AF525" s="125">
        <f>VLOOKUP($C525,Classification!$A:$F,6,FALSE)</f>
        <v>1</v>
      </c>
      <c r="AG525" s="126" t="str">
        <f>INDEX(ATS!$A:$AE,MATCH('2) Order Form'!$W525,ATS!$AD:$AD,0),7)</f>
        <v>Stock</v>
      </c>
    </row>
    <row r="526" spans="1:33" ht="17.25" customHeight="1" x14ac:dyDescent="0.2">
      <c r="A526" s="34">
        <v>5</v>
      </c>
      <c r="B526" s="34" t="str">
        <f>VLOOKUP(A526,Classification!$H$2:$I$11,2,FALSE)</f>
        <v>Bike Apparel</v>
      </c>
      <c r="C526" s="34">
        <f>INDEX(ATS!$A:$AE,MATCH('2) Order Form'!$W526,ATS!$AD:$AD,0),1)</f>
        <v>828094</v>
      </c>
      <c r="D526" s="34" t="str">
        <f>INDEX(ATS!$A:$AE,MATCH('2) Order Form'!$W526,ATS!$AD:$AD,0),2)</f>
        <v>Hunter Light Shorts W</v>
      </c>
      <c r="E526" s="83" t="str">
        <f>INDEX(ATS!$A:$AE,MATCH('2) Order Form'!$W526,ATS!$AD:$AD,0),4)</f>
        <v>SEGRY-XS</v>
      </c>
      <c r="F526" s="83" t="str">
        <f>INDEX(ATS!$A:$AE,MATCH('2) Order Form'!$W526,ATS!$AD:$AD,0),5)</f>
        <v>Stone Gray</v>
      </c>
      <c r="G526" s="146" t="str">
        <f>INDEX(ATS!$A:$AE,MATCH('2) Order Form'!$W526,ATS!$AD:$AD,0),6)</f>
        <v>XS</v>
      </c>
      <c r="H526" s="59">
        <v>1</v>
      </c>
      <c r="I526" s="112">
        <v>0</v>
      </c>
      <c r="J526" s="118">
        <f>IFERROR(VLOOKUP(W526,ATS!$AD:$AF,2,FALSE),0)</f>
        <v>17</v>
      </c>
      <c r="K526" s="118">
        <f t="shared" si="378"/>
        <v>17</v>
      </c>
      <c r="L526" s="118">
        <f>IFERROR(VLOOKUP(W526,ATS!$AD:$AF,3,FALSE),0)</f>
        <v>17</v>
      </c>
      <c r="M526" s="151">
        <f t="shared" si="379"/>
        <v>17</v>
      </c>
      <c r="N526" s="94">
        <v>0</v>
      </c>
      <c r="O526" s="56">
        <f t="shared" si="380"/>
        <v>0</v>
      </c>
      <c r="P526" s="51">
        <f>VLOOKUP($C526,Prices!$A$3:$R$1996,MATCH('2) Order Form'!P$8,Prices!$A$2:$R$2,0),FALSE)</f>
        <v>50</v>
      </c>
      <c r="Q526" s="52">
        <f>VLOOKUP($C526,Prices!$A$3:$R$1996,MATCH('2) Order Form'!Q$8,Prices!$A$2:$R$2,0),FALSE)</f>
        <v>99.95</v>
      </c>
      <c r="R526" s="35">
        <f t="shared" si="381"/>
        <v>0</v>
      </c>
      <c r="S526" s="44">
        <f t="shared" si="382"/>
        <v>0</v>
      </c>
      <c r="T526" s="52">
        <f t="shared" si="383"/>
        <v>0</v>
      </c>
      <c r="U526" s="119">
        <f t="shared" si="389"/>
        <v>0</v>
      </c>
      <c r="V526" s="120"/>
      <c r="W526" s="143">
        <v>7048652277640</v>
      </c>
      <c r="X526" s="121"/>
      <c r="Y526" s="122">
        <f t="shared" si="377"/>
        <v>0</v>
      </c>
      <c r="Z526" s="123">
        <f t="shared" ca="1" si="384"/>
        <v>0</v>
      </c>
      <c r="AA526" s="123">
        <f t="shared" ca="1" si="385"/>
        <v>0</v>
      </c>
      <c r="AB526" s="123">
        <f t="shared" ca="1" si="386"/>
        <v>1</v>
      </c>
      <c r="AC526" s="123" t="str">
        <f t="shared" si="387"/>
        <v>828094Stone Gray</v>
      </c>
      <c r="AD526" s="124">
        <f t="shared" si="388"/>
        <v>828094</v>
      </c>
      <c r="AE526" s="127">
        <f>VLOOKUP($C526,Classification!$A:$F,5,FALSE)</f>
        <v>137</v>
      </c>
      <c r="AF526" s="125">
        <f>VLOOKUP($C526,Classification!$A:$F,6,FALSE)</f>
        <v>1</v>
      </c>
      <c r="AG526" s="126" t="str">
        <f>INDEX(ATS!$A:$AE,MATCH('2) Order Form'!$W526,ATS!$AD:$AD,0),7)</f>
        <v>Active</v>
      </c>
    </row>
    <row r="527" spans="1:33" ht="17.25" customHeight="1" x14ac:dyDescent="0.2">
      <c r="A527" s="34">
        <v>5</v>
      </c>
      <c r="B527" s="34" t="str">
        <f>VLOOKUP(A527,Classification!$H$2:$I$11,2,FALSE)</f>
        <v>Bike Apparel</v>
      </c>
      <c r="C527" s="34">
        <f>INDEX(ATS!$A:$AE,MATCH('2) Order Form'!$W527,ATS!$AD:$AD,0),1)</f>
        <v>828094</v>
      </c>
      <c r="D527" s="34" t="str">
        <f>INDEX(ATS!$A:$AE,MATCH('2) Order Form'!$W527,ATS!$AD:$AD,0),2)</f>
        <v>Hunter Light Shorts W</v>
      </c>
      <c r="E527" s="83" t="str">
        <f>INDEX(ATS!$A:$AE,MATCH('2) Order Form'!$W527,ATS!$AD:$AD,0),4)</f>
        <v>SEGRY-S</v>
      </c>
      <c r="F527" s="83" t="str">
        <f>INDEX(ATS!$A:$AE,MATCH('2) Order Form'!$W527,ATS!$AD:$AD,0),5)</f>
        <v>Stone Gray</v>
      </c>
      <c r="G527" s="146" t="str">
        <f>INDEX(ATS!$A:$AE,MATCH('2) Order Form'!$W527,ATS!$AD:$AD,0),6)</f>
        <v>S</v>
      </c>
      <c r="H527" s="59">
        <v>1</v>
      </c>
      <c r="I527" s="112">
        <v>0</v>
      </c>
      <c r="J527" s="118">
        <f>IFERROR(VLOOKUP(W527,ATS!$AD:$AF,2,FALSE),0)</f>
        <v>21</v>
      </c>
      <c r="K527" s="118">
        <f t="shared" si="378"/>
        <v>21</v>
      </c>
      <c r="L527" s="118">
        <f>IFERROR(VLOOKUP(W527,ATS!$AD:$AF,3,FALSE),0)</f>
        <v>21</v>
      </c>
      <c r="M527" s="151">
        <f t="shared" si="379"/>
        <v>21</v>
      </c>
      <c r="N527" s="94">
        <v>0</v>
      </c>
      <c r="O527" s="56">
        <f t="shared" si="380"/>
        <v>0</v>
      </c>
      <c r="P527" s="51">
        <f>VLOOKUP($C527,Prices!$A$3:$R$1996,MATCH('2) Order Form'!P$8,Prices!$A$2:$R$2,0),FALSE)</f>
        <v>50</v>
      </c>
      <c r="Q527" s="52">
        <f>VLOOKUP($C527,Prices!$A$3:$R$1996,MATCH('2) Order Form'!Q$8,Prices!$A$2:$R$2,0),FALSE)</f>
        <v>99.95</v>
      </c>
      <c r="R527" s="35">
        <f t="shared" si="381"/>
        <v>0</v>
      </c>
      <c r="S527" s="44">
        <f t="shared" si="382"/>
        <v>0</v>
      </c>
      <c r="T527" s="52">
        <f t="shared" si="383"/>
        <v>0</v>
      </c>
      <c r="U527" s="119">
        <f t="shared" si="389"/>
        <v>0</v>
      </c>
      <c r="V527" s="120"/>
      <c r="W527" s="143">
        <v>7048652277633</v>
      </c>
      <c r="X527" s="121"/>
      <c r="Y527" s="122">
        <f t="shared" si="377"/>
        <v>0</v>
      </c>
      <c r="Z527" s="123">
        <f t="shared" ca="1" si="384"/>
        <v>0</v>
      </c>
      <c r="AA527" s="123">
        <f t="shared" ca="1" si="385"/>
        <v>0</v>
      </c>
      <c r="AB527" s="123">
        <f t="shared" ca="1" si="386"/>
        <v>0</v>
      </c>
      <c r="AC527" s="123" t="str">
        <f t="shared" si="387"/>
        <v>828094Stone Gray</v>
      </c>
      <c r="AD527" s="124">
        <f t="shared" si="388"/>
        <v>828094</v>
      </c>
      <c r="AE527" s="127">
        <f>VLOOKUP($C527,Classification!$A:$F,5,FALSE)</f>
        <v>137</v>
      </c>
      <c r="AF527" s="125">
        <f>VLOOKUP($C527,Classification!$A:$F,6,FALSE)</f>
        <v>1</v>
      </c>
      <c r="AG527" s="126" t="str">
        <f>INDEX(ATS!$A:$AE,MATCH('2) Order Form'!$W527,ATS!$AD:$AD,0),7)</f>
        <v>Active</v>
      </c>
    </row>
    <row r="528" spans="1:33" ht="17.25" customHeight="1" x14ac:dyDescent="0.2">
      <c r="A528" s="34">
        <v>5</v>
      </c>
      <c r="B528" s="34" t="str">
        <f>VLOOKUP(A528,Classification!$H$2:$I$11,2,FALSE)</f>
        <v>Bike Apparel</v>
      </c>
      <c r="C528" s="34">
        <f>INDEX(ATS!$A:$AE,MATCH('2) Order Form'!$W528,ATS!$AD:$AD,0),1)</f>
        <v>828094</v>
      </c>
      <c r="D528" s="34" t="str">
        <f>INDEX(ATS!$A:$AE,MATCH('2) Order Form'!$W528,ATS!$AD:$AD,0),2)</f>
        <v>Hunter Light Shorts W</v>
      </c>
      <c r="E528" s="83" t="str">
        <f>INDEX(ATS!$A:$AE,MATCH('2) Order Form'!$W528,ATS!$AD:$AD,0),4)</f>
        <v>SEGRY-M</v>
      </c>
      <c r="F528" s="83" t="str">
        <f>INDEX(ATS!$A:$AE,MATCH('2) Order Form'!$W528,ATS!$AD:$AD,0),5)</f>
        <v>Stone Gray</v>
      </c>
      <c r="G528" s="146" t="str">
        <f>INDEX(ATS!$A:$AE,MATCH('2) Order Form'!$W528,ATS!$AD:$AD,0),6)</f>
        <v>M</v>
      </c>
      <c r="H528" s="59">
        <v>1</v>
      </c>
      <c r="I528" s="112">
        <v>0</v>
      </c>
      <c r="J528" s="118">
        <f>IFERROR(VLOOKUP(W528,ATS!$AD:$AF,2,FALSE),0)</f>
        <v>10</v>
      </c>
      <c r="K528" s="118">
        <f t="shared" si="378"/>
        <v>10</v>
      </c>
      <c r="L528" s="118">
        <f>IFERROR(VLOOKUP(W528,ATS!$AD:$AF,3,FALSE),0)</f>
        <v>10</v>
      </c>
      <c r="M528" s="151">
        <f t="shared" si="379"/>
        <v>10</v>
      </c>
      <c r="N528" s="94">
        <v>0</v>
      </c>
      <c r="O528" s="56">
        <f t="shared" si="380"/>
        <v>0</v>
      </c>
      <c r="P528" s="51">
        <f>VLOOKUP($C528,Prices!$A$3:$R$1996,MATCH('2) Order Form'!P$8,Prices!$A$2:$R$2,0),FALSE)</f>
        <v>50</v>
      </c>
      <c r="Q528" s="52">
        <f>VLOOKUP($C528,Prices!$A$3:$R$1996,MATCH('2) Order Form'!Q$8,Prices!$A$2:$R$2,0),FALSE)</f>
        <v>99.95</v>
      </c>
      <c r="R528" s="35">
        <f t="shared" si="381"/>
        <v>0</v>
      </c>
      <c r="S528" s="44">
        <f t="shared" si="382"/>
        <v>0</v>
      </c>
      <c r="T528" s="52">
        <f t="shared" si="383"/>
        <v>0</v>
      </c>
      <c r="U528" s="119">
        <f t="shared" si="389"/>
        <v>0</v>
      </c>
      <c r="V528" s="120"/>
      <c r="W528" s="143">
        <v>7048652277626</v>
      </c>
      <c r="X528" s="121"/>
      <c r="Y528" s="122">
        <f t="shared" si="377"/>
        <v>0</v>
      </c>
      <c r="Z528" s="123">
        <f t="shared" ca="1" si="384"/>
        <v>0</v>
      </c>
      <c r="AA528" s="123">
        <f t="shared" ca="1" si="385"/>
        <v>0</v>
      </c>
      <c r="AB528" s="123">
        <f t="shared" ca="1" si="386"/>
        <v>0</v>
      </c>
      <c r="AC528" s="123" t="str">
        <f t="shared" si="387"/>
        <v>828094Stone Gray</v>
      </c>
      <c r="AD528" s="124">
        <f t="shared" si="388"/>
        <v>828094</v>
      </c>
      <c r="AE528" s="127">
        <f>VLOOKUP($C528,Classification!$A:$F,5,FALSE)</f>
        <v>137</v>
      </c>
      <c r="AF528" s="125">
        <f>VLOOKUP($C528,Classification!$A:$F,6,FALSE)</f>
        <v>1</v>
      </c>
      <c r="AG528" s="126" t="str">
        <f>INDEX(ATS!$A:$AE,MATCH('2) Order Form'!$W528,ATS!$AD:$AD,0),7)</f>
        <v>Active</v>
      </c>
    </row>
    <row r="529" spans="1:33" ht="17.25" customHeight="1" x14ac:dyDescent="0.2">
      <c r="A529" s="34">
        <v>5</v>
      </c>
      <c r="B529" s="34" t="str">
        <f>VLOOKUP(A529,Classification!$H$2:$I$11,2,FALSE)</f>
        <v>Bike Apparel</v>
      </c>
      <c r="C529" s="34">
        <f>INDEX(ATS!$A:$AE,MATCH('2) Order Form'!$W529,ATS!$AD:$AD,0),1)</f>
        <v>828094</v>
      </c>
      <c r="D529" s="34" t="str">
        <f>INDEX(ATS!$A:$AE,MATCH('2) Order Form'!$W529,ATS!$AD:$AD,0),2)</f>
        <v>Hunter Light Shorts W</v>
      </c>
      <c r="E529" s="83" t="str">
        <f>INDEX(ATS!$A:$AE,MATCH('2) Order Form'!$W529,ATS!$AD:$AD,0),4)</f>
        <v>SEGRY-L</v>
      </c>
      <c r="F529" s="83" t="str">
        <f>INDEX(ATS!$A:$AE,MATCH('2) Order Form'!$W529,ATS!$AD:$AD,0),5)</f>
        <v>Stone Gray</v>
      </c>
      <c r="G529" s="146" t="str">
        <f>INDEX(ATS!$A:$AE,MATCH('2) Order Form'!$W529,ATS!$AD:$AD,0),6)</f>
        <v>L</v>
      </c>
      <c r="H529" s="59">
        <v>1</v>
      </c>
      <c r="I529" s="112">
        <v>0</v>
      </c>
      <c r="J529" s="118">
        <f>IFERROR(VLOOKUP(W529,ATS!$AD:$AF,2,FALSE),0)</f>
        <v>0</v>
      </c>
      <c r="K529" s="118" t="str">
        <f t="shared" si="378"/>
        <v>0</v>
      </c>
      <c r="L529" s="118">
        <f>IFERROR(VLOOKUP(W529,ATS!$AD:$AF,3,FALSE),0)</f>
        <v>0</v>
      </c>
      <c r="M529" s="151" t="str">
        <f t="shared" si="379"/>
        <v>0</v>
      </c>
      <c r="N529" s="94">
        <v>0</v>
      </c>
      <c r="O529" s="56">
        <f t="shared" si="380"/>
        <v>0</v>
      </c>
      <c r="P529" s="51">
        <f>VLOOKUP($C529,Prices!$A$3:$R$1996,MATCH('2) Order Form'!P$8,Prices!$A$2:$R$2,0),FALSE)</f>
        <v>50</v>
      </c>
      <c r="Q529" s="52">
        <f>VLOOKUP($C529,Prices!$A$3:$R$1996,MATCH('2) Order Form'!Q$8,Prices!$A$2:$R$2,0),FALSE)</f>
        <v>99.95</v>
      </c>
      <c r="R529" s="35">
        <f t="shared" si="381"/>
        <v>0</v>
      </c>
      <c r="S529" s="44">
        <f t="shared" si="382"/>
        <v>0</v>
      </c>
      <c r="T529" s="52">
        <f t="shared" si="383"/>
        <v>0</v>
      </c>
      <c r="U529" s="119">
        <f t="shared" si="389"/>
        <v>0</v>
      </c>
      <c r="V529" s="120"/>
      <c r="W529" s="143">
        <v>7048652277619</v>
      </c>
      <c r="X529" s="121"/>
      <c r="Y529" s="122">
        <f t="shared" si="377"/>
        <v>0</v>
      </c>
      <c r="Z529" s="123">
        <f t="shared" ca="1" si="384"/>
        <v>0</v>
      </c>
      <c r="AA529" s="123">
        <f t="shared" ca="1" si="385"/>
        <v>0</v>
      </c>
      <c r="AB529" s="123">
        <f t="shared" ca="1" si="386"/>
        <v>0</v>
      </c>
      <c r="AC529" s="123" t="str">
        <f t="shared" si="387"/>
        <v>828094Stone Gray</v>
      </c>
      <c r="AD529" s="124">
        <f t="shared" si="388"/>
        <v>828094</v>
      </c>
      <c r="AE529" s="127">
        <f>VLOOKUP($C529,Classification!$A:$F,5,FALSE)</f>
        <v>137</v>
      </c>
      <c r="AF529" s="125">
        <f>VLOOKUP($C529,Classification!$A:$F,6,FALSE)</f>
        <v>1</v>
      </c>
      <c r="AG529" s="126" t="str">
        <f>INDEX(ATS!$A:$AE,MATCH('2) Order Form'!$W529,ATS!$AD:$AD,0),7)</f>
        <v>Active</v>
      </c>
    </row>
    <row r="530" spans="1:33" ht="17.25" customHeight="1" x14ac:dyDescent="0.2">
      <c r="A530" s="34">
        <v>5</v>
      </c>
      <c r="B530" s="34" t="str">
        <f>VLOOKUP(A530,Classification!$H$2:$I$11,2,FALSE)</f>
        <v>Bike Apparel</v>
      </c>
      <c r="C530" s="34">
        <f>INDEX(ATS!$A:$AE,MATCH('2) Order Form'!$W530,ATS!$AD:$AD,0),1)</f>
        <v>828162</v>
      </c>
      <c r="D530" s="34" t="str">
        <f>INDEX(ATS!$A:$AE,MATCH('2) Order Form'!$W530,ATS!$AD:$AD,0),2)</f>
        <v>Hunter Slashed Shorts W</v>
      </c>
      <c r="E530" s="83" t="str">
        <f>INDEX(ATS!$A:$AE,MATCH('2) Order Form'!$W530,ATS!$AD:$AD,0),4)</f>
        <v>SEGRY-XS</v>
      </c>
      <c r="F530" s="83" t="str">
        <f>INDEX(ATS!$A:$AE,MATCH('2) Order Form'!$W530,ATS!$AD:$AD,0),5)</f>
        <v>Stone Gray</v>
      </c>
      <c r="G530" s="146" t="str">
        <f>INDEX(ATS!$A:$AE,MATCH('2) Order Form'!$W530,ATS!$AD:$AD,0),6)</f>
        <v>XS</v>
      </c>
      <c r="H530" s="59">
        <v>1</v>
      </c>
      <c r="I530" s="112">
        <v>0</v>
      </c>
      <c r="J530" s="118">
        <f>IFERROR(VLOOKUP(W530,ATS!$AD:$AF,2,FALSE),0)</f>
        <v>30</v>
      </c>
      <c r="K530" s="118">
        <f t="shared" si="378"/>
        <v>30</v>
      </c>
      <c r="L530" s="118">
        <f>IFERROR(VLOOKUP(W530,ATS!$AD:$AF,3,FALSE),0)</f>
        <v>30</v>
      </c>
      <c r="M530" s="151">
        <f t="shared" si="379"/>
        <v>30</v>
      </c>
      <c r="N530" s="94">
        <v>0</v>
      </c>
      <c r="O530" s="56">
        <f t="shared" si="380"/>
        <v>0</v>
      </c>
      <c r="P530" s="51">
        <f>VLOOKUP($C530,Prices!$A$3:$R$1996,MATCH('2) Order Form'!P$8,Prices!$A$2:$R$2,0),FALSE)</f>
        <v>40</v>
      </c>
      <c r="Q530" s="52">
        <f>VLOOKUP($C530,Prices!$A$3:$R$1996,MATCH('2) Order Form'!Q$8,Prices!$A$2:$R$2,0),FALSE)</f>
        <v>79.95</v>
      </c>
      <c r="R530" s="35">
        <f t="shared" si="381"/>
        <v>0</v>
      </c>
      <c r="S530" s="44">
        <f t="shared" si="382"/>
        <v>0</v>
      </c>
      <c r="T530" s="52">
        <f t="shared" si="383"/>
        <v>0</v>
      </c>
      <c r="U530" s="119">
        <f t="shared" si="389"/>
        <v>0</v>
      </c>
      <c r="V530" s="120"/>
      <c r="W530" s="143">
        <v>7048652537126</v>
      </c>
      <c r="X530" s="121"/>
      <c r="Y530" s="122">
        <f t="shared" si="377"/>
        <v>0</v>
      </c>
      <c r="Z530" s="123">
        <f t="shared" ca="1" si="384"/>
        <v>0</v>
      </c>
      <c r="AA530" s="123">
        <f t="shared" ca="1" si="385"/>
        <v>1</v>
      </c>
      <c r="AB530" s="123">
        <f t="shared" ca="1" si="386"/>
        <v>0</v>
      </c>
      <c r="AC530" s="123" t="str">
        <f t="shared" si="387"/>
        <v>828162Stone Gray</v>
      </c>
      <c r="AD530" s="124">
        <f t="shared" si="388"/>
        <v>828162</v>
      </c>
      <c r="AE530" s="127">
        <f>VLOOKUP($C530,Classification!$A:$F,5,FALSE)</f>
        <v>138</v>
      </c>
      <c r="AF530" s="125">
        <f>VLOOKUP($C530,Classification!$A:$F,6,FALSE)</f>
        <v>1</v>
      </c>
      <c r="AG530" s="126" t="str">
        <f>INDEX(ATS!$A:$AE,MATCH('2) Order Form'!$W530,ATS!$AD:$AD,0),7)</f>
        <v>Active</v>
      </c>
    </row>
    <row r="531" spans="1:33" ht="17.25" customHeight="1" x14ac:dyDescent="0.2">
      <c r="A531" s="34">
        <v>5</v>
      </c>
      <c r="B531" s="34" t="str">
        <f>VLOOKUP(A531,Classification!$H$2:$I$11,2,FALSE)</f>
        <v>Bike Apparel</v>
      </c>
      <c r="C531" s="34">
        <f>INDEX(ATS!$A:$AE,MATCH('2) Order Form'!$W531,ATS!$AD:$AD,0),1)</f>
        <v>828162</v>
      </c>
      <c r="D531" s="34" t="str">
        <f>INDEX(ATS!$A:$AE,MATCH('2) Order Form'!$W531,ATS!$AD:$AD,0),2)</f>
        <v>Hunter Slashed Shorts W</v>
      </c>
      <c r="E531" s="83" t="str">
        <f>INDEX(ATS!$A:$AE,MATCH('2) Order Form'!$W531,ATS!$AD:$AD,0),4)</f>
        <v>SEGRY-S</v>
      </c>
      <c r="F531" s="83" t="str">
        <f>INDEX(ATS!$A:$AE,MATCH('2) Order Form'!$W531,ATS!$AD:$AD,0),5)</f>
        <v>Stone Gray</v>
      </c>
      <c r="G531" s="146" t="str">
        <f>INDEX(ATS!$A:$AE,MATCH('2) Order Form'!$W531,ATS!$AD:$AD,0),6)</f>
        <v>S</v>
      </c>
      <c r="H531" s="59">
        <v>1</v>
      </c>
      <c r="I531" s="112">
        <v>0</v>
      </c>
      <c r="J531" s="118">
        <f>IFERROR(VLOOKUP(W531,ATS!$AD:$AF,2,FALSE),0)</f>
        <v>22</v>
      </c>
      <c r="K531" s="118">
        <f t="shared" si="378"/>
        <v>22</v>
      </c>
      <c r="L531" s="118">
        <f>IFERROR(VLOOKUP(W531,ATS!$AD:$AF,3,FALSE),0)</f>
        <v>22</v>
      </c>
      <c r="M531" s="151">
        <f t="shared" si="379"/>
        <v>22</v>
      </c>
      <c r="N531" s="94">
        <v>0</v>
      </c>
      <c r="O531" s="56">
        <f t="shared" si="380"/>
        <v>0</v>
      </c>
      <c r="P531" s="51">
        <f>VLOOKUP($C531,Prices!$A$3:$R$1996,MATCH('2) Order Form'!P$8,Prices!$A$2:$R$2,0),FALSE)</f>
        <v>40</v>
      </c>
      <c r="Q531" s="52">
        <f>VLOOKUP($C531,Prices!$A$3:$R$1996,MATCH('2) Order Form'!Q$8,Prices!$A$2:$R$2,0),FALSE)</f>
        <v>79.95</v>
      </c>
      <c r="R531" s="35">
        <f t="shared" si="381"/>
        <v>0</v>
      </c>
      <c r="S531" s="44">
        <f t="shared" si="382"/>
        <v>0</v>
      </c>
      <c r="T531" s="52">
        <f t="shared" si="383"/>
        <v>0</v>
      </c>
      <c r="U531" s="119">
        <f t="shared" si="389"/>
        <v>0</v>
      </c>
      <c r="V531" s="120"/>
      <c r="W531" s="143">
        <v>7048652537119</v>
      </c>
      <c r="X531" s="121"/>
      <c r="Y531" s="122">
        <f t="shared" si="377"/>
        <v>0</v>
      </c>
      <c r="Z531" s="123">
        <f t="shared" ca="1" si="384"/>
        <v>0</v>
      </c>
      <c r="AA531" s="123">
        <f t="shared" ca="1" si="385"/>
        <v>0</v>
      </c>
      <c r="AB531" s="123">
        <f t="shared" ca="1" si="386"/>
        <v>0</v>
      </c>
      <c r="AC531" s="123" t="str">
        <f t="shared" si="387"/>
        <v>828162Stone Gray</v>
      </c>
      <c r="AD531" s="124">
        <f t="shared" si="388"/>
        <v>828162</v>
      </c>
      <c r="AE531" s="127">
        <f>VLOOKUP($C531,Classification!$A:$F,5,FALSE)</f>
        <v>138</v>
      </c>
      <c r="AF531" s="125">
        <f>VLOOKUP($C531,Classification!$A:$F,6,FALSE)</f>
        <v>1</v>
      </c>
      <c r="AG531" s="126" t="str">
        <f>INDEX(ATS!$A:$AE,MATCH('2) Order Form'!$W531,ATS!$AD:$AD,0),7)</f>
        <v>Active</v>
      </c>
    </row>
    <row r="532" spans="1:33" ht="17.25" customHeight="1" x14ac:dyDescent="0.2">
      <c r="A532" s="34">
        <v>5</v>
      </c>
      <c r="B532" s="34" t="str">
        <f>VLOOKUP(A532,Classification!$H$2:$I$11,2,FALSE)</f>
        <v>Bike Apparel</v>
      </c>
      <c r="C532" s="34">
        <f>INDEX(ATS!$A:$AE,MATCH('2) Order Form'!$W532,ATS!$AD:$AD,0),1)</f>
        <v>828162</v>
      </c>
      <c r="D532" s="34" t="str">
        <f>INDEX(ATS!$A:$AE,MATCH('2) Order Form'!$W532,ATS!$AD:$AD,0),2)</f>
        <v>Hunter Slashed Shorts W</v>
      </c>
      <c r="E532" s="83" t="str">
        <f>INDEX(ATS!$A:$AE,MATCH('2) Order Form'!$W532,ATS!$AD:$AD,0),4)</f>
        <v>SEGRY-M</v>
      </c>
      <c r="F532" s="83" t="str">
        <f>INDEX(ATS!$A:$AE,MATCH('2) Order Form'!$W532,ATS!$AD:$AD,0),5)</f>
        <v>Stone Gray</v>
      </c>
      <c r="G532" s="146" t="str">
        <f>INDEX(ATS!$A:$AE,MATCH('2) Order Form'!$W532,ATS!$AD:$AD,0),6)</f>
        <v>M</v>
      </c>
      <c r="H532" s="59">
        <v>1</v>
      </c>
      <c r="I532" s="112">
        <v>0</v>
      </c>
      <c r="J532" s="118">
        <f>IFERROR(VLOOKUP(W532,ATS!$AD:$AF,2,FALSE),0)</f>
        <v>26</v>
      </c>
      <c r="K532" s="118">
        <f t="shared" si="378"/>
        <v>26</v>
      </c>
      <c r="L532" s="118">
        <f>IFERROR(VLOOKUP(W532,ATS!$AD:$AF,3,FALSE),0)</f>
        <v>26</v>
      </c>
      <c r="M532" s="151">
        <f t="shared" ref="M532:M541" si="390">IF(L532=99999,"OPEN",IF(L532&gt;50,"50+",IF(L532&lt;=0,"0",L532)))</f>
        <v>26</v>
      </c>
      <c r="N532" s="94">
        <v>0</v>
      </c>
      <c r="O532" s="56">
        <f t="shared" ref="O532:O541" si="391">IF(N532&lt;&gt;0,N532,$P$5)</f>
        <v>0</v>
      </c>
      <c r="P532" s="51">
        <f>VLOOKUP($C532,Prices!$A$3:$R$1996,MATCH('2) Order Form'!P$8,Prices!$A$2:$R$2,0),FALSE)</f>
        <v>40</v>
      </c>
      <c r="Q532" s="52">
        <f>VLOOKUP($C532,Prices!$A$3:$R$1996,MATCH('2) Order Form'!Q$8,Prices!$A$2:$R$2,0),FALSE)</f>
        <v>79.95</v>
      </c>
      <c r="R532" s="35">
        <f t="shared" ref="R532:R541" si="392">I532*P532</f>
        <v>0</v>
      </c>
      <c r="S532" s="44">
        <f t="shared" ref="S532:S541" si="393">R532*O532</f>
        <v>0</v>
      </c>
      <c r="T532" s="52">
        <f t="shared" ref="T532:T541" si="394">R532-S532</f>
        <v>0</v>
      </c>
      <c r="U532" s="119">
        <f t="shared" si="389"/>
        <v>0</v>
      </c>
      <c r="V532" s="120"/>
      <c r="W532" s="143">
        <v>7048652537102</v>
      </c>
      <c r="X532" s="121"/>
      <c r="Y532" s="122">
        <f t="shared" si="377"/>
        <v>0</v>
      </c>
      <c r="Z532" s="123">
        <f t="shared" ref="Z532:Z541" ca="1" si="395">IF(A532=OFFSET(A532,-1,0),0,1)</f>
        <v>0</v>
      </c>
      <c r="AA532" s="123">
        <f t="shared" ref="AA532:AA541" ca="1" si="396">IF(C532=OFFSET(C532,-1,0),0,1)</f>
        <v>0</v>
      </c>
      <c r="AB532" s="123">
        <f t="shared" ref="AB532:AB541" ca="1" si="397">IF(F532=OFFSET(F532,-1,0),0,1)</f>
        <v>0</v>
      </c>
      <c r="AC532" s="123" t="str">
        <f t="shared" ref="AC532:AC541" si="398">CONCATENATE(C532,F532)</f>
        <v>828162Stone Gray</v>
      </c>
      <c r="AD532" s="124">
        <f t="shared" ref="AD532:AD541" si="399">IFERROR(IF(B532="EYEWEAR",CONCATENATE(C532,"-",G532),C532),C532)</f>
        <v>828162</v>
      </c>
      <c r="AE532" s="127">
        <f>VLOOKUP($C532,Classification!$A:$F,5,FALSE)</f>
        <v>138</v>
      </c>
      <c r="AF532" s="125">
        <f>VLOOKUP($C532,Classification!$A:$F,6,FALSE)</f>
        <v>1</v>
      </c>
      <c r="AG532" s="126" t="str">
        <f>INDEX(ATS!$A:$AE,MATCH('2) Order Form'!$W532,ATS!$AD:$AD,0),7)</f>
        <v>Active</v>
      </c>
    </row>
    <row r="533" spans="1:33" ht="17.25" customHeight="1" x14ac:dyDescent="0.2">
      <c r="A533" s="34">
        <v>5</v>
      </c>
      <c r="B533" s="34" t="str">
        <f>VLOOKUP(A533,Classification!$H$2:$I$11,2,FALSE)</f>
        <v>Bike Apparel</v>
      </c>
      <c r="C533" s="34">
        <f>INDEX(ATS!$A:$AE,MATCH('2) Order Form'!$W533,ATS!$AD:$AD,0),1)</f>
        <v>828162</v>
      </c>
      <c r="D533" s="34" t="str">
        <f>INDEX(ATS!$A:$AE,MATCH('2) Order Form'!$W533,ATS!$AD:$AD,0),2)</f>
        <v>Hunter Slashed Shorts W</v>
      </c>
      <c r="E533" s="83" t="str">
        <f>INDEX(ATS!$A:$AE,MATCH('2) Order Form'!$W533,ATS!$AD:$AD,0),4)</f>
        <v>SEGRY-L</v>
      </c>
      <c r="F533" s="83" t="str">
        <f>INDEX(ATS!$A:$AE,MATCH('2) Order Form'!$W533,ATS!$AD:$AD,0),5)</f>
        <v>Stone Gray</v>
      </c>
      <c r="G533" s="146" t="str">
        <f>INDEX(ATS!$A:$AE,MATCH('2) Order Form'!$W533,ATS!$AD:$AD,0),6)</f>
        <v>L</v>
      </c>
      <c r="H533" s="59">
        <v>1</v>
      </c>
      <c r="I533" s="112">
        <v>0</v>
      </c>
      <c r="J533" s="118">
        <f>IFERROR(VLOOKUP(W533,ATS!$AD:$AF,2,FALSE),0)</f>
        <v>79</v>
      </c>
      <c r="K533" s="118" t="str">
        <f t="shared" si="378"/>
        <v>50+</v>
      </c>
      <c r="L533" s="118">
        <f>IFERROR(VLOOKUP(W533,ATS!$AD:$AF,3,FALSE),0)</f>
        <v>79</v>
      </c>
      <c r="M533" s="151" t="str">
        <f t="shared" si="390"/>
        <v>50+</v>
      </c>
      <c r="N533" s="94">
        <v>0</v>
      </c>
      <c r="O533" s="56">
        <f t="shared" si="391"/>
        <v>0</v>
      </c>
      <c r="P533" s="51">
        <f>VLOOKUP($C533,Prices!$A$3:$R$1996,MATCH('2) Order Form'!P$8,Prices!$A$2:$R$2,0),FALSE)</f>
        <v>40</v>
      </c>
      <c r="Q533" s="52">
        <f>VLOOKUP($C533,Prices!$A$3:$R$1996,MATCH('2) Order Form'!Q$8,Prices!$A$2:$R$2,0),FALSE)</f>
        <v>79.95</v>
      </c>
      <c r="R533" s="35">
        <f t="shared" si="392"/>
        <v>0</v>
      </c>
      <c r="S533" s="44">
        <f t="shared" si="393"/>
        <v>0</v>
      </c>
      <c r="T533" s="52">
        <f t="shared" si="394"/>
        <v>0</v>
      </c>
      <c r="U533" s="119">
        <f t="shared" si="389"/>
        <v>0</v>
      </c>
      <c r="V533" s="120"/>
      <c r="W533" s="143">
        <v>7048652537096</v>
      </c>
      <c r="X533" s="121"/>
      <c r="Y533" s="122">
        <f t="shared" si="377"/>
        <v>0</v>
      </c>
      <c r="Z533" s="123">
        <f t="shared" ca="1" si="395"/>
        <v>0</v>
      </c>
      <c r="AA533" s="123">
        <f t="shared" ca="1" si="396"/>
        <v>0</v>
      </c>
      <c r="AB533" s="123">
        <f t="shared" ca="1" si="397"/>
        <v>0</v>
      </c>
      <c r="AC533" s="123" t="str">
        <f t="shared" si="398"/>
        <v>828162Stone Gray</v>
      </c>
      <c r="AD533" s="124">
        <f t="shared" si="399"/>
        <v>828162</v>
      </c>
      <c r="AE533" s="127">
        <f>VLOOKUP($C533,Classification!$A:$F,5,FALSE)</f>
        <v>138</v>
      </c>
      <c r="AF533" s="125">
        <f>VLOOKUP($C533,Classification!$A:$F,6,FALSE)</f>
        <v>1</v>
      </c>
      <c r="AG533" s="126" t="str">
        <f>INDEX(ATS!$A:$AE,MATCH('2) Order Form'!$W533,ATS!$AD:$AD,0),7)</f>
        <v>Active</v>
      </c>
    </row>
    <row r="534" spans="1:33" ht="17.25" customHeight="1" x14ac:dyDescent="0.2">
      <c r="A534" s="34">
        <v>5</v>
      </c>
      <c r="B534" s="34" t="str">
        <f>VLOOKUP(A534,Classification!$H$2:$I$11,2,FALSE)</f>
        <v>Bike Apparel</v>
      </c>
      <c r="C534" s="34">
        <f>INDEX(ATS!$A:$AE,MATCH('2) Order Form'!$W534,ATS!$AD:$AD,0),1)</f>
        <v>810119</v>
      </c>
      <c r="D534" s="34" t="str">
        <f>INDEX(ATS!$A:$AE,MATCH('2) Order Form'!$W534,ATS!$AD:$AD,0),2)</f>
        <v>Crossfire Bib Shorts W</v>
      </c>
      <c r="E534" s="83" t="str">
        <f>INDEX(ATS!$A:$AE,MATCH('2) Order Form'!$W534,ATS!$AD:$AD,0),4)</f>
        <v>BLACK-XS</v>
      </c>
      <c r="F534" s="83" t="str">
        <f>INDEX(ATS!$A:$AE,MATCH('2) Order Form'!$W534,ATS!$AD:$AD,0),5)</f>
        <v>Black</v>
      </c>
      <c r="G534" s="146" t="str">
        <f>INDEX(ATS!$A:$AE,MATCH('2) Order Form'!$W534,ATS!$AD:$AD,0),6)</f>
        <v>XS</v>
      </c>
      <c r="H534" s="59">
        <v>1</v>
      </c>
      <c r="I534" s="112">
        <v>0</v>
      </c>
      <c r="J534" s="118">
        <f>IFERROR(VLOOKUP(W534,ATS!$AD:$AF,2,FALSE),0)</f>
        <v>13</v>
      </c>
      <c r="K534" s="118">
        <f t="shared" si="378"/>
        <v>13</v>
      </c>
      <c r="L534" s="118">
        <f>IFERROR(VLOOKUP(W534,ATS!$AD:$AF,3,FALSE),0)</f>
        <v>13</v>
      </c>
      <c r="M534" s="151">
        <f t="shared" ref="M534:M537" si="400">IF(L534=99999,"OPEN",IF(L534&gt;50,"50+",IF(L534&lt;=0,"0",L534)))</f>
        <v>13</v>
      </c>
      <c r="N534" s="94">
        <v>0</v>
      </c>
      <c r="O534" s="56">
        <f t="shared" ref="O534:O537" si="401">IF(N534&lt;&gt;0,N534,$P$5)</f>
        <v>0</v>
      </c>
      <c r="P534" s="51">
        <f>VLOOKUP($C534,Prices!$A$3:$R$1996,MATCH('2) Order Form'!P$8,Prices!$A$2:$R$2,0),FALSE)</f>
        <v>75</v>
      </c>
      <c r="Q534" s="52">
        <f>VLOOKUP($C534,Prices!$A$3:$R$1996,MATCH('2) Order Form'!Q$8,Prices!$A$2:$R$2,0),FALSE)</f>
        <v>149.94999999999999</v>
      </c>
      <c r="R534" s="35">
        <f t="shared" ref="R534:R537" si="402">I534*P534</f>
        <v>0</v>
      </c>
      <c r="S534" s="44">
        <f t="shared" ref="S534:S537" si="403">R534*O534</f>
        <v>0</v>
      </c>
      <c r="T534" s="52">
        <f t="shared" ref="T534:T537" si="404">R534-S534</f>
        <v>0</v>
      </c>
      <c r="U534" s="119">
        <f t="shared" ref="U534:U537" si="405">IFERROR(I534/SUMIF($AC$9:$AC$684,AC534,$I$9:$I$684),0)</f>
        <v>0</v>
      </c>
      <c r="V534" s="120"/>
      <c r="W534" s="143">
        <v>7048652666482</v>
      </c>
      <c r="X534" s="121"/>
      <c r="Y534" s="122">
        <f t="shared" ref="Y534:Y537" si="406">I534*Q534</f>
        <v>0</v>
      </c>
      <c r="Z534" s="123">
        <f t="shared" ref="Z534:Z537" ca="1" si="407">IF(A534=OFFSET(A534,-1,0),0,1)</f>
        <v>0</v>
      </c>
      <c r="AA534" s="123">
        <f t="shared" ref="AA534:AA537" ca="1" si="408">IF(C534=OFFSET(C534,-1,0),0,1)</f>
        <v>1</v>
      </c>
      <c r="AB534" s="123">
        <f t="shared" ref="AB534:AB537" ca="1" si="409">IF(F534=OFFSET(F534,-1,0),0,1)</f>
        <v>1</v>
      </c>
      <c r="AC534" s="123" t="str">
        <f t="shared" ref="AC534:AC537" si="410">CONCATENATE(C534,F534)</f>
        <v>810119Black</v>
      </c>
      <c r="AD534" s="124">
        <f t="shared" ref="AD534:AD537" si="411">IFERROR(IF(B534="EYEWEAR",CONCATENATE(C534,"-",G534),C534),C534)</f>
        <v>810119</v>
      </c>
      <c r="AE534" s="127" t="e">
        <f>VLOOKUP($C534,Classification!$A:$F,5,FALSE)</f>
        <v>#N/A</v>
      </c>
      <c r="AF534" s="125" t="e">
        <f>VLOOKUP($C534,Classification!$A:$F,6,FALSE)</f>
        <v>#N/A</v>
      </c>
      <c r="AG534" s="126" t="str">
        <f>INDEX(ATS!$A:$AE,MATCH('2) Order Form'!$W534,ATS!$AD:$AD,0),7)</f>
        <v>Active</v>
      </c>
    </row>
    <row r="535" spans="1:33" ht="17.25" customHeight="1" x14ac:dyDescent="0.2">
      <c r="A535" s="34">
        <v>5</v>
      </c>
      <c r="B535" s="34" t="str">
        <f>VLOOKUP(A535,Classification!$H$2:$I$11,2,FALSE)</f>
        <v>Bike Apparel</v>
      </c>
      <c r="C535" s="34">
        <f>INDEX(ATS!$A:$AE,MATCH('2) Order Form'!$W535,ATS!$AD:$AD,0),1)</f>
        <v>810119</v>
      </c>
      <c r="D535" s="34" t="str">
        <f>INDEX(ATS!$A:$AE,MATCH('2) Order Form'!$W535,ATS!$AD:$AD,0),2)</f>
        <v>Crossfire Bib Shorts W</v>
      </c>
      <c r="E535" s="83" t="str">
        <f>INDEX(ATS!$A:$AE,MATCH('2) Order Form'!$W535,ATS!$AD:$AD,0),4)</f>
        <v>BLACK-S</v>
      </c>
      <c r="F535" s="83" t="str">
        <f>INDEX(ATS!$A:$AE,MATCH('2) Order Form'!$W535,ATS!$AD:$AD,0),5)</f>
        <v>Black</v>
      </c>
      <c r="G535" s="146" t="str">
        <f>INDEX(ATS!$A:$AE,MATCH('2) Order Form'!$W535,ATS!$AD:$AD,0),6)</f>
        <v>S</v>
      </c>
      <c r="H535" s="59">
        <v>1</v>
      </c>
      <c r="I535" s="112">
        <v>0</v>
      </c>
      <c r="J535" s="118">
        <f>IFERROR(VLOOKUP(W535,ATS!$AD:$AF,2,FALSE),0)</f>
        <v>22</v>
      </c>
      <c r="K535" s="118">
        <f t="shared" si="378"/>
        <v>22</v>
      </c>
      <c r="L535" s="118">
        <f>IFERROR(VLOOKUP(W535,ATS!$AD:$AF,3,FALSE),0)</f>
        <v>22</v>
      </c>
      <c r="M535" s="151">
        <f t="shared" si="400"/>
        <v>22</v>
      </c>
      <c r="N535" s="94">
        <v>0</v>
      </c>
      <c r="O535" s="56">
        <f t="shared" si="401"/>
        <v>0</v>
      </c>
      <c r="P535" s="51">
        <f>VLOOKUP($C535,Prices!$A$3:$R$1996,MATCH('2) Order Form'!P$8,Prices!$A$2:$R$2,0),FALSE)</f>
        <v>75</v>
      </c>
      <c r="Q535" s="52">
        <f>VLOOKUP($C535,Prices!$A$3:$R$1996,MATCH('2) Order Form'!Q$8,Prices!$A$2:$R$2,0),FALSE)</f>
        <v>149.94999999999999</v>
      </c>
      <c r="R535" s="35">
        <f t="shared" si="402"/>
        <v>0</v>
      </c>
      <c r="S535" s="44">
        <f t="shared" si="403"/>
        <v>0</v>
      </c>
      <c r="T535" s="52">
        <f t="shared" si="404"/>
        <v>0</v>
      </c>
      <c r="U535" s="119">
        <f t="shared" si="405"/>
        <v>0</v>
      </c>
      <c r="V535" s="120"/>
      <c r="W535" s="143">
        <v>7048652666475</v>
      </c>
      <c r="X535" s="121"/>
      <c r="Y535" s="122">
        <f t="shared" si="406"/>
        <v>0</v>
      </c>
      <c r="Z535" s="123">
        <f t="shared" ca="1" si="407"/>
        <v>0</v>
      </c>
      <c r="AA535" s="123">
        <f t="shared" ca="1" si="408"/>
        <v>0</v>
      </c>
      <c r="AB535" s="123">
        <f t="shared" ca="1" si="409"/>
        <v>0</v>
      </c>
      <c r="AC535" s="123" t="str">
        <f t="shared" si="410"/>
        <v>810119Black</v>
      </c>
      <c r="AD535" s="124">
        <f t="shared" si="411"/>
        <v>810119</v>
      </c>
      <c r="AE535" s="127" t="e">
        <f>VLOOKUP($C535,Classification!$A:$F,5,FALSE)</f>
        <v>#N/A</v>
      </c>
      <c r="AF535" s="125" t="e">
        <f>VLOOKUP($C535,Classification!$A:$F,6,FALSE)</f>
        <v>#N/A</v>
      </c>
      <c r="AG535" s="126" t="str">
        <f>INDEX(ATS!$A:$AE,MATCH('2) Order Form'!$W535,ATS!$AD:$AD,0),7)</f>
        <v>Active</v>
      </c>
    </row>
    <row r="536" spans="1:33" ht="17.25" customHeight="1" x14ac:dyDescent="0.2">
      <c r="A536" s="34">
        <v>5</v>
      </c>
      <c r="B536" s="34" t="str">
        <f>VLOOKUP(A536,Classification!$H$2:$I$11,2,FALSE)</f>
        <v>Bike Apparel</v>
      </c>
      <c r="C536" s="34">
        <f>INDEX(ATS!$A:$AE,MATCH('2) Order Form'!$W536,ATS!$AD:$AD,0),1)</f>
        <v>810119</v>
      </c>
      <c r="D536" s="34" t="str">
        <f>INDEX(ATS!$A:$AE,MATCH('2) Order Form'!$W536,ATS!$AD:$AD,0),2)</f>
        <v>Crossfire Bib Shorts W</v>
      </c>
      <c r="E536" s="83" t="str">
        <f>INDEX(ATS!$A:$AE,MATCH('2) Order Form'!$W536,ATS!$AD:$AD,0),4)</f>
        <v>BLACK-M</v>
      </c>
      <c r="F536" s="83" t="str">
        <f>INDEX(ATS!$A:$AE,MATCH('2) Order Form'!$W536,ATS!$AD:$AD,0),5)</f>
        <v>Black</v>
      </c>
      <c r="G536" s="146" t="str">
        <f>INDEX(ATS!$A:$AE,MATCH('2) Order Form'!$W536,ATS!$AD:$AD,0),6)</f>
        <v>M</v>
      </c>
      <c r="H536" s="59">
        <v>1</v>
      </c>
      <c r="I536" s="112">
        <v>0</v>
      </c>
      <c r="J536" s="118">
        <f>IFERROR(VLOOKUP(W536,ATS!$AD:$AF,2,FALSE),0)</f>
        <v>26</v>
      </c>
      <c r="K536" s="118">
        <f t="shared" si="378"/>
        <v>26</v>
      </c>
      <c r="L536" s="118">
        <f>IFERROR(VLOOKUP(W536,ATS!$AD:$AF,3,FALSE),0)</f>
        <v>26</v>
      </c>
      <c r="M536" s="151">
        <f t="shared" si="400"/>
        <v>26</v>
      </c>
      <c r="N536" s="94">
        <v>0</v>
      </c>
      <c r="O536" s="56">
        <f t="shared" si="401"/>
        <v>0</v>
      </c>
      <c r="P536" s="51">
        <f>VLOOKUP($C536,Prices!$A$3:$R$1996,MATCH('2) Order Form'!P$8,Prices!$A$2:$R$2,0),FALSE)</f>
        <v>75</v>
      </c>
      <c r="Q536" s="52">
        <f>VLOOKUP($C536,Prices!$A$3:$R$1996,MATCH('2) Order Form'!Q$8,Prices!$A$2:$R$2,0),FALSE)</f>
        <v>149.94999999999999</v>
      </c>
      <c r="R536" s="35">
        <f t="shared" si="402"/>
        <v>0</v>
      </c>
      <c r="S536" s="44">
        <f t="shared" si="403"/>
        <v>0</v>
      </c>
      <c r="T536" s="52">
        <f t="shared" si="404"/>
        <v>0</v>
      </c>
      <c r="U536" s="119">
        <f t="shared" si="405"/>
        <v>0</v>
      </c>
      <c r="V536" s="120"/>
      <c r="W536" s="143">
        <v>7048652666468</v>
      </c>
      <c r="X536" s="121"/>
      <c r="Y536" s="122">
        <f t="shared" si="406"/>
        <v>0</v>
      </c>
      <c r="Z536" s="123">
        <f t="shared" ca="1" si="407"/>
        <v>0</v>
      </c>
      <c r="AA536" s="123">
        <f t="shared" ca="1" si="408"/>
        <v>0</v>
      </c>
      <c r="AB536" s="123">
        <f t="shared" ca="1" si="409"/>
        <v>0</v>
      </c>
      <c r="AC536" s="123" t="str">
        <f t="shared" si="410"/>
        <v>810119Black</v>
      </c>
      <c r="AD536" s="124">
        <f t="shared" si="411"/>
        <v>810119</v>
      </c>
      <c r="AE536" s="127" t="e">
        <f>VLOOKUP($C536,Classification!$A:$F,5,FALSE)</f>
        <v>#N/A</v>
      </c>
      <c r="AF536" s="125" t="e">
        <f>VLOOKUP($C536,Classification!$A:$F,6,FALSE)</f>
        <v>#N/A</v>
      </c>
      <c r="AG536" s="126" t="str">
        <f>INDEX(ATS!$A:$AE,MATCH('2) Order Form'!$W536,ATS!$AD:$AD,0),7)</f>
        <v>Active</v>
      </c>
    </row>
    <row r="537" spans="1:33" ht="17.25" customHeight="1" x14ac:dyDescent="0.2">
      <c r="A537" s="34">
        <v>5</v>
      </c>
      <c r="B537" s="34" t="str">
        <f>VLOOKUP(A537,Classification!$H$2:$I$11,2,FALSE)</f>
        <v>Bike Apparel</v>
      </c>
      <c r="C537" s="34">
        <f>INDEX(ATS!$A:$AE,MATCH('2) Order Form'!$W537,ATS!$AD:$AD,0),1)</f>
        <v>810119</v>
      </c>
      <c r="D537" s="34" t="str">
        <f>INDEX(ATS!$A:$AE,MATCH('2) Order Form'!$W537,ATS!$AD:$AD,0),2)</f>
        <v>Crossfire Bib Shorts W</v>
      </c>
      <c r="E537" s="83" t="str">
        <f>INDEX(ATS!$A:$AE,MATCH('2) Order Form'!$W537,ATS!$AD:$AD,0),4)</f>
        <v>BLACK-L</v>
      </c>
      <c r="F537" s="83" t="str">
        <f>INDEX(ATS!$A:$AE,MATCH('2) Order Form'!$W537,ATS!$AD:$AD,0),5)</f>
        <v>Black</v>
      </c>
      <c r="G537" s="146" t="str">
        <f>INDEX(ATS!$A:$AE,MATCH('2) Order Form'!$W537,ATS!$AD:$AD,0),6)</f>
        <v>L</v>
      </c>
      <c r="H537" s="59">
        <v>1</v>
      </c>
      <c r="I537" s="112">
        <v>0</v>
      </c>
      <c r="J537" s="118">
        <f>IFERROR(VLOOKUP(W537,ATS!$AD:$AF,2,FALSE),0)</f>
        <v>8</v>
      </c>
      <c r="K537" s="118">
        <f t="shared" si="378"/>
        <v>8</v>
      </c>
      <c r="L537" s="118">
        <f>IFERROR(VLOOKUP(W537,ATS!$AD:$AF,3,FALSE),0)</f>
        <v>8</v>
      </c>
      <c r="M537" s="151">
        <f t="shared" si="400"/>
        <v>8</v>
      </c>
      <c r="N537" s="94">
        <v>0</v>
      </c>
      <c r="O537" s="56">
        <f t="shared" si="401"/>
        <v>0</v>
      </c>
      <c r="P537" s="51">
        <f>VLOOKUP($C537,Prices!$A$3:$R$1996,MATCH('2) Order Form'!P$8,Prices!$A$2:$R$2,0),FALSE)</f>
        <v>75</v>
      </c>
      <c r="Q537" s="52">
        <f>VLOOKUP($C537,Prices!$A$3:$R$1996,MATCH('2) Order Form'!Q$8,Prices!$A$2:$R$2,0),FALSE)</f>
        <v>149.94999999999999</v>
      </c>
      <c r="R537" s="35">
        <f t="shared" si="402"/>
        <v>0</v>
      </c>
      <c r="S537" s="44">
        <f t="shared" si="403"/>
        <v>0</v>
      </c>
      <c r="T537" s="52">
        <f t="shared" si="404"/>
        <v>0</v>
      </c>
      <c r="U537" s="119">
        <f t="shared" si="405"/>
        <v>0</v>
      </c>
      <c r="V537" s="120"/>
      <c r="W537" s="143">
        <v>7048652666451</v>
      </c>
      <c r="X537" s="121"/>
      <c r="Y537" s="122">
        <f t="shared" si="406"/>
        <v>0</v>
      </c>
      <c r="Z537" s="123">
        <f t="shared" ca="1" si="407"/>
        <v>0</v>
      </c>
      <c r="AA537" s="123">
        <f t="shared" ca="1" si="408"/>
        <v>0</v>
      </c>
      <c r="AB537" s="123">
        <f t="shared" ca="1" si="409"/>
        <v>0</v>
      </c>
      <c r="AC537" s="123" t="str">
        <f t="shared" si="410"/>
        <v>810119Black</v>
      </c>
      <c r="AD537" s="124">
        <f t="shared" si="411"/>
        <v>810119</v>
      </c>
      <c r="AE537" s="127" t="e">
        <f>VLOOKUP($C537,Classification!$A:$F,5,FALSE)</f>
        <v>#N/A</v>
      </c>
      <c r="AF537" s="125" t="e">
        <f>VLOOKUP($C537,Classification!$A:$F,6,FALSE)</f>
        <v>#N/A</v>
      </c>
      <c r="AG537" s="126" t="str">
        <f>INDEX(ATS!$A:$AE,MATCH('2) Order Form'!$W537,ATS!$AD:$AD,0),7)</f>
        <v>Active</v>
      </c>
    </row>
    <row r="538" spans="1:33" ht="17.25" customHeight="1" x14ac:dyDescent="0.2">
      <c r="A538" s="34">
        <v>5</v>
      </c>
      <c r="B538" s="34" t="str">
        <f>VLOOKUP(A538,Classification!$H$2:$I$11,2,FALSE)</f>
        <v>Bike Apparel</v>
      </c>
      <c r="C538" s="34">
        <f>INDEX(ATS!$A:$AE,MATCH('2) Order Form'!$W538,ATS!$AD:$AD,0),1)</f>
        <v>828096</v>
      </c>
      <c r="D538" s="34" t="str">
        <f>INDEX(ATS!$A:$AE,MATCH('2) Order Form'!$W538,ATS!$AD:$AD,0),2)</f>
        <v>Hunter Roller Shorts W</v>
      </c>
      <c r="E538" s="83" t="str">
        <f>INDEX(ATS!$A:$AE,MATCH('2) Order Form'!$W538,ATS!$AD:$AD,0),4)</f>
        <v>BLACK-XS</v>
      </c>
      <c r="F538" s="83" t="str">
        <f>INDEX(ATS!$A:$AE,MATCH('2) Order Form'!$W538,ATS!$AD:$AD,0),5)</f>
        <v>Black</v>
      </c>
      <c r="G538" s="146" t="str">
        <f>INDEX(ATS!$A:$AE,MATCH('2) Order Form'!$W538,ATS!$AD:$AD,0),6)</f>
        <v>XS</v>
      </c>
      <c r="H538" s="59">
        <v>1</v>
      </c>
      <c r="I538" s="112">
        <v>0</v>
      </c>
      <c r="J538" s="118">
        <f>IFERROR(VLOOKUP(W538,ATS!$AD:$AF,2,FALSE),0)</f>
        <v>1</v>
      </c>
      <c r="K538" s="118">
        <f t="shared" si="378"/>
        <v>1</v>
      </c>
      <c r="L538" s="118">
        <f>IFERROR(VLOOKUP(W538,ATS!$AD:$AF,3,FALSE),0)</f>
        <v>1</v>
      </c>
      <c r="M538" s="151">
        <f t="shared" si="390"/>
        <v>1</v>
      </c>
      <c r="N538" s="94">
        <v>0</v>
      </c>
      <c r="O538" s="56">
        <f t="shared" si="391"/>
        <v>0</v>
      </c>
      <c r="P538" s="51">
        <f>VLOOKUP($C538,Prices!$A$3:$R$1996,MATCH('2) Order Form'!P$8,Prices!$A$2:$R$2,0),FALSE)</f>
        <v>35</v>
      </c>
      <c r="Q538" s="52">
        <f>VLOOKUP($C538,Prices!$A$3:$R$1996,MATCH('2) Order Form'!Q$8,Prices!$A$2:$R$2,0),FALSE)</f>
        <v>69.95</v>
      </c>
      <c r="R538" s="35">
        <f t="shared" si="392"/>
        <v>0</v>
      </c>
      <c r="S538" s="44">
        <f t="shared" si="393"/>
        <v>0</v>
      </c>
      <c r="T538" s="52">
        <f t="shared" si="394"/>
        <v>0</v>
      </c>
      <c r="U538" s="119">
        <f t="shared" si="389"/>
        <v>0</v>
      </c>
      <c r="V538" s="120"/>
      <c r="W538" s="143">
        <v>7048652277725</v>
      </c>
      <c r="X538" s="121"/>
      <c r="Y538" s="122">
        <f t="shared" si="377"/>
        <v>0</v>
      </c>
      <c r="Z538" s="123">
        <f t="shared" ca="1" si="395"/>
        <v>0</v>
      </c>
      <c r="AA538" s="123">
        <f t="shared" ca="1" si="396"/>
        <v>1</v>
      </c>
      <c r="AB538" s="123">
        <f t="shared" ca="1" si="397"/>
        <v>0</v>
      </c>
      <c r="AC538" s="123" t="str">
        <f t="shared" si="398"/>
        <v>828096Black</v>
      </c>
      <c r="AD538" s="124">
        <f t="shared" si="399"/>
        <v>828096</v>
      </c>
      <c r="AE538" s="127">
        <f>VLOOKUP($C538,Classification!$A:$F,5,FALSE)</f>
        <v>139</v>
      </c>
      <c r="AF538" s="125">
        <f>VLOOKUP($C538,Classification!$A:$F,6,FALSE)</f>
        <v>1</v>
      </c>
      <c r="AG538" s="126" t="str">
        <f>INDEX(ATS!$A:$AE,MATCH('2) Order Form'!$W538,ATS!$AD:$AD,0),7)</f>
        <v>Active</v>
      </c>
    </row>
    <row r="539" spans="1:33" ht="17.25" customHeight="1" x14ac:dyDescent="0.2">
      <c r="A539" s="34">
        <v>5</v>
      </c>
      <c r="B539" s="34" t="str">
        <f>VLOOKUP(A539,Classification!$H$2:$I$11,2,FALSE)</f>
        <v>Bike Apparel</v>
      </c>
      <c r="C539" s="34">
        <f>INDEX(ATS!$A:$AE,MATCH('2) Order Form'!$W539,ATS!$AD:$AD,0),1)</f>
        <v>828096</v>
      </c>
      <c r="D539" s="34" t="str">
        <f>INDEX(ATS!$A:$AE,MATCH('2) Order Form'!$W539,ATS!$AD:$AD,0),2)</f>
        <v>Hunter Roller Shorts W</v>
      </c>
      <c r="E539" s="83" t="str">
        <f>INDEX(ATS!$A:$AE,MATCH('2) Order Form'!$W539,ATS!$AD:$AD,0),4)</f>
        <v>BLACK-S</v>
      </c>
      <c r="F539" s="83" t="str">
        <f>INDEX(ATS!$A:$AE,MATCH('2) Order Form'!$W539,ATS!$AD:$AD,0),5)</f>
        <v>Black</v>
      </c>
      <c r="G539" s="146" t="str">
        <f>INDEX(ATS!$A:$AE,MATCH('2) Order Form'!$W539,ATS!$AD:$AD,0),6)</f>
        <v>S</v>
      </c>
      <c r="H539" s="59">
        <v>1</v>
      </c>
      <c r="I539" s="112">
        <v>0</v>
      </c>
      <c r="J539" s="118">
        <f>IFERROR(VLOOKUP(W539,ATS!$AD:$AF,2,FALSE),0)</f>
        <v>0</v>
      </c>
      <c r="K539" s="118" t="str">
        <f t="shared" si="378"/>
        <v>0</v>
      </c>
      <c r="L539" s="118">
        <f>IFERROR(VLOOKUP(W539,ATS!$AD:$AF,3,FALSE),0)</f>
        <v>0</v>
      </c>
      <c r="M539" s="151" t="str">
        <f t="shared" si="390"/>
        <v>0</v>
      </c>
      <c r="N539" s="94">
        <v>0</v>
      </c>
      <c r="O539" s="56">
        <f t="shared" si="391"/>
        <v>0</v>
      </c>
      <c r="P539" s="51">
        <f>VLOOKUP($C539,Prices!$A$3:$R$1996,MATCH('2) Order Form'!P$8,Prices!$A$2:$R$2,0),FALSE)</f>
        <v>35</v>
      </c>
      <c r="Q539" s="52">
        <f>VLOOKUP($C539,Prices!$A$3:$R$1996,MATCH('2) Order Form'!Q$8,Prices!$A$2:$R$2,0),FALSE)</f>
        <v>69.95</v>
      </c>
      <c r="R539" s="35">
        <f t="shared" si="392"/>
        <v>0</v>
      </c>
      <c r="S539" s="44">
        <f t="shared" si="393"/>
        <v>0</v>
      </c>
      <c r="T539" s="52">
        <f t="shared" si="394"/>
        <v>0</v>
      </c>
      <c r="U539" s="119">
        <f t="shared" si="389"/>
        <v>0</v>
      </c>
      <c r="V539" s="120"/>
      <c r="W539" s="143">
        <v>7048652277718</v>
      </c>
      <c r="X539" s="121"/>
      <c r="Y539" s="122">
        <f t="shared" si="377"/>
        <v>0</v>
      </c>
      <c r="Z539" s="123">
        <f t="shared" ca="1" si="395"/>
        <v>0</v>
      </c>
      <c r="AA539" s="123">
        <f t="shared" ca="1" si="396"/>
        <v>0</v>
      </c>
      <c r="AB539" s="123">
        <f t="shared" ca="1" si="397"/>
        <v>0</v>
      </c>
      <c r="AC539" s="123" t="str">
        <f t="shared" si="398"/>
        <v>828096Black</v>
      </c>
      <c r="AD539" s="124">
        <f t="shared" si="399"/>
        <v>828096</v>
      </c>
      <c r="AE539" s="127">
        <f>VLOOKUP($C539,Classification!$A:$F,5,FALSE)</f>
        <v>139</v>
      </c>
      <c r="AF539" s="125">
        <f>VLOOKUP($C539,Classification!$A:$F,6,FALSE)</f>
        <v>1</v>
      </c>
      <c r="AG539" s="126" t="str">
        <f>INDEX(ATS!$A:$AE,MATCH('2) Order Form'!$W539,ATS!$AD:$AD,0),7)</f>
        <v>Active</v>
      </c>
    </row>
    <row r="540" spans="1:33" ht="17.25" customHeight="1" x14ac:dyDescent="0.2">
      <c r="A540" s="34">
        <v>5</v>
      </c>
      <c r="B540" s="34" t="str">
        <f>VLOOKUP(A540,Classification!$H$2:$I$11,2,FALSE)</f>
        <v>Bike Apparel</v>
      </c>
      <c r="C540" s="34">
        <f>INDEX(ATS!$A:$AE,MATCH('2) Order Form'!$W540,ATS!$AD:$AD,0),1)</f>
        <v>828096</v>
      </c>
      <c r="D540" s="34" t="str">
        <f>INDEX(ATS!$A:$AE,MATCH('2) Order Form'!$W540,ATS!$AD:$AD,0),2)</f>
        <v>Hunter Roller Shorts W</v>
      </c>
      <c r="E540" s="83" t="str">
        <f>INDEX(ATS!$A:$AE,MATCH('2) Order Form'!$W540,ATS!$AD:$AD,0),4)</f>
        <v>BLACK-M</v>
      </c>
      <c r="F540" s="83" t="str">
        <f>INDEX(ATS!$A:$AE,MATCH('2) Order Form'!$W540,ATS!$AD:$AD,0),5)</f>
        <v>Black</v>
      </c>
      <c r="G540" s="146" t="str">
        <f>INDEX(ATS!$A:$AE,MATCH('2) Order Form'!$W540,ATS!$AD:$AD,0),6)</f>
        <v>M</v>
      </c>
      <c r="H540" s="59">
        <v>1</v>
      </c>
      <c r="I540" s="112">
        <v>0</v>
      </c>
      <c r="J540" s="118">
        <f>IFERROR(VLOOKUP(W540,ATS!$AD:$AF,2,FALSE),0)</f>
        <v>0</v>
      </c>
      <c r="K540" s="118" t="str">
        <f t="shared" si="378"/>
        <v>0</v>
      </c>
      <c r="L540" s="118">
        <f>IFERROR(VLOOKUP(W540,ATS!$AD:$AF,3,FALSE),0)</f>
        <v>0</v>
      </c>
      <c r="M540" s="151" t="str">
        <f t="shared" si="390"/>
        <v>0</v>
      </c>
      <c r="N540" s="94">
        <v>0</v>
      </c>
      <c r="O540" s="56">
        <f t="shared" si="391"/>
        <v>0</v>
      </c>
      <c r="P540" s="51">
        <f>VLOOKUP($C540,Prices!$A$3:$R$1996,MATCH('2) Order Form'!P$8,Prices!$A$2:$R$2,0),FALSE)</f>
        <v>35</v>
      </c>
      <c r="Q540" s="52">
        <f>VLOOKUP($C540,Prices!$A$3:$R$1996,MATCH('2) Order Form'!Q$8,Prices!$A$2:$R$2,0),FALSE)</f>
        <v>69.95</v>
      </c>
      <c r="R540" s="35">
        <f t="shared" si="392"/>
        <v>0</v>
      </c>
      <c r="S540" s="44">
        <f t="shared" si="393"/>
        <v>0</v>
      </c>
      <c r="T540" s="52">
        <f t="shared" si="394"/>
        <v>0</v>
      </c>
      <c r="U540" s="119">
        <f t="shared" si="389"/>
        <v>0</v>
      </c>
      <c r="V540" s="120"/>
      <c r="W540" s="143">
        <v>7048652277701</v>
      </c>
      <c r="X540" s="121"/>
      <c r="Y540" s="122">
        <f t="shared" si="377"/>
        <v>0</v>
      </c>
      <c r="Z540" s="123">
        <f t="shared" ca="1" si="395"/>
        <v>0</v>
      </c>
      <c r="AA540" s="123">
        <f t="shared" ca="1" si="396"/>
        <v>0</v>
      </c>
      <c r="AB540" s="123">
        <f t="shared" ca="1" si="397"/>
        <v>0</v>
      </c>
      <c r="AC540" s="123" t="str">
        <f t="shared" si="398"/>
        <v>828096Black</v>
      </c>
      <c r="AD540" s="124">
        <f t="shared" si="399"/>
        <v>828096</v>
      </c>
      <c r="AE540" s="127">
        <f>VLOOKUP($C540,Classification!$A:$F,5,FALSE)</f>
        <v>139</v>
      </c>
      <c r="AF540" s="125">
        <f>VLOOKUP($C540,Classification!$A:$F,6,FALSE)</f>
        <v>1</v>
      </c>
      <c r="AG540" s="126" t="str">
        <f>INDEX(ATS!$A:$AE,MATCH('2) Order Form'!$W540,ATS!$AD:$AD,0),7)</f>
        <v>Active</v>
      </c>
    </row>
    <row r="541" spans="1:33" ht="17.25" customHeight="1" x14ac:dyDescent="0.2">
      <c r="A541" s="34">
        <v>5</v>
      </c>
      <c r="B541" s="34" t="str">
        <f>VLOOKUP(A541,Classification!$H$2:$I$11,2,FALSE)</f>
        <v>Bike Apparel</v>
      </c>
      <c r="C541" s="34">
        <f>INDEX(ATS!$A:$AE,MATCH('2) Order Form'!$W541,ATS!$AD:$AD,0),1)</f>
        <v>828096</v>
      </c>
      <c r="D541" s="34" t="str">
        <f>INDEX(ATS!$A:$AE,MATCH('2) Order Form'!$W541,ATS!$AD:$AD,0),2)</f>
        <v>Hunter Roller Shorts W</v>
      </c>
      <c r="E541" s="83" t="str">
        <f>INDEX(ATS!$A:$AE,MATCH('2) Order Form'!$W541,ATS!$AD:$AD,0),4)</f>
        <v>BLACK-L</v>
      </c>
      <c r="F541" s="83" t="str">
        <f>INDEX(ATS!$A:$AE,MATCH('2) Order Form'!$W541,ATS!$AD:$AD,0),5)</f>
        <v>Black</v>
      </c>
      <c r="G541" s="146" t="str">
        <f>INDEX(ATS!$A:$AE,MATCH('2) Order Form'!$W541,ATS!$AD:$AD,0),6)</f>
        <v>L</v>
      </c>
      <c r="H541" s="59">
        <v>1</v>
      </c>
      <c r="I541" s="112">
        <v>0</v>
      </c>
      <c r="J541" s="118">
        <f>IFERROR(VLOOKUP(W541,ATS!$AD:$AF,2,FALSE),0)</f>
        <v>0</v>
      </c>
      <c r="K541" s="118" t="str">
        <f t="shared" si="378"/>
        <v>0</v>
      </c>
      <c r="L541" s="118">
        <f>IFERROR(VLOOKUP(W541,ATS!$AD:$AF,3,FALSE),0)</f>
        <v>0</v>
      </c>
      <c r="M541" s="151" t="str">
        <f t="shared" si="390"/>
        <v>0</v>
      </c>
      <c r="N541" s="94">
        <v>0</v>
      </c>
      <c r="O541" s="56">
        <f t="shared" si="391"/>
        <v>0</v>
      </c>
      <c r="P541" s="51">
        <f>VLOOKUP($C541,Prices!$A$3:$R$1996,MATCH('2) Order Form'!P$8,Prices!$A$2:$R$2,0),FALSE)</f>
        <v>35</v>
      </c>
      <c r="Q541" s="52">
        <f>VLOOKUP($C541,Prices!$A$3:$R$1996,MATCH('2) Order Form'!Q$8,Prices!$A$2:$R$2,0),FALSE)</f>
        <v>69.95</v>
      </c>
      <c r="R541" s="35">
        <f t="shared" si="392"/>
        <v>0</v>
      </c>
      <c r="S541" s="44">
        <f t="shared" si="393"/>
        <v>0</v>
      </c>
      <c r="T541" s="52">
        <f t="shared" si="394"/>
        <v>0</v>
      </c>
      <c r="U541" s="119">
        <f t="shared" si="389"/>
        <v>0</v>
      </c>
      <c r="V541" s="120"/>
      <c r="W541" s="143">
        <v>7048652277695</v>
      </c>
      <c r="X541" s="121"/>
      <c r="Y541" s="122">
        <f t="shared" si="377"/>
        <v>0</v>
      </c>
      <c r="Z541" s="123">
        <f t="shared" ca="1" si="395"/>
        <v>0</v>
      </c>
      <c r="AA541" s="123">
        <f t="shared" ca="1" si="396"/>
        <v>0</v>
      </c>
      <c r="AB541" s="123">
        <f t="shared" ca="1" si="397"/>
        <v>0</v>
      </c>
      <c r="AC541" s="123" t="str">
        <f t="shared" si="398"/>
        <v>828096Black</v>
      </c>
      <c r="AD541" s="124">
        <f t="shared" si="399"/>
        <v>828096</v>
      </c>
      <c r="AE541" s="127">
        <f>VLOOKUP($C541,Classification!$A:$F,5,FALSE)</f>
        <v>139</v>
      </c>
      <c r="AF541" s="125">
        <f>VLOOKUP($C541,Classification!$A:$F,6,FALSE)</f>
        <v>1</v>
      </c>
      <c r="AG541" s="126" t="str">
        <f>INDEX(ATS!$A:$AE,MATCH('2) Order Form'!$W541,ATS!$AD:$AD,0),7)</f>
        <v>Active</v>
      </c>
    </row>
    <row r="542" spans="1:33" ht="17.25" customHeight="1" x14ac:dyDescent="0.2">
      <c r="A542" s="34">
        <v>5</v>
      </c>
      <c r="B542" s="34" t="str">
        <f>VLOOKUP(A542,Classification!$H$2:$I$11,2,FALSE)</f>
        <v>Bike Apparel</v>
      </c>
      <c r="C542" s="34">
        <f>INDEX(ATS!$A:$AE,MATCH('2) Order Form'!$W542,ATS!$AD:$AD,0),1)</f>
        <v>828099</v>
      </c>
      <c r="D542" s="34" t="str">
        <f>INDEX(ATS!$A:$AE,MATCH('2) Order Form'!$W542,ATS!$AD:$AD,0),2)</f>
        <v>Hunter Gloves M</v>
      </c>
      <c r="E542" s="83" t="str">
        <f>INDEX(ATS!$A:$AE,MATCH('2) Order Form'!$W542,ATS!$AD:$AD,0),4)</f>
        <v>BLACK-S</v>
      </c>
      <c r="F542" s="83" t="str">
        <f>INDEX(ATS!$A:$AE,MATCH('2) Order Form'!$W542,ATS!$AD:$AD,0),5)</f>
        <v>Black</v>
      </c>
      <c r="G542" s="146" t="str">
        <f>INDEX(ATS!$A:$AE,MATCH('2) Order Form'!$W542,ATS!$AD:$AD,0),6)</f>
        <v>S</v>
      </c>
      <c r="H542" s="59">
        <v>6</v>
      </c>
      <c r="I542" s="112">
        <v>0</v>
      </c>
      <c r="J542" s="118">
        <f>IFERROR(VLOOKUP(W542,ATS!$AD:$AF,2,FALSE),0)</f>
        <v>0</v>
      </c>
      <c r="K542" s="118" t="str">
        <f t="shared" si="378"/>
        <v>0</v>
      </c>
      <c r="L542" s="118">
        <f>IFERROR(VLOOKUP(W542,ATS!$AD:$AF,3,FALSE),0)</f>
        <v>0</v>
      </c>
      <c r="M542" s="151" t="str">
        <f t="shared" si="331"/>
        <v>0</v>
      </c>
      <c r="N542" s="94">
        <v>0</v>
      </c>
      <c r="O542" s="56">
        <f t="shared" si="332"/>
        <v>0</v>
      </c>
      <c r="P542" s="51">
        <f>VLOOKUP($C542,Prices!$A$3:$R$1996,MATCH('2) Order Form'!P$8,Prices!$A$2:$R$2,0),FALSE)</f>
        <v>15</v>
      </c>
      <c r="Q542" s="52">
        <f>VLOOKUP($C542,Prices!$A$3:$R$1996,MATCH('2) Order Form'!Q$8,Prices!$A$2:$R$2,0),FALSE)</f>
        <v>29.95</v>
      </c>
      <c r="R542" s="35">
        <f t="shared" si="333"/>
        <v>0</v>
      </c>
      <c r="S542" s="44">
        <f t="shared" si="334"/>
        <v>0</v>
      </c>
      <c r="T542" s="52">
        <f t="shared" si="335"/>
        <v>0</v>
      </c>
      <c r="U542" s="119">
        <f t="shared" si="389"/>
        <v>0</v>
      </c>
      <c r="V542" s="120"/>
      <c r="W542" s="143">
        <v>7048652277954</v>
      </c>
      <c r="X542" s="121"/>
      <c r="Y542" s="122">
        <f t="shared" si="377"/>
        <v>0</v>
      </c>
      <c r="Z542" s="123">
        <f t="shared" ca="1" si="336"/>
        <v>0</v>
      </c>
      <c r="AA542" s="123">
        <f t="shared" ca="1" si="337"/>
        <v>1</v>
      </c>
      <c r="AB542" s="123">
        <f t="shared" ca="1" si="338"/>
        <v>0</v>
      </c>
      <c r="AC542" s="123" t="str">
        <f t="shared" si="339"/>
        <v>828099Black</v>
      </c>
      <c r="AD542" s="124">
        <f t="shared" si="340"/>
        <v>828099</v>
      </c>
      <c r="AE542" s="127">
        <f>VLOOKUP($C542,Classification!$A:$F,5,FALSE)</f>
        <v>141</v>
      </c>
      <c r="AF542" s="125">
        <f>VLOOKUP($C542,Classification!$A:$F,6,FALSE)</f>
        <v>1</v>
      </c>
      <c r="AG542" s="126" t="str">
        <f>INDEX(ATS!$A:$AE,MATCH('2) Order Form'!$W542,ATS!$AD:$AD,0),7)</f>
        <v>Active</v>
      </c>
    </row>
    <row r="543" spans="1:33" ht="17.25" customHeight="1" x14ac:dyDescent="0.2">
      <c r="A543" s="34">
        <v>5</v>
      </c>
      <c r="B543" s="34" t="str">
        <f>VLOOKUP(A543,Classification!$H$2:$I$11,2,FALSE)</f>
        <v>Bike Apparel</v>
      </c>
      <c r="C543" s="34">
        <f>INDEX(ATS!$A:$AE,MATCH('2) Order Form'!$W543,ATS!$AD:$AD,0),1)</f>
        <v>828099</v>
      </c>
      <c r="D543" s="34" t="str">
        <f>INDEX(ATS!$A:$AE,MATCH('2) Order Form'!$W543,ATS!$AD:$AD,0),2)</f>
        <v>Hunter Gloves M</v>
      </c>
      <c r="E543" s="83" t="str">
        <f>INDEX(ATS!$A:$AE,MATCH('2) Order Form'!$W543,ATS!$AD:$AD,0),4)</f>
        <v>BLACK-M</v>
      </c>
      <c r="F543" s="83" t="str">
        <f>INDEX(ATS!$A:$AE,MATCH('2) Order Form'!$W543,ATS!$AD:$AD,0),5)</f>
        <v>Black</v>
      </c>
      <c r="G543" s="146" t="str">
        <f>INDEX(ATS!$A:$AE,MATCH('2) Order Form'!$W543,ATS!$AD:$AD,0),6)</f>
        <v>M</v>
      </c>
      <c r="H543" s="59">
        <v>6</v>
      </c>
      <c r="I543" s="112">
        <v>0</v>
      </c>
      <c r="J543" s="118">
        <f>IFERROR(VLOOKUP(W543,ATS!$AD:$AF,2,FALSE),0)</f>
        <v>-6</v>
      </c>
      <c r="K543" s="118" t="str">
        <f t="shared" si="378"/>
        <v>0</v>
      </c>
      <c r="L543" s="118">
        <f>IFERROR(VLOOKUP(W543,ATS!$AD:$AF,3,FALSE),0)</f>
        <v>-6</v>
      </c>
      <c r="M543" s="151" t="str">
        <f t="shared" si="331"/>
        <v>0</v>
      </c>
      <c r="N543" s="94">
        <v>0</v>
      </c>
      <c r="O543" s="56">
        <f t="shared" si="332"/>
        <v>0</v>
      </c>
      <c r="P543" s="51">
        <f>VLOOKUP($C543,Prices!$A$3:$R$1996,MATCH('2) Order Form'!P$8,Prices!$A$2:$R$2,0),FALSE)</f>
        <v>15</v>
      </c>
      <c r="Q543" s="52">
        <f>VLOOKUP($C543,Prices!$A$3:$R$1996,MATCH('2) Order Form'!Q$8,Prices!$A$2:$R$2,0),FALSE)</f>
        <v>29.95</v>
      </c>
      <c r="R543" s="35">
        <f t="shared" si="333"/>
        <v>0</v>
      </c>
      <c r="S543" s="44">
        <f t="shared" si="334"/>
        <v>0</v>
      </c>
      <c r="T543" s="52">
        <f t="shared" si="335"/>
        <v>0</v>
      </c>
      <c r="U543" s="119">
        <f t="shared" si="389"/>
        <v>0</v>
      </c>
      <c r="V543" s="120"/>
      <c r="W543" s="143">
        <v>7048652277947</v>
      </c>
      <c r="X543" s="121"/>
      <c r="Y543" s="122">
        <f t="shared" si="377"/>
        <v>0</v>
      </c>
      <c r="Z543" s="123">
        <f t="shared" ca="1" si="336"/>
        <v>0</v>
      </c>
      <c r="AA543" s="123">
        <f t="shared" ca="1" si="337"/>
        <v>0</v>
      </c>
      <c r="AB543" s="123">
        <f t="shared" ca="1" si="338"/>
        <v>0</v>
      </c>
      <c r="AC543" s="123" t="str">
        <f t="shared" si="339"/>
        <v>828099Black</v>
      </c>
      <c r="AD543" s="124">
        <f t="shared" si="340"/>
        <v>828099</v>
      </c>
      <c r="AE543" s="127">
        <f>VLOOKUP($C543,Classification!$A:$F,5,FALSE)</f>
        <v>141</v>
      </c>
      <c r="AF543" s="125">
        <f>VLOOKUP($C543,Classification!$A:$F,6,FALSE)</f>
        <v>1</v>
      </c>
      <c r="AG543" s="126" t="str">
        <f>INDEX(ATS!$A:$AE,MATCH('2) Order Form'!$W543,ATS!$AD:$AD,0),7)</f>
        <v>Active</v>
      </c>
    </row>
    <row r="544" spans="1:33" ht="17.25" customHeight="1" x14ac:dyDescent="0.2">
      <c r="A544" s="34">
        <v>5</v>
      </c>
      <c r="B544" s="34" t="str">
        <f>VLOOKUP(A544,Classification!$H$2:$I$11,2,FALSE)</f>
        <v>Bike Apparel</v>
      </c>
      <c r="C544" s="34">
        <f>INDEX(ATS!$A:$AE,MATCH('2) Order Form'!$W544,ATS!$AD:$AD,0),1)</f>
        <v>828099</v>
      </c>
      <c r="D544" s="34" t="str">
        <f>INDEX(ATS!$A:$AE,MATCH('2) Order Form'!$W544,ATS!$AD:$AD,0),2)</f>
        <v>Hunter Gloves M</v>
      </c>
      <c r="E544" s="83" t="str">
        <f>INDEX(ATS!$A:$AE,MATCH('2) Order Form'!$W544,ATS!$AD:$AD,0),4)</f>
        <v>BLACK-L</v>
      </c>
      <c r="F544" s="83" t="str">
        <f>INDEX(ATS!$A:$AE,MATCH('2) Order Form'!$W544,ATS!$AD:$AD,0),5)</f>
        <v>Black</v>
      </c>
      <c r="G544" s="146" t="str">
        <f>INDEX(ATS!$A:$AE,MATCH('2) Order Form'!$W544,ATS!$AD:$AD,0),6)</f>
        <v>L</v>
      </c>
      <c r="H544" s="59">
        <v>6</v>
      </c>
      <c r="I544" s="112">
        <v>0</v>
      </c>
      <c r="J544" s="118">
        <f>IFERROR(VLOOKUP(W544,ATS!$AD:$AF,2,FALSE),0)</f>
        <v>-60</v>
      </c>
      <c r="K544" s="118" t="str">
        <f>IF(J544=99999,"OPEN",IF(J544&gt;50,"50+",IF(J544&lt;=0,"0",J544)))</f>
        <v>0</v>
      </c>
      <c r="L544" s="118">
        <f>IFERROR(VLOOKUP(W544,ATS!$AD:$AF,3,FALSE),0)</f>
        <v>-60</v>
      </c>
      <c r="M544" s="151" t="str">
        <f>IF(L544=99999,"OPEN",IF(L544&gt;50,"50+",IF(L544&lt;=0,"0",L544)))</f>
        <v>0</v>
      </c>
      <c r="N544" s="94">
        <v>0</v>
      </c>
      <c r="O544" s="56">
        <f>IF(N544&lt;&gt;0,N544,$P$5)</f>
        <v>0</v>
      </c>
      <c r="P544" s="51">
        <f>VLOOKUP($C544,Prices!$A$3:$R$1996,MATCH('2) Order Form'!P$8,Prices!$A$2:$R$2,0),FALSE)</f>
        <v>15</v>
      </c>
      <c r="Q544" s="52">
        <f>VLOOKUP($C544,Prices!$A$3:$R$1996,MATCH('2) Order Form'!Q$8,Prices!$A$2:$R$2,0),FALSE)</f>
        <v>29.95</v>
      </c>
      <c r="R544" s="35">
        <f>I544*P544</f>
        <v>0</v>
      </c>
      <c r="S544" s="44">
        <f>R544*O544</f>
        <v>0</v>
      </c>
      <c r="T544" s="52">
        <f>R544-S544</f>
        <v>0</v>
      </c>
      <c r="U544" s="119">
        <f t="shared" si="389"/>
        <v>0</v>
      </c>
      <c r="V544" s="120"/>
      <c r="W544" s="143">
        <v>7048652277930</v>
      </c>
      <c r="X544" s="121"/>
      <c r="Y544" s="122">
        <f t="shared" si="377"/>
        <v>0</v>
      </c>
      <c r="Z544" s="123">
        <f ca="1">IF(A544=OFFSET(A544,-1,0),0,1)</f>
        <v>0</v>
      </c>
      <c r="AA544" s="123">
        <f ca="1">IF(C544=OFFSET(C544,-1,0),0,1)</f>
        <v>0</v>
      </c>
      <c r="AB544" s="123">
        <f ca="1">IF(F544=OFFSET(F544,-1,0),0,1)</f>
        <v>0</v>
      </c>
      <c r="AC544" s="123" t="str">
        <f>CONCATENATE(C544,F544)</f>
        <v>828099Black</v>
      </c>
      <c r="AD544" s="124">
        <f>IFERROR(IF(B544="EYEWEAR",CONCATENATE(C544,"-",G544),C544),C544)</f>
        <v>828099</v>
      </c>
      <c r="AE544" s="127">
        <f>VLOOKUP($C544,Classification!$A:$F,5,FALSE)</f>
        <v>141</v>
      </c>
      <c r="AF544" s="125">
        <f>VLOOKUP($C544,Classification!$A:$F,6,FALSE)</f>
        <v>1</v>
      </c>
      <c r="AG544" s="126" t="str">
        <f>INDEX(ATS!$A:$AE,MATCH('2) Order Form'!$W544,ATS!$AD:$AD,0),7)</f>
        <v>Active</v>
      </c>
    </row>
    <row r="545" spans="1:33" ht="17.25" customHeight="1" x14ac:dyDescent="0.2">
      <c r="A545" s="34">
        <v>5</v>
      </c>
      <c r="B545" s="34" t="str">
        <f>VLOOKUP(A545,Classification!$H$2:$I$11,2,FALSE)</f>
        <v>Bike Apparel</v>
      </c>
      <c r="C545" s="34">
        <f>INDEX(ATS!$A:$AE,MATCH('2) Order Form'!$W545,ATS!$AD:$AD,0),1)</f>
        <v>828099</v>
      </c>
      <c r="D545" s="34" t="str">
        <f>INDEX(ATS!$A:$AE,MATCH('2) Order Form'!$W545,ATS!$AD:$AD,0),2)</f>
        <v>Hunter Gloves M</v>
      </c>
      <c r="E545" s="83" t="str">
        <f>INDEX(ATS!$A:$AE,MATCH('2) Order Form'!$W545,ATS!$AD:$AD,0),4)</f>
        <v>BLACK-XL</v>
      </c>
      <c r="F545" s="83" t="str">
        <f>INDEX(ATS!$A:$AE,MATCH('2) Order Form'!$W545,ATS!$AD:$AD,0),5)</f>
        <v>Black</v>
      </c>
      <c r="G545" s="146" t="str">
        <f>INDEX(ATS!$A:$AE,MATCH('2) Order Form'!$W545,ATS!$AD:$AD,0),6)</f>
        <v>XL</v>
      </c>
      <c r="H545" s="59">
        <v>6</v>
      </c>
      <c r="I545" s="112">
        <v>0</v>
      </c>
      <c r="J545" s="118">
        <f>IFERROR(VLOOKUP(W545,ATS!$AD:$AF,2,FALSE),0)</f>
        <v>-102</v>
      </c>
      <c r="K545" s="118" t="str">
        <f t="shared" ref="K545:K634" si="412">IF(J545=99999,"OPEN",IF(J545&gt;50,"50+",IF(J545&lt;=0,"0",J545)))</f>
        <v>0</v>
      </c>
      <c r="L545" s="118">
        <f>IFERROR(VLOOKUP(W545,ATS!$AD:$AF,3,FALSE),0)</f>
        <v>-102</v>
      </c>
      <c r="M545" s="151" t="str">
        <f t="shared" si="331"/>
        <v>0</v>
      </c>
      <c r="N545" s="94">
        <v>0</v>
      </c>
      <c r="O545" s="56">
        <f t="shared" si="332"/>
        <v>0</v>
      </c>
      <c r="P545" s="51">
        <f>VLOOKUP($C545,Prices!$A$3:$R$1996,MATCH('2) Order Form'!P$8,Prices!$A$2:$R$2,0),FALSE)</f>
        <v>15</v>
      </c>
      <c r="Q545" s="52">
        <f>VLOOKUP($C545,Prices!$A$3:$R$1996,MATCH('2) Order Form'!Q$8,Prices!$A$2:$R$2,0),FALSE)</f>
        <v>29.95</v>
      </c>
      <c r="R545" s="35">
        <f t="shared" si="333"/>
        <v>0</v>
      </c>
      <c r="S545" s="44">
        <f t="shared" si="334"/>
        <v>0</v>
      </c>
      <c r="T545" s="52">
        <f t="shared" si="335"/>
        <v>0</v>
      </c>
      <c r="U545" s="119">
        <f t="shared" si="389"/>
        <v>0</v>
      </c>
      <c r="V545" s="120"/>
      <c r="W545" s="143">
        <v>7048652277961</v>
      </c>
      <c r="X545" s="121"/>
      <c r="Y545" s="122">
        <f t="shared" si="377"/>
        <v>0</v>
      </c>
      <c r="Z545" s="123">
        <f t="shared" ca="1" si="336"/>
        <v>0</v>
      </c>
      <c r="AA545" s="123">
        <f t="shared" ca="1" si="337"/>
        <v>0</v>
      </c>
      <c r="AB545" s="123">
        <f t="shared" ca="1" si="338"/>
        <v>0</v>
      </c>
      <c r="AC545" s="123" t="str">
        <f t="shared" si="339"/>
        <v>828099Black</v>
      </c>
      <c r="AD545" s="124">
        <f t="shared" si="340"/>
        <v>828099</v>
      </c>
      <c r="AE545" s="127">
        <f>VLOOKUP($C545,Classification!$A:$F,5,FALSE)</f>
        <v>141</v>
      </c>
      <c r="AF545" s="125">
        <f>VLOOKUP($C545,Classification!$A:$F,6,FALSE)</f>
        <v>1</v>
      </c>
      <c r="AG545" s="126" t="str">
        <f>INDEX(ATS!$A:$AE,MATCH('2) Order Form'!$W545,ATS!$AD:$AD,0),7)</f>
        <v>Active</v>
      </c>
    </row>
    <row r="546" spans="1:33" ht="17.25" customHeight="1" x14ac:dyDescent="0.2">
      <c r="A546" s="34">
        <v>5</v>
      </c>
      <c r="B546" s="34" t="str">
        <f>VLOOKUP(A546,Classification!$H$2:$I$11,2,FALSE)</f>
        <v>Bike Apparel</v>
      </c>
      <c r="C546" s="34">
        <f>INDEX(ATS!$A:$AE,MATCH('2) Order Form'!$W546,ATS!$AD:$AD,0),1)</f>
        <v>828099</v>
      </c>
      <c r="D546" s="34" t="str">
        <f>INDEX(ATS!$A:$AE,MATCH('2) Order Form'!$W546,ATS!$AD:$AD,0),2)</f>
        <v>Hunter Gloves M</v>
      </c>
      <c r="E546" s="83" t="str">
        <f>INDEX(ATS!$A:$AE,MATCH('2) Order Form'!$W546,ATS!$AD:$AD,0),4)</f>
        <v>BTWHT-S</v>
      </c>
      <c r="F546" s="83" t="str">
        <f>INDEX(ATS!$A:$AE,MATCH('2) Order Form'!$W546,ATS!$AD:$AD,0),5)</f>
        <v>Bright White</v>
      </c>
      <c r="G546" s="146" t="str">
        <f>INDEX(ATS!$A:$AE,MATCH('2) Order Form'!$W546,ATS!$AD:$AD,0),6)</f>
        <v>S</v>
      </c>
      <c r="H546" s="59">
        <v>6</v>
      </c>
      <c r="I546" s="112">
        <v>0</v>
      </c>
      <c r="J546" s="118">
        <f>IFERROR(VLOOKUP(W546,ATS!$AD:$AF,2,FALSE),0)</f>
        <v>0</v>
      </c>
      <c r="K546" s="118" t="str">
        <f t="shared" si="412"/>
        <v>0</v>
      </c>
      <c r="L546" s="118">
        <f>IFERROR(VLOOKUP(W546,ATS!$AD:$AF,3,FALSE),0)</f>
        <v>0</v>
      </c>
      <c r="M546" s="151" t="str">
        <f t="shared" si="331"/>
        <v>0</v>
      </c>
      <c r="N546" s="94">
        <v>0</v>
      </c>
      <c r="O546" s="56">
        <f t="shared" si="332"/>
        <v>0</v>
      </c>
      <c r="P546" s="51">
        <f>VLOOKUP($C546,Prices!$A$3:$R$1996,MATCH('2) Order Form'!P$8,Prices!$A$2:$R$2,0),FALSE)</f>
        <v>15</v>
      </c>
      <c r="Q546" s="52">
        <f>VLOOKUP($C546,Prices!$A$3:$R$1996,MATCH('2) Order Form'!Q$8,Prices!$A$2:$R$2,0),FALSE)</f>
        <v>29.95</v>
      </c>
      <c r="R546" s="35">
        <f t="shared" si="333"/>
        <v>0</v>
      </c>
      <c r="S546" s="44">
        <f t="shared" si="334"/>
        <v>0</v>
      </c>
      <c r="T546" s="52">
        <f t="shared" si="335"/>
        <v>0</v>
      </c>
      <c r="U546" s="119">
        <f t="shared" si="389"/>
        <v>0</v>
      </c>
      <c r="V546" s="120"/>
      <c r="W546" s="143">
        <v>7048652277992</v>
      </c>
      <c r="X546" s="121"/>
      <c r="Y546" s="122">
        <f t="shared" si="377"/>
        <v>0</v>
      </c>
      <c r="Z546" s="123">
        <f t="shared" ca="1" si="336"/>
        <v>0</v>
      </c>
      <c r="AA546" s="123">
        <f t="shared" ca="1" si="337"/>
        <v>0</v>
      </c>
      <c r="AB546" s="123">
        <f t="shared" ca="1" si="338"/>
        <v>1</v>
      </c>
      <c r="AC546" s="123" t="str">
        <f t="shared" si="339"/>
        <v>828099Bright White</v>
      </c>
      <c r="AD546" s="124">
        <f t="shared" si="340"/>
        <v>828099</v>
      </c>
      <c r="AE546" s="127">
        <f>VLOOKUP($C546,Classification!$A:$F,5,FALSE)</f>
        <v>141</v>
      </c>
      <c r="AF546" s="125">
        <f>VLOOKUP($C546,Classification!$A:$F,6,FALSE)</f>
        <v>1</v>
      </c>
      <c r="AG546" s="126" t="str">
        <f>INDEX(ATS!$A:$AE,MATCH('2) Order Form'!$W546,ATS!$AD:$AD,0),7)</f>
        <v>Active</v>
      </c>
    </row>
    <row r="547" spans="1:33" ht="17.25" customHeight="1" x14ac:dyDescent="0.2">
      <c r="A547" s="34">
        <v>5</v>
      </c>
      <c r="B547" s="34" t="str">
        <f>VLOOKUP(A547,Classification!$H$2:$I$11,2,FALSE)</f>
        <v>Bike Apparel</v>
      </c>
      <c r="C547" s="34">
        <f>INDEX(ATS!$A:$AE,MATCH('2) Order Form'!$W547,ATS!$AD:$AD,0),1)</f>
        <v>828099</v>
      </c>
      <c r="D547" s="34" t="str">
        <f>INDEX(ATS!$A:$AE,MATCH('2) Order Form'!$W547,ATS!$AD:$AD,0),2)</f>
        <v>Hunter Gloves M</v>
      </c>
      <c r="E547" s="83" t="str">
        <f>INDEX(ATS!$A:$AE,MATCH('2) Order Form'!$W547,ATS!$AD:$AD,0),4)</f>
        <v>BTWHT-M</v>
      </c>
      <c r="F547" s="83" t="str">
        <f>INDEX(ATS!$A:$AE,MATCH('2) Order Form'!$W547,ATS!$AD:$AD,0),5)</f>
        <v>Bright White</v>
      </c>
      <c r="G547" s="146" t="str">
        <f>INDEX(ATS!$A:$AE,MATCH('2) Order Form'!$W547,ATS!$AD:$AD,0),6)</f>
        <v>M</v>
      </c>
      <c r="H547" s="59">
        <v>6</v>
      </c>
      <c r="I547" s="112">
        <v>0</v>
      </c>
      <c r="J547" s="118">
        <f>IFERROR(VLOOKUP(W547,ATS!$AD:$AF,2,FALSE),0)</f>
        <v>0</v>
      </c>
      <c r="K547" s="118" t="str">
        <f t="shared" si="412"/>
        <v>0</v>
      </c>
      <c r="L547" s="118">
        <f>IFERROR(VLOOKUP(W547,ATS!$AD:$AF,3,FALSE),0)</f>
        <v>0</v>
      </c>
      <c r="M547" s="151" t="str">
        <f t="shared" si="331"/>
        <v>0</v>
      </c>
      <c r="N547" s="94">
        <v>0</v>
      </c>
      <c r="O547" s="56">
        <f t="shared" si="332"/>
        <v>0</v>
      </c>
      <c r="P547" s="51">
        <f>VLOOKUP($C547,Prices!$A$3:$R$1996,MATCH('2) Order Form'!P$8,Prices!$A$2:$R$2,0),FALSE)</f>
        <v>15</v>
      </c>
      <c r="Q547" s="52">
        <f>VLOOKUP($C547,Prices!$A$3:$R$1996,MATCH('2) Order Form'!Q$8,Prices!$A$2:$R$2,0),FALSE)</f>
        <v>29.95</v>
      </c>
      <c r="R547" s="35">
        <f t="shared" si="333"/>
        <v>0</v>
      </c>
      <c r="S547" s="44">
        <f t="shared" si="334"/>
        <v>0</v>
      </c>
      <c r="T547" s="52">
        <f t="shared" si="335"/>
        <v>0</v>
      </c>
      <c r="U547" s="119">
        <f t="shared" si="389"/>
        <v>0</v>
      </c>
      <c r="V547" s="120"/>
      <c r="W547" s="143">
        <v>7048652277985</v>
      </c>
      <c r="X547" s="121"/>
      <c r="Y547" s="122">
        <f t="shared" si="377"/>
        <v>0</v>
      </c>
      <c r="Z547" s="123">
        <f t="shared" ca="1" si="336"/>
        <v>0</v>
      </c>
      <c r="AA547" s="123">
        <f t="shared" ca="1" si="337"/>
        <v>0</v>
      </c>
      <c r="AB547" s="123">
        <f t="shared" ca="1" si="338"/>
        <v>0</v>
      </c>
      <c r="AC547" s="123" t="str">
        <f t="shared" si="339"/>
        <v>828099Bright White</v>
      </c>
      <c r="AD547" s="124">
        <f t="shared" si="340"/>
        <v>828099</v>
      </c>
      <c r="AE547" s="127">
        <f>VLOOKUP($C547,Classification!$A:$F,5,FALSE)</f>
        <v>141</v>
      </c>
      <c r="AF547" s="125">
        <f>VLOOKUP($C547,Classification!$A:$F,6,FALSE)</f>
        <v>1</v>
      </c>
      <c r="AG547" s="126" t="str">
        <f>INDEX(ATS!$A:$AE,MATCH('2) Order Form'!$W547,ATS!$AD:$AD,0),7)</f>
        <v>Active</v>
      </c>
    </row>
    <row r="548" spans="1:33" ht="17.25" customHeight="1" x14ac:dyDescent="0.2">
      <c r="A548" s="34">
        <v>5</v>
      </c>
      <c r="B548" s="34" t="str">
        <f>VLOOKUP(A548,Classification!$H$2:$I$11,2,FALSE)</f>
        <v>Bike Apparel</v>
      </c>
      <c r="C548" s="34">
        <f>INDEX(ATS!$A:$AE,MATCH('2) Order Form'!$W548,ATS!$AD:$AD,0),1)</f>
        <v>828099</v>
      </c>
      <c r="D548" s="34" t="str">
        <f>INDEX(ATS!$A:$AE,MATCH('2) Order Form'!$W548,ATS!$AD:$AD,0),2)</f>
        <v>Hunter Gloves M</v>
      </c>
      <c r="E548" s="83" t="str">
        <f>INDEX(ATS!$A:$AE,MATCH('2) Order Form'!$W548,ATS!$AD:$AD,0),4)</f>
        <v>BTWHT-L</v>
      </c>
      <c r="F548" s="83" t="str">
        <f>INDEX(ATS!$A:$AE,MATCH('2) Order Form'!$W548,ATS!$AD:$AD,0),5)</f>
        <v>Bright White</v>
      </c>
      <c r="G548" s="146" t="str">
        <f>INDEX(ATS!$A:$AE,MATCH('2) Order Form'!$W548,ATS!$AD:$AD,0),6)</f>
        <v>L</v>
      </c>
      <c r="H548" s="59">
        <v>6</v>
      </c>
      <c r="I548" s="112">
        <v>0</v>
      </c>
      <c r="J548" s="118">
        <f>IFERROR(VLOOKUP(W548,ATS!$AD:$AF,2,FALSE),0)</f>
        <v>0</v>
      </c>
      <c r="K548" s="118" t="str">
        <f t="shared" si="412"/>
        <v>0</v>
      </c>
      <c r="L548" s="118">
        <f>IFERROR(VLOOKUP(W548,ATS!$AD:$AF,3,FALSE),0)</f>
        <v>0</v>
      </c>
      <c r="M548" s="151" t="str">
        <f t="shared" si="331"/>
        <v>0</v>
      </c>
      <c r="N548" s="94">
        <v>0</v>
      </c>
      <c r="O548" s="56">
        <f t="shared" si="332"/>
        <v>0</v>
      </c>
      <c r="P548" s="51">
        <f>VLOOKUP($C548,Prices!$A$3:$R$1996,MATCH('2) Order Form'!P$8,Prices!$A$2:$R$2,0),FALSE)</f>
        <v>15</v>
      </c>
      <c r="Q548" s="52">
        <f>VLOOKUP($C548,Prices!$A$3:$R$1996,MATCH('2) Order Form'!Q$8,Prices!$A$2:$R$2,0),FALSE)</f>
        <v>29.95</v>
      </c>
      <c r="R548" s="35">
        <f t="shared" si="333"/>
        <v>0</v>
      </c>
      <c r="S548" s="44">
        <f t="shared" si="334"/>
        <v>0</v>
      </c>
      <c r="T548" s="52">
        <f t="shared" si="335"/>
        <v>0</v>
      </c>
      <c r="U548" s="119">
        <f t="shared" si="389"/>
        <v>0</v>
      </c>
      <c r="V548" s="120"/>
      <c r="W548" s="143">
        <v>7048652277978</v>
      </c>
      <c r="X548" s="121"/>
      <c r="Y548" s="122">
        <f t="shared" si="377"/>
        <v>0</v>
      </c>
      <c r="Z548" s="123">
        <f t="shared" ca="1" si="336"/>
        <v>0</v>
      </c>
      <c r="AA548" s="123">
        <f t="shared" ca="1" si="337"/>
        <v>0</v>
      </c>
      <c r="AB548" s="123">
        <f t="shared" ca="1" si="338"/>
        <v>0</v>
      </c>
      <c r="AC548" s="123" t="str">
        <f t="shared" si="339"/>
        <v>828099Bright White</v>
      </c>
      <c r="AD548" s="124">
        <f t="shared" si="340"/>
        <v>828099</v>
      </c>
      <c r="AE548" s="127">
        <f>VLOOKUP($C548,Classification!$A:$F,5,FALSE)</f>
        <v>141</v>
      </c>
      <c r="AF548" s="125">
        <f>VLOOKUP($C548,Classification!$A:$F,6,FALSE)</f>
        <v>1</v>
      </c>
      <c r="AG548" s="126" t="str">
        <f>INDEX(ATS!$A:$AE,MATCH('2) Order Form'!$W548,ATS!$AD:$AD,0),7)</f>
        <v>Active</v>
      </c>
    </row>
    <row r="549" spans="1:33" ht="17.25" customHeight="1" x14ac:dyDescent="0.2">
      <c r="A549" s="34">
        <v>5</v>
      </c>
      <c r="B549" s="34" t="str">
        <f>VLOOKUP(A549,Classification!$H$2:$I$11,2,FALSE)</f>
        <v>Bike Apparel</v>
      </c>
      <c r="C549" s="34">
        <f>INDEX(ATS!$A:$AE,MATCH('2) Order Form'!$W549,ATS!$AD:$AD,0),1)</f>
        <v>828099</v>
      </c>
      <c r="D549" s="34" t="str">
        <f>INDEX(ATS!$A:$AE,MATCH('2) Order Form'!$W549,ATS!$AD:$AD,0),2)</f>
        <v>Hunter Gloves M</v>
      </c>
      <c r="E549" s="83" t="str">
        <f>INDEX(ATS!$A:$AE,MATCH('2) Order Form'!$W549,ATS!$AD:$AD,0),4)</f>
        <v>BTWHT-XL</v>
      </c>
      <c r="F549" s="83" t="str">
        <f>INDEX(ATS!$A:$AE,MATCH('2) Order Form'!$W549,ATS!$AD:$AD,0),5)</f>
        <v>Bright White</v>
      </c>
      <c r="G549" s="146" t="str">
        <f>INDEX(ATS!$A:$AE,MATCH('2) Order Form'!$W549,ATS!$AD:$AD,0),6)</f>
        <v>XL</v>
      </c>
      <c r="H549" s="59">
        <v>6</v>
      </c>
      <c r="I549" s="112">
        <v>0</v>
      </c>
      <c r="J549" s="118">
        <f>IFERROR(VLOOKUP(W549,ATS!$AD:$AF,2,FALSE),0)</f>
        <v>6</v>
      </c>
      <c r="K549" s="118">
        <f t="shared" si="412"/>
        <v>6</v>
      </c>
      <c r="L549" s="118">
        <f>IFERROR(VLOOKUP(W549,ATS!$AD:$AF,3,FALSE),0)</f>
        <v>6</v>
      </c>
      <c r="M549" s="151">
        <f t="shared" si="331"/>
        <v>6</v>
      </c>
      <c r="N549" s="94">
        <v>0</v>
      </c>
      <c r="O549" s="56">
        <f t="shared" si="332"/>
        <v>0</v>
      </c>
      <c r="P549" s="51">
        <f>VLOOKUP($C549,Prices!$A$3:$R$1996,MATCH('2) Order Form'!P$8,Prices!$A$2:$R$2,0),FALSE)</f>
        <v>15</v>
      </c>
      <c r="Q549" s="52">
        <f>VLOOKUP($C549,Prices!$A$3:$R$1996,MATCH('2) Order Form'!Q$8,Prices!$A$2:$R$2,0),FALSE)</f>
        <v>29.95</v>
      </c>
      <c r="R549" s="35">
        <f t="shared" si="333"/>
        <v>0</v>
      </c>
      <c r="S549" s="44">
        <f t="shared" si="334"/>
        <v>0</v>
      </c>
      <c r="T549" s="52">
        <f t="shared" si="335"/>
        <v>0</v>
      </c>
      <c r="U549" s="119">
        <f t="shared" si="389"/>
        <v>0</v>
      </c>
      <c r="V549" s="120"/>
      <c r="W549" s="143">
        <v>7048652278005</v>
      </c>
      <c r="X549" s="121"/>
      <c r="Y549" s="122">
        <f t="shared" ref="Y549:Y589" si="413">I549*Q549</f>
        <v>0</v>
      </c>
      <c r="Z549" s="123">
        <f t="shared" ca="1" si="336"/>
        <v>0</v>
      </c>
      <c r="AA549" s="123">
        <f t="shared" ca="1" si="337"/>
        <v>0</v>
      </c>
      <c r="AB549" s="123">
        <f t="shared" ca="1" si="338"/>
        <v>0</v>
      </c>
      <c r="AC549" s="123" t="str">
        <f t="shared" si="339"/>
        <v>828099Bright White</v>
      </c>
      <c r="AD549" s="124">
        <f t="shared" si="340"/>
        <v>828099</v>
      </c>
      <c r="AE549" s="127">
        <f>VLOOKUP($C549,Classification!$A:$F,5,FALSE)</f>
        <v>141</v>
      </c>
      <c r="AF549" s="125">
        <f>VLOOKUP($C549,Classification!$A:$F,6,FALSE)</f>
        <v>1</v>
      </c>
      <c r="AG549" s="126" t="str">
        <f>INDEX(ATS!$A:$AE,MATCH('2) Order Form'!$W549,ATS!$AD:$AD,0),7)</f>
        <v>Active</v>
      </c>
    </row>
    <row r="550" spans="1:33" ht="17.25" customHeight="1" x14ac:dyDescent="0.2">
      <c r="A550" s="34">
        <v>5</v>
      </c>
      <c r="B550" s="34" t="str">
        <f>VLOOKUP(A550,Classification!$H$2:$I$11,2,FALSE)</f>
        <v>Bike Apparel</v>
      </c>
      <c r="C550" s="34">
        <f>INDEX(ATS!$A:$AE,MATCH('2) Order Form'!$W550,ATS!$AD:$AD,0),1)</f>
        <v>828099</v>
      </c>
      <c r="D550" s="34" t="str">
        <f>INDEX(ATS!$A:$AE,MATCH('2) Order Form'!$W550,ATS!$AD:$AD,0),2)</f>
        <v>Hunter Gloves M</v>
      </c>
      <c r="E550" s="83" t="str">
        <f>INDEX(ATS!$A:$AE,MATCH('2) Order Form'!$W550,ATS!$AD:$AD,0),4)</f>
        <v>FOGRN-S</v>
      </c>
      <c r="F550" s="83" t="str">
        <f>INDEX(ATS!$A:$AE,MATCH('2) Order Form'!$W550,ATS!$AD:$AD,0),5)</f>
        <v>Forest Green</v>
      </c>
      <c r="G550" s="146" t="str">
        <f>INDEX(ATS!$A:$AE,MATCH('2) Order Form'!$W550,ATS!$AD:$AD,0),6)</f>
        <v>S</v>
      </c>
      <c r="H550" s="59">
        <v>6</v>
      </c>
      <c r="I550" s="112">
        <v>0</v>
      </c>
      <c r="J550" s="118">
        <f>IFERROR(VLOOKUP(W550,ATS!$AD:$AF,2,FALSE),0)</f>
        <v>0</v>
      </c>
      <c r="K550" s="118" t="str">
        <f t="shared" si="412"/>
        <v>0</v>
      </c>
      <c r="L550" s="118">
        <f>IFERROR(VLOOKUP(W550,ATS!$AD:$AF,3,FALSE),0)</f>
        <v>0</v>
      </c>
      <c r="M550" s="151" t="str">
        <f t="shared" ref="M550:M553" si="414">IF(L550=99999,"OPEN",IF(L550&gt;50,"50+",IF(L550&lt;=0,"0",L550)))</f>
        <v>0</v>
      </c>
      <c r="N550" s="94">
        <v>0</v>
      </c>
      <c r="O550" s="56">
        <f t="shared" ref="O550:O553" si="415">IF(N550&lt;&gt;0,N550,$P$5)</f>
        <v>0</v>
      </c>
      <c r="P550" s="51">
        <f>VLOOKUP($C550,Prices!$A$3:$R$1996,MATCH('2) Order Form'!P$8,Prices!$A$2:$R$2,0),FALSE)</f>
        <v>15</v>
      </c>
      <c r="Q550" s="52">
        <f>VLOOKUP($C550,Prices!$A$3:$R$1996,MATCH('2) Order Form'!Q$8,Prices!$A$2:$R$2,0),FALSE)</f>
        <v>29.95</v>
      </c>
      <c r="R550" s="35">
        <f t="shared" ref="R550:R553" si="416">I550*P550</f>
        <v>0</v>
      </c>
      <c r="S550" s="44">
        <f t="shared" ref="S550:S553" si="417">R550*O550</f>
        <v>0</v>
      </c>
      <c r="T550" s="52">
        <f t="shared" ref="T550:T553" si="418">R550-S550</f>
        <v>0</v>
      </c>
      <c r="U550" s="119">
        <f t="shared" si="389"/>
        <v>0</v>
      </c>
      <c r="V550" s="120"/>
      <c r="W550" s="143">
        <v>7048652536679</v>
      </c>
      <c r="X550" s="121"/>
      <c r="Y550" s="122">
        <f t="shared" si="413"/>
        <v>0</v>
      </c>
      <c r="Z550" s="123">
        <f t="shared" ref="Z550:Z553" ca="1" si="419">IF(A550=OFFSET(A550,-1,0),0,1)</f>
        <v>0</v>
      </c>
      <c r="AA550" s="123">
        <f t="shared" ref="AA550:AA553" ca="1" si="420">IF(C550=OFFSET(C550,-1,0),0,1)</f>
        <v>0</v>
      </c>
      <c r="AB550" s="123">
        <f t="shared" ref="AB550:AB553" ca="1" si="421">IF(F550=OFFSET(F550,-1,0),0,1)</f>
        <v>1</v>
      </c>
      <c r="AC550" s="123" t="str">
        <f t="shared" ref="AC550:AC553" si="422">CONCATENATE(C550,F550)</f>
        <v>828099Forest Green</v>
      </c>
      <c r="AD550" s="124">
        <f t="shared" ref="AD550:AD553" si="423">IFERROR(IF(B550="EYEWEAR",CONCATENATE(C550,"-",G550),C550),C550)</f>
        <v>828099</v>
      </c>
      <c r="AE550" s="127">
        <f>VLOOKUP($C550,Classification!$A:$F,5,FALSE)</f>
        <v>141</v>
      </c>
      <c r="AF550" s="125">
        <f>VLOOKUP($C550,Classification!$A:$F,6,FALSE)</f>
        <v>1</v>
      </c>
      <c r="AG550" s="126" t="str">
        <f>INDEX(ATS!$A:$AE,MATCH('2) Order Form'!$W550,ATS!$AD:$AD,0),7)</f>
        <v>Stock</v>
      </c>
    </row>
    <row r="551" spans="1:33" ht="17.25" customHeight="1" x14ac:dyDescent="0.2">
      <c r="A551" s="34">
        <v>5</v>
      </c>
      <c r="B551" s="34" t="str">
        <f>VLOOKUP(A551,Classification!$H$2:$I$11,2,FALSE)</f>
        <v>Bike Apparel</v>
      </c>
      <c r="C551" s="34">
        <f>INDEX(ATS!$A:$AE,MATCH('2) Order Form'!$W551,ATS!$AD:$AD,0),1)</f>
        <v>828099</v>
      </c>
      <c r="D551" s="34" t="str">
        <f>INDEX(ATS!$A:$AE,MATCH('2) Order Form'!$W551,ATS!$AD:$AD,0),2)</f>
        <v>Hunter Gloves M</v>
      </c>
      <c r="E551" s="83" t="str">
        <f>INDEX(ATS!$A:$AE,MATCH('2) Order Form'!$W551,ATS!$AD:$AD,0),4)</f>
        <v>FOGRN-M</v>
      </c>
      <c r="F551" s="83" t="str">
        <f>INDEX(ATS!$A:$AE,MATCH('2) Order Form'!$W551,ATS!$AD:$AD,0),5)</f>
        <v>Forest Green</v>
      </c>
      <c r="G551" s="146" t="str">
        <f>INDEX(ATS!$A:$AE,MATCH('2) Order Form'!$W551,ATS!$AD:$AD,0),6)</f>
        <v>M</v>
      </c>
      <c r="H551" s="59">
        <v>6</v>
      </c>
      <c r="I551" s="112">
        <v>0</v>
      </c>
      <c r="J551" s="118">
        <f>IFERROR(VLOOKUP(W551,ATS!$AD:$AF,2,FALSE),0)</f>
        <v>0</v>
      </c>
      <c r="K551" s="118" t="str">
        <f t="shared" si="412"/>
        <v>0</v>
      </c>
      <c r="L551" s="118">
        <f>IFERROR(VLOOKUP(W551,ATS!$AD:$AF,3,FALSE),0)</f>
        <v>0</v>
      </c>
      <c r="M551" s="151" t="str">
        <f t="shared" si="414"/>
        <v>0</v>
      </c>
      <c r="N551" s="94">
        <v>0</v>
      </c>
      <c r="O551" s="56">
        <f t="shared" si="415"/>
        <v>0</v>
      </c>
      <c r="P551" s="51">
        <f>VLOOKUP($C551,Prices!$A$3:$R$1996,MATCH('2) Order Form'!P$8,Prices!$A$2:$R$2,0),FALSE)</f>
        <v>15</v>
      </c>
      <c r="Q551" s="52">
        <f>VLOOKUP($C551,Prices!$A$3:$R$1996,MATCH('2) Order Form'!Q$8,Prices!$A$2:$R$2,0),FALSE)</f>
        <v>29.95</v>
      </c>
      <c r="R551" s="35">
        <f t="shared" si="416"/>
        <v>0</v>
      </c>
      <c r="S551" s="44">
        <f t="shared" si="417"/>
        <v>0</v>
      </c>
      <c r="T551" s="52">
        <f t="shared" si="418"/>
        <v>0</v>
      </c>
      <c r="U551" s="119">
        <f t="shared" si="389"/>
        <v>0</v>
      </c>
      <c r="V551" s="120"/>
      <c r="W551" s="143">
        <v>7048652536662</v>
      </c>
      <c r="X551" s="121"/>
      <c r="Y551" s="122">
        <f t="shared" si="413"/>
        <v>0</v>
      </c>
      <c r="Z551" s="123">
        <f t="shared" ca="1" si="419"/>
        <v>0</v>
      </c>
      <c r="AA551" s="123">
        <f t="shared" ca="1" si="420"/>
        <v>0</v>
      </c>
      <c r="AB551" s="123">
        <f t="shared" ca="1" si="421"/>
        <v>0</v>
      </c>
      <c r="AC551" s="123" t="str">
        <f t="shared" si="422"/>
        <v>828099Forest Green</v>
      </c>
      <c r="AD551" s="124">
        <f t="shared" si="423"/>
        <v>828099</v>
      </c>
      <c r="AE551" s="127">
        <f>VLOOKUP($C551,Classification!$A:$F,5,FALSE)</f>
        <v>141</v>
      </c>
      <c r="AF551" s="125">
        <f>VLOOKUP($C551,Classification!$A:$F,6,FALSE)</f>
        <v>1</v>
      </c>
      <c r="AG551" s="126" t="str">
        <f>INDEX(ATS!$A:$AE,MATCH('2) Order Form'!$W551,ATS!$AD:$AD,0),7)</f>
        <v>Stock</v>
      </c>
    </row>
    <row r="552" spans="1:33" ht="17.25" customHeight="1" x14ac:dyDescent="0.2">
      <c r="A552" s="34">
        <v>5</v>
      </c>
      <c r="B552" s="34" t="str">
        <f>VLOOKUP(A552,Classification!$H$2:$I$11,2,FALSE)</f>
        <v>Bike Apparel</v>
      </c>
      <c r="C552" s="34">
        <f>INDEX(ATS!$A:$AE,MATCH('2) Order Form'!$W552,ATS!$AD:$AD,0),1)</f>
        <v>828099</v>
      </c>
      <c r="D552" s="34" t="str">
        <f>INDEX(ATS!$A:$AE,MATCH('2) Order Form'!$W552,ATS!$AD:$AD,0),2)</f>
        <v>Hunter Gloves M</v>
      </c>
      <c r="E552" s="83" t="str">
        <f>INDEX(ATS!$A:$AE,MATCH('2) Order Form'!$W552,ATS!$AD:$AD,0),4)</f>
        <v>FOGRN-L</v>
      </c>
      <c r="F552" s="83" t="str">
        <f>INDEX(ATS!$A:$AE,MATCH('2) Order Form'!$W552,ATS!$AD:$AD,0),5)</f>
        <v>Forest Green</v>
      </c>
      <c r="G552" s="146" t="str">
        <f>INDEX(ATS!$A:$AE,MATCH('2) Order Form'!$W552,ATS!$AD:$AD,0),6)</f>
        <v>L</v>
      </c>
      <c r="H552" s="59">
        <v>6</v>
      </c>
      <c r="I552" s="112">
        <v>0</v>
      </c>
      <c r="J552" s="118">
        <f>IFERROR(VLOOKUP(W552,ATS!$AD:$AF,2,FALSE),0)</f>
        <v>0</v>
      </c>
      <c r="K552" s="118" t="str">
        <f t="shared" si="412"/>
        <v>0</v>
      </c>
      <c r="L552" s="118">
        <f>IFERROR(VLOOKUP(W552,ATS!$AD:$AF,3,FALSE),0)</f>
        <v>0</v>
      </c>
      <c r="M552" s="151" t="str">
        <f t="shared" si="414"/>
        <v>0</v>
      </c>
      <c r="N552" s="94">
        <v>0</v>
      </c>
      <c r="O552" s="56">
        <f t="shared" si="415"/>
        <v>0</v>
      </c>
      <c r="P552" s="51">
        <f>VLOOKUP($C552,Prices!$A$3:$R$1996,MATCH('2) Order Form'!P$8,Prices!$A$2:$R$2,0),FALSE)</f>
        <v>15</v>
      </c>
      <c r="Q552" s="52">
        <f>VLOOKUP($C552,Prices!$A$3:$R$1996,MATCH('2) Order Form'!Q$8,Prices!$A$2:$R$2,0),FALSE)</f>
        <v>29.95</v>
      </c>
      <c r="R552" s="35">
        <f t="shared" si="416"/>
        <v>0</v>
      </c>
      <c r="S552" s="44">
        <f t="shared" si="417"/>
        <v>0</v>
      </c>
      <c r="T552" s="52">
        <f t="shared" si="418"/>
        <v>0</v>
      </c>
      <c r="U552" s="119">
        <f t="shared" si="389"/>
        <v>0</v>
      </c>
      <c r="V552" s="120"/>
      <c r="W552" s="143">
        <v>7048652536655</v>
      </c>
      <c r="X552" s="121"/>
      <c r="Y552" s="122">
        <f t="shared" si="413"/>
        <v>0</v>
      </c>
      <c r="Z552" s="123">
        <f t="shared" ca="1" si="419"/>
        <v>0</v>
      </c>
      <c r="AA552" s="123">
        <f t="shared" ca="1" si="420"/>
        <v>0</v>
      </c>
      <c r="AB552" s="123">
        <f t="shared" ca="1" si="421"/>
        <v>0</v>
      </c>
      <c r="AC552" s="123" t="str">
        <f t="shared" si="422"/>
        <v>828099Forest Green</v>
      </c>
      <c r="AD552" s="124">
        <f t="shared" si="423"/>
        <v>828099</v>
      </c>
      <c r="AE552" s="127">
        <f>VLOOKUP($C552,Classification!$A:$F,5,FALSE)</f>
        <v>141</v>
      </c>
      <c r="AF552" s="125">
        <f>VLOOKUP($C552,Classification!$A:$F,6,FALSE)</f>
        <v>1</v>
      </c>
      <c r="AG552" s="126" t="str">
        <f>INDEX(ATS!$A:$AE,MATCH('2) Order Form'!$W552,ATS!$AD:$AD,0),7)</f>
        <v>Stock</v>
      </c>
    </row>
    <row r="553" spans="1:33" s="135" customFormat="1" ht="17.25" customHeight="1" x14ac:dyDescent="0.2">
      <c r="A553" s="34">
        <v>5</v>
      </c>
      <c r="B553" s="34" t="str">
        <f>VLOOKUP(A553,Classification!$H$2:$I$11,2,FALSE)</f>
        <v>Bike Apparel</v>
      </c>
      <c r="C553" s="34">
        <f>INDEX(ATS!$A:$AE,MATCH('2) Order Form'!$W553,ATS!$AD:$AD,0),1)</f>
        <v>828099</v>
      </c>
      <c r="D553" s="34" t="str">
        <f>INDEX(ATS!$A:$AE,MATCH('2) Order Form'!$W553,ATS!$AD:$AD,0),2)</f>
        <v>Hunter Gloves M</v>
      </c>
      <c r="E553" s="83" t="str">
        <f>INDEX(ATS!$A:$AE,MATCH('2) Order Form'!$W553,ATS!$AD:$AD,0),4)</f>
        <v>FOGRN-XL</v>
      </c>
      <c r="F553" s="83" t="str">
        <f>INDEX(ATS!$A:$AE,MATCH('2) Order Form'!$W553,ATS!$AD:$AD,0),5)</f>
        <v>Forest Green</v>
      </c>
      <c r="G553" s="146" t="str">
        <f>INDEX(ATS!$A:$AE,MATCH('2) Order Form'!$W553,ATS!$AD:$AD,0),6)</f>
        <v>XL</v>
      </c>
      <c r="H553" s="59">
        <v>6</v>
      </c>
      <c r="I553" s="112">
        <v>0</v>
      </c>
      <c r="J553" s="118">
        <f>IFERROR(VLOOKUP(W553,ATS!$AD:$AF,2,FALSE),0)</f>
        <v>0</v>
      </c>
      <c r="K553" s="118" t="str">
        <f t="shared" si="412"/>
        <v>0</v>
      </c>
      <c r="L553" s="118">
        <f>IFERROR(VLOOKUP(W553,ATS!$AD:$AF,3,FALSE),0)</f>
        <v>0</v>
      </c>
      <c r="M553" s="151" t="str">
        <f t="shared" si="414"/>
        <v>0</v>
      </c>
      <c r="N553" s="94">
        <v>0</v>
      </c>
      <c r="O553" s="56">
        <f t="shared" si="415"/>
        <v>0</v>
      </c>
      <c r="P553" s="51">
        <f>VLOOKUP($C553,Prices!$A$3:$R$1996,MATCH('2) Order Form'!P$8,Prices!$A$2:$R$2,0),FALSE)</f>
        <v>15</v>
      </c>
      <c r="Q553" s="52">
        <f>VLOOKUP($C553,Prices!$A$3:$R$1996,MATCH('2) Order Form'!Q$8,Prices!$A$2:$R$2,0),FALSE)</f>
        <v>29.95</v>
      </c>
      <c r="R553" s="35">
        <f t="shared" si="416"/>
        <v>0</v>
      </c>
      <c r="S553" s="44">
        <f t="shared" si="417"/>
        <v>0</v>
      </c>
      <c r="T553" s="52">
        <f t="shared" si="418"/>
        <v>0</v>
      </c>
      <c r="U553" s="119">
        <f t="shared" si="389"/>
        <v>0</v>
      </c>
      <c r="V553" s="120"/>
      <c r="W553" s="143">
        <v>7048652536686</v>
      </c>
      <c r="X553" s="121"/>
      <c r="Y553" s="122">
        <f t="shared" si="413"/>
        <v>0</v>
      </c>
      <c r="Z553" s="123">
        <f t="shared" ca="1" si="419"/>
        <v>0</v>
      </c>
      <c r="AA553" s="123">
        <f t="shared" ca="1" si="420"/>
        <v>0</v>
      </c>
      <c r="AB553" s="123">
        <f t="shared" ca="1" si="421"/>
        <v>0</v>
      </c>
      <c r="AC553" s="123" t="str">
        <f t="shared" si="422"/>
        <v>828099Forest Green</v>
      </c>
      <c r="AD553" s="124">
        <f t="shared" si="423"/>
        <v>828099</v>
      </c>
      <c r="AE553" s="127">
        <f>VLOOKUP($C553,Classification!$A:$F,5,FALSE)</f>
        <v>141</v>
      </c>
      <c r="AF553" s="125">
        <f>VLOOKUP($C553,Classification!$A:$F,6,FALSE)</f>
        <v>1</v>
      </c>
      <c r="AG553" s="126" t="str">
        <f>INDEX(ATS!$A:$AE,MATCH('2) Order Form'!$W553,ATS!$AD:$AD,0),7)</f>
        <v>Stock</v>
      </c>
    </row>
    <row r="554" spans="1:33" ht="17.25" customHeight="1" x14ac:dyDescent="0.2">
      <c r="A554" s="34">
        <v>5</v>
      </c>
      <c r="B554" s="34" t="str">
        <f>VLOOKUP(A554,Classification!$H$2:$I$11,2,FALSE)</f>
        <v>Bike Apparel</v>
      </c>
      <c r="C554" s="34">
        <f>INDEX(ATS!$A:$AE,MATCH('2) Order Form'!$W554,ATS!$AD:$AD,0),1)</f>
        <v>828097</v>
      </c>
      <c r="D554" s="34" t="str">
        <f>INDEX(ATS!$A:$AE,MATCH('2) Order Form'!$W554,ATS!$AD:$AD,0),2)</f>
        <v>Hunter Light Gloves M</v>
      </c>
      <c r="E554" s="83" t="str">
        <f>INDEX(ATS!$A:$AE,MATCH('2) Order Form'!$W554,ATS!$AD:$AD,0),4)</f>
        <v>BLACK-S</v>
      </c>
      <c r="F554" s="83" t="str">
        <f>INDEX(ATS!$A:$AE,MATCH('2) Order Form'!$W554,ATS!$AD:$AD,0),5)</f>
        <v>Black</v>
      </c>
      <c r="G554" s="146" t="str">
        <f>INDEX(ATS!$A:$AE,MATCH('2) Order Form'!$W554,ATS!$AD:$AD,0),6)</f>
        <v>S</v>
      </c>
      <c r="H554" s="59">
        <v>6</v>
      </c>
      <c r="I554" s="112">
        <v>0</v>
      </c>
      <c r="J554" s="118">
        <f>IFERROR(VLOOKUP(W554,ATS!$AD:$AF,2,FALSE),0)</f>
        <v>0</v>
      </c>
      <c r="K554" s="118" t="str">
        <f t="shared" si="412"/>
        <v>0</v>
      </c>
      <c r="L554" s="118">
        <f>IFERROR(VLOOKUP(W554,ATS!$AD:$AF,3,FALSE),0)</f>
        <v>0</v>
      </c>
      <c r="M554" s="151" t="str">
        <f t="shared" ref="M554:M562" si="424">IF(L554=99999,"OPEN",IF(L554&gt;50,"50+",IF(L554&lt;=0,"0",L554)))</f>
        <v>0</v>
      </c>
      <c r="N554" s="94">
        <v>0</v>
      </c>
      <c r="O554" s="56">
        <f t="shared" ref="O554:O562" si="425">IF(N554&lt;&gt;0,N554,$P$5)</f>
        <v>0</v>
      </c>
      <c r="P554" s="51">
        <f>VLOOKUP($C554,Prices!$A$3:$R$1996,MATCH('2) Order Form'!P$8,Prices!$A$2:$R$2,0),FALSE)</f>
        <v>18</v>
      </c>
      <c r="Q554" s="52">
        <f>VLOOKUP($C554,Prices!$A$3:$R$1996,MATCH('2) Order Form'!Q$8,Prices!$A$2:$R$2,0),FALSE)</f>
        <v>34.950000000000003</v>
      </c>
      <c r="R554" s="35">
        <f t="shared" ref="R554:R562" si="426">I554*P554</f>
        <v>0</v>
      </c>
      <c r="S554" s="44">
        <f t="shared" ref="S554:S562" si="427">R554*O554</f>
        <v>0</v>
      </c>
      <c r="T554" s="52">
        <f t="shared" ref="T554:T562" si="428">R554-S554</f>
        <v>0</v>
      </c>
      <c r="U554" s="119">
        <f t="shared" si="389"/>
        <v>0</v>
      </c>
      <c r="V554" s="120"/>
      <c r="W554" s="143">
        <v>7048652277756</v>
      </c>
      <c r="X554" s="121"/>
      <c r="Y554" s="122">
        <f t="shared" ref="Y554:Y562" si="429">I554*Q554</f>
        <v>0</v>
      </c>
      <c r="Z554" s="123">
        <f t="shared" ref="Z554:Z562" ca="1" si="430">IF(A554=OFFSET(A554,-1,0),0,1)</f>
        <v>0</v>
      </c>
      <c r="AA554" s="123">
        <f t="shared" ref="AA554:AA562" ca="1" si="431">IF(C554=OFFSET(C554,-1,0),0,1)</f>
        <v>1</v>
      </c>
      <c r="AB554" s="123">
        <f t="shared" ref="AB554:AB562" ca="1" si="432">IF(F554=OFFSET(F554,-1,0),0,1)</f>
        <v>1</v>
      </c>
      <c r="AC554" s="123" t="str">
        <f t="shared" ref="AC554:AC562" si="433">CONCATENATE(C554,F554)</f>
        <v>828097Black</v>
      </c>
      <c r="AD554" s="124">
        <f t="shared" ref="AD554:AD562" si="434">IFERROR(IF(B554="EYEWEAR",CONCATENATE(C554,"-",G554),C554),C554)</f>
        <v>828097</v>
      </c>
      <c r="AE554" s="127">
        <f>VLOOKUP($C554,Classification!$A:$F,5,FALSE)</f>
        <v>143</v>
      </c>
      <c r="AF554" s="125">
        <f>VLOOKUP($C554,Classification!$A:$F,6,FALSE)</f>
        <v>1</v>
      </c>
      <c r="AG554" s="126" t="str">
        <f>INDEX(ATS!$A:$AE,MATCH('2) Order Form'!$W554,ATS!$AD:$AD,0),7)</f>
        <v>Active</v>
      </c>
    </row>
    <row r="555" spans="1:33" ht="17.25" customHeight="1" x14ac:dyDescent="0.2">
      <c r="A555" s="34">
        <v>5</v>
      </c>
      <c r="B555" s="34" t="str">
        <f>VLOOKUP(A555,Classification!$H$2:$I$11,2,FALSE)</f>
        <v>Bike Apparel</v>
      </c>
      <c r="C555" s="34">
        <f>INDEX(ATS!$A:$AE,MATCH('2) Order Form'!$W555,ATS!$AD:$AD,0),1)</f>
        <v>828097</v>
      </c>
      <c r="D555" s="34" t="str">
        <f>INDEX(ATS!$A:$AE,MATCH('2) Order Form'!$W555,ATS!$AD:$AD,0),2)</f>
        <v>Hunter Light Gloves M</v>
      </c>
      <c r="E555" s="83" t="str">
        <f>INDEX(ATS!$A:$AE,MATCH('2) Order Form'!$W555,ATS!$AD:$AD,0),4)</f>
        <v>BLACK-M</v>
      </c>
      <c r="F555" s="83" t="str">
        <f>INDEX(ATS!$A:$AE,MATCH('2) Order Form'!$W555,ATS!$AD:$AD,0),5)</f>
        <v>Black</v>
      </c>
      <c r="G555" s="146" t="str">
        <f>INDEX(ATS!$A:$AE,MATCH('2) Order Form'!$W555,ATS!$AD:$AD,0),6)</f>
        <v>M</v>
      </c>
      <c r="H555" s="59">
        <v>6</v>
      </c>
      <c r="I555" s="112">
        <v>0</v>
      </c>
      <c r="J555" s="118">
        <f>IFERROR(VLOOKUP(W555,ATS!$AD:$AF,2,FALSE),0)</f>
        <v>0</v>
      </c>
      <c r="K555" s="118" t="str">
        <f t="shared" si="412"/>
        <v>0</v>
      </c>
      <c r="L555" s="118">
        <f>IFERROR(VLOOKUP(W555,ATS!$AD:$AF,3,FALSE),0)</f>
        <v>0</v>
      </c>
      <c r="M555" s="151" t="str">
        <f t="shared" si="424"/>
        <v>0</v>
      </c>
      <c r="N555" s="94">
        <v>0</v>
      </c>
      <c r="O555" s="56">
        <f t="shared" si="425"/>
        <v>0</v>
      </c>
      <c r="P555" s="51">
        <f>VLOOKUP($C555,Prices!$A$3:$R$1996,MATCH('2) Order Form'!P$8,Prices!$A$2:$R$2,0),FALSE)</f>
        <v>18</v>
      </c>
      <c r="Q555" s="52">
        <f>VLOOKUP($C555,Prices!$A$3:$R$1996,MATCH('2) Order Form'!Q$8,Prices!$A$2:$R$2,0),FALSE)</f>
        <v>34.950000000000003</v>
      </c>
      <c r="R555" s="35">
        <f t="shared" si="426"/>
        <v>0</v>
      </c>
      <c r="S555" s="44">
        <f t="shared" si="427"/>
        <v>0</v>
      </c>
      <c r="T555" s="52">
        <f t="shared" si="428"/>
        <v>0</v>
      </c>
      <c r="U555" s="119">
        <f t="shared" si="389"/>
        <v>0</v>
      </c>
      <c r="V555" s="120"/>
      <c r="W555" s="143">
        <v>7048652277749</v>
      </c>
      <c r="X555" s="121"/>
      <c r="Y555" s="122">
        <f t="shared" si="429"/>
        <v>0</v>
      </c>
      <c r="Z555" s="123">
        <f t="shared" ca="1" si="430"/>
        <v>0</v>
      </c>
      <c r="AA555" s="123">
        <f t="shared" ca="1" si="431"/>
        <v>0</v>
      </c>
      <c r="AB555" s="123">
        <f t="shared" ca="1" si="432"/>
        <v>0</v>
      </c>
      <c r="AC555" s="123" t="str">
        <f t="shared" si="433"/>
        <v>828097Black</v>
      </c>
      <c r="AD555" s="124">
        <f t="shared" si="434"/>
        <v>828097</v>
      </c>
      <c r="AE555" s="127">
        <f>VLOOKUP($C555,Classification!$A:$F,5,FALSE)</f>
        <v>143</v>
      </c>
      <c r="AF555" s="125">
        <f>VLOOKUP($C555,Classification!$A:$F,6,FALSE)</f>
        <v>1</v>
      </c>
      <c r="AG555" s="126" t="str">
        <f>INDEX(ATS!$A:$AE,MATCH('2) Order Form'!$W555,ATS!$AD:$AD,0),7)</f>
        <v>Active</v>
      </c>
    </row>
    <row r="556" spans="1:33" ht="17.25" customHeight="1" x14ac:dyDescent="0.2">
      <c r="A556" s="34">
        <v>5</v>
      </c>
      <c r="B556" s="34" t="str">
        <f>VLOOKUP(A556,Classification!$H$2:$I$11,2,FALSE)</f>
        <v>Bike Apparel</v>
      </c>
      <c r="C556" s="34">
        <f>INDEX(ATS!$A:$AE,MATCH('2) Order Form'!$W556,ATS!$AD:$AD,0),1)</f>
        <v>828097</v>
      </c>
      <c r="D556" s="34" t="str">
        <f>INDEX(ATS!$A:$AE,MATCH('2) Order Form'!$W556,ATS!$AD:$AD,0),2)</f>
        <v>Hunter Light Gloves M</v>
      </c>
      <c r="E556" s="83" t="str">
        <f>INDEX(ATS!$A:$AE,MATCH('2) Order Form'!$W556,ATS!$AD:$AD,0),4)</f>
        <v>BLACK-L</v>
      </c>
      <c r="F556" s="83" t="str">
        <f>INDEX(ATS!$A:$AE,MATCH('2) Order Form'!$W556,ATS!$AD:$AD,0),5)</f>
        <v>Black</v>
      </c>
      <c r="G556" s="146" t="str">
        <f>INDEX(ATS!$A:$AE,MATCH('2) Order Form'!$W556,ATS!$AD:$AD,0),6)</f>
        <v>L</v>
      </c>
      <c r="H556" s="59">
        <v>6</v>
      </c>
      <c r="I556" s="112">
        <v>0</v>
      </c>
      <c r="J556" s="118">
        <f>IFERROR(VLOOKUP(W556,ATS!$AD:$AF,2,FALSE),0)</f>
        <v>0</v>
      </c>
      <c r="K556" s="118" t="str">
        <f t="shared" si="412"/>
        <v>0</v>
      </c>
      <c r="L556" s="118">
        <f>IFERROR(VLOOKUP(W556,ATS!$AD:$AF,3,FALSE),0)</f>
        <v>0</v>
      </c>
      <c r="M556" s="151" t="str">
        <f t="shared" si="424"/>
        <v>0</v>
      </c>
      <c r="N556" s="94">
        <v>0</v>
      </c>
      <c r="O556" s="56">
        <f t="shared" si="425"/>
        <v>0</v>
      </c>
      <c r="P556" s="51">
        <f>VLOOKUP($C556,Prices!$A$3:$R$1996,MATCH('2) Order Form'!P$8,Prices!$A$2:$R$2,0),FALSE)</f>
        <v>18</v>
      </c>
      <c r="Q556" s="52">
        <f>VLOOKUP($C556,Prices!$A$3:$R$1996,MATCH('2) Order Form'!Q$8,Prices!$A$2:$R$2,0),FALSE)</f>
        <v>34.950000000000003</v>
      </c>
      <c r="R556" s="35">
        <f t="shared" si="426"/>
        <v>0</v>
      </c>
      <c r="S556" s="44">
        <f t="shared" si="427"/>
        <v>0</v>
      </c>
      <c r="T556" s="52">
        <f t="shared" si="428"/>
        <v>0</v>
      </c>
      <c r="U556" s="119">
        <f t="shared" si="389"/>
        <v>0</v>
      </c>
      <c r="V556" s="120"/>
      <c r="W556" s="143">
        <v>7048652277732</v>
      </c>
      <c r="X556" s="121"/>
      <c r="Y556" s="122">
        <f t="shared" si="429"/>
        <v>0</v>
      </c>
      <c r="Z556" s="123">
        <f t="shared" ca="1" si="430"/>
        <v>0</v>
      </c>
      <c r="AA556" s="123">
        <f t="shared" ca="1" si="431"/>
        <v>0</v>
      </c>
      <c r="AB556" s="123">
        <f t="shared" ca="1" si="432"/>
        <v>0</v>
      </c>
      <c r="AC556" s="123" t="str">
        <f t="shared" si="433"/>
        <v>828097Black</v>
      </c>
      <c r="AD556" s="124">
        <f t="shared" si="434"/>
        <v>828097</v>
      </c>
      <c r="AE556" s="127">
        <f>VLOOKUP($C556,Classification!$A:$F,5,FALSE)</f>
        <v>143</v>
      </c>
      <c r="AF556" s="125">
        <f>VLOOKUP($C556,Classification!$A:$F,6,FALSE)</f>
        <v>1</v>
      </c>
      <c r="AG556" s="126" t="str">
        <f>INDEX(ATS!$A:$AE,MATCH('2) Order Form'!$W556,ATS!$AD:$AD,0),7)</f>
        <v>Active</v>
      </c>
    </row>
    <row r="557" spans="1:33" ht="17.25" customHeight="1" x14ac:dyDescent="0.2">
      <c r="A557" s="34">
        <v>5</v>
      </c>
      <c r="B557" s="34" t="str">
        <f>VLOOKUP(A557,Classification!$H$2:$I$11,2,FALSE)</f>
        <v>Bike Apparel</v>
      </c>
      <c r="C557" s="34">
        <f>INDEX(ATS!$A:$AE,MATCH('2) Order Form'!$W557,ATS!$AD:$AD,0),1)</f>
        <v>828097</v>
      </c>
      <c r="D557" s="34" t="str">
        <f>INDEX(ATS!$A:$AE,MATCH('2) Order Form'!$W557,ATS!$AD:$AD,0),2)</f>
        <v>Hunter Light Gloves M</v>
      </c>
      <c r="E557" s="83" t="str">
        <f>INDEX(ATS!$A:$AE,MATCH('2) Order Form'!$W557,ATS!$AD:$AD,0),4)</f>
        <v>BLACK-XL</v>
      </c>
      <c r="F557" s="83" t="str">
        <f>INDEX(ATS!$A:$AE,MATCH('2) Order Form'!$W557,ATS!$AD:$AD,0),5)</f>
        <v>Black</v>
      </c>
      <c r="G557" s="146" t="str">
        <f>INDEX(ATS!$A:$AE,MATCH('2) Order Form'!$W557,ATS!$AD:$AD,0),6)</f>
        <v>XL</v>
      </c>
      <c r="H557" s="59">
        <v>6</v>
      </c>
      <c r="I557" s="112">
        <v>0</v>
      </c>
      <c r="J557" s="118">
        <f>IFERROR(VLOOKUP(W557,ATS!$AD:$AF,2,FALSE),0)</f>
        <v>0</v>
      </c>
      <c r="K557" s="118" t="str">
        <f t="shared" si="412"/>
        <v>0</v>
      </c>
      <c r="L557" s="118">
        <f>IFERROR(VLOOKUP(W557,ATS!$AD:$AF,3,FALSE),0)</f>
        <v>0</v>
      </c>
      <c r="M557" s="151" t="str">
        <f t="shared" si="424"/>
        <v>0</v>
      </c>
      <c r="N557" s="94">
        <v>0</v>
      </c>
      <c r="O557" s="56">
        <f t="shared" si="425"/>
        <v>0</v>
      </c>
      <c r="P557" s="51">
        <f>VLOOKUP($C557,Prices!$A$3:$R$1996,MATCH('2) Order Form'!P$8,Prices!$A$2:$R$2,0),FALSE)</f>
        <v>18</v>
      </c>
      <c r="Q557" s="52">
        <f>VLOOKUP($C557,Prices!$A$3:$R$1996,MATCH('2) Order Form'!Q$8,Prices!$A$2:$R$2,0),FALSE)</f>
        <v>34.950000000000003</v>
      </c>
      <c r="R557" s="35">
        <f t="shared" si="426"/>
        <v>0</v>
      </c>
      <c r="S557" s="44">
        <f t="shared" si="427"/>
        <v>0</v>
      </c>
      <c r="T557" s="52">
        <f t="shared" si="428"/>
        <v>0</v>
      </c>
      <c r="U557" s="119">
        <f t="shared" si="389"/>
        <v>0</v>
      </c>
      <c r="V557" s="120"/>
      <c r="W557" s="143">
        <v>7048652277763</v>
      </c>
      <c r="X557" s="121"/>
      <c r="Y557" s="122">
        <f t="shared" si="429"/>
        <v>0</v>
      </c>
      <c r="Z557" s="123">
        <f t="shared" ca="1" si="430"/>
        <v>0</v>
      </c>
      <c r="AA557" s="123">
        <f t="shared" ca="1" si="431"/>
        <v>0</v>
      </c>
      <c r="AB557" s="123">
        <f t="shared" ca="1" si="432"/>
        <v>0</v>
      </c>
      <c r="AC557" s="123" t="str">
        <f t="shared" si="433"/>
        <v>828097Black</v>
      </c>
      <c r="AD557" s="124">
        <f t="shared" si="434"/>
        <v>828097</v>
      </c>
      <c r="AE557" s="127">
        <f>VLOOKUP($C557,Classification!$A:$F,5,FALSE)</f>
        <v>143</v>
      </c>
      <c r="AF557" s="125">
        <f>VLOOKUP($C557,Classification!$A:$F,6,FALSE)</f>
        <v>1</v>
      </c>
      <c r="AG557" s="126" t="str">
        <f>INDEX(ATS!$A:$AE,MATCH('2) Order Form'!$W557,ATS!$AD:$AD,0),7)</f>
        <v>Active</v>
      </c>
    </row>
    <row r="558" spans="1:33" ht="17.25" customHeight="1" x14ac:dyDescent="0.2">
      <c r="A558" s="34">
        <v>5</v>
      </c>
      <c r="B558" s="34" t="str">
        <f>VLOOKUP(A558,Classification!$H$2:$I$11,2,FALSE)</f>
        <v>Bike Apparel</v>
      </c>
      <c r="C558" s="34">
        <f>INDEX(ATS!$A:$AE,MATCH('2) Order Form'!$W558,ATS!$AD:$AD,0),1)</f>
        <v>828097</v>
      </c>
      <c r="D558" s="34" t="str">
        <f>INDEX(ATS!$A:$AE,MATCH('2) Order Form'!$W558,ATS!$AD:$AD,0),2)</f>
        <v>Hunter Light Gloves M</v>
      </c>
      <c r="E558" s="83" t="str">
        <f>INDEX(ATS!$A:$AE,MATCH('2) Order Form'!$W558,ATS!$AD:$AD,0),4)</f>
        <v>BTWHT-S</v>
      </c>
      <c r="F558" s="83" t="str">
        <f>INDEX(ATS!$A:$AE,MATCH('2) Order Form'!$W558,ATS!$AD:$AD,0),5)</f>
        <v>Bright White</v>
      </c>
      <c r="G558" s="146" t="str">
        <f>INDEX(ATS!$A:$AE,MATCH('2) Order Form'!$W558,ATS!$AD:$AD,0),6)</f>
        <v>S</v>
      </c>
      <c r="H558" s="59">
        <v>6</v>
      </c>
      <c r="I558" s="112">
        <v>0</v>
      </c>
      <c r="J558" s="118">
        <f>IFERROR(VLOOKUP(W558,ATS!$AD:$AF,2,FALSE),0)</f>
        <v>0</v>
      </c>
      <c r="K558" s="118" t="str">
        <f t="shared" si="412"/>
        <v>0</v>
      </c>
      <c r="L558" s="118">
        <f>IFERROR(VLOOKUP(W558,ATS!$AD:$AF,3,FALSE),0)</f>
        <v>0</v>
      </c>
      <c r="M558" s="151" t="str">
        <f t="shared" si="424"/>
        <v>0</v>
      </c>
      <c r="N558" s="94">
        <v>0</v>
      </c>
      <c r="O558" s="56">
        <f t="shared" si="425"/>
        <v>0</v>
      </c>
      <c r="P558" s="51">
        <f>VLOOKUP($C558,Prices!$A$3:$R$1996,MATCH('2) Order Form'!P$8,Prices!$A$2:$R$2,0),FALSE)</f>
        <v>18</v>
      </c>
      <c r="Q558" s="52">
        <f>VLOOKUP($C558,Prices!$A$3:$R$1996,MATCH('2) Order Form'!Q$8,Prices!$A$2:$R$2,0),FALSE)</f>
        <v>34.950000000000003</v>
      </c>
      <c r="R558" s="35">
        <f t="shared" si="426"/>
        <v>0</v>
      </c>
      <c r="S558" s="44">
        <f t="shared" si="427"/>
        <v>0</v>
      </c>
      <c r="T558" s="52">
        <f t="shared" si="428"/>
        <v>0</v>
      </c>
      <c r="U558" s="119">
        <f t="shared" si="389"/>
        <v>0</v>
      </c>
      <c r="V558" s="120"/>
      <c r="W558" s="143">
        <v>7048652277794</v>
      </c>
      <c r="X558" s="121"/>
      <c r="Y558" s="122">
        <f t="shared" si="429"/>
        <v>0</v>
      </c>
      <c r="Z558" s="123">
        <f t="shared" ca="1" si="430"/>
        <v>0</v>
      </c>
      <c r="AA558" s="123">
        <f t="shared" ca="1" si="431"/>
        <v>0</v>
      </c>
      <c r="AB558" s="123">
        <f t="shared" ca="1" si="432"/>
        <v>1</v>
      </c>
      <c r="AC558" s="123" t="str">
        <f t="shared" si="433"/>
        <v>828097Bright White</v>
      </c>
      <c r="AD558" s="124">
        <f t="shared" si="434"/>
        <v>828097</v>
      </c>
      <c r="AE558" s="127">
        <f>VLOOKUP($C558,Classification!$A:$F,5,FALSE)</f>
        <v>143</v>
      </c>
      <c r="AF558" s="125">
        <f>VLOOKUP($C558,Classification!$A:$F,6,FALSE)</f>
        <v>1</v>
      </c>
      <c r="AG558" s="126" t="str">
        <f>INDEX(ATS!$A:$AE,MATCH('2) Order Form'!$W558,ATS!$AD:$AD,0),7)</f>
        <v>Active</v>
      </c>
    </row>
    <row r="559" spans="1:33" ht="17.25" customHeight="1" x14ac:dyDescent="0.2">
      <c r="A559" s="34">
        <v>5</v>
      </c>
      <c r="B559" s="34" t="str">
        <f>VLOOKUP(A559,Classification!$H$2:$I$11,2,FALSE)</f>
        <v>Bike Apparel</v>
      </c>
      <c r="C559" s="34">
        <f>INDEX(ATS!$A:$AE,MATCH('2) Order Form'!$W559,ATS!$AD:$AD,0),1)</f>
        <v>828097</v>
      </c>
      <c r="D559" s="34" t="str">
        <f>INDEX(ATS!$A:$AE,MATCH('2) Order Form'!$W559,ATS!$AD:$AD,0),2)</f>
        <v>Hunter Light Gloves M</v>
      </c>
      <c r="E559" s="83" t="str">
        <f>INDEX(ATS!$A:$AE,MATCH('2) Order Form'!$W559,ATS!$AD:$AD,0),4)</f>
        <v>BTWHT-M</v>
      </c>
      <c r="F559" s="83" t="str">
        <f>INDEX(ATS!$A:$AE,MATCH('2) Order Form'!$W559,ATS!$AD:$AD,0),5)</f>
        <v>Bright White</v>
      </c>
      <c r="G559" s="146" t="str">
        <f>INDEX(ATS!$A:$AE,MATCH('2) Order Form'!$W559,ATS!$AD:$AD,0),6)</f>
        <v>M</v>
      </c>
      <c r="H559" s="59">
        <v>6</v>
      </c>
      <c r="I559" s="112">
        <v>0</v>
      </c>
      <c r="J559" s="118">
        <f>IFERROR(VLOOKUP(W559,ATS!$AD:$AF,2,FALSE),0)</f>
        <v>0</v>
      </c>
      <c r="K559" s="118" t="str">
        <f t="shared" si="412"/>
        <v>0</v>
      </c>
      <c r="L559" s="118">
        <f>IFERROR(VLOOKUP(W559,ATS!$AD:$AF,3,FALSE),0)</f>
        <v>0</v>
      </c>
      <c r="M559" s="151" t="str">
        <f t="shared" si="424"/>
        <v>0</v>
      </c>
      <c r="N559" s="94">
        <v>0</v>
      </c>
      <c r="O559" s="56">
        <f t="shared" si="425"/>
        <v>0</v>
      </c>
      <c r="P559" s="51">
        <f>VLOOKUP($C559,Prices!$A$3:$R$1996,MATCH('2) Order Form'!P$8,Prices!$A$2:$R$2,0),FALSE)</f>
        <v>18</v>
      </c>
      <c r="Q559" s="52">
        <f>VLOOKUP($C559,Prices!$A$3:$R$1996,MATCH('2) Order Form'!Q$8,Prices!$A$2:$R$2,0),FALSE)</f>
        <v>34.950000000000003</v>
      </c>
      <c r="R559" s="35">
        <f t="shared" si="426"/>
        <v>0</v>
      </c>
      <c r="S559" s="44">
        <f t="shared" si="427"/>
        <v>0</v>
      </c>
      <c r="T559" s="52">
        <f t="shared" si="428"/>
        <v>0</v>
      </c>
      <c r="U559" s="119">
        <f t="shared" si="389"/>
        <v>0</v>
      </c>
      <c r="V559" s="120"/>
      <c r="W559" s="143">
        <v>7048652277787</v>
      </c>
      <c r="X559" s="121"/>
      <c r="Y559" s="122">
        <f t="shared" si="429"/>
        <v>0</v>
      </c>
      <c r="Z559" s="123">
        <f t="shared" ca="1" si="430"/>
        <v>0</v>
      </c>
      <c r="AA559" s="123">
        <f t="shared" ca="1" si="431"/>
        <v>0</v>
      </c>
      <c r="AB559" s="123">
        <f t="shared" ca="1" si="432"/>
        <v>0</v>
      </c>
      <c r="AC559" s="123" t="str">
        <f t="shared" si="433"/>
        <v>828097Bright White</v>
      </c>
      <c r="AD559" s="124">
        <f t="shared" si="434"/>
        <v>828097</v>
      </c>
      <c r="AE559" s="127">
        <f>VLOOKUP($C559,Classification!$A:$F,5,FALSE)</f>
        <v>143</v>
      </c>
      <c r="AF559" s="125">
        <f>VLOOKUP($C559,Classification!$A:$F,6,FALSE)</f>
        <v>1</v>
      </c>
      <c r="AG559" s="126" t="str">
        <f>INDEX(ATS!$A:$AE,MATCH('2) Order Form'!$W559,ATS!$AD:$AD,0),7)</f>
        <v>Active</v>
      </c>
    </row>
    <row r="560" spans="1:33" ht="17.25" customHeight="1" x14ac:dyDescent="0.2">
      <c r="A560" s="34">
        <v>5</v>
      </c>
      <c r="B560" s="34" t="str">
        <f>VLOOKUP(A560,Classification!$H$2:$I$11,2,FALSE)</f>
        <v>Bike Apparel</v>
      </c>
      <c r="C560" s="34">
        <f>INDEX(ATS!$A:$AE,MATCH('2) Order Form'!$W560,ATS!$AD:$AD,0),1)</f>
        <v>828097</v>
      </c>
      <c r="D560" s="34" t="str">
        <f>INDEX(ATS!$A:$AE,MATCH('2) Order Form'!$W560,ATS!$AD:$AD,0),2)</f>
        <v>Hunter Light Gloves M</v>
      </c>
      <c r="E560" s="83" t="str">
        <f>INDEX(ATS!$A:$AE,MATCH('2) Order Form'!$W560,ATS!$AD:$AD,0),4)</f>
        <v>BTWHT-L</v>
      </c>
      <c r="F560" s="83" t="str">
        <f>INDEX(ATS!$A:$AE,MATCH('2) Order Form'!$W560,ATS!$AD:$AD,0),5)</f>
        <v>Bright White</v>
      </c>
      <c r="G560" s="146" t="str">
        <f>INDEX(ATS!$A:$AE,MATCH('2) Order Form'!$W560,ATS!$AD:$AD,0),6)</f>
        <v>L</v>
      </c>
      <c r="H560" s="59">
        <v>6</v>
      </c>
      <c r="I560" s="112">
        <v>0</v>
      </c>
      <c r="J560" s="118">
        <f>IFERROR(VLOOKUP(W560,ATS!$AD:$AF,2,FALSE),0)</f>
        <v>0</v>
      </c>
      <c r="K560" s="118" t="str">
        <f t="shared" si="412"/>
        <v>0</v>
      </c>
      <c r="L560" s="118">
        <f>IFERROR(VLOOKUP(W560,ATS!$AD:$AF,3,FALSE),0)</f>
        <v>0</v>
      </c>
      <c r="M560" s="151" t="str">
        <f t="shared" si="424"/>
        <v>0</v>
      </c>
      <c r="N560" s="94">
        <v>0</v>
      </c>
      <c r="O560" s="56">
        <f t="shared" si="425"/>
        <v>0</v>
      </c>
      <c r="P560" s="51">
        <f>VLOOKUP($C560,Prices!$A$3:$R$1996,MATCH('2) Order Form'!P$8,Prices!$A$2:$R$2,0),FALSE)</f>
        <v>18</v>
      </c>
      <c r="Q560" s="52">
        <f>VLOOKUP($C560,Prices!$A$3:$R$1996,MATCH('2) Order Form'!Q$8,Prices!$A$2:$R$2,0),FALSE)</f>
        <v>34.950000000000003</v>
      </c>
      <c r="R560" s="35">
        <f t="shared" si="426"/>
        <v>0</v>
      </c>
      <c r="S560" s="44">
        <f t="shared" si="427"/>
        <v>0</v>
      </c>
      <c r="T560" s="52">
        <f t="shared" si="428"/>
        <v>0</v>
      </c>
      <c r="U560" s="119">
        <f t="shared" si="389"/>
        <v>0</v>
      </c>
      <c r="V560" s="120"/>
      <c r="W560" s="143">
        <v>7048652277770</v>
      </c>
      <c r="X560" s="121"/>
      <c r="Y560" s="122">
        <f t="shared" si="429"/>
        <v>0</v>
      </c>
      <c r="Z560" s="123">
        <f t="shared" ca="1" si="430"/>
        <v>0</v>
      </c>
      <c r="AA560" s="123">
        <f t="shared" ca="1" si="431"/>
        <v>0</v>
      </c>
      <c r="AB560" s="123">
        <f t="shared" ca="1" si="432"/>
        <v>0</v>
      </c>
      <c r="AC560" s="123" t="str">
        <f t="shared" si="433"/>
        <v>828097Bright White</v>
      </c>
      <c r="AD560" s="124">
        <f t="shared" si="434"/>
        <v>828097</v>
      </c>
      <c r="AE560" s="127">
        <f>VLOOKUP($C560,Classification!$A:$F,5,FALSE)</f>
        <v>143</v>
      </c>
      <c r="AF560" s="125">
        <f>VLOOKUP($C560,Classification!$A:$F,6,FALSE)</f>
        <v>1</v>
      </c>
      <c r="AG560" s="126" t="str">
        <f>INDEX(ATS!$A:$AE,MATCH('2) Order Form'!$W560,ATS!$AD:$AD,0),7)</f>
        <v>Active</v>
      </c>
    </row>
    <row r="561" spans="1:33" ht="17.25" customHeight="1" x14ac:dyDescent="0.2">
      <c r="A561" s="34">
        <v>5</v>
      </c>
      <c r="B561" s="34" t="str">
        <f>VLOOKUP(A561,Classification!$H$2:$I$11,2,FALSE)</f>
        <v>Bike Apparel</v>
      </c>
      <c r="C561" s="34">
        <f>INDEX(ATS!$A:$AE,MATCH('2) Order Form'!$W561,ATS!$AD:$AD,0),1)</f>
        <v>828097</v>
      </c>
      <c r="D561" s="34" t="str">
        <f>INDEX(ATS!$A:$AE,MATCH('2) Order Form'!$W561,ATS!$AD:$AD,0),2)</f>
        <v>Hunter Light Gloves M</v>
      </c>
      <c r="E561" s="83" t="str">
        <f>INDEX(ATS!$A:$AE,MATCH('2) Order Form'!$W561,ATS!$AD:$AD,0),4)</f>
        <v>BTWHT-XL</v>
      </c>
      <c r="F561" s="83" t="str">
        <f>INDEX(ATS!$A:$AE,MATCH('2) Order Form'!$W561,ATS!$AD:$AD,0),5)</f>
        <v>Bright White</v>
      </c>
      <c r="G561" s="146" t="str">
        <f>INDEX(ATS!$A:$AE,MATCH('2) Order Form'!$W561,ATS!$AD:$AD,0),6)</f>
        <v>XL</v>
      </c>
      <c r="H561" s="59">
        <v>6</v>
      </c>
      <c r="I561" s="112">
        <v>0</v>
      </c>
      <c r="J561" s="118">
        <f>IFERROR(VLOOKUP(W561,ATS!$AD:$AF,2,FALSE),0)</f>
        <v>0</v>
      </c>
      <c r="K561" s="118" t="str">
        <f t="shared" si="412"/>
        <v>0</v>
      </c>
      <c r="L561" s="118">
        <f>IFERROR(VLOOKUP(W561,ATS!$AD:$AF,3,FALSE),0)</f>
        <v>0</v>
      </c>
      <c r="M561" s="151" t="str">
        <f t="shared" si="424"/>
        <v>0</v>
      </c>
      <c r="N561" s="94">
        <v>0</v>
      </c>
      <c r="O561" s="56">
        <f t="shared" si="425"/>
        <v>0</v>
      </c>
      <c r="P561" s="51">
        <f>VLOOKUP($C561,Prices!$A$3:$R$1996,MATCH('2) Order Form'!P$8,Prices!$A$2:$R$2,0),FALSE)</f>
        <v>18</v>
      </c>
      <c r="Q561" s="52">
        <f>VLOOKUP($C561,Prices!$A$3:$R$1996,MATCH('2) Order Form'!Q$8,Prices!$A$2:$R$2,0),FALSE)</f>
        <v>34.950000000000003</v>
      </c>
      <c r="R561" s="35">
        <f t="shared" si="426"/>
        <v>0</v>
      </c>
      <c r="S561" s="44">
        <f t="shared" si="427"/>
        <v>0</v>
      </c>
      <c r="T561" s="52">
        <f t="shared" si="428"/>
        <v>0</v>
      </c>
      <c r="U561" s="119">
        <f t="shared" si="389"/>
        <v>0</v>
      </c>
      <c r="V561" s="120"/>
      <c r="W561" s="143">
        <v>7048652277800</v>
      </c>
      <c r="X561" s="121"/>
      <c r="Y561" s="122">
        <f t="shared" si="429"/>
        <v>0</v>
      </c>
      <c r="Z561" s="123">
        <f t="shared" ca="1" si="430"/>
        <v>0</v>
      </c>
      <c r="AA561" s="123">
        <f t="shared" ca="1" si="431"/>
        <v>0</v>
      </c>
      <c r="AB561" s="123">
        <f t="shared" ca="1" si="432"/>
        <v>0</v>
      </c>
      <c r="AC561" s="123" t="str">
        <f t="shared" si="433"/>
        <v>828097Bright White</v>
      </c>
      <c r="AD561" s="124">
        <f t="shared" si="434"/>
        <v>828097</v>
      </c>
      <c r="AE561" s="127">
        <f>VLOOKUP($C561,Classification!$A:$F,5,FALSE)</f>
        <v>143</v>
      </c>
      <c r="AF561" s="125">
        <f>VLOOKUP($C561,Classification!$A:$F,6,FALSE)</f>
        <v>1</v>
      </c>
      <c r="AG561" s="126" t="str">
        <f>INDEX(ATS!$A:$AE,MATCH('2) Order Form'!$W561,ATS!$AD:$AD,0),7)</f>
        <v>Active</v>
      </c>
    </row>
    <row r="562" spans="1:33" ht="17.25" customHeight="1" x14ac:dyDescent="0.2">
      <c r="A562" s="34">
        <v>5</v>
      </c>
      <c r="B562" s="34" t="str">
        <f>VLOOKUP(A562,Classification!$H$2:$I$11,2,FALSE)</f>
        <v>Bike Apparel</v>
      </c>
      <c r="C562" s="34">
        <f>INDEX(ATS!$A:$AE,MATCH('2) Order Form'!$W562,ATS!$AD:$AD,0),1)</f>
        <v>828097</v>
      </c>
      <c r="D562" s="34" t="str">
        <f>INDEX(ATS!$A:$AE,MATCH('2) Order Form'!$W562,ATS!$AD:$AD,0),2)</f>
        <v>Hunter Light Gloves M</v>
      </c>
      <c r="E562" s="83" t="str">
        <f>INDEX(ATS!$A:$AE,MATCH('2) Order Form'!$W562,ATS!$AD:$AD,0),4)</f>
        <v>FOGRN-S</v>
      </c>
      <c r="F562" s="83" t="str">
        <f>INDEX(ATS!$A:$AE,MATCH('2) Order Form'!$W562,ATS!$AD:$AD,0),5)</f>
        <v>Forest Green</v>
      </c>
      <c r="G562" s="146" t="str">
        <f>INDEX(ATS!$A:$AE,MATCH('2) Order Form'!$W562,ATS!$AD:$AD,0),6)</f>
        <v>S</v>
      </c>
      <c r="H562" s="59">
        <v>6</v>
      </c>
      <c r="I562" s="112">
        <v>0</v>
      </c>
      <c r="J562" s="118">
        <f>IFERROR(VLOOKUP(W562,ATS!$AD:$AF,2,FALSE),0)</f>
        <v>0</v>
      </c>
      <c r="K562" s="118" t="str">
        <f t="shared" si="412"/>
        <v>0</v>
      </c>
      <c r="L562" s="118">
        <f>IFERROR(VLOOKUP(W562,ATS!$AD:$AF,3,FALSE),0)</f>
        <v>0</v>
      </c>
      <c r="M562" s="151" t="str">
        <f t="shared" si="424"/>
        <v>0</v>
      </c>
      <c r="N562" s="94">
        <v>0</v>
      </c>
      <c r="O562" s="56">
        <f t="shared" si="425"/>
        <v>0</v>
      </c>
      <c r="P562" s="51">
        <f>VLOOKUP($C562,Prices!$A$3:$R$1996,MATCH('2) Order Form'!P$8,Prices!$A$2:$R$2,0),FALSE)</f>
        <v>18</v>
      </c>
      <c r="Q562" s="52">
        <f>VLOOKUP($C562,Prices!$A$3:$R$1996,MATCH('2) Order Form'!Q$8,Prices!$A$2:$R$2,0),FALSE)</f>
        <v>34.950000000000003</v>
      </c>
      <c r="R562" s="35">
        <f t="shared" si="426"/>
        <v>0</v>
      </c>
      <c r="S562" s="44">
        <f t="shared" si="427"/>
        <v>0</v>
      </c>
      <c r="T562" s="52">
        <f t="shared" si="428"/>
        <v>0</v>
      </c>
      <c r="U562" s="119">
        <f t="shared" si="389"/>
        <v>0</v>
      </c>
      <c r="V562" s="120"/>
      <c r="W562" s="143">
        <v>7048652536839</v>
      </c>
      <c r="X562" s="121"/>
      <c r="Y562" s="122">
        <f t="shared" si="429"/>
        <v>0</v>
      </c>
      <c r="Z562" s="123">
        <f t="shared" ca="1" si="430"/>
        <v>0</v>
      </c>
      <c r="AA562" s="123">
        <f t="shared" ca="1" si="431"/>
        <v>0</v>
      </c>
      <c r="AB562" s="123">
        <f t="shared" ca="1" si="432"/>
        <v>1</v>
      </c>
      <c r="AC562" s="123" t="str">
        <f t="shared" si="433"/>
        <v>828097Forest Green</v>
      </c>
      <c r="AD562" s="124">
        <f t="shared" si="434"/>
        <v>828097</v>
      </c>
      <c r="AE562" s="127">
        <f>VLOOKUP($C562,Classification!$A:$F,5,FALSE)</f>
        <v>143</v>
      </c>
      <c r="AF562" s="125">
        <f>VLOOKUP($C562,Classification!$A:$F,6,FALSE)</f>
        <v>1</v>
      </c>
      <c r="AG562" s="126" t="str">
        <f>INDEX(ATS!$A:$AE,MATCH('2) Order Form'!$W562,ATS!$AD:$AD,0),7)</f>
        <v>Stock</v>
      </c>
    </row>
    <row r="563" spans="1:33" ht="17.25" customHeight="1" x14ac:dyDescent="0.2">
      <c r="A563" s="34">
        <v>5</v>
      </c>
      <c r="B563" s="34" t="str">
        <f>VLOOKUP(A563,Classification!$H$2:$I$11,2,FALSE)</f>
        <v>Bike Apparel</v>
      </c>
      <c r="C563" s="34">
        <f>INDEX(ATS!$A:$AE,MATCH('2) Order Form'!$W563,ATS!$AD:$AD,0),1)</f>
        <v>828097</v>
      </c>
      <c r="D563" s="34" t="str">
        <f>INDEX(ATS!$A:$AE,MATCH('2) Order Form'!$W563,ATS!$AD:$AD,0),2)</f>
        <v>Hunter Light Gloves M</v>
      </c>
      <c r="E563" s="83" t="str">
        <f>INDEX(ATS!$A:$AE,MATCH('2) Order Form'!$W563,ATS!$AD:$AD,0),4)</f>
        <v>FOGRN-M</v>
      </c>
      <c r="F563" s="83" t="str">
        <f>INDEX(ATS!$A:$AE,MATCH('2) Order Form'!$W563,ATS!$AD:$AD,0),5)</f>
        <v>Forest Green</v>
      </c>
      <c r="G563" s="146" t="str">
        <f>INDEX(ATS!$A:$AE,MATCH('2) Order Form'!$W563,ATS!$AD:$AD,0),6)</f>
        <v>M</v>
      </c>
      <c r="H563" s="59">
        <v>6</v>
      </c>
      <c r="I563" s="112">
        <v>0</v>
      </c>
      <c r="J563" s="118">
        <f>IFERROR(VLOOKUP(W563,ATS!$AD:$AF,2,FALSE),0)</f>
        <v>0</v>
      </c>
      <c r="K563" s="118" t="str">
        <f t="shared" si="412"/>
        <v>0</v>
      </c>
      <c r="L563" s="118">
        <f>IFERROR(VLOOKUP(W563,ATS!$AD:$AF,3,FALSE),0)</f>
        <v>0</v>
      </c>
      <c r="M563" s="151" t="str">
        <f t="shared" ref="M563:M581" si="435">IF(L563=99999,"OPEN",IF(L563&gt;50,"50+",IF(L563&lt;=0,"0",L563)))</f>
        <v>0</v>
      </c>
      <c r="N563" s="94">
        <v>0</v>
      </c>
      <c r="O563" s="56">
        <f t="shared" ref="O563:O581" si="436">IF(N563&lt;&gt;0,N563,$P$5)</f>
        <v>0</v>
      </c>
      <c r="P563" s="51">
        <f>VLOOKUP($C563,Prices!$A$3:$R$1996,MATCH('2) Order Form'!P$8,Prices!$A$2:$R$2,0),FALSE)</f>
        <v>18</v>
      </c>
      <c r="Q563" s="52">
        <f>VLOOKUP($C563,Prices!$A$3:$R$1996,MATCH('2) Order Form'!Q$8,Prices!$A$2:$R$2,0),FALSE)</f>
        <v>34.950000000000003</v>
      </c>
      <c r="R563" s="35">
        <f t="shared" ref="R563:R581" si="437">I563*P563</f>
        <v>0</v>
      </c>
      <c r="S563" s="44">
        <f t="shared" ref="S563:S581" si="438">R563*O563</f>
        <v>0</v>
      </c>
      <c r="T563" s="52">
        <f t="shared" ref="T563:T581" si="439">R563-S563</f>
        <v>0</v>
      </c>
      <c r="U563" s="119">
        <f t="shared" si="389"/>
        <v>0</v>
      </c>
      <c r="V563" s="120"/>
      <c r="W563" s="143">
        <v>7048652536822</v>
      </c>
      <c r="X563" s="121"/>
      <c r="Y563" s="122">
        <f t="shared" si="413"/>
        <v>0</v>
      </c>
      <c r="Z563" s="123">
        <f t="shared" ref="Z563:Z581" ca="1" si="440">IF(A563=OFFSET(A563,-1,0),0,1)</f>
        <v>0</v>
      </c>
      <c r="AA563" s="123">
        <f t="shared" ref="AA563:AA581" ca="1" si="441">IF(C563=OFFSET(C563,-1,0),0,1)</f>
        <v>0</v>
      </c>
      <c r="AB563" s="123">
        <f t="shared" ref="AB563:AB581" ca="1" si="442">IF(F563=OFFSET(F563,-1,0),0,1)</f>
        <v>0</v>
      </c>
      <c r="AC563" s="123" t="str">
        <f t="shared" ref="AC563:AC581" si="443">CONCATENATE(C563,F563)</f>
        <v>828097Forest Green</v>
      </c>
      <c r="AD563" s="124">
        <f t="shared" ref="AD563:AD581" si="444">IFERROR(IF(B563="EYEWEAR",CONCATENATE(C563,"-",G563),C563),C563)</f>
        <v>828097</v>
      </c>
      <c r="AE563" s="127">
        <f>VLOOKUP($C563,Classification!$A:$F,5,FALSE)</f>
        <v>143</v>
      </c>
      <c r="AF563" s="125">
        <f>VLOOKUP($C563,Classification!$A:$F,6,FALSE)</f>
        <v>1</v>
      </c>
      <c r="AG563" s="126" t="str">
        <f>INDEX(ATS!$A:$AE,MATCH('2) Order Form'!$W563,ATS!$AD:$AD,0),7)</f>
        <v>Stock</v>
      </c>
    </row>
    <row r="564" spans="1:33" ht="17.25" customHeight="1" x14ac:dyDescent="0.2">
      <c r="A564" s="34">
        <v>5</v>
      </c>
      <c r="B564" s="34" t="str">
        <f>VLOOKUP(A564,Classification!$H$2:$I$11,2,FALSE)</f>
        <v>Bike Apparel</v>
      </c>
      <c r="C564" s="34">
        <f>INDEX(ATS!$A:$AE,MATCH('2) Order Form'!$W564,ATS!$AD:$AD,0),1)</f>
        <v>828097</v>
      </c>
      <c r="D564" s="34" t="str">
        <f>INDEX(ATS!$A:$AE,MATCH('2) Order Form'!$W564,ATS!$AD:$AD,0),2)</f>
        <v>Hunter Light Gloves M</v>
      </c>
      <c r="E564" s="83" t="str">
        <f>INDEX(ATS!$A:$AE,MATCH('2) Order Form'!$W564,ATS!$AD:$AD,0),4)</f>
        <v>FOGRN-L</v>
      </c>
      <c r="F564" s="83" t="str">
        <f>INDEX(ATS!$A:$AE,MATCH('2) Order Form'!$W564,ATS!$AD:$AD,0),5)</f>
        <v>Forest Green</v>
      </c>
      <c r="G564" s="146" t="str">
        <f>INDEX(ATS!$A:$AE,MATCH('2) Order Form'!$W564,ATS!$AD:$AD,0),6)</f>
        <v>L</v>
      </c>
      <c r="H564" s="59">
        <v>6</v>
      </c>
      <c r="I564" s="112">
        <v>0</v>
      </c>
      <c r="J564" s="118">
        <f>IFERROR(VLOOKUP(W564,ATS!$AD:$AF,2,FALSE),0)</f>
        <v>0</v>
      </c>
      <c r="K564" s="118" t="str">
        <f t="shared" si="412"/>
        <v>0</v>
      </c>
      <c r="L564" s="118">
        <f>IFERROR(VLOOKUP(W564,ATS!$AD:$AF,3,FALSE),0)</f>
        <v>0</v>
      </c>
      <c r="M564" s="151" t="str">
        <f t="shared" si="435"/>
        <v>0</v>
      </c>
      <c r="N564" s="94">
        <v>0</v>
      </c>
      <c r="O564" s="56">
        <f t="shared" si="436"/>
        <v>0</v>
      </c>
      <c r="P564" s="51">
        <f>VLOOKUP($C564,Prices!$A$3:$R$1996,MATCH('2) Order Form'!P$8,Prices!$A$2:$R$2,0),FALSE)</f>
        <v>18</v>
      </c>
      <c r="Q564" s="52">
        <f>VLOOKUP($C564,Prices!$A$3:$R$1996,MATCH('2) Order Form'!Q$8,Prices!$A$2:$R$2,0),FALSE)</f>
        <v>34.950000000000003</v>
      </c>
      <c r="R564" s="35">
        <f t="shared" si="437"/>
        <v>0</v>
      </c>
      <c r="S564" s="44">
        <f t="shared" si="438"/>
        <v>0</v>
      </c>
      <c r="T564" s="52">
        <f t="shared" si="439"/>
        <v>0</v>
      </c>
      <c r="U564" s="119">
        <f t="shared" si="389"/>
        <v>0</v>
      </c>
      <c r="V564" s="120"/>
      <c r="W564" s="143">
        <v>7048652536815</v>
      </c>
      <c r="X564" s="121"/>
      <c r="Y564" s="122">
        <f t="shared" si="413"/>
        <v>0</v>
      </c>
      <c r="Z564" s="123">
        <f t="shared" ca="1" si="440"/>
        <v>0</v>
      </c>
      <c r="AA564" s="123">
        <f t="shared" ca="1" si="441"/>
        <v>0</v>
      </c>
      <c r="AB564" s="123">
        <f t="shared" ca="1" si="442"/>
        <v>0</v>
      </c>
      <c r="AC564" s="123" t="str">
        <f t="shared" si="443"/>
        <v>828097Forest Green</v>
      </c>
      <c r="AD564" s="124">
        <f t="shared" si="444"/>
        <v>828097</v>
      </c>
      <c r="AE564" s="127">
        <f>VLOOKUP($C564,Classification!$A:$F,5,FALSE)</f>
        <v>143</v>
      </c>
      <c r="AF564" s="125">
        <f>VLOOKUP($C564,Classification!$A:$F,6,FALSE)</f>
        <v>1</v>
      </c>
      <c r="AG564" s="126" t="str">
        <f>INDEX(ATS!$A:$AE,MATCH('2) Order Form'!$W564,ATS!$AD:$AD,0),7)</f>
        <v>Stock</v>
      </c>
    </row>
    <row r="565" spans="1:33" ht="17.25" customHeight="1" x14ac:dyDescent="0.2">
      <c r="A565" s="34">
        <v>5</v>
      </c>
      <c r="B565" s="34" t="str">
        <f>VLOOKUP(A565,Classification!$H$2:$I$11,2,FALSE)</f>
        <v>Bike Apparel</v>
      </c>
      <c r="C565" s="34">
        <f>INDEX(ATS!$A:$AE,MATCH('2) Order Form'!$W565,ATS!$AD:$AD,0),1)</f>
        <v>828097</v>
      </c>
      <c r="D565" s="34" t="str">
        <f>INDEX(ATS!$A:$AE,MATCH('2) Order Form'!$W565,ATS!$AD:$AD,0),2)</f>
        <v>Hunter Light Gloves M</v>
      </c>
      <c r="E565" s="83" t="str">
        <f>INDEX(ATS!$A:$AE,MATCH('2) Order Form'!$W565,ATS!$AD:$AD,0),4)</f>
        <v>FOGRN-XL</v>
      </c>
      <c r="F565" s="83" t="str">
        <f>INDEX(ATS!$A:$AE,MATCH('2) Order Form'!$W565,ATS!$AD:$AD,0),5)</f>
        <v>Forest Green</v>
      </c>
      <c r="G565" s="146" t="str">
        <f>INDEX(ATS!$A:$AE,MATCH('2) Order Form'!$W565,ATS!$AD:$AD,0),6)</f>
        <v>XL</v>
      </c>
      <c r="H565" s="59">
        <v>6</v>
      </c>
      <c r="I565" s="112">
        <v>0</v>
      </c>
      <c r="J565" s="118">
        <f>IFERROR(VLOOKUP(W565,ATS!$AD:$AF,2,FALSE),0)</f>
        <v>0</v>
      </c>
      <c r="K565" s="118" t="str">
        <f t="shared" si="412"/>
        <v>0</v>
      </c>
      <c r="L565" s="118">
        <f>IFERROR(VLOOKUP(W565,ATS!$AD:$AF,3,FALSE),0)</f>
        <v>0</v>
      </c>
      <c r="M565" s="151" t="str">
        <f t="shared" si="435"/>
        <v>0</v>
      </c>
      <c r="N565" s="94">
        <v>0</v>
      </c>
      <c r="O565" s="56">
        <f t="shared" si="436"/>
        <v>0</v>
      </c>
      <c r="P565" s="51">
        <f>VLOOKUP($C565,Prices!$A$3:$R$1996,MATCH('2) Order Form'!P$8,Prices!$A$2:$R$2,0),FALSE)</f>
        <v>18</v>
      </c>
      <c r="Q565" s="52">
        <f>VLOOKUP($C565,Prices!$A$3:$R$1996,MATCH('2) Order Form'!Q$8,Prices!$A$2:$R$2,0),FALSE)</f>
        <v>34.950000000000003</v>
      </c>
      <c r="R565" s="35">
        <f t="shared" si="437"/>
        <v>0</v>
      </c>
      <c r="S565" s="44">
        <f t="shared" si="438"/>
        <v>0</v>
      </c>
      <c r="T565" s="52">
        <f t="shared" si="439"/>
        <v>0</v>
      </c>
      <c r="U565" s="119">
        <f t="shared" si="389"/>
        <v>0</v>
      </c>
      <c r="V565" s="120"/>
      <c r="W565" s="143">
        <v>7048652536846</v>
      </c>
      <c r="X565" s="121"/>
      <c r="Y565" s="122">
        <f t="shared" si="413"/>
        <v>0</v>
      </c>
      <c r="Z565" s="123">
        <f t="shared" ca="1" si="440"/>
        <v>0</v>
      </c>
      <c r="AA565" s="123">
        <f t="shared" ca="1" si="441"/>
        <v>0</v>
      </c>
      <c r="AB565" s="123">
        <f t="shared" ca="1" si="442"/>
        <v>0</v>
      </c>
      <c r="AC565" s="123" t="str">
        <f t="shared" si="443"/>
        <v>828097Forest Green</v>
      </c>
      <c r="AD565" s="124">
        <f t="shared" si="444"/>
        <v>828097</v>
      </c>
      <c r="AE565" s="127">
        <f>VLOOKUP($C565,Classification!$A:$F,5,FALSE)</f>
        <v>143</v>
      </c>
      <c r="AF565" s="125">
        <f>VLOOKUP($C565,Classification!$A:$F,6,FALSE)</f>
        <v>1</v>
      </c>
      <c r="AG565" s="126" t="str">
        <f>INDEX(ATS!$A:$AE,MATCH('2) Order Form'!$W565,ATS!$AD:$AD,0),7)</f>
        <v>Stock</v>
      </c>
    </row>
    <row r="566" spans="1:33" ht="17.25" customHeight="1" x14ac:dyDescent="0.2">
      <c r="A566" s="34">
        <v>5</v>
      </c>
      <c r="B566" s="34" t="str">
        <f>VLOOKUP(A566,Classification!$H$2:$I$11,2,FALSE)</f>
        <v>Bike Apparel</v>
      </c>
      <c r="C566" s="34">
        <f>INDEX(ATS!$A:$AE,MATCH('2) Order Form'!$W566,ATS!$AD:$AD,0),1)</f>
        <v>828101</v>
      </c>
      <c r="D566" s="34" t="str">
        <f>INDEX(ATS!$A:$AE,MATCH('2) Order Form'!$W566,ATS!$AD:$AD,0),2)</f>
        <v>Hunter Pro Gloves M</v>
      </c>
      <c r="E566" s="83" t="str">
        <f>INDEX(ATS!$A:$AE,MATCH('2) Order Form'!$W566,ATS!$AD:$AD,0),4)</f>
        <v>BLACK-S</v>
      </c>
      <c r="F566" s="83" t="str">
        <f>INDEX(ATS!$A:$AE,MATCH('2) Order Form'!$W566,ATS!$AD:$AD,0),5)</f>
        <v>Black</v>
      </c>
      <c r="G566" s="146" t="str">
        <f>INDEX(ATS!$A:$AE,MATCH('2) Order Form'!$W566,ATS!$AD:$AD,0),6)</f>
        <v>S</v>
      </c>
      <c r="H566" s="59">
        <v>6</v>
      </c>
      <c r="I566" s="112">
        <v>0</v>
      </c>
      <c r="J566" s="118">
        <f>IFERROR(VLOOKUP(W566,ATS!$AD:$AF,2,FALSE),0)</f>
        <v>0</v>
      </c>
      <c r="K566" s="118" t="str">
        <f t="shared" si="412"/>
        <v>0</v>
      </c>
      <c r="L566" s="118">
        <f>IFERROR(VLOOKUP(W566,ATS!$AD:$AF,3,FALSE),0)</f>
        <v>0</v>
      </c>
      <c r="M566" s="151" t="str">
        <f t="shared" si="435"/>
        <v>0</v>
      </c>
      <c r="N566" s="94">
        <v>0</v>
      </c>
      <c r="O566" s="56">
        <f t="shared" si="436"/>
        <v>0</v>
      </c>
      <c r="P566" s="51">
        <f>VLOOKUP($C566,Prices!$A$3:$R$1996,MATCH('2) Order Form'!P$8,Prices!$A$2:$R$2,0),FALSE)</f>
        <v>20</v>
      </c>
      <c r="Q566" s="52">
        <f>VLOOKUP($C566,Prices!$A$3:$R$1996,MATCH('2) Order Form'!Q$8,Prices!$A$2:$R$2,0),FALSE)</f>
        <v>39.950000000000003</v>
      </c>
      <c r="R566" s="35">
        <f t="shared" si="437"/>
        <v>0</v>
      </c>
      <c r="S566" s="44">
        <f t="shared" si="438"/>
        <v>0</v>
      </c>
      <c r="T566" s="52">
        <f t="shared" si="439"/>
        <v>0</v>
      </c>
      <c r="U566" s="119">
        <f t="shared" si="389"/>
        <v>0</v>
      </c>
      <c r="V566" s="120"/>
      <c r="W566" s="143">
        <v>7048652278234</v>
      </c>
      <c r="X566" s="121"/>
      <c r="Y566" s="122">
        <f t="shared" si="413"/>
        <v>0</v>
      </c>
      <c r="Z566" s="123">
        <f t="shared" ca="1" si="440"/>
        <v>0</v>
      </c>
      <c r="AA566" s="123">
        <f t="shared" ca="1" si="441"/>
        <v>1</v>
      </c>
      <c r="AB566" s="123">
        <f t="shared" ca="1" si="442"/>
        <v>1</v>
      </c>
      <c r="AC566" s="123" t="str">
        <f t="shared" si="443"/>
        <v>828101Black</v>
      </c>
      <c r="AD566" s="124">
        <f t="shared" si="444"/>
        <v>828101</v>
      </c>
      <c r="AE566" s="127">
        <f>VLOOKUP($C566,Classification!$A:$F,5,FALSE)</f>
        <v>145</v>
      </c>
      <c r="AF566" s="125">
        <f>VLOOKUP($C566,Classification!$A:$F,6,FALSE)</f>
        <v>1</v>
      </c>
      <c r="AG566" s="126" t="str">
        <f>INDEX(ATS!$A:$AE,MATCH('2) Order Form'!$W566,ATS!$AD:$AD,0),7)</f>
        <v>Active</v>
      </c>
    </row>
    <row r="567" spans="1:33" ht="17.25" customHeight="1" x14ac:dyDescent="0.2">
      <c r="A567" s="34">
        <v>5</v>
      </c>
      <c r="B567" s="34" t="str">
        <f>VLOOKUP(A567,Classification!$H$2:$I$11,2,FALSE)</f>
        <v>Bike Apparel</v>
      </c>
      <c r="C567" s="34">
        <f>INDEX(ATS!$A:$AE,MATCH('2) Order Form'!$W567,ATS!$AD:$AD,0),1)</f>
        <v>828101</v>
      </c>
      <c r="D567" s="34" t="str">
        <f>INDEX(ATS!$A:$AE,MATCH('2) Order Form'!$W567,ATS!$AD:$AD,0),2)</f>
        <v>Hunter Pro Gloves M</v>
      </c>
      <c r="E567" s="83" t="str">
        <f>INDEX(ATS!$A:$AE,MATCH('2) Order Form'!$W567,ATS!$AD:$AD,0),4)</f>
        <v>BLACK-M</v>
      </c>
      <c r="F567" s="83" t="str">
        <f>INDEX(ATS!$A:$AE,MATCH('2) Order Form'!$W567,ATS!$AD:$AD,0),5)</f>
        <v>Black</v>
      </c>
      <c r="G567" s="146" t="str">
        <f>INDEX(ATS!$A:$AE,MATCH('2) Order Form'!$W567,ATS!$AD:$AD,0),6)</f>
        <v>M</v>
      </c>
      <c r="H567" s="59">
        <v>6</v>
      </c>
      <c r="I567" s="112">
        <v>0</v>
      </c>
      <c r="J567" s="118">
        <f>IFERROR(VLOOKUP(W567,ATS!$AD:$AF,2,FALSE),0)</f>
        <v>0</v>
      </c>
      <c r="K567" s="118" t="str">
        <f t="shared" si="412"/>
        <v>0</v>
      </c>
      <c r="L567" s="118">
        <f>IFERROR(VLOOKUP(W567,ATS!$AD:$AF,3,FALSE),0)</f>
        <v>0</v>
      </c>
      <c r="M567" s="151" t="str">
        <f t="shared" si="435"/>
        <v>0</v>
      </c>
      <c r="N567" s="94">
        <v>0</v>
      </c>
      <c r="O567" s="56">
        <f t="shared" si="436"/>
        <v>0</v>
      </c>
      <c r="P567" s="51">
        <f>VLOOKUP($C567,Prices!$A$3:$R$1996,MATCH('2) Order Form'!P$8,Prices!$A$2:$R$2,0),FALSE)</f>
        <v>20</v>
      </c>
      <c r="Q567" s="52">
        <f>VLOOKUP($C567,Prices!$A$3:$R$1996,MATCH('2) Order Form'!Q$8,Prices!$A$2:$R$2,0),FALSE)</f>
        <v>39.950000000000003</v>
      </c>
      <c r="R567" s="35">
        <f t="shared" si="437"/>
        <v>0</v>
      </c>
      <c r="S567" s="44">
        <f t="shared" si="438"/>
        <v>0</v>
      </c>
      <c r="T567" s="52">
        <f t="shared" si="439"/>
        <v>0</v>
      </c>
      <c r="U567" s="119">
        <f t="shared" si="389"/>
        <v>0</v>
      </c>
      <c r="V567" s="120"/>
      <c r="W567" s="143">
        <v>7048652278227</v>
      </c>
      <c r="X567" s="121"/>
      <c r="Y567" s="122">
        <f t="shared" si="413"/>
        <v>0</v>
      </c>
      <c r="Z567" s="123">
        <f t="shared" ca="1" si="440"/>
        <v>0</v>
      </c>
      <c r="AA567" s="123">
        <f t="shared" ca="1" si="441"/>
        <v>0</v>
      </c>
      <c r="AB567" s="123">
        <f t="shared" ca="1" si="442"/>
        <v>0</v>
      </c>
      <c r="AC567" s="123" t="str">
        <f t="shared" si="443"/>
        <v>828101Black</v>
      </c>
      <c r="AD567" s="124">
        <f t="shared" si="444"/>
        <v>828101</v>
      </c>
      <c r="AE567" s="127">
        <f>VLOOKUP($C567,Classification!$A:$F,5,FALSE)</f>
        <v>145</v>
      </c>
      <c r="AF567" s="125">
        <f>VLOOKUP($C567,Classification!$A:$F,6,FALSE)</f>
        <v>1</v>
      </c>
      <c r="AG567" s="126" t="str">
        <f>INDEX(ATS!$A:$AE,MATCH('2) Order Form'!$W567,ATS!$AD:$AD,0),7)</f>
        <v>Active</v>
      </c>
    </row>
    <row r="568" spans="1:33" ht="17.25" customHeight="1" x14ac:dyDescent="0.2">
      <c r="A568" s="34">
        <v>5</v>
      </c>
      <c r="B568" s="34" t="str">
        <f>VLOOKUP(A568,Classification!$H$2:$I$11,2,FALSE)</f>
        <v>Bike Apparel</v>
      </c>
      <c r="C568" s="34">
        <f>INDEX(ATS!$A:$AE,MATCH('2) Order Form'!$W568,ATS!$AD:$AD,0),1)</f>
        <v>828101</v>
      </c>
      <c r="D568" s="34" t="str">
        <f>INDEX(ATS!$A:$AE,MATCH('2) Order Form'!$W568,ATS!$AD:$AD,0),2)</f>
        <v>Hunter Pro Gloves M</v>
      </c>
      <c r="E568" s="83" t="str">
        <f>INDEX(ATS!$A:$AE,MATCH('2) Order Form'!$W568,ATS!$AD:$AD,0),4)</f>
        <v>BLACK-L</v>
      </c>
      <c r="F568" s="83" t="str">
        <f>INDEX(ATS!$A:$AE,MATCH('2) Order Form'!$W568,ATS!$AD:$AD,0),5)</f>
        <v>Black</v>
      </c>
      <c r="G568" s="146" t="str">
        <f>INDEX(ATS!$A:$AE,MATCH('2) Order Form'!$W568,ATS!$AD:$AD,0),6)</f>
        <v>L</v>
      </c>
      <c r="H568" s="59">
        <v>6</v>
      </c>
      <c r="I568" s="112">
        <v>0</v>
      </c>
      <c r="J568" s="118">
        <f>IFERROR(VLOOKUP(W568,ATS!$AD:$AF,2,FALSE),0)</f>
        <v>0</v>
      </c>
      <c r="K568" s="118" t="str">
        <f t="shared" si="412"/>
        <v>0</v>
      </c>
      <c r="L568" s="118">
        <f>IFERROR(VLOOKUP(W568,ATS!$AD:$AF,3,FALSE),0)</f>
        <v>0</v>
      </c>
      <c r="M568" s="151" t="str">
        <f t="shared" si="435"/>
        <v>0</v>
      </c>
      <c r="N568" s="94">
        <v>0</v>
      </c>
      <c r="O568" s="56">
        <f t="shared" si="436"/>
        <v>0</v>
      </c>
      <c r="P568" s="51">
        <f>VLOOKUP($C568,Prices!$A$3:$R$1996,MATCH('2) Order Form'!P$8,Prices!$A$2:$R$2,0),FALSE)</f>
        <v>20</v>
      </c>
      <c r="Q568" s="52">
        <f>VLOOKUP($C568,Prices!$A$3:$R$1996,MATCH('2) Order Form'!Q$8,Prices!$A$2:$R$2,0),FALSE)</f>
        <v>39.950000000000003</v>
      </c>
      <c r="R568" s="35">
        <f t="shared" si="437"/>
        <v>0</v>
      </c>
      <c r="S568" s="44">
        <f t="shared" si="438"/>
        <v>0</v>
      </c>
      <c r="T568" s="52">
        <f t="shared" si="439"/>
        <v>0</v>
      </c>
      <c r="U568" s="119">
        <f t="shared" si="389"/>
        <v>0</v>
      </c>
      <c r="V568" s="120"/>
      <c r="W568" s="143">
        <v>7048652278210</v>
      </c>
      <c r="X568" s="121"/>
      <c r="Y568" s="122">
        <f t="shared" si="413"/>
        <v>0</v>
      </c>
      <c r="Z568" s="123">
        <f t="shared" ca="1" si="440"/>
        <v>0</v>
      </c>
      <c r="AA568" s="123">
        <f t="shared" ca="1" si="441"/>
        <v>0</v>
      </c>
      <c r="AB568" s="123">
        <f t="shared" ca="1" si="442"/>
        <v>0</v>
      </c>
      <c r="AC568" s="123" t="str">
        <f t="shared" si="443"/>
        <v>828101Black</v>
      </c>
      <c r="AD568" s="124">
        <f t="shared" si="444"/>
        <v>828101</v>
      </c>
      <c r="AE568" s="127">
        <f>VLOOKUP($C568,Classification!$A:$F,5,FALSE)</f>
        <v>145</v>
      </c>
      <c r="AF568" s="125">
        <f>VLOOKUP($C568,Classification!$A:$F,6,FALSE)</f>
        <v>1</v>
      </c>
      <c r="AG568" s="126" t="str">
        <f>INDEX(ATS!$A:$AE,MATCH('2) Order Form'!$W568,ATS!$AD:$AD,0),7)</f>
        <v>Active</v>
      </c>
    </row>
    <row r="569" spans="1:33" ht="17.25" customHeight="1" x14ac:dyDescent="0.2">
      <c r="A569" s="34">
        <v>5</v>
      </c>
      <c r="B569" s="34" t="str">
        <f>VLOOKUP(A569,Classification!$H$2:$I$11,2,FALSE)</f>
        <v>Bike Apparel</v>
      </c>
      <c r="C569" s="34">
        <f>INDEX(ATS!$A:$AE,MATCH('2) Order Form'!$W569,ATS!$AD:$AD,0),1)</f>
        <v>828101</v>
      </c>
      <c r="D569" s="34" t="str">
        <f>INDEX(ATS!$A:$AE,MATCH('2) Order Form'!$W569,ATS!$AD:$AD,0),2)</f>
        <v>Hunter Pro Gloves M</v>
      </c>
      <c r="E569" s="83" t="str">
        <f>INDEX(ATS!$A:$AE,MATCH('2) Order Form'!$W569,ATS!$AD:$AD,0),4)</f>
        <v>BLACK-XL</v>
      </c>
      <c r="F569" s="83" t="str">
        <f>INDEX(ATS!$A:$AE,MATCH('2) Order Form'!$W569,ATS!$AD:$AD,0),5)</f>
        <v>Black</v>
      </c>
      <c r="G569" s="146" t="str">
        <f>INDEX(ATS!$A:$AE,MATCH('2) Order Form'!$W569,ATS!$AD:$AD,0),6)</f>
        <v>XL</v>
      </c>
      <c r="H569" s="59">
        <v>6</v>
      </c>
      <c r="I569" s="112">
        <v>0</v>
      </c>
      <c r="J569" s="118">
        <f>IFERROR(VLOOKUP(W569,ATS!$AD:$AF,2,FALSE),0)</f>
        <v>0</v>
      </c>
      <c r="K569" s="118" t="str">
        <f t="shared" si="412"/>
        <v>0</v>
      </c>
      <c r="L569" s="118">
        <f>IFERROR(VLOOKUP(W569,ATS!$AD:$AF,3,FALSE),0)</f>
        <v>0</v>
      </c>
      <c r="M569" s="151" t="str">
        <f t="shared" si="435"/>
        <v>0</v>
      </c>
      <c r="N569" s="94">
        <v>0</v>
      </c>
      <c r="O569" s="56">
        <f t="shared" si="436"/>
        <v>0</v>
      </c>
      <c r="P569" s="51">
        <f>VLOOKUP($C569,Prices!$A$3:$R$1996,MATCH('2) Order Form'!P$8,Prices!$A$2:$R$2,0),FALSE)</f>
        <v>20</v>
      </c>
      <c r="Q569" s="52">
        <f>VLOOKUP($C569,Prices!$A$3:$R$1996,MATCH('2) Order Form'!Q$8,Prices!$A$2:$R$2,0),FALSE)</f>
        <v>39.950000000000003</v>
      </c>
      <c r="R569" s="35">
        <f t="shared" si="437"/>
        <v>0</v>
      </c>
      <c r="S569" s="44">
        <f t="shared" si="438"/>
        <v>0</v>
      </c>
      <c r="T569" s="52">
        <f t="shared" si="439"/>
        <v>0</v>
      </c>
      <c r="U569" s="119">
        <f t="shared" si="389"/>
        <v>0</v>
      </c>
      <c r="V569" s="120"/>
      <c r="W569" s="143">
        <v>7048652278241</v>
      </c>
      <c r="X569" s="121"/>
      <c r="Y569" s="122">
        <f t="shared" si="413"/>
        <v>0</v>
      </c>
      <c r="Z569" s="123">
        <f t="shared" ca="1" si="440"/>
        <v>0</v>
      </c>
      <c r="AA569" s="123">
        <f t="shared" ca="1" si="441"/>
        <v>0</v>
      </c>
      <c r="AB569" s="123">
        <f t="shared" ca="1" si="442"/>
        <v>0</v>
      </c>
      <c r="AC569" s="123" t="str">
        <f t="shared" si="443"/>
        <v>828101Black</v>
      </c>
      <c r="AD569" s="124">
        <f t="shared" si="444"/>
        <v>828101</v>
      </c>
      <c r="AE569" s="127">
        <f>VLOOKUP($C569,Classification!$A:$F,5,FALSE)</f>
        <v>145</v>
      </c>
      <c r="AF569" s="125">
        <f>VLOOKUP($C569,Classification!$A:$F,6,FALSE)</f>
        <v>1</v>
      </c>
      <c r="AG569" s="126" t="str">
        <f>INDEX(ATS!$A:$AE,MATCH('2) Order Form'!$W569,ATS!$AD:$AD,0),7)</f>
        <v>Active</v>
      </c>
    </row>
    <row r="570" spans="1:33" ht="17.25" customHeight="1" x14ac:dyDescent="0.2">
      <c r="A570" s="34">
        <v>5</v>
      </c>
      <c r="B570" s="34" t="str">
        <f>VLOOKUP(A570,Classification!$H$2:$I$11,2,FALSE)</f>
        <v>Bike Apparel</v>
      </c>
      <c r="C570" s="34">
        <f>INDEX(ATS!$A:$AE,MATCH('2) Order Form'!$W570,ATS!$AD:$AD,0),1)</f>
        <v>828100</v>
      </c>
      <c r="D570" s="34" t="str">
        <f>INDEX(ATS!$A:$AE,MATCH('2) Order Form'!$W570,ATS!$AD:$AD,0),2)</f>
        <v>Hunter Gloves W</v>
      </c>
      <c r="E570" s="83" t="str">
        <f>INDEX(ATS!$A:$AE,MATCH('2) Order Form'!$W570,ATS!$AD:$AD,0),4)</f>
        <v>BLACK-XS</v>
      </c>
      <c r="F570" s="83" t="str">
        <f>INDEX(ATS!$A:$AE,MATCH('2) Order Form'!$W570,ATS!$AD:$AD,0),5)</f>
        <v>Black</v>
      </c>
      <c r="G570" s="146" t="str">
        <f>INDEX(ATS!$A:$AE,MATCH('2) Order Form'!$W570,ATS!$AD:$AD,0),6)</f>
        <v>XS</v>
      </c>
      <c r="H570" s="59">
        <v>6</v>
      </c>
      <c r="I570" s="112">
        <v>0</v>
      </c>
      <c r="J570" s="118">
        <f>IFERROR(VLOOKUP(W570,ATS!$AD:$AF,2,FALSE),0)</f>
        <v>-30</v>
      </c>
      <c r="K570" s="118" t="str">
        <f t="shared" si="412"/>
        <v>0</v>
      </c>
      <c r="L570" s="118">
        <f>IFERROR(VLOOKUP(W570,ATS!$AD:$AF,3,FALSE),0)</f>
        <v>-30</v>
      </c>
      <c r="M570" s="151" t="str">
        <f t="shared" ref="M570:M578" si="445">IF(L570=99999,"OPEN",IF(L570&gt;50,"50+",IF(L570&lt;=0,"0",L570)))</f>
        <v>0</v>
      </c>
      <c r="N570" s="94">
        <v>0</v>
      </c>
      <c r="O570" s="56">
        <f t="shared" ref="O570:O578" si="446">IF(N570&lt;&gt;0,N570,$P$5)</f>
        <v>0</v>
      </c>
      <c r="P570" s="51">
        <f>VLOOKUP($C570,Prices!$A$3:$R$1996,MATCH('2) Order Form'!P$8,Prices!$A$2:$R$2,0),FALSE)</f>
        <v>15</v>
      </c>
      <c r="Q570" s="52">
        <f>VLOOKUP($C570,Prices!$A$3:$R$1996,MATCH('2) Order Form'!Q$8,Prices!$A$2:$R$2,0),FALSE)</f>
        <v>29.95</v>
      </c>
      <c r="R570" s="35">
        <f t="shared" ref="R570:R578" si="447">I570*P570</f>
        <v>0</v>
      </c>
      <c r="S570" s="44">
        <f t="shared" ref="S570:S578" si="448">R570*O570</f>
        <v>0</v>
      </c>
      <c r="T570" s="52">
        <f t="shared" ref="T570:T578" si="449">R570-S570</f>
        <v>0</v>
      </c>
      <c r="U570" s="119">
        <f t="shared" si="389"/>
        <v>0</v>
      </c>
      <c r="V570" s="120"/>
      <c r="W570" s="143">
        <v>7048652278128</v>
      </c>
      <c r="X570" s="121"/>
      <c r="Y570" s="122">
        <f t="shared" si="413"/>
        <v>0</v>
      </c>
      <c r="Z570" s="123">
        <f t="shared" ref="Z570:Z578" ca="1" si="450">IF(A570=OFFSET(A570,-1,0),0,1)</f>
        <v>0</v>
      </c>
      <c r="AA570" s="123">
        <f t="shared" ref="AA570:AA578" ca="1" si="451">IF(C570=OFFSET(C570,-1,0),0,1)</f>
        <v>1</v>
      </c>
      <c r="AB570" s="123">
        <f t="shared" ref="AB570:AB578" ca="1" si="452">IF(F570=OFFSET(F570,-1,0),0,1)</f>
        <v>0</v>
      </c>
      <c r="AC570" s="123" t="str">
        <f t="shared" ref="AC570:AC578" si="453">CONCATENATE(C570,F570)</f>
        <v>828100Black</v>
      </c>
      <c r="AD570" s="124">
        <f t="shared" ref="AD570:AD578" si="454">IFERROR(IF(B570="EYEWEAR",CONCATENATE(C570,"-",G570),C570),C570)</f>
        <v>828100</v>
      </c>
      <c r="AE570" s="127">
        <f>VLOOKUP($C570,Classification!$A:$F,5,FALSE)</f>
        <v>147</v>
      </c>
      <c r="AF570" s="125">
        <f>VLOOKUP($C570,Classification!$A:$F,6,FALSE)</f>
        <v>1</v>
      </c>
      <c r="AG570" s="126" t="str">
        <f>INDEX(ATS!$A:$AE,MATCH('2) Order Form'!$W570,ATS!$AD:$AD,0),7)</f>
        <v>Active</v>
      </c>
    </row>
    <row r="571" spans="1:33" ht="17.25" customHeight="1" x14ac:dyDescent="0.2">
      <c r="A571" s="34">
        <v>5</v>
      </c>
      <c r="B571" s="34" t="str">
        <f>VLOOKUP(A571,Classification!$H$2:$I$11,2,FALSE)</f>
        <v>Bike Apparel</v>
      </c>
      <c r="C571" s="34">
        <f>INDEX(ATS!$A:$AE,MATCH('2) Order Form'!$W571,ATS!$AD:$AD,0),1)</f>
        <v>828100</v>
      </c>
      <c r="D571" s="34" t="str">
        <f>INDEX(ATS!$A:$AE,MATCH('2) Order Form'!$W571,ATS!$AD:$AD,0),2)</f>
        <v>Hunter Gloves W</v>
      </c>
      <c r="E571" s="83" t="str">
        <f>INDEX(ATS!$A:$AE,MATCH('2) Order Form'!$W571,ATS!$AD:$AD,0),4)</f>
        <v>BLACK-S</v>
      </c>
      <c r="F571" s="83" t="str">
        <f>INDEX(ATS!$A:$AE,MATCH('2) Order Form'!$W571,ATS!$AD:$AD,0),5)</f>
        <v>Black</v>
      </c>
      <c r="G571" s="146" t="str">
        <f>INDEX(ATS!$A:$AE,MATCH('2) Order Form'!$W571,ATS!$AD:$AD,0),6)</f>
        <v>S</v>
      </c>
      <c r="H571" s="59">
        <v>6</v>
      </c>
      <c r="I571" s="112">
        <v>0</v>
      </c>
      <c r="J571" s="118">
        <f>IFERROR(VLOOKUP(W571,ATS!$AD:$AF,2,FALSE),0)</f>
        <v>-108</v>
      </c>
      <c r="K571" s="118" t="str">
        <f t="shared" si="412"/>
        <v>0</v>
      </c>
      <c r="L571" s="118">
        <f>IFERROR(VLOOKUP(W571,ATS!$AD:$AF,3,FALSE),0)</f>
        <v>-108</v>
      </c>
      <c r="M571" s="151" t="str">
        <f t="shared" si="445"/>
        <v>0</v>
      </c>
      <c r="N571" s="94">
        <v>0</v>
      </c>
      <c r="O571" s="56">
        <f t="shared" si="446"/>
        <v>0</v>
      </c>
      <c r="P571" s="51">
        <f>VLOOKUP($C571,Prices!$A$3:$R$1996,MATCH('2) Order Form'!P$8,Prices!$A$2:$R$2,0),FALSE)</f>
        <v>15</v>
      </c>
      <c r="Q571" s="52">
        <f>VLOOKUP($C571,Prices!$A$3:$R$1996,MATCH('2) Order Form'!Q$8,Prices!$A$2:$R$2,0),FALSE)</f>
        <v>29.95</v>
      </c>
      <c r="R571" s="35">
        <f t="shared" si="447"/>
        <v>0</v>
      </c>
      <c r="S571" s="44">
        <f t="shared" si="448"/>
        <v>0</v>
      </c>
      <c r="T571" s="52">
        <f t="shared" si="449"/>
        <v>0</v>
      </c>
      <c r="U571" s="119">
        <f t="shared" si="389"/>
        <v>0</v>
      </c>
      <c r="V571" s="120"/>
      <c r="W571" s="143">
        <v>7048652278111</v>
      </c>
      <c r="X571" s="121"/>
      <c r="Y571" s="122">
        <f t="shared" si="413"/>
        <v>0</v>
      </c>
      <c r="Z571" s="123">
        <f t="shared" ca="1" si="450"/>
        <v>0</v>
      </c>
      <c r="AA571" s="123">
        <f t="shared" ca="1" si="451"/>
        <v>0</v>
      </c>
      <c r="AB571" s="123">
        <f t="shared" ca="1" si="452"/>
        <v>0</v>
      </c>
      <c r="AC571" s="123" t="str">
        <f t="shared" si="453"/>
        <v>828100Black</v>
      </c>
      <c r="AD571" s="124">
        <f t="shared" si="454"/>
        <v>828100</v>
      </c>
      <c r="AE571" s="127">
        <f>VLOOKUP($C571,Classification!$A:$F,5,FALSE)</f>
        <v>147</v>
      </c>
      <c r="AF571" s="125">
        <f>VLOOKUP($C571,Classification!$A:$F,6,FALSE)</f>
        <v>1</v>
      </c>
      <c r="AG571" s="126" t="str">
        <f>INDEX(ATS!$A:$AE,MATCH('2) Order Form'!$W571,ATS!$AD:$AD,0),7)</f>
        <v>Active</v>
      </c>
    </row>
    <row r="572" spans="1:33" ht="17.25" customHeight="1" x14ac:dyDescent="0.2">
      <c r="A572" s="34">
        <v>5</v>
      </c>
      <c r="B572" s="34" t="str">
        <f>VLOOKUP(A572,Classification!$H$2:$I$11,2,FALSE)</f>
        <v>Bike Apparel</v>
      </c>
      <c r="C572" s="34">
        <f>INDEX(ATS!$A:$AE,MATCH('2) Order Form'!$W572,ATS!$AD:$AD,0),1)</f>
        <v>828100</v>
      </c>
      <c r="D572" s="34" t="str">
        <f>INDEX(ATS!$A:$AE,MATCH('2) Order Form'!$W572,ATS!$AD:$AD,0),2)</f>
        <v>Hunter Gloves W</v>
      </c>
      <c r="E572" s="83" t="str">
        <f>INDEX(ATS!$A:$AE,MATCH('2) Order Form'!$W572,ATS!$AD:$AD,0),4)</f>
        <v>BLACK-M</v>
      </c>
      <c r="F572" s="83" t="str">
        <f>INDEX(ATS!$A:$AE,MATCH('2) Order Form'!$W572,ATS!$AD:$AD,0),5)</f>
        <v>Black</v>
      </c>
      <c r="G572" s="146" t="str">
        <f>INDEX(ATS!$A:$AE,MATCH('2) Order Form'!$W572,ATS!$AD:$AD,0),6)</f>
        <v>M</v>
      </c>
      <c r="H572" s="59">
        <v>6</v>
      </c>
      <c r="I572" s="112">
        <v>0</v>
      </c>
      <c r="J572" s="118">
        <f>IFERROR(VLOOKUP(W572,ATS!$AD:$AF,2,FALSE),0)</f>
        <v>-210</v>
      </c>
      <c r="K572" s="118" t="str">
        <f t="shared" si="412"/>
        <v>0</v>
      </c>
      <c r="L572" s="118">
        <f>IFERROR(VLOOKUP(W572,ATS!$AD:$AF,3,FALSE),0)</f>
        <v>-210</v>
      </c>
      <c r="M572" s="151" t="str">
        <f t="shared" si="445"/>
        <v>0</v>
      </c>
      <c r="N572" s="94">
        <v>0</v>
      </c>
      <c r="O572" s="56">
        <f t="shared" si="446"/>
        <v>0</v>
      </c>
      <c r="P572" s="51">
        <f>VLOOKUP($C572,Prices!$A$3:$R$1996,MATCH('2) Order Form'!P$8,Prices!$A$2:$R$2,0),FALSE)</f>
        <v>15</v>
      </c>
      <c r="Q572" s="52">
        <f>VLOOKUP($C572,Prices!$A$3:$R$1996,MATCH('2) Order Form'!Q$8,Prices!$A$2:$R$2,0),FALSE)</f>
        <v>29.95</v>
      </c>
      <c r="R572" s="35">
        <f t="shared" si="447"/>
        <v>0</v>
      </c>
      <c r="S572" s="44">
        <f t="shared" si="448"/>
        <v>0</v>
      </c>
      <c r="T572" s="52">
        <f t="shared" si="449"/>
        <v>0</v>
      </c>
      <c r="U572" s="119">
        <f t="shared" si="389"/>
        <v>0</v>
      </c>
      <c r="V572" s="120"/>
      <c r="W572" s="143">
        <v>7048652278104</v>
      </c>
      <c r="X572" s="121"/>
      <c r="Y572" s="122">
        <f t="shared" si="413"/>
        <v>0</v>
      </c>
      <c r="Z572" s="123">
        <f t="shared" ca="1" si="450"/>
        <v>0</v>
      </c>
      <c r="AA572" s="123">
        <f t="shared" ca="1" si="451"/>
        <v>0</v>
      </c>
      <c r="AB572" s="123">
        <f t="shared" ca="1" si="452"/>
        <v>0</v>
      </c>
      <c r="AC572" s="123" t="str">
        <f t="shared" si="453"/>
        <v>828100Black</v>
      </c>
      <c r="AD572" s="124">
        <f t="shared" si="454"/>
        <v>828100</v>
      </c>
      <c r="AE572" s="127">
        <f>VLOOKUP($C572,Classification!$A:$F,5,FALSE)</f>
        <v>147</v>
      </c>
      <c r="AF572" s="125">
        <f>VLOOKUP($C572,Classification!$A:$F,6,FALSE)</f>
        <v>1</v>
      </c>
      <c r="AG572" s="126" t="str">
        <f>INDEX(ATS!$A:$AE,MATCH('2) Order Form'!$W572,ATS!$AD:$AD,0),7)</f>
        <v>Active</v>
      </c>
    </row>
    <row r="573" spans="1:33" ht="17.25" customHeight="1" x14ac:dyDescent="0.2">
      <c r="A573" s="34">
        <v>5</v>
      </c>
      <c r="B573" s="34" t="str">
        <f>VLOOKUP(A573,Classification!$H$2:$I$11,2,FALSE)</f>
        <v>Bike Apparel</v>
      </c>
      <c r="C573" s="34">
        <f>INDEX(ATS!$A:$AE,MATCH('2) Order Form'!$W573,ATS!$AD:$AD,0),1)</f>
        <v>828100</v>
      </c>
      <c r="D573" s="34" t="str">
        <f>INDEX(ATS!$A:$AE,MATCH('2) Order Form'!$W573,ATS!$AD:$AD,0),2)</f>
        <v>Hunter Gloves W</v>
      </c>
      <c r="E573" s="83" t="str">
        <f>INDEX(ATS!$A:$AE,MATCH('2) Order Form'!$W573,ATS!$AD:$AD,0),4)</f>
        <v>BLACK-L</v>
      </c>
      <c r="F573" s="83" t="str">
        <f>INDEX(ATS!$A:$AE,MATCH('2) Order Form'!$W573,ATS!$AD:$AD,0),5)</f>
        <v>Black</v>
      </c>
      <c r="G573" s="146" t="str">
        <f>INDEX(ATS!$A:$AE,MATCH('2) Order Form'!$W573,ATS!$AD:$AD,0),6)</f>
        <v>L</v>
      </c>
      <c r="H573" s="59">
        <v>6</v>
      </c>
      <c r="I573" s="112">
        <v>0</v>
      </c>
      <c r="J573" s="118">
        <f>IFERROR(VLOOKUP(W573,ATS!$AD:$AF,2,FALSE),0)</f>
        <v>-168</v>
      </c>
      <c r="K573" s="118" t="str">
        <f t="shared" si="412"/>
        <v>0</v>
      </c>
      <c r="L573" s="118">
        <f>IFERROR(VLOOKUP(W573,ATS!$AD:$AF,3,FALSE),0)</f>
        <v>-168</v>
      </c>
      <c r="M573" s="151" t="str">
        <f t="shared" si="445"/>
        <v>0</v>
      </c>
      <c r="N573" s="94">
        <v>0</v>
      </c>
      <c r="O573" s="56">
        <f t="shared" si="446"/>
        <v>0</v>
      </c>
      <c r="P573" s="51">
        <f>VLOOKUP($C573,Prices!$A$3:$R$1996,MATCH('2) Order Form'!P$8,Prices!$A$2:$R$2,0),FALSE)</f>
        <v>15</v>
      </c>
      <c r="Q573" s="52">
        <f>VLOOKUP($C573,Prices!$A$3:$R$1996,MATCH('2) Order Form'!Q$8,Prices!$A$2:$R$2,0),FALSE)</f>
        <v>29.95</v>
      </c>
      <c r="R573" s="35">
        <f t="shared" si="447"/>
        <v>0</v>
      </c>
      <c r="S573" s="44">
        <f t="shared" si="448"/>
        <v>0</v>
      </c>
      <c r="T573" s="52">
        <f t="shared" si="449"/>
        <v>0</v>
      </c>
      <c r="U573" s="119">
        <f t="shared" si="389"/>
        <v>0</v>
      </c>
      <c r="V573" s="120"/>
      <c r="W573" s="143">
        <v>7048652278098</v>
      </c>
      <c r="X573" s="121"/>
      <c r="Y573" s="122">
        <f t="shared" si="413"/>
        <v>0</v>
      </c>
      <c r="Z573" s="123">
        <f t="shared" ca="1" si="450"/>
        <v>0</v>
      </c>
      <c r="AA573" s="123">
        <f t="shared" ca="1" si="451"/>
        <v>0</v>
      </c>
      <c r="AB573" s="123">
        <f t="shared" ca="1" si="452"/>
        <v>0</v>
      </c>
      <c r="AC573" s="123" t="str">
        <f t="shared" si="453"/>
        <v>828100Black</v>
      </c>
      <c r="AD573" s="124">
        <f t="shared" si="454"/>
        <v>828100</v>
      </c>
      <c r="AE573" s="127">
        <f>VLOOKUP($C573,Classification!$A:$F,5,FALSE)</f>
        <v>147</v>
      </c>
      <c r="AF573" s="125">
        <f>VLOOKUP($C573,Classification!$A:$F,6,FALSE)</f>
        <v>1</v>
      </c>
      <c r="AG573" s="126" t="str">
        <f>INDEX(ATS!$A:$AE,MATCH('2) Order Form'!$W573,ATS!$AD:$AD,0),7)</f>
        <v>Active</v>
      </c>
    </row>
    <row r="574" spans="1:33" ht="17.25" customHeight="1" x14ac:dyDescent="0.2">
      <c r="A574" s="34">
        <v>5</v>
      </c>
      <c r="B574" s="34" t="str">
        <f>VLOOKUP(A574,Classification!$H$2:$I$11,2,FALSE)</f>
        <v>Bike Apparel</v>
      </c>
      <c r="C574" s="34">
        <f>INDEX(ATS!$A:$AE,MATCH('2) Order Form'!$W574,ATS!$AD:$AD,0),1)</f>
        <v>828100</v>
      </c>
      <c r="D574" s="34" t="str">
        <f>INDEX(ATS!$A:$AE,MATCH('2) Order Form'!$W574,ATS!$AD:$AD,0),2)</f>
        <v>Hunter Gloves W</v>
      </c>
      <c r="E574" s="83" t="str">
        <f>INDEX(ATS!$A:$AE,MATCH('2) Order Form'!$W574,ATS!$AD:$AD,0),4)</f>
        <v>BTWHT-XS</v>
      </c>
      <c r="F574" s="83" t="str">
        <f>INDEX(ATS!$A:$AE,MATCH('2) Order Form'!$W574,ATS!$AD:$AD,0),5)</f>
        <v>Bright White</v>
      </c>
      <c r="G574" s="146" t="str">
        <f>INDEX(ATS!$A:$AE,MATCH('2) Order Form'!$W574,ATS!$AD:$AD,0),6)</f>
        <v>XS</v>
      </c>
      <c r="H574" s="59">
        <v>6</v>
      </c>
      <c r="I574" s="112">
        <v>0</v>
      </c>
      <c r="J574" s="118">
        <f>IFERROR(VLOOKUP(W574,ATS!$AD:$AF,2,FALSE),0)</f>
        <v>12</v>
      </c>
      <c r="K574" s="118">
        <f t="shared" si="412"/>
        <v>12</v>
      </c>
      <c r="L574" s="118">
        <f>IFERROR(VLOOKUP(W574,ATS!$AD:$AF,3,FALSE),0)</f>
        <v>12</v>
      </c>
      <c r="M574" s="151">
        <f t="shared" si="445"/>
        <v>12</v>
      </c>
      <c r="N574" s="94">
        <v>0</v>
      </c>
      <c r="O574" s="56">
        <f t="shared" si="446"/>
        <v>0</v>
      </c>
      <c r="P574" s="51">
        <f>VLOOKUP($C574,Prices!$A$3:$R$1996,MATCH('2) Order Form'!P$8,Prices!$A$2:$R$2,0),FALSE)</f>
        <v>15</v>
      </c>
      <c r="Q574" s="52">
        <f>VLOOKUP($C574,Prices!$A$3:$R$1996,MATCH('2) Order Form'!Q$8,Prices!$A$2:$R$2,0),FALSE)</f>
        <v>29.95</v>
      </c>
      <c r="R574" s="35">
        <f t="shared" si="447"/>
        <v>0</v>
      </c>
      <c r="S574" s="44">
        <f t="shared" si="448"/>
        <v>0</v>
      </c>
      <c r="T574" s="52">
        <f t="shared" si="449"/>
        <v>0</v>
      </c>
      <c r="U574" s="119">
        <f t="shared" si="389"/>
        <v>0</v>
      </c>
      <c r="V574" s="120"/>
      <c r="W574" s="143">
        <v>7048652278166</v>
      </c>
      <c r="X574" s="121"/>
      <c r="Y574" s="122">
        <f t="shared" si="413"/>
        <v>0</v>
      </c>
      <c r="Z574" s="123">
        <f t="shared" ca="1" si="450"/>
        <v>0</v>
      </c>
      <c r="AA574" s="123">
        <f t="shared" ca="1" si="451"/>
        <v>0</v>
      </c>
      <c r="AB574" s="123">
        <f t="shared" ca="1" si="452"/>
        <v>1</v>
      </c>
      <c r="AC574" s="123" t="str">
        <f t="shared" si="453"/>
        <v>828100Bright White</v>
      </c>
      <c r="AD574" s="124">
        <f t="shared" si="454"/>
        <v>828100</v>
      </c>
      <c r="AE574" s="127">
        <f>VLOOKUP($C574,Classification!$A:$F,5,FALSE)</f>
        <v>147</v>
      </c>
      <c r="AF574" s="125">
        <f>VLOOKUP($C574,Classification!$A:$F,6,FALSE)</f>
        <v>1</v>
      </c>
      <c r="AG574" s="126" t="str">
        <f>INDEX(ATS!$A:$AE,MATCH('2) Order Form'!$W574,ATS!$AD:$AD,0),7)</f>
        <v>Active</v>
      </c>
    </row>
    <row r="575" spans="1:33" ht="17.25" customHeight="1" x14ac:dyDescent="0.2">
      <c r="A575" s="34">
        <v>5</v>
      </c>
      <c r="B575" s="34" t="str">
        <f>VLOOKUP(A575,Classification!$H$2:$I$11,2,FALSE)</f>
        <v>Bike Apparel</v>
      </c>
      <c r="C575" s="34">
        <f>INDEX(ATS!$A:$AE,MATCH('2) Order Form'!$W575,ATS!$AD:$AD,0),1)</f>
        <v>828100</v>
      </c>
      <c r="D575" s="34" t="str">
        <f>INDEX(ATS!$A:$AE,MATCH('2) Order Form'!$W575,ATS!$AD:$AD,0),2)</f>
        <v>Hunter Gloves W</v>
      </c>
      <c r="E575" s="83" t="str">
        <f>INDEX(ATS!$A:$AE,MATCH('2) Order Form'!$W575,ATS!$AD:$AD,0),4)</f>
        <v>BTWHT-S</v>
      </c>
      <c r="F575" s="83" t="str">
        <f>INDEX(ATS!$A:$AE,MATCH('2) Order Form'!$W575,ATS!$AD:$AD,0),5)</f>
        <v>Bright White</v>
      </c>
      <c r="G575" s="146" t="str">
        <f>INDEX(ATS!$A:$AE,MATCH('2) Order Form'!$W575,ATS!$AD:$AD,0),6)</f>
        <v>S</v>
      </c>
      <c r="H575" s="59">
        <v>6</v>
      </c>
      <c r="I575" s="112">
        <v>0</v>
      </c>
      <c r="J575" s="118">
        <f>IFERROR(VLOOKUP(W575,ATS!$AD:$AF,2,FALSE),0)</f>
        <v>0</v>
      </c>
      <c r="K575" s="118" t="str">
        <f t="shared" si="412"/>
        <v>0</v>
      </c>
      <c r="L575" s="118">
        <f>IFERROR(VLOOKUP(W575,ATS!$AD:$AF,3,FALSE),0)</f>
        <v>0</v>
      </c>
      <c r="M575" s="151" t="str">
        <f t="shared" si="445"/>
        <v>0</v>
      </c>
      <c r="N575" s="94">
        <v>0</v>
      </c>
      <c r="O575" s="56">
        <f t="shared" si="446"/>
        <v>0</v>
      </c>
      <c r="P575" s="51">
        <f>VLOOKUP($C575,Prices!$A$3:$R$1996,MATCH('2) Order Form'!P$8,Prices!$A$2:$R$2,0),FALSE)</f>
        <v>15</v>
      </c>
      <c r="Q575" s="52">
        <f>VLOOKUP($C575,Prices!$A$3:$R$1996,MATCH('2) Order Form'!Q$8,Prices!$A$2:$R$2,0),FALSE)</f>
        <v>29.95</v>
      </c>
      <c r="R575" s="35">
        <f t="shared" si="447"/>
        <v>0</v>
      </c>
      <c r="S575" s="44">
        <f t="shared" si="448"/>
        <v>0</v>
      </c>
      <c r="T575" s="52">
        <f t="shared" si="449"/>
        <v>0</v>
      </c>
      <c r="U575" s="119">
        <f t="shared" si="389"/>
        <v>0</v>
      </c>
      <c r="V575" s="120"/>
      <c r="W575" s="143">
        <v>7048652278159</v>
      </c>
      <c r="X575" s="121"/>
      <c r="Y575" s="122">
        <f t="shared" si="413"/>
        <v>0</v>
      </c>
      <c r="Z575" s="123">
        <f t="shared" ca="1" si="450"/>
        <v>0</v>
      </c>
      <c r="AA575" s="123">
        <f t="shared" ca="1" si="451"/>
        <v>0</v>
      </c>
      <c r="AB575" s="123">
        <f t="shared" ca="1" si="452"/>
        <v>0</v>
      </c>
      <c r="AC575" s="123" t="str">
        <f t="shared" si="453"/>
        <v>828100Bright White</v>
      </c>
      <c r="AD575" s="124">
        <f t="shared" si="454"/>
        <v>828100</v>
      </c>
      <c r="AE575" s="127">
        <f>VLOOKUP($C575,Classification!$A:$F,5,FALSE)</f>
        <v>147</v>
      </c>
      <c r="AF575" s="125">
        <f>VLOOKUP($C575,Classification!$A:$F,6,FALSE)</f>
        <v>1</v>
      </c>
      <c r="AG575" s="126" t="str">
        <f>INDEX(ATS!$A:$AE,MATCH('2) Order Form'!$W575,ATS!$AD:$AD,0),7)</f>
        <v>Active</v>
      </c>
    </row>
    <row r="576" spans="1:33" ht="17.25" customHeight="1" x14ac:dyDescent="0.2">
      <c r="A576" s="34">
        <v>5</v>
      </c>
      <c r="B576" s="34" t="str">
        <f>VLOOKUP(A576,Classification!$H$2:$I$11,2,FALSE)</f>
        <v>Bike Apparel</v>
      </c>
      <c r="C576" s="34">
        <f>INDEX(ATS!$A:$AE,MATCH('2) Order Form'!$W576,ATS!$AD:$AD,0),1)</f>
        <v>828100</v>
      </c>
      <c r="D576" s="34" t="str">
        <f>INDEX(ATS!$A:$AE,MATCH('2) Order Form'!$W576,ATS!$AD:$AD,0),2)</f>
        <v>Hunter Gloves W</v>
      </c>
      <c r="E576" s="83" t="str">
        <f>INDEX(ATS!$A:$AE,MATCH('2) Order Form'!$W576,ATS!$AD:$AD,0),4)</f>
        <v>BTWHT-M</v>
      </c>
      <c r="F576" s="83" t="str">
        <f>INDEX(ATS!$A:$AE,MATCH('2) Order Form'!$W576,ATS!$AD:$AD,0),5)</f>
        <v>Bright White</v>
      </c>
      <c r="G576" s="146" t="str">
        <f>INDEX(ATS!$A:$AE,MATCH('2) Order Form'!$W576,ATS!$AD:$AD,0),6)</f>
        <v>M</v>
      </c>
      <c r="H576" s="59">
        <v>6</v>
      </c>
      <c r="I576" s="112">
        <v>0</v>
      </c>
      <c r="J576" s="118">
        <f>IFERROR(VLOOKUP(W576,ATS!$AD:$AF,2,FALSE),0)</f>
        <v>0</v>
      </c>
      <c r="K576" s="118" t="str">
        <f t="shared" si="412"/>
        <v>0</v>
      </c>
      <c r="L576" s="118">
        <f>IFERROR(VLOOKUP(W576,ATS!$AD:$AF,3,FALSE),0)</f>
        <v>0</v>
      </c>
      <c r="M576" s="151" t="str">
        <f t="shared" si="445"/>
        <v>0</v>
      </c>
      <c r="N576" s="94">
        <v>0</v>
      </c>
      <c r="O576" s="56">
        <f t="shared" si="446"/>
        <v>0</v>
      </c>
      <c r="P576" s="51">
        <f>VLOOKUP($C576,Prices!$A$3:$R$1996,MATCH('2) Order Form'!P$8,Prices!$A$2:$R$2,0),FALSE)</f>
        <v>15</v>
      </c>
      <c r="Q576" s="52">
        <f>VLOOKUP($C576,Prices!$A$3:$R$1996,MATCH('2) Order Form'!Q$8,Prices!$A$2:$R$2,0),FALSE)</f>
        <v>29.95</v>
      </c>
      <c r="R576" s="35">
        <f t="shared" si="447"/>
        <v>0</v>
      </c>
      <c r="S576" s="44">
        <f t="shared" si="448"/>
        <v>0</v>
      </c>
      <c r="T576" s="52">
        <f t="shared" si="449"/>
        <v>0</v>
      </c>
      <c r="U576" s="119">
        <f t="shared" si="389"/>
        <v>0</v>
      </c>
      <c r="V576" s="120"/>
      <c r="W576" s="143">
        <v>7048652278142</v>
      </c>
      <c r="X576" s="121"/>
      <c r="Y576" s="122">
        <f t="shared" si="413"/>
        <v>0</v>
      </c>
      <c r="Z576" s="123">
        <f t="shared" ca="1" si="450"/>
        <v>0</v>
      </c>
      <c r="AA576" s="123">
        <f t="shared" ca="1" si="451"/>
        <v>0</v>
      </c>
      <c r="AB576" s="123">
        <f t="shared" ca="1" si="452"/>
        <v>0</v>
      </c>
      <c r="AC576" s="123" t="str">
        <f t="shared" si="453"/>
        <v>828100Bright White</v>
      </c>
      <c r="AD576" s="124">
        <f t="shared" si="454"/>
        <v>828100</v>
      </c>
      <c r="AE576" s="127">
        <f>VLOOKUP($C576,Classification!$A:$F,5,FALSE)</f>
        <v>147</v>
      </c>
      <c r="AF576" s="125">
        <f>VLOOKUP($C576,Classification!$A:$F,6,FALSE)</f>
        <v>1</v>
      </c>
      <c r="AG576" s="126" t="str">
        <f>INDEX(ATS!$A:$AE,MATCH('2) Order Form'!$W576,ATS!$AD:$AD,0),7)</f>
        <v>Active</v>
      </c>
    </row>
    <row r="577" spans="1:33" ht="17.25" customHeight="1" x14ac:dyDescent="0.2">
      <c r="A577" s="34">
        <v>5</v>
      </c>
      <c r="B577" s="34" t="str">
        <f>VLOOKUP(A577,Classification!$H$2:$I$11,2,FALSE)</f>
        <v>Bike Apparel</v>
      </c>
      <c r="C577" s="34">
        <f>INDEX(ATS!$A:$AE,MATCH('2) Order Form'!$W577,ATS!$AD:$AD,0),1)</f>
        <v>828100</v>
      </c>
      <c r="D577" s="34" t="str">
        <f>INDEX(ATS!$A:$AE,MATCH('2) Order Form'!$W577,ATS!$AD:$AD,0),2)</f>
        <v>Hunter Gloves W</v>
      </c>
      <c r="E577" s="83" t="str">
        <f>INDEX(ATS!$A:$AE,MATCH('2) Order Form'!$W577,ATS!$AD:$AD,0),4)</f>
        <v>BTWHT-L</v>
      </c>
      <c r="F577" s="83" t="str">
        <f>INDEX(ATS!$A:$AE,MATCH('2) Order Form'!$W577,ATS!$AD:$AD,0),5)</f>
        <v>Bright White</v>
      </c>
      <c r="G577" s="146" t="str">
        <f>INDEX(ATS!$A:$AE,MATCH('2) Order Form'!$W577,ATS!$AD:$AD,0),6)</f>
        <v>L</v>
      </c>
      <c r="H577" s="59">
        <v>6</v>
      </c>
      <c r="I577" s="112">
        <v>0</v>
      </c>
      <c r="J577" s="118">
        <f>IFERROR(VLOOKUP(W577,ATS!$AD:$AF,2,FALSE),0)</f>
        <v>36</v>
      </c>
      <c r="K577" s="118">
        <f t="shared" si="412"/>
        <v>36</v>
      </c>
      <c r="L577" s="118">
        <f>IFERROR(VLOOKUP(W577,ATS!$AD:$AF,3,FALSE),0)</f>
        <v>36</v>
      </c>
      <c r="M577" s="151">
        <f t="shared" si="445"/>
        <v>36</v>
      </c>
      <c r="N577" s="94">
        <v>0</v>
      </c>
      <c r="O577" s="56">
        <f t="shared" si="446"/>
        <v>0</v>
      </c>
      <c r="P577" s="51">
        <f>VLOOKUP($C577,Prices!$A$3:$R$1996,MATCH('2) Order Form'!P$8,Prices!$A$2:$R$2,0),FALSE)</f>
        <v>15</v>
      </c>
      <c r="Q577" s="52">
        <f>VLOOKUP($C577,Prices!$A$3:$R$1996,MATCH('2) Order Form'!Q$8,Prices!$A$2:$R$2,0),FALSE)</f>
        <v>29.95</v>
      </c>
      <c r="R577" s="35">
        <f t="shared" si="447"/>
        <v>0</v>
      </c>
      <c r="S577" s="44">
        <f t="shared" si="448"/>
        <v>0</v>
      </c>
      <c r="T577" s="52">
        <f t="shared" si="449"/>
        <v>0</v>
      </c>
      <c r="U577" s="119">
        <f t="shared" si="389"/>
        <v>0</v>
      </c>
      <c r="V577" s="120"/>
      <c r="W577" s="143">
        <v>7048652278135</v>
      </c>
      <c r="X577" s="121"/>
      <c r="Y577" s="122">
        <f t="shared" si="413"/>
        <v>0</v>
      </c>
      <c r="Z577" s="123">
        <f t="shared" ca="1" si="450"/>
        <v>0</v>
      </c>
      <c r="AA577" s="123">
        <f t="shared" ca="1" si="451"/>
        <v>0</v>
      </c>
      <c r="AB577" s="123">
        <f t="shared" ca="1" si="452"/>
        <v>0</v>
      </c>
      <c r="AC577" s="123" t="str">
        <f t="shared" si="453"/>
        <v>828100Bright White</v>
      </c>
      <c r="AD577" s="124">
        <f t="shared" si="454"/>
        <v>828100</v>
      </c>
      <c r="AE577" s="127">
        <f>VLOOKUP($C577,Classification!$A:$F,5,FALSE)</f>
        <v>147</v>
      </c>
      <c r="AF577" s="125">
        <f>VLOOKUP($C577,Classification!$A:$F,6,FALSE)</f>
        <v>1</v>
      </c>
      <c r="AG577" s="126" t="str">
        <f>INDEX(ATS!$A:$AE,MATCH('2) Order Form'!$W577,ATS!$AD:$AD,0),7)</f>
        <v>Active</v>
      </c>
    </row>
    <row r="578" spans="1:33" ht="17.25" customHeight="1" x14ac:dyDescent="0.2">
      <c r="A578" s="34">
        <v>5</v>
      </c>
      <c r="B578" s="34" t="str">
        <f>VLOOKUP(A578,Classification!$H$2:$I$11,2,FALSE)</f>
        <v>Bike Apparel</v>
      </c>
      <c r="C578" s="34">
        <f>INDEX(ATS!$A:$AE,MATCH('2) Order Form'!$W578,ATS!$AD:$AD,0),1)</f>
        <v>828100</v>
      </c>
      <c r="D578" s="34" t="str">
        <f>INDEX(ATS!$A:$AE,MATCH('2) Order Form'!$W578,ATS!$AD:$AD,0),2)</f>
        <v>Hunter Gloves W</v>
      </c>
      <c r="E578" s="83" t="str">
        <f>INDEX(ATS!$A:$AE,MATCH('2) Order Form'!$W578,ATS!$AD:$AD,0),4)</f>
        <v>MARVL-XS</v>
      </c>
      <c r="F578" s="83" t="str">
        <f>INDEX(ATS!$A:$AE,MATCH('2) Order Form'!$W578,ATS!$AD:$AD,0),5)</f>
        <v>Marvel</v>
      </c>
      <c r="G578" s="146" t="str">
        <f>INDEX(ATS!$A:$AE,MATCH('2) Order Form'!$W578,ATS!$AD:$AD,0),6)</f>
        <v>XS</v>
      </c>
      <c r="H578" s="59">
        <v>6</v>
      </c>
      <c r="I578" s="112">
        <v>0</v>
      </c>
      <c r="J578" s="118">
        <f>IFERROR(VLOOKUP(W578,ATS!$AD:$AF,2,FALSE),0)</f>
        <v>0</v>
      </c>
      <c r="K578" s="118" t="str">
        <f t="shared" si="412"/>
        <v>0</v>
      </c>
      <c r="L578" s="118">
        <f>IFERROR(VLOOKUP(W578,ATS!$AD:$AF,3,FALSE),0)</f>
        <v>0</v>
      </c>
      <c r="M578" s="151" t="str">
        <f t="shared" si="445"/>
        <v>0</v>
      </c>
      <c r="N578" s="94">
        <v>0</v>
      </c>
      <c r="O578" s="56">
        <f t="shared" si="446"/>
        <v>0</v>
      </c>
      <c r="P578" s="51">
        <f>VLOOKUP($C578,Prices!$A$3:$R$1996,MATCH('2) Order Form'!P$8,Prices!$A$2:$R$2,0),FALSE)</f>
        <v>15</v>
      </c>
      <c r="Q578" s="52">
        <f>VLOOKUP($C578,Prices!$A$3:$R$1996,MATCH('2) Order Form'!Q$8,Prices!$A$2:$R$2,0),FALSE)</f>
        <v>29.95</v>
      </c>
      <c r="R578" s="35">
        <f t="shared" si="447"/>
        <v>0</v>
      </c>
      <c r="S578" s="44">
        <f t="shared" si="448"/>
        <v>0</v>
      </c>
      <c r="T578" s="52">
        <f t="shared" si="449"/>
        <v>0</v>
      </c>
      <c r="U578" s="119">
        <f t="shared" si="389"/>
        <v>0</v>
      </c>
      <c r="V578" s="120"/>
      <c r="W578" s="143">
        <v>7048652536600</v>
      </c>
      <c r="X578" s="121"/>
      <c r="Y578" s="122">
        <f t="shared" si="413"/>
        <v>0</v>
      </c>
      <c r="Z578" s="123">
        <f t="shared" ca="1" si="450"/>
        <v>0</v>
      </c>
      <c r="AA578" s="123">
        <f t="shared" ca="1" si="451"/>
        <v>0</v>
      </c>
      <c r="AB578" s="123">
        <f t="shared" ca="1" si="452"/>
        <v>1</v>
      </c>
      <c r="AC578" s="123" t="str">
        <f t="shared" si="453"/>
        <v>828100Marvel</v>
      </c>
      <c r="AD578" s="124">
        <f t="shared" si="454"/>
        <v>828100</v>
      </c>
      <c r="AE578" s="127">
        <f>VLOOKUP($C578,Classification!$A:$F,5,FALSE)</f>
        <v>147</v>
      </c>
      <c r="AF578" s="125">
        <f>VLOOKUP($C578,Classification!$A:$F,6,FALSE)</f>
        <v>1</v>
      </c>
      <c r="AG578" s="126" t="str">
        <f>INDEX(ATS!$A:$AE,MATCH('2) Order Form'!$W578,ATS!$AD:$AD,0),7)</f>
        <v>Stock</v>
      </c>
    </row>
    <row r="579" spans="1:33" ht="17.25" customHeight="1" x14ac:dyDescent="0.2">
      <c r="A579" s="34">
        <v>5</v>
      </c>
      <c r="B579" s="34" t="str">
        <f>VLOOKUP(A579,Classification!$H$2:$I$11,2,FALSE)</f>
        <v>Bike Apparel</v>
      </c>
      <c r="C579" s="34">
        <f>INDEX(ATS!$A:$AE,MATCH('2) Order Form'!$W579,ATS!$AD:$AD,0),1)</f>
        <v>828100</v>
      </c>
      <c r="D579" s="34" t="str">
        <f>INDEX(ATS!$A:$AE,MATCH('2) Order Form'!$W579,ATS!$AD:$AD,0),2)</f>
        <v>Hunter Gloves W</v>
      </c>
      <c r="E579" s="83" t="str">
        <f>INDEX(ATS!$A:$AE,MATCH('2) Order Form'!$W579,ATS!$AD:$AD,0),4)</f>
        <v>MARVL-S</v>
      </c>
      <c r="F579" s="83" t="str">
        <f>INDEX(ATS!$A:$AE,MATCH('2) Order Form'!$W579,ATS!$AD:$AD,0),5)</f>
        <v>Marvel</v>
      </c>
      <c r="G579" s="146" t="str">
        <f>INDEX(ATS!$A:$AE,MATCH('2) Order Form'!$W579,ATS!$AD:$AD,0),6)</f>
        <v>S</v>
      </c>
      <c r="H579" s="59">
        <v>6</v>
      </c>
      <c r="I579" s="112">
        <v>0</v>
      </c>
      <c r="J579" s="118">
        <f>IFERROR(VLOOKUP(W579,ATS!$AD:$AF,2,FALSE),0)</f>
        <v>0</v>
      </c>
      <c r="K579" s="118" t="str">
        <f t="shared" si="412"/>
        <v>0</v>
      </c>
      <c r="L579" s="118">
        <f>IFERROR(VLOOKUP(W579,ATS!$AD:$AF,3,FALSE),0)</f>
        <v>0</v>
      </c>
      <c r="M579" s="151" t="str">
        <f t="shared" si="435"/>
        <v>0</v>
      </c>
      <c r="N579" s="94">
        <v>0</v>
      </c>
      <c r="O579" s="56">
        <f t="shared" si="436"/>
        <v>0</v>
      </c>
      <c r="P579" s="51">
        <f>VLOOKUP($C579,Prices!$A$3:$R$1996,MATCH('2) Order Form'!P$8,Prices!$A$2:$R$2,0),FALSE)</f>
        <v>15</v>
      </c>
      <c r="Q579" s="52">
        <f>VLOOKUP($C579,Prices!$A$3:$R$1996,MATCH('2) Order Form'!Q$8,Prices!$A$2:$R$2,0),FALSE)</f>
        <v>29.95</v>
      </c>
      <c r="R579" s="35">
        <f t="shared" si="437"/>
        <v>0</v>
      </c>
      <c r="S579" s="44">
        <f t="shared" si="438"/>
        <v>0</v>
      </c>
      <c r="T579" s="52">
        <f t="shared" si="439"/>
        <v>0</v>
      </c>
      <c r="U579" s="119">
        <f t="shared" si="389"/>
        <v>0</v>
      </c>
      <c r="V579" s="120"/>
      <c r="W579" s="143">
        <v>7048652536594</v>
      </c>
      <c r="X579" s="121"/>
      <c r="Y579" s="122">
        <f t="shared" si="413"/>
        <v>0</v>
      </c>
      <c r="Z579" s="123">
        <f t="shared" ca="1" si="440"/>
        <v>0</v>
      </c>
      <c r="AA579" s="123">
        <f t="shared" ca="1" si="441"/>
        <v>0</v>
      </c>
      <c r="AB579" s="123">
        <f t="shared" ca="1" si="442"/>
        <v>0</v>
      </c>
      <c r="AC579" s="123" t="str">
        <f t="shared" si="443"/>
        <v>828100Marvel</v>
      </c>
      <c r="AD579" s="124">
        <f t="shared" si="444"/>
        <v>828100</v>
      </c>
      <c r="AE579" s="127">
        <f>VLOOKUP($C579,Classification!$A:$F,5,FALSE)</f>
        <v>147</v>
      </c>
      <c r="AF579" s="125">
        <f>VLOOKUP($C579,Classification!$A:$F,6,FALSE)</f>
        <v>1</v>
      </c>
      <c r="AG579" s="126" t="str">
        <f>INDEX(ATS!$A:$AE,MATCH('2) Order Form'!$W579,ATS!$AD:$AD,0),7)</f>
        <v>Stock</v>
      </c>
    </row>
    <row r="580" spans="1:33" ht="17.25" customHeight="1" x14ac:dyDescent="0.2">
      <c r="A580" s="34">
        <v>5</v>
      </c>
      <c r="B580" s="34" t="str">
        <f>VLOOKUP(A580,Classification!$H$2:$I$11,2,FALSE)</f>
        <v>Bike Apparel</v>
      </c>
      <c r="C580" s="34">
        <f>INDEX(ATS!$A:$AE,MATCH('2) Order Form'!$W580,ATS!$AD:$AD,0),1)</f>
        <v>828100</v>
      </c>
      <c r="D580" s="34" t="str">
        <f>INDEX(ATS!$A:$AE,MATCH('2) Order Form'!$W580,ATS!$AD:$AD,0),2)</f>
        <v>Hunter Gloves W</v>
      </c>
      <c r="E580" s="83" t="str">
        <f>INDEX(ATS!$A:$AE,MATCH('2) Order Form'!$W580,ATS!$AD:$AD,0),4)</f>
        <v>MARVL-M</v>
      </c>
      <c r="F580" s="83" t="str">
        <f>INDEX(ATS!$A:$AE,MATCH('2) Order Form'!$W580,ATS!$AD:$AD,0),5)</f>
        <v>Marvel</v>
      </c>
      <c r="G580" s="146" t="str">
        <f>INDEX(ATS!$A:$AE,MATCH('2) Order Form'!$W580,ATS!$AD:$AD,0),6)</f>
        <v>M</v>
      </c>
      <c r="H580" s="59">
        <v>6</v>
      </c>
      <c r="I580" s="112">
        <v>0</v>
      </c>
      <c r="J580" s="118">
        <f>IFERROR(VLOOKUP(W580,ATS!$AD:$AF,2,FALSE),0)</f>
        <v>0</v>
      </c>
      <c r="K580" s="118" t="str">
        <f t="shared" si="412"/>
        <v>0</v>
      </c>
      <c r="L580" s="118">
        <f>IFERROR(VLOOKUP(W580,ATS!$AD:$AF,3,FALSE),0)</f>
        <v>0</v>
      </c>
      <c r="M580" s="151" t="str">
        <f t="shared" si="435"/>
        <v>0</v>
      </c>
      <c r="N580" s="94">
        <v>0</v>
      </c>
      <c r="O580" s="56">
        <f t="shared" si="436"/>
        <v>0</v>
      </c>
      <c r="P580" s="51">
        <f>VLOOKUP($C580,Prices!$A$3:$R$1996,MATCH('2) Order Form'!P$8,Prices!$A$2:$R$2,0),FALSE)</f>
        <v>15</v>
      </c>
      <c r="Q580" s="52">
        <f>VLOOKUP($C580,Prices!$A$3:$R$1996,MATCH('2) Order Form'!Q$8,Prices!$A$2:$R$2,0),FALSE)</f>
        <v>29.95</v>
      </c>
      <c r="R580" s="35">
        <f t="shared" si="437"/>
        <v>0</v>
      </c>
      <c r="S580" s="44">
        <f t="shared" si="438"/>
        <v>0</v>
      </c>
      <c r="T580" s="52">
        <f t="shared" si="439"/>
        <v>0</v>
      </c>
      <c r="U580" s="119">
        <f t="shared" si="389"/>
        <v>0</v>
      </c>
      <c r="V580" s="120"/>
      <c r="W580" s="143">
        <v>7048652536587</v>
      </c>
      <c r="X580" s="121"/>
      <c r="Y580" s="122">
        <f t="shared" si="413"/>
        <v>0</v>
      </c>
      <c r="Z580" s="123">
        <f t="shared" ca="1" si="440"/>
        <v>0</v>
      </c>
      <c r="AA580" s="123">
        <f t="shared" ca="1" si="441"/>
        <v>0</v>
      </c>
      <c r="AB580" s="123">
        <f t="shared" ca="1" si="442"/>
        <v>0</v>
      </c>
      <c r="AC580" s="123" t="str">
        <f t="shared" si="443"/>
        <v>828100Marvel</v>
      </c>
      <c r="AD580" s="124">
        <f t="shared" si="444"/>
        <v>828100</v>
      </c>
      <c r="AE580" s="127">
        <f>VLOOKUP($C580,Classification!$A:$F,5,FALSE)</f>
        <v>147</v>
      </c>
      <c r="AF580" s="125">
        <f>VLOOKUP($C580,Classification!$A:$F,6,FALSE)</f>
        <v>1</v>
      </c>
      <c r="AG580" s="126" t="str">
        <f>INDEX(ATS!$A:$AE,MATCH('2) Order Form'!$W580,ATS!$AD:$AD,0),7)</f>
        <v>Stock</v>
      </c>
    </row>
    <row r="581" spans="1:33" ht="17.25" customHeight="1" x14ac:dyDescent="0.2">
      <c r="A581" s="34">
        <v>5</v>
      </c>
      <c r="B581" s="34" t="str">
        <f>VLOOKUP(A581,Classification!$H$2:$I$11,2,FALSE)</f>
        <v>Bike Apparel</v>
      </c>
      <c r="C581" s="34">
        <f>INDEX(ATS!$A:$AE,MATCH('2) Order Form'!$W581,ATS!$AD:$AD,0),1)</f>
        <v>828100</v>
      </c>
      <c r="D581" s="34" t="str">
        <f>INDEX(ATS!$A:$AE,MATCH('2) Order Form'!$W581,ATS!$AD:$AD,0),2)</f>
        <v>Hunter Gloves W</v>
      </c>
      <c r="E581" s="83" t="str">
        <f>INDEX(ATS!$A:$AE,MATCH('2) Order Form'!$W581,ATS!$AD:$AD,0),4)</f>
        <v>MARVL-L</v>
      </c>
      <c r="F581" s="83" t="str">
        <f>INDEX(ATS!$A:$AE,MATCH('2) Order Form'!$W581,ATS!$AD:$AD,0),5)</f>
        <v>Marvel</v>
      </c>
      <c r="G581" s="146" t="str">
        <f>INDEX(ATS!$A:$AE,MATCH('2) Order Form'!$W581,ATS!$AD:$AD,0),6)</f>
        <v>L</v>
      </c>
      <c r="H581" s="59">
        <v>6</v>
      </c>
      <c r="I581" s="112">
        <v>0</v>
      </c>
      <c r="J581" s="118">
        <f>IFERROR(VLOOKUP(W581,ATS!$AD:$AF,2,FALSE),0)</f>
        <v>0</v>
      </c>
      <c r="K581" s="118" t="str">
        <f t="shared" si="412"/>
        <v>0</v>
      </c>
      <c r="L581" s="118">
        <f>IFERROR(VLOOKUP(W581,ATS!$AD:$AF,3,FALSE),0)</f>
        <v>0</v>
      </c>
      <c r="M581" s="151" t="str">
        <f t="shared" si="435"/>
        <v>0</v>
      </c>
      <c r="N581" s="94">
        <v>0</v>
      </c>
      <c r="O581" s="56">
        <f t="shared" si="436"/>
        <v>0</v>
      </c>
      <c r="P581" s="51">
        <f>VLOOKUP($C581,Prices!$A$3:$R$1996,MATCH('2) Order Form'!P$8,Prices!$A$2:$R$2,0),FALSE)</f>
        <v>15</v>
      </c>
      <c r="Q581" s="52">
        <f>VLOOKUP($C581,Prices!$A$3:$R$1996,MATCH('2) Order Form'!Q$8,Prices!$A$2:$R$2,0),FALSE)</f>
        <v>29.95</v>
      </c>
      <c r="R581" s="35">
        <f t="shared" si="437"/>
        <v>0</v>
      </c>
      <c r="S581" s="44">
        <f t="shared" si="438"/>
        <v>0</v>
      </c>
      <c r="T581" s="52">
        <f t="shared" si="439"/>
        <v>0</v>
      </c>
      <c r="U581" s="119">
        <f t="shared" si="389"/>
        <v>0</v>
      </c>
      <c r="V581" s="120"/>
      <c r="W581" s="143">
        <v>7048652536570</v>
      </c>
      <c r="X581" s="121"/>
      <c r="Y581" s="122">
        <f t="shared" si="413"/>
        <v>0</v>
      </c>
      <c r="Z581" s="123">
        <f t="shared" ca="1" si="440"/>
        <v>0</v>
      </c>
      <c r="AA581" s="123">
        <f t="shared" ca="1" si="441"/>
        <v>0</v>
      </c>
      <c r="AB581" s="123">
        <f t="shared" ca="1" si="442"/>
        <v>0</v>
      </c>
      <c r="AC581" s="123" t="str">
        <f t="shared" si="443"/>
        <v>828100Marvel</v>
      </c>
      <c r="AD581" s="124">
        <f t="shared" si="444"/>
        <v>828100</v>
      </c>
      <c r="AE581" s="127">
        <f>VLOOKUP($C581,Classification!$A:$F,5,FALSE)</f>
        <v>147</v>
      </c>
      <c r="AF581" s="125">
        <f>VLOOKUP($C581,Classification!$A:$F,6,FALSE)</f>
        <v>1</v>
      </c>
      <c r="AG581" s="126" t="str">
        <f>INDEX(ATS!$A:$AE,MATCH('2) Order Form'!$W581,ATS!$AD:$AD,0),7)</f>
        <v>Stock</v>
      </c>
    </row>
    <row r="582" spans="1:33" ht="17.25" customHeight="1" x14ac:dyDescent="0.2">
      <c r="A582" s="34">
        <v>5</v>
      </c>
      <c r="B582" s="34" t="str">
        <f>VLOOKUP(A582,Classification!$H$2:$I$11,2,FALSE)</f>
        <v>Bike Apparel</v>
      </c>
      <c r="C582" s="34">
        <f>INDEX(ATS!$A:$AE,MATCH('2) Order Form'!$W582,ATS!$AD:$AD,0),1)</f>
        <v>828098</v>
      </c>
      <c r="D582" s="34" t="str">
        <f>INDEX(ATS!$A:$AE,MATCH('2) Order Form'!$W582,ATS!$AD:$AD,0),2)</f>
        <v>Hunter Light Gloves W</v>
      </c>
      <c r="E582" s="83" t="str">
        <f>INDEX(ATS!$A:$AE,MATCH('2) Order Form'!$W582,ATS!$AD:$AD,0),4)</f>
        <v>BLACK-XS</v>
      </c>
      <c r="F582" s="83" t="str">
        <f>INDEX(ATS!$A:$AE,MATCH('2) Order Form'!$W582,ATS!$AD:$AD,0),5)</f>
        <v>Black</v>
      </c>
      <c r="G582" s="146" t="str">
        <f>INDEX(ATS!$A:$AE,MATCH('2) Order Form'!$W582,ATS!$AD:$AD,0),6)</f>
        <v>XS</v>
      </c>
      <c r="H582" s="59">
        <v>6</v>
      </c>
      <c r="I582" s="112">
        <v>0</v>
      </c>
      <c r="J582" s="118">
        <f>IFERROR(VLOOKUP(W582,ATS!$AD:$AF,2,FALSE),0)</f>
        <v>0</v>
      </c>
      <c r="K582" s="118" t="str">
        <f t="shared" si="412"/>
        <v>0</v>
      </c>
      <c r="L582" s="118">
        <f>IFERROR(VLOOKUP(W582,ATS!$AD:$AF,3,FALSE),0)</f>
        <v>0</v>
      </c>
      <c r="M582" s="151" t="str">
        <f t="shared" ref="M582:M593" si="455">IF(L582=99999,"OPEN",IF(L582&gt;50,"50+",IF(L582&lt;=0,"0",L582)))</f>
        <v>0</v>
      </c>
      <c r="N582" s="94">
        <v>0</v>
      </c>
      <c r="O582" s="56">
        <f t="shared" ref="O582:O593" si="456">IF(N582&lt;&gt;0,N582,$P$5)</f>
        <v>0</v>
      </c>
      <c r="P582" s="51">
        <f>VLOOKUP($C582,Prices!$A$3:$R$1996,MATCH('2) Order Form'!P$8,Prices!$A$2:$R$2,0),FALSE)</f>
        <v>18</v>
      </c>
      <c r="Q582" s="52">
        <f>VLOOKUP($C582,Prices!$A$3:$R$1996,MATCH('2) Order Form'!Q$8,Prices!$A$2:$R$2,0),FALSE)</f>
        <v>34.950000000000003</v>
      </c>
      <c r="R582" s="35">
        <f t="shared" ref="R582:R593" si="457">I582*P582</f>
        <v>0</v>
      </c>
      <c r="S582" s="44">
        <f t="shared" ref="S582:S593" si="458">R582*O582</f>
        <v>0</v>
      </c>
      <c r="T582" s="52">
        <f t="shared" ref="T582:T593" si="459">R582-S582</f>
        <v>0</v>
      </c>
      <c r="U582" s="119">
        <f t="shared" si="389"/>
        <v>0</v>
      </c>
      <c r="V582" s="120"/>
      <c r="W582" s="143">
        <v>7048652277886</v>
      </c>
      <c r="X582" s="121"/>
      <c r="Y582" s="122">
        <f t="shared" si="413"/>
        <v>0</v>
      </c>
      <c r="Z582" s="123">
        <f t="shared" ref="Z582:Z593" ca="1" si="460">IF(A582=OFFSET(A582,-1,0),0,1)</f>
        <v>0</v>
      </c>
      <c r="AA582" s="123">
        <f t="shared" ref="AA582:AA593" ca="1" si="461">IF(C582=OFFSET(C582,-1,0),0,1)</f>
        <v>1</v>
      </c>
      <c r="AB582" s="123">
        <f t="shared" ref="AB582:AB593" ca="1" si="462">IF(F582=OFFSET(F582,-1,0),0,1)</f>
        <v>1</v>
      </c>
      <c r="AC582" s="123" t="str">
        <f t="shared" ref="AC582:AC593" si="463">CONCATENATE(C582,F582)</f>
        <v>828098Black</v>
      </c>
      <c r="AD582" s="124">
        <f t="shared" ref="AD582:AD593" si="464">IFERROR(IF(B582="EYEWEAR",CONCATENATE(C582,"-",G582),C582),C582)</f>
        <v>828098</v>
      </c>
      <c r="AE582" s="127">
        <f>VLOOKUP($C582,Classification!$A:$F,5,FALSE)</f>
        <v>149</v>
      </c>
      <c r="AF582" s="125">
        <f>VLOOKUP($C582,Classification!$A:$F,6,FALSE)</f>
        <v>1</v>
      </c>
      <c r="AG582" s="126" t="str">
        <f>INDEX(ATS!$A:$AE,MATCH('2) Order Form'!$W582,ATS!$AD:$AD,0),7)</f>
        <v>Active</v>
      </c>
    </row>
    <row r="583" spans="1:33" ht="17.25" customHeight="1" x14ac:dyDescent="0.2">
      <c r="A583" s="34">
        <v>5</v>
      </c>
      <c r="B583" s="34" t="str">
        <f>VLOOKUP(A583,Classification!$H$2:$I$11,2,FALSE)</f>
        <v>Bike Apparel</v>
      </c>
      <c r="C583" s="34">
        <f>INDEX(ATS!$A:$AE,MATCH('2) Order Form'!$W583,ATS!$AD:$AD,0),1)</f>
        <v>828098</v>
      </c>
      <c r="D583" s="34" t="str">
        <f>INDEX(ATS!$A:$AE,MATCH('2) Order Form'!$W583,ATS!$AD:$AD,0),2)</f>
        <v>Hunter Light Gloves W</v>
      </c>
      <c r="E583" s="83" t="str">
        <f>INDEX(ATS!$A:$AE,MATCH('2) Order Form'!$W583,ATS!$AD:$AD,0),4)</f>
        <v>BLACK-S</v>
      </c>
      <c r="F583" s="83" t="str">
        <f>INDEX(ATS!$A:$AE,MATCH('2) Order Form'!$W583,ATS!$AD:$AD,0),5)</f>
        <v>Black</v>
      </c>
      <c r="G583" s="146" t="str">
        <f>INDEX(ATS!$A:$AE,MATCH('2) Order Form'!$W583,ATS!$AD:$AD,0),6)</f>
        <v>S</v>
      </c>
      <c r="H583" s="59">
        <v>6</v>
      </c>
      <c r="I583" s="112">
        <v>0</v>
      </c>
      <c r="J583" s="118">
        <f>IFERROR(VLOOKUP(W583,ATS!$AD:$AF,2,FALSE),0)</f>
        <v>0</v>
      </c>
      <c r="K583" s="118" t="str">
        <f t="shared" si="412"/>
        <v>0</v>
      </c>
      <c r="L583" s="118">
        <f>IFERROR(VLOOKUP(W583,ATS!$AD:$AF,3,FALSE),0)</f>
        <v>0</v>
      </c>
      <c r="M583" s="151" t="str">
        <f t="shared" si="455"/>
        <v>0</v>
      </c>
      <c r="N583" s="94">
        <v>0</v>
      </c>
      <c r="O583" s="56">
        <f t="shared" si="456"/>
        <v>0</v>
      </c>
      <c r="P583" s="51">
        <f>VLOOKUP($C583,Prices!$A$3:$R$1996,MATCH('2) Order Form'!P$8,Prices!$A$2:$R$2,0),FALSE)</f>
        <v>18</v>
      </c>
      <c r="Q583" s="52">
        <f>VLOOKUP($C583,Prices!$A$3:$R$1996,MATCH('2) Order Form'!Q$8,Prices!$A$2:$R$2,0),FALSE)</f>
        <v>34.950000000000003</v>
      </c>
      <c r="R583" s="35">
        <f t="shared" si="457"/>
        <v>0</v>
      </c>
      <c r="S583" s="44">
        <f t="shared" si="458"/>
        <v>0</v>
      </c>
      <c r="T583" s="52">
        <f t="shared" si="459"/>
        <v>0</v>
      </c>
      <c r="U583" s="119">
        <f t="shared" si="389"/>
        <v>0</v>
      </c>
      <c r="V583" s="120"/>
      <c r="W583" s="143">
        <v>7048652277879</v>
      </c>
      <c r="X583" s="121"/>
      <c r="Y583" s="122">
        <f t="shared" si="413"/>
        <v>0</v>
      </c>
      <c r="Z583" s="123">
        <f t="shared" ca="1" si="460"/>
        <v>0</v>
      </c>
      <c r="AA583" s="123">
        <f t="shared" ca="1" si="461"/>
        <v>0</v>
      </c>
      <c r="AB583" s="123">
        <f t="shared" ca="1" si="462"/>
        <v>0</v>
      </c>
      <c r="AC583" s="123" t="str">
        <f t="shared" si="463"/>
        <v>828098Black</v>
      </c>
      <c r="AD583" s="124">
        <f t="shared" si="464"/>
        <v>828098</v>
      </c>
      <c r="AE583" s="127">
        <f>VLOOKUP($C583,Classification!$A:$F,5,FALSE)</f>
        <v>149</v>
      </c>
      <c r="AF583" s="125">
        <f>VLOOKUP($C583,Classification!$A:$F,6,FALSE)</f>
        <v>1</v>
      </c>
      <c r="AG583" s="126" t="str">
        <f>INDEX(ATS!$A:$AE,MATCH('2) Order Form'!$W583,ATS!$AD:$AD,0),7)</f>
        <v>Active</v>
      </c>
    </row>
    <row r="584" spans="1:33" ht="17.25" customHeight="1" x14ac:dyDescent="0.2">
      <c r="A584" s="34">
        <v>5</v>
      </c>
      <c r="B584" s="34" t="str">
        <f>VLOOKUP(A584,Classification!$H$2:$I$11,2,FALSE)</f>
        <v>Bike Apparel</v>
      </c>
      <c r="C584" s="34">
        <f>INDEX(ATS!$A:$AE,MATCH('2) Order Form'!$W584,ATS!$AD:$AD,0),1)</f>
        <v>828098</v>
      </c>
      <c r="D584" s="34" t="str">
        <f>INDEX(ATS!$A:$AE,MATCH('2) Order Form'!$W584,ATS!$AD:$AD,0),2)</f>
        <v>Hunter Light Gloves W</v>
      </c>
      <c r="E584" s="83" t="str">
        <f>INDEX(ATS!$A:$AE,MATCH('2) Order Form'!$W584,ATS!$AD:$AD,0),4)</f>
        <v>BLACK-M</v>
      </c>
      <c r="F584" s="83" t="str">
        <f>INDEX(ATS!$A:$AE,MATCH('2) Order Form'!$W584,ATS!$AD:$AD,0),5)</f>
        <v>Black</v>
      </c>
      <c r="G584" s="146" t="str">
        <f>INDEX(ATS!$A:$AE,MATCH('2) Order Form'!$W584,ATS!$AD:$AD,0),6)</f>
        <v>M</v>
      </c>
      <c r="H584" s="59">
        <v>6</v>
      </c>
      <c r="I584" s="112">
        <v>0</v>
      </c>
      <c r="J584" s="118">
        <f>IFERROR(VLOOKUP(W584,ATS!$AD:$AF,2,FALSE),0)</f>
        <v>0</v>
      </c>
      <c r="K584" s="118" t="str">
        <f t="shared" si="412"/>
        <v>0</v>
      </c>
      <c r="L584" s="118">
        <f>IFERROR(VLOOKUP(W584,ATS!$AD:$AF,3,FALSE),0)</f>
        <v>0</v>
      </c>
      <c r="M584" s="151" t="str">
        <f t="shared" si="455"/>
        <v>0</v>
      </c>
      <c r="N584" s="94">
        <v>0</v>
      </c>
      <c r="O584" s="56">
        <f t="shared" si="456"/>
        <v>0</v>
      </c>
      <c r="P584" s="51">
        <f>VLOOKUP($C584,Prices!$A$3:$R$1996,MATCH('2) Order Form'!P$8,Prices!$A$2:$R$2,0),FALSE)</f>
        <v>18</v>
      </c>
      <c r="Q584" s="52">
        <f>VLOOKUP($C584,Prices!$A$3:$R$1996,MATCH('2) Order Form'!Q$8,Prices!$A$2:$R$2,0),FALSE)</f>
        <v>34.950000000000003</v>
      </c>
      <c r="R584" s="35">
        <f t="shared" si="457"/>
        <v>0</v>
      </c>
      <c r="S584" s="44">
        <f t="shared" si="458"/>
        <v>0</v>
      </c>
      <c r="T584" s="52">
        <f t="shared" si="459"/>
        <v>0</v>
      </c>
      <c r="U584" s="119">
        <f t="shared" si="389"/>
        <v>0</v>
      </c>
      <c r="V584" s="120"/>
      <c r="W584" s="143">
        <v>7048652277862</v>
      </c>
      <c r="X584" s="121"/>
      <c r="Y584" s="122">
        <f t="shared" si="413"/>
        <v>0</v>
      </c>
      <c r="Z584" s="123">
        <f t="shared" ca="1" si="460"/>
        <v>0</v>
      </c>
      <c r="AA584" s="123">
        <f t="shared" ca="1" si="461"/>
        <v>0</v>
      </c>
      <c r="AB584" s="123">
        <f t="shared" ca="1" si="462"/>
        <v>0</v>
      </c>
      <c r="AC584" s="123" t="str">
        <f t="shared" si="463"/>
        <v>828098Black</v>
      </c>
      <c r="AD584" s="124">
        <f t="shared" si="464"/>
        <v>828098</v>
      </c>
      <c r="AE584" s="127">
        <f>VLOOKUP($C584,Classification!$A:$F,5,FALSE)</f>
        <v>149</v>
      </c>
      <c r="AF584" s="125">
        <f>VLOOKUP($C584,Classification!$A:$F,6,FALSE)</f>
        <v>1</v>
      </c>
      <c r="AG584" s="126" t="str">
        <f>INDEX(ATS!$A:$AE,MATCH('2) Order Form'!$W584,ATS!$AD:$AD,0),7)</f>
        <v>Active</v>
      </c>
    </row>
    <row r="585" spans="1:33" ht="17.25" customHeight="1" x14ac:dyDescent="0.2">
      <c r="A585" s="34">
        <v>5</v>
      </c>
      <c r="B585" s="34" t="str">
        <f>VLOOKUP(A585,Classification!$H$2:$I$11,2,FALSE)</f>
        <v>Bike Apparel</v>
      </c>
      <c r="C585" s="34">
        <f>INDEX(ATS!$A:$AE,MATCH('2) Order Form'!$W585,ATS!$AD:$AD,0),1)</f>
        <v>828098</v>
      </c>
      <c r="D585" s="34" t="str">
        <f>INDEX(ATS!$A:$AE,MATCH('2) Order Form'!$W585,ATS!$AD:$AD,0),2)</f>
        <v>Hunter Light Gloves W</v>
      </c>
      <c r="E585" s="83" t="str">
        <f>INDEX(ATS!$A:$AE,MATCH('2) Order Form'!$W585,ATS!$AD:$AD,0),4)</f>
        <v>BLACK-L</v>
      </c>
      <c r="F585" s="83" t="str">
        <f>INDEX(ATS!$A:$AE,MATCH('2) Order Form'!$W585,ATS!$AD:$AD,0),5)</f>
        <v>Black</v>
      </c>
      <c r="G585" s="146" t="str">
        <f>INDEX(ATS!$A:$AE,MATCH('2) Order Form'!$W585,ATS!$AD:$AD,0),6)</f>
        <v>L</v>
      </c>
      <c r="H585" s="59">
        <v>6</v>
      </c>
      <c r="I585" s="112">
        <v>0</v>
      </c>
      <c r="J585" s="118">
        <f>IFERROR(VLOOKUP(W585,ATS!$AD:$AF,2,FALSE),0)</f>
        <v>0</v>
      </c>
      <c r="K585" s="118" t="str">
        <f t="shared" si="412"/>
        <v>0</v>
      </c>
      <c r="L585" s="118">
        <f>IFERROR(VLOOKUP(W585,ATS!$AD:$AF,3,FALSE),0)</f>
        <v>0</v>
      </c>
      <c r="M585" s="151" t="str">
        <f t="shared" si="455"/>
        <v>0</v>
      </c>
      <c r="N585" s="94">
        <v>0</v>
      </c>
      <c r="O585" s="56">
        <f t="shared" si="456"/>
        <v>0</v>
      </c>
      <c r="P585" s="51">
        <f>VLOOKUP($C585,Prices!$A$3:$R$1996,MATCH('2) Order Form'!P$8,Prices!$A$2:$R$2,0),FALSE)</f>
        <v>18</v>
      </c>
      <c r="Q585" s="52">
        <f>VLOOKUP($C585,Prices!$A$3:$R$1996,MATCH('2) Order Form'!Q$8,Prices!$A$2:$R$2,0),FALSE)</f>
        <v>34.950000000000003</v>
      </c>
      <c r="R585" s="35">
        <f t="shared" si="457"/>
        <v>0</v>
      </c>
      <c r="S585" s="44">
        <f t="shared" si="458"/>
        <v>0</v>
      </c>
      <c r="T585" s="52">
        <f t="shared" si="459"/>
        <v>0</v>
      </c>
      <c r="U585" s="119">
        <f t="shared" si="389"/>
        <v>0</v>
      </c>
      <c r="V585" s="120"/>
      <c r="W585" s="143">
        <v>7048652277855</v>
      </c>
      <c r="X585" s="121"/>
      <c r="Y585" s="122">
        <f t="shared" si="413"/>
        <v>0</v>
      </c>
      <c r="Z585" s="123">
        <f t="shared" ca="1" si="460"/>
        <v>0</v>
      </c>
      <c r="AA585" s="123">
        <f t="shared" ca="1" si="461"/>
        <v>0</v>
      </c>
      <c r="AB585" s="123">
        <f t="shared" ca="1" si="462"/>
        <v>0</v>
      </c>
      <c r="AC585" s="123" t="str">
        <f t="shared" si="463"/>
        <v>828098Black</v>
      </c>
      <c r="AD585" s="124">
        <f t="shared" si="464"/>
        <v>828098</v>
      </c>
      <c r="AE585" s="127">
        <f>VLOOKUP($C585,Classification!$A:$F,5,FALSE)</f>
        <v>149</v>
      </c>
      <c r="AF585" s="125">
        <f>VLOOKUP($C585,Classification!$A:$F,6,FALSE)</f>
        <v>1</v>
      </c>
      <c r="AG585" s="126" t="str">
        <f>INDEX(ATS!$A:$AE,MATCH('2) Order Form'!$W585,ATS!$AD:$AD,0),7)</f>
        <v>Active</v>
      </c>
    </row>
    <row r="586" spans="1:33" ht="17.25" customHeight="1" x14ac:dyDescent="0.2">
      <c r="A586" s="34">
        <v>5</v>
      </c>
      <c r="B586" s="34" t="str">
        <f>VLOOKUP(A586,Classification!$H$2:$I$11,2,FALSE)</f>
        <v>Bike Apparel</v>
      </c>
      <c r="C586" s="34">
        <f>INDEX(ATS!$A:$AE,MATCH('2) Order Form'!$W586,ATS!$AD:$AD,0),1)</f>
        <v>828098</v>
      </c>
      <c r="D586" s="34" t="str">
        <f>INDEX(ATS!$A:$AE,MATCH('2) Order Form'!$W586,ATS!$AD:$AD,0),2)</f>
        <v>Hunter Light Gloves W</v>
      </c>
      <c r="E586" s="83" t="str">
        <f>INDEX(ATS!$A:$AE,MATCH('2) Order Form'!$W586,ATS!$AD:$AD,0),4)</f>
        <v>BTWHT-XS</v>
      </c>
      <c r="F586" s="83" t="str">
        <f>INDEX(ATS!$A:$AE,MATCH('2) Order Form'!$W586,ATS!$AD:$AD,0),5)</f>
        <v>Bright White</v>
      </c>
      <c r="G586" s="146" t="str">
        <f>INDEX(ATS!$A:$AE,MATCH('2) Order Form'!$W586,ATS!$AD:$AD,0),6)</f>
        <v>XS</v>
      </c>
      <c r="H586" s="59">
        <v>6</v>
      </c>
      <c r="I586" s="112">
        <v>0</v>
      </c>
      <c r="J586" s="118">
        <f>IFERROR(VLOOKUP(W586,ATS!$AD:$AF,2,FALSE),0)</f>
        <v>12</v>
      </c>
      <c r="K586" s="118">
        <f t="shared" si="412"/>
        <v>12</v>
      </c>
      <c r="L586" s="118">
        <f>IFERROR(VLOOKUP(W586,ATS!$AD:$AF,3,FALSE),0)</f>
        <v>12</v>
      </c>
      <c r="M586" s="151">
        <f t="shared" si="455"/>
        <v>12</v>
      </c>
      <c r="N586" s="94">
        <v>0</v>
      </c>
      <c r="O586" s="56">
        <f t="shared" si="456"/>
        <v>0</v>
      </c>
      <c r="P586" s="51">
        <f>VLOOKUP($C586,Prices!$A$3:$R$1996,MATCH('2) Order Form'!P$8,Prices!$A$2:$R$2,0),FALSE)</f>
        <v>18</v>
      </c>
      <c r="Q586" s="52">
        <f>VLOOKUP($C586,Prices!$A$3:$R$1996,MATCH('2) Order Form'!Q$8,Prices!$A$2:$R$2,0),FALSE)</f>
        <v>34.950000000000003</v>
      </c>
      <c r="R586" s="35">
        <f t="shared" si="457"/>
        <v>0</v>
      </c>
      <c r="S586" s="44">
        <f t="shared" si="458"/>
        <v>0</v>
      </c>
      <c r="T586" s="52">
        <f t="shared" si="459"/>
        <v>0</v>
      </c>
      <c r="U586" s="119">
        <f t="shared" si="389"/>
        <v>0</v>
      </c>
      <c r="V586" s="120"/>
      <c r="W586" s="143">
        <v>7048652277923</v>
      </c>
      <c r="X586" s="121"/>
      <c r="Y586" s="122">
        <f t="shared" si="413"/>
        <v>0</v>
      </c>
      <c r="Z586" s="123">
        <f t="shared" ca="1" si="460"/>
        <v>0</v>
      </c>
      <c r="AA586" s="123">
        <f t="shared" ca="1" si="461"/>
        <v>0</v>
      </c>
      <c r="AB586" s="123">
        <f t="shared" ca="1" si="462"/>
        <v>1</v>
      </c>
      <c r="AC586" s="123" t="str">
        <f t="shared" si="463"/>
        <v>828098Bright White</v>
      </c>
      <c r="AD586" s="124">
        <f t="shared" si="464"/>
        <v>828098</v>
      </c>
      <c r="AE586" s="127">
        <f>VLOOKUP($C586,Classification!$A:$F,5,FALSE)</f>
        <v>149</v>
      </c>
      <c r="AF586" s="125">
        <f>VLOOKUP($C586,Classification!$A:$F,6,FALSE)</f>
        <v>1</v>
      </c>
      <c r="AG586" s="126" t="str">
        <f>INDEX(ATS!$A:$AE,MATCH('2) Order Form'!$W586,ATS!$AD:$AD,0),7)</f>
        <v>Active</v>
      </c>
    </row>
    <row r="587" spans="1:33" ht="17.25" customHeight="1" x14ac:dyDescent="0.2">
      <c r="A587" s="34">
        <v>5</v>
      </c>
      <c r="B587" s="34" t="str">
        <f>VLOOKUP(A587,Classification!$H$2:$I$11,2,FALSE)</f>
        <v>Bike Apparel</v>
      </c>
      <c r="C587" s="34">
        <f>INDEX(ATS!$A:$AE,MATCH('2) Order Form'!$W587,ATS!$AD:$AD,0),1)</f>
        <v>828098</v>
      </c>
      <c r="D587" s="34" t="str">
        <f>INDEX(ATS!$A:$AE,MATCH('2) Order Form'!$W587,ATS!$AD:$AD,0),2)</f>
        <v>Hunter Light Gloves W</v>
      </c>
      <c r="E587" s="83" t="str">
        <f>INDEX(ATS!$A:$AE,MATCH('2) Order Form'!$W587,ATS!$AD:$AD,0),4)</f>
        <v>BTWHT-S</v>
      </c>
      <c r="F587" s="83" t="str">
        <f>INDEX(ATS!$A:$AE,MATCH('2) Order Form'!$W587,ATS!$AD:$AD,0),5)</f>
        <v>Bright White</v>
      </c>
      <c r="G587" s="146" t="str">
        <f>INDEX(ATS!$A:$AE,MATCH('2) Order Form'!$W587,ATS!$AD:$AD,0),6)</f>
        <v>S</v>
      </c>
      <c r="H587" s="59">
        <v>6</v>
      </c>
      <c r="I587" s="112">
        <v>0</v>
      </c>
      <c r="J587" s="118">
        <f>IFERROR(VLOOKUP(W587,ATS!$AD:$AF,2,FALSE),0)</f>
        <v>0</v>
      </c>
      <c r="K587" s="118" t="str">
        <f t="shared" si="412"/>
        <v>0</v>
      </c>
      <c r="L587" s="118">
        <f>IFERROR(VLOOKUP(W587,ATS!$AD:$AF,3,FALSE),0)</f>
        <v>0</v>
      </c>
      <c r="M587" s="151" t="str">
        <f t="shared" si="455"/>
        <v>0</v>
      </c>
      <c r="N587" s="94">
        <v>0</v>
      </c>
      <c r="O587" s="56">
        <f t="shared" si="456"/>
        <v>0</v>
      </c>
      <c r="P587" s="51">
        <f>VLOOKUP($C587,Prices!$A$3:$R$1996,MATCH('2) Order Form'!P$8,Prices!$A$2:$R$2,0),FALSE)</f>
        <v>18</v>
      </c>
      <c r="Q587" s="52">
        <f>VLOOKUP($C587,Prices!$A$3:$R$1996,MATCH('2) Order Form'!Q$8,Prices!$A$2:$R$2,0),FALSE)</f>
        <v>34.950000000000003</v>
      </c>
      <c r="R587" s="35">
        <f t="shared" si="457"/>
        <v>0</v>
      </c>
      <c r="S587" s="44">
        <f t="shared" si="458"/>
        <v>0</v>
      </c>
      <c r="T587" s="52">
        <f t="shared" si="459"/>
        <v>0</v>
      </c>
      <c r="U587" s="119">
        <f t="shared" si="389"/>
        <v>0</v>
      </c>
      <c r="V587" s="120"/>
      <c r="W587" s="143">
        <v>7048652277916</v>
      </c>
      <c r="X587" s="121"/>
      <c r="Y587" s="122">
        <f t="shared" si="413"/>
        <v>0</v>
      </c>
      <c r="Z587" s="123">
        <f t="shared" ca="1" si="460"/>
        <v>0</v>
      </c>
      <c r="AA587" s="123">
        <f t="shared" ca="1" si="461"/>
        <v>0</v>
      </c>
      <c r="AB587" s="123">
        <f t="shared" ca="1" si="462"/>
        <v>0</v>
      </c>
      <c r="AC587" s="123" t="str">
        <f t="shared" si="463"/>
        <v>828098Bright White</v>
      </c>
      <c r="AD587" s="124">
        <f t="shared" si="464"/>
        <v>828098</v>
      </c>
      <c r="AE587" s="127">
        <f>VLOOKUP($C587,Classification!$A:$F,5,FALSE)</f>
        <v>149</v>
      </c>
      <c r="AF587" s="125">
        <f>VLOOKUP($C587,Classification!$A:$F,6,FALSE)</f>
        <v>1</v>
      </c>
      <c r="AG587" s="126" t="str">
        <f>INDEX(ATS!$A:$AE,MATCH('2) Order Form'!$W587,ATS!$AD:$AD,0),7)</f>
        <v>Active</v>
      </c>
    </row>
    <row r="588" spans="1:33" ht="17.25" customHeight="1" x14ac:dyDescent="0.2">
      <c r="A588" s="34">
        <v>5</v>
      </c>
      <c r="B588" s="34" t="str">
        <f>VLOOKUP(A588,Classification!$H$2:$I$11,2,FALSE)</f>
        <v>Bike Apparel</v>
      </c>
      <c r="C588" s="34">
        <f>INDEX(ATS!$A:$AE,MATCH('2) Order Form'!$W588,ATS!$AD:$AD,0),1)</f>
        <v>828098</v>
      </c>
      <c r="D588" s="34" t="str">
        <f>INDEX(ATS!$A:$AE,MATCH('2) Order Form'!$W588,ATS!$AD:$AD,0),2)</f>
        <v>Hunter Light Gloves W</v>
      </c>
      <c r="E588" s="83" t="str">
        <f>INDEX(ATS!$A:$AE,MATCH('2) Order Form'!$W588,ATS!$AD:$AD,0),4)</f>
        <v>BTWHT-M</v>
      </c>
      <c r="F588" s="83" t="str">
        <f>INDEX(ATS!$A:$AE,MATCH('2) Order Form'!$W588,ATS!$AD:$AD,0),5)</f>
        <v>Bright White</v>
      </c>
      <c r="G588" s="146" t="str">
        <f>INDEX(ATS!$A:$AE,MATCH('2) Order Form'!$W588,ATS!$AD:$AD,0),6)</f>
        <v>M</v>
      </c>
      <c r="H588" s="59">
        <v>6</v>
      </c>
      <c r="I588" s="112">
        <v>0</v>
      </c>
      <c r="J588" s="118">
        <f>IFERROR(VLOOKUP(W588,ATS!$AD:$AF,2,FALSE),0)</f>
        <v>0</v>
      </c>
      <c r="K588" s="118" t="str">
        <f t="shared" si="412"/>
        <v>0</v>
      </c>
      <c r="L588" s="118">
        <f>IFERROR(VLOOKUP(W588,ATS!$AD:$AF,3,FALSE),0)</f>
        <v>0</v>
      </c>
      <c r="M588" s="151" t="str">
        <f t="shared" si="455"/>
        <v>0</v>
      </c>
      <c r="N588" s="94">
        <v>0</v>
      </c>
      <c r="O588" s="56">
        <f t="shared" si="456"/>
        <v>0</v>
      </c>
      <c r="P588" s="51">
        <f>VLOOKUP($C588,Prices!$A$3:$R$1996,MATCH('2) Order Form'!P$8,Prices!$A$2:$R$2,0),FALSE)</f>
        <v>18</v>
      </c>
      <c r="Q588" s="52">
        <f>VLOOKUP($C588,Prices!$A$3:$R$1996,MATCH('2) Order Form'!Q$8,Prices!$A$2:$R$2,0),FALSE)</f>
        <v>34.950000000000003</v>
      </c>
      <c r="R588" s="35">
        <f t="shared" si="457"/>
        <v>0</v>
      </c>
      <c r="S588" s="44">
        <f t="shared" si="458"/>
        <v>0</v>
      </c>
      <c r="T588" s="52">
        <f t="shared" si="459"/>
        <v>0</v>
      </c>
      <c r="U588" s="119">
        <f t="shared" si="389"/>
        <v>0</v>
      </c>
      <c r="V588" s="120"/>
      <c r="W588" s="143">
        <v>7048652277909</v>
      </c>
      <c r="X588" s="121"/>
      <c r="Y588" s="122">
        <f t="shared" si="413"/>
        <v>0</v>
      </c>
      <c r="Z588" s="123">
        <f t="shared" ca="1" si="460"/>
        <v>0</v>
      </c>
      <c r="AA588" s="123">
        <f t="shared" ca="1" si="461"/>
        <v>0</v>
      </c>
      <c r="AB588" s="123">
        <f t="shared" ca="1" si="462"/>
        <v>0</v>
      </c>
      <c r="AC588" s="123" t="str">
        <f t="shared" si="463"/>
        <v>828098Bright White</v>
      </c>
      <c r="AD588" s="124">
        <f t="shared" si="464"/>
        <v>828098</v>
      </c>
      <c r="AE588" s="127">
        <f>VLOOKUP($C588,Classification!$A:$F,5,FALSE)</f>
        <v>149</v>
      </c>
      <c r="AF588" s="125">
        <f>VLOOKUP($C588,Classification!$A:$F,6,FALSE)</f>
        <v>1</v>
      </c>
      <c r="AG588" s="126" t="str">
        <f>INDEX(ATS!$A:$AE,MATCH('2) Order Form'!$W588,ATS!$AD:$AD,0),7)</f>
        <v>Active</v>
      </c>
    </row>
    <row r="589" spans="1:33" ht="17.25" customHeight="1" x14ac:dyDescent="0.2">
      <c r="A589" s="34">
        <v>5</v>
      </c>
      <c r="B589" s="34" t="str">
        <f>VLOOKUP(A589,Classification!$H$2:$I$11,2,FALSE)</f>
        <v>Bike Apparel</v>
      </c>
      <c r="C589" s="34">
        <f>INDEX(ATS!$A:$AE,MATCH('2) Order Form'!$W589,ATS!$AD:$AD,0),1)</f>
        <v>828098</v>
      </c>
      <c r="D589" s="34" t="str">
        <f>INDEX(ATS!$A:$AE,MATCH('2) Order Form'!$W589,ATS!$AD:$AD,0),2)</f>
        <v>Hunter Light Gloves W</v>
      </c>
      <c r="E589" s="83" t="str">
        <f>INDEX(ATS!$A:$AE,MATCH('2) Order Form'!$W589,ATS!$AD:$AD,0),4)</f>
        <v>BTWHT-L</v>
      </c>
      <c r="F589" s="83" t="str">
        <f>INDEX(ATS!$A:$AE,MATCH('2) Order Form'!$W589,ATS!$AD:$AD,0),5)</f>
        <v>Bright White</v>
      </c>
      <c r="G589" s="146" t="str">
        <f>INDEX(ATS!$A:$AE,MATCH('2) Order Form'!$W589,ATS!$AD:$AD,0),6)</f>
        <v>L</v>
      </c>
      <c r="H589" s="59">
        <v>6</v>
      </c>
      <c r="I589" s="112">
        <v>0</v>
      </c>
      <c r="J589" s="118">
        <f>IFERROR(VLOOKUP(W589,ATS!$AD:$AF,2,FALSE),0)</f>
        <v>0</v>
      </c>
      <c r="K589" s="118" t="str">
        <f t="shared" si="412"/>
        <v>0</v>
      </c>
      <c r="L589" s="118">
        <f>IFERROR(VLOOKUP(W589,ATS!$AD:$AF,3,FALSE),0)</f>
        <v>0</v>
      </c>
      <c r="M589" s="151" t="str">
        <f t="shared" si="455"/>
        <v>0</v>
      </c>
      <c r="N589" s="94">
        <v>0</v>
      </c>
      <c r="O589" s="56">
        <f t="shared" si="456"/>
        <v>0</v>
      </c>
      <c r="P589" s="51">
        <f>VLOOKUP($C589,Prices!$A$3:$R$1996,MATCH('2) Order Form'!P$8,Prices!$A$2:$R$2,0),FALSE)</f>
        <v>18</v>
      </c>
      <c r="Q589" s="52">
        <f>VLOOKUP($C589,Prices!$A$3:$R$1996,MATCH('2) Order Form'!Q$8,Prices!$A$2:$R$2,0),FALSE)</f>
        <v>34.950000000000003</v>
      </c>
      <c r="R589" s="35">
        <f t="shared" si="457"/>
        <v>0</v>
      </c>
      <c r="S589" s="44">
        <f t="shared" si="458"/>
        <v>0</v>
      </c>
      <c r="T589" s="52">
        <f t="shared" si="459"/>
        <v>0</v>
      </c>
      <c r="U589" s="119">
        <f t="shared" si="389"/>
        <v>0</v>
      </c>
      <c r="V589" s="120"/>
      <c r="W589" s="143">
        <v>7048652277893</v>
      </c>
      <c r="X589" s="121"/>
      <c r="Y589" s="122">
        <f t="shared" si="413"/>
        <v>0</v>
      </c>
      <c r="Z589" s="123">
        <f t="shared" ca="1" si="460"/>
        <v>0</v>
      </c>
      <c r="AA589" s="123">
        <f t="shared" ca="1" si="461"/>
        <v>0</v>
      </c>
      <c r="AB589" s="123">
        <f t="shared" ca="1" si="462"/>
        <v>0</v>
      </c>
      <c r="AC589" s="123" t="str">
        <f t="shared" si="463"/>
        <v>828098Bright White</v>
      </c>
      <c r="AD589" s="124">
        <f t="shared" si="464"/>
        <v>828098</v>
      </c>
      <c r="AE589" s="127">
        <f>VLOOKUP($C589,Classification!$A:$F,5,FALSE)</f>
        <v>149</v>
      </c>
      <c r="AF589" s="125">
        <f>VLOOKUP($C589,Classification!$A:$F,6,FALSE)</f>
        <v>1</v>
      </c>
      <c r="AG589" s="126" t="str">
        <f>INDEX(ATS!$A:$AE,MATCH('2) Order Form'!$W589,ATS!$AD:$AD,0),7)</f>
        <v>Active</v>
      </c>
    </row>
    <row r="590" spans="1:33" ht="17.25" customHeight="1" x14ac:dyDescent="0.2">
      <c r="A590" s="34">
        <v>5</v>
      </c>
      <c r="B590" s="34" t="str">
        <f>VLOOKUP(A590,Classification!$H$2:$I$11,2,FALSE)</f>
        <v>Bike Apparel</v>
      </c>
      <c r="C590" s="34">
        <f>INDEX(ATS!$A:$AE,MATCH('2) Order Form'!$W590,ATS!$AD:$AD,0),1)</f>
        <v>828103</v>
      </c>
      <c r="D590" s="34" t="str">
        <f>INDEX(ATS!$A:$AE,MATCH('2) Order Form'!$W590,ATS!$AD:$AD,0),2)</f>
        <v>Hunter Merino Socks</v>
      </c>
      <c r="E590" s="83" t="str">
        <f>INDEX(ATS!$A:$AE,MATCH('2) Order Form'!$W590,ATS!$AD:$AD,0),4)</f>
        <v>BLCK-37/39</v>
      </c>
      <c r="F590" s="83" t="str">
        <f>INDEX(ATS!$A:$AE,MATCH('2) Order Form'!$W590,ATS!$AD:$AD,0),5)</f>
        <v>Black</v>
      </c>
      <c r="G590" s="146" t="str">
        <f>INDEX(ATS!$A:$AE,MATCH('2) Order Form'!$W590,ATS!$AD:$AD,0),6)</f>
        <v>37/39</v>
      </c>
      <c r="H590" s="59">
        <v>6</v>
      </c>
      <c r="I590" s="112">
        <v>0</v>
      </c>
      <c r="J590" s="118">
        <f>IFERROR(VLOOKUP(W590,ATS!$AD:$AF,2,FALSE),0)</f>
        <v>0</v>
      </c>
      <c r="K590" s="118" t="str">
        <f t="shared" si="412"/>
        <v>0</v>
      </c>
      <c r="L590" s="118">
        <f>IFERROR(VLOOKUP(W590,ATS!$AD:$AF,3,FALSE),0)</f>
        <v>0</v>
      </c>
      <c r="M590" s="151" t="str">
        <f t="shared" si="455"/>
        <v>0</v>
      </c>
      <c r="N590" s="94">
        <v>0</v>
      </c>
      <c r="O590" s="56">
        <f t="shared" si="456"/>
        <v>0</v>
      </c>
      <c r="P590" s="51">
        <f>VLOOKUP($C590,Prices!$A$3:$R$1996,MATCH('2) Order Form'!P$8,Prices!$A$2:$R$2,0),FALSE)</f>
        <v>10</v>
      </c>
      <c r="Q590" s="52">
        <f>VLOOKUP($C590,Prices!$A$3:$R$1996,MATCH('2) Order Form'!Q$8,Prices!$A$2:$R$2,0),FALSE)</f>
        <v>19.95</v>
      </c>
      <c r="R590" s="35">
        <f t="shared" si="457"/>
        <v>0</v>
      </c>
      <c r="S590" s="44">
        <f t="shared" si="458"/>
        <v>0</v>
      </c>
      <c r="T590" s="52">
        <f t="shared" si="459"/>
        <v>0</v>
      </c>
      <c r="U590" s="119">
        <f t="shared" si="389"/>
        <v>0</v>
      </c>
      <c r="V590" s="120"/>
      <c r="W590" s="143">
        <v>7048652539052</v>
      </c>
      <c r="X590" s="121"/>
      <c r="Y590" s="122">
        <f t="shared" ref="Y590:Y620" si="465">I590*Q590</f>
        <v>0</v>
      </c>
      <c r="Z590" s="123">
        <f t="shared" ca="1" si="460"/>
        <v>0</v>
      </c>
      <c r="AA590" s="123">
        <f t="shared" ca="1" si="461"/>
        <v>1</v>
      </c>
      <c r="AB590" s="123">
        <f t="shared" ca="1" si="462"/>
        <v>1</v>
      </c>
      <c r="AC590" s="123" t="str">
        <f t="shared" si="463"/>
        <v>828103Black</v>
      </c>
      <c r="AD590" s="124">
        <f t="shared" si="464"/>
        <v>828103</v>
      </c>
      <c r="AE590" s="127">
        <f>VLOOKUP($C590,Classification!$A:$F,5,FALSE)</f>
        <v>151</v>
      </c>
      <c r="AF590" s="125">
        <f>VLOOKUP($C590,Classification!$A:$F,6,FALSE)</f>
        <v>1</v>
      </c>
      <c r="AG590" s="126" t="str">
        <f>INDEX(ATS!$A:$AE,MATCH('2) Order Form'!$W590,ATS!$AD:$AD,0),7)</f>
        <v>Active</v>
      </c>
    </row>
    <row r="591" spans="1:33" ht="17.25" customHeight="1" x14ac:dyDescent="0.2">
      <c r="A591" s="34">
        <v>5</v>
      </c>
      <c r="B591" s="34" t="str">
        <f>VLOOKUP(A591,Classification!$H$2:$I$11,2,FALSE)</f>
        <v>Bike Apparel</v>
      </c>
      <c r="C591" s="34">
        <f>INDEX(ATS!$A:$AE,MATCH('2) Order Form'!$W591,ATS!$AD:$AD,0),1)</f>
        <v>828103</v>
      </c>
      <c r="D591" s="34" t="str">
        <f>INDEX(ATS!$A:$AE,MATCH('2) Order Form'!$W591,ATS!$AD:$AD,0),2)</f>
        <v>Hunter Merino Socks</v>
      </c>
      <c r="E591" s="83" t="str">
        <f>INDEX(ATS!$A:$AE,MATCH('2) Order Form'!$W591,ATS!$AD:$AD,0),4)</f>
        <v>BLCK-40/42</v>
      </c>
      <c r="F591" s="83" t="str">
        <f>INDEX(ATS!$A:$AE,MATCH('2) Order Form'!$W591,ATS!$AD:$AD,0),5)</f>
        <v>Black</v>
      </c>
      <c r="G591" s="146" t="str">
        <f>INDEX(ATS!$A:$AE,MATCH('2) Order Form'!$W591,ATS!$AD:$AD,0),6)</f>
        <v>40/42</v>
      </c>
      <c r="H591" s="59">
        <v>6</v>
      </c>
      <c r="I591" s="112">
        <v>0</v>
      </c>
      <c r="J591" s="118">
        <f>IFERROR(VLOOKUP(W591,ATS!$AD:$AF,2,FALSE),0)</f>
        <v>0</v>
      </c>
      <c r="K591" s="118" t="str">
        <f t="shared" si="412"/>
        <v>0</v>
      </c>
      <c r="L591" s="118">
        <f>IFERROR(VLOOKUP(W591,ATS!$AD:$AF,3,FALSE),0)</f>
        <v>0</v>
      </c>
      <c r="M591" s="151" t="str">
        <f t="shared" si="455"/>
        <v>0</v>
      </c>
      <c r="N591" s="94">
        <v>0</v>
      </c>
      <c r="O591" s="56">
        <f t="shared" si="456"/>
        <v>0</v>
      </c>
      <c r="P591" s="51">
        <f>VLOOKUP($C591,Prices!$A$3:$R$1996,MATCH('2) Order Form'!P$8,Prices!$A$2:$R$2,0),FALSE)</f>
        <v>10</v>
      </c>
      <c r="Q591" s="52">
        <f>VLOOKUP($C591,Prices!$A$3:$R$1996,MATCH('2) Order Form'!Q$8,Prices!$A$2:$R$2,0),FALSE)</f>
        <v>19.95</v>
      </c>
      <c r="R591" s="35">
        <f t="shared" si="457"/>
        <v>0</v>
      </c>
      <c r="S591" s="44">
        <f t="shared" si="458"/>
        <v>0</v>
      </c>
      <c r="T591" s="52">
        <f t="shared" si="459"/>
        <v>0</v>
      </c>
      <c r="U591" s="119">
        <f t="shared" si="389"/>
        <v>0</v>
      </c>
      <c r="V591" s="120"/>
      <c r="W591" s="143">
        <v>7048652278418</v>
      </c>
      <c r="X591" s="121"/>
      <c r="Y591" s="122">
        <f t="shared" si="465"/>
        <v>0</v>
      </c>
      <c r="Z591" s="123">
        <f t="shared" ca="1" si="460"/>
        <v>0</v>
      </c>
      <c r="AA591" s="123">
        <f t="shared" ca="1" si="461"/>
        <v>0</v>
      </c>
      <c r="AB591" s="123">
        <f t="shared" ca="1" si="462"/>
        <v>0</v>
      </c>
      <c r="AC591" s="123" t="str">
        <f t="shared" si="463"/>
        <v>828103Black</v>
      </c>
      <c r="AD591" s="124">
        <f t="shared" si="464"/>
        <v>828103</v>
      </c>
      <c r="AE591" s="127">
        <f>VLOOKUP($C591,Classification!$A:$F,5,FALSE)</f>
        <v>151</v>
      </c>
      <c r="AF591" s="125">
        <f>VLOOKUP($C591,Classification!$A:$F,6,FALSE)</f>
        <v>1</v>
      </c>
      <c r="AG591" s="126" t="str">
        <f>INDEX(ATS!$A:$AE,MATCH('2) Order Form'!$W591,ATS!$AD:$AD,0),7)</f>
        <v>Active</v>
      </c>
    </row>
    <row r="592" spans="1:33" ht="17.25" customHeight="1" x14ac:dyDescent="0.2">
      <c r="A592" s="34">
        <v>5</v>
      </c>
      <c r="B592" s="34" t="str">
        <f>VLOOKUP(A592,Classification!$H$2:$I$11,2,FALSE)</f>
        <v>Bike Apparel</v>
      </c>
      <c r="C592" s="34">
        <f>INDEX(ATS!$A:$AE,MATCH('2) Order Form'!$W592,ATS!$AD:$AD,0),1)</f>
        <v>828103</v>
      </c>
      <c r="D592" s="34" t="str">
        <f>INDEX(ATS!$A:$AE,MATCH('2) Order Form'!$W592,ATS!$AD:$AD,0),2)</f>
        <v>Hunter Merino Socks</v>
      </c>
      <c r="E592" s="83" t="str">
        <f>INDEX(ATS!$A:$AE,MATCH('2) Order Form'!$W592,ATS!$AD:$AD,0),4)</f>
        <v>BLCK-43/45</v>
      </c>
      <c r="F592" s="83" t="str">
        <f>INDEX(ATS!$A:$AE,MATCH('2) Order Form'!$W592,ATS!$AD:$AD,0),5)</f>
        <v>Black</v>
      </c>
      <c r="G592" s="146" t="str">
        <f>INDEX(ATS!$A:$AE,MATCH('2) Order Form'!$W592,ATS!$AD:$AD,0),6)</f>
        <v>43/45</v>
      </c>
      <c r="H592" s="59">
        <v>6</v>
      </c>
      <c r="I592" s="112">
        <v>0</v>
      </c>
      <c r="J592" s="118">
        <f>IFERROR(VLOOKUP(W592,ATS!$AD:$AF,2,FALSE),0)</f>
        <v>132</v>
      </c>
      <c r="K592" s="118" t="str">
        <f t="shared" si="412"/>
        <v>50+</v>
      </c>
      <c r="L592" s="118">
        <f>IFERROR(VLOOKUP(W592,ATS!$AD:$AF,3,FALSE),0)</f>
        <v>132</v>
      </c>
      <c r="M592" s="151" t="str">
        <f t="shared" si="455"/>
        <v>50+</v>
      </c>
      <c r="N592" s="94">
        <v>0</v>
      </c>
      <c r="O592" s="56">
        <f t="shared" si="456"/>
        <v>0</v>
      </c>
      <c r="P592" s="51">
        <f>VLOOKUP($C592,Prices!$A$3:$R$1996,MATCH('2) Order Form'!P$8,Prices!$A$2:$R$2,0),FALSE)</f>
        <v>10</v>
      </c>
      <c r="Q592" s="52">
        <f>VLOOKUP($C592,Prices!$A$3:$R$1996,MATCH('2) Order Form'!Q$8,Prices!$A$2:$R$2,0),FALSE)</f>
        <v>19.95</v>
      </c>
      <c r="R592" s="35">
        <f t="shared" si="457"/>
        <v>0</v>
      </c>
      <c r="S592" s="44">
        <f t="shared" si="458"/>
        <v>0</v>
      </c>
      <c r="T592" s="52">
        <f t="shared" si="459"/>
        <v>0</v>
      </c>
      <c r="U592" s="119">
        <f t="shared" si="389"/>
        <v>0</v>
      </c>
      <c r="V592" s="120"/>
      <c r="W592" s="143">
        <v>7048652278425</v>
      </c>
      <c r="X592" s="121"/>
      <c r="Y592" s="122">
        <f t="shared" si="465"/>
        <v>0</v>
      </c>
      <c r="Z592" s="123">
        <f t="shared" ca="1" si="460"/>
        <v>0</v>
      </c>
      <c r="AA592" s="123">
        <f t="shared" ca="1" si="461"/>
        <v>0</v>
      </c>
      <c r="AB592" s="123">
        <f t="shared" ca="1" si="462"/>
        <v>0</v>
      </c>
      <c r="AC592" s="123" t="str">
        <f t="shared" si="463"/>
        <v>828103Black</v>
      </c>
      <c r="AD592" s="124">
        <f t="shared" si="464"/>
        <v>828103</v>
      </c>
      <c r="AE592" s="127">
        <f>VLOOKUP($C592,Classification!$A:$F,5,FALSE)</f>
        <v>151</v>
      </c>
      <c r="AF592" s="125">
        <f>VLOOKUP($C592,Classification!$A:$F,6,FALSE)</f>
        <v>1</v>
      </c>
      <c r="AG592" s="126" t="str">
        <f>INDEX(ATS!$A:$AE,MATCH('2) Order Form'!$W592,ATS!$AD:$AD,0),7)</f>
        <v>Active</v>
      </c>
    </row>
    <row r="593" spans="1:33" ht="17.25" customHeight="1" x14ac:dyDescent="0.2">
      <c r="A593" s="34">
        <v>5</v>
      </c>
      <c r="B593" s="34" t="str">
        <f>VLOOKUP(A593,Classification!$H$2:$I$11,2,FALSE)</f>
        <v>Bike Apparel</v>
      </c>
      <c r="C593" s="34">
        <f>INDEX(ATS!$A:$AE,MATCH('2) Order Form'!$W593,ATS!$AD:$AD,0),1)</f>
        <v>828103</v>
      </c>
      <c r="D593" s="34" t="str">
        <f>INDEX(ATS!$A:$AE,MATCH('2) Order Form'!$W593,ATS!$AD:$AD,0),2)</f>
        <v>Hunter Merino Socks</v>
      </c>
      <c r="E593" s="83" t="str">
        <f>INDEX(ATS!$A:$AE,MATCH('2) Order Form'!$W593,ATS!$AD:$AD,0),4)</f>
        <v>BTWE-37/39</v>
      </c>
      <c r="F593" s="83" t="str">
        <f>INDEX(ATS!$A:$AE,MATCH('2) Order Form'!$W593,ATS!$AD:$AD,0),5)</f>
        <v>Bright White</v>
      </c>
      <c r="G593" s="146" t="str">
        <f>INDEX(ATS!$A:$AE,MATCH('2) Order Form'!$W593,ATS!$AD:$AD,0),6)</f>
        <v>37/39</v>
      </c>
      <c r="H593" s="59">
        <v>6</v>
      </c>
      <c r="I593" s="112">
        <v>0</v>
      </c>
      <c r="J593" s="118">
        <f>IFERROR(VLOOKUP(W593,ATS!$AD:$AF,2,FALSE),0)</f>
        <v>0</v>
      </c>
      <c r="K593" s="118" t="str">
        <f t="shared" si="412"/>
        <v>0</v>
      </c>
      <c r="L593" s="118">
        <f>IFERROR(VLOOKUP(W593,ATS!$AD:$AF,3,FALSE),0)</f>
        <v>0</v>
      </c>
      <c r="M593" s="151" t="str">
        <f t="shared" si="455"/>
        <v>0</v>
      </c>
      <c r="N593" s="94">
        <v>0</v>
      </c>
      <c r="O593" s="56">
        <f t="shared" si="456"/>
        <v>0</v>
      </c>
      <c r="P593" s="51">
        <f>VLOOKUP($C593,Prices!$A$3:$R$1996,MATCH('2) Order Form'!P$8,Prices!$A$2:$R$2,0),FALSE)</f>
        <v>10</v>
      </c>
      <c r="Q593" s="52">
        <f>VLOOKUP($C593,Prices!$A$3:$R$1996,MATCH('2) Order Form'!Q$8,Prices!$A$2:$R$2,0),FALSE)</f>
        <v>19.95</v>
      </c>
      <c r="R593" s="35">
        <f t="shared" si="457"/>
        <v>0</v>
      </c>
      <c r="S593" s="44">
        <f t="shared" si="458"/>
        <v>0</v>
      </c>
      <c r="T593" s="52">
        <f t="shared" si="459"/>
        <v>0</v>
      </c>
      <c r="U593" s="119">
        <f t="shared" ref="U593:U656" si="466">IFERROR(I593/SUMIF($AC$9:$AC$684,AC593,$I$9:$I$684),0)</f>
        <v>0</v>
      </c>
      <c r="V593" s="120"/>
      <c r="W593" s="143">
        <v>7048652539069</v>
      </c>
      <c r="X593" s="121"/>
      <c r="Y593" s="122">
        <f t="shared" si="465"/>
        <v>0</v>
      </c>
      <c r="Z593" s="123">
        <f t="shared" ca="1" si="460"/>
        <v>0</v>
      </c>
      <c r="AA593" s="123">
        <f t="shared" ca="1" si="461"/>
        <v>0</v>
      </c>
      <c r="AB593" s="123">
        <f t="shared" ca="1" si="462"/>
        <v>1</v>
      </c>
      <c r="AC593" s="123" t="str">
        <f t="shared" si="463"/>
        <v>828103Bright White</v>
      </c>
      <c r="AD593" s="124">
        <f t="shared" si="464"/>
        <v>828103</v>
      </c>
      <c r="AE593" s="127">
        <f>VLOOKUP($C593,Classification!$A:$F,5,FALSE)</f>
        <v>151</v>
      </c>
      <c r="AF593" s="125">
        <f>VLOOKUP($C593,Classification!$A:$F,6,FALSE)</f>
        <v>1</v>
      </c>
      <c r="AG593" s="126" t="str">
        <f>INDEX(ATS!$A:$AE,MATCH('2) Order Form'!$W593,ATS!$AD:$AD,0),7)</f>
        <v>Active</v>
      </c>
    </row>
    <row r="594" spans="1:33" s="152" customFormat="1" ht="17.25" customHeight="1" x14ac:dyDescent="0.2">
      <c r="A594" s="34">
        <v>5</v>
      </c>
      <c r="B594" s="34" t="str">
        <f>VLOOKUP(A594,Classification!$H$2:$I$11,2,FALSE)</f>
        <v>Bike Apparel</v>
      </c>
      <c r="C594" s="34">
        <f>INDEX(ATS!$A:$AE,MATCH('2) Order Form'!$W594,ATS!$AD:$AD,0),1)</f>
        <v>828103</v>
      </c>
      <c r="D594" s="34" t="str">
        <f>INDEX(ATS!$A:$AE,MATCH('2) Order Form'!$W594,ATS!$AD:$AD,0),2)</f>
        <v>Hunter Merino Socks</v>
      </c>
      <c r="E594" s="83" t="str">
        <f>INDEX(ATS!$A:$AE,MATCH('2) Order Form'!$W594,ATS!$AD:$AD,0),4)</f>
        <v>BTWE-40/42</v>
      </c>
      <c r="F594" s="83" t="str">
        <f>INDEX(ATS!$A:$AE,MATCH('2) Order Form'!$W594,ATS!$AD:$AD,0),5)</f>
        <v>Bright White</v>
      </c>
      <c r="G594" s="146" t="str">
        <f>INDEX(ATS!$A:$AE,MATCH('2) Order Form'!$W594,ATS!$AD:$AD,0),6)</f>
        <v>40/42</v>
      </c>
      <c r="H594" s="59">
        <v>6</v>
      </c>
      <c r="I594" s="112">
        <v>0</v>
      </c>
      <c r="J594" s="118">
        <f>IFERROR(VLOOKUP(W594,ATS!$AD:$AF,2,FALSE),0)</f>
        <v>0</v>
      </c>
      <c r="K594" s="118" t="str">
        <f t="shared" si="412"/>
        <v>0</v>
      </c>
      <c r="L594" s="118">
        <f>IFERROR(VLOOKUP(W594,ATS!$AD:$AF,3,FALSE),0)</f>
        <v>0</v>
      </c>
      <c r="M594" s="151" t="str">
        <f t="shared" ref="M594:M657" si="467">IF(L594=99999,"OPEN",IF(L594&gt;50,"50+",IF(L594&lt;=0,"0",L594)))</f>
        <v>0</v>
      </c>
      <c r="N594" s="94">
        <v>0</v>
      </c>
      <c r="O594" s="56">
        <f t="shared" ref="O594:O657" si="468">IF(N594&lt;&gt;0,N594,$P$5)</f>
        <v>0</v>
      </c>
      <c r="P594" s="51">
        <f>VLOOKUP($C594,Prices!$A$3:$R$1996,MATCH('2) Order Form'!P$8,Prices!$A$2:$R$2,0),FALSE)</f>
        <v>10</v>
      </c>
      <c r="Q594" s="52">
        <f>VLOOKUP($C594,Prices!$A$3:$R$1996,MATCH('2) Order Form'!Q$8,Prices!$A$2:$R$2,0),FALSE)</f>
        <v>19.95</v>
      </c>
      <c r="R594" s="35">
        <f t="shared" ref="R594:R657" si="469">I594*P594</f>
        <v>0</v>
      </c>
      <c r="S594" s="44">
        <f t="shared" ref="S594:S657" si="470">R594*O594</f>
        <v>0</v>
      </c>
      <c r="T594" s="52">
        <f t="shared" ref="T594:T657" si="471">R594-S594</f>
        <v>0</v>
      </c>
      <c r="U594" s="119">
        <f t="shared" si="466"/>
        <v>0</v>
      </c>
      <c r="V594" s="120"/>
      <c r="W594" s="143">
        <v>7048652278432</v>
      </c>
      <c r="X594" s="121"/>
      <c r="Y594" s="122">
        <f t="shared" si="465"/>
        <v>0</v>
      </c>
      <c r="Z594" s="123">
        <f t="shared" ref="Z594:Z657" ca="1" si="472">IF(A594=OFFSET(A594,-1,0),0,1)</f>
        <v>0</v>
      </c>
      <c r="AA594" s="123">
        <f t="shared" ref="AA594:AA657" ca="1" si="473">IF(C594=OFFSET(C594,-1,0),0,1)</f>
        <v>0</v>
      </c>
      <c r="AB594" s="123">
        <f t="shared" ref="AB594:AB657" ca="1" si="474">IF(F594=OFFSET(F594,-1,0),0,1)</f>
        <v>0</v>
      </c>
      <c r="AC594" s="123" t="str">
        <f t="shared" ref="AC594:AC657" si="475">CONCATENATE(C594,F594)</f>
        <v>828103Bright White</v>
      </c>
      <c r="AD594" s="124">
        <f t="shared" ref="AD594:AD657" si="476">IFERROR(IF(B594="EYEWEAR",CONCATENATE(C594,"-",G594),C594),C594)</f>
        <v>828103</v>
      </c>
      <c r="AE594" s="127">
        <f>VLOOKUP($C594,Classification!$A:$F,5,FALSE)</f>
        <v>151</v>
      </c>
      <c r="AF594" s="125">
        <f>VLOOKUP($C594,Classification!$A:$F,6,FALSE)</f>
        <v>1</v>
      </c>
      <c r="AG594" s="126" t="str">
        <f>INDEX(ATS!$A:$AE,MATCH('2) Order Form'!$W594,ATS!$AD:$AD,0),7)</f>
        <v>Active</v>
      </c>
    </row>
    <row r="595" spans="1:33" s="152" customFormat="1" ht="17.25" customHeight="1" x14ac:dyDescent="0.2">
      <c r="A595" s="34">
        <v>5</v>
      </c>
      <c r="B595" s="34" t="str">
        <f>VLOOKUP(A595,Classification!$H$2:$I$11,2,FALSE)</f>
        <v>Bike Apparel</v>
      </c>
      <c r="C595" s="34">
        <f>INDEX(ATS!$A:$AE,MATCH('2) Order Form'!$W595,ATS!$AD:$AD,0),1)</f>
        <v>828103</v>
      </c>
      <c r="D595" s="34" t="str">
        <f>INDEX(ATS!$A:$AE,MATCH('2) Order Form'!$W595,ATS!$AD:$AD,0),2)</f>
        <v>Hunter Merino Socks</v>
      </c>
      <c r="E595" s="83" t="str">
        <f>INDEX(ATS!$A:$AE,MATCH('2) Order Form'!$W595,ATS!$AD:$AD,0),4)</f>
        <v>BTWE-43/45</v>
      </c>
      <c r="F595" s="83" t="str">
        <f>INDEX(ATS!$A:$AE,MATCH('2) Order Form'!$W595,ATS!$AD:$AD,0),5)</f>
        <v>Bright White</v>
      </c>
      <c r="G595" s="146" t="str">
        <f>INDEX(ATS!$A:$AE,MATCH('2) Order Form'!$W595,ATS!$AD:$AD,0),6)</f>
        <v>43/45</v>
      </c>
      <c r="H595" s="59">
        <v>6</v>
      </c>
      <c r="I595" s="112">
        <v>0</v>
      </c>
      <c r="J595" s="118">
        <f>IFERROR(VLOOKUP(W595,ATS!$AD:$AF,2,FALSE),0)</f>
        <v>0</v>
      </c>
      <c r="K595" s="118" t="str">
        <f t="shared" si="412"/>
        <v>0</v>
      </c>
      <c r="L595" s="118">
        <f>IFERROR(VLOOKUP(W595,ATS!$AD:$AF,3,FALSE),0)</f>
        <v>0</v>
      </c>
      <c r="M595" s="151" t="str">
        <f t="shared" si="467"/>
        <v>0</v>
      </c>
      <c r="N595" s="94">
        <v>0</v>
      </c>
      <c r="O595" s="56">
        <f t="shared" si="468"/>
        <v>0</v>
      </c>
      <c r="P595" s="51">
        <f>VLOOKUP($C595,Prices!$A$3:$R$1996,MATCH('2) Order Form'!P$8,Prices!$A$2:$R$2,0),FALSE)</f>
        <v>10</v>
      </c>
      <c r="Q595" s="52">
        <f>VLOOKUP($C595,Prices!$A$3:$R$1996,MATCH('2) Order Form'!Q$8,Prices!$A$2:$R$2,0),FALSE)</f>
        <v>19.95</v>
      </c>
      <c r="R595" s="35">
        <f t="shared" si="469"/>
        <v>0</v>
      </c>
      <c r="S595" s="44">
        <f t="shared" si="470"/>
        <v>0</v>
      </c>
      <c r="T595" s="52">
        <f t="shared" si="471"/>
        <v>0</v>
      </c>
      <c r="U595" s="119">
        <f t="shared" si="466"/>
        <v>0</v>
      </c>
      <c r="V595" s="120"/>
      <c r="W595" s="143">
        <v>7048652278449</v>
      </c>
      <c r="X595" s="121"/>
      <c r="Y595" s="122">
        <f t="shared" si="465"/>
        <v>0</v>
      </c>
      <c r="Z595" s="123">
        <f t="shared" ca="1" si="472"/>
        <v>0</v>
      </c>
      <c r="AA595" s="123">
        <f t="shared" ca="1" si="473"/>
        <v>0</v>
      </c>
      <c r="AB595" s="123">
        <f t="shared" ca="1" si="474"/>
        <v>0</v>
      </c>
      <c r="AC595" s="123" t="str">
        <f t="shared" si="475"/>
        <v>828103Bright White</v>
      </c>
      <c r="AD595" s="124">
        <f t="shared" si="476"/>
        <v>828103</v>
      </c>
      <c r="AE595" s="127">
        <f>VLOOKUP($C595,Classification!$A:$F,5,FALSE)</f>
        <v>151</v>
      </c>
      <c r="AF595" s="125">
        <f>VLOOKUP($C595,Classification!$A:$F,6,FALSE)</f>
        <v>1</v>
      </c>
      <c r="AG595" s="126" t="str">
        <f>INDEX(ATS!$A:$AE,MATCH('2) Order Form'!$W595,ATS!$AD:$AD,0),7)</f>
        <v>Active</v>
      </c>
    </row>
    <row r="596" spans="1:33" s="152" customFormat="1" ht="17.25" customHeight="1" x14ac:dyDescent="0.2">
      <c r="A596" s="34">
        <v>5</v>
      </c>
      <c r="B596" s="34" t="str">
        <f>VLOOKUP(A596,Classification!$H$2:$I$11,2,FALSE)</f>
        <v>Bike Apparel</v>
      </c>
      <c r="C596" s="34">
        <f>INDEX(ATS!$A:$AE,MATCH('2) Order Form'!$W596,ATS!$AD:$AD,0),1)</f>
        <v>828103</v>
      </c>
      <c r="D596" s="34" t="str">
        <f>INDEX(ATS!$A:$AE,MATCH('2) Order Form'!$W596,ATS!$AD:$AD,0),2)</f>
        <v>Hunter Merino Socks</v>
      </c>
      <c r="E596" s="83" t="str">
        <f>INDEX(ATS!$A:$AE,MATCH('2) Order Form'!$W596,ATS!$AD:$AD,0),4)</f>
        <v>ONBE-37/39</v>
      </c>
      <c r="F596" s="83" t="str">
        <f>INDEX(ATS!$A:$AE,MATCH('2) Order Form'!$W596,ATS!$AD:$AD,0),5)</f>
        <v>Ocean Blue</v>
      </c>
      <c r="G596" s="146" t="str">
        <f>INDEX(ATS!$A:$AE,MATCH('2) Order Form'!$W596,ATS!$AD:$AD,0),6)</f>
        <v>37/39</v>
      </c>
      <c r="H596" s="59">
        <v>6</v>
      </c>
      <c r="I596" s="112">
        <v>0</v>
      </c>
      <c r="J596" s="118">
        <f>IFERROR(VLOOKUP(W596,ATS!$AD:$AF,2,FALSE),0)</f>
        <v>6</v>
      </c>
      <c r="K596" s="118">
        <f t="shared" si="412"/>
        <v>6</v>
      </c>
      <c r="L596" s="118">
        <f>IFERROR(VLOOKUP(W596,ATS!$AD:$AF,3,FALSE),0)</f>
        <v>6</v>
      </c>
      <c r="M596" s="151">
        <f t="shared" si="467"/>
        <v>6</v>
      </c>
      <c r="N596" s="94">
        <v>0</v>
      </c>
      <c r="O596" s="56">
        <f t="shared" si="468"/>
        <v>0</v>
      </c>
      <c r="P596" s="51">
        <f>VLOOKUP($C596,Prices!$A$3:$R$1996,MATCH('2) Order Form'!P$8,Prices!$A$2:$R$2,0),FALSE)</f>
        <v>10</v>
      </c>
      <c r="Q596" s="52">
        <f>VLOOKUP($C596,Prices!$A$3:$R$1996,MATCH('2) Order Form'!Q$8,Prices!$A$2:$R$2,0),FALSE)</f>
        <v>19.95</v>
      </c>
      <c r="R596" s="35">
        <f t="shared" si="469"/>
        <v>0</v>
      </c>
      <c r="S596" s="44">
        <f t="shared" si="470"/>
        <v>0</v>
      </c>
      <c r="T596" s="52">
        <f t="shared" si="471"/>
        <v>0</v>
      </c>
      <c r="U596" s="119">
        <f t="shared" si="466"/>
        <v>0</v>
      </c>
      <c r="V596" s="120"/>
      <c r="W596" s="143">
        <v>7048652539083</v>
      </c>
      <c r="X596" s="121"/>
      <c r="Y596" s="122">
        <f t="shared" si="465"/>
        <v>0</v>
      </c>
      <c r="Z596" s="123">
        <f t="shared" ca="1" si="472"/>
        <v>0</v>
      </c>
      <c r="AA596" s="123">
        <f t="shared" ca="1" si="473"/>
        <v>0</v>
      </c>
      <c r="AB596" s="123">
        <f t="shared" ca="1" si="474"/>
        <v>1</v>
      </c>
      <c r="AC596" s="123" t="str">
        <f t="shared" si="475"/>
        <v>828103Ocean Blue</v>
      </c>
      <c r="AD596" s="124">
        <f t="shared" si="476"/>
        <v>828103</v>
      </c>
      <c r="AE596" s="127">
        <f>VLOOKUP($C596,Classification!$A:$F,5,FALSE)</f>
        <v>151</v>
      </c>
      <c r="AF596" s="125">
        <f>VLOOKUP($C596,Classification!$A:$F,6,FALSE)</f>
        <v>1</v>
      </c>
      <c r="AG596" s="126" t="str">
        <f>INDEX(ATS!$A:$AE,MATCH('2) Order Form'!$W596,ATS!$AD:$AD,0),7)</f>
        <v>Stock</v>
      </c>
    </row>
    <row r="597" spans="1:33" s="152" customFormat="1" ht="17.25" customHeight="1" x14ac:dyDescent="0.2">
      <c r="A597" s="34">
        <v>5</v>
      </c>
      <c r="B597" s="34" t="str">
        <f>VLOOKUP(A597,Classification!$H$2:$I$11,2,FALSE)</f>
        <v>Bike Apparel</v>
      </c>
      <c r="C597" s="34">
        <f>INDEX(ATS!$A:$AE,MATCH('2) Order Form'!$W597,ATS!$AD:$AD,0),1)</f>
        <v>828103</v>
      </c>
      <c r="D597" s="34" t="str">
        <f>INDEX(ATS!$A:$AE,MATCH('2) Order Form'!$W597,ATS!$AD:$AD,0),2)</f>
        <v>Hunter Merino Socks</v>
      </c>
      <c r="E597" s="83" t="str">
        <f>INDEX(ATS!$A:$AE,MATCH('2) Order Form'!$W597,ATS!$AD:$AD,0),4)</f>
        <v>ONBE-40/42</v>
      </c>
      <c r="F597" s="83" t="str">
        <f>INDEX(ATS!$A:$AE,MATCH('2) Order Form'!$W597,ATS!$AD:$AD,0),5)</f>
        <v>Ocean Blue</v>
      </c>
      <c r="G597" s="146" t="str">
        <f>INDEX(ATS!$A:$AE,MATCH('2) Order Form'!$W597,ATS!$AD:$AD,0),6)</f>
        <v>40/42</v>
      </c>
      <c r="H597" s="59">
        <v>6</v>
      </c>
      <c r="I597" s="112">
        <v>0</v>
      </c>
      <c r="J597" s="118">
        <f>IFERROR(VLOOKUP(W597,ATS!$AD:$AF,2,FALSE),0)</f>
        <v>30</v>
      </c>
      <c r="K597" s="118">
        <f t="shared" si="412"/>
        <v>30</v>
      </c>
      <c r="L597" s="118">
        <f>IFERROR(VLOOKUP(W597,ATS!$AD:$AF,3,FALSE),0)</f>
        <v>30</v>
      </c>
      <c r="M597" s="151">
        <f t="shared" si="467"/>
        <v>30</v>
      </c>
      <c r="N597" s="94">
        <v>0</v>
      </c>
      <c r="O597" s="56">
        <f t="shared" si="468"/>
        <v>0</v>
      </c>
      <c r="P597" s="51">
        <f>VLOOKUP($C597,Prices!$A$3:$R$1996,MATCH('2) Order Form'!P$8,Prices!$A$2:$R$2,0),FALSE)</f>
        <v>10</v>
      </c>
      <c r="Q597" s="52">
        <f>VLOOKUP($C597,Prices!$A$3:$R$1996,MATCH('2) Order Form'!Q$8,Prices!$A$2:$R$2,0),FALSE)</f>
        <v>19.95</v>
      </c>
      <c r="R597" s="35">
        <f t="shared" si="469"/>
        <v>0</v>
      </c>
      <c r="S597" s="44">
        <f t="shared" si="470"/>
        <v>0</v>
      </c>
      <c r="T597" s="52">
        <f t="shared" si="471"/>
        <v>0</v>
      </c>
      <c r="U597" s="119">
        <f t="shared" si="466"/>
        <v>0</v>
      </c>
      <c r="V597" s="120"/>
      <c r="W597" s="143">
        <v>7048652278470</v>
      </c>
      <c r="X597" s="121"/>
      <c r="Y597" s="122">
        <f t="shared" si="465"/>
        <v>0</v>
      </c>
      <c r="Z597" s="123">
        <f t="shared" ca="1" si="472"/>
        <v>0</v>
      </c>
      <c r="AA597" s="123">
        <f t="shared" ca="1" si="473"/>
        <v>0</v>
      </c>
      <c r="AB597" s="123">
        <f t="shared" ca="1" si="474"/>
        <v>0</v>
      </c>
      <c r="AC597" s="123" t="str">
        <f t="shared" si="475"/>
        <v>828103Ocean Blue</v>
      </c>
      <c r="AD597" s="124">
        <f t="shared" si="476"/>
        <v>828103</v>
      </c>
      <c r="AE597" s="127">
        <f>VLOOKUP($C597,Classification!$A:$F,5,FALSE)</f>
        <v>151</v>
      </c>
      <c r="AF597" s="125">
        <f>VLOOKUP($C597,Classification!$A:$F,6,FALSE)</f>
        <v>1</v>
      </c>
      <c r="AG597" s="126" t="str">
        <f>INDEX(ATS!$A:$AE,MATCH('2) Order Form'!$W597,ATS!$AD:$AD,0),7)</f>
        <v>Stock</v>
      </c>
    </row>
    <row r="598" spans="1:33" s="152" customFormat="1" ht="17.25" customHeight="1" x14ac:dyDescent="0.2">
      <c r="A598" s="34">
        <v>5</v>
      </c>
      <c r="B598" s="34" t="str">
        <f>VLOOKUP(A598,Classification!$H$2:$I$11,2,FALSE)</f>
        <v>Bike Apparel</v>
      </c>
      <c r="C598" s="34">
        <f>INDEX(ATS!$A:$AE,MATCH('2) Order Form'!$W598,ATS!$AD:$AD,0),1)</f>
        <v>828103</v>
      </c>
      <c r="D598" s="34" t="str">
        <f>INDEX(ATS!$A:$AE,MATCH('2) Order Form'!$W598,ATS!$AD:$AD,0),2)</f>
        <v>Hunter Merino Socks</v>
      </c>
      <c r="E598" s="83" t="str">
        <f>INDEX(ATS!$A:$AE,MATCH('2) Order Form'!$W598,ATS!$AD:$AD,0),4)</f>
        <v>ONBE-43/45</v>
      </c>
      <c r="F598" s="83" t="str">
        <f>INDEX(ATS!$A:$AE,MATCH('2) Order Form'!$W598,ATS!$AD:$AD,0),5)</f>
        <v>Ocean Blue</v>
      </c>
      <c r="G598" s="146" t="str">
        <f>INDEX(ATS!$A:$AE,MATCH('2) Order Form'!$W598,ATS!$AD:$AD,0),6)</f>
        <v>43/45</v>
      </c>
      <c r="H598" s="59">
        <v>6</v>
      </c>
      <c r="I598" s="112">
        <v>0</v>
      </c>
      <c r="J598" s="118">
        <f>IFERROR(VLOOKUP(W598,ATS!$AD:$AF,2,FALSE),0)</f>
        <v>0</v>
      </c>
      <c r="K598" s="118" t="str">
        <f t="shared" si="412"/>
        <v>0</v>
      </c>
      <c r="L598" s="118">
        <f>IFERROR(VLOOKUP(W598,ATS!$AD:$AF,3,FALSE),0)</f>
        <v>0</v>
      </c>
      <c r="M598" s="151" t="str">
        <f t="shared" si="467"/>
        <v>0</v>
      </c>
      <c r="N598" s="94">
        <v>0</v>
      </c>
      <c r="O598" s="56">
        <f t="shared" si="468"/>
        <v>0</v>
      </c>
      <c r="P598" s="51">
        <f>VLOOKUP($C598,Prices!$A$3:$R$1996,MATCH('2) Order Form'!P$8,Prices!$A$2:$R$2,0),FALSE)</f>
        <v>10</v>
      </c>
      <c r="Q598" s="52">
        <f>VLOOKUP($C598,Prices!$A$3:$R$1996,MATCH('2) Order Form'!Q$8,Prices!$A$2:$R$2,0),FALSE)</f>
        <v>19.95</v>
      </c>
      <c r="R598" s="35">
        <f t="shared" si="469"/>
        <v>0</v>
      </c>
      <c r="S598" s="44">
        <f t="shared" si="470"/>
        <v>0</v>
      </c>
      <c r="T598" s="52">
        <f t="shared" si="471"/>
        <v>0</v>
      </c>
      <c r="U598" s="119">
        <f t="shared" si="466"/>
        <v>0</v>
      </c>
      <c r="V598" s="120"/>
      <c r="W598" s="143">
        <v>7048652278487</v>
      </c>
      <c r="X598" s="121"/>
      <c r="Y598" s="122">
        <f t="shared" si="465"/>
        <v>0</v>
      </c>
      <c r="Z598" s="123">
        <f t="shared" ca="1" si="472"/>
        <v>0</v>
      </c>
      <c r="AA598" s="123">
        <f t="shared" ca="1" si="473"/>
        <v>0</v>
      </c>
      <c r="AB598" s="123">
        <f t="shared" ca="1" si="474"/>
        <v>0</v>
      </c>
      <c r="AC598" s="123" t="str">
        <f t="shared" si="475"/>
        <v>828103Ocean Blue</v>
      </c>
      <c r="AD598" s="124">
        <f t="shared" si="476"/>
        <v>828103</v>
      </c>
      <c r="AE598" s="127">
        <f>VLOOKUP($C598,Classification!$A:$F,5,FALSE)</f>
        <v>151</v>
      </c>
      <c r="AF598" s="125">
        <f>VLOOKUP($C598,Classification!$A:$F,6,FALSE)</f>
        <v>1</v>
      </c>
      <c r="AG598" s="126" t="str">
        <f>INDEX(ATS!$A:$AE,MATCH('2) Order Form'!$W598,ATS!$AD:$AD,0),7)</f>
        <v>Stock</v>
      </c>
    </row>
    <row r="599" spans="1:33" s="152" customFormat="1" ht="17.25" customHeight="1" x14ac:dyDescent="0.2">
      <c r="A599" s="34">
        <v>5</v>
      </c>
      <c r="B599" s="34" t="str">
        <f>VLOOKUP(A599,Classification!$H$2:$I$11,2,FALSE)</f>
        <v>Bike Apparel</v>
      </c>
      <c r="C599" s="34">
        <f>INDEX(ATS!$A:$AE,MATCH('2) Order Form'!$W599,ATS!$AD:$AD,0),1)</f>
        <v>828103</v>
      </c>
      <c r="D599" s="34" t="str">
        <f>INDEX(ATS!$A:$AE,MATCH('2) Order Form'!$W599,ATS!$AD:$AD,0),2)</f>
        <v>Hunter Merino Socks</v>
      </c>
      <c r="E599" s="83" t="str">
        <f>INDEX(ATS!$A:$AE,MATCH('2) Order Form'!$W599,ATS!$AD:$AD,0),4)</f>
        <v>ROWD-37/39</v>
      </c>
      <c r="F599" s="83" t="str">
        <f>INDEX(ATS!$A:$AE,MATCH('2) Order Form'!$W599,ATS!$AD:$AD,0),5)</f>
        <v>Rosewood</v>
      </c>
      <c r="G599" s="146" t="str">
        <f>INDEX(ATS!$A:$AE,MATCH('2) Order Form'!$W599,ATS!$AD:$AD,0),6)</f>
        <v>37/39</v>
      </c>
      <c r="H599" s="59">
        <v>6</v>
      </c>
      <c r="I599" s="112">
        <v>0</v>
      </c>
      <c r="J599" s="118">
        <f>IFERROR(VLOOKUP(W599,ATS!$AD:$AF,2,FALSE),0)</f>
        <v>0</v>
      </c>
      <c r="K599" s="118" t="str">
        <f t="shared" si="412"/>
        <v>0</v>
      </c>
      <c r="L599" s="118">
        <f>IFERROR(VLOOKUP(W599,ATS!$AD:$AF,3,FALSE),0)</f>
        <v>0</v>
      </c>
      <c r="M599" s="151" t="str">
        <f t="shared" si="467"/>
        <v>0</v>
      </c>
      <c r="N599" s="94">
        <v>0</v>
      </c>
      <c r="O599" s="56">
        <f t="shared" si="468"/>
        <v>0</v>
      </c>
      <c r="P599" s="51">
        <f>VLOOKUP($C599,Prices!$A$3:$R$1996,MATCH('2) Order Form'!P$8,Prices!$A$2:$R$2,0),FALSE)</f>
        <v>10</v>
      </c>
      <c r="Q599" s="52">
        <f>VLOOKUP($C599,Prices!$A$3:$R$1996,MATCH('2) Order Form'!Q$8,Prices!$A$2:$R$2,0),FALSE)</f>
        <v>19.95</v>
      </c>
      <c r="R599" s="35">
        <f t="shared" si="469"/>
        <v>0</v>
      </c>
      <c r="S599" s="44">
        <f t="shared" si="470"/>
        <v>0</v>
      </c>
      <c r="T599" s="52">
        <f t="shared" si="471"/>
        <v>0</v>
      </c>
      <c r="U599" s="119">
        <f t="shared" si="466"/>
        <v>0</v>
      </c>
      <c r="V599" s="120"/>
      <c r="W599" s="143">
        <v>7048652539090</v>
      </c>
      <c r="X599" s="121"/>
      <c r="Y599" s="122">
        <f t="shared" si="465"/>
        <v>0</v>
      </c>
      <c r="Z599" s="123">
        <f t="shared" ca="1" si="472"/>
        <v>0</v>
      </c>
      <c r="AA599" s="123">
        <f t="shared" ca="1" si="473"/>
        <v>0</v>
      </c>
      <c r="AB599" s="123">
        <f t="shared" ca="1" si="474"/>
        <v>1</v>
      </c>
      <c r="AC599" s="123" t="str">
        <f t="shared" si="475"/>
        <v>828103Rosewood</v>
      </c>
      <c r="AD599" s="124">
        <f t="shared" si="476"/>
        <v>828103</v>
      </c>
      <c r="AE599" s="127">
        <f>VLOOKUP($C599,Classification!$A:$F,5,FALSE)</f>
        <v>151</v>
      </c>
      <c r="AF599" s="125">
        <f>VLOOKUP($C599,Classification!$A:$F,6,FALSE)</f>
        <v>1</v>
      </c>
      <c r="AG599" s="126" t="str">
        <f>INDEX(ATS!$A:$AE,MATCH('2) Order Form'!$W599,ATS!$AD:$AD,0),7)</f>
        <v>Stock</v>
      </c>
    </row>
    <row r="600" spans="1:33" s="152" customFormat="1" ht="17.25" customHeight="1" x14ac:dyDescent="0.2">
      <c r="A600" s="34">
        <v>5</v>
      </c>
      <c r="B600" s="34" t="str">
        <f>VLOOKUP(A600,Classification!$H$2:$I$11,2,FALSE)</f>
        <v>Bike Apparel</v>
      </c>
      <c r="C600" s="34">
        <f>INDEX(ATS!$A:$AE,MATCH('2) Order Form'!$W600,ATS!$AD:$AD,0),1)</f>
        <v>828103</v>
      </c>
      <c r="D600" s="34" t="str">
        <f>INDEX(ATS!$A:$AE,MATCH('2) Order Form'!$W600,ATS!$AD:$AD,0),2)</f>
        <v>Hunter Merino Socks</v>
      </c>
      <c r="E600" s="83" t="str">
        <f>INDEX(ATS!$A:$AE,MATCH('2) Order Form'!$W600,ATS!$AD:$AD,0),4)</f>
        <v>ROWD-40/42</v>
      </c>
      <c r="F600" s="83" t="str">
        <f>INDEX(ATS!$A:$AE,MATCH('2) Order Form'!$W600,ATS!$AD:$AD,0),5)</f>
        <v>Rosewood</v>
      </c>
      <c r="G600" s="146" t="str">
        <f>INDEX(ATS!$A:$AE,MATCH('2) Order Form'!$W600,ATS!$AD:$AD,0),6)</f>
        <v>40/42</v>
      </c>
      <c r="H600" s="59">
        <v>6</v>
      </c>
      <c r="I600" s="112">
        <v>0</v>
      </c>
      <c r="J600" s="118">
        <f>IFERROR(VLOOKUP(W600,ATS!$AD:$AF,2,FALSE),0)</f>
        <v>0</v>
      </c>
      <c r="K600" s="118" t="str">
        <f t="shared" si="412"/>
        <v>0</v>
      </c>
      <c r="L600" s="118">
        <f>IFERROR(VLOOKUP(W600,ATS!$AD:$AF,3,FALSE),0)</f>
        <v>0</v>
      </c>
      <c r="M600" s="151" t="str">
        <f t="shared" si="467"/>
        <v>0</v>
      </c>
      <c r="N600" s="94">
        <v>0</v>
      </c>
      <c r="O600" s="56">
        <f t="shared" si="468"/>
        <v>0</v>
      </c>
      <c r="P600" s="51">
        <f>VLOOKUP($C600,Prices!$A$3:$R$1996,MATCH('2) Order Form'!P$8,Prices!$A$2:$R$2,0),FALSE)</f>
        <v>10</v>
      </c>
      <c r="Q600" s="52">
        <f>VLOOKUP($C600,Prices!$A$3:$R$1996,MATCH('2) Order Form'!Q$8,Prices!$A$2:$R$2,0),FALSE)</f>
        <v>19.95</v>
      </c>
      <c r="R600" s="35">
        <f t="shared" si="469"/>
        <v>0</v>
      </c>
      <c r="S600" s="44">
        <f t="shared" si="470"/>
        <v>0</v>
      </c>
      <c r="T600" s="52">
        <f t="shared" si="471"/>
        <v>0</v>
      </c>
      <c r="U600" s="119">
        <f t="shared" si="466"/>
        <v>0</v>
      </c>
      <c r="V600" s="120"/>
      <c r="W600" s="143">
        <v>7048652539106</v>
      </c>
      <c r="X600" s="121"/>
      <c r="Y600" s="122">
        <f t="shared" si="465"/>
        <v>0</v>
      </c>
      <c r="Z600" s="123">
        <f t="shared" ca="1" si="472"/>
        <v>0</v>
      </c>
      <c r="AA600" s="123">
        <f t="shared" ca="1" si="473"/>
        <v>0</v>
      </c>
      <c r="AB600" s="123">
        <f t="shared" ca="1" si="474"/>
        <v>0</v>
      </c>
      <c r="AC600" s="123" t="str">
        <f t="shared" si="475"/>
        <v>828103Rosewood</v>
      </c>
      <c r="AD600" s="124">
        <f t="shared" si="476"/>
        <v>828103</v>
      </c>
      <c r="AE600" s="127">
        <f>VLOOKUP($C600,Classification!$A:$F,5,FALSE)</f>
        <v>151</v>
      </c>
      <c r="AF600" s="125">
        <f>VLOOKUP($C600,Classification!$A:$F,6,FALSE)</f>
        <v>1</v>
      </c>
      <c r="AG600" s="126" t="str">
        <f>INDEX(ATS!$A:$AE,MATCH('2) Order Form'!$W600,ATS!$AD:$AD,0),7)</f>
        <v>Stock</v>
      </c>
    </row>
    <row r="601" spans="1:33" s="152" customFormat="1" ht="17.25" customHeight="1" x14ac:dyDescent="0.2">
      <c r="A601" s="34">
        <v>5</v>
      </c>
      <c r="B601" s="34" t="str">
        <f>VLOOKUP(A601,Classification!$H$2:$I$11,2,FALSE)</f>
        <v>Bike Apparel</v>
      </c>
      <c r="C601" s="34">
        <f>INDEX(ATS!$A:$AE,MATCH('2) Order Form'!$W601,ATS!$AD:$AD,0),1)</f>
        <v>828103</v>
      </c>
      <c r="D601" s="34" t="str">
        <f>INDEX(ATS!$A:$AE,MATCH('2) Order Form'!$W601,ATS!$AD:$AD,0),2)</f>
        <v>Hunter Merino Socks</v>
      </c>
      <c r="E601" s="83" t="str">
        <f>INDEX(ATS!$A:$AE,MATCH('2) Order Form'!$W601,ATS!$AD:$AD,0),4)</f>
        <v>ROWD-43/45</v>
      </c>
      <c r="F601" s="83" t="str">
        <f>INDEX(ATS!$A:$AE,MATCH('2) Order Form'!$W601,ATS!$AD:$AD,0),5)</f>
        <v>Rosewood</v>
      </c>
      <c r="G601" s="146" t="str">
        <f>INDEX(ATS!$A:$AE,MATCH('2) Order Form'!$W601,ATS!$AD:$AD,0),6)</f>
        <v>43/45</v>
      </c>
      <c r="H601" s="59">
        <v>6</v>
      </c>
      <c r="I601" s="112">
        <v>0</v>
      </c>
      <c r="J601" s="118">
        <f>IFERROR(VLOOKUP(W601,ATS!$AD:$AF,2,FALSE),0)</f>
        <v>0</v>
      </c>
      <c r="K601" s="118" t="str">
        <f t="shared" si="412"/>
        <v>0</v>
      </c>
      <c r="L601" s="118">
        <f>IFERROR(VLOOKUP(W601,ATS!$AD:$AF,3,FALSE),0)</f>
        <v>0</v>
      </c>
      <c r="M601" s="151" t="str">
        <f t="shared" si="467"/>
        <v>0</v>
      </c>
      <c r="N601" s="94">
        <v>0</v>
      </c>
      <c r="O601" s="56">
        <f t="shared" si="468"/>
        <v>0</v>
      </c>
      <c r="P601" s="51">
        <f>VLOOKUP($C601,Prices!$A$3:$R$1996,MATCH('2) Order Form'!P$8,Prices!$A$2:$R$2,0),FALSE)</f>
        <v>10</v>
      </c>
      <c r="Q601" s="52">
        <f>VLOOKUP($C601,Prices!$A$3:$R$1996,MATCH('2) Order Form'!Q$8,Prices!$A$2:$R$2,0),FALSE)</f>
        <v>19.95</v>
      </c>
      <c r="R601" s="35">
        <f t="shared" si="469"/>
        <v>0</v>
      </c>
      <c r="S601" s="44">
        <f t="shared" si="470"/>
        <v>0</v>
      </c>
      <c r="T601" s="52">
        <f t="shared" si="471"/>
        <v>0</v>
      </c>
      <c r="U601" s="119">
        <f t="shared" si="466"/>
        <v>0</v>
      </c>
      <c r="V601" s="120"/>
      <c r="W601" s="143">
        <v>7048652539113</v>
      </c>
      <c r="X601" s="121"/>
      <c r="Y601" s="122">
        <f t="shared" si="465"/>
        <v>0</v>
      </c>
      <c r="Z601" s="123">
        <f t="shared" ca="1" si="472"/>
        <v>0</v>
      </c>
      <c r="AA601" s="123">
        <f t="shared" ca="1" si="473"/>
        <v>0</v>
      </c>
      <c r="AB601" s="123">
        <f t="shared" ca="1" si="474"/>
        <v>0</v>
      </c>
      <c r="AC601" s="123" t="str">
        <f t="shared" si="475"/>
        <v>828103Rosewood</v>
      </c>
      <c r="AD601" s="124">
        <f t="shared" si="476"/>
        <v>828103</v>
      </c>
      <c r="AE601" s="127">
        <f>VLOOKUP($C601,Classification!$A:$F,5,FALSE)</f>
        <v>151</v>
      </c>
      <c r="AF601" s="125">
        <f>VLOOKUP($C601,Classification!$A:$F,6,FALSE)</f>
        <v>1</v>
      </c>
      <c r="AG601" s="126" t="str">
        <f>INDEX(ATS!$A:$AE,MATCH('2) Order Form'!$W601,ATS!$AD:$AD,0),7)</f>
        <v>Stock</v>
      </c>
    </row>
    <row r="602" spans="1:33" ht="17.25" customHeight="1" x14ac:dyDescent="0.2">
      <c r="A602" s="34">
        <v>5</v>
      </c>
      <c r="B602" s="34" t="str">
        <f>VLOOKUP(A602,Classification!$H$2:$I$11,2,FALSE)</f>
        <v>Bike Apparel</v>
      </c>
      <c r="C602" s="34">
        <f>INDEX(ATS!$A:$AE,MATCH('2) Order Form'!$W602,ATS!$AD:$AD,0),1)</f>
        <v>828103</v>
      </c>
      <c r="D602" s="34" t="str">
        <f>INDEX(ATS!$A:$AE,MATCH('2) Order Form'!$W602,ATS!$AD:$AD,0),2)</f>
        <v>Hunter Merino Socks</v>
      </c>
      <c r="E602" s="83" t="str">
        <f>INDEX(ATS!$A:$AE,MATCH('2) Order Form'!$W602,ATS!$AD:$AD,0),4)</f>
        <v>SEGY-37/39</v>
      </c>
      <c r="F602" s="83" t="str">
        <f>INDEX(ATS!$A:$AE,MATCH('2) Order Form'!$W602,ATS!$AD:$AD,0),5)</f>
        <v>Stone Gray</v>
      </c>
      <c r="G602" s="146" t="str">
        <f>INDEX(ATS!$A:$AE,MATCH('2) Order Form'!$W602,ATS!$AD:$AD,0),6)</f>
        <v>37/39</v>
      </c>
      <c r="H602" s="59">
        <v>6</v>
      </c>
      <c r="I602" s="112">
        <v>0</v>
      </c>
      <c r="J602" s="118">
        <f>IFERROR(VLOOKUP(W602,ATS!$AD:$AF,2,FALSE),0)</f>
        <v>0</v>
      </c>
      <c r="K602" s="118" t="str">
        <f t="shared" si="412"/>
        <v>0</v>
      </c>
      <c r="L602" s="118">
        <f>IFERROR(VLOOKUP(W602,ATS!$AD:$AF,3,FALSE),0)</f>
        <v>0</v>
      </c>
      <c r="M602" s="151" t="str">
        <f t="shared" si="467"/>
        <v>0</v>
      </c>
      <c r="N602" s="94">
        <v>0</v>
      </c>
      <c r="O602" s="56">
        <f t="shared" si="468"/>
        <v>0</v>
      </c>
      <c r="P602" s="51">
        <f>VLOOKUP($C602,Prices!$A$3:$R$1996,MATCH('2) Order Form'!P$8,Prices!$A$2:$R$2,0),FALSE)</f>
        <v>10</v>
      </c>
      <c r="Q602" s="52">
        <f>VLOOKUP($C602,Prices!$A$3:$R$1996,MATCH('2) Order Form'!Q$8,Prices!$A$2:$R$2,0),FALSE)</f>
        <v>19.95</v>
      </c>
      <c r="R602" s="35">
        <f t="shared" si="469"/>
        <v>0</v>
      </c>
      <c r="S602" s="44">
        <f t="shared" si="470"/>
        <v>0</v>
      </c>
      <c r="T602" s="52">
        <f t="shared" si="471"/>
        <v>0</v>
      </c>
      <c r="U602" s="119">
        <f t="shared" si="466"/>
        <v>0</v>
      </c>
      <c r="V602" s="120"/>
      <c r="W602" s="143">
        <v>7048652541550</v>
      </c>
      <c r="X602" s="121"/>
      <c r="Y602" s="122">
        <f t="shared" si="465"/>
        <v>0</v>
      </c>
      <c r="Z602" s="123">
        <f t="shared" ca="1" si="472"/>
        <v>0</v>
      </c>
      <c r="AA602" s="123">
        <f t="shared" ca="1" si="473"/>
        <v>0</v>
      </c>
      <c r="AB602" s="123">
        <f t="shared" ca="1" si="474"/>
        <v>1</v>
      </c>
      <c r="AC602" s="123" t="str">
        <f t="shared" si="475"/>
        <v>828103Stone Gray</v>
      </c>
      <c r="AD602" s="124">
        <f t="shared" si="476"/>
        <v>828103</v>
      </c>
      <c r="AE602" s="127">
        <f>VLOOKUP($C602,Classification!$A:$F,5,FALSE)</f>
        <v>151</v>
      </c>
      <c r="AF602" s="125">
        <f>VLOOKUP($C602,Classification!$A:$F,6,FALSE)</f>
        <v>1</v>
      </c>
      <c r="AG602" s="126" t="str">
        <f>INDEX(ATS!$A:$AE,MATCH('2) Order Form'!$W602,ATS!$AD:$AD,0),7)</f>
        <v>Stock</v>
      </c>
    </row>
    <row r="603" spans="1:33" ht="17.25" customHeight="1" x14ac:dyDescent="0.2">
      <c r="A603" s="34">
        <v>5</v>
      </c>
      <c r="B603" s="34" t="str">
        <f>VLOOKUP(A603,Classification!$H$2:$I$11,2,FALSE)</f>
        <v>Bike Apparel</v>
      </c>
      <c r="C603" s="34">
        <f>INDEX(ATS!$A:$AE,MATCH('2) Order Form'!$W603,ATS!$AD:$AD,0),1)</f>
        <v>828103</v>
      </c>
      <c r="D603" s="34" t="str">
        <f>INDEX(ATS!$A:$AE,MATCH('2) Order Form'!$W603,ATS!$AD:$AD,0),2)</f>
        <v>Hunter Merino Socks</v>
      </c>
      <c r="E603" s="83" t="str">
        <f>INDEX(ATS!$A:$AE,MATCH('2) Order Form'!$W603,ATS!$AD:$AD,0),4)</f>
        <v>SEGY-40/42</v>
      </c>
      <c r="F603" s="83" t="str">
        <f>INDEX(ATS!$A:$AE,MATCH('2) Order Form'!$W603,ATS!$AD:$AD,0),5)</f>
        <v>Stone Gray</v>
      </c>
      <c r="G603" s="146" t="str">
        <f>INDEX(ATS!$A:$AE,MATCH('2) Order Form'!$W603,ATS!$AD:$AD,0),6)</f>
        <v>40/42</v>
      </c>
      <c r="H603" s="59">
        <v>6</v>
      </c>
      <c r="I603" s="112">
        <v>0</v>
      </c>
      <c r="J603" s="118">
        <f>IFERROR(VLOOKUP(W603,ATS!$AD:$AF,2,FALSE),0)</f>
        <v>0</v>
      </c>
      <c r="K603" s="118" t="str">
        <f t="shared" si="412"/>
        <v>0</v>
      </c>
      <c r="L603" s="118">
        <f>IFERROR(VLOOKUP(W603,ATS!$AD:$AF,3,FALSE),0)</f>
        <v>0</v>
      </c>
      <c r="M603" s="151" t="str">
        <f t="shared" ref="M603:M614" si="477">IF(L603=99999,"OPEN",IF(L603&gt;50,"50+",IF(L603&lt;=0,"0",L603)))</f>
        <v>0</v>
      </c>
      <c r="N603" s="94">
        <v>0</v>
      </c>
      <c r="O603" s="56">
        <f t="shared" ref="O603:O614" si="478">IF(N603&lt;&gt;0,N603,$P$5)</f>
        <v>0</v>
      </c>
      <c r="P603" s="51">
        <f>VLOOKUP($C603,Prices!$A$3:$R$1996,MATCH('2) Order Form'!P$8,Prices!$A$2:$R$2,0),FALSE)</f>
        <v>10</v>
      </c>
      <c r="Q603" s="52">
        <f>VLOOKUP($C603,Prices!$A$3:$R$1996,MATCH('2) Order Form'!Q$8,Prices!$A$2:$R$2,0),FALSE)</f>
        <v>19.95</v>
      </c>
      <c r="R603" s="35">
        <f t="shared" ref="R603:R614" si="479">I603*P603</f>
        <v>0</v>
      </c>
      <c r="S603" s="44">
        <f t="shared" ref="S603:S614" si="480">R603*O603</f>
        <v>0</v>
      </c>
      <c r="T603" s="52">
        <f t="shared" ref="T603:T614" si="481">R603-S603</f>
        <v>0</v>
      </c>
      <c r="U603" s="119">
        <f t="shared" si="466"/>
        <v>0</v>
      </c>
      <c r="V603" s="120"/>
      <c r="W603" s="143">
        <v>7048652193629</v>
      </c>
      <c r="X603" s="121"/>
      <c r="Y603" s="122">
        <f t="shared" si="465"/>
        <v>0</v>
      </c>
      <c r="Z603" s="123">
        <f t="shared" ref="Z603:Z614" ca="1" si="482">IF(A603=OFFSET(A603,-1,0),0,1)</f>
        <v>0</v>
      </c>
      <c r="AA603" s="123">
        <f t="shared" ref="AA603:AA614" ca="1" si="483">IF(C603=OFFSET(C603,-1,0),0,1)</f>
        <v>0</v>
      </c>
      <c r="AB603" s="123">
        <f t="shared" ref="AB603:AB614" ca="1" si="484">IF(F603=OFFSET(F603,-1,0),0,1)</f>
        <v>0</v>
      </c>
      <c r="AC603" s="123" t="str">
        <f t="shared" ref="AC603:AC614" si="485">CONCATENATE(C603,F603)</f>
        <v>828103Stone Gray</v>
      </c>
      <c r="AD603" s="124">
        <f t="shared" ref="AD603:AD614" si="486">IFERROR(IF(B603="EYEWEAR",CONCATENATE(C603,"-",G603),C603),C603)</f>
        <v>828103</v>
      </c>
      <c r="AE603" s="127">
        <f>VLOOKUP($C603,Classification!$A:$F,5,FALSE)</f>
        <v>151</v>
      </c>
      <c r="AF603" s="125">
        <f>VLOOKUP($C603,Classification!$A:$F,6,FALSE)</f>
        <v>1</v>
      </c>
      <c r="AG603" s="126" t="str">
        <f>INDEX(ATS!$A:$AE,MATCH('2) Order Form'!$W603,ATS!$AD:$AD,0),7)</f>
        <v>Stock</v>
      </c>
    </row>
    <row r="604" spans="1:33" ht="17.25" customHeight="1" x14ac:dyDescent="0.2">
      <c r="A604" s="34">
        <v>5</v>
      </c>
      <c r="B604" s="34" t="str">
        <f>VLOOKUP(A604,Classification!$H$2:$I$11,2,FALSE)</f>
        <v>Bike Apparel</v>
      </c>
      <c r="C604" s="34">
        <f>INDEX(ATS!$A:$AE,MATCH('2) Order Form'!$W604,ATS!$AD:$AD,0),1)</f>
        <v>828103</v>
      </c>
      <c r="D604" s="34" t="str">
        <f>INDEX(ATS!$A:$AE,MATCH('2) Order Form'!$W604,ATS!$AD:$AD,0),2)</f>
        <v>Hunter Merino Socks</v>
      </c>
      <c r="E604" s="83" t="str">
        <f>INDEX(ATS!$A:$AE,MATCH('2) Order Form'!$W604,ATS!$AD:$AD,0),4)</f>
        <v>SEGY-43/45</v>
      </c>
      <c r="F604" s="83" t="str">
        <f>INDEX(ATS!$A:$AE,MATCH('2) Order Form'!$W604,ATS!$AD:$AD,0),5)</f>
        <v>Stone Gray</v>
      </c>
      <c r="G604" s="146" t="str">
        <f>INDEX(ATS!$A:$AE,MATCH('2) Order Form'!$W604,ATS!$AD:$AD,0),6)</f>
        <v>43/45</v>
      </c>
      <c r="H604" s="59">
        <v>6</v>
      </c>
      <c r="I604" s="112">
        <v>0</v>
      </c>
      <c r="J604" s="118">
        <f>IFERROR(VLOOKUP(W604,ATS!$AD:$AF,2,FALSE),0)</f>
        <v>0</v>
      </c>
      <c r="K604" s="118" t="str">
        <f t="shared" si="412"/>
        <v>0</v>
      </c>
      <c r="L604" s="118">
        <f>IFERROR(VLOOKUP(W604,ATS!$AD:$AF,3,FALSE),0)</f>
        <v>0</v>
      </c>
      <c r="M604" s="151" t="str">
        <f t="shared" si="477"/>
        <v>0</v>
      </c>
      <c r="N604" s="94">
        <v>0</v>
      </c>
      <c r="O604" s="56">
        <f t="shared" si="478"/>
        <v>0</v>
      </c>
      <c r="P604" s="51">
        <f>VLOOKUP($C604,Prices!$A$3:$R$1996,MATCH('2) Order Form'!P$8,Prices!$A$2:$R$2,0),FALSE)</f>
        <v>10</v>
      </c>
      <c r="Q604" s="52">
        <f>VLOOKUP($C604,Prices!$A$3:$R$1996,MATCH('2) Order Form'!Q$8,Prices!$A$2:$R$2,0),FALSE)</f>
        <v>19.95</v>
      </c>
      <c r="R604" s="35">
        <f t="shared" si="479"/>
        <v>0</v>
      </c>
      <c r="S604" s="44">
        <f t="shared" si="480"/>
        <v>0</v>
      </c>
      <c r="T604" s="52">
        <f t="shared" si="481"/>
        <v>0</v>
      </c>
      <c r="U604" s="119">
        <f t="shared" si="466"/>
        <v>0</v>
      </c>
      <c r="V604" s="120"/>
      <c r="W604" s="143">
        <v>7048652193636</v>
      </c>
      <c r="X604" s="121"/>
      <c r="Y604" s="122">
        <f t="shared" si="465"/>
        <v>0</v>
      </c>
      <c r="Z604" s="123">
        <f t="shared" ca="1" si="482"/>
        <v>0</v>
      </c>
      <c r="AA604" s="123">
        <f t="shared" ca="1" si="483"/>
        <v>0</v>
      </c>
      <c r="AB604" s="123">
        <f t="shared" ca="1" si="484"/>
        <v>0</v>
      </c>
      <c r="AC604" s="123" t="str">
        <f t="shared" si="485"/>
        <v>828103Stone Gray</v>
      </c>
      <c r="AD604" s="124">
        <f t="shared" si="486"/>
        <v>828103</v>
      </c>
      <c r="AE604" s="127">
        <f>VLOOKUP($C604,Classification!$A:$F,5,FALSE)</f>
        <v>151</v>
      </c>
      <c r="AF604" s="125">
        <f>VLOOKUP($C604,Classification!$A:$F,6,FALSE)</f>
        <v>1</v>
      </c>
      <c r="AG604" s="126" t="str">
        <f>INDEX(ATS!$A:$AE,MATCH('2) Order Form'!$W604,ATS!$AD:$AD,0),7)</f>
        <v>Stock</v>
      </c>
    </row>
    <row r="605" spans="1:33" ht="17.25" customHeight="1" x14ac:dyDescent="0.2">
      <c r="A605" s="34">
        <v>5</v>
      </c>
      <c r="B605" s="34" t="str">
        <f>VLOOKUP(A605,Classification!$H$2:$I$11,2,FALSE)</f>
        <v>Bike Apparel</v>
      </c>
      <c r="C605" s="34">
        <f>INDEX(ATS!$A:$AE,MATCH('2) Order Form'!$W605,ATS!$AD:$AD,0),1)</f>
        <v>828106</v>
      </c>
      <c r="D605" s="34" t="str">
        <f>INDEX(ATS!$A:$AE,MATCH('2) Order Form'!$W605,ATS!$AD:$AD,0),2)</f>
        <v>Hunter LS Jersey JR</v>
      </c>
      <c r="E605" s="83" t="str">
        <f>INDEX(ATS!$A:$AE,MATCH('2) Order Form'!$W605,ATS!$AD:$AD,0),4)</f>
        <v>GRBLU-128</v>
      </c>
      <c r="F605" s="83" t="str">
        <f>INDEX(ATS!$A:$AE,MATCH('2) Order Form'!$W605,ATS!$AD:$AD,0),5)</f>
        <v>Glacier Blue</v>
      </c>
      <c r="G605" s="146">
        <f>INDEX(ATS!$A:$AE,MATCH('2) Order Form'!$W605,ATS!$AD:$AD,0),6)</f>
        <v>128</v>
      </c>
      <c r="H605" s="59">
        <v>1</v>
      </c>
      <c r="I605" s="112">
        <v>0</v>
      </c>
      <c r="J605" s="118">
        <f>IFERROR(VLOOKUP(W605,ATS!$AD:$AF,2,FALSE),0)</f>
        <v>0</v>
      </c>
      <c r="K605" s="118" t="str">
        <f t="shared" si="412"/>
        <v>0</v>
      </c>
      <c r="L605" s="118">
        <f>IFERROR(VLOOKUP(W605,ATS!$AD:$AF,3,FALSE),0)</f>
        <v>0</v>
      </c>
      <c r="M605" s="151" t="str">
        <f t="shared" si="477"/>
        <v>0</v>
      </c>
      <c r="N605" s="94">
        <v>0</v>
      </c>
      <c r="O605" s="56">
        <f t="shared" si="478"/>
        <v>0</v>
      </c>
      <c r="P605" s="51">
        <f>VLOOKUP($C605,Prices!$A$3:$R$1996,MATCH('2) Order Form'!P$8,Prices!$A$2:$R$2,0),FALSE)</f>
        <v>20</v>
      </c>
      <c r="Q605" s="52">
        <f>VLOOKUP($C605,Prices!$A$3:$R$1996,MATCH('2) Order Form'!Q$8,Prices!$A$2:$R$2,0),FALSE)</f>
        <v>39.950000000000003</v>
      </c>
      <c r="R605" s="35">
        <f t="shared" si="479"/>
        <v>0</v>
      </c>
      <c r="S605" s="44">
        <f t="shared" si="480"/>
        <v>0</v>
      </c>
      <c r="T605" s="52">
        <f t="shared" si="481"/>
        <v>0</v>
      </c>
      <c r="U605" s="119">
        <f t="shared" si="466"/>
        <v>0</v>
      </c>
      <c r="V605" s="120"/>
      <c r="W605" s="143">
        <v>7048652327291</v>
      </c>
      <c r="X605" s="121"/>
      <c r="Y605" s="122">
        <f t="shared" si="465"/>
        <v>0</v>
      </c>
      <c r="Z605" s="123">
        <f t="shared" ca="1" si="482"/>
        <v>0</v>
      </c>
      <c r="AA605" s="123">
        <f t="shared" ca="1" si="483"/>
        <v>1</v>
      </c>
      <c r="AB605" s="123">
        <f t="shared" ca="1" si="484"/>
        <v>1</v>
      </c>
      <c r="AC605" s="123" t="str">
        <f t="shared" si="485"/>
        <v>828106Glacier Blue</v>
      </c>
      <c r="AD605" s="124">
        <f t="shared" si="486"/>
        <v>828106</v>
      </c>
      <c r="AE605" s="127">
        <f>VLOOKUP($C605,Classification!$A:$F,5,FALSE)</f>
        <v>160</v>
      </c>
      <c r="AF605" s="125">
        <f>VLOOKUP($C605,Classification!$A:$F,6,FALSE)</f>
        <v>1</v>
      </c>
      <c r="AG605" s="126" t="str">
        <f>INDEX(ATS!$A:$AE,MATCH('2) Order Form'!$W605,ATS!$AD:$AD,0),7)</f>
        <v>Stock</v>
      </c>
    </row>
    <row r="606" spans="1:33" ht="17.25" customHeight="1" x14ac:dyDescent="0.2">
      <c r="A606" s="34">
        <v>5</v>
      </c>
      <c r="B606" s="34" t="str">
        <f>VLOOKUP(A606,Classification!$H$2:$I$11,2,FALSE)</f>
        <v>Bike Apparel</v>
      </c>
      <c r="C606" s="34">
        <f>INDEX(ATS!$A:$AE,MATCH('2) Order Form'!$W606,ATS!$AD:$AD,0),1)</f>
        <v>828106</v>
      </c>
      <c r="D606" s="34" t="str">
        <f>INDEX(ATS!$A:$AE,MATCH('2) Order Form'!$W606,ATS!$AD:$AD,0),2)</f>
        <v>Hunter LS Jersey JR</v>
      </c>
      <c r="E606" s="83" t="str">
        <f>INDEX(ATS!$A:$AE,MATCH('2) Order Form'!$W606,ATS!$AD:$AD,0),4)</f>
        <v>GRBLU-140</v>
      </c>
      <c r="F606" s="83" t="str">
        <f>INDEX(ATS!$A:$AE,MATCH('2) Order Form'!$W606,ATS!$AD:$AD,0),5)</f>
        <v>Glacier Blue</v>
      </c>
      <c r="G606" s="146">
        <f>INDEX(ATS!$A:$AE,MATCH('2) Order Form'!$W606,ATS!$AD:$AD,0),6)</f>
        <v>140</v>
      </c>
      <c r="H606" s="59">
        <v>1</v>
      </c>
      <c r="I606" s="112">
        <v>0</v>
      </c>
      <c r="J606" s="118">
        <f>IFERROR(VLOOKUP(W606,ATS!$AD:$AF,2,FALSE),0)</f>
        <v>0</v>
      </c>
      <c r="K606" s="118" t="str">
        <f t="shared" si="412"/>
        <v>0</v>
      </c>
      <c r="L606" s="118">
        <f>IFERROR(VLOOKUP(W606,ATS!$AD:$AF,3,FALSE),0)</f>
        <v>0</v>
      </c>
      <c r="M606" s="151" t="str">
        <f t="shared" si="477"/>
        <v>0</v>
      </c>
      <c r="N606" s="94">
        <v>0</v>
      </c>
      <c r="O606" s="56">
        <f t="shared" si="478"/>
        <v>0</v>
      </c>
      <c r="P606" s="51">
        <f>VLOOKUP($C606,Prices!$A$3:$R$1996,MATCH('2) Order Form'!P$8,Prices!$A$2:$R$2,0),FALSE)</f>
        <v>20</v>
      </c>
      <c r="Q606" s="52">
        <f>VLOOKUP($C606,Prices!$A$3:$R$1996,MATCH('2) Order Form'!Q$8,Prices!$A$2:$R$2,0),FALSE)</f>
        <v>39.950000000000003</v>
      </c>
      <c r="R606" s="35">
        <f t="shared" si="479"/>
        <v>0</v>
      </c>
      <c r="S606" s="44">
        <f t="shared" si="480"/>
        <v>0</v>
      </c>
      <c r="T606" s="52">
        <f t="shared" si="481"/>
        <v>0</v>
      </c>
      <c r="U606" s="119">
        <f t="shared" si="466"/>
        <v>0</v>
      </c>
      <c r="V606" s="120"/>
      <c r="W606" s="143">
        <v>7048652327307</v>
      </c>
      <c r="X606" s="121"/>
      <c r="Y606" s="122">
        <f t="shared" si="465"/>
        <v>0</v>
      </c>
      <c r="Z606" s="123">
        <f t="shared" ca="1" si="482"/>
        <v>0</v>
      </c>
      <c r="AA606" s="123">
        <f t="shared" ca="1" si="483"/>
        <v>0</v>
      </c>
      <c r="AB606" s="123">
        <f t="shared" ca="1" si="484"/>
        <v>0</v>
      </c>
      <c r="AC606" s="123" t="str">
        <f t="shared" si="485"/>
        <v>828106Glacier Blue</v>
      </c>
      <c r="AD606" s="124">
        <f t="shared" si="486"/>
        <v>828106</v>
      </c>
      <c r="AE606" s="127">
        <f>VLOOKUP($C606,Classification!$A:$F,5,FALSE)</f>
        <v>160</v>
      </c>
      <c r="AF606" s="125">
        <f>VLOOKUP($C606,Classification!$A:$F,6,FALSE)</f>
        <v>1</v>
      </c>
      <c r="AG606" s="126" t="str">
        <f>INDEX(ATS!$A:$AE,MATCH('2) Order Form'!$W606,ATS!$AD:$AD,0),7)</f>
        <v>Stock</v>
      </c>
    </row>
    <row r="607" spans="1:33" ht="17.25" customHeight="1" x14ac:dyDescent="0.2">
      <c r="A607" s="34">
        <v>5</v>
      </c>
      <c r="B607" s="34" t="str">
        <f>VLOOKUP(A607,Classification!$H$2:$I$11,2,FALSE)</f>
        <v>Bike Apparel</v>
      </c>
      <c r="C607" s="34">
        <f>INDEX(ATS!$A:$AE,MATCH('2) Order Form'!$W607,ATS!$AD:$AD,0),1)</f>
        <v>828106</v>
      </c>
      <c r="D607" s="34" t="str">
        <f>INDEX(ATS!$A:$AE,MATCH('2) Order Form'!$W607,ATS!$AD:$AD,0),2)</f>
        <v>Hunter LS Jersey JR</v>
      </c>
      <c r="E607" s="83" t="str">
        <f>INDEX(ATS!$A:$AE,MATCH('2) Order Form'!$W607,ATS!$AD:$AD,0),4)</f>
        <v>GRBLU-152</v>
      </c>
      <c r="F607" s="83" t="str">
        <f>INDEX(ATS!$A:$AE,MATCH('2) Order Form'!$W607,ATS!$AD:$AD,0),5)</f>
        <v>Glacier Blue</v>
      </c>
      <c r="G607" s="146">
        <f>INDEX(ATS!$A:$AE,MATCH('2) Order Form'!$W607,ATS!$AD:$AD,0),6)</f>
        <v>152</v>
      </c>
      <c r="H607" s="59">
        <v>1</v>
      </c>
      <c r="I607" s="112">
        <v>0</v>
      </c>
      <c r="J607" s="118">
        <f>IFERROR(VLOOKUP(W607,ATS!$AD:$AF,2,FALSE),0)</f>
        <v>2</v>
      </c>
      <c r="K607" s="118">
        <f t="shared" si="412"/>
        <v>2</v>
      </c>
      <c r="L607" s="118">
        <f>IFERROR(VLOOKUP(W607,ATS!$AD:$AF,3,FALSE),0)</f>
        <v>2</v>
      </c>
      <c r="M607" s="151">
        <f t="shared" si="477"/>
        <v>2</v>
      </c>
      <c r="N607" s="94">
        <v>0</v>
      </c>
      <c r="O607" s="56">
        <f t="shared" si="478"/>
        <v>0</v>
      </c>
      <c r="P607" s="51">
        <f>VLOOKUP($C607,Prices!$A$3:$R$1996,MATCH('2) Order Form'!P$8,Prices!$A$2:$R$2,0),FALSE)</f>
        <v>20</v>
      </c>
      <c r="Q607" s="52">
        <f>VLOOKUP($C607,Prices!$A$3:$R$1996,MATCH('2) Order Form'!Q$8,Prices!$A$2:$R$2,0),FALSE)</f>
        <v>39.950000000000003</v>
      </c>
      <c r="R607" s="35">
        <f t="shared" si="479"/>
        <v>0</v>
      </c>
      <c r="S607" s="44">
        <f t="shared" si="480"/>
        <v>0</v>
      </c>
      <c r="T607" s="52">
        <f t="shared" si="481"/>
        <v>0</v>
      </c>
      <c r="U607" s="119">
        <f t="shared" si="466"/>
        <v>0</v>
      </c>
      <c r="V607" s="120"/>
      <c r="W607" s="143">
        <v>7048652327314</v>
      </c>
      <c r="X607" s="121"/>
      <c r="Y607" s="122">
        <f t="shared" si="465"/>
        <v>0</v>
      </c>
      <c r="Z607" s="123">
        <f t="shared" ca="1" si="482"/>
        <v>0</v>
      </c>
      <c r="AA607" s="123">
        <f t="shared" ca="1" si="483"/>
        <v>0</v>
      </c>
      <c r="AB607" s="123">
        <f t="shared" ca="1" si="484"/>
        <v>0</v>
      </c>
      <c r="AC607" s="123" t="str">
        <f t="shared" si="485"/>
        <v>828106Glacier Blue</v>
      </c>
      <c r="AD607" s="124">
        <f t="shared" si="486"/>
        <v>828106</v>
      </c>
      <c r="AE607" s="127">
        <f>VLOOKUP($C607,Classification!$A:$F,5,FALSE)</f>
        <v>160</v>
      </c>
      <c r="AF607" s="125">
        <f>VLOOKUP($C607,Classification!$A:$F,6,FALSE)</f>
        <v>1</v>
      </c>
      <c r="AG607" s="126" t="str">
        <f>INDEX(ATS!$A:$AE,MATCH('2) Order Form'!$W607,ATS!$AD:$AD,0),7)</f>
        <v>Stock</v>
      </c>
    </row>
    <row r="608" spans="1:33" ht="17.25" customHeight="1" x14ac:dyDescent="0.2">
      <c r="A608" s="34">
        <v>5</v>
      </c>
      <c r="B608" s="34" t="str">
        <f>VLOOKUP(A608,Classification!$H$2:$I$11,2,FALSE)</f>
        <v>Bike Apparel</v>
      </c>
      <c r="C608" s="34">
        <f>INDEX(ATS!$A:$AE,MATCH('2) Order Form'!$W608,ATS!$AD:$AD,0),1)</f>
        <v>828106</v>
      </c>
      <c r="D608" s="34" t="str">
        <f>INDEX(ATS!$A:$AE,MATCH('2) Order Form'!$W608,ATS!$AD:$AD,0),2)</f>
        <v>Hunter LS Jersey JR</v>
      </c>
      <c r="E608" s="83" t="str">
        <f>INDEX(ATS!$A:$AE,MATCH('2) Order Form'!$W608,ATS!$AD:$AD,0),4)</f>
        <v>GRBLU-164</v>
      </c>
      <c r="F608" s="83" t="str">
        <f>INDEX(ATS!$A:$AE,MATCH('2) Order Form'!$W608,ATS!$AD:$AD,0),5)</f>
        <v>Glacier Blue</v>
      </c>
      <c r="G608" s="146">
        <f>INDEX(ATS!$A:$AE,MATCH('2) Order Form'!$W608,ATS!$AD:$AD,0),6)</f>
        <v>164</v>
      </c>
      <c r="H608" s="59">
        <v>1</v>
      </c>
      <c r="I608" s="112">
        <v>0</v>
      </c>
      <c r="J608" s="118">
        <f>IFERROR(VLOOKUP(W608,ATS!$AD:$AF,2,FALSE),0)</f>
        <v>0</v>
      </c>
      <c r="K608" s="118" t="str">
        <f t="shared" si="412"/>
        <v>0</v>
      </c>
      <c r="L608" s="118">
        <f>IFERROR(VLOOKUP(W608,ATS!$AD:$AF,3,FALSE),0)</f>
        <v>0</v>
      </c>
      <c r="M608" s="151" t="str">
        <f t="shared" si="477"/>
        <v>0</v>
      </c>
      <c r="N608" s="94">
        <v>0</v>
      </c>
      <c r="O608" s="56">
        <f t="shared" si="478"/>
        <v>0</v>
      </c>
      <c r="P608" s="51">
        <f>VLOOKUP($C608,Prices!$A$3:$R$1996,MATCH('2) Order Form'!P$8,Prices!$A$2:$R$2,0),FALSE)</f>
        <v>20</v>
      </c>
      <c r="Q608" s="52">
        <f>VLOOKUP($C608,Prices!$A$3:$R$1996,MATCH('2) Order Form'!Q$8,Prices!$A$2:$R$2,0),FALSE)</f>
        <v>39.950000000000003</v>
      </c>
      <c r="R608" s="35">
        <f t="shared" si="479"/>
        <v>0</v>
      </c>
      <c r="S608" s="44">
        <f t="shared" si="480"/>
        <v>0</v>
      </c>
      <c r="T608" s="52">
        <f t="shared" si="481"/>
        <v>0</v>
      </c>
      <c r="U608" s="119">
        <f t="shared" si="466"/>
        <v>0</v>
      </c>
      <c r="V608" s="120"/>
      <c r="W608" s="143">
        <v>7048652327321</v>
      </c>
      <c r="X608" s="121"/>
      <c r="Y608" s="122">
        <f t="shared" si="465"/>
        <v>0</v>
      </c>
      <c r="Z608" s="123">
        <f t="shared" ca="1" si="482"/>
        <v>0</v>
      </c>
      <c r="AA608" s="123">
        <f t="shared" ca="1" si="483"/>
        <v>0</v>
      </c>
      <c r="AB608" s="123">
        <f t="shared" ca="1" si="484"/>
        <v>0</v>
      </c>
      <c r="AC608" s="123" t="str">
        <f t="shared" si="485"/>
        <v>828106Glacier Blue</v>
      </c>
      <c r="AD608" s="124">
        <f t="shared" si="486"/>
        <v>828106</v>
      </c>
      <c r="AE608" s="127">
        <f>VLOOKUP($C608,Classification!$A:$F,5,FALSE)</f>
        <v>160</v>
      </c>
      <c r="AF608" s="125">
        <f>VLOOKUP($C608,Classification!$A:$F,6,FALSE)</f>
        <v>1</v>
      </c>
      <c r="AG608" s="126" t="str">
        <f>INDEX(ATS!$A:$AE,MATCH('2) Order Form'!$W608,ATS!$AD:$AD,0),7)</f>
        <v>Stock</v>
      </c>
    </row>
    <row r="609" spans="1:33" ht="17.25" customHeight="1" x14ac:dyDescent="0.2">
      <c r="A609" s="34">
        <v>5</v>
      </c>
      <c r="B609" s="34" t="str">
        <f>VLOOKUP(A609,Classification!$H$2:$I$11,2,FALSE)</f>
        <v>Bike Apparel</v>
      </c>
      <c r="C609" s="34">
        <f>INDEX(ATS!$A:$AE,MATCH('2) Order Form'!$W609,ATS!$AD:$AD,0),1)</f>
        <v>828106</v>
      </c>
      <c r="D609" s="34" t="str">
        <f>INDEX(ATS!$A:$AE,MATCH('2) Order Form'!$W609,ATS!$AD:$AD,0),2)</f>
        <v>Hunter LS Jersey JR</v>
      </c>
      <c r="E609" s="83" t="str">
        <f>INDEX(ATS!$A:$AE,MATCH('2) Order Form'!$W609,ATS!$AD:$AD,0),4)</f>
        <v>RBLUE-128</v>
      </c>
      <c r="F609" s="83" t="str">
        <f>INDEX(ATS!$A:$AE,MATCH('2) Order Form'!$W609,ATS!$AD:$AD,0),5)</f>
        <v>Race Blue</v>
      </c>
      <c r="G609" s="146">
        <f>INDEX(ATS!$A:$AE,MATCH('2) Order Form'!$W609,ATS!$AD:$AD,0),6)</f>
        <v>128</v>
      </c>
      <c r="H609" s="59">
        <v>1</v>
      </c>
      <c r="I609" s="112">
        <v>0</v>
      </c>
      <c r="J609" s="118">
        <f>IFERROR(VLOOKUP(W609,ATS!$AD:$AF,2,FALSE),0)</f>
        <v>0</v>
      </c>
      <c r="K609" s="118" t="str">
        <f t="shared" si="412"/>
        <v>0</v>
      </c>
      <c r="L609" s="118">
        <f>IFERROR(VLOOKUP(W609,ATS!$AD:$AF,3,FALSE),0)</f>
        <v>0</v>
      </c>
      <c r="M609" s="151" t="str">
        <f t="shared" si="477"/>
        <v>0</v>
      </c>
      <c r="N609" s="94">
        <v>0</v>
      </c>
      <c r="O609" s="56">
        <f t="shared" si="478"/>
        <v>0</v>
      </c>
      <c r="P609" s="51">
        <f>VLOOKUP($C609,Prices!$A$3:$R$1996,MATCH('2) Order Form'!P$8,Prices!$A$2:$R$2,0),FALSE)</f>
        <v>20</v>
      </c>
      <c r="Q609" s="52">
        <f>VLOOKUP($C609,Prices!$A$3:$R$1996,MATCH('2) Order Form'!Q$8,Prices!$A$2:$R$2,0),FALSE)</f>
        <v>39.950000000000003</v>
      </c>
      <c r="R609" s="35">
        <f t="shared" si="479"/>
        <v>0</v>
      </c>
      <c r="S609" s="44">
        <f t="shared" si="480"/>
        <v>0</v>
      </c>
      <c r="T609" s="52">
        <f t="shared" si="481"/>
        <v>0</v>
      </c>
      <c r="U609" s="119">
        <f t="shared" si="466"/>
        <v>0</v>
      </c>
      <c r="V609" s="120"/>
      <c r="W609" s="143">
        <v>7048652327338</v>
      </c>
      <c r="X609" s="121"/>
      <c r="Y609" s="122">
        <f t="shared" si="465"/>
        <v>0</v>
      </c>
      <c r="Z609" s="123">
        <f t="shared" ca="1" si="482"/>
        <v>0</v>
      </c>
      <c r="AA609" s="123">
        <f t="shared" ca="1" si="483"/>
        <v>0</v>
      </c>
      <c r="AB609" s="123">
        <f t="shared" ca="1" si="484"/>
        <v>1</v>
      </c>
      <c r="AC609" s="123" t="str">
        <f t="shared" si="485"/>
        <v>828106Race Blue</v>
      </c>
      <c r="AD609" s="124">
        <f t="shared" si="486"/>
        <v>828106</v>
      </c>
      <c r="AE609" s="127">
        <f>VLOOKUP($C609,Classification!$A:$F,5,FALSE)</f>
        <v>160</v>
      </c>
      <c r="AF609" s="125">
        <f>VLOOKUP($C609,Classification!$A:$F,6,FALSE)</f>
        <v>1</v>
      </c>
      <c r="AG609" s="126" t="str">
        <f>INDEX(ATS!$A:$AE,MATCH('2) Order Form'!$W609,ATS!$AD:$AD,0),7)</f>
        <v>Stock</v>
      </c>
    </row>
    <row r="610" spans="1:33" ht="17.25" customHeight="1" x14ac:dyDescent="0.2">
      <c r="A610" s="34">
        <v>5</v>
      </c>
      <c r="B610" s="34" t="str">
        <f>VLOOKUP(A610,Classification!$H$2:$I$11,2,FALSE)</f>
        <v>Bike Apparel</v>
      </c>
      <c r="C610" s="34">
        <f>INDEX(ATS!$A:$AE,MATCH('2) Order Form'!$W610,ATS!$AD:$AD,0),1)</f>
        <v>828106</v>
      </c>
      <c r="D610" s="34" t="str">
        <f>INDEX(ATS!$A:$AE,MATCH('2) Order Form'!$W610,ATS!$AD:$AD,0),2)</f>
        <v>Hunter LS Jersey JR</v>
      </c>
      <c r="E610" s="83" t="str">
        <f>INDEX(ATS!$A:$AE,MATCH('2) Order Form'!$W610,ATS!$AD:$AD,0),4)</f>
        <v>RBLUE-140</v>
      </c>
      <c r="F610" s="83" t="str">
        <f>INDEX(ATS!$A:$AE,MATCH('2) Order Form'!$W610,ATS!$AD:$AD,0),5)</f>
        <v>Race Blue</v>
      </c>
      <c r="G610" s="146">
        <f>INDEX(ATS!$A:$AE,MATCH('2) Order Form'!$W610,ATS!$AD:$AD,0),6)</f>
        <v>140</v>
      </c>
      <c r="H610" s="59">
        <v>1</v>
      </c>
      <c r="I610" s="112">
        <v>0</v>
      </c>
      <c r="J610" s="118">
        <f>IFERROR(VLOOKUP(W610,ATS!$AD:$AF,2,FALSE),0)</f>
        <v>20</v>
      </c>
      <c r="K610" s="118">
        <f t="shared" si="412"/>
        <v>20</v>
      </c>
      <c r="L610" s="118">
        <f>IFERROR(VLOOKUP(W610,ATS!$AD:$AF,3,FALSE),0)</f>
        <v>20</v>
      </c>
      <c r="M610" s="151">
        <f t="shared" si="477"/>
        <v>20</v>
      </c>
      <c r="N610" s="94">
        <v>0</v>
      </c>
      <c r="O610" s="56">
        <f t="shared" si="478"/>
        <v>0</v>
      </c>
      <c r="P610" s="51">
        <f>VLOOKUP($C610,Prices!$A$3:$R$1996,MATCH('2) Order Form'!P$8,Prices!$A$2:$R$2,0),FALSE)</f>
        <v>20</v>
      </c>
      <c r="Q610" s="52">
        <f>VLOOKUP($C610,Prices!$A$3:$R$1996,MATCH('2) Order Form'!Q$8,Prices!$A$2:$R$2,0),FALSE)</f>
        <v>39.950000000000003</v>
      </c>
      <c r="R610" s="35">
        <f t="shared" si="479"/>
        <v>0</v>
      </c>
      <c r="S610" s="44">
        <f t="shared" si="480"/>
        <v>0</v>
      </c>
      <c r="T610" s="52">
        <f t="shared" si="481"/>
        <v>0</v>
      </c>
      <c r="U610" s="119">
        <f t="shared" si="466"/>
        <v>0</v>
      </c>
      <c r="V610" s="120"/>
      <c r="W610" s="143">
        <v>7048652327345</v>
      </c>
      <c r="X610" s="121"/>
      <c r="Y610" s="122">
        <f t="shared" si="465"/>
        <v>0</v>
      </c>
      <c r="Z610" s="123">
        <f t="shared" ca="1" si="482"/>
        <v>0</v>
      </c>
      <c r="AA610" s="123">
        <f t="shared" ca="1" si="483"/>
        <v>0</v>
      </c>
      <c r="AB610" s="123">
        <f t="shared" ca="1" si="484"/>
        <v>0</v>
      </c>
      <c r="AC610" s="123" t="str">
        <f t="shared" si="485"/>
        <v>828106Race Blue</v>
      </c>
      <c r="AD610" s="124">
        <f t="shared" si="486"/>
        <v>828106</v>
      </c>
      <c r="AE610" s="127">
        <f>VLOOKUP($C610,Classification!$A:$F,5,FALSE)</f>
        <v>160</v>
      </c>
      <c r="AF610" s="125">
        <f>VLOOKUP($C610,Classification!$A:$F,6,FALSE)</f>
        <v>1</v>
      </c>
      <c r="AG610" s="126" t="str">
        <f>INDEX(ATS!$A:$AE,MATCH('2) Order Form'!$W610,ATS!$AD:$AD,0),7)</f>
        <v>Stock</v>
      </c>
    </row>
    <row r="611" spans="1:33" ht="17.25" customHeight="1" x14ac:dyDescent="0.2">
      <c r="A611" s="34">
        <v>5</v>
      </c>
      <c r="B611" s="34" t="str">
        <f>VLOOKUP(A611,Classification!$H$2:$I$11,2,FALSE)</f>
        <v>Bike Apparel</v>
      </c>
      <c r="C611" s="34">
        <f>INDEX(ATS!$A:$AE,MATCH('2) Order Form'!$W611,ATS!$AD:$AD,0),1)</f>
        <v>828106</v>
      </c>
      <c r="D611" s="34" t="str">
        <f>INDEX(ATS!$A:$AE,MATCH('2) Order Form'!$W611,ATS!$AD:$AD,0),2)</f>
        <v>Hunter LS Jersey JR</v>
      </c>
      <c r="E611" s="83" t="str">
        <f>INDEX(ATS!$A:$AE,MATCH('2) Order Form'!$W611,ATS!$AD:$AD,0),4)</f>
        <v>RBLUE-152</v>
      </c>
      <c r="F611" s="83" t="str">
        <f>INDEX(ATS!$A:$AE,MATCH('2) Order Form'!$W611,ATS!$AD:$AD,0),5)</f>
        <v>Race Blue</v>
      </c>
      <c r="G611" s="146">
        <f>INDEX(ATS!$A:$AE,MATCH('2) Order Form'!$W611,ATS!$AD:$AD,0),6)</f>
        <v>152</v>
      </c>
      <c r="H611" s="59">
        <v>1</v>
      </c>
      <c r="I611" s="112">
        <v>0</v>
      </c>
      <c r="J611" s="118">
        <f>IFERROR(VLOOKUP(W611,ATS!$AD:$AF,2,FALSE),0)</f>
        <v>109</v>
      </c>
      <c r="K611" s="118" t="str">
        <f t="shared" si="412"/>
        <v>50+</v>
      </c>
      <c r="L611" s="118">
        <f>IFERROR(VLOOKUP(W611,ATS!$AD:$AF,3,FALSE),0)</f>
        <v>109</v>
      </c>
      <c r="M611" s="151" t="str">
        <f t="shared" si="477"/>
        <v>50+</v>
      </c>
      <c r="N611" s="94">
        <v>0</v>
      </c>
      <c r="O611" s="56">
        <f t="shared" si="478"/>
        <v>0</v>
      </c>
      <c r="P611" s="51">
        <f>VLOOKUP($C611,Prices!$A$3:$R$1996,MATCH('2) Order Form'!P$8,Prices!$A$2:$R$2,0),FALSE)</f>
        <v>20</v>
      </c>
      <c r="Q611" s="52">
        <f>VLOOKUP($C611,Prices!$A$3:$R$1996,MATCH('2) Order Form'!Q$8,Prices!$A$2:$R$2,0),FALSE)</f>
        <v>39.950000000000003</v>
      </c>
      <c r="R611" s="35">
        <f t="shared" si="479"/>
        <v>0</v>
      </c>
      <c r="S611" s="44">
        <f t="shared" si="480"/>
        <v>0</v>
      </c>
      <c r="T611" s="52">
        <f t="shared" si="481"/>
        <v>0</v>
      </c>
      <c r="U611" s="119">
        <f t="shared" si="466"/>
        <v>0</v>
      </c>
      <c r="V611" s="120"/>
      <c r="W611" s="143">
        <v>7048652327352</v>
      </c>
      <c r="X611" s="121"/>
      <c r="Y611" s="122">
        <f t="shared" si="465"/>
        <v>0</v>
      </c>
      <c r="Z611" s="123">
        <f t="shared" ca="1" si="482"/>
        <v>0</v>
      </c>
      <c r="AA611" s="123">
        <f t="shared" ca="1" si="483"/>
        <v>0</v>
      </c>
      <c r="AB611" s="123">
        <f t="shared" ca="1" si="484"/>
        <v>0</v>
      </c>
      <c r="AC611" s="123" t="str">
        <f t="shared" si="485"/>
        <v>828106Race Blue</v>
      </c>
      <c r="AD611" s="124">
        <f t="shared" si="486"/>
        <v>828106</v>
      </c>
      <c r="AE611" s="127">
        <f>VLOOKUP($C611,Classification!$A:$F,5,FALSE)</f>
        <v>160</v>
      </c>
      <c r="AF611" s="125">
        <f>VLOOKUP($C611,Classification!$A:$F,6,FALSE)</f>
        <v>1</v>
      </c>
      <c r="AG611" s="126" t="str">
        <f>INDEX(ATS!$A:$AE,MATCH('2) Order Form'!$W611,ATS!$AD:$AD,0),7)</f>
        <v>Stock</v>
      </c>
    </row>
    <row r="612" spans="1:33" ht="17.25" customHeight="1" x14ac:dyDescent="0.2">
      <c r="A612" s="34">
        <v>5</v>
      </c>
      <c r="B612" s="34" t="str">
        <f>VLOOKUP(A612,Classification!$H$2:$I$11,2,FALSE)</f>
        <v>Bike Apparel</v>
      </c>
      <c r="C612" s="34">
        <f>INDEX(ATS!$A:$AE,MATCH('2) Order Form'!$W612,ATS!$AD:$AD,0),1)</f>
        <v>828106</v>
      </c>
      <c r="D612" s="34" t="str">
        <f>INDEX(ATS!$A:$AE,MATCH('2) Order Form'!$W612,ATS!$AD:$AD,0),2)</f>
        <v>Hunter LS Jersey JR</v>
      </c>
      <c r="E612" s="83" t="str">
        <f>INDEX(ATS!$A:$AE,MATCH('2) Order Form'!$W612,ATS!$AD:$AD,0),4)</f>
        <v>RBLUE-164</v>
      </c>
      <c r="F612" s="83" t="str">
        <f>INDEX(ATS!$A:$AE,MATCH('2) Order Form'!$W612,ATS!$AD:$AD,0),5)</f>
        <v>Race Blue</v>
      </c>
      <c r="G612" s="146">
        <f>INDEX(ATS!$A:$AE,MATCH('2) Order Form'!$W612,ATS!$AD:$AD,0),6)</f>
        <v>164</v>
      </c>
      <c r="H612" s="59">
        <v>1</v>
      </c>
      <c r="I612" s="112">
        <v>0</v>
      </c>
      <c r="J612" s="118">
        <f>IFERROR(VLOOKUP(W612,ATS!$AD:$AF,2,FALSE),0)</f>
        <v>0</v>
      </c>
      <c r="K612" s="118" t="str">
        <f t="shared" si="412"/>
        <v>0</v>
      </c>
      <c r="L612" s="118">
        <f>IFERROR(VLOOKUP(W612,ATS!$AD:$AF,3,FALSE),0)</f>
        <v>0</v>
      </c>
      <c r="M612" s="151" t="str">
        <f t="shared" si="477"/>
        <v>0</v>
      </c>
      <c r="N612" s="94">
        <v>0</v>
      </c>
      <c r="O612" s="56">
        <f t="shared" si="478"/>
        <v>0</v>
      </c>
      <c r="P612" s="51">
        <f>VLOOKUP($C612,Prices!$A$3:$R$1996,MATCH('2) Order Form'!P$8,Prices!$A$2:$R$2,0),FALSE)</f>
        <v>20</v>
      </c>
      <c r="Q612" s="52">
        <f>VLOOKUP($C612,Prices!$A$3:$R$1996,MATCH('2) Order Form'!Q$8,Prices!$A$2:$R$2,0),FALSE)</f>
        <v>39.950000000000003</v>
      </c>
      <c r="R612" s="35">
        <f t="shared" si="479"/>
        <v>0</v>
      </c>
      <c r="S612" s="44">
        <f t="shared" si="480"/>
        <v>0</v>
      </c>
      <c r="T612" s="52">
        <f t="shared" si="481"/>
        <v>0</v>
      </c>
      <c r="U612" s="119">
        <f t="shared" si="466"/>
        <v>0</v>
      </c>
      <c r="V612" s="120"/>
      <c r="W612" s="143">
        <v>7048652327369</v>
      </c>
      <c r="X612" s="121"/>
      <c r="Y612" s="122">
        <f t="shared" si="465"/>
        <v>0</v>
      </c>
      <c r="Z612" s="123">
        <f t="shared" ca="1" si="482"/>
        <v>0</v>
      </c>
      <c r="AA612" s="123">
        <f t="shared" ca="1" si="483"/>
        <v>0</v>
      </c>
      <c r="AB612" s="123">
        <f t="shared" ca="1" si="484"/>
        <v>0</v>
      </c>
      <c r="AC612" s="123" t="str">
        <f t="shared" si="485"/>
        <v>828106Race Blue</v>
      </c>
      <c r="AD612" s="124">
        <f t="shared" si="486"/>
        <v>828106</v>
      </c>
      <c r="AE612" s="127">
        <f>VLOOKUP($C612,Classification!$A:$F,5,FALSE)</f>
        <v>160</v>
      </c>
      <c r="AF612" s="125">
        <f>VLOOKUP($C612,Classification!$A:$F,6,FALSE)</f>
        <v>1</v>
      </c>
      <c r="AG612" s="126" t="str">
        <f>INDEX(ATS!$A:$AE,MATCH('2) Order Form'!$W612,ATS!$AD:$AD,0),7)</f>
        <v>Stock</v>
      </c>
    </row>
    <row r="613" spans="1:33" ht="17.25" customHeight="1" x14ac:dyDescent="0.2">
      <c r="A613" s="34">
        <v>5</v>
      </c>
      <c r="B613" s="34" t="str">
        <f>VLOOKUP(A613,Classification!$H$2:$I$11,2,FALSE)</f>
        <v>Bike Apparel</v>
      </c>
      <c r="C613" s="34">
        <f>INDEX(ATS!$A:$AE,MATCH('2) Order Form'!$W613,ATS!$AD:$AD,0),1)</f>
        <v>828105</v>
      </c>
      <c r="D613" s="34" t="str">
        <f>INDEX(ATS!$A:$AE,MATCH('2) Order Form'!$W613,ATS!$AD:$AD,0),2)</f>
        <v>Hunter SS Jersey JR</v>
      </c>
      <c r="E613" s="83" t="str">
        <f>INDEX(ATS!$A:$AE,MATCH('2) Order Form'!$W613,ATS!$AD:$AD,0),4)</f>
        <v>GRBLU-128</v>
      </c>
      <c r="F613" s="83" t="str">
        <f>INDEX(ATS!$A:$AE,MATCH('2) Order Form'!$W613,ATS!$AD:$AD,0),5)</f>
        <v>Glacier Blue</v>
      </c>
      <c r="G613" s="146">
        <f>INDEX(ATS!$A:$AE,MATCH('2) Order Form'!$W613,ATS!$AD:$AD,0),6)</f>
        <v>128</v>
      </c>
      <c r="H613" s="59">
        <v>1</v>
      </c>
      <c r="I613" s="112">
        <v>0</v>
      </c>
      <c r="J613" s="118">
        <f>IFERROR(VLOOKUP(W613,ATS!$AD:$AF,2,FALSE),0)</f>
        <v>0</v>
      </c>
      <c r="K613" s="118" t="str">
        <f t="shared" si="412"/>
        <v>0</v>
      </c>
      <c r="L613" s="118">
        <f>IFERROR(VLOOKUP(W613,ATS!$AD:$AF,3,FALSE),0)</f>
        <v>0</v>
      </c>
      <c r="M613" s="151" t="str">
        <f t="shared" si="477"/>
        <v>0</v>
      </c>
      <c r="N613" s="94">
        <v>0</v>
      </c>
      <c r="O613" s="56">
        <f t="shared" si="478"/>
        <v>0</v>
      </c>
      <c r="P613" s="51">
        <f>VLOOKUP($C613,Prices!$A$3:$R$1996,MATCH('2) Order Form'!P$8,Prices!$A$2:$R$2,0),FALSE)</f>
        <v>15</v>
      </c>
      <c r="Q613" s="52">
        <f>VLOOKUP($C613,Prices!$A$3:$R$1996,MATCH('2) Order Form'!Q$8,Prices!$A$2:$R$2,0),FALSE)</f>
        <v>29.95</v>
      </c>
      <c r="R613" s="35">
        <f t="shared" si="479"/>
        <v>0</v>
      </c>
      <c r="S613" s="44">
        <f t="shared" si="480"/>
        <v>0</v>
      </c>
      <c r="T613" s="52">
        <f t="shared" si="481"/>
        <v>0</v>
      </c>
      <c r="U613" s="119">
        <f t="shared" si="466"/>
        <v>0</v>
      </c>
      <c r="V613" s="120"/>
      <c r="W613" s="143">
        <v>7048652326805</v>
      </c>
      <c r="X613" s="121"/>
      <c r="Y613" s="122">
        <f t="shared" si="465"/>
        <v>0</v>
      </c>
      <c r="Z613" s="123">
        <f t="shared" ca="1" si="482"/>
        <v>0</v>
      </c>
      <c r="AA613" s="123">
        <f t="shared" ca="1" si="483"/>
        <v>1</v>
      </c>
      <c r="AB613" s="123">
        <f t="shared" ca="1" si="484"/>
        <v>1</v>
      </c>
      <c r="AC613" s="123" t="str">
        <f t="shared" si="485"/>
        <v>828105Glacier Blue</v>
      </c>
      <c r="AD613" s="124">
        <f t="shared" si="486"/>
        <v>828105</v>
      </c>
      <c r="AE613" s="127">
        <f>VLOOKUP($C613,Classification!$A:$F,5,FALSE)</f>
        <v>161</v>
      </c>
      <c r="AF613" s="125">
        <f>VLOOKUP($C613,Classification!$A:$F,6,FALSE)</f>
        <v>1</v>
      </c>
      <c r="AG613" s="126" t="str">
        <f>INDEX(ATS!$A:$AE,MATCH('2) Order Form'!$W613,ATS!$AD:$AD,0),7)</f>
        <v>Stock</v>
      </c>
    </row>
    <row r="614" spans="1:33" ht="17.25" customHeight="1" x14ac:dyDescent="0.2">
      <c r="A614" s="34">
        <v>5</v>
      </c>
      <c r="B614" s="34" t="str">
        <f>VLOOKUP(A614,Classification!$H$2:$I$11,2,FALSE)</f>
        <v>Bike Apparel</v>
      </c>
      <c r="C614" s="34">
        <f>INDEX(ATS!$A:$AE,MATCH('2) Order Form'!$W614,ATS!$AD:$AD,0),1)</f>
        <v>828105</v>
      </c>
      <c r="D614" s="34" t="str">
        <f>INDEX(ATS!$A:$AE,MATCH('2) Order Form'!$W614,ATS!$AD:$AD,0),2)</f>
        <v>Hunter SS Jersey JR</v>
      </c>
      <c r="E614" s="83" t="str">
        <f>INDEX(ATS!$A:$AE,MATCH('2) Order Form'!$W614,ATS!$AD:$AD,0),4)</f>
        <v>GRBLU-140</v>
      </c>
      <c r="F614" s="83" t="str">
        <f>INDEX(ATS!$A:$AE,MATCH('2) Order Form'!$W614,ATS!$AD:$AD,0),5)</f>
        <v>Glacier Blue</v>
      </c>
      <c r="G614" s="146">
        <f>INDEX(ATS!$A:$AE,MATCH('2) Order Form'!$W614,ATS!$AD:$AD,0),6)</f>
        <v>140</v>
      </c>
      <c r="H614" s="59">
        <v>1</v>
      </c>
      <c r="I614" s="112">
        <v>0</v>
      </c>
      <c r="J614" s="118">
        <f>IFERROR(VLOOKUP(W614,ATS!$AD:$AF,2,FALSE),0)</f>
        <v>35</v>
      </c>
      <c r="K614" s="118">
        <f t="shared" si="412"/>
        <v>35</v>
      </c>
      <c r="L614" s="118">
        <f>IFERROR(VLOOKUP(W614,ATS!$AD:$AF,3,FALSE),0)</f>
        <v>35</v>
      </c>
      <c r="M614" s="151">
        <f t="shared" si="477"/>
        <v>35</v>
      </c>
      <c r="N614" s="94">
        <v>0</v>
      </c>
      <c r="O614" s="56">
        <f t="shared" si="478"/>
        <v>0</v>
      </c>
      <c r="P614" s="51">
        <f>VLOOKUP($C614,Prices!$A$3:$R$1996,MATCH('2) Order Form'!P$8,Prices!$A$2:$R$2,0),FALSE)</f>
        <v>15</v>
      </c>
      <c r="Q614" s="52">
        <f>VLOOKUP($C614,Prices!$A$3:$R$1996,MATCH('2) Order Form'!Q$8,Prices!$A$2:$R$2,0),FALSE)</f>
        <v>29.95</v>
      </c>
      <c r="R614" s="35">
        <f t="shared" si="479"/>
        <v>0</v>
      </c>
      <c r="S614" s="44">
        <f t="shared" si="480"/>
        <v>0</v>
      </c>
      <c r="T614" s="52">
        <f t="shared" si="481"/>
        <v>0</v>
      </c>
      <c r="U614" s="119">
        <f t="shared" si="466"/>
        <v>0</v>
      </c>
      <c r="V614" s="120"/>
      <c r="W614" s="143">
        <v>7048652326812</v>
      </c>
      <c r="X614" s="121"/>
      <c r="Y614" s="122">
        <f t="shared" si="465"/>
        <v>0</v>
      </c>
      <c r="Z614" s="123">
        <f t="shared" ca="1" si="482"/>
        <v>0</v>
      </c>
      <c r="AA614" s="123">
        <f t="shared" ca="1" si="483"/>
        <v>0</v>
      </c>
      <c r="AB614" s="123">
        <f t="shared" ca="1" si="484"/>
        <v>0</v>
      </c>
      <c r="AC614" s="123" t="str">
        <f t="shared" si="485"/>
        <v>828105Glacier Blue</v>
      </c>
      <c r="AD614" s="124">
        <f t="shared" si="486"/>
        <v>828105</v>
      </c>
      <c r="AE614" s="127">
        <f>VLOOKUP($C614,Classification!$A:$F,5,FALSE)</f>
        <v>161</v>
      </c>
      <c r="AF614" s="125">
        <f>VLOOKUP($C614,Classification!$A:$F,6,FALSE)</f>
        <v>1</v>
      </c>
      <c r="AG614" s="126" t="str">
        <f>INDEX(ATS!$A:$AE,MATCH('2) Order Form'!$W614,ATS!$AD:$AD,0),7)</f>
        <v>Stock</v>
      </c>
    </row>
    <row r="615" spans="1:33" ht="17.25" customHeight="1" x14ac:dyDescent="0.2">
      <c r="A615" s="34">
        <v>5</v>
      </c>
      <c r="B615" s="34" t="str">
        <f>VLOOKUP(A615,Classification!$H$2:$I$11,2,FALSE)</f>
        <v>Bike Apparel</v>
      </c>
      <c r="C615" s="34">
        <f>INDEX(ATS!$A:$AE,MATCH('2) Order Form'!$W615,ATS!$AD:$AD,0),1)</f>
        <v>828105</v>
      </c>
      <c r="D615" s="34" t="str">
        <f>INDEX(ATS!$A:$AE,MATCH('2) Order Form'!$W615,ATS!$AD:$AD,0),2)</f>
        <v>Hunter SS Jersey JR</v>
      </c>
      <c r="E615" s="83" t="str">
        <f>INDEX(ATS!$A:$AE,MATCH('2) Order Form'!$W615,ATS!$AD:$AD,0),4)</f>
        <v>GRBLU-152</v>
      </c>
      <c r="F615" s="83" t="str">
        <f>INDEX(ATS!$A:$AE,MATCH('2) Order Form'!$W615,ATS!$AD:$AD,0),5)</f>
        <v>Glacier Blue</v>
      </c>
      <c r="G615" s="146">
        <f>INDEX(ATS!$A:$AE,MATCH('2) Order Form'!$W615,ATS!$AD:$AD,0),6)</f>
        <v>152</v>
      </c>
      <c r="H615" s="59">
        <v>1</v>
      </c>
      <c r="I615" s="112">
        <v>0</v>
      </c>
      <c r="J615" s="118">
        <f>IFERROR(VLOOKUP(W615,ATS!$AD:$AF,2,FALSE),0)</f>
        <v>162</v>
      </c>
      <c r="K615" s="118" t="str">
        <f t="shared" si="412"/>
        <v>50+</v>
      </c>
      <c r="L615" s="118">
        <f>IFERROR(VLOOKUP(W615,ATS!$AD:$AF,3,FALSE),0)</f>
        <v>162</v>
      </c>
      <c r="M615" s="151" t="str">
        <f t="shared" ref="M615:M636" si="487">IF(L615=99999,"OPEN",IF(L615&gt;50,"50+",IF(L615&lt;=0,"0",L615)))</f>
        <v>50+</v>
      </c>
      <c r="N615" s="94">
        <v>0</v>
      </c>
      <c r="O615" s="56">
        <f t="shared" ref="O615:O636" si="488">IF(N615&lt;&gt;0,N615,$P$5)</f>
        <v>0</v>
      </c>
      <c r="P615" s="51">
        <f>VLOOKUP($C615,Prices!$A$3:$R$1996,MATCH('2) Order Form'!P$8,Prices!$A$2:$R$2,0),FALSE)</f>
        <v>15</v>
      </c>
      <c r="Q615" s="52">
        <f>VLOOKUP($C615,Prices!$A$3:$R$1996,MATCH('2) Order Form'!Q$8,Prices!$A$2:$R$2,0),FALSE)</f>
        <v>29.95</v>
      </c>
      <c r="R615" s="35">
        <f t="shared" ref="R615:R636" si="489">I615*P615</f>
        <v>0</v>
      </c>
      <c r="S615" s="44">
        <f t="shared" ref="S615:S636" si="490">R615*O615</f>
        <v>0</v>
      </c>
      <c r="T615" s="52">
        <f t="shared" ref="T615:T636" si="491">R615-S615</f>
        <v>0</v>
      </c>
      <c r="U615" s="119">
        <f t="shared" si="466"/>
        <v>0</v>
      </c>
      <c r="V615" s="120"/>
      <c r="W615" s="143">
        <v>7048652326829</v>
      </c>
      <c r="X615" s="121"/>
      <c r="Y615" s="122">
        <f t="shared" si="465"/>
        <v>0</v>
      </c>
      <c r="Z615" s="123">
        <f t="shared" ref="Z615:Z636" ca="1" si="492">IF(A615=OFFSET(A615,-1,0),0,1)</f>
        <v>0</v>
      </c>
      <c r="AA615" s="123">
        <f t="shared" ref="AA615:AA636" ca="1" si="493">IF(C615=OFFSET(C615,-1,0),0,1)</f>
        <v>0</v>
      </c>
      <c r="AB615" s="123">
        <f t="shared" ref="AB615:AB636" ca="1" si="494">IF(F615=OFFSET(F615,-1,0),0,1)</f>
        <v>0</v>
      </c>
      <c r="AC615" s="123" t="str">
        <f t="shared" ref="AC615:AC636" si="495">CONCATENATE(C615,F615)</f>
        <v>828105Glacier Blue</v>
      </c>
      <c r="AD615" s="124">
        <f t="shared" ref="AD615:AD636" si="496">IFERROR(IF(B615="EYEWEAR",CONCATENATE(C615,"-",G615),C615),C615)</f>
        <v>828105</v>
      </c>
      <c r="AE615" s="127">
        <f>VLOOKUP($C615,Classification!$A:$F,5,FALSE)</f>
        <v>161</v>
      </c>
      <c r="AF615" s="125">
        <f>VLOOKUP($C615,Classification!$A:$F,6,FALSE)</f>
        <v>1</v>
      </c>
      <c r="AG615" s="126" t="str">
        <f>INDEX(ATS!$A:$AE,MATCH('2) Order Form'!$W615,ATS!$AD:$AD,0),7)</f>
        <v>Stock</v>
      </c>
    </row>
    <row r="616" spans="1:33" ht="17.25" customHeight="1" x14ac:dyDescent="0.2">
      <c r="A616" s="34">
        <v>5</v>
      </c>
      <c r="B616" s="34" t="str">
        <f>VLOOKUP(A616,Classification!$H$2:$I$11,2,FALSE)</f>
        <v>Bike Apparel</v>
      </c>
      <c r="C616" s="34">
        <f>INDEX(ATS!$A:$AE,MATCH('2) Order Form'!$W616,ATS!$AD:$AD,0),1)</f>
        <v>828105</v>
      </c>
      <c r="D616" s="34" t="str">
        <f>INDEX(ATS!$A:$AE,MATCH('2) Order Form'!$W616,ATS!$AD:$AD,0),2)</f>
        <v>Hunter SS Jersey JR</v>
      </c>
      <c r="E616" s="83" t="str">
        <f>INDEX(ATS!$A:$AE,MATCH('2) Order Form'!$W616,ATS!$AD:$AD,0),4)</f>
        <v>GRBLU-164</v>
      </c>
      <c r="F616" s="83" t="str">
        <f>INDEX(ATS!$A:$AE,MATCH('2) Order Form'!$W616,ATS!$AD:$AD,0),5)</f>
        <v>Glacier Blue</v>
      </c>
      <c r="G616" s="146">
        <f>INDEX(ATS!$A:$AE,MATCH('2) Order Form'!$W616,ATS!$AD:$AD,0),6)</f>
        <v>164</v>
      </c>
      <c r="H616" s="59">
        <v>1</v>
      </c>
      <c r="I616" s="112">
        <v>0</v>
      </c>
      <c r="J616" s="118">
        <f>IFERROR(VLOOKUP(W616,ATS!$AD:$AF,2,FALSE),0)</f>
        <v>25</v>
      </c>
      <c r="K616" s="118">
        <f t="shared" si="412"/>
        <v>25</v>
      </c>
      <c r="L616" s="118">
        <f>IFERROR(VLOOKUP(W616,ATS!$AD:$AF,3,FALSE),0)</f>
        <v>25</v>
      </c>
      <c r="M616" s="151">
        <f t="shared" si="487"/>
        <v>25</v>
      </c>
      <c r="N616" s="94">
        <v>0</v>
      </c>
      <c r="O616" s="56">
        <f t="shared" si="488"/>
        <v>0</v>
      </c>
      <c r="P616" s="51">
        <f>VLOOKUP($C616,Prices!$A$3:$R$1996,MATCH('2) Order Form'!P$8,Prices!$A$2:$R$2,0),FALSE)</f>
        <v>15</v>
      </c>
      <c r="Q616" s="52">
        <f>VLOOKUP($C616,Prices!$A$3:$R$1996,MATCH('2) Order Form'!Q$8,Prices!$A$2:$R$2,0),FALSE)</f>
        <v>29.95</v>
      </c>
      <c r="R616" s="35">
        <f t="shared" si="489"/>
        <v>0</v>
      </c>
      <c r="S616" s="44">
        <f t="shared" si="490"/>
        <v>0</v>
      </c>
      <c r="T616" s="52">
        <f t="shared" si="491"/>
        <v>0</v>
      </c>
      <c r="U616" s="119">
        <f t="shared" si="466"/>
        <v>0</v>
      </c>
      <c r="V616" s="120"/>
      <c r="W616" s="143">
        <v>7048652326836</v>
      </c>
      <c r="X616" s="121"/>
      <c r="Y616" s="122">
        <f t="shared" si="465"/>
        <v>0</v>
      </c>
      <c r="Z616" s="123">
        <f t="shared" ca="1" si="492"/>
        <v>0</v>
      </c>
      <c r="AA616" s="123">
        <f t="shared" ca="1" si="493"/>
        <v>0</v>
      </c>
      <c r="AB616" s="123">
        <f t="shared" ca="1" si="494"/>
        <v>0</v>
      </c>
      <c r="AC616" s="123" t="str">
        <f t="shared" si="495"/>
        <v>828105Glacier Blue</v>
      </c>
      <c r="AD616" s="124">
        <f t="shared" si="496"/>
        <v>828105</v>
      </c>
      <c r="AE616" s="127">
        <f>VLOOKUP($C616,Classification!$A:$F,5,FALSE)</f>
        <v>161</v>
      </c>
      <c r="AF616" s="125">
        <f>VLOOKUP($C616,Classification!$A:$F,6,FALSE)</f>
        <v>1</v>
      </c>
      <c r="AG616" s="126" t="str">
        <f>INDEX(ATS!$A:$AE,MATCH('2) Order Form'!$W616,ATS!$AD:$AD,0),7)</f>
        <v>Stock</v>
      </c>
    </row>
    <row r="617" spans="1:33" ht="17.25" customHeight="1" x14ac:dyDescent="0.2">
      <c r="A617" s="34">
        <v>5</v>
      </c>
      <c r="B617" s="34" t="str">
        <f>VLOOKUP(A617,Classification!$H$2:$I$11,2,FALSE)</f>
        <v>Bike Apparel</v>
      </c>
      <c r="C617" s="34">
        <f>INDEX(ATS!$A:$AE,MATCH('2) Order Form'!$W617,ATS!$AD:$AD,0),1)</f>
        <v>828105</v>
      </c>
      <c r="D617" s="34" t="str">
        <f>INDEX(ATS!$A:$AE,MATCH('2) Order Form'!$W617,ATS!$AD:$AD,0),2)</f>
        <v>Hunter SS Jersey JR</v>
      </c>
      <c r="E617" s="83" t="str">
        <f>INDEX(ATS!$A:$AE,MATCH('2) Order Form'!$W617,ATS!$AD:$AD,0),4)</f>
        <v>ONBLU-128</v>
      </c>
      <c r="F617" s="83" t="str">
        <f>INDEX(ATS!$A:$AE,MATCH('2) Order Form'!$W617,ATS!$AD:$AD,0),5)</f>
        <v>Ocean Blue</v>
      </c>
      <c r="G617" s="146">
        <f>INDEX(ATS!$A:$AE,MATCH('2) Order Form'!$W617,ATS!$AD:$AD,0),6)</f>
        <v>128</v>
      </c>
      <c r="H617" s="59">
        <v>1</v>
      </c>
      <c r="I617" s="112">
        <v>0</v>
      </c>
      <c r="J617" s="118">
        <f>IFERROR(VLOOKUP(W617,ATS!$AD:$AF,2,FALSE),0)</f>
        <v>0</v>
      </c>
      <c r="K617" s="118" t="str">
        <f t="shared" si="412"/>
        <v>0</v>
      </c>
      <c r="L617" s="118">
        <f>IFERROR(VLOOKUP(W617,ATS!$AD:$AF,3,FALSE),0)</f>
        <v>0</v>
      </c>
      <c r="M617" s="151" t="str">
        <f t="shared" si="487"/>
        <v>0</v>
      </c>
      <c r="N617" s="94">
        <v>0</v>
      </c>
      <c r="O617" s="56">
        <f t="shared" si="488"/>
        <v>0</v>
      </c>
      <c r="P617" s="51">
        <f>VLOOKUP($C617,Prices!$A$3:$R$1996,MATCH('2) Order Form'!P$8,Prices!$A$2:$R$2,0),FALSE)</f>
        <v>15</v>
      </c>
      <c r="Q617" s="52">
        <f>VLOOKUP($C617,Prices!$A$3:$R$1996,MATCH('2) Order Form'!Q$8,Prices!$A$2:$R$2,0),FALSE)</f>
        <v>29.95</v>
      </c>
      <c r="R617" s="35">
        <f t="shared" si="489"/>
        <v>0</v>
      </c>
      <c r="S617" s="44">
        <f t="shared" si="490"/>
        <v>0</v>
      </c>
      <c r="T617" s="52">
        <f t="shared" si="491"/>
        <v>0</v>
      </c>
      <c r="U617" s="119">
        <f t="shared" si="466"/>
        <v>0</v>
      </c>
      <c r="V617" s="120"/>
      <c r="W617" s="143">
        <v>7048652326881</v>
      </c>
      <c r="X617" s="121"/>
      <c r="Y617" s="122">
        <f t="shared" si="465"/>
        <v>0</v>
      </c>
      <c r="Z617" s="123">
        <f t="shared" ca="1" si="492"/>
        <v>0</v>
      </c>
      <c r="AA617" s="123">
        <f t="shared" ca="1" si="493"/>
        <v>0</v>
      </c>
      <c r="AB617" s="123">
        <f t="shared" ca="1" si="494"/>
        <v>1</v>
      </c>
      <c r="AC617" s="123" t="str">
        <f t="shared" si="495"/>
        <v>828105Ocean Blue</v>
      </c>
      <c r="AD617" s="124">
        <f t="shared" si="496"/>
        <v>828105</v>
      </c>
      <c r="AE617" s="127">
        <f>VLOOKUP($C617,Classification!$A:$F,5,FALSE)</f>
        <v>161</v>
      </c>
      <c r="AF617" s="125">
        <f>VLOOKUP($C617,Classification!$A:$F,6,FALSE)</f>
        <v>1</v>
      </c>
      <c r="AG617" s="126" t="str">
        <f>INDEX(ATS!$A:$AE,MATCH('2) Order Form'!$W617,ATS!$AD:$AD,0),7)</f>
        <v>Stock</v>
      </c>
    </row>
    <row r="618" spans="1:33" ht="17.25" customHeight="1" x14ac:dyDescent="0.2">
      <c r="A618" s="34">
        <v>5</v>
      </c>
      <c r="B618" s="34" t="str">
        <f>VLOOKUP(A618,Classification!$H$2:$I$11,2,FALSE)</f>
        <v>Bike Apparel</v>
      </c>
      <c r="C618" s="34">
        <f>INDEX(ATS!$A:$AE,MATCH('2) Order Form'!$W618,ATS!$AD:$AD,0),1)</f>
        <v>828105</v>
      </c>
      <c r="D618" s="34" t="str">
        <f>INDEX(ATS!$A:$AE,MATCH('2) Order Form'!$W618,ATS!$AD:$AD,0),2)</f>
        <v>Hunter SS Jersey JR</v>
      </c>
      <c r="E618" s="83" t="str">
        <f>INDEX(ATS!$A:$AE,MATCH('2) Order Form'!$W618,ATS!$AD:$AD,0),4)</f>
        <v>ONBLU-140</v>
      </c>
      <c r="F618" s="83" t="str">
        <f>INDEX(ATS!$A:$AE,MATCH('2) Order Form'!$W618,ATS!$AD:$AD,0),5)</f>
        <v>Ocean Blue</v>
      </c>
      <c r="G618" s="146">
        <f>INDEX(ATS!$A:$AE,MATCH('2) Order Form'!$W618,ATS!$AD:$AD,0),6)</f>
        <v>140</v>
      </c>
      <c r="H618" s="59">
        <v>1</v>
      </c>
      <c r="I618" s="112">
        <v>0</v>
      </c>
      <c r="J618" s="118">
        <f>IFERROR(VLOOKUP(W618,ATS!$AD:$AF,2,FALSE),0)</f>
        <v>9</v>
      </c>
      <c r="K618" s="118">
        <f t="shared" si="412"/>
        <v>9</v>
      </c>
      <c r="L618" s="118">
        <f>IFERROR(VLOOKUP(W618,ATS!$AD:$AF,3,FALSE),0)</f>
        <v>9</v>
      </c>
      <c r="M618" s="151">
        <f t="shared" si="487"/>
        <v>9</v>
      </c>
      <c r="N618" s="94">
        <v>0</v>
      </c>
      <c r="O618" s="56">
        <f t="shared" si="488"/>
        <v>0</v>
      </c>
      <c r="P618" s="51">
        <f>VLOOKUP($C618,Prices!$A$3:$R$1996,MATCH('2) Order Form'!P$8,Prices!$A$2:$R$2,0),FALSE)</f>
        <v>15</v>
      </c>
      <c r="Q618" s="52">
        <f>VLOOKUP($C618,Prices!$A$3:$R$1996,MATCH('2) Order Form'!Q$8,Prices!$A$2:$R$2,0),FALSE)</f>
        <v>29.95</v>
      </c>
      <c r="R618" s="35">
        <f t="shared" si="489"/>
        <v>0</v>
      </c>
      <c r="S618" s="44">
        <f t="shared" si="490"/>
        <v>0</v>
      </c>
      <c r="T618" s="52">
        <f t="shared" si="491"/>
        <v>0</v>
      </c>
      <c r="U618" s="119">
        <f t="shared" si="466"/>
        <v>0</v>
      </c>
      <c r="V618" s="120"/>
      <c r="W618" s="143">
        <v>7048652326898</v>
      </c>
      <c r="X618" s="121"/>
      <c r="Y618" s="122">
        <f t="shared" si="465"/>
        <v>0</v>
      </c>
      <c r="Z618" s="123">
        <f t="shared" ca="1" si="492"/>
        <v>0</v>
      </c>
      <c r="AA618" s="123">
        <f t="shared" ca="1" si="493"/>
        <v>0</v>
      </c>
      <c r="AB618" s="123">
        <f t="shared" ca="1" si="494"/>
        <v>0</v>
      </c>
      <c r="AC618" s="123" t="str">
        <f t="shared" si="495"/>
        <v>828105Ocean Blue</v>
      </c>
      <c r="AD618" s="124">
        <f t="shared" si="496"/>
        <v>828105</v>
      </c>
      <c r="AE618" s="127">
        <f>VLOOKUP($C618,Classification!$A:$F,5,FALSE)</f>
        <v>161</v>
      </c>
      <c r="AF618" s="125">
        <f>VLOOKUP($C618,Classification!$A:$F,6,FALSE)</f>
        <v>1</v>
      </c>
      <c r="AG618" s="126" t="str">
        <f>INDEX(ATS!$A:$AE,MATCH('2) Order Form'!$W618,ATS!$AD:$AD,0),7)</f>
        <v>Stock</v>
      </c>
    </row>
    <row r="619" spans="1:33" ht="17.25" customHeight="1" x14ac:dyDescent="0.2">
      <c r="A619" s="34">
        <v>5</v>
      </c>
      <c r="B619" s="34" t="str">
        <f>VLOOKUP(A619,Classification!$H$2:$I$11,2,FALSE)</f>
        <v>Bike Apparel</v>
      </c>
      <c r="C619" s="34">
        <f>INDEX(ATS!$A:$AE,MATCH('2) Order Form'!$W619,ATS!$AD:$AD,0),1)</f>
        <v>828105</v>
      </c>
      <c r="D619" s="34" t="str">
        <f>INDEX(ATS!$A:$AE,MATCH('2) Order Form'!$W619,ATS!$AD:$AD,0),2)</f>
        <v>Hunter SS Jersey JR</v>
      </c>
      <c r="E619" s="83" t="str">
        <f>INDEX(ATS!$A:$AE,MATCH('2) Order Form'!$W619,ATS!$AD:$AD,0),4)</f>
        <v>ONBLU-152</v>
      </c>
      <c r="F619" s="83" t="str">
        <f>INDEX(ATS!$A:$AE,MATCH('2) Order Form'!$W619,ATS!$AD:$AD,0),5)</f>
        <v>Ocean Blue</v>
      </c>
      <c r="G619" s="146">
        <f>INDEX(ATS!$A:$AE,MATCH('2) Order Form'!$W619,ATS!$AD:$AD,0),6)</f>
        <v>152</v>
      </c>
      <c r="H619" s="59">
        <v>1</v>
      </c>
      <c r="I619" s="112">
        <v>0</v>
      </c>
      <c r="J619" s="118">
        <f>IFERROR(VLOOKUP(W619,ATS!$AD:$AF,2,FALSE),0)</f>
        <v>253</v>
      </c>
      <c r="K619" s="118" t="str">
        <f t="shared" si="412"/>
        <v>50+</v>
      </c>
      <c r="L619" s="118">
        <f>IFERROR(VLOOKUP(W619,ATS!$AD:$AF,3,FALSE),0)</f>
        <v>253</v>
      </c>
      <c r="M619" s="151" t="str">
        <f t="shared" si="487"/>
        <v>50+</v>
      </c>
      <c r="N619" s="94">
        <v>0</v>
      </c>
      <c r="O619" s="56">
        <f t="shared" si="488"/>
        <v>0</v>
      </c>
      <c r="P619" s="51">
        <f>VLOOKUP($C619,Prices!$A$3:$R$1996,MATCH('2) Order Form'!P$8,Prices!$A$2:$R$2,0),FALSE)</f>
        <v>15</v>
      </c>
      <c r="Q619" s="52">
        <f>VLOOKUP($C619,Prices!$A$3:$R$1996,MATCH('2) Order Form'!Q$8,Prices!$A$2:$R$2,0),FALSE)</f>
        <v>29.95</v>
      </c>
      <c r="R619" s="35">
        <f t="shared" si="489"/>
        <v>0</v>
      </c>
      <c r="S619" s="44">
        <f t="shared" si="490"/>
        <v>0</v>
      </c>
      <c r="T619" s="52">
        <f t="shared" si="491"/>
        <v>0</v>
      </c>
      <c r="U619" s="119">
        <f t="shared" si="466"/>
        <v>0</v>
      </c>
      <c r="V619" s="120"/>
      <c r="W619" s="143">
        <v>7048652326904</v>
      </c>
      <c r="X619" s="121"/>
      <c r="Y619" s="122">
        <f t="shared" si="465"/>
        <v>0</v>
      </c>
      <c r="Z619" s="123">
        <f t="shared" ca="1" si="492"/>
        <v>0</v>
      </c>
      <c r="AA619" s="123">
        <f t="shared" ca="1" si="493"/>
        <v>0</v>
      </c>
      <c r="AB619" s="123">
        <f t="shared" ca="1" si="494"/>
        <v>0</v>
      </c>
      <c r="AC619" s="123" t="str">
        <f t="shared" si="495"/>
        <v>828105Ocean Blue</v>
      </c>
      <c r="AD619" s="124">
        <f t="shared" si="496"/>
        <v>828105</v>
      </c>
      <c r="AE619" s="127">
        <f>VLOOKUP($C619,Classification!$A:$F,5,FALSE)</f>
        <v>161</v>
      </c>
      <c r="AF619" s="125">
        <f>VLOOKUP($C619,Classification!$A:$F,6,FALSE)</f>
        <v>1</v>
      </c>
      <c r="AG619" s="126" t="str">
        <f>INDEX(ATS!$A:$AE,MATCH('2) Order Form'!$W619,ATS!$AD:$AD,0),7)</f>
        <v>Stock</v>
      </c>
    </row>
    <row r="620" spans="1:33" ht="17.25" customHeight="1" x14ac:dyDescent="0.2">
      <c r="A620" s="34">
        <v>5</v>
      </c>
      <c r="B620" s="34" t="str">
        <f>VLOOKUP(A620,Classification!$H$2:$I$11,2,FALSE)</f>
        <v>Bike Apparel</v>
      </c>
      <c r="C620" s="34">
        <f>INDEX(ATS!$A:$AE,MATCH('2) Order Form'!$W620,ATS!$AD:$AD,0),1)</f>
        <v>828105</v>
      </c>
      <c r="D620" s="34" t="str">
        <f>INDEX(ATS!$A:$AE,MATCH('2) Order Form'!$W620,ATS!$AD:$AD,0),2)</f>
        <v>Hunter SS Jersey JR</v>
      </c>
      <c r="E620" s="83" t="str">
        <f>INDEX(ATS!$A:$AE,MATCH('2) Order Form'!$W620,ATS!$AD:$AD,0),4)</f>
        <v>ONBLU-164</v>
      </c>
      <c r="F620" s="83" t="str">
        <f>INDEX(ATS!$A:$AE,MATCH('2) Order Form'!$W620,ATS!$AD:$AD,0),5)</f>
        <v>Ocean Blue</v>
      </c>
      <c r="G620" s="146">
        <f>INDEX(ATS!$A:$AE,MATCH('2) Order Form'!$W620,ATS!$AD:$AD,0),6)</f>
        <v>164</v>
      </c>
      <c r="H620" s="59">
        <v>1</v>
      </c>
      <c r="I620" s="112">
        <v>0</v>
      </c>
      <c r="J620" s="118">
        <f>IFERROR(VLOOKUP(W620,ATS!$AD:$AF,2,FALSE),0)</f>
        <v>0</v>
      </c>
      <c r="K620" s="118" t="str">
        <f t="shared" si="412"/>
        <v>0</v>
      </c>
      <c r="L620" s="118">
        <f>IFERROR(VLOOKUP(W620,ATS!$AD:$AF,3,FALSE),0)</f>
        <v>0</v>
      </c>
      <c r="M620" s="151" t="str">
        <f t="shared" si="487"/>
        <v>0</v>
      </c>
      <c r="N620" s="94">
        <v>0</v>
      </c>
      <c r="O620" s="56">
        <f t="shared" si="488"/>
        <v>0</v>
      </c>
      <c r="P620" s="51">
        <f>VLOOKUP($C620,Prices!$A$3:$R$1996,MATCH('2) Order Form'!P$8,Prices!$A$2:$R$2,0),FALSE)</f>
        <v>15</v>
      </c>
      <c r="Q620" s="52">
        <f>VLOOKUP($C620,Prices!$A$3:$R$1996,MATCH('2) Order Form'!Q$8,Prices!$A$2:$R$2,0),FALSE)</f>
        <v>29.95</v>
      </c>
      <c r="R620" s="35">
        <f t="shared" si="489"/>
        <v>0</v>
      </c>
      <c r="S620" s="44">
        <f t="shared" si="490"/>
        <v>0</v>
      </c>
      <c r="T620" s="52">
        <f t="shared" si="491"/>
        <v>0</v>
      </c>
      <c r="U620" s="119">
        <f t="shared" si="466"/>
        <v>0</v>
      </c>
      <c r="V620" s="120"/>
      <c r="W620" s="143">
        <v>7048652326911</v>
      </c>
      <c r="X620" s="121"/>
      <c r="Y620" s="122">
        <f t="shared" si="465"/>
        <v>0</v>
      </c>
      <c r="Z620" s="123">
        <f t="shared" ca="1" si="492"/>
        <v>0</v>
      </c>
      <c r="AA620" s="123">
        <f t="shared" ca="1" si="493"/>
        <v>0</v>
      </c>
      <c r="AB620" s="123">
        <f t="shared" ca="1" si="494"/>
        <v>0</v>
      </c>
      <c r="AC620" s="123" t="str">
        <f t="shared" si="495"/>
        <v>828105Ocean Blue</v>
      </c>
      <c r="AD620" s="124">
        <f t="shared" si="496"/>
        <v>828105</v>
      </c>
      <c r="AE620" s="127">
        <f>VLOOKUP($C620,Classification!$A:$F,5,FALSE)</f>
        <v>161</v>
      </c>
      <c r="AF620" s="125">
        <f>VLOOKUP($C620,Classification!$A:$F,6,FALSE)</f>
        <v>1</v>
      </c>
      <c r="AG620" s="126" t="str">
        <f>INDEX(ATS!$A:$AE,MATCH('2) Order Form'!$W620,ATS!$AD:$AD,0),7)</f>
        <v>Stock</v>
      </c>
    </row>
    <row r="621" spans="1:33" ht="17.25" customHeight="1" x14ac:dyDescent="0.2">
      <c r="A621" s="34">
        <v>5</v>
      </c>
      <c r="B621" s="34" t="str">
        <f>VLOOKUP(A621,Classification!$H$2:$I$11,2,FALSE)</f>
        <v>Bike Apparel</v>
      </c>
      <c r="C621" s="34">
        <f>INDEX(ATS!$A:$AE,MATCH('2) Order Form'!$W621,ATS!$AD:$AD,0),1)</f>
        <v>828104</v>
      </c>
      <c r="D621" s="34" t="str">
        <f>INDEX(ATS!$A:$AE,MATCH('2) Order Form'!$W621,ATS!$AD:$AD,0),2)</f>
        <v>Hunter Shorts JR</v>
      </c>
      <c r="E621" s="83" t="str">
        <f>INDEX(ATS!$A:$AE,MATCH('2) Order Form'!$W621,ATS!$AD:$AD,0),4)</f>
        <v>RBLUE-128</v>
      </c>
      <c r="F621" s="83" t="str">
        <f>INDEX(ATS!$A:$AE,MATCH('2) Order Form'!$W621,ATS!$AD:$AD,0),5)</f>
        <v>Race Blue</v>
      </c>
      <c r="G621" s="146">
        <f>INDEX(ATS!$A:$AE,MATCH('2) Order Form'!$W621,ATS!$AD:$AD,0),6)</f>
        <v>128</v>
      </c>
      <c r="H621" s="59">
        <v>1</v>
      </c>
      <c r="I621" s="112">
        <v>0</v>
      </c>
      <c r="J621" s="118">
        <f>IFERROR(VLOOKUP(W621,ATS!$AD:$AF,2,FALSE),0)</f>
        <v>0</v>
      </c>
      <c r="K621" s="118" t="str">
        <f t="shared" si="412"/>
        <v>0</v>
      </c>
      <c r="L621" s="118">
        <f>IFERROR(VLOOKUP(W621,ATS!$AD:$AF,3,FALSE),0)</f>
        <v>0</v>
      </c>
      <c r="M621" s="151" t="str">
        <f t="shared" si="487"/>
        <v>0</v>
      </c>
      <c r="N621" s="94">
        <v>0</v>
      </c>
      <c r="O621" s="56">
        <f t="shared" si="488"/>
        <v>0</v>
      </c>
      <c r="P621" s="51">
        <f>VLOOKUP($C621,Prices!$A$3:$R$1996,MATCH('2) Order Form'!P$8,Prices!$A$2:$R$2,0),FALSE)</f>
        <v>35</v>
      </c>
      <c r="Q621" s="52">
        <f>VLOOKUP($C621,Prices!$A$3:$R$1996,MATCH('2) Order Form'!Q$8,Prices!$A$2:$R$2,0),FALSE)</f>
        <v>69.95</v>
      </c>
      <c r="R621" s="35">
        <f t="shared" si="489"/>
        <v>0</v>
      </c>
      <c r="S621" s="44">
        <f t="shared" si="490"/>
        <v>0</v>
      </c>
      <c r="T621" s="52">
        <f t="shared" si="491"/>
        <v>0</v>
      </c>
      <c r="U621" s="119">
        <f t="shared" si="466"/>
        <v>0</v>
      </c>
      <c r="V621" s="120"/>
      <c r="W621" s="143">
        <v>7048652326386</v>
      </c>
      <c r="X621" s="121"/>
      <c r="Y621" s="122">
        <f t="shared" ref="Y621:Y664" si="497">I621*Q621</f>
        <v>0</v>
      </c>
      <c r="Z621" s="123">
        <f t="shared" ca="1" si="492"/>
        <v>0</v>
      </c>
      <c r="AA621" s="123">
        <f t="shared" ca="1" si="493"/>
        <v>1</v>
      </c>
      <c r="AB621" s="123">
        <f t="shared" ca="1" si="494"/>
        <v>1</v>
      </c>
      <c r="AC621" s="123" t="str">
        <f t="shared" si="495"/>
        <v>828104Race Blue</v>
      </c>
      <c r="AD621" s="124">
        <f t="shared" si="496"/>
        <v>828104</v>
      </c>
      <c r="AE621" s="127">
        <f>VLOOKUP($C621,Classification!$A:$F,5,FALSE)</f>
        <v>162</v>
      </c>
      <c r="AF621" s="125">
        <f>VLOOKUP($C621,Classification!$A:$F,6,FALSE)</f>
        <v>1</v>
      </c>
      <c r="AG621" s="126" t="str">
        <f>INDEX(ATS!$A:$AE,MATCH('2) Order Form'!$W621,ATS!$AD:$AD,0),7)</f>
        <v>Stock</v>
      </c>
    </row>
    <row r="622" spans="1:33" ht="17.25" customHeight="1" x14ac:dyDescent="0.2">
      <c r="A622" s="34">
        <v>5</v>
      </c>
      <c r="B622" s="34" t="str">
        <f>VLOOKUP(A622,Classification!$H$2:$I$11,2,FALSE)</f>
        <v>Bike Apparel</v>
      </c>
      <c r="C622" s="34">
        <f>INDEX(ATS!$A:$AE,MATCH('2) Order Form'!$W622,ATS!$AD:$AD,0),1)</f>
        <v>828104</v>
      </c>
      <c r="D622" s="34" t="str">
        <f>INDEX(ATS!$A:$AE,MATCH('2) Order Form'!$W622,ATS!$AD:$AD,0),2)</f>
        <v>Hunter Shorts JR</v>
      </c>
      <c r="E622" s="83" t="str">
        <f>INDEX(ATS!$A:$AE,MATCH('2) Order Form'!$W622,ATS!$AD:$AD,0),4)</f>
        <v>RBLUE-140</v>
      </c>
      <c r="F622" s="83" t="str">
        <f>INDEX(ATS!$A:$AE,MATCH('2) Order Form'!$W622,ATS!$AD:$AD,0),5)</f>
        <v>Race Blue</v>
      </c>
      <c r="G622" s="146">
        <f>INDEX(ATS!$A:$AE,MATCH('2) Order Form'!$W622,ATS!$AD:$AD,0),6)</f>
        <v>140</v>
      </c>
      <c r="H622" s="59">
        <v>1</v>
      </c>
      <c r="I622" s="112">
        <v>0</v>
      </c>
      <c r="J622" s="118">
        <f>IFERROR(VLOOKUP(W622,ATS!$AD:$AF,2,FALSE),0)</f>
        <v>14</v>
      </c>
      <c r="K622" s="118">
        <f t="shared" si="412"/>
        <v>14</v>
      </c>
      <c r="L622" s="118">
        <f>IFERROR(VLOOKUP(W622,ATS!$AD:$AF,3,FALSE),0)</f>
        <v>14</v>
      </c>
      <c r="M622" s="151">
        <f t="shared" si="487"/>
        <v>14</v>
      </c>
      <c r="N622" s="94">
        <v>0</v>
      </c>
      <c r="O622" s="56">
        <f t="shared" si="488"/>
        <v>0</v>
      </c>
      <c r="P622" s="51">
        <f>VLOOKUP($C622,Prices!$A$3:$R$1996,MATCH('2) Order Form'!P$8,Prices!$A$2:$R$2,0),FALSE)</f>
        <v>35</v>
      </c>
      <c r="Q622" s="52">
        <f>VLOOKUP($C622,Prices!$A$3:$R$1996,MATCH('2) Order Form'!Q$8,Prices!$A$2:$R$2,0),FALSE)</f>
        <v>69.95</v>
      </c>
      <c r="R622" s="35">
        <f t="shared" si="489"/>
        <v>0</v>
      </c>
      <c r="S622" s="44">
        <f t="shared" si="490"/>
        <v>0</v>
      </c>
      <c r="T622" s="52">
        <f t="shared" si="491"/>
        <v>0</v>
      </c>
      <c r="U622" s="119">
        <f t="shared" si="466"/>
        <v>0</v>
      </c>
      <c r="V622" s="120"/>
      <c r="W622" s="143">
        <v>7048652326393</v>
      </c>
      <c r="X622" s="121"/>
      <c r="Y622" s="122">
        <f t="shared" si="497"/>
        <v>0</v>
      </c>
      <c r="Z622" s="123">
        <f t="shared" ca="1" si="492"/>
        <v>0</v>
      </c>
      <c r="AA622" s="123">
        <f t="shared" ca="1" si="493"/>
        <v>0</v>
      </c>
      <c r="AB622" s="123">
        <f t="shared" ca="1" si="494"/>
        <v>0</v>
      </c>
      <c r="AC622" s="123" t="str">
        <f t="shared" si="495"/>
        <v>828104Race Blue</v>
      </c>
      <c r="AD622" s="124">
        <f t="shared" si="496"/>
        <v>828104</v>
      </c>
      <c r="AE622" s="127">
        <f>VLOOKUP($C622,Classification!$A:$F,5,FALSE)</f>
        <v>162</v>
      </c>
      <c r="AF622" s="125">
        <f>VLOOKUP($C622,Classification!$A:$F,6,FALSE)</f>
        <v>1</v>
      </c>
      <c r="AG622" s="126" t="str">
        <f>INDEX(ATS!$A:$AE,MATCH('2) Order Form'!$W622,ATS!$AD:$AD,0),7)</f>
        <v>Stock</v>
      </c>
    </row>
    <row r="623" spans="1:33" ht="17.25" customHeight="1" x14ac:dyDescent="0.2">
      <c r="A623" s="34">
        <v>5</v>
      </c>
      <c r="B623" s="34" t="str">
        <f>VLOOKUP(A623,Classification!$H$2:$I$11,2,FALSE)</f>
        <v>Bike Apparel</v>
      </c>
      <c r="C623" s="34">
        <f>INDEX(ATS!$A:$AE,MATCH('2) Order Form'!$W623,ATS!$AD:$AD,0),1)</f>
        <v>828104</v>
      </c>
      <c r="D623" s="34" t="str">
        <f>INDEX(ATS!$A:$AE,MATCH('2) Order Form'!$W623,ATS!$AD:$AD,0),2)</f>
        <v>Hunter Shorts JR</v>
      </c>
      <c r="E623" s="83" t="str">
        <f>INDEX(ATS!$A:$AE,MATCH('2) Order Form'!$W623,ATS!$AD:$AD,0),4)</f>
        <v>RBLUE-152</v>
      </c>
      <c r="F623" s="83" t="str">
        <f>INDEX(ATS!$A:$AE,MATCH('2) Order Form'!$W623,ATS!$AD:$AD,0),5)</f>
        <v>Race Blue</v>
      </c>
      <c r="G623" s="146">
        <f>INDEX(ATS!$A:$AE,MATCH('2) Order Form'!$W623,ATS!$AD:$AD,0),6)</f>
        <v>152</v>
      </c>
      <c r="H623" s="59">
        <v>1</v>
      </c>
      <c r="I623" s="112">
        <v>0</v>
      </c>
      <c r="J623" s="118">
        <f>IFERROR(VLOOKUP(W623,ATS!$AD:$AF,2,FALSE),0)</f>
        <v>49</v>
      </c>
      <c r="K623" s="118">
        <f t="shared" si="412"/>
        <v>49</v>
      </c>
      <c r="L623" s="118">
        <f>IFERROR(VLOOKUP(W623,ATS!$AD:$AF,3,FALSE),0)</f>
        <v>49</v>
      </c>
      <c r="M623" s="151">
        <f t="shared" si="487"/>
        <v>49</v>
      </c>
      <c r="N623" s="94">
        <v>0</v>
      </c>
      <c r="O623" s="56">
        <f t="shared" si="488"/>
        <v>0</v>
      </c>
      <c r="P623" s="51">
        <f>VLOOKUP($C623,Prices!$A$3:$R$1996,MATCH('2) Order Form'!P$8,Prices!$A$2:$R$2,0),FALSE)</f>
        <v>35</v>
      </c>
      <c r="Q623" s="52">
        <f>VLOOKUP($C623,Prices!$A$3:$R$1996,MATCH('2) Order Form'!Q$8,Prices!$A$2:$R$2,0),FALSE)</f>
        <v>69.95</v>
      </c>
      <c r="R623" s="35">
        <f t="shared" si="489"/>
        <v>0</v>
      </c>
      <c r="S623" s="44">
        <f t="shared" si="490"/>
        <v>0</v>
      </c>
      <c r="T623" s="52">
        <f t="shared" si="491"/>
        <v>0</v>
      </c>
      <c r="U623" s="119">
        <f t="shared" si="466"/>
        <v>0</v>
      </c>
      <c r="V623" s="120"/>
      <c r="W623" s="143">
        <v>7048652326409</v>
      </c>
      <c r="X623" s="121"/>
      <c r="Y623" s="122">
        <f t="shared" si="497"/>
        <v>0</v>
      </c>
      <c r="Z623" s="123">
        <f t="shared" ca="1" si="492"/>
        <v>0</v>
      </c>
      <c r="AA623" s="123">
        <f t="shared" ca="1" si="493"/>
        <v>0</v>
      </c>
      <c r="AB623" s="123">
        <f t="shared" ca="1" si="494"/>
        <v>0</v>
      </c>
      <c r="AC623" s="123" t="str">
        <f t="shared" si="495"/>
        <v>828104Race Blue</v>
      </c>
      <c r="AD623" s="124">
        <f t="shared" si="496"/>
        <v>828104</v>
      </c>
      <c r="AE623" s="127">
        <f>VLOOKUP($C623,Classification!$A:$F,5,FALSE)</f>
        <v>162</v>
      </c>
      <c r="AF623" s="125">
        <f>VLOOKUP($C623,Classification!$A:$F,6,FALSE)</f>
        <v>1</v>
      </c>
      <c r="AG623" s="126" t="str">
        <f>INDEX(ATS!$A:$AE,MATCH('2) Order Form'!$W623,ATS!$AD:$AD,0),7)</f>
        <v>Stock</v>
      </c>
    </row>
    <row r="624" spans="1:33" ht="17.25" customHeight="1" x14ac:dyDescent="0.2">
      <c r="A624" s="34">
        <v>5</v>
      </c>
      <c r="B624" s="34" t="str">
        <f>VLOOKUP(A624,Classification!$H$2:$I$11,2,FALSE)</f>
        <v>Bike Apparel</v>
      </c>
      <c r="C624" s="34">
        <f>INDEX(ATS!$A:$AE,MATCH('2) Order Form'!$W624,ATS!$AD:$AD,0),1)</f>
        <v>828104</v>
      </c>
      <c r="D624" s="34" t="str">
        <f>INDEX(ATS!$A:$AE,MATCH('2) Order Form'!$W624,ATS!$AD:$AD,0),2)</f>
        <v>Hunter Shorts JR</v>
      </c>
      <c r="E624" s="83" t="str">
        <f>INDEX(ATS!$A:$AE,MATCH('2) Order Form'!$W624,ATS!$AD:$AD,0),4)</f>
        <v>RBLUE-164</v>
      </c>
      <c r="F624" s="83" t="str">
        <f>INDEX(ATS!$A:$AE,MATCH('2) Order Form'!$W624,ATS!$AD:$AD,0),5)</f>
        <v>Race Blue</v>
      </c>
      <c r="G624" s="146">
        <f>INDEX(ATS!$A:$AE,MATCH('2) Order Form'!$W624,ATS!$AD:$AD,0),6)</f>
        <v>164</v>
      </c>
      <c r="H624" s="59">
        <v>1</v>
      </c>
      <c r="I624" s="112">
        <v>0</v>
      </c>
      <c r="J624" s="118">
        <f>IFERROR(VLOOKUP(W624,ATS!$AD:$AF,2,FALSE),0)</f>
        <v>40</v>
      </c>
      <c r="K624" s="118">
        <f t="shared" si="412"/>
        <v>40</v>
      </c>
      <c r="L624" s="118">
        <f>IFERROR(VLOOKUP(W624,ATS!$AD:$AF,3,FALSE),0)</f>
        <v>40</v>
      </c>
      <c r="M624" s="151">
        <f t="shared" si="487"/>
        <v>40</v>
      </c>
      <c r="N624" s="94">
        <v>0</v>
      </c>
      <c r="O624" s="56">
        <f t="shared" si="488"/>
        <v>0</v>
      </c>
      <c r="P624" s="51">
        <f>VLOOKUP($C624,Prices!$A$3:$R$1996,MATCH('2) Order Form'!P$8,Prices!$A$2:$R$2,0),FALSE)</f>
        <v>35</v>
      </c>
      <c r="Q624" s="52">
        <f>VLOOKUP($C624,Prices!$A$3:$R$1996,MATCH('2) Order Form'!Q$8,Prices!$A$2:$R$2,0),FALSE)</f>
        <v>69.95</v>
      </c>
      <c r="R624" s="35">
        <f t="shared" si="489"/>
        <v>0</v>
      </c>
      <c r="S624" s="44">
        <f t="shared" si="490"/>
        <v>0</v>
      </c>
      <c r="T624" s="52">
        <f t="shared" si="491"/>
        <v>0</v>
      </c>
      <c r="U624" s="119">
        <f t="shared" si="466"/>
        <v>0</v>
      </c>
      <c r="V624" s="120"/>
      <c r="W624" s="143">
        <v>7048652326416</v>
      </c>
      <c r="X624" s="121"/>
      <c r="Y624" s="122">
        <f t="shared" si="497"/>
        <v>0</v>
      </c>
      <c r="Z624" s="123">
        <f t="shared" ca="1" si="492"/>
        <v>0</v>
      </c>
      <c r="AA624" s="123">
        <f t="shared" ca="1" si="493"/>
        <v>0</v>
      </c>
      <c r="AB624" s="123">
        <f t="shared" ca="1" si="494"/>
        <v>0</v>
      </c>
      <c r="AC624" s="123" t="str">
        <f t="shared" si="495"/>
        <v>828104Race Blue</v>
      </c>
      <c r="AD624" s="124">
        <f t="shared" si="496"/>
        <v>828104</v>
      </c>
      <c r="AE624" s="127">
        <f>VLOOKUP($C624,Classification!$A:$F,5,FALSE)</f>
        <v>162</v>
      </c>
      <c r="AF624" s="125">
        <f>VLOOKUP($C624,Classification!$A:$F,6,FALSE)</f>
        <v>1</v>
      </c>
      <c r="AG624" s="126" t="str">
        <f>INDEX(ATS!$A:$AE,MATCH('2) Order Form'!$W624,ATS!$AD:$AD,0),7)</f>
        <v>Stock</v>
      </c>
    </row>
    <row r="625" spans="1:33" ht="17.25" customHeight="1" x14ac:dyDescent="0.2">
      <c r="A625" s="34">
        <v>5</v>
      </c>
      <c r="B625" s="34" t="str">
        <f>VLOOKUP(A625,Classification!$H$2:$I$11,2,FALSE)</f>
        <v>Bike Apparel</v>
      </c>
      <c r="C625" s="34">
        <f>INDEX(ATS!$A:$AE,MATCH('2) Order Form'!$W625,ATS!$AD:$AD,0),1)</f>
        <v>828104</v>
      </c>
      <c r="D625" s="34" t="str">
        <f>INDEX(ATS!$A:$AE,MATCH('2) Order Form'!$W625,ATS!$AD:$AD,0),2)</f>
        <v>Hunter Shorts JR</v>
      </c>
      <c r="E625" s="83" t="str">
        <f>INDEX(ATS!$A:$AE,MATCH('2) Order Form'!$W625,ATS!$AD:$AD,0),4)</f>
        <v>SEGRY-128</v>
      </c>
      <c r="F625" s="83" t="str">
        <f>INDEX(ATS!$A:$AE,MATCH('2) Order Form'!$W625,ATS!$AD:$AD,0),5)</f>
        <v>Stone Gray</v>
      </c>
      <c r="G625" s="146">
        <f>INDEX(ATS!$A:$AE,MATCH('2) Order Form'!$W625,ATS!$AD:$AD,0),6)</f>
        <v>128</v>
      </c>
      <c r="H625" s="59">
        <v>1</v>
      </c>
      <c r="I625" s="112">
        <v>0</v>
      </c>
      <c r="J625" s="118">
        <f>IFERROR(VLOOKUP(W625,ATS!$AD:$AF,2,FALSE),0)</f>
        <v>0</v>
      </c>
      <c r="K625" s="118" t="str">
        <f t="shared" si="412"/>
        <v>0</v>
      </c>
      <c r="L625" s="118">
        <f>IFERROR(VLOOKUP(W625,ATS!$AD:$AF,3,FALSE),0)</f>
        <v>0</v>
      </c>
      <c r="M625" s="151" t="str">
        <f t="shared" si="487"/>
        <v>0</v>
      </c>
      <c r="N625" s="94">
        <v>0</v>
      </c>
      <c r="O625" s="56">
        <f t="shared" si="488"/>
        <v>0</v>
      </c>
      <c r="P625" s="51">
        <f>VLOOKUP($C625,Prices!$A$3:$R$1996,MATCH('2) Order Form'!P$8,Prices!$A$2:$R$2,0),FALSE)</f>
        <v>35</v>
      </c>
      <c r="Q625" s="52">
        <f>VLOOKUP($C625,Prices!$A$3:$R$1996,MATCH('2) Order Form'!Q$8,Prices!$A$2:$R$2,0),FALSE)</f>
        <v>69.95</v>
      </c>
      <c r="R625" s="35">
        <f t="shared" si="489"/>
        <v>0</v>
      </c>
      <c r="S625" s="44">
        <f t="shared" si="490"/>
        <v>0</v>
      </c>
      <c r="T625" s="52">
        <f t="shared" si="491"/>
        <v>0</v>
      </c>
      <c r="U625" s="119">
        <f t="shared" si="466"/>
        <v>0</v>
      </c>
      <c r="V625" s="120"/>
      <c r="W625" s="143">
        <v>7048652326423</v>
      </c>
      <c r="X625" s="121"/>
      <c r="Y625" s="122">
        <f t="shared" si="497"/>
        <v>0</v>
      </c>
      <c r="Z625" s="123">
        <f t="shared" ca="1" si="492"/>
        <v>0</v>
      </c>
      <c r="AA625" s="123">
        <f t="shared" ca="1" si="493"/>
        <v>0</v>
      </c>
      <c r="AB625" s="123">
        <f t="shared" ca="1" si="494"/>
        <v>1</v>
      </c>
      <c r="AC625" s="123" t="str">
        <f t="shared" si="495"/>
        <v>828104Stone Gray</v>
      </c>
      <c r="AD625" s="124">
        <f t="shared" si="496"/>
        <v>828104</v>
      </c>
      <c r="AE625" s="127">
        <f>VLOOKUP($C625,Classification!$A:$F,5,FALSE)</f>
        <v>162</v>
      </c>
      <c r="AF625" s="125">
        <f>VLOOKUP($C625,Classification!$A:$F,6,FALSE)</f>
        <v>1</v>
      </c>
      <c r="AG625" s="126" t="str">
        <f>INDEX(ATS!$A:$AE,MATCH('2) Order Form'!$W625,ATS!$AD:$AD,0),7)</f>
        <v>Stock</v>
      </c>
    </row>
    <row r="626" spans="1:33" ht="17.25" customHeight="1" x14ac:dyDescent="0.2">
      <c r="A626" s="34">
        <v>5</v>
      </c>
      <c r="B626" s="34" t="str">
        <f>VLOOKUP(A626,Classification!$H$2:$I$11,2,FALSE)</f>
        <v>Bike Apparel</v>
      </c>
      <c r="C626" s="34">
        <f>INDEX(ATS!$A:$AE,MATCH('2) Order Form'!$W626,ATS!$AD:$AD,0),1)</f>
        <v>828104</v>
      </c>
      <c r="D626" s="34" t="str">
        <f>INDEX(ATS!$A:$AE,MATCH('2) Order Form'!$W626,ATS!$AD:$AD,0),2)</f>
        <v>Hunter Shorts JR</v>
      </c>
      <c r="E626" s="83" t="str">
        <f>INDEX(ATS!$A:$AE,MATCH('2) Order Form'!$W626,ATS!$AD:$AD,0),4)</f>
        <v>SEGRY-140</v>
      </c>
      <c r="F626" s="83" t="str">
        <f>INDEX(ATS!$A:$AE,MATCH('2) Order Form'!$W626,ATS!$AD:$AD,0),5)</f>
        <v>Stone Gray</v>
      </c>
      <c r="G626" s="146">
        <f>INDEX(ATS!$A:$AE,MATCH('2) Order Form'!$W626,ATS!$AD:$AD,0),6)</f>
        <v>140</v>
      </c>
      <c r="H626" s="59">
        <v>1</v>
      </c>
      <c r="I626" s="112">
        <v>0</v>
      </c>
      <c r="J626" s="118">
        <f>IFERROR(VLOOKUP(W626,ATS!$AD:$AF,2,FALSE),0)</f>
        <v>0</v>
      </c>
      <c r="K626" s="118" t="str">
        <f t="shared" si="412"/>
        <v>0</v>
      </c>
      <c r="L626" s="118">
        <f>IFERROR(VLOOKUP(W626,ATS!$AD:$AF,3,FALSE),0)</f>
        <v>0</v>
      </c>
      <c r="M626" s="151" t="str">
        <f t="shared" si="487"/>
        <v>0</v>
      </c>
      <c r="N626" s="94">
        <v>0</v>
      </c>
      <c r="O626" s="56">
        <f t="shared" si="488"/>
        <v>0</v>
      </c>
      <c r="P626" s="51">
        <f>VLOOKUP($C626,Prices!$A$3:$R$1996,MATCH('2) Order Form'!P$8,Prices!$A$2:$R$2,0),FALSE)</f>
        <v>35</v>
      </c>
      <c r="Q626" s="52">
        <f>VLOOKUP($C626,Prices!$A$3:$R$1996,MATCH('2) Order Form'!Q$8,Prices!$A$2:$R$2,0),FALSE)</f>
        <v>69.95</v>
      </c>
      <c r="R626" s="35">
        <f t="shared" si="489"/>
        <v>0</v>
      </c>
      <c r="S626" s="44">
        <f t="shared" si="490"/>
        <v>0</v>
      </c>
      <c r="T626" s="52">
        <f t="shared" si="491"/>
        <v>0</v>
      </c>
      <c r="U626" s="119">
        <f t="shared" si="466"/>
        <v>0</v>
      </c>
      <c r="V626" s="120"/>
      <c r="W626" s="143">
        <v>7048652326430</v>
      </c>
      <c r="X626" s="121"/>
      <c r="Y626" s="122">
        <f t="shared" si="497"/>
        <v>0</v>
      </c>
      <c r="Z626" s="123">
        <f t="shared" ca="1" si="492"/>
        <v>0</v>
      </c>
      <c r="AA626" s="123">
        <f t="shared" ca="1" si="493"/>
        <v>0</v>
      </c>
      <c r="AB626" s="123">
        <f t="shared" ca="1" si="494"/>
        <v>0</v>
      </c>
      <c r="AC626" s="123" t="str">
        <f t="shared" si="495"/>
        <v>828104Stone Gray</v>
      </c>
      <c r="AD626" s="124">
        <f t="shared" si="496"/>
        <v>828104</v>
      </c>
      <c r="AE626" s="127">
        <f>VLOOKUP($C626,Classification!$A:$F,5,FALSE)</f>
        <v>162</v>
      </c>
      <c r="AF626" s="125">
        <f>VLOOKUP($C626,Classification!$A:$F,6,FALSE)</f>
        <v>1</v>
      </c>
      <c r="AG626" s="126" t="str">
        <f>INDEX(ATS!$A:$AE,MATCH('2) Order Form'!$W626,ATS!$AD:$AD,0),7)</f>
        <v>Stock</v>
      </c>
    </row>
    <row r="627" spans="1:33" ht="17.25" customHeight="1" x14ac:dyDescent="0.2">
      <c r="A627" s="34">
        <v>5</v>
      </c>
      <c r="B627" s="34" t="str">
        <f>VLOOKUP(A627,Classification!$H$2:$I$11,2,FALSE)</f>
        <v>Bike Apparel</v>
      </c>
      <c r="C627" s="34">
        <f>INDEX(ATS!$A:$AE,MATCH('2) Order Form'!$W627,ATS!$AD:$AD,0),1)</f>
        <v>828104</v>
      </c>
      <c r="D627" s="34" t="str">
        <f>INDEX(ATS!$A:$AE,MATCH('2) Order Form'!$W627,ATS!$AD:$AD,0),2)</f>
        <v>Hunter Shorts JR</v>
      </c>
      <c r="E627" s="83" t="str">
        <f>INDEX(ATS!$A:$AE,MATCH('2) Order Form'!$W627,ATS!$AD:$AD,0),4)</f>
        <v>SEGRY-152</v>
      </c>
      <c r="F627" s="83" t="str">
        <f>INDEX(ATS!$A:$AE,MATCH('2) Order Form'!$W627,ATS!$AD:$AD,0),5)</f>
        <v>Stone Gray</v>
      </c>
      <c r="G627" s="146">
        <f>INDEX(ATS!$A:$AE,MATCH('2) Order Form'!$W627,ATS!$AD:$AD,0),6)</f>
        <v>152</v>
      </c>
      <c r="H627" s="59">
        <v>1</v>
      </c>
      <c r="I627" s="112">
        <v>0</v>
      </c>
      <c r="J627" s="118">
        <f>IFERROR(VLOOKUP(W627,ATS!$AD:$AF,2,FALSE),0)</f>
        <v>0</v>
      </c>
      <c r="K627" s="118" t="str">
        <f t="shared" si="412"/>
        <v>0</v>
      </c>
      <c r="L627" s="118">
        <f>IFERROR(VLOOKUP(W627,ATS!$AD:$AF,3,FALSE),0)</f>
        <v>0</v>
      </c>
      <c r="M627" s="151" t="str">
        <f t="shared" si="487"/>
        <v>0</v>
      </c>
      <c r="N627" s="94">
        <v>0</v>
      </c>
      <c r="O627" s="56">
        <f t="shared" si="488"/>
        <v>0</v>
      </c>
      <c r="P627" s="51">
        <f>VLOOKUP($C627,Prices!$A$3:$R$1996,MATCH('2) Order Form'!P$8,Prices!$A$2:$R$2,0),FALSE)</f>
        <v>35</v>
      </c>
      <c r="Q627" s="52">
        <f>VLOOKUP($C627,Prices!$A$3:$R$1996,MATCH('2) Order Form'!Q$8,Prices!$A$2:$R$2,0),FALSE)</f>
        <v>69.95</v>
      </c>
      <c r="R627" s="35">
        <f t="shared" si="489"/>
        <v>0</v>
      </c>
      <c r="S627" s="44">
        <f t="shared" si="490"/>
        <v>0</v>
      </c>
      <c r="T627" s="52">
        <f t="shared" si="491"/>
        <v>0</v>
      </c>
      <c r="U627" s="119">
        <f t="shared" si="466"/>
        <v>0</v>
      </c>
      <c r="V627" s="120"/>
      <c r="W627" s="143">
        <v>7048652326447</v>
      </c>
      <c r="X627" s="121"/>
      <c r="Y627" s="122">
        <f t="shared" si="497"/>
        <v>0</v>
      </c>
      <c r="Z627" s="123">
        <f t="shared" ca="1" si="492"/>
        <v>0</v>
      </c>
      <c r="AA627" s="123">
        <f t="shared" ca="1" si="493"/>
        <v>0</v>
      </c>
      <c r="AB627" s="123">
        <f t="shared" ca="1" si="494"/>
        <v>0</v>
      </c>
      <c r="AC627" s="123" t="str">
        <f t="shared" si="495"/>
        <v>828104Stone Gray</v>
      </c>
      <c r="AD627" s="124">
        <f t="shared" si="496"/>
        <v>828104</v>
      </c>
      <c r="AE627" s="127">
        <f>VLOOKUP($C627,Classification!$A:$F,5,FALSE)</f>
        <v>162</v>
      </c>
      <c r="AF627" s="125">
        <f>VLOOKUP($C627,Classification!$A:$F,6,FALSE)</f>
        <v>1</v>
      </c>
      <c r="AG627" s="126" t="str">
        <f>INDEX(ATS!$A:$AE,MATCH('2) Order Form'!$W627,ATS!$AD:$AD,0),7)</f>
        <v>Stock</v>
      </c>
    </row>
    <row r="628" spans="1:33" ht="17.25" customHeight="1" x14ac:dyDescent="0.2">
      <c r="A628" s="34">
        <v>5</v>
      </c>
      <c r="B628" s="34" t="str">
        <f>VLOOKUP(A628,Classification!$H$2:$I$11,2,FALSE)</f>
        <v>Bike Apparel</v>
      </c>
      <c r="C628" s="34">
        <f>INDEX(ATS!$A:$AE,MATCH('2) Order Form'!$W628,ATS!$AD:$AD,0),1)</f>
        <v>828104</v>
      </c>
      <c r="D628" s="34" t="str">
        <f>INDEX(ATS!$A:$AE,MATCH('2) Order Form'!$W628,ATS!$AD:$AD,0),2)</f>
        <v>Hunter Shorts JR</v>
      </c>
      <c r="E628" s="83" t="str">
        <f>INDEX(ATS!$A:$AE,MATCH('2) Order Form'!$W628,ATS!$AD:$AD,0),4)</f>
        <v>SEGRY-164</v>
      </c>
      <c r="F628" s="83" t="str">
        <f>INDEX(ATS!$A:$AE,MATCH('2) Order Form'!$W628,ATS!$AD:$AD,0),5)</f>
        <v>Stone Gray</v>
      </c>
      <c r="G628" s="146">
        <f>INDEX(ATS!$A:$AE,MATCH('2) Order Form'!$W628,ATS!$AD:$AD,0),6)</f>
        <v>164</v>
      </c>
      <c r="H628" s="59">
        <v>1</v>
      </c>
      <c r="I628" s="112">
        <v>0</v>
      </c>
      <c r="J628" s="118">
        <f>IFERROR(VLOOKUP(W628,ATS!$AD:$AF,2,FALSE),0)</f>
        <v>0</v>
      </c>
      <c r="K628" s="118" t="str">
        <f t="shared" si="412"/>
        <v>0</v>
      </c>
      <c r="L628" s="118">
        <f>IFERROR(VLOOKUP(W628,ATS!$AD:$AF,3,FALSE),0)</f>
        <v>0</v>
      </c>
      <c r="M628" s="151" t="str">
        <f t="shared" si="487"/>
        <v>0</v>
      </c>
      <c r="N628" s="94">
        <v>0</v>
      </c>
      <c r="O628" s="56">
        <f t="shared" si="488"/>
        <v>0</v>
      </c>
      <c r="P628" s="51">
        <f>VLOOKUP($C628,Prices!$A$3:$R$1996,MATCH('2) Order Form'!P$8,Prices!$A$2:$R$2,0),FALSE)</f>
        <v>35</v>
      </c>
      <c r="Q628" s="52">
        <f>VLOOKUP($C628,Prices!$A$3:$R$1996,MATCH('2) Order Form'!Q$8,Prices!$A$2:$R$2,0),FALSE)</f>
        <v>69.95</v>
      </c>
      <c r="R628" s="35">
        <f t="shared" si="489"/>
        <v>0</v>
      </c>
      <c r="S628" s="44">
        <f t="shared" si="490"/>
        <v>0</v>
      </c>
      <c r="T628" s="52">
        <f t="shared" si="491"/>
        <v>0</v>
      </c>
      <c r="U628" s="119">
        <f t="shared" si="466"/>
        <v>0</v>
      </c>
      <c r="V628" s="120"/>
      <c r="W628" s="143">
        <v>7048652326454</v>
      </c>
      <c r="X628" s="121"/>
      <c r="Y628" s="122">
        <f t="shared" si="497"/>
        <v>0</v>
      </c>
      <c r="Z628" s="123">
        <f t="shared" ca="1" si="492"/>
        <v>0</v>
      </c>
      <c r="AA628" s="123">
        <f t="shared" ca="1" si="493"/>
        <v>0</v>
      </c>
      <c r="AB628" s="123">
        <f t="shared" ca="1" si="494"/>
        <v>0</v>
      </c>
      <c r="AC628" s="123" t="str">
        <f t="shared" si="495"/>
        <v>828104Stone Gray</v>
      </c>
      <c r="AD628" s="124">
        <f t="shared" si="496"/>
        <v>828104</v>
      </c>
      <c r="AE628" s="127">
        <f>VLOOKUP($C628,Classification!$A:$F,5,FALSE)</f>
        <v>162</v>
      </c>
      <c r="AF628" s="125">
        <f>VLOOKUP($C628,Classification!$A:$F,6,FALSE)</f>
        <v>1</v>
      </c>
      <c r="AG628" s="126" t="str">
        <f>INDEX(ATS!$A:$AE,MATCH('2) Order Form'!$W628,ATS!$AD:$AD,0),7)</f>
        <v>Stock</v>
      </c>
    </row>
    <row r="629" spans="1:33" s="152" customFormat="1" ht="17.25" customHeight="1" x14ac:dyDescent="0.2">
      <c r="A629" s="34">
        <v>5</v>
      </c>
      <c r="B629" s="34" t="str">
        <f>VLOOKUP(A629,Classification!$H$2:$I$11,2,FALSE)</f>
        <v>Bike Apparel</v>
      </c>
      <c r="C629" s="34">
        <f>INDEX(ATS!$A:$AE,MATCH('2) Order Form'!$W629,ATS!$AD:$AD,0),1)</f>
        <v>828107</v>
      </c>
      <c r="D629" s="34" t="str">
        <f>INDEX(ATS!$A:$AE,MATCH('2) Order Form'!$W629,ATS!$AD:$AD,0),2)</f>
        <v>Hunter Gloves JR</v>
      </c>
      <c r="E629" s="83" t="str">
        <f>INDEX(ATS!$A:$AE,MATCH('2) Order Form'!$W629,ATS!$AD:$AD,0),4)</f>
        <v>BLACK-JR-M</v>
      </c>
      <c r="F629" s="83" t="str">
        <f>INDEX(ATS!$A:$AE,MATCH('2) Order Form'!$W629,ATS!$AD:$AD,0),5)</f>
        <v>Black</v>
      </c>
      <c r="G629" s="146" t="str">
        <f>INDEX(ATS!$A:$AE,MATCH('2) Order Form'!$W629,ATS!$AD:$AD,0),6)</f>
        <v>JR-M</v>
      </c>
      <c r="H629" s="59">
        <v>6</v>
      </c>
      <c r="I629" s="112">
        <v>0</v>
      </c>
      <c r="J629" s="118">
        <f>IFERROR(VLOOKUP(W629,ATS!$AD:$AF,2,FALSE),0)</f>
        <v>-318</v>
      </c>
      <c r="K629" s="118" t="str">
        <f t="shared" si="412"/>
        <v>0</v>
      </c>
      <c r="L629" s="118">
        <f>IFERROR(VLOOKUP(W629,ATS!$AD:$AF,3,FALSE),0)</f>
        <v>-318</v>
      </c>
      <c r="M629" s="151" t="str">
        <f t="shared" si="487"/>
        <v>0</v>
      </c>
      <c r="N629" s="94">
        <v>0</v>
      </c>
      <c r="O629" s="56">
        <f t="shared" si="488"/>
        <v>0</v>
      </c>
      <c r="P629" s="51">
        <f>VLOOKUP($C629,Prices!$A$3:$R$1996,MATCH('2) Order Form'!P$8,Prices!$A$2:$R$2,0),FALSE)</f>
        <v>13</v>
      </c>
      <c r="Q629" s="52">
        <f>VLOOKUP($C629,Prices!$A$3:$R$1996,MATCH('2) Order Form'!Q$8,Prices!$A$2:$R$2,0),FALSE)</f>
        <v>24.95</v>
      </c>
      <c r="R629" s="35">
        <f t="shared" si="489"/>
        <v>0</v>
      </c>
      <c r="S629" s="44">
        <f t="shared" si="490"/>
        <v>0</v>
      </c>
      <c r="T629" s="52">
        <f t="shared" si="491"/>
        <v>0</v>
      </c>
      <c r="U629" s="119">
        <f t="shared" si="466"/>
        <v>0</v>
      </c>
      <c r="V629" s="120"/>
      <c r="W629" s="143">
        <v>7048652326706</v>
      </c>
      <c r="X629" s="121"/>
      <c r="Y629" s="122">
        <f t="shared" si="497"/>
        <v>0</v>
      </c>
      <c r="Z629" s="123">
        <f t="shared" ca="1" si="492"/>
        <v>0</v>
      </c>
      <c r="AA629" s="123">
        <f t="shared" ca="1" si="493"/>
        <v>1</v>
      </c>
      <c r="AB629" s="123">
        <f t="shared" ca="1" si="494"/>
        <v>1</v>
      </c>
      <c r="AC629" s="123" t="str">
        <f t="shared" si="495"/>
        <v>828107Black</v>
      </c>
      <c r="AD629" s="124">
        <f t="shared" si="496"/>
        <v>828107</v>
      </c>
      <c r="AE629" s="127">
        <f>VLOOKUP($C629,Classification!$A:$F,5,FALSE)</f>
        <v>164</v>
      </c>
      <c r="AF629" s="125">
        <f>VLOOKUP($C629,Classification!$A:$F,6,FALSE)</f>
        <v>1</v>
      </c>
      <c r="AG629" s="126" t="str">
        <f>INDEX(ATS!$A:$AE,MATCH('2) Order Form'!$W629,ATS!$AD:$AD,0),7)</f>
        <v>Active</v>
      </c>
    </row>
    <row r="630" spans="1:33" s="152" customFormat="1" ht="17.25" customHeight="1" x14ac:dyDescent="0.2">
      <c r="A630" s="34">
        <v>5</v>
      </c>
      <c r="B630" s="34" t="str">
        <f>VLOOKUP(A630,Classification!$H$2:$I$11,2,FALSE)</f>
        <v>Bike Apparel</v>
      </c>
      <c r="C630" s="34">
        <f>INDEX(ATS!$A:$AE,MATCH('2) Order Form'!$W630,ATS!$AD:$AD,0),1)</f>
        <v>828107</v>
      </c>
      <c r="D630" s="34" t="str">
        <f>INDEX(ATS!$A:$AE,MATCH('2) Order Form'!$W630,ATS!$AD:$AD,0),2)</f>
        <v>Hunter Gloves JR</v>
      </c>
      <c r="E630" s="83" t="str">
        <f>INDEX(ATS!$A:$AE,MATCH('2) Order Form'!$W630,ATS!$AD:$AD,0),4)</f>
        <v>BLACK-JR-S</v>
      </c>
      <c r="F630" s="83" t="str">
        <f>INDEX(ATS!$A:$AE,MATCH('2) Order Form'!$W630,ATS!$AD:$AD,0),5)</f>
        <v>Black</v>
      </c>
      <c r="G630" s="146" t="str">
        <f>INDEX(ATS!$A:$AE,MATCH('2) Order Form'!$W630,ATS!$AD:$AD,0),6)</f>
        <v>JR-S</v>
      </c>
      <c r="H630" s="59">
        <v>6</v>
      </c>
      <c r="I630" s="112">
        <v>0</v>
      </c>
      <c r="J630" s="118">
        <f>IFERROR(VLOOKUP(W630,ATS!$AD:$AF,2,FALSE),0)</f>
        <v>-24</v>
      </c>
      <c r="K630" s="118" t="str">
        <f t="shared" si="412"/>
        <v>0</v>
      </c>
      <c r="L630" s="118">
        <f>IFERROR(VLOOKUP(W630,ATS!$AD:$AF,3,FALSE),0)</f>
        <v>-24</v>
      </c>
      <c r="M630" s="151" t="str">
        <f t="shared" si="487"/>
        <v>0</v>
      </c>
      <c r="N630" s="94">
        <v>0</v>
      </c>
      <c r="O630" s="56">
        <f t="shared" si="488"/>
        <v>0</v>
      </c>
      <c r="P630" s="51">
        <f>VLOOKUP($C630,Prices!$A$3:$R$1996,MATCH('2) Order Form'!P$8,Prices!$A$2:$R$2,0),FALSE)</f>
        <v>13</v>
      </c>
      <c r="Q630" s="52">
        <f>VLOOKUP($C630,Prices!$A$3:$R$1996,MATCH('2) Order Form'!Q$8,Prices!$A$2:$R$2,0),FALSE)</f>
        <v>24.95</v>
      </c>
      <c r="R630" s="35">
        <f t="shared" si="489"/>
        <v>0</v>
      </c>
      <c r="S630" s="44">
        <f t="shared" si="490"/>
        <v>0</v>
      </c>
      <c r="T630" s="52">
        <f t="shared" si="491"/>
        <v>0</v>
      </c>
      <c r="U630" s="119">
        <f t="shared" si="466"/>
        <v>0</v>
      </c>
      <c r="V630" s="120"/>
      <c r="W630" s="143">
        <v>7048652326713</v>
      </c>
      <c r="X630" s="121"/>
      <c r="Y630" s="122">
        <f t="shared" si="497"/>
        <v>0</v>
      </c>
      <c r="Z630" s="123">
        <f t="shared" ca="1" si="492"/>
        <v>0</v>
      </c>
      <c r="AA630" s="123">
        <f t="shared" ca="1" si="493"/>
        <v>0</v>
      </c>
      <c r="AB630" s="123">
        <f t="shared" ca="1" si="494"/>
        <v>0</v>
      </c>
      <c r="AC630" s="123" t="str">
        <f t="shared" si="495"/>
        <v>828107Black</v>
      </c>
      <c r="AD630" s="124">
        <f t="shared" si="496"/>
        <v>828107</v>
      </c>
      <c r="AE630" s="127">
        <f>VLOOKUP($C630,Classification!$A:$F,5,FALSE)</f>
        <v>164</v>
      </c>
      <c r="AF630" s="125">
        <f>VLOOKUP($C630,Classification!$A:$F,6,FALSE)</f>
        <v>1</v>
      </c>
      <c r="AG630" s="126" t="str">
        <f>INDEX(ATS!$A:$AE,MATCH('2) Order Form'!$W630,ATS!$AD:$AD,0),7)</f>
        <v>Active</v>
      </c>
    </row>
    <row r="631" spans="1:33" ht="17.25" customHeight="1" x14ac:dyDescent="0.2">
      <c r="A631" s="34">
        <v>5</v>
      </c>
      <c r="B631" s="34" t="str">
        <f>VLOOKUP(A631,Classification!$H$2:$I$11,2,FALSE)</f>
        <v>Bike Apparel</v>
      </c>
      <c r="C631" s="34">
        <f>INDEX(ATS!$A:$AE,MATCH('2) Order Form'!$W631,ATS!$AD:$AD,0),1)</f>
        <v>828107</v>
      </c>
      <c r="D631" s="34" t="str">
        <f>INDEX(ATS!$A:$AE,MATCH('2) Order Form'!$W631,ATS!$AD:$AD,0),2)</f>
        <v>Hunter Gloves JR</v>
      </c>
      <c r="E631" s="83" t="str">
        <f>INDEX(ATS!$A:$AE,MATCH('2) Order Form'!$W631,ATS!$AD:$AD,0),4)</f>
        <v>HYDRO-JR-M</v>
      </c>
      <c r="F631" s="83" t="str">
        <f>INDEX(ATS!$A:$AE,MATCH('2) Order Form'!$W631,ATS!$AD:$AD,0),5)</f>
        <v>Hydro</v>
      </c>
      <c r="G631" s="146" t="str">
        <f>INDEX(ATS!$A:$AE,MATCH('2) Order Form'!$W631,ATS!$AD:$AD,0),6)</f>
        <v>JR-M</v>
      </c>
      <c r="H631" s="59">
        <v>6</v>
      </c>
      <c r="I631" s="112">
        <v>0</v>
      </c>
      <c r="J631" s="118">
        <f>IFERROR(VLOOKUP(W631,ATS!$AD:$AF,2,FALSE),0)</f>
        <v>0</v>
      </c>
      <c r="K631" s="118" t="str">
        <f t="shared" si="412"/>
        <v>0</v>
      </c>
      <c r="L631" s="118">
        <f>IFERROR(VLOOKUP(W631,ATS!$AD:$AF,3,FALSE),0)</f>
        <v>0</v>
      </c>
      <c r="M631" s="151" t="str">
        <f t="shared" si="487"/>
        <v>0</v>
      </c>
      <c r="N631" s="94">
        <v>0</v>
      </c>
      <c r="O631" s="56">
        <f t="shared" si="488"/>
        <v>0</v>
      </c>
      <c r="P631" s="51">
        <f>VLOOKUP($C631,Prices!$A$3:$R$1996,MATCH('2) Order Form'!P$8,Prices!$A$2:$R$2,0),FALSE)</f>
        <v>13</v>
      </c>
      <c r="Q631" s="52">
        <f>VLOOKUP($C631,Prices!$A$3:$R$1996,MATCH('2) Order Form'!Q$8,Prices!$A$2:$R$2,0),FALSE)</f>
        <v>24.95</v>
      </c>
      <c r="R631" s="35">
        <f t="shared" si="489"/>
        <v>0</v>
      </c>
      <c r="S631" s="44">
        <f t="shared" si="490"/>
        <v>0</v>
      </c>
      <c r="T631" s="52">
        <f t="shared" si="491"/>
        <v>0</v>
      </c>
      <c r="U631" s="119">
        <f t="shared" si="466"/>
        <v>0</v>
      </c>
      <c r="V631" s="120"/>
      <c r="W631" s="143">
        <v>7048652326720</v>
      </c>
      <c r="X631" s="121"/>
      <c r="Y631" s="122">
        <f t="shared" si="497"/>
        <v>0</v>
      </c>
      <c r="Z631" s="123">
        <f t="shared" ca="1" si="492"/>
        <v>0</v>
      </c>
      <c r="AA631" s="123">
        <f t="shared" ca="1" si="493"/>
        <v>0</v>
      </c>
      <c r="AB631" s="123">
        <f t="shared" ca="1" si="494"/>
        <v>1</v>
      </c>
      <c r="AC631" s="123" t="str">
        <f t="shared" si="495"/>
        <v>828107Hydro</v>
      </c>
      <c r="AD631" s="124">
        <f t="shared" si="496"/>
        <v>828107</v>
      </c>
      <c r="AE631" s="127">
        <f>VLOOKUP($C631,Classification!$A:$F,5,FALSE)</f>
        <v>164</v>
      </c>
      <c r="AF631" s="125">
        <f>VLOOKUP($C631,Classification!$A:$F,6,FALSE)</f>
        <v>1</v>
      </c>
      <c r="AG631" s="126" t="str">
        <f>INDEX(ATS!$A:$AE,MATCH('2) Order Form'!$W631,ATS!$AD:$AD,0),7)</f>
        <v>Stock</v>
      </c>
    </row>
    <row r="632" spans="1:33" ht="17.25" customHeight="1" x14ac:dyDescent="0.2">
      <c r="A632" s="34">
        <v>5</v>
      </c>
      <c r="B632" s="34" t="str">
        <f>VLOOKUP(A632,Classification!$H$2:$I$11,2,FALSE)</f>
        <v>Bike Apparel</v>
      </c>
      <c r="C632" s="34">
        <f>INDEX(ATS!$A:$AE,MATCH('2) Order Form'!$W632,ATS!$AD:$AD,0),1)</f>
        <v>828107</v>
      </c>
      <c r="D632" s="34" t="str">
        <f>INDEX(ATS!$A:$AE,MATCH('2) Order Form'!$W632,ATS!$AD:$AD,0),2)</f>
        <v>Hunter Gloves JR</v>
      </c>
      <c r="E632" s="83" t="str">
        <f>INDEX(ATS!$A:$AE,MATCH('2) Order Form'!$W632,ATS!$AD:$AD,0),4)</f>
        <v>HYDRO-JR-S</v>
      </c>
      <c r="F632" s="83" t="str">
        <f>INDEX(ATS!$A:$AE,MATCH('2) Order Form'!$W632,ATS!$AD:$AD,0),5)</f>
        <v>Hydro</v>
      </c>
      <c r="G632" s="146" t="str">
        <f>INDEX(ATS!$A:$AE,MATCH('2) Order Form'!$W632,ATS!$AD:$AD,0),6)</f>
        <v>JR-S</v>
      </c>
      <c r="H632" s="59">
        <v>6</v>
      </c>
      <c r="I632" s="112">
        <v>0</v>
      </c>
      <c r="J632" s="118">
        <f>IFERROR(VLOOKUP(W632,ATS!$AD:$AF,2,FALSE),0)</f>
        <v>0</v>
      </c>
      <c r="K632" s="118" t="str">
        <f t="shared" si="412"/>
        <v>0</v>
      </c>
      <c r="L632" s="118">
        <f>IFERROR(VLOOKUP(W632,ATS!$AD:$AF,3,FALSE),0)</f>
        <v>0</v>
      </c>
      <c r="M632" s="151" t="str">
        <f t="shared" si="487"/>
        <v>0</v>
      </c>
      <c r="N632" s="94">
        <v>0</v>
      </c>
      <c r="O632" s="56">
        <f t="shared" si="488"/>
        <v>0</v>
      </c>
      <c r="P632" s="51">
        <f>VLOOKUP($C632,Prices!$A$3:$R$1996,MATCH('2) Order Form'!P$8,Prices!$A$2:$R$2,0),FALSE)</f>
        <v>13</v>
      </c>
      <c r="Q632" s="52">
        <f>VLOOKUP($C632,Prices!$A$3:$R$1996,MATCH('2) Order Form'!Q$8,Prices!$A$2:$R$2,0),FALSE)</f>
        <v>24.95</v>
      </c>
      <c r="R632" s="35">
        <f t="shared" si="489"/>
        <v>0</v>
      </c>
      <c r="S632" s="44">
        <f t="shared" si="490"/>
        <v>0</v>
      </c>
      <c r="T632" s="52">
        <f t="shared" si="491"/>
        <v>0</v>
      </c>
      <c r="U632" s="119">
        <f t="shared" si="466"/>
        <v>0</v>
      </c>
      <c r="V632" s="120"/>
      <c r="W632" s="143">
        <v>7048652326737</v>
      </c>
      <c r="X632" s="121"/>
      <c r="Y632" s="122">
        <f t="shared" si="497"/>
        <v>0</v>
      </c>
      <c r="Z632" s="123">
        <f t="shared" ca="1" si="492"/>
        <v>0</v>
      </c>
      <c r="AA632" s="123">
        <f t="shared" ca="1" si="493"/>
        <v>0</v>
      </c>
      <c r="AB632" s="123">
        <f t="shared" ca="1" si="494"/>
        <v>0</v>
      </c>
      <c r="AC632" s="123" t="str">
        <f t="shared" si="495"/>
        <v>828107Hydro</v>
      </c>
      <c r="AD632" s="124">
        <f t="shared" si="496"/>
        <v>828107</v>
      </c>
      <c r="AE632" s="127">
        <f>VLOOKUP($C632,Classification!$A:$F,5,FALSE)</f>
        <v>164</v>
      </c>
      <c r="AF632" s="125">
        <f>VLOOKUP($C632,Classification!$A:$F,6,FALSE)</f>
        <v>1</v>
      </c>
      <c r="AG632" s="126" t="str">
        <f>INDEX(ATS!$A:$AE,MATCH('2) Order Form'!$W632,ATS!$AD:$AD,0),7)</f>
        <v>Stock</v>
      </c>
    </row>
    <row r="633" spans="1:33" ht="17.25" customHeight="1" x14ac:dyDescent="0.2">
      <c r="A633" s="34">
        <v>5</v>
      </c>
      <c r="B633" s="34" t="str">
        <f>VLOOKUP(A633,Classification!$H$2:$I$11,2,FALSE)</f>
        <v>Bike Apparel</v>
      </c>
      <c r="C633" s="34">
        <f>INDEX(ATS!$A:$AE,MATCH('2) Order Form'!$W633,ATS!$AD:$AD,0),1)</f>
        <v>828150</v>
      </c>
      <c r="D633" s="34" t="str">
        <f>INDEX(ATS!$A:$AE,MATCH('2) Order Form'!$W633,ATS!$AD:$AD,0),2)</f>
        <v>Hunter Merino Socks JR</v>
      </c>
      <c r="E633" s="83" t="str">
        <f>INDEX(ATS!$A:$AE,MATCH('2) Order Form'!$W633,ATS!$AD:$AD,0),4)</f>
        <v>GRBE-34/36</v>
      </c>
      <c r="F633" s="83" t="str">
        <f>INDEX(ATS!$A:$AE,MATCH('2) Order Form'!$W633,ATS!$AD:$AD,0),5)</f>
        <v>Glacier Blue</v>
      </c>
      <c r="G633" s="146" t="str">
        <f>INDEX(ATS!$A:$AE,MATCH('2) Order Form'!$W633,ATS!$AD:$AD,0),6)</f>
        <v>34/36</v>
      </c>
      <c r="H633" s="59">
        <v>6</v>
      </c>
      <c r="I633" s="112">
        <v>0</v>
      </c>
      <c r="J633" s="118">
        <f>IFERROR(VLOOKUP(W633,ATS!$AD:$AF,2,FALSE),0)</f>
        <v>258</v>
      </c>
      <c r="K633" s="118" t="str">
        <f t="shared" si="412"/>
        <v>50+</v>
      </c>
      <c r="L633" s="118">
        <f>IFERROR(VLOOKUP(W633,ATS!$AD:$AF,3,FALSE),0)</f>
        <v>258</v>
      </c>
      <c r="M633" s="151" t="str">
        <f t="shared" si="487"/>
        <v>50+</v>
      </c>
      <c r="N633" s="94">
        <v>0</v>
      </c>
      <c r="O633" s="56">
        <f t="shared" si="488"/>
        <v>0</v>
      </c>
      <c r="P633" s="51">
        <f>VLOOKUP($C633,Prices!$A$3:$R$1996,MATCH('2) Order Form'!P$8,Prices!$A$2:$R$2,0),FALSE)</f>
        <v>8</v>
      </c>
      <c r="Q633" s="52">
        <f>VLOOKUP($C633,Prices!$A$3:$R$1996,MATCH('2) Order Form'!Q$8,Prices!$A$2:$R$2,0),FALSE)</f>
        <v>14.95</v>
      </c>
      <c r="R633" s="35">
        <f t="shared" si="489"/>
        <v>0</v>
      </c>
      <c r="S633" s="44">
        <f t="shared" si="490"/>
        <v>0</v>
      </c>
      <c r="T633" s="52">
        <f t="shared" si="491"/>
        <v>0</v>
      </c>
      <c r="U633" s="119">
        <f t="shared" si="466"/>
        <v>0</v>
      </c>
      <c r="V633" s="120"/>
      <c r="W633" s="143">
        <v>7048652326928</v>
      </c>
      <c r="X633" s="121"/>
      <c r="Y633" s="122">
        <f t="shared" si="497"/>
        <v>0</v>
      </c>
      <c r="Z633" s="123">
        <f t="shared" ca="1" si="492"/>
        <v>0</v>
      </c>
      <c r="AA633" s="123">
        <f t="shared" ca="1" si="493"/>
        <v>1</v>
      </c>
      <c r="AB633" s="123">
        <f t="shared" ca="1" si="494"/>
        <v>1</v>
      </c>
      <c r="AC633" s="123" t="str">
        <f t="shared" si="495"/>
        <v>828150Glacier Blue</v>
      </c>
      <c r="AD633" s="124">
        <f t="shared" si="496"/>
        <v>828150</v>
      </c>
      <c r="AE633" s="127">
        <f>VLOOKUP($C633,Classification!$A:$F,5,FALSE)</f>
        <v>166</v>
      </c>
      <c r="AF633" s="125">
        <f>VLOOKUP($C633,Classification!$A:$F,6,FALSE)</f>
        <v>1</v>
      </c>
      <c r="AG633" s="126" t="str">
        <f>INDEX(ATS!$A:$AE,MATCH('2) Order Form'!$W633,ATS!$AD:$AD,0),7)</f>
        <v>Stock</v>
      </c>
    </row>
    <row r="634" spans="1:33" ht="17.25" customHeight="1" x14ac:dyDescent="0.2">
      <c r="A634" s="34">
        <v>5</v>
      </c>
      <c r="B634" s="34" t="str">
        <f>VLOOKUP(A634,Classification!$H$2:$I$11,2,FALSE)</f>
        <v>Bike Apparel</v>
      </c>
      <c r="C634" s="34">
        <f>INDEX(ATS!$A:$AE,MATCH('2) Order Form'!$W634,ATS!$AD:$AD,0),1)</f>
        <v>828150</v>
      </c>
      <c r="D634" s="34" t="str">
        <f>INDEX(ATS!$A:$AE,MATCH('2) Order Form'!$W634,ATS!$AD:$AD,0),2)</f>
        <v>Hunter Merino Socks JR</v>
      </c>
      <c r="E634" s="83" t="str">
        <f>INDEX(ATS!$A:$AE,MATCH('2) Order Form'!$W634,ATS!$AD:$AD,0),4)</f>
        <v>ONBE-34/36</v>
      </c>
      <c r="F634" s="83" t="str">
        <f>INDEX(ATS!$A:$AE,MATCH('2) Order Form'!$W634,ATS!$AD:$AD,0),5)</f>
        <v>Ocean Blue</v>
      </c>
      <c r="G634" s="146" t="str">
        <f>INDEX(ATS!$A:$AE,MATCH('2) Order Form'!$W634,ATS!$AD:$AD,0),6)</f>
        <v>34/36</v>
      </c>
      <c r="H634" s="59">
        <v>6</v>
      </c>
      <c r="I634" s="112">
        <v>0</v>
      </c>
      <c r="J634" s="118">
        <f>IFERROR(VLOOKUP(W634,ATS!$AD:$AF,2,FALSE),0)</f>
        <v>252</v>
      </c>
      <c r="K634" s="118" t="str">
        <f t="shared" si="412"/>
        <v>50+</v>
      </c>
      <c r="L634" s="118">
        <f>IFERROR(VLOOKUP(W634,ATS!$AD:$AF,3,FALSE),0)</f>
        <v>252</v>
      </c>
      <c r="M634" s="151" t="str">
        <f t="shared" si="487"/>
        <v>50+</v>
      </c>
      <c r="N634" s="94">
        <v>0</v>
      </c>
      <c r="O634" s="56">
        <f t="shared" si="488"/>
        <v>0</v>
      </c>
      <c r="P634" s="51">
        <f>VLOOKUP($C634,Prices!$A$3:$R$1996,MATCH('2) Order Form'!P$8,Prices!$A$2:$R$2,0),FALSE)</f>
        <v>8</v>
      </c>
      <c r="Q634" s="52">
        <f>VLOOKUP($C634,Prices!$A$3:$R$1996,MATCH('2) Order Form'!Q$8,Prices!$A$2:$R$2,0),FALSE)</f>
        <v>14.95</v>
      </c>
      <c r="R634" s="35">
        <f t="shared" si="489"/>
        <v>0</v>
      </c>
      <c r="S634" s="44">
        <f t="shared" si="490"/>
        <v>0</v>
      </c>
      <c r="T634" s="52">
        <f t="shared" si="491"/>
        <v>0</v>
      </c>
      <c r="U634" s="119">
        <f t="shared" si="466"/>
        <v>0</v>
      </c>
      <c r="V634" s="120"/>
      <c r="W634" s="143">
        <v>7048652326935</v>
      </c>
      <c r="X634" s="121"/>
      <c r="Y634" s="122">
        <f t="shared" si="497"/>
        <v>0</v>
      </c>
      <c r="Z634" s="123">
        <f t="shared" ca="1" si="492"/>
        <v>0</v>
      </c>
      <c r="AA634" s="123">
        <f t="shared" ca="1" si="493"/>
        <v>0</v>
      </c>
      <c r="AB634" s="123">
        <f t="shared" ca="1" si="494"/>
        <v>1</v>
      </c>
      <c r="AC634" s="123" t="str">
        <f t="shared" si="495"/>
        <v>828150Ocean Blue</v>
      </c>
      <c r="AD634" s="124">
        <f t="shared" si="496"/>
        <v>828150</v>
      </c>
      <c r="AE634" s="127">
        <f>VLOOKUP($C634,Classification!$A:$F,5,FALSE)</f>
        <v>166</v>
      </c>
      <c r="AF634" s="125">
        <f>VLOOKUP($C634,Classification!$A:$F,6,FALSE)</f>
        <v>1</v>
      </c>
      <c r="AG634" s="126" t="str">
        <f>INDEX(ATS!$A:$AE,MATCH('2) Order Form'!$W634,ATS!$AD:$AD,0),7)</f>
        <v>Stock</v>
      </c>
    </row>
    <row r="635" spans="1:33" ht="17.25" customHeight="1" x14ac:dyDescent="0.2">
      <c r="A635" s="34">
        <v>7</v>
      </c>
      <c r="B635" s="34" t="str">
        <f>VLOOKUP(A635,Classification!$H$2:$I$11,2,FALSE)</f>
        <v>Streetwear &amp; Accessories</v>
      </c>
      <c r="C635" s="34">
        <f>INDEX(ATS!$A:$AE,MATCH('2) Order Form'!$W635,ATS!$AD:$AD,0),1)</f>
        <v>828169</v>
      </c>
      <c r="D635" s="34" t="str">
        <f>INDEX(ATS!$A:$AE,MATCH('2) Order Form'!$W635,ATS!$AD:$AD,0),2)</f>
        <v>Chaser Hoodie M</v>
      </c>
      <c r="E635" s="83" t="str">
        <f>INDEX(ATS!$A:$AE,MATCH('2) Order Form'!$W635,ATS!$AD:$AD,0),4)</f>
        <v>BLACK-S</v>
      </c>
      <c r="F635" s="83" t="str">
        <f>INDEX(ATS!$A:$AE,MATCH('2) Order Form'!$W635,ATS!$AD:$AD,0),5)</f>
        <v>Black</v>
      </c>
      <c r="G635" s="146" t="str">
        <f>INDEX(ATS!$A:$AE,MATCH('2) Order Form'!$W635,ATS!$AD:$AD,0),6)</f>
        <v>S</v>
      </c>
      <c r="H635" s="59">
        <v>1</v>
      </c>
      <c r="I635" s="112">
        <v>0</v>
      </c>
      <c r="J635" s="118">
        <f>IFERROR(VLOOKUP(W635,ATS!$AD:$AF,2,FALSE),0)</f>
        <v>0</v>
      </c>
      <c r="K635" s="118" t="str">
        <f t="shared" ref="K635:K684" si="498">IF(J635=99999,"OPEN",IF(J635&gt;50,"50+",IF(J635&lt;=0,"0",J635)))</f>
        <v>0</v>
      </c>
      <c r="L635" s="118">
        <f>IFERROR(VLOOKUP(W635,ATS!$AD:$AF,3,FALSE),0)</f>
        <v>0</v>
      </c>
      <c r="M635" s="151" t="str">
        <f t="shared" si="487"/>
        <v>0</v>
      </c>
      <c r="N635" s="94">
        <v>0</v>
      </c>
      <c r="O635" s="56">
        <f t="shared" si="488"/>
        <v>0</v>
      </c>
      <c r="P635" s="51">
        <f>VLOOKUP($C635,Prices!$A$3:$R$1996,MATCH('2) Order Form'!P$8,Prices!$A$2:$R$2,0),FALSE)</f>
        <v>45</v>
      </c>
      <c r="Q635" s="52">
        <f>VLOOKUP($C635,Prices!$A$3:$R$1996,MATCH('2) Order Form'!Q$8,Prices!$A$2:$R$2,0),FALSE)</f>
        <v>89.95</v>
      </c>
      <c r="R635" s="35">
        <f t="shared" si="489"/>
        <v>0</v>
      </c>
      <c r="S635" s="44">
        <f t="shared" si="490"/>
        <v>0</v>
      </c>
      <c r="T635" s="52">
        <f t="shared" si="491"/>
        <v>0</v>
      </c>
      <c r="U635" s="119">
        <f t="shared" si="466"/>
        <v>0</v>
      </c>
      <c r="V635" s="120"/>
      <c r="W635" s="143">
        <v>7048652535160</v>
      </c>
      <c r="X635" s="121"/>
      <c r="Y635" s="122">
        <f t="shared" si="497"/>
        <v>0</v>
      </c>
      <c r="Z635" s="123">
        <f t="shared" ca="1" si="492"/>
        <v>1</v>
      </c>
      <c r="AA635" s="123">
        <f t="shared" ca="1" si="493"/>
        <v>1</v>
      </c>
      <c r="AB635" s="123">
        <f t="shared" ca="1" si="494"/>
        <v>1</v>
      </c>
      <c r="AC635" s="123" t="str">
        <f t="shared" si="495"/>
        <v>828169Black</v>
      </c>
      <c r="AD635" s="124">
        <f t="shared" si="496"/>
        <v>828169</v>
      </c>
      <c r="AE635" s="127">
        <f>VLOOKUP($C635,Classification!$A:$F,5,FALSE)</f>
        <v>170</v>
      </c>
      <c r="AF635" s="125">
        <f>VLOOKUP($C635,Classification!$A:$F,6,FALSE)</f>
        <v>1</v>
      </c>
      <c r="AG635" s="126" t="str">
        <f>INDEX(ATS!$A:$AE,MATCH('2) Order Form'!$W635,ATS!$AD:$AD,0),7)</f>
        <v>Active</v>
      </c>
    </row>
    <row r="636" spans="1:33" ht="17.25" customHeight="1" x14ac:dyDescent="0.2">
      <c r="A636" s="34">
        <v>7</v>
      </c>
      <c r="B636" s="34" t="str">
        <f>VLOOKUP(A636,Classification!$H$2:$I$11,2,FALSE)</f>
        <v>Streetwear &amp; Accessories</v>
      </c>
      <c r="C636" s="34">
        <f>INDEX(ATS!$A:$AE,MATCH('2) Order Form'!$W636,ATS!$AD:$AD,0),1)</f>
        <v>828169</v>
      </c>
      <c r="D636" s="34" t="str">
        <f>INDEX(ATS!$A:$AE,MATCH('2) Order Form'!$W636,ATS!$AD:$AD,0),2)</f>
        <v>Chaser Hoodie M</v>
      </c>
      <c r="E636" s="83" t="str">
        <f>INDEX(ATS!$A:$AE,MATCH('2) Order Form'!$W636,ATS!$AD:$AD,0),4)</f>
        <v>BLACK-M</v>
      </c>
      <c r="F636" s="83" t="str">
        <f>INDEX(ATS!$A:$AE,MATCH('2) Order Form'!$W636,ATS!$AD:$AD,0),5)</f>
        <v>Black</v>
      </c>
      <c r="G636" s="146" t="str">
        <f>INDEX(ATS!$A:$AE,MATCH('2) Order Form'!$W636,ATS!$AD:$AD,0),6)</f>
        <v>M</v>
      </c>
      <c r="H636" s="59">
        <v>1</v>
      </c>
      <c r="I636" s="112">
        <v>0</v>
      </c>
      <c r="J636" s="118">
        <f>IFERROR(VLOOKUP(W636,ATS!$AD:$AF,2,FALSE),0)</f>
        <v>15</v>
      </c>
      <c r="K636" s="118">
        <f t="shared" si="498"/>
        <v>15</v>
      </c>
      <c r="L636" s="118">
        <f>IFERROR(VLOOKUP(W636,ATS!$AD:$AF,3,FALSE),0)</f>
        <v>15</v>
      </c>
      <c r="M636" s="151">
        <f t="shared" si="487"/>
        <v>15</v>
      </c>
      <c r="N636" s="94">
        <v>0</v>
      </c>
      <c r="O636" s="56">
        <f t="shared" si="488"/>
        <v>0</v>
      </c>
      <c r="P636" s="51">
        <f>VLOOKUP($C636,Prices!$A$3:$R$1996,MATCH('2) Order Form'!P$8,Prices!$A$2:$R$2,0),FALSE)</f>
        <v>45</v>
      </c>
      <c r="Q636" s="52">
        <f>VLOOKUP($C636,Prices!$A$3:$R$1996,MATCH('2) Order Form'!Q$8,Prices!$A$2:$R$2,0),FALSE)</f>
        <v>89.95</v>
      </c>
      <c r="R636" s="35">
        <f t="shared" si="489"/>
        <v>0</v>
      </c>
      <c r="S636" s="44">
        <f t="shared" si="490"/>
        <v>0</v>
      </c>
      <c r="T636" s="52">
        <f t="shared" si="491"/>
        <v>0</v>
      </c>
      <c r="U636" s="119">
        <f t="shared" si="466"/>
        <v>0</v>
      </c>
      <c r="V636" s="120"/>
      <c r="W636" s="143">
        <v>7048652535153</v>
      </c>
      <c r="X636" s="121"/>
      <c r="Y636" s="122">
        <f t="shared" si="497"/>
        <v>0</v>
      </c>
      <c r="Z636" s="123">
        <f t="shared" ca="1" si="492"/>
        <v>0</v>
      </c>
      <c r="AA636" s="123">
        <f t="shared" ca="1" si="493"/>
        <v>0</v>
      </c>
      <c r="AB636" s="123">
        <f t="shared" ca="1" si="494"/>
        <v>0</v>
      </c>
      <c r="AC636" s="123" t="str">
        <f t="shared" si="495"/>
        <v>828169Black</v>
      </c>
      <c r="AD636" s="124">
        <f t="shared" si="496"/>
        <v>828169</v>
      </c>
      <c r="AE636" s="127">
        <f>VLOOKUP($C636,Classification!$A:$F,5,FALSE)</f>
        <v>170</v>
      </c>
      <c r="AF636" s="125">
        <f>VLOOKUP($C636,Classification!$A:$F,6,FALSE)</f>
        <v>1</v>
      </c>
      <c r="AG636" s="126" t="str">
        <f>INDEX(ATS!$A:$AE,MATCH('2) Order Form'!$W636,ATS!$AD:$AD,0),7)</f>
        <v>Active</v>
      </c>
    </row>
    <row r="637" spans="1:33" ht="17.25" customHeight="1" x14ac:dyDescent="0.2">
      <c r="A637" s="34">
        <v>7</v>
      </c>
      <c r="B637" s="34" t="str">
        <f>VLOOKUP(A637,Classification!$H$2:$I$11,2,FALSE)</f>
        <v>Streetwear &amp; Accessories</v>
      </c>
      <c r="C637" s="34">
        <f>INDEX(ATS!$A:$AE,MATCH('2) Order Form'!$W637,ATS!$AD:$AD,0),1)</f>
        <v>828169</v>
      </c>
      <c r="D637" s="34" t="str">
        <f>INDEX(ATS!$A:$AE,MATCH('2) Order Form'!$W637,ATS!$AD:$AD,0),2)</f>
        <v>Chaser Hoodie M</v>
      </c>
      <c r="E637" s="83" t="str">
        <f>INDEX(ATS!$A:$AE,MATCH('2) Order Form'!$W637,ATS!$AD:$AD,0),4)</f>
        <v>BLACK-L</v>
      </c>
      <c r="F637" s="83" t="str">
        <f>INDEX(ATS!$A:$AE,MATCH('2) Order Form'!$W637,ATS!$AD:$AD,0),5)</f>
        <v>Black</v>
      </c>
      <c r="G637" s="146" t="str">
        <f>INDEX(ATS!$A:$AE,MATCH('2) Order Form'!$W637,ATS!$AD:$AD,0),6)</f>
        <v>L</v>
      </c>
      <c r="H637" s="59">
        <v>1</v>
      </c>
      <c r="I637" s="112">
        <v>0</v>
      </c>
      <c r="J637" s="118">
        <f>IFERROR(VLOOKUP(W637,ATS!$AD:$AF,2,FALSE),0)</f>
        <v>32</v>
      </c>
      <c r="K637" s="118">
        <f t="shared" si="498"/>
        <v>32</v>
      </c>
      <c r="L637" s="118">
        <f>IFERROR(VLOOKUP(W637,ATS!$AD:$AF,3,FALSE),0)</f>
        <v>32</v>
      </c>
      <c r="M637" s="151">
        <f t="shared" ref="M637:M646" si="499">IF(L637=99999,"OPEN",IF(L637&gt;50,"50+",IF(L637&lt;=0,"0",L637)))</f>
        <v>32</v>
      </c>
      <c r="N637" s="94">
        <v>0</v>
      </c>
      <c r="O637" s="56">
        <f t="shared" ref="O637:O646" si="500">IF(N637&lt;&gt;0,N637,$P$5)</f>
        <v>0</v>
      </c>
      <c r="P637" s="51">
        <f>VLOOKUP($C637,Prices!$A$3:$R$1996,MATCH('2) Order Form'!P$8,Prices!$A$2:$R$2,0),FALSE)</f>
        <v>45</v>
      </c>
      <c r="Q637" s="52">
        <f>VLOOKUP($C637,Prices!$A$3:$R$1996,MATCH('2) Order Form'!Q$8,Prices!$A$2:$R$2,0),FALSE)</f>
        <v>89.95</v>
      </c>
      <c r="R637" s="35">
        <f t="shared" ref="R637:R646" si="501">I637*P637</f>
        <v>0</v>
      </c>
      <c r="S637" s="44">
        <f t="shared" ref="S637:S646" si="502">R637*O637</f>
        <v>0</v>
      </c>
      <c r="T637" s="52">
        <f t="shared" ref="T637:T646" si="503">R637-S637</f>
        <v>0</v>
      </c>
      <c r="U637" s="119">
        <f t="shared" si="466"/>
        <v>0</v>
      </c>
      <c r="V637" s="120"/>
      <c r="W637" s="143">
        <v>7048652535146</v>
      </c>
      <c r="X637" s="121"/>
      <c r="Y637" s="122">
        <f t="shared" si="497"/>
        <v>0</v>
      </c>
      <c r="Z637" s="123">
        <f t="shared" ref="Z637:Z646" ca="1" si="504">IF(A637=OFFSET(A637,-1,0),0,1)</f>
        <v>0</v>
      </c>
      <c r="AA637" s="123">
        <f t="shared" ref="AA637:AA646" ca="1" si="505">IF(C637=OFFSET(C637,-1,0),0,1)</f>
        <v>0</v>
      </c>
      <c r="AB637" s="123">
        <f t="shared" ref="AB637:AB646" ca="1" si="506">IF(F637=OFFSET(F637,-1,0),0,1)</f>
        <v>0</v>
      </c>
      <c r="AC637" s="123" t="str">
        <f t="shared" ref="AC637:AC646" si="507">CONCATENATE(C637,F637)</f>
        <v>828169Black</v>
      </c>
      <c r="AD637" s="124">
        <f t="shared" ref="AD637:AD646" si="508">IFERROR(IF(B637="EYEWEAR",CONCATENATE(C637,"-",G637),C637),C637)</f>
        <v>828169</v>
      </c>
      <c r="AE637" s="127">
        <f>VLOOKUP($C637,Classification!$A:$F,5,FALSE)</f>
        <v>170</v>
      </c>
      <c r="AF637" s="125">
        <f>VLOOKUP($C637,Classification!$A:$F,6,FALSE)</f>
        <v>1</v>
      </c>
      <c r="AG637" s="126" t="str">
        <f>INDEX(ATS!$A:$AE,MATCH('2) Order Form'!$W637,ATS!$AD:$AD,0),7)</f>
        <v>Active</v>
      </c>
    </row>
    <row r="638" spans="1:33" ht="17.25" customHeight="1" x14ac:dyDescent="0.2">
      <c r="A638" s="34">
        <v>7</v>
      </c>
      <c r="B638" s="34" t="str">
        <f>VLOOKUP(A638,Classification!$H$2:$I$11,2,FALSE)</f>
        <v>Streetwear &amp; Accessories</v>
      </c>
      <c r="C638" s="34">
        <f>INDEX(ATS!$A:$AE,MATCH('2) Order Form'!$W638,ATS!$AD:$AD,0),1)</f>
        <v>828169</v>
      </c>
      <c r="D638" s="34" t="str">
        <f>INDEX(ATS!$A:$AE,MATCH('2) Order Form'!$W638,ATS!$AD:$AD,0),2)</f>
        <v>Chaser Hoodie M</v>
      </c>
      <c r="E638" s="83" t="str">
        <f>INDEX(ATS!$A:$AE,MATCH('2) Order Form'!$W638,ATS!$AD:$AD,0),4)</f>
        <v>BLACK-XL</v>
      </c>
      <c r="F638" s="83" t="str">
        <f>INDEX(ATS!$A:$AE,MATCH('2) Order Form'!$W638,ATS!$AD:$AD,0),5)</f>
        <v>Black</v>
      </c>
      <c r="G638" s="146" t="str">
        <f>INDEX(ATS!$A:$AE,MATCH('2) Order Form'!$W638,ATS!$AD:$AD,0),6)</f>
        <v>XL</v>
      </c>
      <c r="H638" s="59">
        <v>1</v>
      </c>
      <c r="I638" s="112">
        <v>0</v>
      </c>
      <c r="J638" s="118">
        <f>IFERROR(VLOOKUP(W638,ATS!$AD:$AF,2,FALSE),0)</f>
        <v>20</v>
      </c>
      <c r="K638" s="118">
        <f t="shared" si="498"/>
        <v>20</v>
      </c>
      <c r="L638" s="118">
        <f>IFERROR(VLOOKUP(W638,ATS!$AD:$AF,3,FALSE),0)</f>
        <v>20</v>
      </c>
      <c r="M638" s="151">
        <f t="shared" si="499"/>
        <v>20</v>
      </c>
      <c r="N638" s="94">
        <v>0</v>
      </c>
      <c r="O638" s="56">
        <f t="shared" si="500"/>
        <v>0</v>
      </c>
      <c r="P638" s="51">
        <f>VLOOKUP($C638,Prices!$A$3:$R$1996,MATCH('2) Order Form'!P$8,Prices!$A$2:$R$2,0),FALSE)</f>
        <v>45</v>
      </c>
      <c r="Q638" s="52">
        <f>VLOOKUP($C638,Prices!$A$3:$R$1996,MATCH('2) Order Form'!Q$8,Prices!$A$2:$R$2,0),FALSE)</f>
        <v>89.95</v>
      </c>
      <c r="R638" s="35">
        <f t="shared" si="501"/>
        <v>0</v>
      </c>
      <c r="S638" s="44">
        <f t="shared" si="502"/>
        <v>0</v>
      </c>
      <c r="T638" s="52">
        <f t="shared" si="503"/>
        <v>0</v>
      </c>
      <c r="U638" s="119">
        <f t="shared" si="466"/>
        <v>0</v>
      </c>
      <c r="V638" s="120"/>
      <c r="W638" s="143">
        <v>7048652535177</v>
      </c>
      <c r="X638" s="121"/>
      <c r="Y638" s="122">
        <f t="shared" si="497"/>
        <v>0</v>
      </c>
      <c r="Z638" s="123">
        <f t="shared" ca="1" si="504"/>
        <v>0</v>
      </c>
      <c r="AA638" s="123">
        <f t="shared" ca="1" si="505"/>
        <v>0</v>
      </c>
      <c r="AB638" s="123">
        <f t="shared" ca="1" si="506"/>
        <v>0</v>
      </c>
      <c r="AC638" s="123" t="str">
        <f t="shared" si="507"/>
        <v>828169Black</v>
      </c>
      <c r="AD638" s="124">
        <f t="shared" si="508"/>
        <v>828169</v>
      </c>
      <c r="AE638" s="127">
        <f>VLOOKUP($C638,Classification!$A:$F,5,FALSE)</f>
        <v>170</v>
      </c>
      <c r="AF638" s="125">
        <f>VLOOKUP($C638,Classification!$A:$F,6,FALSE)</f>
        <v>1</v>
      </c>
      <c r="AG638" s="126" t="str">
        <f>INDEX(ATS!$A:$AE,MATCH('2) Order Form'!$W638,ATS!$AD:$AD,0),7)</f>
        <v>Active</v>
      </c>
    </row>
    <row r="639" spans="1:33" ht="17.25" customHeight="1" x14ac:dyDescent="0.2">
      <c r="A639" s="34">
        <v>7</v>
      </c>
      <c r="B639" s="34" t="str">
        <f>VLOOKUP(A639,Classification!$H$2:$I$11,2,FALSE)</f>
        <v>Streetwear &amp; Accessories</v>
      </c>
      <c r="C639" s="34">
        <f>INDEX(ATS!$A:$AE,MATCH('2) Order Form'!$W639,ATS!$AD:$AD,0),1)</f>
        <v>828174</v>
      </c>
      <c r="D639" s="34" t="str">
        <f>INDEX(ATS!$A:$AE,MATCH('2) Order Form'!$W639,ATS!$AD:$AD,0),2)</f>
        <v>Chaser Sweater M</v>
      </c>
      <c r="E639" s="83" t="str">
        <f>INDEX(ATS!$A:$AE,MATCH('2) Order Form'!$W639,ATS!$AD:$AD,0),4)</f>
        <v>BLACK-S</v>
      </c>
      <c r="F639" s="83" t="str">
        <f>INDEX(ATS!$A:$AE,MATCH('2) Order Form'!$W639,ATS!$AD:$AD,0),5)</f>
        <v>Black</v>
      </c>
      <c r="G639" s="146" t="str">
        <f>INDEX(ATS!$A:$AE,MATCH('2) Order Form'!$W639,ATS!$AD:$AD,0),6)</f>
        <v>S</v>
      </c>
      <c r="H639" s="59">
        <v>1</v>
      </c>
      <c r="I639" s="112">
        <v>0</v>
      </c>
      <c r="J639" s="118">
        <f>IFERROR(VLOOKUP(W639,ATS!$AD:$AF,2,FALSE),0)</f>
        <v>0</v>
      </c>
      <c r="K639" s="118" t="str">
        <f t="shared" si="498"/>
        <v>0</v>
      </c>
      <c r="L639" s="118">
        <f>IFERROR(VLOOKUP(W639,ATS!$AD:$AF,3,FALSE),0)</f>
        <v>0</v>
      </c>
      <c r="M639" s="151" t="str">
        <f t="shared" si="499"/>
        <v>0</v>
      </c>
      <c r="N639" s="94">
        <v>0</v>
      </c>
      <c r="O639" s="56">
        <f t="shared" si="500"/>
        <v>0</v>
      </c>
      <c r="P639" s="51">
        <f>VLOOKUP($C639,Prices!$A$3:$R$1996,MATCH('2) Order Form'!P$8,Prices!$A$2:$R$2,0),FALSE)</f>
        <v>35</v>
      </c>
      <c r="Q639" s="52">
        <f>VLOOKUP($C639,Prices!$A$3:$R$1996,MATCH('2) Order Form'!Q$8,Prices!$A$2:$R$2,0),FALSE)</f>
        <v>69.95</v>
      </c>
      <c r="R639" s="35">
        <f t="shared" si="501"/>
        <v>0</v>
      </c>
      <c r="S639" s="44">
        <f t="shared" si="502"/>
        <v>0</v>
      </c>
      <c r="T639" s="52">
        <f t="shared" si="503"/>
        <v>0</v>
      </c>
      <c r="U639" s="119">
        <f t="shared" si="466"/>
        <v>0</v>
      </c>
      <c r="V639" s="120"/>
      <c r="W639" s="143">
        <v>7048652535665</v>
      </c>
      <c r="X639" s="121"/>
      <c r="Y639" s="122">
        <f t="shared" si="497"/>
        <v>0</v>
      </c>
      <c r="Z639" s="123">
        <f t="shared" ca="1" si="504"/>
        <v>0</v>
      </c>
      <c r="AA639" s="123">
        <f t="shared" ca="1" si="505"/>
        <v>1</v>
      </c>
      <c r="AB639" s="123">
        <f t="shared" ca="1" si="506"/>
        <v>0</v>
      </c>
      <c r="AC639" s="123" t="str">
        <f t="shared" si="507"/>
        <v>828174Black</v>
      </c>
      <c r="AD639" s="124">
        <f t="shared" si="508"/>
        <v>828174</v>
      </c>
      <c r="AE639" s="127">
        <f>VLOOKUP($C639,Classification!$A:$F,5,FALSE)</f>
        <v>171</v>
      </c>
      <c r="AF639" s="125">
        <f>VLOOKUP($C639,Classification!$A:$F,6,FALSE)</f>
        <v>1</v>
      </c>
      <c r="AG639" s="126" t="str">
        <f>INDEX(ATS!$A:$AE,MATCH('2) Order Form'!$W639,ATS!$AD:$AD,0),7)</f>
        <v>Active</v>
      </c>
    </row>
    <row r="640" spans="1:33" ht="17.25" customHeight="1" x14ac:dyDescent="0.2">
      <c r="A640" s="34">
        <v>7</v>
      </c>
      <c r="B640" s="34" t="str">
        <f>VLOOKUP(A640,Classification!$H$2:$I$11,2,FALSE)</f>
        <v>Streetwear &amp; Accessories</v>
      </c>
      <c r="C640" s="34">
        <f>INDEX(ATS!$A:$AE,MATCH('2) Order Form'!$W640,ATS!$AD:$AD,0),1)</f>
        <v>828174</v>
      </c>
      <c r="D640" s="34" t="str">
        <f>INDEX(ATS!$A:$AE,MATCH('2) Order Form'!$W640,ATS!$AD:$AD,0),2)</f>
        <v>Chaser Sweater M</v>
      </c>
      <c r="E640" s="83" t="str">
        <f>INDEX(ATS!$A:$AE,MATCH('2) Order Form'!$W640,ATS!$AD:$AD,0),4)</f>
        <v>BLACK-M</v>
      </c>
      <c r="F640" s="83" t="str">
        <f>INDEX(ATS!$A:$AE,MATCH('2) Order Form'!$W640,ATS!$AD:$AD,0),5)</f>
        <v>Black</v>
      </c>
      <c r="G640" s="146" t="str">
        <f>INDEX(ATS!$A:$AE,MATCH('2) Order Form'!$W640,ATS!$AD:$AD,0),6)</f>
        <v>M</v>
      </c>
      <c r="H640" s="59">
        <v>1</v>
      </c>
      <c r="I640" s="112">
        <v>0</v>
      </c>
      <c r="J640" s="118">
        <f>IFERROR(VLOOKUP(W640,ATS!$AD:$AF,2,FALSE),0)</f>
        <v>10</v>
      </c>
      <c r="K640" s="118">
        <f t="shared" si="498"/>
        <v>10</v>
      </c>
      <c r="L640" s="118">
        <f>IFERROR(VLOOKUP(W640,ATS!$AD:$AF,3,FALSE),0)</f>
        <v>10</v>
      </c>
      <c r="M640" s="151">
        <f t="shared" si="499"/>
        <v>10</v>
      </c>
      <c r="N640" s="94">
        <v>0</v>
      </c>
      <c r="O640" s="56">
        <f t="shared" si="500"/>
        <v>0</v>
      </c>
      <c r="P640" s="51">
        <f>VLOOKUP($C640,Prices!$A$3:$R$1996,MATCH('2) Order Form'!P$8,Prices!$A$2:$R$2,0),FALSE)</f>
        <v>35</v>
      </c>
      <c r="Q640" s="52">
        <f>VLOOKUP($C640,Prices!$A$3:$R$1996,MATCH('2) Order Form'!Q$8,Prices!$A$2:$R$2,0),FALSE)</f>
        <v>69.95</v>
      </c>
      <c r="R640" s="35">
        <f t="shared" si="501"/>
        <v>0</v>
      </c>
      <c r="S640" s="44">
        <f t="shared" si="502"/>
        <v>0</v>
      </c>
      <c r="T640" s="52">
        <f t="shared" si="503"/>
        <v>0</v>
      </c>
      <c r="U640" s="119">
        <f t="shared" si="466"/>
        <v>0</v>
      </c>
      <c r="V640" s="120"/>
      <c r="W640" s="143">
        <v>7048652535658</v>
      </c>
      <c r="X640" s="121"/>
      <c r="Y640" s="122">
        <f t="shared" si="497"/>
        <v>0</v>
      </c>
      <c r="Z640" s="123">
        <f t="shared" ca="1" si="504"/>
        <v>0</v>
      </c>
      <c r="AA640" s="123">
        <f t="shared" ca="1" si="505"/>
        <v>0</v>
      </c>
      <c r="AB640" s="123">
        <f t="shared" ca="1" si="506"/>
        <v>0</v>
      </c>
      <c r="AC640" s="123" t="str">
        <f t="shared" si="507"/>
        <v>828174Black</v>
      </c>
      <c r="AD640" s="124">
        <f t="shared" si="508"/>
        <v>828174</v>
      </c>
      <c r="AE640" s="127">
        <f>VLOOKUP($C640,Classification!$A:$F,5,FALSE)</f>
        <v>171</v>
      </c>
      <c r="AF640" s="125">
        <f>VLOOKUP($C640,Classification!$A:$F,6,FALSE)</f>
        <v>1</v>
      </c>
      <c r="AG640" s="126" t="str">
        <f>INDEX(ATS!$A:$AE,MATCH('2) Order Form'!$W640,ATS!$AD:$AD,0),7)</f>
        <v>Active</v>
      </c>
    </row>
    <row r="641" spans="1:33" s="152" customFormat="1" ht="17.25" customHeight="1" x14ac:dyDescent="0.2">
      <c r="A641" s="34">
        <v>7</v>
      </c>
      <c r="B641" s="34" t="str">
        <f>VLOOKUP(A641,Classification!$H$2:$I$11,2,FALSE)</f>
        <v>Streetwear &amp; Accessories</v>
      </c>
      <c r="C641" s="34">
        <f>INDEX(ATS!$A:$AE,MATCH('2) Order Form'!$W641,ATS!$AD:$AD,0),1)</f>
        <v>828174</v>
      </c>
      <c r="D641" s="34" t="str">
        <f>INDEX(ATS!$A:$AE,MATCH('2) Order Form'!$W641,ATS!$AD:$AD,0),2)</f>
        <v>Chaser Sweater M</v>
      </c>
      <c r="E641" s="83" t="str">
        <f>INDEX(ATS!$A:$AE,MATCH('2) Order Form'!$W641,ATS!$AD:$AD,0),4)</f>
        <v>BLACK-L</v>
      </c>
      <c r="F641" s="83" t="str">
        <f>INDEX(ATS!$A:$AE,MATCH('2) Order Form'!$W641,ATS!$AD:$AD,0),5)</f>
        <v>Black</v>
      </c>
      <c r="G641" s="146" t="str">
        <f>INDEX(ATS!$A:$AE,MATCH('2) Order Form'!$W641,ATS!$AD:$AD,0),6)</f>
        <v>L</v>
      </c>
      <c r="H641" s="59">
        <v>1</v>
      </c>
      <c r="I641" s="112">
        <v>0</v>
      </c>
      <c r="J641" s="118">
        <f>IFERROR(VLOOKUP(W641,ATS!$AD:$AF,2,FALSE),0)</f>
        <v>-2</v>
      </c>
      <c r="K641" s="118" t="str">
        <f t="shared" si="498"/>
        <v>0</v>
      </c>
      <c r="L641" s="118">
        <f>IFERROR(VLOOKUP(W641,ATS!$AD:$AF,3,FALSE),0)</f>
        <v>-2</v>
      </c>
      <c r="M641" s="151" t="str">
        <f t="shared" si="499"/>
        <v>0</v>
      </c>
      <c r="N641" s="94">
        <v>0</v>
      </c>
      <c r="O641" s="56">
        <f t="shared" si="500"/>
        <v>0</v>
      </c>
      <c r="P641" s="51">
        <f>VLOOKUP($C641,Prices!$A$3:$R$1996,MATCH('2) Order Form'!P$8,Prices!$A$2:$R$2,0),FALSE)</f>
        <v>35</v>
      </c>
      <c r="Q641" s="52">
        <f>VLOOKUP($C641,Prices!$A$3:$R$1996,MATCH('2) Order Form'!Q$8,Prices!$A$2:$R$2,0),FALSE)</f>
        <v>69.95</v>
      </c>
      <c r="R641" s="35">
        <f t="shared" si="501"/>
        <v>0</v>
      </c>
      <c r="S641" s="44">
        <f t="shared" si="502"/>
        <v>0</v>
      </c>
      <c r="T641" s="52">
        <f t="shared" si="503"/>
        <v>0</v>
      </c>
      <c r="U641" s="119">
        <f t="shared" si="466"/>
        <v>0</v>
      </c>
      <c r="V641" s="120"/>
      <c r="W641" s="143">
        <v>7048652535641</v>
      </c>
      <c r="X641" s="121"/>
      <c r="Y641" s="122">
        <f t="shared" si="497"/>
        <v>0</v>
      </c>
      <c r="Z641" s="123">
        <f t="shared" ca="1" si="504"/>
        <v>0</v>
      </c>
      <c r="AA641" s="123">
        <f t="shared" ca="1" si="505"/>
        <v>0</v>
      </c>
      <c r="AB641" s="123">
        <f t="shared" ca="1" si="506"/>
        <v>0</v>
      </c>
      <c r="AC641" s="123" t="str">
        <f t="shared" si="507"/>
        <v>828174Black</v>
      </c>
      <c r="AD641" s="124">
        <f t="shared" si="508"/>
        <v>828174</v>
      </c>
      <c r="AE641" s="127">
        <f>VLOOKUP($C641,Classification!$A:$F,5,FALSE)</f>
        <v>171</v>
      </c>
      <c r="AF641" s="125">
        <f>VLOOKUP($C641,Classification!$A:$F,6,FALSE)</f>
        <v>1</v>
      </c>
      <c r="AG641" s="126" t="str">
        <f>INDEX(ATS!$A:$AE,MATCH('2) Order Form'!$W641,ATS!$AD:$AD,0),7)</f>
        <v>Active</v>
      </c>
    </row>
    <row r="642" spans="1:33" s="152" customFormat="1" ht="17.25" customHeight="1" x14ac:dyDescent="0.2">
      <c r="A642" s="34">
        <v>7</v>
      </c>
      <c r="B642" s="34" t="str">
        <f>VLOOKUP(A642,Classification!$H$2:$I$11,2,FALSE)</f>
        <v>Streetwear &amp; Accessories</v>
      </c>
      <c r="C642" s="34">
        <f>INDEX(ATS!$A:$AE,MATCH('2) Order Form'!$W642,ATS!$AD:$AD,0),1)</f>
        <v>828174</v>
      </c>
      <c r="D642" s="34" t="str">
        <f>INDEX(ATS!$A:$AE,MATCH('2) Order Form'!$W642,ATS!$AD:$AD,0),2)</f>
        <v>Chaser Sweater M</v>
      </c>
      <c r="E642" s="83" t="str">
        <f>INDEX(ATS!$A:$AE,MATCH('2) Order Form'!$W642,ATS!$AD:$AD,0),4)</f>
        <v>BLACK-XL</v>
      </c>
      <c r="F642" s="83" t="str">
        <f>INDEX(ATS!$A:$AE,MATCH('2) Order Form'!$W642,ATS!$AD:$AD,0),5)</f>
        <v>Black</v>
      </c>
      <c r="G642" s="146" t="str">
        <f>INDEX(ATS!$A:$AE,MATCH('2) Order Form'!$W642,ATS!$AD:$AD,0),6)</f>
        <v>XL</v>
      </c>
      <c r="H642" s="59">
        <v>1</v>
      </c>
      <c r="I642" s="112">
        <v>0</v>
      </c>
      <c r="J642" s="118">
        <f>IFERROR(VLOOKUP(W642,ATS!$AD:$AF,2,FALSE),0)</f>
        <v>0</v>
      </c>
      <c r="K642" s="118" t="str">
        <f t="shared" si="498"/>
        <v>0</v>
      </c>
      <c r="L642" s="118">
        <f>IFERROR(VLOOKUP(W642,ATS!$AD:$AF,3,FALSE),0)</f>
        <v>0</v>
      </c>
      <c r="M642" s="151" t="str">
        <f t="shared" si="499"/>
        <v>0</v>
      </c>
      <c r="N642" s="94">
        <v>0</v>
      </c>
      <c r="O642" s="56">
        <f t="shared" si="500"/>
        <v>0</v>
      </c>
      <c r="P642" s="51">
        <f>VLOOKUP($C642,Prices!$A$3:$R$1996,MATCH('2) Order Form'!P$8,Prices!$A$2:$R$2,0),FALSE)</f>
        <v>35</v>
      </c>
      <c r="Q642" s="52">
        <f>VLOOKUP($C642,Prices!$A$3:$R$1996,MATCH('2) Order Form'!Q$8,Prices!$A$2:$R$2,0),FALSE)</f>
        <v>69.95</v>
      </c>
      <c r="R642" s="35">
        <f t="shared" si="501"/>
        <v>0</v>
      </c>
      <c r="S642" s="44">
        <f t="shared" si="502"/>
        <v>0</v>
      </c>
      <c r="T642" s="52">
        <f t="shared" si="503"/>
        <v>0</v>
      </c>
      <c r="U642" s="119">
        <f t="shared" si="466"/>
        <v>0</v>
      </c>
      <c r="V642" s="120"/>
      <c r="W642" s="143">
        <v>7048652535672</v>
      </c>
      <c r="X642" s="121"/>
      <c r="Y642" s="122">
        <f t="shared" si="497"/>
        <v>0</v>
      </c>
      <c r="Z642" s="123">
        <f t="shared" ca="1" si="504"/>
        <v>0</v>
      </c>
      <c r="AA642" s="123">
        <f t="shared" ca="1" si="505"/>
        <v>0</v>
      </c>
      <c r="AB642" s="123">
        <f t="shared" ca="1" si="506"/>
        <v>0</v>
      </c>
      <c r="AC642" s="123" t="str">
        <f t="shared" si="507"/>
        <v>828174Black</v>
      </c>
      <c r="AD642" s="124">
        <f t="shared" si="508"/>
        <v>828174</v>
      </c>
      <c r="AE642" s="127">
        <f>VLOOKUP($C642,Classification!$A:$F,5,FALSE)</f>
        <v>171</v>
      </c>
      <c r="AF642" s="125">
        <f>VLOOKUP($C642,Classification!$A:$F,6,FALSE)</f>
        <v>1</v>
      </c>
      <c r="AG642" s="126" t="str">
        <f>INDEX(ATS!$A:$AE,MATCH('2) Order Form'!$W642,ATS!$AD:$AD,0),7)</f>
        <v>Active</v>
      </c>
    </row>
    <row r="643" spans="1:33" s="152" customFormat="1" ht="17.25" customHeight="1" x14ac:dyDescent="0.2">
      <c r="A643" s="34">
        <v>7</v>
      </c>
      <c r="B643" s="34" t="str">
        <f>VLOOKUP(A643,Classification!$H$2:$I$11,2,FALSE)</f>
        <v>Streetwear &amp; Accessories</v>
      </c>
      <c r="C643" s="34">
        <f>INDEX(ATS!$A:$AE,MATCH('2) Order Form'!$W643,ATS!$AD:$AD,0),1)</f>
        <v>826060</v>
      </c>
      <c r="D643" s="34" t="str">
        <f>INDEX(ATS!$A:$AE,MATCH('2) Order Form'!$W643,ATS!$AD:$AD,0),2)</f>
        <v>Chaser Logo T-shirt M</v>
      </c>
      <c r="E643" s="83" t="str">
        <f>INDEX(ATS!$A:$AE,MATCH('2) Order Form'!$W643,ATS!$AD:$AD,0),4)</f>
        <v>BLACK-S</v>
      </c>
      <c r="F643" s="83" t="str">
        <f>INDEX(ATS!$A:$AE,MATCH('2) Order Form'!$W643,ATS!$AD:$AD,0),5)</f>
        <v>Black</v>
      </c>
      <c r="G643" s="146" t="str">
        <f>INDEX(ATS!$A:$AE,MATCH('2) Order Form'!$W643,ATS!$AD:$AD,0),6)</f>
        <v>S</v>
      </c>
      <c r="H643" s="59">
        <v>1</v>
      </c>
      <c r="I643" s="112">
        <v>0</v>
      </c>
      <c r="J643" s="118">
        <f>IFERROR(VLOOKUP(W643,ATS!$AD:$AF,2,FALSE),0)</f>
        <v>3</v>
      </c>
      <c r="K643" s="118">
        <f t="shared" si="498"/>
        <v>3</v>
      </c>
      <c r="L643" s="118">
        <f>IFERROR(VLOOKUP(W643,ATS!$AD:$AF,3,FALSE),0)</f>
        <v>3</v>
      </c>
      <c r="M643" s="151">
        <f t="shared" si="499"/>
        <v>3</v>
      </c>
      <c r="N643" s="94">
        <v>0</v>
      </c>
      <c r="O643" s="56">
        <f t="shared" si="500"/>
        <v>0</v>
      </c>
      <c r="P643" s="51">
        <f>VLOOKUP($C643,Prices!$A$3:$R$1996,MATCH('2) Order Form'!P$8,Prices!$A$2:$R$2,0),FALSE)</f>
        <v>15</v>
      </c>
      <c r="Q643" s="52">
        <f>VLOOKUP($C643,Prices!$A$3:$R$1996,MATCH('2) Order Form'!Q$8,Prices!$A$2:$R$2,0),FALSE)</f>
        <v>29.95</v>
      </c>
      <c r="R643" s="35">
        <f t="shared" si="501"/>
        <v>0</v>
      </c>
      <c r="S643" s="44">
        <f t="shared" si="502"/>
        <v>0</v>
      </c>
      <c r="T643" s="52">
        <f t="shared" si="503"/>
        <v>0</v>
      </c>
      <c r="U643" s="119">
        <f t="shared" si="466"/>
        <v>0</v>
      </c>
      <c r="V643" s="120"/>
      <c r="W643" s="143">
        <v>7048652461568</v>
      </c>
      <c r="X643" s="121"/>
      <c r="Y643" s="122">
        <f t="shared" si="497"/>
        <v>0</v>
      </c>
      <c r="Z643" s="123">
        <f t="shared" ca="1" si="504"/>
        <v>0</v>
      </c>
      <c r="AA643" s="123">
        <f t="shared" ca="1" si="505"/>
        <v>1</v>
      </c>
      <c r="AB643" s="123">
        <f t="shared" ca="1" si="506"/>
        <v>0</v>
      </c>
      <c r="AC643" s="123" t="str">
        <f t="shared" si="507"/>
        <v>826060Black</v>
      </c>
      <c r="AD643" s="124">
        <f t="shared" si="508"/>
        <v>826060</v>
      </c>
      <c r="AE643" s="127">
        <f>VLOOKUP($C643,Classification!$A:$F,5,FALSE)</f>
        <v>172</v>
      </c>
      <c r="AF643" s="125">
        <f>VLOOKUP($C643,Classification!$A:$F,6,FALSE)</f>
        <v>1</v>
      </c>
      <c r="AG643" s="126" t="str">
        <f>INDEX(ATS!$A:$AE,MATCH('2) Order Form'!$W643,ATS!$AD:$AD,0),7)</f>
        <v>Active</v>
      </c>
    </row>
    <row r="644" spans="1:33" s="152" customFormat="1" ht="17.25" customHeight="1" x14ac:dyDescent="0.2">
      <c r="A644" s="34">
        <v>7</v>
      </c>
      <c r="B644" s="34" t="str">
        <f>VLOOKUP(A644,Classification!$H$2:$I$11,2,FALSE)</f>
        <v>Streetwear &amp; Accessories</v>
      </c>
      <c r="C644" s="34">
        <f>INDEX(ATS!$A:$AE,MATCH('2) Order Form'!$W644,ATS!$AD:$AD,0),1)</f>
        <v>826060</v>
      </c>
      <c r="D644" s="34" t="str">
        <f>INDEX(ATS!$A:$AE,MATCH('2) Order Form'!$W644,ATS!$AD:$AD,0),2)</f>
        <v>Chaser Logo T-shirt M</v>
      </c>
      <c r="E644" s="83" t="str">
        <f>INDEX(ATS!$A:$AE,MATCH('2) Order Form'!$W644,ATS!$AD:$AD,0),4)</f>
        <v>BLACK-M</v>
      </c>
      <c r="F644" s="83" t="str">
        <f>INDEX(ATS!$A:$AE,MATCH('2) Order Form'!$W644,ATS!$AD:$AD,0),5)</f>
        <v>Black</v>
      </c>
      <c r="G644" s="146" t="str">
        <f>INDEX(ATS!$A:$AE,MATCH('2) Order Form'!$W644,ATS!$AD:$AD,0),6)</f>
        <v>M</v>
      </c>
      <c r="H644" s="59">
        <v>1</v>
      </c>
      <c r="I644" s="112">
        <v>0</v>
      </c>
      <c r="J644" s="118">
        <f>IFERROR(VLOOKUP(W644,ATS!$AD:$AF,2,FALSE),0)</f>
        <v>0</v>
      </c>
      <c r="K644" s="118" t="str">
        <f t="shared" si="498"/>
        <v>0</v>
      </c>
      <c r="L644" s="118">
        <f>IFERROR(VLOOKUP(W644,ATS!$AD:$AF,3,FALSE),0)</f>
        <v>0</v>
      </c>
      <c r="M644" s="151" t="str">
        <f t="shared" si="499"/>
        <v>0</v>
      </c>
      <c r="N644" s="94">
        <v>0</v>
      </c>
      <c r="O644" s="56">
        <f t="shared" si="500"/>
        <v>0</v>
      </c>
      <c r="P644" s="51">
        <f>VLOOKUP($C644,Prices!$A$3:$R$1996,MATCH('2) Order Form'!P$8,Prices!$A$2:$R$2,0),FALSE)</f>
        <v>15</v>
      </c>
      <c r="Q644" s="52">
        <f>VLOOKUP($C644,Prices!$A$3:$R$1996,MATCH('2) Order Form'!Q$8,Prices!$A$2:$R$2,0),FALSE)</f>
        <v>29.95</v>
      </c>
      <c r="R644" s="35">
        <f t="shared" si="501"/>
        <v>0</v>
      </c>
      <c r="S644" s="44">
        <f t="shared" si="502"/>
        <v>0</v>
      </c>
      <c r="T644" s="52">
        <f t="shared" si="503"/>
        <v>0</v>
      </c>
      <c r="U644" s="119">
        <f t="shared" si="466"/>
        <v>0</v>
      </c>
      <c r="V644" s="120"/>
      <c r="W644" s="143">
        <v>7048652461551</v>
      </c>
      <c r="X644" s="121"/>
      <c r="Y644" s="122">
        <f t="shared" si="497"/>
        <v>0</v>
      </c>
      <c r="Z644" s="123">
        <f t="shared" ca="1" si="504"/>
        <v>0</v>
      </c>
      <c r="AA644" s="123">
        <f t="shared" ca="1" si="505"/>
        <v>0</v>
      </c>
      <c r="AB644" s="123">
        <f t="shared" ca="1" si="506"/>
        <v>0</v>
      </c>
      <c r="AC644" s="123" t="str">
        <f t="shared" si="507"/>
        <v>826060Black</v>
      </c>
      <c r="AD644" s="124">
        <f t="shared" si="508"/>
        <v>826060</v>
      </c>
      <c r="AE644" s="127">
        <f>VLOOKUP($C644,Classification!$A:$F,5,FALSE)</f>
        <v>172</v>
      </c>
      <c r="AF644" s="125">
        <f>VLOOKUP($C644,Classification!$A:$F,6,FALSE)</f>
        <v>1</v>
      </c>
      <c r="AG644" s="126" t="str">
        <f>INDEX(ATS!$A:$AE,MATCH('2) Order Form'!$W644,ATS!$AD:$AD,0),7)</f>
        <v>Active</v>
      </c>
    </row>
    <row r="645" spans="1:33" s="152" customFormat="1" ht="17.25" customHeight="1" x14ac:dyDescent="0.2">
      <c r="A645" s="34">
        <v>7</v>
      </c>
      <c r="B645" s="34" t="str">
        <f>VLOOKUP(A645,Classification!$H$2:$I$11,2,FALSE)</f>
        <v>Streetwear &amp; Accessories</v>
      </c>
      <c r="C645" s="34">
        <f>INDEX(ATS!$A:$AE,MATCH('2) Order Form'!$W645,ATS!$AD:$AD,0),1)</f>
        <v>826060</v>
      </c>
      <c r="D645" s="34" t="str">
        <f>INDEX(ATS!$A:$AE,MATCH('2) Order Form'!$W645,ATS!$AD:$AD,0),2)</f>
        <v>Chaser Logo T-shirt M</v>
      </c>
      <c r="E645" s="83" t="str">
        <f>INDEX(ATS!$A:$AE,MATCH('2) Order Form'!$W645,ATS!$AD:$AD,0),4)</f>
        <v>BLACK-L</v>
      </c>
      <c r="F645" s="83" t="str">
        <f>INDEX(ATS!$A:$AE,MATCH('2) Order Form'!$W645,ATS!$AD:$AD,0),5)</f>
        <v>Black</v>
      </c>
      <c r="G645" s="146" t="str">
        <f>INDEX(ATS!$A:$AE,MATCH('2) Order Form'!$W645,ATS!$AD:$AD,0),6)</f>
        <v>L</v>
      </c>
      <c r="H645" s="59">
        <v>1</v>
      </c>
      <c r="I645" s="112">
        <v>0</v>
      </c>
      <c r="J645" s="118">
        <f>IFERROR(VLOOKUP(W645,ATS!$AD:$AF,2,FALSE),0)</f>
        <v>0</v>
      </c>
      <c r="K645" s="118" t="str">
        <f t="shared" si="498"/>
        <v>0</v>
      </c>
      <c r="L645" s="118">
        <f>IFERROR(VLOOKUP(W645,ATS!$AD:$AF,3,FALSE),0)</f>
        <v>0</v>
      </c>
      <c r="M645" s="151" t="str">
        <f t="shared" si="499"/>
        <v>0</v>
      </c>
      <c r="N645" s="94">
        <v>0</v>
      </c>
      <c r="O645" s="56">
        <f t="shared" si="500"/>
        <v>0</v>
      </c>
      <c r="P645" s="51">
        <f>VLOOKUP($C645,Prices!$A$3:$R$1996,MATCH('2) Order Form'!P$8,Prices!$A$2:$R$2,0),FALSE)</f>
        <v>15</v>
      </c>
      <c r="Q645" s="52">
        <f>VLOOKUP($C645,Prices!$A$3:$R$1996,MATCH('2) Order Form'!Q$8,Prices!$A$2:$R$2,0),FALSE)</f>
        <v>29.95</v>
      </c>
      <c r="R645" s="35">
        <f t="shared" si="501"/>
        <v>0</v>
      </c>
      <c r="S645" s="44">
        <f t="shared" si="502"/>
        <v>0</v>
      </c>
      <c r="T645" s="52">
        <f t="shared" si="503"/>
        <v>0</v>
      </c>
      <c r="U645" s="119">
        <f t="shared" si="466"/>
        <v>0</v>
      </c>
      <c r="V645" s="120"/>
      <c r="W645" s="143">
        <v>7048652461544</v>
      </c>
      <c r="X645" s="121"/>
      <c r="Y645" s="122">
        <f t="shared" si="497"/>
        <v>0</v>
      </c>
      <c r="Z645" s="123">
        <f t="shared" ca="1" si="504"/>
        <v>0</v>
      </c>
      <c r="AA645" s="123">
        <f t="shared" ca="1" si="505"/>
        <v>0</v>
      </c>
      <c r="AB645" s="123">
        <f t="shared" ca="1" si="506"/>
        <v>0</v>
      </c>
      <c r="AC645" s="123" t="str">
        <f t="shared" si="507"/>
        <v>826060Black</v>
      </c>
      <c r="AD645" s="124">
        <f t="shared" si="508"/>
        <v>826060</v>
      </c>
      <c r="AE645" s="127">
        <f>VLOOKUP($C645,Classification!$A:$F,5,FALSE)</f>
        <v>172</v>
      </c>
      <c r="AF645" s="125">
        <f>VLOOKUP($C645,Classification!$A:$F,6,FALSE)</f>
        <v>1</v>
      </c>
      <c r="AG645" s="126" t="str">
        <f>INDEX(ATS!$A:$AE,MATCH('2) Order Form'!$W645,ATS!$AD:$AD,0),7)</f>
        <v>Active</v>
      </c>
    </row>
    <row r="646" spans="1:33" s="152" customFormat="1" ht="17.25" customHeight="1" x14ac:dyDescent="0.2">
      <c r="A646" s="34">
        <v>7</v>
      </c>
      <c r="B646" s="34" t="str">
        <f>VLOOKUP(A646,Classification!$H$2:$I$11,2,FALSE)</f>
        <v>Streetwear &amp; Accessories</v>
      </c>
      <c r="C646" s="34">
        <f>INDEX(ATS!$A:$AE,MATCH('2) Order Form'!$W646,ATS!$AD:$AD,0),1)</f>
        <v>826060</v>
      </c>
      <c r="D646" s="34" t="str">
        <f>INDEX(ATS!$A:$AE,MATCH('2) Order Form'!$W646,ATS!$AD:$AD,0),2)</f>
        <v>Chaser Logo T-shirt M</v>
      </c>
      <c r="E646" s="83" t="str">
        <f>INDEX(ATS!$A:$AE,MATCH('2) Order Form'!$W646,ATS!$AD:$AD,0),4)</f>
        <v>BLACK-XL</v>
      </c>
      <c r="F646" s="83" t="str">
        <f>INDEX(ATS!$A:$AE,MATCH('2) Order Form'!$W646,ATS!$AD:$AD,0),5)</f>
        <v>Black</v>
      </c>
      <c r="G646" s="146" t="str">
        <f>INDEX(ATS!$A:$AE,MATCH('2) Order Form'!$W646,ATS!$AD:$AD,0),6)</f>
        <v>XL</v>
      </c>
      <c r="H646" s="59">
        <v>1</v>
      </c>
      <c r="I646" s="112">
        <v>0</v>
      </c>
      <c r="J646" s="118">
        <f>IFERROR(VLOOKUP(W646,ATS!$AD:$AF,2,FALSE),0)</f>
        <v>9</v>
      </c>
      <c r="K646" s="118">
        <f t="shared" si="498"/>
        <v>9</v>
      </c>
      <c r="L646" s="118">
        <f>IFERROR(VLOOKUP(W646,ATS!$AD:$AF,3,FALSE),0)</f>
        <v>9</v>
      </c>
      <c r="M646" s="151">
        <f t="shared" si="499"/>
        <v>9</v>
      </c>
      <c r="N646" s="94">
        <v>0</v>
      </c>
      <c r="O646" s="56">
        <f t="shared" si="500"/>
        <v>0</v>
      </c>
      <c r="P646" s="51">
        <f>VLOOKUP($C646,Prices!$A$3:$R$1996,MATCH('2) Order Form'!P$8,Prices!$A$2:$R$2,0),FALSE)</f>
        <v>15</v>
      </c>
      <c r="Q646" s="52">
        <f>VLOOKUP($C646,Prices!$A$3:$R$1996,MATCH('2) Order Form'!Q$8,Prices!$A$2:$R$2,0),FALSE)</f>
        <v>29.95</v>
      </c>
      <c r="R646" s="35">
        <f t="shared" si="501"/>
        <v>0</v>
      </c>
      <c r="S646" s="44">
        <f t="shared" si="502"/>
        <v>0</v>
      </c>
      <c r="T646" s="52">
        <f t="shared" si="503"/>
        <v>0</v>
      </c>
      <c r="U646" s="119">
        <f t="shared" si="466"/>
        <v>0</v>
      </c>
      <c r="V646" s="120"/>
      <c r="W646" s="143">
        <v>7048652461575</v>
      </c>
      <c r="X646" s="121"/>
      <c r="Y646" s="122">
        <f t="shared" si="497"/>
        <v>0</v>
      </c>
      <c r="Z646" s="123">
        <f t="shared" ca="1" si="504"/>
        <v>0</v>
      </c>
      <c r="AA646" s="123">
        <f t="shared" ca="1" si="505"/>
        <v>0</v>
      </c>
      <c r="AB646" s="123">
        <f t="shared" ca="1" si="506"/>
        <v>0</v>
      </c>
      <c r="AC646" s="123" t="str">
        <f t="shared" si="507"/>
        <v>826060Black</v>
      </c>
      <c r="AD646" s="124">
        <f t="shared" si="508"/>
        <v>826060</v>
      </c>
      <c r="AE646" s="127">
        <f>VLOOKUP($C646,Classification!$A:$F,5,FALSE)</f>
        <v>172</v>
      </c>
      <c r="AF646" s="125">
        <f>VLOOKUP($C646,Classification!$A:$F,6,FALSE)</f>
        <v>1</v>
      </c>
      <c r="AG646" s="126" t="str">
        <f>INDEX(ATS!$A:$AE,MATCH('2) Order Form'!$W646,ATS!$AD:$AD,0),7)</f>
        <v>Active</v>
      </c>
    </row>
    <row r="647" spans="1:33" ht="17.25" customHeight="1" x14ac:dyDescent="0.2">
      <c r="A647" s="34">
        <v>7</v>
      </c>
      <c r="B647" s="34" t="str">
        <f>VLOOKUP(A647,Classification!$H$2:$I$11,2,FALSE)</f>
        <v>Streetwear &amp; Accessories</v>
      </c>
      <c r="C647" s="34">
        <f>INDEX(ATS!$A:$AE,MATCH('2) Order Form'!$W647,ATS!$AD:$AD,0),1)</f>
        <v>826060</v>
      </c>
      <c r="D647" s="34" t="str">
        <f>INDEX(ATS!$A:$AE,MATCH('2) Order Form'!$W647,ATS!$AD:$AD,0),2)</f>
        <v>Chaser Logo T-shirt M</v>
      </c>
      <c r="E647" s="83" t="str">
        <f>INDEX(ATS!$A:$AE,MATCH('2) Order Form'!$W647,ATS!$AD:$AD,0),4)</f>
        <v>FOGRN-S</v>
      </c>
      <c r="F647" s="83" t="str">
        <f>INDEX(ATS!$A:$AE,MATCH('2) Order Form'!$W647,ATS!$AD:$AD,0),5)</f>
        <v>Forest Green</v>
      </c>
      <c r="G647" s="146" t="str">
        <f>INDEX(ATS!$A:$AE,MATCH('2) Order Form'!$W647,ATS!$AD:$AD,0),6)</f>
        <v>S</v>
      </c>
      <c r="H647" s="59">
        <v>1</v>
      </c>
      <c r="I647" s="112">
        <v>0</v>
      </c>
      <c r="J647" s="118">
        <f>IFERROR(VLOOKUP(W647,ATS!$AD:$AF,2,FALSE),0)</f>
        <v>20</v>
      </c>
      <c r="K647" s="118">
        <f t="shared" si="498"/>
        <v>20</v>
      </c>
      <c r="L647" s="118">
        <f>IFERROR(VLOOKUP(W647,ATS!$AD:$AF,3,FALSE),0)</f>
        <v>20</v>
      </c>
      <c r="M647" s="151">
        <f t="shared" si="467"/>
        <v>20</v>
      </c>
      <c r="N647" s="94">
        <v>0</v>
      </c>
      <c r="O647" s="56">
        <f t="shared" si="468"/>
        <v>0</v>
      </c>
      <c r="P647" s="51">
        <f>VLOOKUP($C647,Prices!$A$3:$R$1996,MATCH('2) Order Form'!P$8,Prices!$A$2:$R$2,0),FALSE)</f>
        <v>15</v>
      </c>
      <c r="Q647" s="52">
        <f>VLOOKUP($C647,Prices!$A$3:$R$1996,MATCH('2) Order Form'!Q$8,Prices!$A$2:$R$2,0),FALSE)</f>
        <v>29.95</v>
      </c>
      <c r="R647" s="35">
        <f t="shared" si="469"/>
        <v>0</v>
      </c>
      <c r="S647" s="44">
        <f t="shared" si="470"/>
        <v>0</v>
      </c>
      <c r="T647" s="52">
        <f t="shared" si="471"/>
        <v>0</v>
      </c>
      <c r="U647" s="119">
        <f t="shared" si="466"/>
        <v>0</v>
      </c>
      <c r="V647" s="120"/>
      <c r="W647" s="143">
        <v>7048652534965</v>
      </c>
      <c r="X647" s="121"/>
      <c r="Y647" s="122">
        <f t="shared" si="497"/>
        <v>0</v>
      </c>
      <c r="Z647" s="123">
        <f t="shared" ca="1" si="472"/>
        <v>0</v>
      </c>
      <c r="AA647" s="123">
        <f t="shared" ca="1" si="473"/>
        <v>0</v>
      </c>
      <c r="AB647" s="123">
        <f t="shared" ca="1" si="474"/>
        <v>1</v>
      </c>
      <c r="AC647" s="123" t="str">
        <f t="shared" si="475"/>
        <v>826060Forest Green</v>
      </c>
      <c r="AD647" s="124">
        <f t="shared" si="476"/>
        <v>826060</v>
      </c>
      <c r="AE647" s="127">
        <f>VLOOKUP($C647,Classification!$A:$F,5,FALSE)</f>
        <v>172</v>
      </c>
      <c r="AF647" s="125">
        <f>VLOOKUP($C647,Classification!$A:$F,6,FALSE)</f>
        <v>1</v>
      </c>
      <c r="AG647" s="126" t="str">
        <f>INDEX(ATS!$A:$AE,MATCH('2) Order Form'!$W647,ATS!$AD:$AD,0),7)</f>
        <v>Stock</v>
      </c>
    </row>
    <row r="648" spans="1:33" ht="17.25" customHeight="1" x14ac:dyDescent="0.2">
      <c r="A648" s="34">
        <v>7</v>
      </c>
      <c r="B648" s="34" t="str">
        <f>VLOOKUP(A648,Classification!$H$2:$I$11,2,FALSE)</f>
        <v>Streetwear &amp; Accessories</v>
      </c>
      <c r="C648" s="34">
        <f>INDEX(ATS!$A:$AE,MATCH('2) Order Form'!$W648,ATS!$AD:$AD,0),1)</f>
        <v>826060</v>
      </c>
      <c r="D648" s="34" t="str">
        <f>INDEX(ATS!$A:$AE,MATCH('2) Order Form'!$W648,ATS!$AD:$AD,0),2)</f>
        <v>Chaser Logo T-shirt M</v>
      </c>
      <c r="E648" s="83" t="str">
        <f>INDEX(ATS!$A:$AE,MATCH('2) Order Form'!$W648,ATS!$AD:$AD,0),4)</f>
        <v>FOGRN-M</v>
      </c>
      <c r="F648" s="83" t="str">
        <f>INDEX(ATS!$A:$AE,MATCH('2) Order Form'!$W648,ATS!$AD:$AD,0),5)</f>
        <v>Forest Green</v>
      </c>
      <c r="G648" s="146" t="str">
        <f>INDEX(ATS!$A:$AE,MATCH('2) Order Form'!$W648,ATS!$AD:$AD,0),6)</f>
        <v>M</v>
      </c>
      <c r="H648" s="59">
        <v>1</v>
      </c>
      <c r="I648" s="112">
        <v>0</v>
      </c>
      <c r="J648" s="118">
        <f>IFERROR(VLOOKUP(W648,ATS!$AD:$AF,2,FALSE),0)</f>
        <v>0</v>
      </c>
      <c r="K648" s="118" t="str">
        <f t="shared" si="498"/>
        <v>0</v>
      </c>
      <c r="L648" s="118">
        <f>IFERROR(VLOOKUP(W648,ATS!$AD:$AF,3,FALSE),0)</f>
        <v>0</v>
      </c>
      <c r="M648" s="151" t="str">
        <f t="shared" si="467"/>
        <v>0</v>
      </c>
      <c r="N648" s="94">
        <v>0</v>
      </c>
      <c r="O648" s="56">
        <f t="shared" si="468"/>
        <v>0</v>
      </c>
      <c r="P648" s="51">
        <f>VLOOKUP($C648,Prices!$A$3:$R$1996,MATCH('2) Order Form'!P$8,Prices!$A$2:$R$2,0),FALSE)</f>
        <v>15</v>
      </c>
      <c r="Q648" s="52">
        <f>VLOOKUP($C648,Prices!$A$3:$R$1996,MATCH('2) Order Form'!Q$8,Prices!$A$2:$R$2,0),FALSE)</f>
        <v>29.95</v>
      </c>
      <c r="R648" s="35">
        <f t="shared" si="469"/>
        <v>0</v>
      </c>
      <c r="S648" s="44">
        <f t="shared" si="470"/>
        <v>0</v>
      </c>
      <c r="T648" s="52">
        <f t="shared" si="471"/>
        <v>0</v>
      </c>
      <c r="U648" s="119">
        <f t="shared" si="466"/>
        <v>0</v>
      </c>
      <c r="V648" s="120"/>
      <c r="W648" s="143">
        <v>7048652534958</v>
      </c>
      <c r="X648" s="121"/>
      <c r="Y648" s="122">
        <f t="shared" si="497"/>
        <v>0</v>
      </c>
      <c r="Z648" s="123">
        <f t="shared" ca="1" si="472"/>
        <v>0</v>
      </c>
      <c r="AA648" s="123">
        <f t="shared" ca="1" si="473"/>
        <v>0</v>
      </c>
      <c r="AB648" s="123">
        <f t="shared" ca="1" si="474"/>
        <v>0</v>
      </c>
      <c r="AC648" s="123" t="str">
        <f t="shared" si="475"/>
        <v>826060Forest Green</v>
      </c>
      <c r="AD648" s="124">
        <f t="shared" si="476"/>
        <v>826060</v>
      </c>
      <c r="AE648" s="127">
        <f>VLOOKUP($C648,Classification!$A:$F,5,FALSE)</f>
        <v>172</v>
      </c>
      <c r="AF648" s="125">
        <f>VLOOKUP($C648,Classification!$A:$F,6,FALSE)</f>
        <v>1</v>
      </c>
      <c r="AG648" s="126" t="str">
        <f>INDEX(ATS!$A:$AE,MATCH('2) Order Form'!$W648,ATS!$AD:$AD,0),7)</f>
        <v>Stock</v>
      </c>
    </row>
    <row r="649" spans="1:33" ht="17.25" customHeight="1" x14ac:dyDescent="0.2">
      <c r="A649" s="34">
        <v>7</v>
      </c>
      <c r="B649" s="34" t="str">
        <f>VLOOKUP(A649,Classification!$H$2:$I$11,2,FALSE)</f>
        <v>Streetwear &amp; Accessories</v>
      </c>
      <c r="C649" s="34">
        <f>INDEX(ATS!$A:$AE,MATCH('2) Order Form'!$W649,ATS!$AD:$AD,0),1)</f>
        <v>826060</v>
      </c>
      <c r="D649" s="34" t="str">
        <f>INDEX(ATS!$A:$AE,MATCH('2) Order Form'!$W649,ATS!$AD:$AD,0),2)</f>
        <v>Chaser Logo T-shirt M</v>
      </c>
      <c r="E649" s="83" t="str">
        <f>INDEX(ATS!$A:$AE,MATCH('2) Order Form'!$W649,ATS!$AD:$AD,0),4)</f>
        <v>FOGRN-L</v>
      </c>
      <c r="F649" s="83" t="str">
        <f>INDEX(ATS!$A:$AE,MATCH('2) Order Form'!$W649,ATS!$AD:$AD,0),5)</f>
        <v>Forest Green</v>
      </c>
      <c r="G649" s="146" t="str">
        <f>INDEX(ATS!$A:$AE,MATCH('2) Order Form'!$W649,ATS!$AD:$AD,0),6)</f>
        <v>L</v>
      </c>
      <c r="H649" s="59">
        <v>1</v>
      </c>
      <c r="I649" s="112">
        <v>0</v>
      </c>
      <c r="J649" s="118">
        <f>IFERROR(VLOOKUP(W649,ATS!$AD:$AF,2,FALSE),0)</f>
        <v>0</v>
      </c>
      <c r="K649" s="118" t="str">
        <f t="shared" si="498"/>
        <v>0</v>
      </c>
      <c r="L649" s="118">
        <f>IFERROR(VLOOKUP(W649,ATS!$AD:$AF,3,FALSE),0)</f>
        <v>0</v>
      </c>
      <c r="M649" s="151" t="str">
        <f t="shared" si="467"/>
        <v>0</v>
      </c>
      <c r="N649" s="94">
        <v>0</v>
      </c>
      <c r="O649" s="56">
        <f t="shared" si="468"/>
        <v>0</v>
      </c>
      <c r="P649" s="51">
        <f>VLOOKUP($C649,Prices!$A$3:$R$1996,MATCH('2) Order Form'!P$8,Prices!$A$2:$R$2,0),FALSE)</f>
        <v>15</v>
      </c>
      <c r="Q649" s="52">
        <f>VLOOKUP($C649,Prices!$A$3:$R$1996,MATCH('2) Order Form'!Q$8,Prices!$A$2:$R$2,0),FALSE)</f>
        <v>29.95</v>
      </c>
      <c r="R649" s="35">
        <f t="shared" si="469"/>
        <v>0</v>
      </c>
      <c r="S649" s="44">
        <f t="shared" si="470"/>
        <v>0</v>
      </c>
      <c r="T649" s="52">
        <f t="shared" si="471"/>
        <v>0</v>
      </c>
      <c r="U649" s="119">
        <f t="shared" si="466"/>
        <v>0</v>
      </c>
      <c r="V649" s="120"/>
      <c r="W649" s="143">
        <v>7048652534941</v>
      </c>
      <c r="X649" s="121"/>
      <c r="Y649" s="122">
        <f t="shared" si="497"/>
        <v>0</v>
      </c>
      <c r="Z649" s="123">
        <f t="shared" ca="1" si="472"/>
        <v>0</v>
      </c>
      <c r="AA649" s="123">
        <f t="shared" ca="1" si="473"/>
        <v>0</v>
      </c>
      <c r="AB649" s="123">
        <f t="shared" ca="1" si="474"/>
        <v>0</v>
      </c>
      <c r="AC649" s="123" t="str">
        <f t="shared" si="475"/>
        <v>826060Forest Green</v>
      </c>
      <c r="AD649" s="124">
        <f t="shared" si="476"/>
        <v>826060</v>
      </c>
      <c r="AE649" s="127">
        <f>VLOOKUP($C649,Classification!$A:$F,5,FALSE)</f>
        <v>172</v>
      </c>
      <c r="AF649" s="125">
        <f>VLOOKUP($C649,Classification!$A:$F,6,FALSE)</f>
        <v>1</v>
      </c>
      <c r="AG649" s="126" t="str">
        <f>INDEX(ATS!$A:$AE,MATCH('2) Order Form'!$W649,ATS!$AD:$AD,0),7)</f>
        <v>Stock</v>
      </c>
    </row>
    <row r="650" spans="1:33" ht="17.25" customHeight="1" x14ac:dyDescent="0.2">
      <c r="A650" s="34">
        <v>7</v>
      </c>
      <c r="B650" s="34" t="str">
        <f>VLOOKUP(A650,Classification!$H$2:$I$11,2,FALSE)</f>
        <v>Streetwear &amp; Accessories</v>
      </c>
      <c r="C650" s="34">
        <f>INDEX(ATS!$A:$AE,MATCH('2) Order Form'!$W650,ATS!$AD:$AD,0),1)</f>
        <v>826060</v>
      </c>
      <c r="D650" s="34" t="str">
        <f>INDEX(ATS!$A:$AE,MATCH('2) Order Form'!$W650,ATS!$AD:$AD,0),2)</f>
        <v>Chaser Logo T-shirt M</v>
      </c>
      <c r="E650" s="83" t="str">
        <f>INDEX(ATS!$A:$AE,MATCH('2) Order Form'!$W650,ATS!$AD:$AD,0),4)</f>
        <v>FOGRN-XL</v>
      </c>
      <c r="F650" s="83" t="str">
        <f>INDEX(ATS!$A:$AE,MATCH('2) Order Form'!$W650,ATS!$AD:$AD,0),5)</f>
        <v>Forest Green</v>
      </c>
      <c r="G650" s="146" t="str">
        <f>INDEX(ATS!$A:$AE,MATCH('2) Order Form'!$W650,ATS!$AD:$AD,0),6)</f>
        <v>XL</v>
      </c>
      <c r="H650" s="59">
        <v>1</v>
      </c>
      <c r="I650" s="112">
        <v>0</v>
      </c>
      <c r="J650" s="118">
        <f>IFERROR(VLOOKUP(W650,ATS!$AD:$AF,2,FALSE),0)</f>
        <v>0</v>
      </c>
      <c r="K650" s="118" t="str">
        <f t="shared" si="498"/>
        <v>0</v>
      </c>
      <c r="L650" s="118">
        <f>IFERROR(VLOOKUP(W650,ATS!$AD:$AF,3,FALSE),0)</f>
        <v>0</v>
      </c>
      <c r="M650" s="151" t="str">
        <f t="shared" si="467"/>
        <v>0</v>
      </c>
      <c r="N650" s="94">
        <v>0</v>
      </c>
      <c r="O650" s="56">
        <f t="shared" si="468"/>
        <v>0</v>
      </c>
      <c r="P650" s="51">
        <f>VLOOKUP($C650,Prices!$A$3:$R$1996,MATCH('2) Order Form'!P$8,Prices!$A$2:$R$2,0),FALSE)</f>
        <v>15</v>
      </c>
      <c r="Q650" s="52">
        <f>VLOOKUP($C650,Prices!$A$3:$R$1996,MATCH('2) Order Form'!Q$8,Prices!$A$2:$R$2,0),FALSE)</f>
        <v>29.95</v>
      </c>
      <c r="R650" s="35">
        <f t="shared" si="469"/>
        <v>0</v>
      </c>
      <c r="S650" s="44">
        <f t="shared" si="470"/>
        <v>0</v>
      </c>
      <c r="T650" s="52">
        <f t="shared" si="471"/>
        <v>0</v>
      </c>
      <c r="U650" s="119">
        <f t="shared" si="466"/>
        <v>0</v>
      </c>
      <c r="V650" s="120"/>
      <c r="W650" s="143">
        <v>7048652534972</v>
      </c>
      <c r="X650" s="121"/>
      <c r="Y650" s="122">
        <f t="shared" si="497"/>
        <v>0</v>
      </c>
      <c r="Z650" s="123">
        <f t="shared" ca="1" si="472"/>
        <v>0</v>
      </c>
      <c r="AA650" s="123">
        <f t="shared" ca="1" si="473"/>
        <v>0</v>
      </c>
      <c r="AB650" s="123">
        <f t="shared" ca="1" si="474"/>
        <v>0</v>
      </c>
      <c r="AC650" s="123" t="str">
        <f t="shared" si="475"/>
        <v>826060Forest Green</v>
      </c>
      <c r="AD650" s="124">
        <f t="shared" si="476"/>
        <v>826060</v>
      </c>
      <c r="AE650" s="127">
        <f>VLOOKUP($C650,Classification!$A:$F,5,FALSE)</f>
        <v>172</v>
      </c>
      <c r="AF650" s="125">
        <f>VLOOKUP($C650,Classification!$A:$F,6,FALSE)</f>
        <v>1</v>
      </c>
      <c r="AG650" s="126" t="str">
        <f>INDEX(ATS!$A:$AE,MATCH('2) Order Form'!$W650,ATS!$AD:$AD,0),7)</f>
        <v>Stock</v>
      </c>
    </row>
    <row r="651" spans="1:33" s="152" customFormat="1" ht="17.25" customHeight="1" x14ac:dyDescent="0.2">
      <c r="A651" s="34">
        <v>7</v>
      </c>
      <c r="B651" s="34" t="str">
        <f>VLOOKUP(A651,Classification!$H$2:$I$11,2,FALSE)</f>
        <v>Streetwear &amp; Accessories</v>
      </c>
      <c r="C651" s="34">
        <f>INDEX(ATS!$A:$AE,MATCH('2) Order Form'!$W651,ATS!$AD:$AD,0),1)</f>
        <v>828167</v>
      </c>
      <c r="D651" s="34" t="str">
        <f>INDEX(ATS!$A:$AE,MATCH('2) Order Form'!$W651,ATS!$AD:$AD,0),2)</f>
        <v>Chaser Print T-shirt M</v>
      </c>
      <c r="E651" s="83" t="str">
        <f>INDEX(ATS!$A:$AE,MATCH('2) Order Form'!$W651,ATS!$AD:$AD,0),4)</f>
        <v>BLACK-S</v>
      </c>
      <c r="F651" s="83" t="str">
        <f>INDEX(ATS!$A:$AE,MATCH('2) Order Form'!$W651,ATS!$AD:$AD,0),5)</f>
        <v>Black</v>
      </c>
      <c r="G651" s="146" t="str">
        <f>INDEX(ATS!$A:$AE,MATCH('2) Order Form'!$W651,ATS!$AD:$AD,0),6)</f>
        <v>S</v>
      </c>
      <c r="H651" s="59">
        <v>1</v>
      </c>
      <c r="I651" s="112">
        <v>0</v>
      </c>
      <c r="J651" s="118">
        <f>IFERROR(VLOOKUP(W651,ATS!$AD:$AF,2,FALSE),0)</f>
        <v>0</v>
      </c>
      <c r="K651" s="118" t="str">
        <f t="shared" si="498"/>
        <v>0</v>
      </c>
      <c r="L651" s="118">
        <f>IFERROR(VLOOKUP(W651,ATS!$AD:$AF,3,FALSE),0)</f>
        <v>0</v>
      </c>
      <c r="M651" s="151" t="str">
        <f t="shared" si="467"/>
        <v>0</v>
      </c>
      <c r="N651" s="94">
        <v>0</v>
      </c>
      <c r="O651" s="56">
        <f t="shared" si="468"/>
        <v>0</v>
      </c>
      <c r="P651" s="51">
        <f>VLOOKUP($C651,Prices!$A$3:$R$1996,MATCH('2) Order Form'!P$8,Prices!$A$2:$R$2,0),FALSE)</f>
        <v>15</v>
      </c>
      <c r="Q651" s="52">
        <f>VLOOKUP($C651,Prices!$A$3:$R$1996,MATCH('2) Order Form'!Q$8,Prices!$A$2:$R$2,0),FALSE)</f>
        <v>29.95</v>
      </c>
      <c r="R651" s="35">
        <f t="shared" si="469"/>
        <v>0</v>
      </c>
      <c r="S651" s="44">
        <f t="shared" si="470"/>
        <v>0</v>
      </c>
      <c r="T651" s="52">
        <f t="shared" si="471"/>
        <v>0</v>
      </c>
      <c r="U651" s="119">
        <f t="shared" si="466"/>
        <v>0</v>
      </c>
      <c r="V651" s="120"/>
      <c r="W651" s="143">
        <v>7048652535429</v>
      </c>
      <c r="X651" s="121"/>
      <c r="Y651" s="122">
        <f t="shared" si="497"/>
        <v>0</v>
      </c>
      <c r="Z651" s="123">
        <f t="shared" ca="1" si="472"/>
        <v>0</v>
      </c>
      <c r="AA651" s="123">
        <f t="shared" ca="1" si="473"/>
        <v>1</v>
      </c>
      <c r="AB651" s="123">
        <f t="shared" ca="1" si="474"/>
        <v>1</v>
      </c>
      <c r="AC651" s="123" t="str">
        <f t="shared" si="475"/>
        <v>828167Black</v>
      </c>
      <c r="AD651" s="124">
        <f t="shared" si="476"/>
        <v>828167</v>
      </c>
      <c r="AE651" s="127">
        <f>VLOOKUP($C651,Classification!$A:$F,5,FALSE)</f>
        <v>173</v>
      </c>
      <c r="AF651" s="125">
        <f>VLOOKUP($C651,Classification!$A:$F,6,FALSE)</f>
        <v>1</v>
      </c>
      <c r="AG651" s="126" t="str">
        <f>INDEX(ATS!$A:$AE,MATCH('2) Order Form'!$W651,ATS!$AD:$AD,0),7)</f>
        <v>Active</v>
      </c>
    </row>
    <row r="652" spans="1:33" s="152" customFormat="1" ht="17.25" customHeight="1" x14ac:dyDescent="0.2">
      <c r="A652" s="34">
        <v>7</v>
      </c>
      <c r="B652" s="34" t="str">
        <f>VLOOKUP(A652,Classification!$H$2:$I$11,2,FALSE)</f>
        <v>Streetwear &amp; Accessories</v>
      </c>
      <c r="C652" s="34">
        <f>INDEX(ATS!$A:$AE,MATCH('2) Order Form'!$W652,ATS!$AD:$AD,0),1)</f>
        <v>828167</v>
      </c>
      <c r="D652" s="34" t="str">
        <f>INDEX(ATS!$A:$AE,MATCH('2) Order Form'!$W652,ATS!$AD:$AD,0),2)</f>
        <v>Chaser Print T-shirt M</v>
      </c>
      <c r="E652" s="83" t="str">
        <f>INDEX(ATS!$A:$AE,MATCH('2) Order Form'!$W652,ATS!$AD:$AD,0),4)</f>
        <v>BLACK-M</v>
      </c>
      <c r="F652" s="83" t="str">
        <f>INDEX(ATS!$A:$AE,MATCH('2) Order Form'!$W652,ATS!$AD:$AD,0),5)</f>
        <v>Black</v>
      </c>
      <c r="G652" s="146" t="str">
        <f>INDEX(ATS!$A:$AE,MATCH('2) Order Form'!$W652,ATS!$AD:$AD,0),6)</f>
        <v>M</v>
      </c>
      <c r="H652" s="59">
        <v>1</v>
      </c>
      <c r="I652" s="112">
        <v>0</v>
      </c>
      <c r="J652" s="118">
        <f>IFERROR(VLOOKUP(W652,ATS!$AD:$AF,2,FALSE),0)</f>
        <v>34</v>
      </c>
      <c r="K652" s="118">
        <f t="shared" si="498"/>
        <v>34</v>
      </c>
      <c r="L652" s="118">
        <f>IFERROR(VLOOKUP(W652,ATS!$AD:$AF,3,FALSE),0)</f>
        <v>34</v>
      </c>
      <c r="M652" s="151">
        <f t="shared" si="467"/>
        <v>34</v>
      </c>
      <c r="N652" s="94">
        <v>0</v>
      </c>
      <c r="O652" s="56">
        <f t="shared" si="468"/>
        <v>0</v>
      </c>
      <c r="P652" s="51">
        <f>VLOOKUP($C652,Prices!$A$3:$R$1996,MATCH('2) Order Form'!P$8,Prices!$A$2:$R$2,0),FALSE)</f>
        <v>15</v>
      </c>
      <c r="Q652" s="52">
        <f>VLOOKUP($C652,Prices!$A$3:$R$1996,MATCH('2) Order Form'!Q$8,Prices!$A$2:$R$2,0),FALSE)</f>
        <v>29.95</v>
      </c>
      <c r="R652" s="35">
        <f t="shared" si="469"/>
        <v>0</v>
      </c>
      <c r="S652" s="44">
        <f t="shared" si="470"/>
        <v>0</v>
      </c>
      <c r="T652" s="52">
        <f t="shared" si="471"/>
        <v>0</v>
      </c>
      <c r="U652" s="119">
        <f t="shared" si="466"/>
        <v>0</v>
      </c>
      <c r="V652" s="120"/>
      <c r="W652" s="143">
        <v>7048652535412</v>
      </c>
      <c r="X652" s="121"/>
      <c r="Y652" s="122">
        <f t="shared" si="497"/>
        <v>0</v>
      </c>
      <c r="Z652" s="123">
        <f t="shared" ca="1" si="472"/>
        <v>0</v>
      </c>
      <c r="AA652" s="123">
        <f t="shared" ca="1" si="473"/>
        <v>0</v>
      </c>
      <c r="AB652" s="123">
        <f t="shared" ca="1" si="474"/>
        <v>0</v>
      </c>
      <c r="AC652" s="123" t="str">
        <f t="shared" si="475"/>
        <v>828167Black</v>
      </c>
      <c r="AD652" s="124">
        <f t="shared" si="476"/>
        <v>828167</v>
      </c>
      <c r="AE652" s="127">
        <f>VLOOKUP($C652,Classification!$A:$F,5,FALSE)</f>
        <v>173</v>
      </c>
      <c r="AF652" s="125">
        <f>VLOOKUP($C652,Classification!$A:$F,6,FALSE)</f>
        <v>1</v>
      </c>
      <c r="AG652" s="126" t="str">
        <f>INDEX(ATS!$A:$AE,MATCH('2) Order Form'!$W652,ATS!$AD:$AD,0),7)</f>
        <v>Active</v>
      </c>
    </row>
    <row r="653" spans="1:33" s="152" customFormat="1" ht="17.25" customHeight="1" x14ac:dyDescent="0.2">
      <c r="A653" s="34">
        <v>7</v>
      </c>
      <c r="B653" s="34" t="str">
        <f>VLOOKUP(A653,Classification!$H$2:$I$11,2,FALSE)</f>
        <v>Streetwear &amp; Accessories</v>
      </c>
      <c r="C653" s="34">
        <f>INDEX(ATS!$A:$AE,MATCH('2) Order Form'!$W653,ATS!$AD:$AD,0),1)</f>
        <v>828167</v>
      </c>
      <c r="D653" s="34" t="str">
        <f>INDEX(ATS!$A:$AE,MATCH('2) Order Form'!$W653,ATS!$AD:$AD,0),2)</f>
        <v>Chaser Print T-shirt M</v>
      </c>
      <c r="E653" s="83" t="str">
        <f>INDEX(ATS!$A:$AE,MATCH('2) Order Form'!$W653,ATS!$AD:$AD,0),4)</f>
        <v>BLACK-L</v>
      </c>
      <c r="F653" s="83" t="str">
        <f>INDEX(ATS!$A:$AE,MATCH('2) Order Form'!$W653,ATS!$AD:$AD,0),5)</f>
        <v>Black</v>
      </c>
      <c r="G653" s="146" t="str">
        <f>INDEX(ATS!$A:$AE,MATCH('2) Order Form'!$W653,ATS!$AD:$AD,0),6)</f>
        <v>L</v>
      </c>
      <c r="H653" s="59">
        <v>1</v>
      </c>
      <c r="I653" s="112">
        <v>0</v>
      </c>
      <c r="J653" s="118">
        <f>IFERROR(VLOOKUP(W653,ATS!$AD:$AF,2,FALSE),0)</f>
        <v>0</v>
      </c>
      <c r="K653" s="118" t="str">
        <f t="shared" si="498"/>
        <v>0</v>
      </c>
      <c r="L653" s="118">
        <f>IFERROR(VLOOKUP(W653,ATS!$AD:$AF,3,FALSE),0)</f>
        <v>0</v>
      </c>
      <c r="M653" s="151" t="str">
        <f t="shared" si="467"/>
        <v>0</v>
      </c>
      <c r="N653" s="94">
        <v>0</v>
      </c>
      <c r="O653" s="56">
        <f t="shared" si="468"/>
        <v>0</v>
      </c>
      <c r="P653" s="51">
        <f>VLOOKUP($C653,Prices!$A$3:$R$1996,MATCH('2) Order Form'!P$8,Prices!$A$2:$R$2,0),FALSE)</f>
        <v>15</v>
      </c>
      <c r="Q653" s="52">
        <f>VLOOKUP($C653,Prices!$A$3:$R$1996,MATCH('2) Order Form'!Q$8,Prices!$A$2:$R$2,0),FALSE)</f>
        <v>29.95</v>
      </c>
      <c r="R653" s="35">
        <f t="shared" si="469"/>
        <v>0</v>
      </c>
      <c r="S653" s="44">
        <f t="shared" si="470"/>
        <v>0</v>
      </c>
      <c r="T653" s="52">
        <f t="shared" si="471"/>
        <v>0</v>
      </c>
      <c r="U653" s="119">
        <f t="shared" si="466"/>
        <v>0</v>
      </c>
      <c r="V653" s="120"/>
      <c r="W653" s="143">
        <v>7048652535405</v>
      </c>
      <c r="X653" s="121"/>
      <c r="Y653" s="122">
        <f t="shared" si="497"/>
        <v>0</v>
      </c>
      <c r="Z653" s="123">
        <f t="shared" ca="1" si="472"/>
        <v>0</v>
      </c>
      <c r="AA653" s="123">
        <f t="shared" ca="1" si="473"/>
        <v>0</v>
      </c>
      <c r="AB653" s="123">
        <f t="shared" ca="1" si="474"/>
        <v>0</v>
      </c>
      <c r="AC653" s="123" t="str">
        <f t="shared" si="475"/>
        <v>828167Black</v>
      </c>
      <c r="AD653" s="124">
        <f t="shared" si="476"/>
        <v>828167</v>
      </c>
      <c r="AE653" s="127">
        <f>VLOOKUP($C653,Classification!$A:$F,5,FALSE)</f>
        <v>173</v>
      </c>
      <c r="AF653" s="125">
        <f>VLOOKUP($C653,Classification!$A:$F,6,FALSE)</f>
        <v>1</v>
      </c>
      <c r="AG653" s="126" t="str">
        <f>INDEX(ATS!$A:$AE,MATCH('2) Order Form'!$W653,ATS!$AD:$AD,0),7)</f>
        <v>Active</v>
      </c>
    </row>
    <row r="654" spans="1:33" s="152" customFormat="1" ht="17.25" customHeight="1" x14ac:dyDescent="0.2">
      <c r="A654" s="34">
        <v>7</v>
      </c>
      <c r="B654" s="34" t="str">
        <f>VLOOKUP(A654,Classification!$H$2:$I$11,2,FALSE)</f>
        <v>Streetwear &amp; Accessories</v>
      </c>
      <c r="C654" s="34">
        <f>INDEX(ATS!$A:$AE,MATCH('2) Order Form'!$W654,ATS!$AD:$AD,0),1)</f>
        <v>828167</v>
      </c>
      <c r="D654" s="34" t="str">
        <f>INDEX(ATS!$A:$AE,MATCH('2) Order Form'!$W654,ATS!$AD:$AD,0),2)</f>
        <v>Chaser Print T-shirt M</v>
      </c>
      <c r="E654" s="83" t="str">
        <f>INDEX(ATS!$A:$AE,MATCH('2) Order Form'!$W654,ATS!$AD:$AD,0),4)</f>
        <v>BLACK-XL</v>
      </c>
      <c r="F654" s="83" t="str">
        <f>INDEX(ATS!$A:$AE,MATCH('2) Order Form'!$W654,ATS!$AD:$AD,0),5)</f>
        <v>Black</v>
      </c>
      <c r="G654" s="146" t="str">
        <f>INDEX(ATS!$A:$AE,MATCH('2) Order Form'!$W654,ATS!$AD:$AD,0),6)</f>
        <v>XL</v>
      </c>
      <c r="H654" s="59">
        <v>1</v>
      </c>
      <c r="I654" s="112">
        <v>0</v>
      </c>
      <c r="J654" s="118">
        <f>IFERROR(VLOOKUP(W654,ATS!$AD:$AF,2,FALSE),0)</f>
        <v>0</v>
      </c>
      <c r="K654" s="118" t="str">
        <f t="shared" si="498"/>
        <v>0</v>
      </c>
      <c r="L654" s="118">
        <f>IFERROR(VLOOKUP(W654,ATS!$AD:$AF,3,FALSE),0)</f>
        <v>0</v>
      </c>
      <c r="M654" s="151" t="str">
        <f t="shared" si="467"/>
        <v>0</v>
      </c>
      <c r="N654" s="94">
        <v>0</v>
      </c>
      <c r="O654" s="56">
        <f t="shared" si="468"/>
        <v>0</v>
      </c>
      <c r="P654" s="51">
        <f>VLOOKUP($C654,Prices!$A$3:$R$1996,MATCH('2) Order Form'!P$8,Prices!$A$2:$R$2,0),FALSE)</f>
        <v>15</v>
      </c>
      <c r="Q654" s="52">
        <f>VLOOKUP($C654,Prices!$A$3:$R$1996,MATCH('2) Order Form'!Q$8,Prices!$A$2:$R$2,0),FALSE)</f>
        <v>29.95</v>
      </c>
      <c r="R654" s="35">
        <f t="shared" si="469"/>
        <v>0</v>
      </c>
      <c r="S654" s="44">
        <f t="shared" si="470"/>
        <v>0</v>
      </c>
      <c r="T654" s="52">
        <f t="shared" si="471"/>
        <v>0</v>
      </c>
      <c r="U654" s="119">
        <f t="shared" si="466"/>
        <v>0</v>
      </c>
      <c r="V654" s="120"/>
      <c r="W654" s="143">
        <v>7048652535436</v>
      </c>
      <c r="X654" s="121"/>
      <c r="Y654" s="122">
        <f t="shared" si="497"/>
        <v>0</v>
      </c>
      <c r="Z654" s="123">
        <f t="shared" ca="1" si="472"/>
        <v>0</v>
      </c>
      <c r="AA654" s="123">
        <f t="shared" ca="1" si="473"/>
        <v>0</v>
      </c>
      <c r="AB654" s="123">
        <f t="shared" ca="1" si="474"/>
        <v>0</v>
      </c>
      <c r="AC654" s="123" t="str">
        <f t="shared" si="475"/>
        <v>828167Black</v>
      </c>
      <c r="AD654" s="124">
        <f t="shared" si="476"/>
        <v>828167</v>
      </c>
      <c r="AE654" s="127">
        <f>VLOOKUP($C654,Classification!$A:$F,5,FALSE)</f>
        <v>173</v>
      </c>
      <c r="AF654" s="125">
        <f>VLOOKUP($C654,Classification!$A:$F,6,FALSE)</f>
        <v>1</v>
      </c>
      <c r="AG654" s="126" t="str">
        <f>INDEX(ATS!$A:$AE,MATCH('2) Order Form'!$W654,ATS!$AD:$AD,0),7)</f>
        <v>Active</v>
      </c>
    </row>
    <row r="655" spans="1:33" s="152" customFormat="1" ht="17.25" customHeight="1" x14ac:dyDescent="0.2">
      <c r="A655" s="34">
        <v>7</v>
      </c>
      <c r="B655" s="34" t="str">
        <f>VLOOKUP(A655,Classification!$H$2:$I$11,2,FALSE)</f>
        <v>Streetwear &amp; Accessories</v>
      </c>
      <c r="C655" s="34">
        <f>INDEX(ATS!$A:$AE,MATCH('2) Order Form'!$W655,ATS!$AD:$AD,0),1)</f>
        <v>828167</v>
      </c>
      <c r="D655" s="34" t="str">
        <f>INDEX(ATS!$A:$AE,MATCH('2) Order Form'!$W655,ATS!$AD:$AD,0),2)</f>
        <v>Chaser Print T-shirt M</v>
      </c>
      <c r="E655" s="83" t="str">
        <f>INDEX(ATS!$A:$AE,MATCH('2) Order Form'!$W655,ATS!$AD:$AD,0),4)</f>
        <v>TUSKN-S</v>
      </c>
      <c r="F655" s="83" t="str">
        <f>INDEX(ATS!$A:$AE,MATCH('2) Order Form'!$W655,ATS!$AD:$AD,0),5)</f>
        <v>Tusken</v>
      </c>
      <c r="G655" s="146" t="str">
        <f>INDEX(ATS!$A:$AE,MATCH('2) Order Form'!$W655,ATS!$AD:$AD,0),6)</f>
        <v>S</v>
      </c>
      <c r="H655" s="59">
        <v>1</v>
      </c>
      <c r="I655" s="112">
        <v>0</v>
      </c>
      <c r="J655" s="118">
        <f>IFERROR(VLOOKUP(W655,ATS!$AD:$AF,2,FALSE),0)</f>
        <v>10</v>
      </c>
      <c r="K655" s="118">
        <f t="shared" si="498"/>
        <v>10</v>
      </c>
      <c r="L655" s="118">
        <f>IFERROR(VLOOKUP(W655,ATS!$AD:$AF,3,FALSE),0)</f>
        <v>10</v>
      </c>
      <c r="M655" s="151">
        <f t="shared" si="467"/>
        <v>10</v>
      </c>
      <c r="N655" s="94">
        <v>0</v>
      </c>
      <c r="O655" s="56">
        <f t="shared" si="468"/>
        <v>0</v>
      </c>
      <c r="P655" s="51">
        <f>VLOOKUP($C655,Prices!$A$3:$R$1996,MATCH('2) Order Form'!P$8,Prices!$A$2:$R$2,0),FALSE)</f>
        <v>15</v>
      </c>
      <c r="Q655" s="52">
        <f>VLOOKUP($C655,Prices!$A$3:$R$1996,MATCH('2) Order Form'!Q$8,Prices!$A$2:$R$2,0),FALSE)</f>
        <v>29.95</v>
      </c>
      <c r="R655" s="35">
        <f t="shared" si="469"/>
        <v>0</v>
      </c>
      <c r="S655" s="44">
        <f t="shared" si="470"/>
        <v>0</v>
      </c>
      <c r="T655" s="52">
        <f t="shared" si="471"/>
        <v>0</v>
      </c>
      <c r="U655" s="119">
        <f t="shared" si="466"/>
        <v>0</v>
      </c>
      <c r="V655" s="120"/>
      <c r="W655" s="143">
        <v>7048652541970</v>
      </c>
      <c r="X655" s="121"/>
      <c r="Y655" s="122">
        <f t="shared" si="497"/>
        <v>0</v>
      </c>
      <c r="Z655" s="123">
        <f t="shared" ca="1" si="472"/>
        <v>0</v>
      </c>
      <c r="AA655" s="123">
        <f t="shared" ca="1" si="473"/>
        <v>0</v>
      </c>
      <c r="AB655" s="123">
        <f t="shared" ca="1" si="474"/>
        <v>1</v>
      </c>
      <c r="AC655" s="123" t="str">
        <f t="shared" si="475"/>
        <v>828167Tusken</v>
      </c>
      <c r="AD655" s="124">
        <f t="shared" si="476"/>
        <v>828167</v>
      </c>
      <c r="AE655" s="127">
        <f>VLOOKUP($C655,Classification!$A:$F,5,FALSE)</f>
        <v>173</v>
      </c>
      <c r="AF655" s="125">
        <f>VLOOKUP($C655,Classification!$A:$F,6,FALSE)</f>
        <v>1</v>
      </c>
      <c r="AG655" s="126" t="str">
        <f>INDEX(ATS!$A:$AE,MATCH('2) Order Form'!$W655,ATS!$AD:$AD,0),7)</f>
        <v>Active</v>
      </c>
    </row>
    <row r="656" spans="1:33" s="152" customFormat="1" ht="17.25" customHeight="1" x14ac:dyDescent="0.2">
      <c r="A656" s="34">
        <v>7</v>
      </c>
      <c r="B656" s="34" t="str">
        <f>VLOOKUP(A656,Classification!$H$2:$I$11,2,FALSE)</f>
        <v>Streetwear &amp; Accessories</v>
      </c>
      <c r="C656" s="34">
        <f>INDEX(ATS!$A:$AE,MATCH('2) Order Form'!$W656,ATS!$AD:$AD,0),1)</f>
        <v>828167</v>
      </c>
      <c r="D656" s="34" t="str">
        <f>INDEX(ATS!$A:$AE,MATCH('2) Order Form'!$W656,ATS!$AD:$AD,0),2)</f>
        <v>Chaser Print T-shirt M</v>
      </c>
      <c r="E656" s="83" t="str">
        <f>INDEX(ATS!$A:$AE,MATCH('2) Order Form'!$W656,ATS!$AD:$AD,0),4)</f>
        <v>TUSKN-M</v>
      </c>
      <c r="F656" s="83" t="str">
        <f>INDEX(ATS!$A:$AE,MATCH('2) Order Form'!$W656,ATS!$AD:$AD,0),5)</f>
        <v>Tusken</v>
      </c>
      <c r="G656" s="146" t="str">
        <f>INDEX(ATS!$A:$AE,MATCH('2) Order Form'!$W656,ATS!$AD:$AD,0),6)</f>
        <v>M</v>
      </c>
      <c r="H656" s="59">
        <v>1</v>
      </c>
      <c r="I656" s="112">
        <v>0</v>
      </c>
      <c r="J656" s="118">
        <f>IFERROR(VLOOKUP(W656,ATS!$AD:$AF,2,FALSE),0)</f>
        <v>13</v>
      </c>
      <c r="K656" s="118">
        <f t="shared" si="498"/>
        <v>13</v>
      </c>
      <c r="L656" s="118">
        <f>IFERROR(VLOOKUP(W656,ATS!$AD:$AF,3,FALSE),0)</f>
        <v>13</v>
      </c>
      <c r="M656" s="151">
        <f t="shared" si="467"/>
        <v>13</v>
      </c>
      <c r="N656" s="94">
        <v>0</v>
      </c>
      <c r="O656" s="56">
        <f t="shared" si="468"/>
        <v>0</v>
      </c>
      <c r="P656" s="51">
        <f>VLOOKUP($C656,Prices!$A$3:$R$1996,MATCH('2) Order Form'!P$8,Prices!$A$2:$R$2,0),FALSE)</f>
        <v>15</v>
      </c>
      <c r="Q656" s="52">
        <f>VLOOKUP($C656,Prices!$A$3:$R$1996,MATCH('2) Order Form'!Q$8,Prices!$A$2:$R$2,0),FALSE)</f>
        <v>29.95</v>
      </c>
      <c r="R656" s="35">
        <f t="shared" si="469"/>
        <v>0</v>
      </c>
      <c r="S656" s="44">
        <f t="shared" si="470"/>
        <v>0</v>
      </c>
      <c r="T656" s="52">
        <f t="shared" si="471"/>
        <v>0</v>
      </c>
      <c r="U656" s="119">
        <f t="shared" si="466"/>
        <v>0</v>
      </c>
      <c r="V656" s="120"/>
      <c r="W656" s="143">
        <v>7048652541963</v>
      </c>
      <c r="X656" s="121"/>
      <c r="Y656" s="122">
        <f t="shared" si="497"/>
        <v>0</v>
      </c>
      <c r="Z656" s="123">
        <f t="shared" ca="1" si="472"/>
        <v>0</v>
      </c>
      <c r="AA656" s="123">
        <f t="shared" ca="1" si="473"/>
        <v>0</v>
      </c>
      <c r="AB656" s="123">
        <f t="shared" ca="1" si="474"/>
        <v>0</v>
      </c>
      <c r="AC656" s="123" t="str">
        <f t="shared" si="475"/>
        <v>828167Tusken</v>
      </c>
      <c r="AD656" s="124">
        <f t="shared" si="476"/>
        <v>828167</v>
      </c>
      <c r="AE656" s="127">
        <f>VLOOKUP($C656,Classification!$A:$F,5,FALSE)</f>
        <v>173</v>
      </c>
      <c r="AF656" s="125">
        <f>VLOOKUP($C656,Classification!$A:$F,6,FALSE)</f>
        <v>1</v>
      </c>
      <c r="AG656" s="126" t="str">
        <f>INDEX(ATS!$A:$AE,MATCH('2) Order Form'!$W656,ATS!$AD:$AD,0),7)</f>
        <v>Active</v>
      </c>
    </row>
    <row r="657" spans="1:33" s="152" customFormat="1" ht="17.25" customHeight="1" x14ac:dyDescent="0.2">
      <c r="A657" s="34">
        <v>7</v>
      </c>
      <c r="B657" s="34" t="str">
        <f>VLOOKUP(A657,Classification!$H$2:$I$11,2,FALSE)</f>
        <v>Streetwear &amp; Accessories</v>
      </c>
      <c r="C657" s="34">
        <f>INDEX(ATS!$A:$AE,MATCH('2) Order Form'!$W657,ATS!$AD:$AD,0),1)</f>
        <v>828167</v>
      </c>
      <c r="D657" s="34" t="str">
        <f>INDEX(ATS!$A:$AE,MATCH('2) Order Form'!$W657,ATS!$AD:$AD,0),2)</f>
        <v>Chaser Print T-shirt M</v>
      </c>
      <c r="E657" s="83" t="str">
        <f>INDEX(ATS!$A:$AE,MATCH('2) Order Form'!$W657,ATS!$AD:$AD,0),4)</f>
        <v>TUSKN-L</v>
      </c>
      <c r="F657" s="83" t="str">
        <f>INDEX(ATS!$A:$AE,MATCH('2) Order Form'!$W657,ATS!$AD:$AD,0),5)</f>
        <v>Tusken</v>
      </c>
      <c r="G657" s="146" t="str">
        <f>INDEX(ATS!$A:$AE,MATCH('2) Order Form'!$W657,ATS!$AD:$AD,0),6)</f>
        <v>L</v>
      </c>
      <c r="H657" s="59">
        <v>1</v>
      </c>
      <c r="I657" s="112">
        <v>0</v>
      </c>
      <c r="J657" s="118">
        <f>IFERROR(VLOOKUP(W657,ATS!$AD:$AF,2,FALSE),0)</f>
        <v>0</v>
      </c>
      <c r="K657" s="118" t="str">
        <f t="shared" si="498"/>
        <v>0</v>
      </c>
      <c r="L657" s="118">
        <f>IFERROR(VLOOKUP(W657,ATS!$AD:$AF,3,FALSE),0)</f>
        <v>0</v>
      </c>
      <c r="M657" s="151" t="str">
        <f t="shared" si="467"/>
        <v>0</v>
      </c>
      <c r="N657" s="94">
        <v>0</v>
      </c>
      <c r="O657" s="56">
        <f t="shared" si="468"/>
        <v>0</v>
      </c>
      <c r="P657" s="51">
        <f>VLOOKUP($C657,Prices!$A$3:$R$1996,MATCH('2) Order Form'!P$8,Prices!$A$2:$R$2,0),FALSE)</f>
        <v>15</v>
      </c>
      <c r="Q657" s="52">
        <f>VLOOKUP($C657,Prices!$A$3:$R$1996,MATCH('2) Order Form'!Q$8,Prices!$A$2:$R$2,0),FALSE)</f>
        <v>29.95</v>
      </c>
      <c r="R657" s="35">
        <f t="shared" si="469"/>
        <v>0</v>
      </c>
      <c r="S657" s="44">
        <f t="shared" si="470"/>
        <v>0</v>
      </c>
      <c r="T657" s="52">
        <f t="shared" si="471"/>
        <v>0</v>
      </c>
      <c r="U657" s="119">
        <f t="shared" ref="U657:U684" si="509">IFERROR(I657/SUMIF($AC$9:$AC$684,AC657,$I$9:$I$684),0)</f>
        <v>0</v>
      </c>
      <c r="V657" s="120"/>
      <c r="W657" s="143">
        <v>7048652541956</v>
      </c>
      <c r="X657" s="121"/>
      <c r="Y657" s="122">
        <f t="shared" si="497"/>
        <v>0</v>
      </c>
      <c r="Z657" s="123">
        <f t="shared" ca="1" si="472"/>
        <v>0</v>
      </c>
      <c r="AA657" s="123">
        <f t="shared" ca="1" si="473"/>
        <v>0</v>
      </c>
      <c r="AB657" s="123">
        <f t="shared" ca="1" si="474"/>
        <v>0</v>
      </c>
      <c r="AC657" s="123" t="str">
        <f t="shared" si="475"/>
        <v>828167Tusken</v>
      </c>
      <c r="AD657" s="124">
        <f t="shared" si="476"/>
        <v>828167</v>
      </c>
      <c r="AE657" s="127">
        <f>VLOOKUP($C657,Classification!$A:$F,5,FALSE)</f>
        <v>173</v>
      </c>
      <c r="AF657" s="125">
        <f>VLOOKUP($C657,Classification!$A:$F,6,FALSE)</f>
        <v>1</v>
      </c>
      <c r="AG657" s="126" t="str">
        <f>INDEX(ATS!$A:$AE,MATCH('2) Order Form'!$W657,ATS!$AD:$AD,0),7)</f>
        <v>Active</v>
      </c>
    </row>
    <row r="658" spans="1:33" s="152" customFormat="1" ht="17.25" customHeight="1" x14ac:dyDescent="0.2">
      <c r="A658" s="34">
        <v>7</v>
      </c>
      <c r="B658" s="34" t="str">
        <f>VLOOKUP(A658,Classification!$H$2:$I$11,2,FALSE)</f>
        <v>Streetwear &amp; Accessories</v>
      </c>
      <c r="C658" s="34">
        <f>INDEX(ATS!$A:$AE,MATCH('2) Order Form'!$W658,ATS!$AD:$AD,0),1)</f>
        <v>828167</v>
      </c>
      <c r="D658" s="34" t="str">
        <f>INDEX(ATS!$A:$AE,MATCH('2) Order Form'!$W658,ATS!$AD:$AD,0),2)</f>
        <v>Chaser Print T-shirt M</v>
      </c>
      <c r="E658" s="83" t="str">
        <f>INDEX(ATS!$A:$AE,MATCH('2) Order Form'!$W658,ATS!$AD:$AD,0),4)</f>
        <v>TUSKN-XL</v>
      </c>
      <c r="F658" s="83" t="str">
        <f>INDEX(ATS!$A:$AE,MATCH('2) Order Form'!$W658,ATS!$AD:$AD,0),5)</f>
        <v>Tusken</v>
      </c>
      <c r="G658" s="146" t="str">
        <f>INDEX(ATS!$A:$AE,MATCH('2) Order Form'!$W658,ATS!$AD:$AD,0),6)</f>
        <v>XL</v>
      </c>
      <c r="H658" s="59">
        <v>1</v>
      </c>
      <c r="I658" s="112">
        <v>0</v>
      </c>
      <c r="J658" s="118">
        <f>IFERROR(VLOOKUP(W658,ATS!$AD:$AF,2,FALSE),0)</f>
        <v>0</v>
      </c>
      <c r="K658" s="118" t="str">
        <f t="shared" si="498"/>
        <v>0</v>
      </c>
      <c r="L658" s="118">
        <f>IFERROR(VLOOKUP(W658,ATS!$AD:$AF,3,FALSE),0)</f>
        <v>0</v>
      </c>
      <c r="M658" s="151" t="str">
        <f t="shared" ref="M658:M662" si="510">IF(L658=99999,"OPEN",IF(L658&gt;50,"50+",IF(L658&lt;=0,"0",L658)))</f>
        <v>0</v>
      </c>
      <c r="N658" s="94">
        <v>0</v>
      </c>
      <c r="O658" s="56">
        <f t="shared" ref="O658:O662" si="511">IF(N658&lt;&gt;0,N658,$P$5)</f>
        <v>0</v>
      </c>
      <c r="P658" s="51">
        <f>VLOOKUP($C658,Prices!$A$3:$R$1996,MATCH('2) Order Form'!P$8,Prices!$A$2:$R$2,0),FALSE)</f>
        <v>15</v>
      </c>
      <c r="Q658" s="52">
        <f>VLOOKUP($C658,Prices!$A$3:$R$1996,MATCH('2) Order Form'!Q$8,Prices!$A$2:$R$2,0),FALSE)</f>
        <v>29.95</v>
      </c>
      <c r="R658" s="35">
        <f t="shared" ref="R658:R662" si="512">I658*P658</f>
        <v>0</v>
      </c>
      <c r="S658" s="44">
        <f t="shared" ref="S658:S662" si="513">R658*O658</f>
        <v>0</v>
      </c>
      <c r="T658" s="52">
        <f t="shared" ref="T658:T662" si="514">R658-S658</f>
        <v>0</v>
      </c>
      <c r="U658" s="119">
        <f t="shared" si="509"/>
        <v>0</v>
      </c>
      <c r="V658" s="120"/>
      <c r="W658" s="143">
        <v>7048652541987</v>
      </c>
      <c r="X658" s="121"/>
      <c r="Y658" s="122">
        <f t="shared" si="497"/>
        <v>0</v>
      </c>
      <c r="Z658" s="123">
        <f t="shared" ref="Z658:Z662" ca="1" si="515">IF(A658=OFFSET(A658,-1,0),0,1)</f>
        <v>0</v>
      </c>
      <c r="AA658" s="123">
        <f t="shared" ref="AA658:AA662" ca="1" si="516">IF(C658=OFFSET(C658,-1,0),0,1)</f>
        <v>0</v>
      </c>
      <c r="AB658" s="123">
        <f t="shared" ref="AB658:AB662" ca="1" si="517">IF(F658=OFFSET(F658,-1,0),0,1)</f>
        <v>0</v>
      </c>
      <c r="AC658" s="123" t="str">
        <f t="shared" ref="AC658:AC662" si="518">CONCATENATE(C658,F658)</f>
        <v>828167Tusken</v>
      </c>
      <c r="AD658" s="124">
        <f t="shared" ref="AD658:AD662" si="519">IFERROR(IF(B658="EYEWEAR",CONCATENATE(C658,"-",G658),C658),C658)</f>
        <v>828167</v>
      </c>
      <c r="AE658" s="127">
        <f>VLOOKUP($C658,Classification!$A:$F,5,FALSE)</f>
        <v>173</v>
      </c>
      <c r="AF658" s="125">
        <f>VLOOKUP($C658,Classification!$A:$F,6,FALSE)</f>
        <v>1</v>
      </c>
      <c r="AG658" s="126" t="str">
        <f>INDEX(ATS!$A:$AE,MATCH('2) Order Form'!$W658,ATS!$AD:$AD,0),7)</f>
        <v>Active</v>
      </c>
    </row>
    <row r="659" spans="1:33" s="152" customFormat="1" ht="17.25" customHeight="1" x14ac:dyDescent="0.2">
      <c r="A659" s="34">
        <v>7</v>
      </c>
      <c r="B659" s="34" t="str">
        <f>VLOOKUP(A659,Classification!$H$2:$I$11,2,FALSE)</f>
        <v>Streetwear &amp; Accessories</v>
      </c>
      <c r="C659" s="34">
        <f>INDEX(ATS!$A:$AE,MATCH('2) Order Form'!$W659,ATS!$AD:$AD,0),1)</f>
        <v>828170</v>
      </c>
      <c r="D659" s="34" t="str">
        <f>INDEX(ATS!$A:$AE,MATCH('2) Order Form'!$W659,ATS!$AD:$AD,0),2)</f>
        <v>Chaser Hoodie W</v>
      </c>
      <c r="E659" s="83" t="str">
        <f>INDEX(ATS!$A:$AE,MATCH('2) Order Form'!$W659,ATS!$AD:$AD,0),4)</f>
        <v>BLACK-XS</v>
      </c>
      <c r="F659" s="83" t="str">
        <f>INDEX(ATS!$A:$AE,MATCH('2) Order Form'!$W659,ATS!$AD:$AD,0),5)</f>
        <v>Black</v>
      </c>
      <c r="G659" s="146" t="str">
        <f>INDEX(ATS!$A:$AE,MATCH('2) Order Form'!$W659,ATS!$AD:$AD,0),6)</f>
        <v>XS</v>
      </c>
      <c r="H659" s="59">
        <v>1</v>
      </c>
      <c r="I659" s="112">
        <v>0</v>
      </c>
      <c r="J659" s="118">
        <f>IFERROR(VLOOKUP(W659,ATS!$AD:$AF,2,FALSE),0)</f>
        <v>16</v>
      </c>
      <c r="K659" s="118">
        <f t="shared" si="498"/>
        <v>16</v>
      </c>
      <c r="L659" s="118">
        <f>IFERROR(VLOOKUP(W659,ATS!$AD:$AF,3,FALSE),0)</f>
        <v>16</v>
      </c>
      <c r="M659" s="151">
        <f t="shared" si="510"/>
        <v>16</v>
      </c>
      <c r="N659" s="94">
        <v>0</v>
      </c>
      <c r="O659" s="56">
        <f t="shared" si="511"/>
        <v>0</v>
      </c>
      <c r="P659" s="51">
        <f>VLOOKUP($C659,Prices!$A$3:$R$1996,MATCH('2) Order Form'!P$8,Prices!$A$2:$R$2,0),FALSE)</f>
        <v>45</v>
      </c>
      <c r="Q659" s="52">
        <f>VLOOKUP($C659,Prices!$A$3:$R$1996,MATCH('2) Order Form'!Q$8,Prices!$A$2:$R$2,0),FALSE)</f>
        <v>89.95</v>
      </c>
      <c r="R659" s="35">
        <f t="shared" si="512"/>
        <v>0</v>
      </c>
      <c r="S659" s="44">
        <f t="shared" si="513"/>
        <v>0</v>
      </c>
      <c r="T659" s="52">
        <f t="shared" si="514"/>
        <v>0</v>
      </c>
      <c r="U659" s="119">
        <f t="shared" si="509"/>
        <v>0</v>
      </c>
      <c r="V659" s="120"/>
      <c r="W659" s="143">
        <v>7048652535054</v>
      </c>
      <c r="X659" s="121"/>
      <c r="Y659" s="122">
        <f t="shared" si="497"/>
        <v>0</v>
      </c>
      <c r="Z659" s="123">
        <f t="shared" ca="1" si="515"/>
        <v>0</v>
      </c>
      <c r="AA659" s="123">
        <f t="shared" ca="1" si="516"/>
        <v>1</v>
      </c>
      <c r="AB659" s="123">
        <f t="shared" ca="1" si="517"/>
        <v>1</v>
      </c>
      <c r="AC659" s="123" t="str">
        <f t="shared" si="518"/>
        <v>828170Black</v>
      </c>
      <c r="AD659" s="124">
        <f t="shared" si="519"/>
        <v>828170</v>
      </c>
      <c r="AE659" s="127">
        <f>VLOOKUP($C659,Classification!$A:$F,5,FALSE)</f>
        <v>174</v>
      </c>
      <c r="AF659" s="125">
        <f>VLOOKUP($C659,Classification!$A:$F,6,FALSE)</f>
        <v>1</v>
      </c>
      <c r="AG659" s="126" t="str">
        <f>INDEX(ATS!$A:$AE,MATCH('2) Order Form'!$W659,ATS!$AD:$AD,0),7)</f>
        <v>Active</v>
      </c>
    </row>
    <row r="660" spans="1:33" s="152" customFormat="1" ht="17.25" customHeight="1" x14ac:dyDescent="0.2">
      <c r="A660" s="34">
        <v>7</v>
      </c>
      <c r="B660" s="34" t="str">
        <f>VLOOKUP(A660,Classification!$H$2:$I$11,2,FALSE)</f>
        <v>Streetwear &amp; Accessories</v>
      </c>
      <c r="C660" s="34">
        <f>INDEX(ATS!$A:$AE,MATCH('2) Order Form'!$W660,ATS!$AD:$AD,0),1)</f>
        <v>828170</v>
      </c>
      <c r="D660" s="34" t="str">
        <f>INDEX(ATS!$A:$AE,MATCH('2) Order Form'!$W660,ATS!$AD:$AD,0),2)</f>
        <v>Chaser Hoodie W</v>
      </c>
      <c r="E660" s="83" t="str">
        <f>INDEX(ATS!$A:$AE,MATCH('2) Order Form'!$W660,ATS!$AD:$AD,0),4)</f>
        <v>BLACK-S</v>
      </c>
      <c r="F660" s="83" t="str">
        <f>INDEX(ATS!$A:$AE,MATCH('2) Order Form'!$W660,ATS!$AD:$AD,0),5)</f>
        <v>Black</v>
      </c>
      <c r="G660" s="146" t="str">
        <f>INDEX(ATS!$A:$AE,MATCH('2) Order Form'!$W660,ATS!$AD:$AD,0),6)</f>
        <v>S</v>
      </c>
      <c r="H660" s="59">
        <v>1</v>
      </c>
      <c r="I660" s="112">
        <v>0</v>
      </c>
      <c r="J660" s="118">
        <f>IFERROR(VLOOKUP(W660,ATS!$AD:$AF,2,FALSE),0)</f>
        <v>29</v>
      </c>
      <c r="K660" s="118">
        <f t="shared" si="498"/>
        <v>29</v>
      </c>
      <c r="L660" s="118">
        <f>IFERROR(VLOOKUP(W660,ATS!$AD:$AF,3,FALSE),0)</f>
        <v>29</v>
      </c>
      <c r="M660" s="151">
        <f t="shared" si="510"/>
        <v>29</v>
      </c>
      <c r="N660" s="94">
        <v>0</v>
      </c>
      <c r="O660" s="56">
        <f t="shared" si="511"/>
        <v>0</v>
      </c>
      <c r="P660" s="51">
        <f>VLOOKUP($C660,Prices!$A$3:$R$1996,MATCH('2) Order Form'!P$8,Prices!$A$2:$R$2,0),FALSE)</f>
        <v>45</v>
      </c>
      <c r="Q660" s="52">
        <f>VLOOKUP($C660,Prices!$A$3:$R$1996,MATCH('2) Order Form'!Q$8,Prices!$A$2:$R$2,0),FALSE)</f>
        <v>89.95</v>
      </c>
      <c r="R660" s="35">
        <f t="shared" si="512"/>
        <v>0</v>
      </c>
      <c r="S660" s="44">
        <f t="shared" si="513"/>
        <v>0</v>
      </c>
      <c r="T660" s="52">
        <f t="shared" si="514"/>
        <v>0</v>
      </c>
      <c r="U660" s="119">
        <f t="shared" si="509"/>
        <v>0</v>
      </c>
      <c r="V660" s="120"/>
      <c r="W660" s="143">
        <v>7048652535047</v>
      </c>
      <c r="X660" s="121"/>
      <c r="Y660" s="122">
        <f t="shared" si="497"/>
        <v>0</v>
      </c>
      <c r="Z660" s="123">
        <f t="shared" ca="1" si="515"/>
        <v>0</v>
      </c>
      <c r="AA660" s="123">
        <f t="shared" ca="1" si="516"/>
        <v>0</v>
      </c>
      <c r="AB660" s="123">
        <f t="shared" ca="1" si="517"/>
        <v>0</v>
      </c>
      <c r="AC660" s="123" t="str">
        <f t="shared" si="518"/>
        <v>828170Black</v>
      </c>
      <c r="AD660" s="124">
        <f t="shared" si="519"/>
        <v>828170</v>
      </c>
      <c r="AE660" s="127">
        <f>VLOOKUP($C660,Classification!$A:$F,5,FALSE)</f>
        <v>174</v>
      </c>
      <c r="AF660" s="125">
        <f>VLOOKUP($C660,Classification!$A:$F,6,FALSE)</f>
        <v>1</v>
      </c>
      <c r="AG660" s="126" t="str">
        <f>INDEX(ATS!$A:$AE,MATCH('2) Order Form'!$W660,ATS!$AD:$AD,0),7)</f>
        <v>Active</v>
      </c>
    </row>
    <row r="661" spans="1:33" s="152" customFormat="1" ht="17.25" customHeight="1" x14ac:dyDescent="0.2">
      <c r="A661" s="34">
        <v>7</v>
      </c>
      <c r="B661" s="34" t="str">
        <f>VLOOKUP(A661,Classification!$H$2:$I$11,2,FALSE)</f>
        <v>Streetwear &amp; Accessories</v>
      </c>
      <c r="C661" s="34">
        <f>INDEX(ATS!$A:$AE,MATCH('2) Order Form'!$W661,ATS!$AD:$AD,0),1)</f>
        <v>828170</v>
      </c>
      <c r="D661" s="34" t="str">
        <f>INDEX(ATS!$A:$AE,MATCH('2) Order Form'!$W661,ATS!$AD:$AD,0),2)</f>
        <v>Chaser Hoodie W</v>
      </c>
      <c r="E661" s="83" t="str">
        <f>INDEX(ATS!$A:$AE,MATCH('2) Order Form'!$W661,ATS!$AD:$AD,0),4)</f>
        <v>BLACK-M</v>
      </c>
      <c r="F661" s="83" t="str">
        <f>INDEX(ATS!$A:$AE,MATCH('2) Order Form'!$W661,ATS!$AD:$AD,0),5)</f>
        <v>Black</v>
      </c>
      <c r="G661" s="146" t="str">
        <f>INDEX(ATS!$A:$AE,MATCH('2) Order Form'!$W661,ATS!$AD:$AD,0),6)</f>
        <v>M</v>
      </c>
      <c r="H661" s="59">
        <v>1</v>
      </c>
      <c r="I661" s="112">
        <v>0</v>
      </c>
      <c r="J661" s="118">
        <f>IFERROR(VLOOKUP(W661,ATS!$AD:$AF,2,FALSE),0)</f>
        <v>15</v>
      </c>
      <c r="K661" s="118">
        <f t="shared" si="498"/>
        <v>15</v>
      </c>
      <c r="L661" s="118">
        <f>IFERROR(VLOOKUP(W661,ATS!$AD:$AF,3,FALSE),0)</f>
        <v>15</v>
      </c>
      <c r="M661" s="151">
        <f t="shared" si="510"/>
        <v>15</v>
      </c>
      <c r="N661" s="94">
        <v>0</v>
      </c>
      <c r="O661" s="56">
        <f t="shared" si="511"/>
        <v>0</v>
      </c>
      <c r="P661" s="51">
        <f>VLOOKUP($C661,Prices!$A$3:$R$1996,MATCH('2) Order Form'!P$8,Prices!$A$2:$R$2,0),FALSE)</f>
        <v>45</v>
      </c>
      <c r="Q661" s="52">
        <f>VLOOKUP($C661,Prices!$A$3:$R$1996,MATCH('2) Order Form'!Q$8,Prices!$A$2:$R$2,0),FALSE)</f>
        <v>89.95</v>
      </c>
      <c r="R661" s="35">
        <f t="shared" si="512"/>
        <v>0</v>
      </c>
      <c r="S661" s="44">
        <f t="shared" si="513"/>
        <v>0</v>
      </c>
      <c r="T661" s="52">
        <f t="shared" si="514"/>
        <v>0</v>
      </c>
      <c r="U661" s="119">
        <f t="shared" si="509"/>
        <v>0</v>
      </c>
      <c r="V661" s="120"/>
      <c r="W661" s="143">
        <v>7048652535030</v>
      </c>
      <c r="X661" s="121"/>
      <c r="Y661" s="122">
        <f t="shared" si="497"/>
        <v>0</v>
      </c>
      <c r="Z661" s="123">
        <f t="shared" ca="1" si="515"/>
        <v>0</v>
      </c>
      <c r="AA661" s="123">
        <f t="shared" ca="1" si="516"/>
        <v>0</v>
      </c>
      <c r="AB661" s="123">
        <f t="shared" ca="1" si="517"/>
        <v>0</v>
      </c>
      <c r="AC661" s="123" t="str">
        <f t="shared" si="518"/>
        <v>828170Black</v>
      </c>
      <c r="AD661" s="124">
        <f t="shared" si="519"/>
        <v>828170</v>
      </c>
      <c r="AE661" s="127">
        <f>VLOOKUP($C661,Classification!$A:$F,5,FALSE)</f>
        <v>174</v>
      </c>
      <c r="AF661" s="125">
        <f>VLOOKUP($C661,Classification!$A:$F,6,FALSE)</f>
        <v>1</v>
      </c>
      <c r="AG661" s="126" t="str">
        <f>INDEX(ATS!$A:$AE,MATCH('2) Order Form'!$W661,ATS!$AD:$AD,0),7)</f>
        <v>Active</v>
      </c>
    </row>
    <row r="662" spans="1:33" s="152" customFormat="1" ht="17.25" customHeight="1" x14ac:dyDescent="0.2">
      <c r="A662" s="34">
        <v>7</v>
      </c>
      <c r="B662" s="34" t="str">
        <f>VLOOKUP(A662,Classification!$H$2:$I$11,2,FALSE)</f>
        <v>Streetwear &amp; Accessories</v>
      </c>
      <c r="C662" s="34">
        <f>INDEX(ATS!$A:$AE,MATCH('2) Order Form'!$W662,ATS!$AD:$AD,0),1)</f>
        <v>828170</v>
      </c>
      <c r="D662" s="34" t="str">
        <f>INDEX(ATS!$A:$AE,MATCH('2) Order Form'!$W662,ATS!$AD:$AD,0),2)</f>
        <v>Chaser Hoodie W</v>
      </c>
      <c r="E662" s="83" t="str">
        <f>INDEX(ATS!$A:$AE,MATCH('2) Order Form'!$W662,ATS!$AD:$AD,0),4)</f>
        <v>BLACK-L</v>
      </c>
      <c r="F662" s="83" t="str">
        <f>INDEX(ATS!$A:$AE,MATCH('2) Order Form'!$W662,ATS!$AD:$AD,0),5)</f>
        <v>Black</v>
      </c>
      <c r="G662" s="146" t="str">
        <f>INDEX(ATS!$A:$AE,MATCH('2) Order Form'!$W662,ATS!$AD:$AD,0),6)</f>
        <v>L</v>
      </c>
      <c r="H662" s="59">
        <v>1</v>
      </c>
      <c r="I662" s="112">
        <v>0</v>
      </c>
      <c r="J662" s="118">
        <f>IFERROR(VLOOKUP(W662,ATS!$AD:$AF,2,FALSE),0)</f>
        <v>0</v>
      </c>
      <c r="K662" s="118" t="str">
        <f t="shared" si="498"/>
        <v>0</v>
      </c>
      <c r="L662" s="118">
        <f>IFERROR(VLOOKUP(W662,ATS!$AD:$AF,3,FALSE),0)</f>
        <v>0</v>
      </c>
      <c r="M662" s="151" t="str">
        <f t="shared" si="510"/>
        <v>0</v>
      </c>
      <c r="N662" s="94">
        <v>0</v>
      </c>
      <c r="O662" s="56">
        <f t="shared" si="511"/>
        <v>0</v>
      </c>
      <c r="P662" s="51">
        <f>VLOOKUP($C662,Prices!$A$3:$R$1996,MATCH('2) Order Form'!P$8,Prices!$A$2:$R$2,0),FALSE)</f>
        <v>45</v>
      </c>
      <c r="Q662" s="52">
        <f>VLOOKUP($C662,Prices!$A$3:$R$1996,MATCH('2) Order Form'!Q$8,Prices!$A$2:$R$2,0),FALSE)</f>
        <v>89.95</v>
      </c>
      <c r="R662" s="35">
        <f t="shared" si="512"/>
        <v>0</v>
      </c>
      <c r="S662" s="44">
        <f t="shared" si="513"/>
        <v>0</v>
      </c>
      <c r="T662" s="52">
        <f t="shared" si="514"/>
        <v>0</v>
      </c>
      <c r="U662" s="119">
        <f t="shared" si="509"/>
        <v>0</v>
      </c>
      <c r="V662" s="120"/>
      <c r="W662" s="143">
        <v>7048652535023</v>
      </c>
      <c r="X662" s="121"/>
      <c r="Y662" s="122">
        <f t="shared" si="497"/>
        <v>0</v>
      </c>
      <c r="Z662" s="123">
        <f t="shared" ca="1" si="515"/>
        <v>0</v>
      </c>
      <c r="AA662" s="123">
        <f t="shared" ca="1" si="516"/>
        <v>0</v>
      </c>
      <c r="AB662" s="123">
        <f t="shared" ca="1" si="517"/>
        <v>0</v>
      </c>
      <c r="AC662" s="123" t="str">
        <f t="shared" si="518"/>
        <v>828170Black</v>
      </c>
      <c r="AD662" s="124">
        <f t="shared" si="519"/>
        <v>828170</v>
      </c>
      <c r="AE662" s="127">
        <f>VLOOKUP($C662,Classification!$A:$F,5,FALSE)</f>
        <v>174</v>
      </c>
      <c r="AF662" s="125">
        <f>VLOOKUP($C662,Classification!$A:$F,6,FALSE)</f>
        <v>1</v>
      </c>
      <c r="AG662" s="126" t="str">
        <f>INDEX(ATS!$A:$AE,MATCH('2) Order Form'!$W662,ATS!$AD:$AD,0),7)</f>
        <v>Active</v>
      </c>
    </row>
    <row r="663" spans="1:33" s="152" customFormat="1" ht="17.25" customHeight="1" x14ac:dyDescent="0.2">
      <c r="A663" s="34">
        <v>7</v>
      </c>
      <c r="B663" s="34" t="str">
        <f>VLOOKUP(A663,Classification!$H$2:$I$11,2,FALSE)</f>
        <v>Streetwear &amp; Accessories</v>
      </c>
      <c r="C663" s="34">
        <f>INDEX(ATS!$A:$AE,MATCH('2) Order Form'!$W663,ATS!$AD:$AD,0),1)</f>
        <v>828175</v>
      </c>
      <c r="D663" s="34" t="str">
        <f>INDEX(ATS!$A:$AE,MATCH('2) Order Form'!$W663,ATS!$AD:$AD,0),2)</f>
        <v>Chaser Sweater W</v>
      </c>
      <c r="E663" s="83" t="str">
        <f>INDEX(ATS!$A:$AE,MATCH('2) Order Form'!$W663,ATS!$AD:$AD,0),4)</f>
        <v>MARVL-XS</v>
      </c>
      <c r="F663" s="83" t="str">
        <f>INDEX(ATS!$A:$AE,MATCH('2) Order Form'!$W663,ATS!$AD:$AD,0),5)</f>
        <v>Marvel</v>
      </c>
      <c r="G663" s="146" t="str">
        <f>INDEX(ATS!$A:$AE,MATCH('2) Order Form'!$W663,ATS!$AD:$AD,0),6)</f>
        <v>XS</v>
      </c>
      <c r="H663" s="59">
        <v>1</v>
      </c>
      <c r="I663" s="112">
        <v>0</v>
      </c>
      <c r="J663" s="118">
        <f>IFERROR(VLOOKUP(W663,ATS!$AD:$AF,2,FALSE),0)</f>
        <v>10</v>
      </c>
      <c r="K663" s="118">
        <f t="shared" si="498"/>
        <v>10</v>
      </c>
      <c r="L663" s="118">
        <f>IFERROR(VLOOKUP(W663,ATS!$AD:$AF,3,FALSE),0)</f>
        <v>10</v>
      </c>
      <c r="M663" s="151">
        <f t="shared" ref="M663:M684" si="520">IF(L663=99999,"OPEN",IF(L663&gt;50,"50+",IF(L663&lt;=0,"0",L663)))</f>
        <v>10</v>
      </c>
      <c r="N663" s="94">
        <v>0</v>
      </c>
      <c r="O663" s="56">
        <f t="shared" ref="O663:O684" si="521">IF(N663&lt;&gt;0,N663,$P$5)</f>
        <v>0</v>
      </c>
      <c r="P663" s="51">
        <f>VLOOKUP($C663,Prices!$A$3:$R$1996,MATCH('2) Order Form'!P$8,Prices!$A$2:$R$2,0),FALSE)</f>
        <v>35</v>
      </c>
      <c r="Q663" s="52">
        <f>VLOOKUP($C663,Prices!$A$3:$R$1996,MATCH('2) Order Form'!Q$8,Prices!$A$2:$R$2,0),FALSE)</f>
        <v>69.95</v>
      </c>
      <c r="R663" s="35">
        <f t="shared" ref="R663:R684" si="522">I663*P663</f>
        <v>0</v>
      </c>
      <c r="S663" s="44">
        <f t="shared" ref="S663:S684" si="523">R663*O663</f>
        <v>0</v>
      </c>
      <c r="T663" s="52">
        <f t="shared" ref="T663:T684" si="524">R663-S663</f>
        <v>0</v>
      </c>
      <c r="U663" s="119">
        <f t="shared" si="509"/>
        <v>0</v>
      </c>
      <c r="V663" s="120"/>
      <c r="W663" s="143">
        <v>7048652535597</v>
      </c>
      <c r="X663" s="121"/>
      <c r="Y663" s="122">
        <f t="shared" si="497"/>
        <v>0</v>
      </c>
      <c r="Z663" s="123">
        <f t="shared" ref="Z663:Z684" ca="1" si="525">IF(A663=OFFSET(A663,-1,0),0,1)</f>
        <v>0</v>
      </c>
      <c r="AA663" s="123">
        <f t="shared" ref="AA663:AA684" ca="1" si="526">IF(C663=OFFSET(C663,-1,0),0,1)</f>
        <v>1</v>
      </c>
      <c r="AB663" s="123">
        <f t="shared" ref="AB663:AB684" ca="1" si="527">IF(F663=OFFSET(F663,-1,0),0,1)</f>
        <v>1</v>
      </c>
      <c r="AC663" s="123" t="str">
        <f t="shared" ref="AC663:AC684" si="528">CONCATENATE(C663,F663)</f>
        <v>828175Marvel</v>
      </c>
      <c r="AD663" s="124">
        <f t="shared" ref="AD663:AD684" si="529">IFERROR(IF(B663="EYEWEAR",CONCATENATE(C663,"-",G663),C663),C663)</f>
        <v>828175</v>
      </c>
      <c r="AE663" s="127">
        <f>VLOOKUP($C663,Classification!$A:$F,5,FALSE)</f>
        <v>175</v>
      </c>
      <c r="AF663" s="125">
        <f>VLOOKUP($C663,Classification!$A:$F,6,FALSE)</f>
        <v>1</v>
      </c>
      <c r="AG663" s="126" t="str">
        <f>INDEX(ATS!$A:$AE,MATCH('2) Order Form'!$W663,ATS!$AD:$AD,0),7)</f>
        <v>Stock</v>
      </c>
    </row>
    <row r="664" spans="1:33" s="152" customFormat="1" ht="17.25" customHeight="1" x14ac:dyDescent="0.2">
      <c r="A664" s="34">
        <v>7</v>
      </c>
      <c r="B664" s="34" t="str">
        <f>VLOOKUP(A664,Classification!$H$2:$I$11,2,FALSE)</f>
        <v>Streetwear &amp; Accessories</v>
      </c>
      <c r="C664" s="34">
        <f>INDEX(ATS!$A:$AE,MATCH('2) Order Form'!$W664,ATS!$AD:$AD,0),1)</f>
        <v>828175</v>
      </c>
      <c r="D664" s="34" t="str">
        <f>INDEX(ATS!$A:$AE,MATCH('2) Order Form'!$W664,ATS!$AD:$AD,0),2)</f>
        <v>Chaser Sweater W</v>
      </c>
      <c r="E664" s="83" t="str">
        <f>INDEX(ATS!$A:$AE,MATCH('2) Order Form'!$W664,ATS!$AD:$AD,0),4)</f>
        <v>MARVL-S</v>
      </c>
      <c r="F664" s="83" t="str">
        <f>INDEX(ATS!$A:$AE,MATCH('2) Order Form'!$W664,ATS!$AD:$AD,0),5)</f>
        <v>Marvel</v>
      </c>
      <c r="G664" s="146" t="str">
        <f>INDEX(ATS!$A:$AE,MATCH('2) Order Form'!$W664,ATS!$AD:$AD,0),6)</f>
        <v>S</v>
      </c>
      <c r="H664" s="59">
        <v>1</v>
      </c>
      <c r="I664" s="112">
        <v>0</v>
      </c>
      <c r="J664" s="118">
        <f>IFERROR(VLOOKUP(W664,ATS!$AD:$AF,2,FALSE),0)</f>
        <v>0</v>
      </c>
      <c r="K664" s="118" t="str">
        <f t="shared" si="498"/>
        <v>0</v>
      </c>
      <c r="L664" s="118">
        <f>IFERROR(VLOOKUP(W664,ATS!$AD:$AF,3,FALSE),0)</f>
        <v>0</v>
      </c>
      <c r="M664" s="151" t="str">
        <f t="shared" si="520"/>
        <v>0</v>
      </c>
      <c r="N664" s="94">
        <v>0</v>
      </c>
      <c r="O664" s="56">
        <f t="shared" si="521"/>
        <v>0</v>
      </c>
      <c r="P664" s="51">
        <f>VLOOKUP($C664,Prices!$A$3:$R$1996,MATCH('2) Order Form'!P$8,Prices!$A$2:$R$2,0),FALSE)</f>
        <v>35</v>
      </c>
      <c r="Q664" s="52">
        <f>VLOOKUP($C664,Prices!$A$3:$R$1996,MATCH('2) Order Form'!Q$8,Prices!$A$2:$R$2,0),FALSE)</f>
        <v>69.95</v>
      </c>
      <c r="R664" s="35">
        <f t="shared" si="522"/>
        <v>0</v>
      </c>
      <c r="S664" s="44">
        <f t="shared" si="523"/>
        <v>0</v>
      </c>
      <c r="T664" s="52">
        <f t="shared" si="524"/>
        <v>0</v>
      </c>
      <c r="U664" s="119">
        <f t="shared" si="509"/>
        <v>0</v>
      </c>
      <c r="V664" s="120"/>
      <c r="W664" s="143">
        <v>7048652535580</v>
      </c>
      <c r="X664" s="121"/>
      <c r="Y664" s="122">
        <f t="shared" si="497"/>
        <v>0</v>
      </c>
      <c r="Z664" s="123">
        <f t="shared" ca="1" si="525"/>
        <v>0</v>
      </c>
      <c r="AA664" s="123">
        <f t="shared" ca="1" si="526"/>
        <v>0</v>
      </c>
      <c r="AB664" s="123">
        <f t="shared" ca="1" si="527"/>
        <v>0</v>
      </c>
      <c r="AC664" s="123" t="str">
        <f t="shared" si="528"/>
        <v>828175Marvel</v>
      </c>
      <c r="AD664" s="124">
        <f t="shared" si="529"/>
        <v>828175</v>
      </c>
      <c r="AE664" s="127">
        <f>VLOOKUP($C664,Classification!$A:$F,5,FALSE)</f>
        <v>175</v>
      </c>
      <c r="AF664" s="125">
        <f>VLOOKUP($C664,Classification!$A:$F,6,FALSE)</f>
        <v>1</v>
      </c>
      <c r="AG664" s="126" t="str">
        <f>INDEX(ATS!$A:$AE,MATCH('2) Order Form'!$W664,ATS!$AD:$AD,0),7)</f>
        <v>Stock</v>
      </c>
    </row>
    <row r="665" spans="1:33" s="152" customFormat="1" ht="17.25" customHeight="1" x14ac:dyDescent="0.2">
      <c r="A665" s="34">
        <v>7</v>
      </c>
      <c r="B665" s="34" t="str">
        <f>VLOOKUP(A665,Classification!$H$2:$I$11,2,FALSE)</f>
        <v>Streetwear &amp; Accessories</v>
      </c>
      <c r="C665" s="34">
        <f>INDEX(ATS!$A:$AE,MATCH('2) Order Form'!$W665,ATS!$AD:$AD,0),1)</f>
        <v>828175</v>
      </c>
      <c r="D665" s="34" t="str">
        <f>INDEX(ATS!$A:$AE,MATCH('2) Order Form'!$W665,ATS!$AD:$AD,0),2)</f>
        <v>Chaser Sweater W</v>
      </c>
      <c r="E665" s="83" t="str">
        <f>INDEX(ATS!$A:$AE,MATCH('2) Order Form'!$W665,ATS!$AD:$AD,0),4)</f>
        <v>MARVL-M</v>
      </c>
      <c r="F665" s="83" t="str">
        <f>INDEX(ATS!$A:$AE,MATCH('2) Order Form'!$W665,ATS!$AD:$AD,0),5)</f>
        <v>Marvel</v>
      </c>
      <c r="G665" s="146" t="str">
        <f>INDEX(ATS!$A:$AE,MATCH('2) Order Form'!$W665,ATS!$AD:$AD,0),6)</f>
        <v>M</v>
      </c>
      <c r="H665" s="59">
        <v>1</v>
      </c>
      <c r="I665" s="112">
        <v>0</v>
      </c>
      <c r="J665" s="118">
        <f>IFERROR(VLOOKUP(W665,ATS!$AD:$AF,2,FALSE),0)</f>
        <v>0</v>
      </c>
      <c r="K665" s="118" t="str">
        <f t="shared" si="498"/>
        <v>0</v>
      </c>
      <c r="L665" s="118">
        <f>IFERROR(VLOOKUP(W665,ATS!$AD:$AF,3,FALSE),0)</f>
        <v>0</v>
      </c>
      <c r="M665" s="151" t="str">
        <f t="shared" si="520"/>
        <v>0</v>
      </c>
      <c r="N665" s="94">
        <v>0</v>
      </c>
      <c r="O665" s="56">
        <f t="shared" si="521"/>
        <v>0</v>
      </c>
      <c r="P665" s="51">
        <f>VLOOKUP($C665,Prices!$A$3:$R$1996,MATCH('2) Order Form'!P$8,Prices!$A$2:$R$2,0),FALSE)</f>
        <v>35</v>
      </c>
      <c r="Q665" s="52">
        <f>VLOOKUP($C665,Prices!$A$3:$R$1996,MATCH('2) Order Form'!Q$8,Prices!$A$2:$R$2,0),FALSE)</f>
        <v>69.95</v>
      </c>
      <c r="R665" s="35">
        <f t="shared" si="522"/>
        <v>0</v>
      </c>
      <c r="S665" s="44">
        <f t="shared" si="523"/>
        <v>0</v>
      </c>
      <c r="T665" s="52">
        <f t="shared" si="524"/>
        <v>0</v>
      </c>
      <c r="U665" s="119">
        <f t="shared" si="509"/>
        <v>0</v>
      </c>
      <c r="V665" s="120"/>
      <c r="W665" s="143">
        <v>7048652535573</v>
      </c>
      <c r="X665" s="121"/>
      <c r="Y665" s="122">
        <f t="shared" ref="Y665:Y684" si="530">I665*Q665</f>
        <v>0</v>
      </c>
      <c r="Z665" s="123">
        <f t="shared" ca="1" si="525"/>
        <v>0</v>
      </c>
      <c r="AA665" s="123">
        <f t="shared" ca="1" si="526"/>
        <v>0</v>
      </c>
      <c r="AB665" s="123">
        <f t="shared" ca="1" si="527"/>
        <v>0</v>
      </c>
      <c r="AC665" s="123" t="str">
        <f t="shared" si="528"/>
        <v>828175Marvel</v>
      </c>
      <c r="AD665" s="124">
        <f t="shared" si="529"/>
        <v>828175</v>
      </c>
      <c r="AE665" s="127">
        <f>VLOOKUP($C665,Classification!$A:$F,5,FALSE)</f>
        <v>175</v>
      </c>
      <c r="AF665" s="125">
        <f>VLOOKUP($C665,Classification!$A:$F,6,FALSE)</f>
        <v>1</v>
      </c>
      <c r="AG665" s="126" t="str">
        <f>INDEX(ATS!$A:$AE,MATCH('2) Order Form'!$W665,ATS!$AD:$AD,0),7)</f>
        <v>Stock</v>
      </c>
    </row>
    <row r="666" spans="1:33" s="152" customFormat="1" ht="17.25" customHeight="1" x14ac:dyDescent="0.2">
      <c r="A666" s="34">
        <v>7</v>
      </c>
      <c r="B666" s="34" t="str">
        <f>VLOOKUP(A666,Classification!$H$2:$I$11,2,FALSE)</f>
        <v>Streetwear &amp; Accessories</v>
      </c>
      <c r="C666" s="34">
        <f>INDEX(ATS!$A:$AE,MATCH('2) Order Form'!$W666,ATS!$AD:$AD,0),1)</f>
        <v>828175</v>
      </c>
      <c r="D666" s="34" t="str">
        <f>INDEX(ATS!$A:$AE,MATCH('2) Order Form'!$W666,ATS!$AD:$AD,0),2)</f>
        <v>Chaser Sweater W</v>
      </c>
      <c r="E666" s="83" t="str">
        <f>INDEX(ATS!$A:$AE,MATCH('2) Order Form'!$W666,ATS!$AD:$AD,0),4)</f>
        <v>MARVL-L</v>
      </c>
      <c r="F666" s="83" t="str">
        <f>INDEX(ATS!$A:$AE,MATCH('2) Order Form'!$W666,ATS!$AD:$AD,0),5)</f>
        <v>Marvel</v>
      </c>
      <c r="G666" s="146" t="str">
        <f>INDEX(ATS!$A:$AE,MATCH('2) Order Form'!$W666,ATS!$AD:$AD,0),6)</f>
        <v>L</v>
      </c>
      <c r="H666" s="59">
        <v>1</v>
      </c>
      <c r="I666" s="112">
        <v>0</v>
      </c>
      <c r="J666" s="118">
        <f>IFERROR(VLOOKUP(W666,ATS!$AD:$AF,2,FALSE),0)</f>
        <v>0</v>
      </c>
      <c r="K666" s="118" t="str">
        <f t="shared" si="498"/>
        <v>0</v>
      </c>
      <c r="L666" s="118">
        <f>IFERROR(VLOOKUP(W666,ATS!$AD:$AF,3,FALSE),0)</f>
        <v>0</v>
      </c>
      <c r="M666" s="151" t="str">
        <f t="shared" si="520"/>
        <v>0</v>
      </c>
      <c r="N666" s="94">
        <v>0</v>
      </c>
      <c r="O666" s="56">
        <f t="shared" si="521"/>
        <v>0</v>
      </c>
      <c r="P666" s="51">
        <f>VLOOKUP($C666,Prices!$A$3:$R$1996,MATCH('2) Order Form'!P$8,Prices!$A$2:$R$2,0),FALSE)</f>
        <v>35</v>
      </c>
      <c r="Q666" s="52">
        <f>VLOOKUP($C666,Prices!$A$3:$R$1996,MATCH('2) Order Form'!Q$8,Prices!$A$2:$R$2,0),FALSE)</f>
        <v>69.95</v>
      </c>
      <c r="R666" s="35">
        <f t="shared" si="522"/>
        <v>0</v>
      </c>
      <c r="S666" s="44">
        <f t="shared" si="523"/>
        <v>0</v>
      </c>
      <c r="T666" s="52">
        <f t="shared" si="524"/>
        <v>0</v>
      </c>
      <c r="U666" s="119">
        <f t="shared" si="509"/>
        <v>0</v>
      </c>
      <c r="V666" s="120"/>
      <c r="W666" s="143">
        <v>7048652535566</v>
      </c>
      <c r="X666" s="121"/>
      <c r="Y666" s="122">
        <f t="shared" si="530"/>
        <v>0</v>
      </c>
      <c r="Z666" s="123">
        <f t="shared" ca="1" si="525"/>
        <v>0</v>
      </c>
      <c r="AA666" s="123">
        <f t="shared" ca="1" si="526"/>
        <v>0</v>
      </c>
      <c r="AB666" s="123">
        <f t="shared" ca="1" si="527"/>
        <v>0</v>
      </c>
      <c r="AC666" s="123" t="str">
        <f t="shared" si="528"/>
        <v>828175Marvel</v>
      </c>
      <c r="AD666" s="124">
        <f t="shared" si="529"/>
        <v>828175</v>
      </c>
      <c r="AE666" s="127">
        <f>VLOOKUP($C666,Classification!$A:$F,5,FALSE)</f>
        <v>175</v>
      </c>
      <c r="AF666" s="125">
        <f>VLOOKUP($C666,Classification!$A:$F,6,FALSE)</f>
        <v>1</v>
      </c>
      <c r="AG666" s="126" t="str">
        <f>INDEX(ATS!$A:$AE,MATCH('2) Order Form'!$W666,ATS!$AD:$AD,0),7)</f>
        <v>Stock</v>
      </c>
    </row>
    <row r="667" spans="1:33" s="152" customFormat="1" ht="17.25" customHeight="1" x14ac:dyDescent="0.2">
      <c r="A667" s="34">
        <v>7</v>
      </c>
      <c r="B667" s="34" t="str">
        <f>VLOOKUP(A667,Classification!$H$2:$I$11,2,FALSE)</f>
        <v>Streetwear &amp; Accessories</v>
      </c>
      <c r="C667" s="34">
        <f>INDEX(ATS!$A:$AE,MATCH('2) Order Form'!$W667,ATS!$AD:$AD,0),1)</f>
        <v>826061</v>
      </c>
      <c r="D667" s="34" t="str">
        <f>INDEX(ATS!$A:$AE,MATCH('2) Order Form'!$W667,ATS!$AD:$AD,0),2)</f>
        <v>Chaser Logo T-shirt W</v>
      </c>
      <c r="E667" s="83" t="str">
        <f>INDEX(ATS!$A:$AE,MATCH('2) Order Form'!$W667,ATS!$AD:$AD,0),4)</f>
        <v>BLACK-XS</v>
      </c>
      <c r="F667" s="83" t="str">
        <f>INDEX(ATS!$A:$AE,MATCH('2) Order Form'!$W667,ATS!$AD:$AD,0),5)</f>
        <v>Black</v>
      </c>
      <c r="G667" s="146" t="str">
        <f>INDEX(ATS!$A:$AE,MATCH('2) Order Form'!$W667,ATS!$AD:$AD,0),6)</f>
        <v>XS</v>
      </c>
      <c r="H667" s="59">
        <v>1</v>
      </c>
      <c r="I667" s="112">
        <v>0</v>
      </c>
      <c r="J667" s="118">
        <f>IFERROR(VLOOKUP(W667,ATS!$AD:$AF,2,FALSE),0)</f>
        <v>27</v>
      </c>
      <c r="K667" s="118">
        <f t="shared" si="498"/>
        <v>27</v>
      </c>
      <c r="L667" s="118">
        <f>IFERROR(VLOOKUP(W667,ATS!$AD:$AF,3,FALSE),0)</f>
        <v>27</v>
      </c>
      <c r="M667" s="151">
        <f t="shared" si="520"/>
        <v>27</v>
      </c>
      <c r="N667" s="94">
        <v>0</v>
      </c>
      <c r="O667" s="56">
        <f t="shared" si="521"/>
        <v>0</v>
      </c>
      <c r="P667" s="51">
        <f>VLOOKUP($C667,Prices!$A$3:$R$1996,MATCH('2) Order Form'!P$8,Prices!$A$2:$R$2,0),FALSE)</f>
        <v>15</v>
      </c>
      <c r="Q667" s="52">
        <f>VLOOKUP($C667,Prices!$A$3:$R$1996,MATCH('2) Order Form'!Q$8,Prices!$A$2:$R$2,0),FALSE)</f>
        <v>29.95</v>
      </c>
      <c r="R667" s="35">
        <f t="shared" si="522"/>
        <v>0</v>
      </c>
      <c r="S667" s="44">
        <f t="shared" si="523"/>
        <v>0</v>
      </c>
      <c r="T667" s="52">
        <f t="shared" si="524"/>
        <v>0</v>
      </c>
      <c r="U667" s="119">
        <f t="shared" si="509"/>
        <v>0</v>
      </c>
      <c r="V667" s="120"/>
      <c r="W667" s="143">
        <v>7048652280862</v>
      </c>
      <c r="X667" s="121"/>
      <c r="Y667" s="122">
        <f t="shared" si="530"/>
        <v>0</v>
      </c>
      <c r="Z667" s="123">
        <f t="shared" ca="1" si="525"/>
        <v>0</v>
      </c>
      <c r="AA667" s="123">
        <f t="shared" ca="1" si="526"/>
        <v>1</v>
      </c>
      <c r="AB667" s="123">
        <f t="shared" ca="1" si="527"/>
        <v>1</v>
      </c>
      <c r="AC667" s="123" t="str">
        <f t="shared" si="528"/>
        <v>826061Black</v>
      </c>
      <c r="AD667" s="124">
        <f t="shared" si="529"/>
        <v>826061</v>
      </c>
      <c r="AE667" s="127">
        <f>VLOOKUP($C667,Classification!$A:$F,5,FALSE)</f>
        <v>176</v>
      </c>
      <c r="AF667" s="125">
        <f>VLOOKUP($C667,Classification!$A:$F,6,FALSE)</f>
        <v>1</v>
      </c>
      <c r="AG667" s="126" t="str">
        <f>INDEX(ATS!$A:$AE,MATCH('2) Order Form'!$W667,ATS!$AD:$AD,0),7)</f>
        <v>Active</v>
      </c>
    </row>
    <row r="668" spans="1:33" s="152" customFormat="1" ht="17.25" customHeight="1" x14ac:dyDescent="0.2">
      <c r="A668" s="34">
        <v>7</v>
      </c>
      <c r="B668" s="34" t="str">
        <f>VLOOKUP(A668,Classification!$H$2:$I$11,2,FALSE)</f>
        <v>Streetwear &amp; Accessories</v>
      </c>
      <c r="C668" s="34">
        <f>INDEX(ATS!$A:$AE,MATCH('2) Order Form'!$W668,ATS!$AD:$AD,0),1)</f>
        <v>826061</v>
      </c>
      <c r="D668" s="34" t="str">
        <f>INDEX(ATS!$A:$AE,MATCH('2) Order Form'!$W668,ATS!$AD:$AD,0),2)</f>
        <v>Chaser Logo T-shirt W</v>
      </c>
      <c r="E668" s="83" t="str">
        <f>INDEX(ATS!$A:$AE,MATCH('2) Order Form'!$W668,ATS!$AD:$AD,0),4)</f>
        <v>BLACK-S</v>
      </c>
      <c r="F668" s="83" t="str">
        <f>INDEX(ATS!$A:$AE,MATCH('2) Order Form'!$W668,ATS!$AD:$AD,0),5)</f>
        <v>Black</v>
      </c>
      <c r="G668" s="146" t="str">
        <f>INDEX(ATS!$A:$AE,MATCH('2) Order Form'!$W668,ATS!$AD:$AD,0),6)</f>
        <v>S</v>
      </c>
      <c r="H668" s="59">
        <v>1</v>
      </c>
      <c r="I668" s="112">
        <v>0</v>
      </c>
      <c r="J668" s="118">
        <f>IFERROR(VLOOKUP(W668,ATS!$AD:$AF,2,FALSE),0)</f>
        <v>50</v>
      </c>
      <c r="K668" s="118">
        <f t="shared" si="498"/>
        <v>50</v>
      </c>
      <c r="L668" s="118">
        <f>IFERROR(VLOOKUP(W668,ATS!$AD:$AF,3,FALSE),0)</f>
        <v>50</v>
      </c>
      <c r="M668" s="151">
        <f t="shared" si="520"/>
        <v>50</v>
      </c>
      <c r="N668" s="94">
        <v>0</v>
      </c>
      <c r="O668" s="56">
        <f t="shared" si="521"/>
        <v>0</v>
      </c>
      <c r="P668" s="51">
        <f>VLOOKUP($C668,Prices!$A$3:$R$1996,MATCH('2) Order Form'!P$8,Prices!$A$2:$R$2,0),FALSE)</f>
        <v>15</v>
      </c>
      <c r="Q668" s="52">
        <f>VLOOKUP($C668,Prices!$A$3:$R$1996,MATCH('2) Order Form'!Q$8,Prices!$A$2:$R$2,0),FALSE)</f>
        <v>29.95</v>
      </c>
      <c r="R668" s="35">
        <f t="shared" si="522"/>
        <v>0</v>
      </c>
      <c r="S668" s="44">
        <f t="shared" si="523"/>
        <v>0</v>
      </c>
      <c r="T668" s="52">
        <f t="shared" si="524"/>
        <v>0</v>
      </c>
      <c r="U668" s="119">
        <f t="shared" si="509"/>
        <v>0</v>
      </c>
      <c r="V668" s="120"/>
      <c r="W668" s="143">
        <v>7048652280855</v>
      </c>
      <c r="X668" s="121"/>
      <c r="Y668" s="122">
        <f t="shared" si="530"/>
        <v>0</v>
      </c>
      <c r="Z668" s="123">
        <f t="shared" ca="1" si="525"/>
        <v>0</v>
      </c>
      <c r="AA668" s="123">
        <f t="shared" ca="1" si="526"/>
        <v>0</v>
      </c>
      <c r="AB668" s="123">
        <f t="shared" ca="1" si="527"/>
        <v>0</v>
      </c>
      <c r="AC668" s="123" t="str">
        <f t="shared" si="528"/>
        <v>826061Black</v>
      </c>
      <c r="AD668" s="124">
        <f t="shared" si="529"/>
        <v>826061</v>
      </c>
      <c r="AE668" s="127">
        <f>VLOOKUP($C668,Classification!$A:$F,5,FALSE)</f>
        <v>176</v>
      </c>
      <c r="AF668" s="125">
        <f>VLOOKUP($C668,Classification!$A:$F,6,FALSE)</f>
        <v>1</v>
      </c>
      <c r="AG668" s="126" t="str">
        <f>INDEX(ATS!$A:$AE,MATCH('2) Order Form'!$W668,ATS!$AD:$AD,0),7)</f>
        <v>Active</v>
      </c>
    </row>
    <row r="669" spans="1:33" s="152" customFormat="1" ht="17.25" customHeight="1" x14ac:dyDescent="0.2">
      <c r="A669" s="34">
        <v>7</v>
      </c>
      <c r="B669" s="34" t="str">
        <f>VLOOKUP(A669,Classification!$H$2:$I$11,2,FALSE)</f>
        <v>Streetwear &amp; Accessories</v>
      </c>
      <c r="C669" s="34">
        <f>INDEX(ATS!$A:$AE,MATCH('2) Order Form'!$W669,ATS!$AD:$AD,0),1)</f>
        <v>826061</v>
      </c>
      <c r="D669" s="34" t="str">
        <f>INDEX(ATS!$A:$AE,MATCH('2) Order Form'!$W669,ATS!$AD:$AD,0),2)</f>
        <v>Chaser Logo T-shirt W</v>
      </c>
      <c r="E669" s="83" t="str">
        <f>INDEX(ATS!$A:$AE,MATCH('2) Order Form'!$W669,ATS!$AD:$AD,0),4)</f>
        <v>BLACK-M</v>
      </c>
      <c r="F669" s="83" t="str">
        <f>INDEX(ATS!$A:$AE,MATCH('2) Order Form'!$W669,ATS!$AD:$AD,0),5)</f>
        <v>Black</v>
      </c>
      <c r="G669" s="146" t="str">
        <f>INDEX(ATS!$A:$AE,MATCH('2) Order Form'!$W669,ATS!$AD:$AD,0),6)</f>
        <v>M</v>
      </c>
      <c r="H669" s="59">
        <v>1</v>
      </c>
      <c r="I669" s="112">
        <v>0</v>
      </c>
      <c r="J669" s="118">
        <f>IFERROR(VLOOKUP(W669,ATS!$AD:$AF,2,FALSE),0)</f>
        <v>33</v>
      </c>
      <c r="K669" s="118">
        <f t="shared" si="498"/>
        <v>33</v>
      </c>
      <c r="L669" s="118">
        <f>IFERROR(VLOOKUP(W669,ATS!$AD:$AF,3,FALSE),0)</f>
        <v>33</v>
      </c>
      <c r="M669" s="151">
        <f t="shared" si="520"/>
        <v>33</v>
      </c>
      <c r="N669" s="94">
        <v>0</v>
      </c>
      <c r="O669" s="56">
        <f t="shared" si="521"/>
        <v>0</v>
      </c>
      <c r="P669" s="51">
        <f>VLOOKUP($C669,Prices!$A$3:$R$1996,MATCH('2) Order Form'!P$8,Prices!$A$2:$R$2,0),FALSE)</f>
        <v>15</v>
      </c>
      <c r="Q669" s="52">
        <f>VLOOKUP($C669,Prices!$A$3:$R$1996,MATCH('2) Order Form'!Q$8,Prices!$A$2:$R$2,0),FALSE)</f>
        <v>29.95</v>
      </c>
      <c r="R669" s="35">
        <f t="shared" si="522"/>
        <v>0</v>
      </c>
      <c r="S669" s="44">
        <f t="shared" si="523"/>
        <v>0</v>
      </c>
      <c r="T669" s="52">
        <f t="shared" si="524"/>
        <v>0</v>
      </c>
      <c r="U669" s="119">
        <f t="shared" si="509"/>
        <v>0</v>
      </c>
      <c r="V669" s="120"/>
      <c r="W669" s="143">
        <v>7048652280848</v>
      </c>
      <c r="X669" s="121"/>
      <c r="Y669" s="122">
        <f t="shared" si="530"/>
        <v>0</v>
      </c>
      <c r="Z669" s="123">
        <f t="shared" ca="1" si="525"/>
        <v>0</v>
      </c>
      <c r="AA669" s="123">
        <f t="shared" ca="1" si="526"/>
        <v>0</v>
      </c>
      <c r="AB669" s="123">
        <f t="shared" ca="1" si="527"/>
        <v>0</v>
      </c>
      <c r="AC669" s="123" t="str">
        <f t="shared" si="528"/>
        <v>826061Black</v>
      </c>
      <c r="AD669" s="124">
        <f t="shared" si="529"/>
        <v>826061</v>
      </c>
      <c r="AE669" s="127">
        <f>VLOOKUP($C669,Classification!$A:$F,5,FALSE)</f>
        <v>176</v>
      </c>
      <c r="AF669" s="125">
        <f>VLOOKUP($C669,Classification!$A:$F,6,FALSE)</f>
        <v>1</v>
      </c>
      <c r="AG669" s="126" t="str">
        <f>INDEX(ATS!$A:$AE,MATCH('2) Order Form'!$W669,ATS!$AD:$AD,0),7)</f>
        <v>Active</v>
      </c>
    </row>
    <row r="670" spans="1:33" s="152" customFormat="1" ht="17.25" customHeight="1" x14ac:dyDescent="0.2">
      <c r="A670" s="34">
        <v>7</v>
      </c>
      <c r="B670" s="34" t="str">
        <f>VLOOKUP(A670,Classification!$H$2:$I$11,2,FALSE)</f>
        <v>Streetwear &amp; Accessories</v>
      </c>
      <c r="C670" s="34">
        <f>INDEX(ATS!$A:$AE,MATCH('2) Order Form'!$W670,ATS!$AD:$AD,0),1)</f>
        <v>826061</v>
      </c>
      <c r="D670" s="34" t="str">
        <f>INDEX(ATS!$A:$AE,MATCH('2) Order Form'!$W670,ATS!$AD:$AD,0),2)</f>
        <v>Chaser Logo T-shirt W</v>
      </c>
      <c r="E670" s="83" t="str">
        <f>INDEX(ATS!$A:$AE,MATCH('2) Order Form'!$W670,ATS!$AD:$AD,0),4)</f>
        <v>BLACK-L</v>
      </c>
      <c r="F670" s="83" t="str">
        <f>INDEX(ATS!$A:$AE,MATCH('2) Order Form'!$W670,ATS!$AD:$AD,0),5)</f>
        <v>Black</v>
      </c>
      <c r="G670" s="146" t="str">
        <f>INDEX(ATS!$A:$AE,MATCH('2) Order Form'!$W670,ATS!$AD:$AD,0),6)</f>
        <v>L</v>
      </c>
      <c r="H670" s="59">
        <v>1</v>
      </c>
      <c r="I670" s="112">
        <v>0</v>
      </c>
      <c r="J670" s="118">
        <f>IFERROR(VLOOKUP(W670,ATS!$AD:$AF,2,FALSE),0)</f>
        <v>22</v>
      </c>
      <c r="K670" s="118">
        <f t="shared" si="498"/>
        <v>22</v>
      </c>
      <c r="L670" s="118">
        <f>IFERROR(VLOOKUP(W670,ATS!$AD:$AF,3,FALSE),0)</f>
        <v>22</v>
      </c>
      <c r="M670" s="151">
        <f t="shared" si="520"/>
        <v>22</v>
      </c>
      <c r="N670" s="94">
        <v>0</v>
      </c>
      <c r="O670" s="56">
        <f t="shared" si="521"/>
        <v>0</v>
      </c>
      <c r="P670" s="51">
        <f>VLOOKUP($C670,Prices!$A$3:$R$1996,MATCH('2) Order Form'!P$8,Prices!$A$2:$R$2,0),FALSE)</f>
        <v>15</v>
      </c>
      <c r="Q670" s="52">
        <f>VLOOKUP($C670,Prices!$A$3:$R$1996,MATCH('2) Order Form'!Q$8,Prices!$A$2:$R$2,0),FALSE)</f>
        <v>29.95</v>
      </c>
      <c r="R670" s="35">
        <f t="shared" si="522"/>
        <v>0</v>
      </c>
      <c r="S670" s="44">
        <f t="shared" si="523"/>
        <v>0</v>
      </c>
      <c r="T670" s="52">
        <f t="shared" si="524"/>
        <v>0</v>
      </c>
      <c r="U670" s="119">
        <f t="shared" si="509"/>
        <v>0</v>
      </c>
      <c r="V670" s="120"/>
      <c r="W670" s="143">
        <v>7048652280831</v>
      </c>
      <c r="X670" s="121"/>
      <c r="Y670" s="122">
        <f t="shared" si="530"/>
        <v>0</v>
      </c>
      <c r="Z670" s="123">
        <f t="shared" ca="1" si="525"/>
        <v>0</v>
      </c>
      <c r="AA670" s="123">
        <f t="shared" ca="1" si="526"/>
        <v>0</v>
      </c>
      <c r="AB670" s="123">
        <f t="shared" ca="1" si="527"/>
        <v>0</v>
      </c>
      <c r="AC670" s="123" t="str">
        <f t="shared" si="528"/>
        <v>826061Black</v>
      </c>
      <c r="AD670" s="124">
        <f t="shared" si="529"/>
        <v>826061</v>
      </c>
      <c r="AE670" s="127">
        <f>VLOOKUP($C670,Classification!$A:$F,5,FALSE)</f>
        <v>176</v>
      </c>
      <c r="AF670" s="125">
        <f>VLOOKUP($C670,Classification!$A:$F,6,FALSE)</f>
        <v>1</v>
      </c>
      <c r="AG670" s="126" t="str">
        <f>INDEX(ATS!$A:$AE,MATCH('2) Order Form'!$W670,ATS!$AD:$AD,0),7)</f>
        <v>Active</v>
      </c>
    </row>
    <row r="671" spans="1:33" ht="17.25" customHeight="1" x14ac:dyDescent="0.2">
      <c r="A671" s="34">
        <v>7</v>
      </c>
      <c r="B671" s="34" t="str">
        <f>VLOOKUP(A671,Classification!$H$2:$I$11,2,FALSE)</f>
        <v>Streetwear &amp; Accessories</v>
      </c>
      <c r="C671" s="34">
        <f>INDEX(ATS!$A:$AE,MATCH('2) Order Form'!$W671,ATS!$AD:$AD,0),1)</f>
        <v>826061</v>
      </c>
      <c r="D671" s="34" t="str">
        <f>INDEX(ATS!$A:$AE,MATCH('2) Order Form'!$W671,ATS!$AD:$AD,0),2)</f>
        <v>Chaser Logo T-shirt W</v>
      </c>
      <c r="E671" s="83" t="str">
        <f>INDEX(ATS!$A:$AE,MATCH('2) Order Form'!$W671,ATS!$AD:$AD,0),4)</f>
        <v>RSWOD-XS</v>
      </c>
      <c r="F671" s="83" t="str">
        <f>INDEX(ATS!$A:$AE,MATCH('2) Order Form'!$W671,ATS!$AD:$AD,0),5)</f>
        <v>Rosewood</v>
      </c>
      <c r="G671" s="146" t="str">
        <f>INDEX(ATS!$A:$AE,MATCH('2) Order Form'!$W671,ATS!$AD:$AD,0),6)</f>
        <v>XS</v>
      </c>
      <c r="H671" s="59">
        <v>1</v>
      </c>
      <c r="I671" s="112">
        <v>0</v>
      </c>
      <c r="J671" s="118">
        <f>IFERROR(VLOOKUP(W671,ATS!$AD:$AF,2,FALSE),0)</f>
        <v>33</v>
      </c>
      <c r="K671" s="118">
        <f t="shared" si="498"/>
        <v>33</v>
      </c>
      <c r="L671" s="118">
        <f>IFERROR(VLOOKUP(W671,ATS!$AD:$AF,3,FALSE),0)</f>
        <v>33</v>
      </c>
      <c r="M671" s="151">
        <f t="shared" si="520"/>
        <v>33</v>
      </c>
      <c r="N671" s="94">
        <v>0</v>
      </c>
      <c r="O671" s="56">
        <f t="shared" si="521"/>
        <v>0</v>
      </c>
      <c r="P671" s="51">
        <f>VLOOKUP($C671,Prices!$A$3:$R$1996,MATCH('2) Order Form'!P$8,Prices!$A$2:$R$2,0),FALSE)</f>
        <v>15</v>
      </c>
      <c r="Q671" s="52">
        <f>VLOOKUP($C671,Prices!$A$3:$R$1996,MATCH('2) Order Form'!Q$8,Prices!$A$2:$R$2,0),FALSE)</f>
        <v>29.95</v>
      </c>
      <c r="R671" s="35">
        <f t="shared" si="522"/>
        <v>0</v>
      </c>
      <c r="S671" s="44">
        <f t="shared" si="523"/>
        <v>0</v>
      </c>
      <c r="T671" s="52">
        <f t="shared" si="524"/>
        <v>0</v>
      </c>
      <c r="U671" s="119">
        <f t="shared" si="509"/>
        <v>0</v>
      </c>
      <c r="V671" s="120"/>
      <c r="W671" s="143">
        <v>7048652461537</v>
      </c>
      <c r="X671" s="121"/>
      <c r="Y671" s="122">
        <f t="shared" si="530"/>
        <v>0</v>
      </c>
      <c r="Z671" s="123">
        <f t="shared" ca="1" si="525"/>
        <v>0</v>
      </c>
      <c r="AA671" s="123">
        <f t="shared" ca="1" si="526"/>
        <v>0</v>
      </c>
      <c r="AB671" s="123">
        <f t="shared" ca="1" si="527"/>
        <v>1</v>
      </c>
      <c r="AC671" s="123" t="str">
        <f t="shared" si="528"/>
        <v>826061Rosewood</v>
      </c>
      <c r="AD671" s="124">
        <f t="shared" si="529"/>
        <v>826061</v>
      </c>
      <c r="AE671" s="127">
        <f>VLOOKUP($C671,Classification!$A:$F,5,FALSE)</f>
        <v>176</v>
      </c>
      <c r="AF671" s="125">
        <f>VLOOKUP($C671,Classification!$A:$F,6,FALSE)</f>
        <v>1</v>
      </c>
      <c r="AG671" s="126" t="str">
        <f>INDEX(ATS!$A:$AE,MATCH('2) Order Form'!$W671,ATS!$AD:$AD,0),7)</f>
        <v>Stock</v>
      </c>
    </row>
    <row r="672" spans="1:33" ht="17.25" customHeight="1" x14ac:dyDescent="0.2">
      <c r="A672" s="34">
        <v>7</v>
      </c>
      <c r="B672" s="34" t="str">
        <f>VLOOKUP(A672,Classification!$H$2:$I$11,2,FALSE)</f>
        <v>Streetwear &amp; Accessories</v>
      </c>
      <c r="C672" s="34">
        <f>INDEX(ATS!$A:$AE,MATCH('2) Order Form'!$W672,ATS!$AD:$AD,0),1)</f>
        <v>826061</v>
      </c>
      <c r="D672" s="34" t="str">
        <f>INDEX(ATS!$A:$AE,MATCH('2) Order Form'!$W672,ATS!$AD:$AD,0),2)</f>
        <v>Chaser Logo T-shirt W</v>
      </c>
      <c r="E672" s="83" t="str">
        <f>INDEX(ATS!$A:$AE,MATCH('2) Order Form'!$W672,ATS!$AD:$AD,0),4)</f>
        <v>RSWOD-S</v>
      </c>
      <c r="F672" s="83" t="str">
        <f>INDEX(ATS!$A:$AE,MATCH('2) Order Form'!$W672,ATS!$AD:$AD,0),5)</f>
        <v>Rosewood</v>
      </c>
      <c r="G672" s="146" t="str">
        <f>INDEX(ATS!$A:$AE,MATCH('2) Order Form'!$W672,ATS!$AD:$AD,0),6)</f>
        <v>S</v>
      </c>
      <c r="H672" s="59">
        <v>1</v>
      </c>
      <c r="I672" s="112">
        <v>0</v>
      </c>
      <c r="J672" s="118">
        <f>IFERROR(VLOOKUP(W672,ATS!$AD:$AF,2,FALSE),0)</f>
        <v>55</v>
      </c>
      <c r="K672" s="118" t="str">
        <f t="shared" si="498"/>
        <v>50+</v>
      </c>
      <c r="L672" s="118">
        <f>IFERROR(VLOOKUP(W672,ATS!$AD:$AF,3,FALSE),0)</f>
        <v>55</v>
      </c>
      <c r="M672" s="151" t="str">
        <f t="shared" si="520"/>
        <v>50+</v>
      </c>
      <c r="N672" s="94">
        <v>0</v>
      </c>
      <c r="O672" s="56">
        <f t="shared" si="521"/>
        <v>0</v>
      </c>
      <c r="P672" s="51">
        <f>VLOOKUP($C672,Prices!$A$3:$R$1996,MATCH('2) Order Form'!P$8,Prices!$A$2:$R$2,0),FALSE)</f>
        <v>15</v>
      </c>
      <c r="Q672" s="52">
        <f>VLOOKUP($C672,Prices!$A$3:$R$1996,MATCH('2) Order Form'!Q$8,Prices!$A$2:$R$2,0),FALSE)</f>
        <v>29.95</v>
      </c>
      <c r="R672" s="35">
        <f t="shared" si="522"/>
        <v>0</v>
      </c>
      <c r="S672" s="44">
        <f t="shared" si="523"/>
        <v>0</v>
      </c>
      <c r="T672" s="52">
        <f t="shared" si="524"/>
        <v>0</v>
      </c>
      <c r="U672" s="119">
        <f t="shared" si="509"/>
        <v>0</v>
      </c>
      <c r="V672" s="120"/>
      <c r="W672" s="143">
        <v>7048652461520</v>
      </c>
      <c r="X672" s="121"/>
      <c r="Y672" s="122">
        <f t="shared" si="530"/>
        <v>0</v>
      </c>
      <c r="Z672" s="123">
        <f t="shared" ca="1" si="525"/>
        <v>0</v>
      </c>
      <c r="AA672" s="123">
        <f t="shared" ca="1" si="526"/>
        <v>0</v>
      </c>
      <c r="AB672" s="123">
        <f t="shared" ca="1" si="527"/>
        <v>0</v>
      </c>
      <c r="AC672" s="123" t="str">
        <f t="shared" si="528"/>
        <v>826061Rosewood</v>
      </c>
      <c r="AD672" s="124">
        <f t="shared" si="529"/>
        <v>826061</v>
      </c>
      <c r="AE672" s="127">
        <f>VLOOKUP($C672,Classification!$A:$F,5,FALSE)</f>
        <v>176</v>
      </c>
      <c r="AF672" s="125">
        <f>VLOOKUP($C672,Classification!$A:$F,6,FALSE)</f>
        <v>1</v>
      </c>
      <c r="AG672" s="126" t="str">
        <f>INDEX(ATS!$A:$AE,MATCH('2) Order Form'!$W672,ATS!$AD:$AD,0),7)</f>
        <v>Stock</v>
      </c>
    </row>
    <row r="673" spans="1:33" ht="17.25" customHeight="1" x14ac:dyDescent="0.2">
      <c r="A673" s="34">
        <v>7</v>
      </c>
      <c r="B673" s="34" t="str">
        <f>VLOOKUP(A673,Classification!$H$2:$I$11,2,FALSE)</f>
        <v>Streetwear &amp; Accessories</v>
      </c>
      <c r="C673" s="34">
        <f>INDEX(ATS!$A:$AE,MATCH('2) Order Form'!$W673,ATS!$AD:$AD,0),1)</f>
        <v>826061</v>
      </c>
      <c r="D673" s="34" t="str">
        <f>INDEX(ATS!$A:$AE,MATCH('2) Order Form'!$W673,ATS!$AD:$AD,0),2)</f>
        <v>Chaser Logo T-shirt W</v>
      </c>
      <c r="E673" s="83" t="str">
        <f>INDEX(ATS!$A:$AE,MATCH('2) Order Form'!$W673,ATS!$AD:$AD,0),4)</f>
        <v>RSWOD-M</v>
      </c>
      <c r="F673" s="83" t="str">
        <f>INDEX(ATS!$A:$AE,MATCH('2) Order Form'!$W673,ATS!$AD:$AD,0),5)</f>
        <v>Rosewood</v>
      </c>
      <c r="G673" s="146" t="str">
        <f>INDEX(ATS!$A:$AE,MATCH('2) Order Form'!$W673,ATS!$AD:$AD,0),6)</f>
        <v>M</v>
      </c>
      <c r="H673" s="59">
        <v>1</v>
      </c>
      <c r="I673" s="112">
        <v>0</v>
      </c>
      <c r="J673" s="118">
        <f>IFERROR(VLOOKUP(W673,ATS!$AD:$AF,2,FALSE),0)</f>
        <v>61</v>
      </c>
      <c r="K673" s="118" t="str">
        <f t="shared" si="498"/>
        <v>50+</v>
      </c>
      <c r="L673" s="118">
        <f>IFERROR(VLOOKUP(W673,ATS!$AD:$AF,3,FALSE),0)</f>
        <v>61</v>
      </c>
      <c r="M673" s="151" t="str">
        <f t="shared" si="520"/>
        <v>50+</v>
      </c>
      <c r="N673" s="94">
        <v>0</v>
      </c>
      <c r="O673" s="56">
        <f t="shared" si="521"/>
        <v>0</v>
      </c>
      <c r="P673" s="51">
        <f>VLOOKUP($C673,Prices!$A$3:$R$1996,MATCH('2) Order Form'!P$8,Prices!$A$2:$R$2,0),FALSE)</f>
        <v>15</v>
      </c>
      <c r="Q673" s="52">
        <f>VLOOKUP($C673,Prices!$A$3:$R$1996,MATCH('2) Order Form'!Q$8,Prices!$A$2:$R$2,0),FALSE)</f>
        <v>29.95</v>
      </c>
      <c r="R673" s="35">
        <f t="shared" si="522"/>
        <v>0</v>
      </c>
      <c r="S673" s="44">
        <f t="shared" si="523"/>
        <v>0</v>
      </c>
      <c r="T673" s="52">
        <f t="shared" si="524"/>
        <v>0</v>
      </c>
      <c r="U673" s="119">
        <f t="shared" si="509"/>
        <v>0</v>
      </c>
      <c r="V673" s="120"/>
      <c r="W673" s="143">
        <v>7048652461513</v>
      </c>
      <c r="X673" s="121"/>
      <c r="Y673" s="122">
        <f t="shared" si="530"/>
        <v>0</v>
      </c>
      <c r="Z673" s="123">
        <f t="shared" ca="1" si="525"/>
        <v>0</v>
      </c>
      <c r="AA673" s="123">
        <f t="shared" ca="1" si="526"/>
        <v>0</v>
      </c>
      <c r="AB673" s="123">
        <f t="shared" ca="1" si="527"/>
        <v>0</v>
      </c>
      <c r="AC673" s="123" t="str">
        <f t="shared" si="528"/>
        <v>826061Rosewood</v>
      </c>
      <c r="AD673" s="124">
        <f t="shared" si="529"/>
        <v>826061</v>
      </c>
      <c r="AE673" s="127">
        <f>VLOOKUP($C673,Classification!$A:$F,5,FALSE)</f>
        <v>176</v>
      </c>
      <c r="AF673" s="125">
        <f>VLOOKUP($C673,Classification!$A:$F,6,FALSE)</f>
        <v>1</v>
      </c>
      <c r="AG673" s="126" t="str">
        <f>INDEX(ATS!$A:$AE,MATCH('2) Order Form'!$W673,ATS!$AD:$AD,0),7)</f>
        <v>Stock</v>
      </c>
    </row>
    <row r="674" spans="1:33" ht="17.25" customHeight="1" x14ac:dyDescent="0.2">
      <c r="A674" s="34">
        <v>7</v>
      </c>
      <c r="B674" s="34" t="str">
        <f>VLOOKUP(A674,Classification!$H$2:$I$11,2,FALSE)</f>
        <v>Streetwear &amp; Accessories</v>
      </c>
      <c r="C674" s="34">
        <f>INDEX(ATS!$A:$AE,MATCH('2) Order Form'!$W674,ATS!$AD:$AD,0),1)</f>
        <v>826061</v>
      </c>
      <c r="D674" s="34" t="str">
        <f>INDEX(ATS!$A:$AE,MATCH('2) Order Form'!$W674,ATS!$AD:$AD,0),2)</f>
        <v>Chaser Logo T-shirt W</v>
      </c>
      <c r="E674" s="83" t="str">
        <f>INDEX(ATS!$A:$AE,MATCH('2) Order Form'!$W674,ATS!$AD:$AD,0),4)</f>
        <v>RSWOD-L</v>
      </c>
      <c r="F674" s="83" t="str">
        <f>INDEX(ATS!$A:$AE,MATCH('2) Order Form'!$W674,ATS!$AD:$AD,0),5)</f>
        <v>Rosewood</v>
      </c>
      <c r="G674" s="146" t="str">
        <f>INDEX(ATS!$A:$AE,MATCH('2) Order Form'!$W674,ATS!$AD:$AD,0),6)</f>
        <v>L</v>
      </c>
      <c r="H674" s="59">
        <v>1</v>
      </c>
      <c r="I674" s="112">
        <v>0</v>
      </c>
      <c r="J674" s="118">
        <f>IFERROR(VLOOKUP(W674,ATS!$AD:$AF,2,FALSE),0)</f>
        <v>36</v>
      </c>
      <c r="K674" s="118">
        <f t="shared" si="498"/>
        <v>36</v>
      </c>
      <c r="L674" s="118">
        <f>IFERROR(VLOOKUP(W674,ATS!$AD:$AF,3,FALSE),0)</f>
        <v>36</v>
      </c>
      <c r="M674" s="151">
        <f t="shared" si="520"/>
        <v>36</v>
      </c>
      <c r="N674" s="94">
        <v>0</v>
      </c>
      <c r="O674" s="56">
        <f t="shared" si="521"/>
        <v>0</v>
      </c>
      <c r="P674" s="51">
        <f>VLOOKUP($C674,Prices!$A$3:$R$1996,MATCH('2) Order Form'!P$8,Prices!$A$2:$R$2,0),FALSE)</f>
        <v>15</v>
      </c>
      <c r="Q674" s="52">
        <f>VLOOKUP($C674,Prices!$A$3:$R$1996,MATCH('2) Order Form'!Q$8,Prices!$A$2:$R$2,0),FALSE)</f>
        <v>29.95</v>
      </c>
      <c r="R674" s="35">
        <f t="shared" si="522"/>
        <v>0</v>
      </c>
      <c r="S674" s="44">
        <f t="shared" si="523"/>
        <v>0</v>
      </c>
      <c r="T674" s="52">
        <f t="shared" si="524"/>
        <v>0</v>
      </c>
      <c r="U674" s="119">
        <f t="shared" si="509"/>
        <v>0</v>
      </c>
      <c r="V674" s="120"/>
      <c r="W674" s="143">
        <v>7048652461506</v>
      </c>
      <c r="X674" s="121"/>
      <c r="Y674" s="122">
        <f t="shared" si="530"/>
        <v>0</v>
      </c>
      <c r="Z674" s="123">
        <f t="shared" ca="1" si="525"/>
        <v>0</v>
      </c>
      <c r="AA674" s="123">
        <f t="shared" ca="1" si="526"/>
        <v>0</v>
      </c>
      <c r="AB674" s="123">
        <f t="shared" ca="1" si="527"/>
        <v>0</v>
      </c>
      <c r="AC674" s="123" t="str">
        <f t="shared" si="528"/>
        <v>826061Rosewood</v>
      </c>
      <c r="AD674" s="124">
        <f t="shared" si="529"/>
        <v>826061</v>
      </c>
      <c r="AE674" s="127">
        <f>VLOOKUP($C674,Classification!$A:$F,5,FALSE)</f>
        <v>176</v>
      </c>
      <c r="AF674" s="125">
        <f>VLOOKUP($C674,Classification!$A:$F,6,FALSE)</f>
        <v>1</v>
      </c>
      <c r="AG674" s="126" t="str">
        <f>INDEX(ATS!$A:$AE,MATCH('2) Order Form'!$W674,ATS!$AD:$AD,0),7)</f>
        <v>Stock</v>
      </c>
    </row>
    <row r="675" spans="1:33" ht="17.25" customHeight="1" x14ac:dyDescent="0.2">
      <c r="A675" s="34">
        <v>7</v>
      </c>
      <c r="B675" s="34" t="str">
        <f>VLOOKUP(A675,Classification!$H$2:$I$11,2,FALSE)</f>
        <v>Streetwear &amp; Accessories</v>
      </c>
      <c r="C675" s="34">
        <f>INDEX(ATS!$A:$AE,MATCH('2) Order Form'!$W675,ATS!$AD:$AD,0),1)</f>
        <v>828168</v>
      </c>
      <c r="D675" s="34" t="str">
        <f>INDEX(ATS!$A:$AE,MATCH('2) Order Form'!$W675,ATS!$AD:$AD,0),2)</f>
        <v>Chaser Print T-shirt W</v>
      </c>
      <c r="E675" s="83" t="str">
        <f>INDEX(ATS!$A:$AE,MATCH('2) Order Form'!$W675,ATS!$AD:$AD,0),4)</f>
        <v>RSWOD-XS</v>
      </c>
      <c r="F675" s="83" t="str">
        <f>INDEX(ATS!$A:$AE,MATCH('2) Order Form'!$W675,ATS!$AD:$AD,0),5)</f>
        <v>Rosewood</v>
      </c>
      <c r="G675" s="146" t="str">
        <f>INDEX(ATS!$A:$AE,MATCH('2) Order Form'!$W675,ATS!$AD:$AD,0),6)</f>
        <v>XS</v>
      </c>
      <c r="H675" s="59">
        <v>1</v>
      </c>
      <c r="I675" s="112">
        <v>0</v>
      </c>
      <c r="J675" s="118">
        <f>IFERROR(VLOOKUP(W675,ATS!$AD:$AF,2,FALSE),0)</f>
        <v>20</v>
      </c>
      <c r="K675" s="118">
        <f t="shared" si="498"/>
        <v>20</v>
      </c>
      <c r="L675" s="118">
        <f>IFERROR(VLOOKUP(W675,ATS!$AD:$AF,3,FALSE),0)</f>
        <v>20</v>
      </c>
      <c r="M675" s="151">
        <f t="shared" si="520"/>
        <v>20</v>
      </c>
      <c r="N675" s="94">
        <v>0</v>
      </c>
      <c r="O675" s="56">
        <f t="shared" si="521"/>
        <v>0</v>
      </c>
      <c r="P675" s="51">
        <f>VLOOKUP($C675,Prices!$A$3:$R$1996,MATCH('2) Order Form'!P$8,Prices!$A$2:$R$2,0),FALSE)</f>
        <v>15</v>
      </c>
      <c r="Q675" s="52">
        <f>VLOOKUP($C675,Prices!$A$3:$R$1996,MATCH('2) Order Form'!Q$8,Prices!$A$2:$R$2,0),FALSE)</f>
        <v>29.95</v>
      </c>
      <c r="R675" s="35">
        <f t="shared" si="522"/>
        <v>0</v>
      </c>
      <c r="S675" s="44">
        <f t="shared" si="523"/>
        <v>0</v>
      </c>
      <c r="T675" s="52">
        <f t="shared" si="524"/>
        <v>0</v>
      </c>
      <c r="U675" s="119">
        <f t="shared" si="509"/>
        <v>0</v>
      </c>
      <c r="V675" s="120"/>
      <c r="W675" s="143">
        <v>7048652542021</v>
      </c>
      <c r="X675" s="121"/>
      <c r="Y675" s="122">
        <f t="shared" si="530"/>
        <v>0</v>
      </c>
      <c r="Z675" s="123">
        <f t="shared" ca="1" si="525"/>
        <v>0</v>
      </c>
      <c r="AA675" s="123">
        <f t="shared" ca="1" si="526"/>
        <v>1</v>
      </c>
      <c r="AB675" s="123">
        <f t="shared" ca="1" si="527"/>
        <v>0</v>
      </c>
      <c r="AC675" s="123" t="str">
        <f t="shared" si="528"/>
        <v>828168Rosewood</v>
      </c>
      <c r="AD675" s="124">
        <f t="shared" si="529"/>
        <v>828168</v>
      </c>
      <c r="AE675" s="127">
        <f>VLOOKUP($C675,Classification!$A:$F,5,FALSE)</f>
        <v>177</v>
      </c>
      <c r="AF675" s="125">
        <f>VLOOKUP($C675,Classification!$A:$F,6,FALSE)</f>
        <v>1</v>
      </c>
      <c r="AG675" s="126" t="str">
        <f>INDEX(ATS!$A:$AE,MATCH('2) Order Form'!$W675,ATS!$AD:$AD,0),7)</f>
        <v>Active</v>
      </c>
    </row>
    <row r="676" spans="1:33" ht="17.25" customHeight="1" x14ac:dyDescent="0.2">
      <c r="A676" s="34">
        <v>7</v>
      </c>
      <c r="B676" s="34" t="str">
        <f>VLOOKUP(A676,Classification!$H$2:$I$11,2,FALSE)</f>
        <v>Streetwear &amp; Accessories</v>
      </c>
      <c r="C676" s="34">
        <f>INDEX(ATS!$A:$AE,MATCH('2) Order Form'!$W676,ATS!$AD:$AD,0),1)</f>
        <v>828168</v>
      </c>
      <c r="D676" s="34" t="str">
        <f>INDEX(ATS!$A:$AE,MATCH('2) Order Form'!$W676,ATS!$AD:$AD,0),2)</f>
        <v>Chaser Print T-shirt W</v>
      </c>
      <c r="E676" s="83" t="str">
        <f>INDEX(ATS!$A:$AE,MATCH('2) Order Form'!$W676,ATS!$AD:$AD,0),4)</f>
        <v>RSWOD-S</v>
      </c>
      <c r="F676" s="83" t="str">
        <f>INDEX(ATS!$A:$AE,MATCH('2) Order Form'!$W676,ATS!$AD:$AD,0),5)</f>
        <v>Rosewood</v>
      </c>
      <c r="G676" s="146" t="str">
        <f>INDEX(ATS!$A:$AE,MATCH('2) Order Form'!$W676,ATS!$AD:$AD,0),6)</f>
        <v>S</v>
      </c>
      <c r="H676" s="59">
        <v>1</v>
      </c>
      <c r="I676" s="112">
        <v>0</v>
      </c>
      <c r="J676" s="118">
        <f>IFERROR(VLOOKUP(W676,ATS!$AD:$AF,2,FALSE),0)</f>
        <v>18</v>
      </c>
      <c r="K676" s="118">
        <f t="shared" si="498"/>
        <v>18</v>
      </c>
      <c r="L676" s="118">
        <f>IFERROR(VLOOKUP(W676,ATS!$AD:$AF,3,FALSE),0)</f>
        <v>18</v>
      </c>
      <c r="M676" s="151">
        <f t="shared" si="520"/>
        <v>18</v>
      </c>
      <c r="N676" s="94">
        <v>0</v>
      </c>
      <c r="O676" s="56">
        <f t="shared" si="521"/>
        <v>0</v>
      </c>
      <c r="P676" s="51">
        <f>VLOOKUP($C676,Prices!$A$3:$R$1996,MATCH('2) Order Form'!P$8,Prices!$A$2:$R$2,0),FALSE)</f>
        <v>15</v>
      </c>
      <c r="Q676" s="52">
        <f>VLOOKUP($C676,Prices!$A$3:$R$1996,MATCH('2) Order Form'!Q$8,Prices!$A$2:$R$2,0),FALSE)</f>
        <v>29.95</v>
      </c>
      <c r="R676" s="35">
        <f t="shared" si="522"/>
        <v>0</v>
      </c>
      <c r="S676" s="44">
        <f t="shared" si="523"/>
        <v>0</v>
      </c>
      <c r="T676" s="52">
        <f t="shared" si="524"/>
        <v>0</v>
      </c>
      <c r="U676" s="119">
        <f t="shared" si="509"/>
        <v>0</v>
      </c>
      <c r="V676" s="120"/>
      <c r="W676" s="143">
        <v>7048652542014</v>
      </c>
      <c r="X676" s="121"/>
      <c r="Y676" s="122">
        <f t="shared" si="530"/>
        <v>0</v>
      </c>
      <c r="Z676" s="123">
        <f t="shared" ca="1" si="525"/>
        <v>0</v>
      </c>
      <c r="AA676" s="123">
        <f t="shared" ca="1" si="526"/>
        <v>0</v>
      </c>
      <c r="AB676" s="123">
        <f t="shared" ca="1" si="527"/>
        <v>0</v>
      </c>
      <c r="AC676" s="123" t="str">
        <f t="shared" si="528"/>
        <v>828168Rosewood</v>
      </c>
      <c r="AD676" s="124">
        <f t="shared" si="529"/>
        <v>828168</v>
      </c>
      <c r="AE676" s="127">
        <f>VLOOKUP($C676,Classification!$A:$F,5,FALSE)</f>
        <v>177</v>
      </c>
      <c r="AF676" s="125">
        <f>VLOOKUP($C676,Classification!$A:$F,6,FALSE)</f>
        <v>1</v>
      </c>
      <c r="AG676" s="126" t="str">
        <f>INDEX(ATS!$A:$AE,MATCH('2) Order Form'!$W676,ATS!$AD:$AD,0),7)</f>
        <v>Active</v>
      </c>
    </row>
    <row r="677" spans="1:33" ht="17.25" customHeight="1" x14ac:dyDescent="0.2">
      <c r="A677" s="34">
        <v>7</v>
      </c>
      <c r="B677" s="34" t="str">
        <f>VLOOKUP(A677,Classification!$H$2:$I$11,2,FALSE)</f>
        <v>Streetwear &amp; Accessories</v>
      </c>
      <c r="C677" s="34">
        <f>INDEX(ATS!$A:$AE,MATCH('2) Order Form'!$W677,ATS!$AD:$AD,0),1)</f>
        <v>828168</v>
      </c>
      <c r="D677" s="34" t="str">
        <f>INDEX(ATS!$A:$AE,MATCH('2) Order Form'!$W677,ATS!$AD:$AD,0),2)</f>
        <v>Chaser Print T-shirt W</v>
      </c>
      <c r="E677" s="83" t="str">
        <f>INDEX(ATS!$A:$AE,MATCH('2) Order Form'!$W677,ATS!$AD:$AD,0),4)</f>
        <v>RSWOD-M</v>
      </c>
      <c r="F677" s="83" t="str">
        <f>INDEX(ATS!$A:$AE,MATCH('2) Order Form'!$W677,ATS!$AD:$AD,0),5)</f>
        <v>Rosewood</v>
      </c>
      <c r="G677" s="146" t="str">
        <f>INDEX(ATS!$A:$AE,MATCH('2) Order Form'!$W677,ATS!$AD:$AD,0),6)</f>
        <v>M</v>
      </c>
      <c r="H677" s="59">
        <v>1</v>
      </c>
      <c r="I677" s="112">
        <v>0</v>
      </c>
      <c r="J677" s="118">
        <f>IFERROR(VLOOKUP(W677,ATS!$AD:$AF,2,FALSE),0)</f>
        <v>31</v>
      </c>
      <c r="K677" s="118">
        <f t="shared" si="498"/>
        <v>31</v>
      </c>
      <c r="L677" s="118">
        <f>IFERROR(VLOOKUP(W677,ATS!$AD:$AF,3,FALSE),0)</f>
        <v>31</v>
      </c>
      <c r="M677" s="151">
        <f t="shared" si="520"/>
        <v>31</v>
      </c>
      <c r="N677" s="94">
        <v>0</v>
      </c>
      <c r="O677" s="56">
        <f t="shared" si="521"/>
        <v>0</v>
      </c>
      <c r="P677" s="51">
        <f>VLOOKUP($C677,Prices!$A$3:$R$1996,MATCH('2) Order Form'!P$8,Prices!$A$2:$R$2,0),FALSE)</f>
        <v>15</v>
      </c>
      <c r="Q677" s="52">
        <f>VLOOKUP($C677,Prices!$A$3:$R$1996,MATCH('2) Order Form'!Q$8,Prices!$A$2:$R$2,0),FALSE)</f>
        <v>29.95</v>
      </c>
      <c r="R677" s="35">
        <f t="shared" si="522"/>
        <v>0</v>
      </c>
      <c r="S677" s="44">
        <f t="shared" si="523"/>
        <v>0</v>
      </c>
      <c r="T677" s="52">
        <f t="shared" si="524"/>
        <v>0</v>
      </c>
      <c r="U677" s="119">
        <f t="shared" si="509"/>
        <v>0</v>
      </c>
      <c r="V677" s="120"/>
      <c r="W677" s="143">
        <v>7048652542007</v>
      </c>
      <c r="X677" s="121"/>
      <c r="Y677" s="122">
        <f t="shared" si="530"/>
        <v>0</v>
      </c>
      <c r="Z677" s="123">
        <f t="shared" ca="1" si="525"/>
        <v>0</v>
      </c>
      <c r="AA677" s="123">
        <f t="shared" ca="1" si="526"/>
        <v>0</v>
      </c>
      <c r="AB677" s="123">
        <f t="shared" ca="1" si="527"/>
        <v>0</v>
      </c>
      <c r="AC677" s="123" t="str">
        <f t="shared" si="528"/>
        <v>828168Rosewood</v>
      </c>
      <c r="AD677" s="124">
        <f t="shared" si="529"/>
        <v>828168</v>
      </c>
      <c r="AE677" s="127">
        <f>VLOOKUP($C677,Classification!$A:$F,5,FALSE)</f>
        <v>177</v>
      </c>
      <c r="AF677" s="125">
        <f>VLOOKUP($C677,Classification!$A:$F,6,FALSE)</f>
        <v>1</v>
      </c>
      <c r="AG677" s="126" t="str">
        <f>INDEX(ATS!$A:$AE,MATCH('2) Order Form'!$W677,ATS!$AD:$AD,0),7)</f>
        <v>Active</v>
      </c>
    </row>
    <row r="678" spans="1:33" ht="17.25" customHeight="1" x14ac:dyDescent="0.2">
      <c r="A678" s="34">
        <v>7</v>
      </c>
      <c r="B678" s="34" t="str">
        <f>VLOOKUP(A678,Classification!$H$2:$I$11,2,FALSE)</f>
        <v>Streetwear &amp; Accessories</v>
      </c>
      <c r="C678" s="34">
        <f>INDEX(ATS!$A:$AE,MATCH('2) Order Form'!$W678,ATS!$AD:$AD,0),1)</f>
        <v>828168</v>
      </c>
      <c r="D678" s="34" t="str">
        <f>INDEX(ATS!$A:$AE,MATCH('2) Order Form'!$W678,ATS!$AD:$AD,0),2)</f>
        <v>Chaser Print T-shirt W</v>
      </c>
      <c r="E678" s="83" t="str">
        <f>INDEX(ATS!$A:$AE,MATCH('2) Order Form'!$W678,ATS!$AD:$AD,0),4)</f>
        <v>RSWOD-L</v>
      </c>
      <c r="F678" s="83" t="str">
        <f>INDEX(ATS!$A:$AE,MATCH('2) Order Form'!$W678,ATS!$AD:$AD,0),5)</f>
        <v>Rosewood</v>
      </c>
      <c r="G678" s="146" t="str">
        <f>INDEX(ATS!$A:$AE,MATCH('2) Order Form'!$W678,ATS!$AD:$AD,0),6)</f>
        <v>L</v>
      </c>
      <c r="H678" s="59">
        <v>1</v>
      </c>
      <c r="I678" s="112">
        <v>0</v>
      </c>
      <c r="J678" s="118">
        <f>IFERROR(VLOOKUP(W678,ATS!$AD:$AF,2,FALSE),0)</f>
        <v>0</v>
      </c>
      <c r="K678" s="118" t="str">
        <f t="shared" si="498"/>
        <v>0</v>
      </c>
      <c r="L678" s="118">
        <f>IFERROR(VLOOKUP(W678,ATS!$AD:$AF,3,FALSE),0)</f>
        <v>0</v>
      </c>
      <c r="M678" s="151" t="str">
        <f t="shared" si="520"/>
        <v>0</v>
      </c>
      <c r="N678" s="94">
        <v>0</v>
      </c>
      <c r="O678" s="56">
        <f t="shared" si="521"/>
        <v>0</v>
      </c>
      <c r="P678" s="51">
        <f>VLOOKUP($C678,Prices!$A$3:$R$1996,MATCH('2) Order Form'!P$8,Prices!$A$2:$R$2,0),FALSE)</f>
        <v>15</v>
      </c>
      <c r="Q678" s="52">
        <f>VLOOKUP($C678,Prices!$A$3:$R$1996,MATCH('2) Order Form'!Q$8,Prices!$A$2:$R$2,0),FALSE)</f>
        <v>29.95</v>
      </c>
      <c r="R678" s="35">
        <f t="shared" si="522"/>
        <v>0</v>
      </c>
      <c r="S678" s="44">
        <f t="shared" si="523"/>
        <v>0</v>
      </c>
      <c r="T678" s="52">
        <f t="shared" si="524"/>
        <v>0</v>
      </c>
      <c r="U678" s="119">
        <f t="shared" si="509"/>
        <v>0</v>
      </c>
      <c r="V678" s="120"/>
      <c r="W678" s="143">
        <v>7048652541994</v>
      </c>
      <c r="X678" s="121"/>
      <c r="Y678" s="122">
        <f t="shared" si="530"/>
        <v>0</v>
      </c>
      <c r="Z678" s="123">
        <f t="shared" ca="1" si="525"/>
        <v>0</v>
      </c>
      <c r="AA678" s="123">
        <f t="shared" ca="1" si="526"/>
        <v>0</v>
      </c>
      <c r="AB678" s="123">
        <f t="shared" ca="1" si="527"/>
        <v>0</v>
      </c>
      <c r="AC678" s="123" t="str">
        <f t="shared" si="528"/>
        <v>828168Rosewood</v>
      </c>
      <c r="AD678" s="124">
        <f t="shared" si="529"/>
        <v>828168</v>
      </c>
      <c r="AE678" s="127">
        <f>VLOOKUP($C678,Classification!$A:$F,5,FALSE)</f>
        <v>177</v>
      </c>
      <c r="AF678" s="125">
        <f>VLOOKUP($C678,Classification!$A:$F,6,FALSE)</f>
        <v>1</v>
      </c>
      <c r="AG678" s="126" t="str">
        <f>INDEX(ATS!$A:$AE,MATCH('2) Order Form'!$W678,ATS!$AD:$AD,0),7)</f>
        <v>Active</v>
      </c>
    </row>
    <row r="679" spans="1:33" ht="17.25" customHeight="1" x14ac:dyDescent="0.2">
      <c r="A679" s="34">
        <v>7</v>
      </c>
      <c r="B679" s="34" t="str">
        <f>VLOOKUP(A679,Classification!$H$2:$I$11,2,FALSE)</f>
        <v>Streetwear &amp; Accessories</v>
      </c>
      <c r="C679" s="34">
        <f>INDEX(ATS!$A:$AE,MATCH('2) Order Form'!$W679,ATS!$AD:$AD,0),1)</f>
        <v>827044</v>
      </c>
      <c r="D679" s="34" t="str">
        <f>INDEX(ATS!$A:$AE,MATCH('2) Order Form'!$W679,ATS!$AD:$AD,0),2)</f>
        <v>Corporate Trucker Cap</v>
      </c>
      <c r="E679" s="83" t="str">
        <f>INDEX(ATS!$A:$AE,MATCH('2) Order Form'!$W679,ATS!$AD:$AD,0),4)</f>
        <v>SEGRY-OS</v>
      </c>
      <c r="F679" s="83" t="str">
        <f>INDEX(ATS!$A:$AE,MATCH('2) Order Form'!$W679,ATS!$AD:$AD,0),5)</f>
        <v>Stone Gray</v>
      </c>
      <c r="G679" s="146" t="str">
        <f>INDEX(ATS!$A:$AE,MATCH('2) Order Form'!$W679,ATS!$AD:$AD,0),6)</f>
        <v>OS</v>
      </c>
      <c r="H679" s="59">
        <v>6</v>
      </c>
      <c r="I679" s="112">
        <v>0</v>
      </c>
      <c r="J679" s="118">
        <f>IFERROR(VLOOKUP(W679,ATS!$AD:$AF,2,FALSE),0)</f>
        <v>6</v>
      </c>
      <c r="K679" s="118">
        <f t="shared" si="498"/>
        <v>6</v>
      </c>
      <c r="L679" s="118">
        <f>IFERROR(VLOOKUP(W679,ATS!$AD:$AF,3,FALSE),0)</f>
        <v>6</v>
      </c>
      <c r="M679" s="151">
        <f t="shared" si="520"/>
        <v>6</v>
      </c>
      <c r="N679" s="94">
        <v>0</v>
      </c>
      <c r="O679" s="56">
        <f t="shared" si="521"/>
        <v>0</v>
      </c>
      <c r="P679" s="51">
        <f>VLOOKUP($C679,Prices!$A$3:$R$1996,MATCH('2) Order Form'!P$8,Prices!$A$2:$R$2,0),FALSE)</f>
        <v>15</v>
      </c>
      <c r="Q679" s="52">
        <f>VLOOKUP($C679,Prices!$A$3:$R$1996,MATCH('2) Order Form'!Q$8,Prices!$A$2:$R$2,0),FALSE)</f>
        <v>29.95</v>
      </c>
      <c r="R679" s="35">
        <f t="shared" si="522"/>
        <v>0</v>
      </c>
      <c r="S679" s="44">
        <f t="shared" si="523"/>
        <v>0</v>
      </c>
      <c r="T679" s="52">
        <f t="shared" si="524"/>
        <v>0</v>
      </c>
      <c r="U679" s="119">
        <f t="shared" si="509"/>
        <v>0</v>
      </c>
      <c r="V679" s="120"/>
      <c r="W679" s="143">
        <v>7048652553881</v>
      </c>
      <c r="X679" s="121"/>
      <c r="Y679" s="122">
        <f t="shared" si="530"/>
        <v>0</v>
      </c>
      <c r="Z679" s="123">
        <f t="shared" ca="1" si="525"/>
        <v>0</v>
      </c>
      <c r="AA679" s="123">
        <f t="shared" ca="1" si="526"/>
        <v>1</v>
      </c>
      <c r="AB679" s="123">
        <f t="shared" ca="1" si="527"/>
        <v>1</v>
      </c>
      <c r="AC679" s="123" t="str">
        <f t="shared" si="528"/>
        <v>827044Stone Gray</v>
      </c>
      <c r="AD679" s="124">
        <f t="shared" si="529"/>
        <v>827044</v>
      </c>
      <c r="AE679" s="127">
        <f>VLOOKUP($C679,Classification!$A:$F,5,FALSE)</f>
        <v>181</v>
      </c>
      <c r="AF679" s="125">
        <f>VLOOKUP($C679,Classification!$A:$F,6,FALSE)</f>
        <v>1</v>
      </c>
      <c r="AG679" s="126" t="str">
        <f>INDEX(ATS!$A:$AE,MATCH('2) Order Form'!$W679,ATS!$AD:$AD,0),7)</f>
        <v>Active</v>
      </c>
    </row>
    <row r="680" spans="1:33" ht="17.25" customHeight="1" x14ac:dyDescent="0.2">
      <c r="A680" s="34">
        <v>7</v>
      </c>
      <c r="B680" s="34" t="str">
        <f>VLOOKUP(A680,Classification!$H$2:$I$11,2,FALSE)</f>
        <v>Streetwear &amp; Accessories</v>
      </c>
      <c r="C680" s="34">
        <f>INDEX(ATS!$A:$AE,MATCH('2) Order Form'!$W680,ATS!$AD:$AD,0),1)</f>
        <v>827028</v>
      </c>
      <c r="D680" s="34" t="str">
        <f>INDEX(ATS!$A:$AE,MATCH('2) Order Form'!$W680,ATS!$AD:$AD,0),2)</f>
        <v>Camper 5-Panel Cap</v>
      </c>
      <c r="E680" s="83" t="str">
        <f>INDEX(ATS!$A:$AE,MATCH('2) Order Form'!$W680,ATS!$AD:$AD,0),4)</f>
        <v>TUSKN-OS</v>
      </c>
      <c r="F680" s="83" t="str">
        <f>INDEX(ATS!$A:$AE,MATCH('2) Order Form'!$W680,ATS!$AD:$AD,0),5)</f>
        <v>Tusken</v>
      </c>
      <c r="G680" s="146" t="str">
        <f>INDEX(ATS!$A:$AE,MATCH('2) Order Form'!$W680,ATS!$AD:$AD,0),6)</f>
        <v>OS</v>
      </c>
      <c r="H680" s="59">
        <v>6</v>
      </c>
      <c r="I680" s="112">
        <v>0</v>
      </c>
      <c r="J680" s="118">
        <f>IFERROR(VLOOKUP(W680,ATS!$AD:$AF,2,FALSE),0)</f>
        <v>30</v>
      </c>
      <c r="K680" s="118">
        <f t="shared" si="498"/>
        <v>30</v>
      </c>
      <c r="L680" s="118">
        <f>IFERROR(VLOOKUP(W680,ATS!$AD:$AF,3,FALSE),0)</f>
        <v>30</v>
      </c>
      <c r="M680" s="151">
        <f t="shared" si="520"/>
        <v>30</v>
      </c>
      <c r="N680" s="94">
        <v>0</v>
      </c>
      <c r="O680" s="56">
        <f t="shared" si="521"/>
        <v>0</v>
      </c>
      <c r="P680" s="51">
        <f>VLOOKUP($C680,Prices!$A$3:$R$1996,MATCH('2) Order Form'!P$8,Prices!$A$2:$R$2,0),FALSE)</f>
        <v>18</v>
      </c>
      <c r="Q680" s="52">
        <f>VLOOKUP($C680,Prices!$A$3:$R$1996,MATCH('2) Order Form'!Q$8,Prices!$A$2:$R$2,0),FALSE)</f>
        <v>34.950000000000003</v>
      </c>
      <c r="R680" s="35">
        <f t="shared" si="522"/>
        <v>0</v>
      </c>
      <c r="S680" s="44">
        <f t="shared" si="523"/>
        <v>0</v>
      </c>
      <c r="T680" s="52">
        <f t="shared" si="524"/>
        <v>0</v>
      </c>
      <c r="U680" s="119">
        <f t="shared" si="509"/>
        <v>0</v>
      </c>
      <c r="V680" s="120"/>
      <c r="W680" s="143">
        <v>7048652535276</v>
      </c>
      <c r="X680" s="121"/>
      <c r="Y680" s="122">
        <f t="shared" si="530"/>
        <v>0</v>
      </c>
      <c r="Z680" s="123">
        <f t="shared" ca="1" si="525"/>
        <v>0</v>
      </c>
      <c r="AA680" s="123">
        <f t="shared" ca="1" si="526"/>
        <v>1</v>
      </c>
      <c r="AB680" s="123">
        <f t="shared" ca="1" si="527"/>
        <v>1</v>
      </c>
      <c r="AC680" s="123" t="str">
        <f t="shared" si="528"/>
        <v>827028Tusken</v>
      </c>
      <c r="AD680" s="124">
        <f t="shared" si="529"/>
        <v>827028</v>
      </c>
      <c r="AE680" s="127">
        <f>VLOOKUP($C680,Classification!$A:$F,5,FALSE)</f>
        <v>183</v>
      </c>
      <c r="AF680" s="125">
        <f>VLOOKUP($C680,Classification!$A:$F,6,FALSE)</f>
        <v>1</v>
      </c>
      <c r="AG680" s="126" t="str">
        <f>INDEX(ATS!$A:$AE,MATCH('2) Order Form'!$W680,ATS!$AD:$AD,0),7)</f>
        <v>Stock</v>
      </c>
    </row>
    <row r="681" spans="1:33" ht="17.25" customHeight="1" x14ac:dyDescent="0.2">
      <c r="A681" s="34">
        <v>7</v>
      </c>
      <c r="B681" s="34" t="str">
        <f>VLOOKUP(A681,Classification!$H$2:$I$11,2,FALSE)</f>
        <v>Streetwear &amp; Accessories</v>
      </c>
      <c r="C681" s="34">
        <f>INDEX(ATS!$A:$AE,MATCH('2) Order Form'!$W681,ATS!$AD:$AD,0),1)</f>
        <v>820192</v>
      </c>
      <c r="D681" s="34" t="str">
        <f>INDEX(ATS!$A:$AE,MATCH('2) Order Form'!$W681,ATS!$AD:$AD,0),2)</f>
        <v>Cord 5-Panel Cap</v>
      </c>
      <c r="E681" s="83" t="str">
        <f>INDEX(ATS!$A:$AE,MATCH('2) Order Form'!$W681,ATS!$AD:$AD,0),4)</f>
        <v>BLACK-OS</v>
      </c>
      <c r="F681" s="83" t="str">
        <f>INDEX(ATS!$A:$AE,MATCH('2) Order Form'!$W681,ATS!$AD:$AD,0),5)</f>
        <v>Black</v>
      </c>
      <c r="G681" s="146" t="str">
        <f>INDEX(ATS!$A:$AE,MATCH('2) Order Form'!$W681,ATS!$AD:$AD,0),6)</f>
        <v>OS</v>
      </c>
      <c r="H681" s="59">
        <v>6</v>
      </c>
      <c r="I681" s="112">
        <v>0</v>
      </c>
      <c r="J681" s="118">
        <f>IFERROR(VLOOKUP(W681,ATS!$AD:$AF,2,FALSE),0)</f>
        <v>30</v>
      </c>
      <c r="K681" s="118">
        <f t="shared" si="498"/>
        <v>30</v>
      </c>
      <c r="L681" s="118">
        <f>IFERROR(VLOOKUP(W681,ATS!$AD:$AF,3,FALSE),0)</f>
        <v>30</v>
      </c>
      <c r="M681" s="151">
        <f t="shared" si="520"/>
        <v>30</v>
      </c>
      <c r="N681" s="94">
        <v>0</v>
      </c>
      <c r="O681" s="56">
        <f t="shared" si="521"/>
        <v>0</v>
      </c>
      <c r="P681" s="51">
        <f>VLOOKUP($C681,Prices!$A$3:$R$1996,MATCH('2) Order Form'!P$8,Prices!$A$2:$R$2,0),FALSE)</f>
        <v>18</v>
      </c>
      <c r="Q681" s="52">
        <f>VLOOKUP($C681,Prices!$A$3:$R$1996,MATCH('2) Order Form'!Q$8,Prices!$A$2:$R$2,0),FALSE)</f>
        <v>34.950000000000003</v>
      </c>
      <c r="R681" s="35">
        <f t="shared" si="522"/>
        <v>0</v>
      </c>
      <c r="S681" s="44">
        <f t="shared" si="523"/>
        <v>0</v>
      </c>
      <c r="T681" s="52">
        <f t="shared" si="524"/>
        <v>0</v>
      </c>
      <c r="U681" s="119">
        <f t="shared" si="509"/>
        <v>0</v>
      </c>
      <c r="V681" s="120"/>
      <c r="W681" s="143">
        <v>7048652541482</v>
      </c>
      <c r="X681" s="121"/>
      <c r="Y681" s="122">
        <f t="shared" si="530"/>
        <v>0</v>
      </c>
      <c r="Z681" s="123">
        <f t="shared" ca="1" si="525"/>
        <v>0</v>
      </c>
      <c r="AA681" s="123">
        <f t="shared" ca="1" si="526"/>
        <v>1</v>
      </c>
      <c r="AB681" s="123">
        <f t="shared" ca="1" si="527"/>
        <v>1</v>
      </c>
      <c r="AC681" s="123" t="str">
        <f t="shared" si="528"/>
        <v>820192Black</v>
      </c>
      <c r="AD681" s="124">
        <f t="shared" si="529"/>
        <v>820192</v>
      </c>
      <c r="AE681" s="127">
        <f>VLOOKUP($C681,Classification!$A:$F,5,FALSE)</f>
        <v>185</v>
      </c>
      <c r="AF681" s="125">
        <f>VLOOKUP($C681,Classification!$A:$F,6,FALSE)</f>
        <v>1</v>
      </c>
      <c r="AG681" s="126" t="str">
        <f>INDEX(ATS!$A:$AE,MATCH('2) Order Form'!$W681,ATS!$AD:$AD,0),7)</f>
        <v>Active</v>
      </c>
    </row>
    <row r="682" spans="1:33" ht="17.25" customHeight="1" x14ac:dyDescent="0.2">
      <c r="A682" s="34">
        <v>7</v>
      </c>
      <c r="B682" s="34" t="str">
        <f>VLOOKUP(A682,Classification!$H$2:$I$11,2,FALSE)</f>
        <v>Streetwear &amp; Accessories</v>
      </c>
      <c r="C682" s="34">
        <f>INDEX(ATS!$A:$AE,MATCH('2) Order Form'!$W682,ATS!$AD:$AD,0),1)</f>
        <v>827036</v>
      </c>
      <c r="D682" s="34" t="str">
        <f>INDEX(ATS!$A:$AE,MATCH('2) Order Form'!$W682,ATS!$AD:$AD,0),2)</f>
        <v>Sweet Tube</v>
      </c>
      <c r="E682" s="83" t="str">
        <f>INDEX(ATS!$A:$AE,MATCH('2) Order Form'!$W682,ATS!$AD:$AD,0),4)</f>
        <v>BLACK-OS</v>
      </c>
      <c r="F682" s="83" t="str">
        <f>INDEX(ATS!$A:$AE,MATCH('2) Order Form'!$W682,ATS!$AD:$AD,0),5)</f>
        <v>Black</v>
      </c>
      <c r="G682" s="146" t="str">
        <f>INDEX(ATS!$A:$AE,MATCH('2) Order Form'!$W682,ATS!$AD:$AD,0),6)</f>
        <v>OS</v>
      </c>
      <c r="H682" s="59">
        <v>6</v>
      </c>
      <c r="I682" s="112">
        <v>0</v>
      </c>
      <c r="J682" s="118">
        <f>IFERROR(VLOOKUP(W682,ATS!$AD:$AF,2,FALSE),0)</f>
        <v>0</v>
      </c>
      <c r="K682" s="118" t="str">
        <f t="shared" si="498"/>
        <v>0</v>
      </c>
      <c r="L682" s="118">
        <f>IFERROR(VLOOKUP(W682,ATS!$AD:$AF,3,FALSE),0)</f>
        <v>0</v>
      </c>
      <c r="M682" s="151" t="str">
        <f t="shared" si="520"/>
        <v>0</v>
      </c>
      <c r="N682" s="94">
        <v>0</v>
      </c>
      <c r="O682" s="56">
        <f t="shared" si="521"/>
        <v>0</v>
      </c>
      <c r="P682" s="51">
        <f>VLOOKUP($C682,Prices!$A$3:$R$1996,MATCH('2) Order Form'!P$8,Prices!$A$2:$R$2,0),FALSE)</f>
        <v>5</v>
      </c>
      <c r="Q682" s="52">
        <f>VLOOKUP($C682,Prices!$A$3:$R$1996,MATCH('2) Order Form'!Q$8,Prices!$A$2:$R$2,0),FALSE)</f>
        <v>9.9499999999999993</v>
      </c>
      <c r="R682" s="35">
        <f t="shared" si="522"/>
        <v>0</v>
      </c>
      <c r="S682" s="44">
        <f t="shared" si="523"/>
        <v>0</v>
      </c>
      <c r="T682" s="52">
        <f t="shared" si="524"/>
        <v>0</v>
      </c>
      <c r="U682" s="119">
        <f t="shared" si="509"/>
        <v>0</v>
      </c>
      <c r="V682" s="120"/>
      <c r="W682" s="143">
        <v>7048652193841</v>
      </c>
      <c r="X682" s="121"/>
      <c r="Y682" s="122">
        <f t="shared" si="530"/>
        <v>0</v>
      </c>
      <c r="Z682" s="123">
        <f t="shared" ca="1" si="525"/>
        <v>0</v>
      </c>
      <c r="AA682" s="123">
        <f t="shared" ca="1" si="526"/>
        <v>1</v>
      </c>
      <c r="AB682" s="123">
        <f t="shared" ca="1" si="527"/>
        <v>0</v>
      </c>
      <c r="AC682" s="123" t="str">
        <f t="shared" si="528"/>
        <v>827036Black</v>
      </c>
      <c r="AD682" s="124">
        <f t="shared" si="529"/>
        <v>827036</v>
      </c>
      <c r="AE682" s="127">
        <f>VLOOKUP($C682,Classification!$A:$F,5,FALSE)</f>
        <v>187</v>
      </c>
      <c r="AF682" s="125">
        <f>VLOOKUP($C682,Classification!$A:$F,6,FALSE)</f>
        <v>1</v>
      </c>
      <c r="AG682" s="126" t="str">
        <f>INDEX(ATS!$A:$AE,MATCH('2) Order Form'!$W682,ATS!$AD:$AD,0),7)</f>
        <v>Active</v>
      </c>
    </row>
    <row r="683" spans="1:33" ht="17.25" customHeight="1" x14ac:dyDescent="0.2">
      <c r="A683" s="34">
        <v>7</v>
      </c>
      <c r="B683" s="34" t="str">
        <f>VLOOKUP(A683,Classification!$H$2:$I$11,2,FALSE)</f>
        <v>Streetwear &amp; Accessories</v>
      </c>
      <c r="C683" s="34">
        <f>INDEX(ATS!$A:$AE,MATCH('2) Order Form'!$W683,ATS!$AD:$AD,0),1)</f>
        <v>827036</v>
      </c>
      <c r="D683" s="34" t="str">
        <f>INDEX(ATS!$A:$AE,MATCH('2) Order Form'!$W683,ATS!$AD:$AD,0),2)</f>
        <v>Sweet Tube</v>
      </c>
      <c r="E683" s="83" t="str">
        <f>INDEX(ATS!$A:$AE,MATCH('2) Order Form'!$W683,ATS!$AD:$AD,0),4)</f>
        <v>EHRED-OS</v>
      </c>
      <c r="F683" s="83" t="str">
        <f>INDEX(ATS!$A:$AE,MATCH('2) Order Form'!$W683,ATS!$AD:$AD,0),5)</f>
        <v>Earth Red</v>
      </c>
      <c r="G683" s="146" t="str">
        <f>INDEX(ATS!$A:$AE,MATCH('2) Order Form'!$W683,ATS!$AD:$AD,0),6)</f>
        <v>OS</v>
      </c>
      <c r="H683" s="59">
        <v>6</v>
      </c>
      <c r="I683" s="112">
        <v>0</v>
      </c>
      <c r="J683" s="118">
        <f>IFERROR(VLOOKUP(W683,ATS!$AD:$AF,2,FALSE),0)</f>
        <v>162</v>
      </c>
      <c r="K683" s="118" t="str">
        <f t="shared" si="498"/>
        <v>50+</v>
      </c>
      <c r="L683" s="118">
        <f>IFERROR(VLOOKUP(W683,ATS!$AD:$AF,3,FALSE),0)</f>
        <v>162</v>
      </c>
      <c r="M683" s="151" t="str">
        <f t="shared" si="520"/>
        <v>50+</v>
      </c>
      <c r="N683" s="94">
        <v>0</v>
      </c>
      <c r="O683" s="56">
        <f t="shared" si="521"/>
        <v>0</v>
      </c>
      <c r="P683" s="51">
        <f>VLOOKUP($C683,Prices!$A$3:$R$1996,MATCH('2) Order Form'!P$8,Prices!$A$2:$R$2,0),FALSE)</f>
        <v>5</v>
      </c>
      <c r="Q683" s="52">
        <f>VLOOKUP($C683,Prices!$A$3:$R$1996,MATCH('2) Order Form'!Q$8,Prices!$A$2:$R$2,0),FALSE)</f>
        <v>9.9499999999999993</v>
      </c>
      <c r="R683" s="35">
        <f t="shared" si="522"/>
        <v>0</v>
      </c>
      <c r="S683" s="44">
        <f t="shared" si="523"/>
        <v>0</v>
      </c>
      <c r="T683" s="52">
        <f t="shared" si="524"/>
        <v>0</v>
      </c>
      <c r="U683" s="119">
        <f t="shared" si="509"/>
        <v>0</v>
      </c>
      <c r="V683" s="120"/>
      <c r="W683" s="143">
        <v>7048652281012</v>
      </c>
      <c r="X683" s="121"/>
      <c r="Y683" s="122">
        <f t="shared" si="530"/>
        <v>0</v>
      </c>
      <c r="Z683" s="123">
        <f t="shared" ca="1" si="525"/>
        <v>0</v>
      </c>
      <c r="AA683" s="123">
        <f t="shared" ca="1" si="526"/>
        <v>0</v>
      </c>
      <c r="AB683" s="123">
        <f t="shared" ca="1" si="527"/>
        <v>1</v>
      </c>
      <c r="AC683" s="123" t="str">
        <f t="shared" si="528"/>
        <v>827036Earth Red</v>
      </c>
      <c r="AD683" s="124">
        <f t="shared" si="529"/>
        <v>827036</v>
      </c>
      <c r="AE683" s="127">
        <f>VLOOKUP($C683,Classification!$A:$F,5,FALSE)</f>
        <v>187</v>
      </c>
      <c r="AF683" s="125">
        <f>VLOOKUP($C683,Classification!$A:$F,6,FALSE)</f>
        <v>1</v>
      </c>
      <c r="AG683" s="126" t="str">
        <f>INDEX(ATS!$A:$AE,MATCH('2) Order Form'!$W683,ATS!$AD:$AD,0),7)</f>
        <v>Stock</v>
      </c>
    </row>
    <row r="684" spans="1:33" ht="17.25" customHeight="1" x14ac:dyDescent="0.2">
      <c r="A684" s="34">
        <v>7</v>
      </c>
      <c r="B684" s="34" t="str">
        <f>VLOOKUP(A684,Classification!$H$2:$I$11,2,FALSE)</f>
        <v>Streetwear &amp; Accessories</v>
      </c>
      <c r="C684" s="34">
        <f>INDEX(ATS!$A:$AE,MATCH('2) Order Form'!$W684,ATS!$AD:$AD,0),1)</f>
        <v>827036</v>
      </c>
      <c r="D684" s="34" t="str">
        <f>INDEX(ATS!$A:$AE,MATCH('2) Order Form'!$W684,ATS!$AD:$AD,0),2)</f>
        <v>Sweet Tube</v>
      </c>
      <c r="E684" s="83" t="str">
        <f>INDEX(ATS!$A:$AE,MATCH('2) Order Form'!$W684,ATS!$AD:$AD,0),4)</f>
        <v>LTGRY-OS</v>
      </c>
      <c r="F684" s="83" t="str">
        <f>INDEX(ATS!$A:$AE,MATCH('2) Order Form'!$W684,ATS!$AD:$AD,0),5)</f>
        <v>Light Gray</v>
      </c>
      <c r="G684" s="146" t="str">
        <f>INDEX(ATS!$A:$AE,MATCH('2) Order Form'!$W684,ATS!$AD:$AD,0),6)</f>
        <v>OS</v>
      </c>
      <c r="H684" s="59">
        <v>6</v>
      </c>
      <c r="I684" s="112">
        <v>0</v>
      </c>
      <c r="J684" s="118">
        <f>IFERROR(VLOOKUP(W684,ATS!$AD:$AF,2,FALSE),0)</f>
        <v>78</v>
      </c>
      <c r="K684" s="118" t="str">
        <f t="shared" si="498"/>
        <v>50+</v>
      </c>
      <c r="L684" s="118">
        <f>IFERROR(VLOOKUP(W684,ATS!$AD:$AF,3,FALSE),0)</f>
        <v>78</v>
      </c>
      <c r="M684" s="151" t="str">
        <f t="shared" si="520"/>
        <v>50+</v>
      </c>
      <c r="N684" s="94">
        <v>0</v>
      </c>
      <c r="O684" s="56">
        <f t="shared" si="521"/>
        <v>0</v>
      </c>
      <c r="P684" s="51">
        <f>VLOOKUP($C684,Prices!$A$3:$R$1996,MATCH('2) Order Form'!P$8,Prices!$A$2:$R$2,0),FALSE)</f>
        <v>5</v>
      </c>
      <c r="Q684" s="52">
        <f>VLOOKUP($C684,Prices!$A$3:$R$1996,MATCH('2) Order Form'!Q$8,Prices!$A$2:$R$2,0),FALSE)</f>
        <v>9.9499999999999993</v>
      </c>
      <c r="R684" s="35">
        <f t="shared" si="522"/>
        <v>0</v>
      </c>
      <c r="S684" s="44">
        <f t="shared" si="523"/>
        <v>0</v>
      </c>
      <c r="T684" s="52">
        <f t="shared" si="524"/>
        <v>0</v>
      </c>
      <c r="U684" s="119">
        <f t="shared" si="509"/>
        <v>0</v>
      </c>
      <c r="V684" s="120"/>
      <c r="W684" s="143">
        <v>7048652193858</v>
      </c>
      <c r="X684" s="121"/>
      <c r="Y684" s="122">
        <f t="shared" si="530"/>
        <v>0</v>
      </c>
      <c r="Z684" s="123">
        <f t="shared" ca="1" si="525"/>
        <v>0</v>
      </c>
      <c r="AA684" s="123">
        <f t="shared" ca="1" si="526"/>
        <v>0</v>
      </c>
      <c r="AB684" s="123">
        <f t="shared" ca="1" si="527"/>
        <v>1</v>
      </c>
      <c r="AC684" s="123" t="str">
        <f t="shared" si="528"/>
        <v>827036Light Gray</v>
      </c>
      <c r="AD684" s="124">
        <f t="shared" si="529"/>
        <v>827036</v>
      </c>
      <c r="AE684" s="127">
        <f>VLOOKUP($C684,Classification!$A:$F,5,FALSE)</f>
        <v>187</v>
      </c>
      <c r="AF684" s="125">
        <f>VLOOKUP($C684,Classification!$A:$F,6,FALSE)</f>
        <v>1</v>
      </c>
      <c r="AG684" s="126" t="str">
        <f>INDEX(ATS!$A:$AE,MATCH('2) Order Form'!$W684,ATS!$AD:$AD,0),7)</f>
        <v>Stock</v>
      </c>
    </row>
  </sheetData>
  <sheetProtection algorithmName="SHA-512" hashValue="0z6dm4HIka82PZb7H2CYCeDpZeNiL8KuWEOOsuZ8N4Q+8a5b2WszR8eV3oma0Z7cbscjMMcHUIUV4Tg/Dfeijg==" saltValue="frvKkbaDni5yykySsW8Idw==" spinCount="100000" sheet="1" objects="1" scenarios="1" autoFilter="0"/>
  <autoFilter ref="A8:AG684" xr:uid="{3DEAE361-8EE7-47CC-9210-EBED202DC98A}"/>
  <sortState xmlns:xlrd2="http://schemas.microsoft.com/office/spreadsheetml/2017/richdata2" ref="A188:AG684">
    <sortCondition ref="A188:A684"/>
    <sortCondition ref="C188:C684"/>
    <sortCondition ref="F188:F684"/>
    <sortCondition ref="G188:G684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L563:M563 L109:M115 L130:M132 L136:M136 L143:M143 L334:M335 L554:M557 L679:M681 I9:I684">
    <cfRule type="expression" dxfId="187" priority="1689">
      <formula>MOD(I9,$H9)&lt;&gt;0</formula>
    </cfRule>
  </conditionalFormatting>
  <conditionalFormatting sqref="N276:O309 N311:O317 N319:O465 N9:O272 N538:O684 N470:O533">
    <cfRule type="expression" dxfId="186" priority="1688">
      <formula>ISODD($AB9)</formula>
    </cfRule>
  </conditionalFormatting>
  <conditionalFormatting sqref="N276:O309 N311:O317 N319:O465 N9:O272 N538:O684 N470:O533">
    <cfRule type="expression" dxfId="185" priority="409">
      <formula>ISODD($AA9)</formula>
    </cfRule>
  </conditionalFormatting>
  <conditionalFormatting sqref="A9:I9 A319:H465 A10:H272 A538:H684 A470:H533 W9:W309 A276:H317 Y9:AD684 W311:W684 L9:U684 I10:I684">
    <cfRule type="expression" dxfId="184" priority="397">
      <formula>ISODD($AA9)</formula>
    </cfRule>
    <cfRule type="expression" dxfId="183" priority="1713">
      <formula>ISODD($AB9)</formula>
    </cfRule>
  </conditionalFormatting>
  <conditionalFormatting sqref="P9:T9 R276:T309 L276:M309 A276:H309 A311:H317 L311:M317 P311:T317 P319:T465 L319:M465 A319:H465 L9:M272 A9:H272 R10:T272 P10:Q309 A538:H684 L538:M684 P538:T684 A470:H533 L470:M533 P470:T533 L10:L684">
    <cfRule type="expression" dxfId="182" priority="1717">
      <formula>ISODD(#REF!)</formula>
    </cfRule>
  </conditionalFormatting>
  <conditionalFormatting sqref="P9:T9 A276:B309 L276:M309 R276:T309 H276:H309 H311:H317 P311:T317 L311:M317 A311:B317 P319:T465 L319:M465 A319:B465 H319:H465 H9:H272 L9:M272 A9:B272 R10:T272 P10:Q309 H538:H684 A538:B684 L538:M684 P538:T684 H470:H533 A470:B533 L470:M533 P470:T533 L10:L684">
    <cfRule type="expression" dxfId="181" priority="382">
      <formula>ISODD(#REF!)</formula>
    </cfRule>
  </conditionalFormatting>
  <conditionalFormatting sqref="B9:I9 B276:H309 B311:H317 B10:H272 B538:H684 B470:H533 B319:H465 L9:T684 I10:I684">
    <cfRule type="expression" dxfId="180" priority="302">
      <formula>ISODD($Z9)</formula>
    </cfRule>
  </conditionalFormatting>
  <conditionalFormatting sqref="R437:T441 L437:M441 A437:B441 H437:H441 R674:T684 L674:M684 A674:B684 H674:H684 A603:A684 A563:A593 R488:T533 L488:M533 A488:B533 H488:H533 H538:H565 A538:B563 L538:M563 R538:T563">
    <cfRule type="expression" dxfId="179" priority="300">
      <formula>ISODD(#REF!)</formula>
    </cfRule>
  </conditionalFormatting>
  <conditionalFormatting sqref="L554:M557 A554:B557 H554:H565">
    <cfRule type="expression" dxfId="178" priority="282">
      <formula>ISODD(#REF!)</formula>
    </cfRule>
  </conditionalFormatting>
  <conditionalFormatting sqref="L554:M557 A554:B557 H554:H565">
    <cfRule type="expression" dxfId="177" priority="276">
      <formula>ISODD(#REF!)</formula>
    </cfRule>
  </conditionalFormatting>
  <conditionalFormatting sqref="U554:U557">
    <cfRule type="dataBar" priority="2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{E27E73AB-9DCD-3C4F-9DAE-0799DE5F5901}</x14:id>
        </ext>
      </extLst>
    </cfRule>
  </conditionalFormatting>
  <conditionalFormatting sqref="L109:M115 A109:B115 H109:H115 L436:M441 R436:T441 A436:H441 R617:T684 L617:M684 A617:B684 H617:H684 R570:T614 L570:M614 A570:B614 H570:H614">
    <cfRule type="expression" dxfId="176" priority="273">
      <formula>ISODD(#REF!)</formula>
    </cfRule>
  </conditionalFormatting>
  <conditionalFormatting sqref="A567 A569 A565">
    <cfRule type="expression" dxfId="175" priority="254">
      <formula>ISODD(#REF!)</formula>
    </cfRule>
  </conditionalFormatting>
  <conditionalFormatting sqref="A567 A569 A565 L436:M441 A436:B441 H436:H441 R436:T441 R617:T684 L617:M684 A617:B684 H617:H684 R570:T614 L570:M614 A570:B614 H570:H614">
    <cfRule type="expression" dxfId="174" priority="247">
      <formula>ISODD(#REF!)</formula>
    </cfRule>
  </conditionalFormatting>
  <conditionalFormatting sqref="A567 A569 A565">
    <cfRule type="expression" dxfId="173" priority="246">
      <formula>ISODD(#REF!)</formula>
    </cfRule>
  </conditionalFormatting>
  <conditionalFormatting sqref="L679:M680 A679:B680 H679:H680">
    <cfRule type="expression" dxfId="172" priority="244">
      <formula>ISODD(#REF!)</formula>
    </cfRule>
  </conditionalFormatting>
  <conditionalFormatting sqref="L334:M335 A334:B335 R334:T335 H334:H335">
    <cfRule type="expression" dxfId="171" priority="233">
      <formula>ISODD(#REF!)</formula>
    </cfRule>
  </conditionalFormatting>
  <conditionalFormatting sqref="L334:M335 A334:B335 R334:T335 H334:H335">
    <cfRule type="expression" dxfId="170" priority="227">
      <formula>ISODD(#REF!)</formula>
    </cfRule>
  </conditionalFormatting>
  <conditionalFormatting sqref="L319:M322">
    <cfRule type="expression" dxfId="169" priority="221">
      <formula>MOD(L319,$H319)&lt;&gt;0</formula>
    </cfRule>
  </conditionalFormatting>
  <conditionalFormatting sqref="N319:O322">
    <cfRule type="expression" dxfId="168" priority="220">
      <formula>ISODD($AB319)</formula>
    </cfRule>
  </conditionalFormatting>
  <conditionalFormatting sqref="N319:O322">
    <cfRule type="expression" dxfId="167" priority="219">
      <formula>ISODD($AA319)</formula>
    </cfRule>
  </conditionalFormatting>
  <conditionalFormatting sqref="Z319:AD322">
    <cfRule type="expression" dxfId="166" priority="218">
      <formula>ISODD($AA319)</formula>
    </cfRule>
    <cfRule type="expression" dxfId="165" priority="222">
      <formula>ISODD($AB319)</formula>
    </cfRule>
  </conditionalFormatting>
  <conditionalFormatting sqref="A319:B322 L319:M322 H319:H322">
    <cfRule type="expression" dxfId="164" priority="223">
      <formula>ISODD(#REF!)</formula>
    </cfRule>
  </conditionalFormatting>
  <conditionalFormatting sqref="A319:B322 L319:M322 H319:H322">
    <cfRule type="expression" dxfId="163" priority="217">
      <formula>ISODD(#REF!)</formula>
    </cfRule>
  </conditionalFormatting>
  <conditionalFormatting sqref="B319:B322">
    <cfRule type="expression" dxfId="162" priority="216">
      <formula>ISODD($Z319)</formula>
    </cfRule>
  </conditionalFormatting>
  <conditionalFormatting sqref="U319:U322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{90B1F9DF-E578-0946-9FF1-83D598D90C65}</x14:id>
        </ext>
      </extLst>
    </cfRule>
  </conditionalFormatting>
  <conditionalFormatting sqref="L143:M143 A143:B143 H143">
    <cfRule type="expression" dxfId="161" priority="213">
      <formula>ISODD(#REF!)</formula>
    </cfRule>
  </conditionalFormatting>
  <conditionalFormatting sqref="L143:M143">
    <cfRule type="expression" dxfId="160" priority="207">
      <formula>ISODD(#REF!)</formula>
    </cfRule>
  </conditionalFormatting>
  <conditionalFormatting sqref="U143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{D3F81DE6-3580-B04A-AE7C-844FEEC79BF8}</x14:id>
        </ext>
      </extLst>
    </cfRule>
  </conditionalFormatting>
  <conditionalFormatting sqref="L130:M132 A130:B132 H130:H132">
    <cfRule type="expression" dxfId="159" priority="203">
      <formula>ISODD(#REF!)</formula>
    </cfRule>
  </conditionalFormatting>
  <conditionalFormatting sqref="L130:M132">
    <cfRule type="expression" dxfId="158" priority="197">
      <formula>ISODD(#REF!)</formula>
    </cfRule>
  </conditionalFormatting>
  <conditionalFormatting sqref="U130:U132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{6155BF69-4806-DB46-A4CB-779AB2FD6A1B}</x14:id>
        </ext>
      </extLst>
    </cfRule>
  </conditionalFormatting>
  <conditionalFormatting sqref="L136:M136 A136:B136 H136">
    <cfRule type="expression" dxfId="157" priority="193">
      <formula>ISODD(#REF!)</formula>
    </cfRule>
  </conditionalFormatting>
  <conditionalFormatting sqref="L136:M136">
    <cfRule type="expression" dxfId="156" priority="187">
      <formula>ISODD(#REF!)</formula>
    </cfRule>
  </conditionalFormatting>
  <conditionalFormatting sqref="U136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{6C0A7E48-8C61-C449-BD78-474B1765EA6E}</x14:id>
        </ext>
      </extLst>
    </cfRule>
  </conditionalFormatting>
  <conditionalFormatting sqref="U334:U335">
    <cfRule type="dataBar" priority="2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{4B965A4E-5446-B84E-AECB-A2A791CF4201}</x14:id>
        </ext>
      </extLst>
    </cfRule>
  </conditionalFormatting>
  <conditionalFormatting sqref="U109:U115">
    <cfRule type="dataBar" priority="2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{EF127BB5-D415-334C-BE16-FCD292871D2D}</x14:id>
        </ext>
      </extLst>
    </cfRule>
  </conditionalFormatting>
  <conditionalFormatting sqref="C2:G2">
    <cfRule type="expression" dxfId="155" priority="173">
      <formula>ISODD($AA2)</formula>
    </cfRule>
    <cfRule type="expression" dxfId="154" priority="174">
      <formula>ISODD($AB2)</formula>
    </cfRule>
  </conditionalFormatting>
  <conditionalFormatting sqref="C2:G2">
    <cfRule type="expression" dxfId="153" priority="175">
      <formula>ISODD(#REF!)</formula>
    </cfRule>
  </conditionalFormatting>
  <conditionalFormatting sqref="C2:G2">
    <cfRule type="expression" dxfId="152" priority="172">
      <formula>ISODD($Z2)</formula>
    </cfRule>
  </conditionalFormatting>
  <conditionalFormatting sqref="U436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{03C53B71-E4DA-F149-822C-F193E94228CE}</x14:id>
        </ext>
      </extLst>
    </cfRule>
  </conditionalFormatting>
  <conditionalFormatting sqref="A420:H420 L420:M420 R420:T420">
    <cfRule type="expression" dxfId="151" priority="147">
      <formula>ISODD(#REF!)</formula>
    </cfRule>
  </conditionalFormatting>
  <conditionalFormatting sqref="L420:M420 A420:B420 H420 R420:T420">
    <cfRule type="expression" dxfId="150" priority="141">
      <formula>ISODD(#REF!)</formula>
    </cfRule>
  </conditionalFormatting>
  <conditionalFormatting sqref="U420">
    <cfRule type="dataBar" priority="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{A61F1739-C858-5A4F-9923-9ACBE58DEE65}</x14:id>
        </ext>
      </extLst>
    </cfRule>
  </conditionalFormatting>
  <conditionalFormatting sqref="W462:W463">
    <cfRule type="expression" dxfId="149" priority="136">
      <formula>ISODD($AA462)</formula>
    </cfRule>
    <cfRule type="expression" dxfId="148" priority="137">
      <formula>ISODD($AB462)</formula>
    </cfRule>
  </conditionalFormatting>
  <conditionalFormatting sqref="N474:O474">
    <cfRule type="expression" dxfId="147" priority="131">
      <formula>ISODD($AB474)</formula>
    </cfRule>
  </conditionalFormatting>
  <conditionalFormatting sqref="N474:O474">
    <cfRule type="expression" dxfId="146" priority="130">
      <formula>ISODD($AA474)</formula>
    </cfRule>
  </conditionalFormatting>
  <conditionalFormatting sqref="Y474:AD474">
    <cfRule type="expression" dxfId="145" priority="129">
      <formula>ISODD($AA474)</formula>
    </cfRule>
    <cfRule type="expression" dxfId="144" priority="133">
      <formula>ISODD($AB474)</formula>
    </cfRule>
  </conditionalFormatting>
  <conditionalFormatting sqref="A474:H474 L474:M474 R474:T474">
    <cfRule type="expression" dxfId="143" priority="134">
      <formula>ISODD(#REF!)</formula>
    </cfRule>
  </conditionalFormatting>
  <conditionalFormatting sqref="A474:B474 H474 L474:M474 R474:T474">
    <cfRule type="expression" dxfId="142" priority="128">
      <formula>ISODD(#REF!)</formula>
    </cfRule>
  </conditionalFormatting>
  <conditionalFormatting sqref="B474:H474">
    <cfRule type="expression" dxfId="141" priority="127">
      <formula>ISODD($Z474)</formula>
    </cfRule>
  </conditionalFormatting>
  <conditionalFormatting sqref="U47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{5857785F-B480-3549-B927-77DD5257A54B}</x14:id>
        </ext>
      </extLst>
    </cfRule>
  </conditionalFormatting>
  <conditionalFormatting sqref="N486:O487">
    <cfRule type="expression" dxfId="140" priority="122">
      <formula>ISODD($AB486)</formula>
    </cfRule>
  </conditionalFormatting>
  <conditionalFormatting sqref="N486:O487">
    <cfRule type="expression" dxfId="139" priority="121">
      <formula>ISODD($AA486)</formula>
    </cfRule>
  </conditionalFormatting>
  <conditionalFormatting sqref="W486:W487">
    <cfRule type="expression" dxfId="138" priority="120">
      <formula>ISODD($AA486)</formula>
    </cfRule>
    <cfRule type="expression" dxfId="137" priority="124">
      <formula>ISODD($AB486)</formula>
    </cfRule>
  </conditionalFormatting>
  <conditionalFormatting sqref="R486:T487 L486:M487 A486:H487">
    <cfRule type="expression" dxfId="136" priority="125">
      <formula>ISODD(#REF!)</formula>
    </cfRule>
  </conditionalFormatting>
  <conditionalFormatting sqref="R486:T487 L486:M487 H486:H487 A486:B487">
    <cfRule type="expression" dxfId="135" priority="119">
      <formula>ISODD(#REF!)</formula>
    </cfRule>
  </conditionalFormatting>
  <conditionalFormatting sqref="B486:H487">
    <cfRule type="expression" dxfId="134" priority="118">
      <formula>ISODD($Z486)</formula>
    </cfRule>
  </conditionalFormatting>
  <conditionalFormatting sqref="U486:U487">
    <cfRule type="dataBar" priority="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{CDCD9ED9-945C-9E42-B936-1A9B204E4328}</x14:id>
        </ext>
      </extLst>
    </cfRule>
  </conditionalFormatting>
  <conditionalFormatting sqref="N273:O275">
    <cfRule type="expression" dxfId="133" priority="113">
      <formula>ISODD($AB273)</formula>
    </cfRule>
  </conditionalFormatting>
  <conditionalFormatting sqref="N273:O275">
    <cfRule type="expression" dxfId="132" priority="112">
      <formula>ISODD($AA273)</formula>
    </cfRule>
  </conditionalFormatting>
  <conditionalFormatting sqref="A273:H275">
    <cfRule type="expression" dxfId="131" priority="111">
      <formula>ISODD($AA273)</formula>
    </cfRule>
    <cfRule type="expression" dxfId="130" priority="115">
      <formula>ISODD($AB273)</formula>
    </cfRule>
  </conditionalFormatting>
  <conditionalFormatting sqref="A273:H275 R273:T275 L273:M275">
    <cfRule type="expression" dxfId="129" priority="116">
      <formula>ISODD(#REF!)</formula>
    </cfRule>
  </conditionalFormatting>
  <conditionalFormatting sqref="A273:B275 L273:M275 R273:T275 H273:H275">
    <cfRule type="expression" dxfId="128" priority="110">
      <formula>ISODD(#REF!)</formula>
    </cfRule>
  </conditionalFormatting>
  <conditionalFormatting sqref="B273:H275">
    <cfRule type="expression" dxfId="127" priority="109">
      <formula>ISODD($Z273)</formula>
    </cfRule>
  </conditionalFormatting>
  <conditionalFormatting sqref="U273:U275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{636CA282-EC32-C24B-A2DE-60B6CDA2F4AA}</x14:id>
        </ext>
      </extLst>
    </cfRule>
  </conditionalFormatting>
  <conditionalFormatting sqref="N310:O310">
    <cfRule type="expression" dxfId="126" priority="78">
      <formula>ISODD($AB310)</formula>
    </cfRule>
  </conditionalFormatting>
  <conditionalFormatting sqref="N310:O310">
    <cfRule type="expression" dxfId="125" priority="77">
      <formula>ISODD($AA310)</formula>
    </cfRule>
  </conditionalFormatting>
  <conditionalFormatting sqref="W310">
    <cfRule type="expression" dxfId="124" priority="76">
      <formula>ISODD($AA310)</formula>
    </cfRule>
    <cfRule type="expression" dxfId="123" priority="80">
      <formula>ISODD($AB310)</formula>
    </cfRule>
  </conditionalFormatting>
  <conditionalFormatting sqref="L310:M310 A310:H310 P310:T310">
    <cfRule type="expression" dxfId="122" priority="81">
      <formula>ISODD(#REF!)</formula>
    </cfRule>
  </conditionalFormatting>
  <conditionalFormatting sqref="A310:B310 L310:M310 H310 P310:T310">
    <cfRule type="expression" dxfId="121" priority="75">
      <formula>ISODD(#REF!)</formula>
    </cfRule>
  </conditionalFormatting>
  <conditionalFormatting sqref="B310:H310">
    <cfRule type="expression" dxfId="120" priority="74">
      <formula>ISODD($Z310)</formula>
    </cfRule>
  </conditionalFormatting>
  <conditionalFormatting sqref="U310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{918003F4-1E28-8F40-B3BB-27F824134EE2}</x14:id>
        </ext>
      </extLst>
    </cfRule>
  </conditionalFormatting>
  <conditionalFormatting sqref="N318:O318">
    <cfRule type="expression" dxfId="119" priority="69">
      <formula>ISODD($AB318)</formula>
    </cfRule>
  </conditionalFormatting>
  <conditionalFormatting sqref="N318:O318">
    <cfRule type="expression" dxfId="118" priority="68">
      <formula>ISODD($AA318)</formula>
    </cfRule>
  </conditionalFormatting>
  <conditionalFormatting sqref="A318:H318">
    <cfRule type="expression" dxfId="117" priority="67">
      <formula>ISODD($AA318)</formula>
    </cfRule>
    <cfRule type="expression" dxfId="116" priority="71">
      <formula>ISODD($AB318)</formula>
    </cfRule>
  </conditionalFormatting>
  <conditionalFormatting sqref="A318:H318 L318:M318 P318:T318">
    <cfRule type="expression" dxfId="115" priority="72">
      <formula>ISODD(#REF!)</formula>
    </cfRule>
  </conditionalFormatting>
  <conditionalFormatting sqref="H318 P318:T318 L318:M318 A318:B318">
    <cfRule type="expression" dxfId="114" priority="66">
      <formula>ISODD(#REF!)</formula>
    </cfRule>
  </conditionalFormatting>
  <conditionalFormatting sqref="B318:H318">
    <cfRule type="expression" dxfId="113" priority="65">
      <formula>ISODD($Z318)</formula>
    </cfRule>
  </conditionalFormatting>
  <conditionalFormatting sqref="U318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{4F92C736-9A50-F449-BAF5-54F92DDA1FF6}</x14:id>
        </ext>
      </extLst>
    </cfRule>
  </conditionalFormatting>
  <conditionalFormatting sqref="U563 U681">
    <cfRule type="dataBar" priority="47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{25E07E93-44DA-834A-AC5C-C9A1E602B72E}</x14:id>
        </ext>
      </extLst>
    </cfRule>
  </conditionalFormatting>
  <conditionalFormatting sqref="U679:U680">
    <cfRule type="dataBar" priority="49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{96571DE8-35E0-374F-AFC3-691011A5700A}</x14:id>
        </ext>
      </extLst>
    </cfRule>
  </conditionalFormatting>
  <conditionalFormatting sqref="U617:U673 U570:U614">
    <cfRule type="dataBar" priority="5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{B162AE6F-F2CC-4F0B-9719-C362D6213883}</x14:id>
        </ext>
      </extLst>
    </cfRule>
  </conditionalFormatting>
  <conditionalFormatting sqref="U276:U309 U9:U272 U311:U317 U319:U465 U538:U684 U470:U533">
    <cfRule type="dataBar" priority="54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{8E8750C5-6FBE-42C9-9500-6A19A919EDEE}</x14:id>
        </ext>
      </extLst>
    </cfRule>
  </conditionalFormatting>
  <conditionalFormatting sqref="N534:O537">
    <cfRule type="expression" dxfId="112" priority="60">
      <formula>ISODD($AB534)</formula>
    </cfRule>
  </conditionalFormatting>
  <conditionalFormatting sqref="N534:O537">
    <cfRule type="expression" dxfId="111" priority="59">
      <formula>ISODD($AA534)</formula>
    </cfRule>
  </conditionalFormatting>
  <conditionalFormatting sqref="A534:H537">
    <cfRule type="expression" dxfId="110" priority="58">
      <formula>ISODD($AA534)</formula>
    </cfRule>
    <cfRule type="expression" dxfId="109" priority="62">
      <formula>ISODD($AB534)</formula>
    </cfRule>
  </conditionalFormatting>
  <conditionalFormatting sqref="A534:H537 L534:M537 P534:T537">
    <cfRule type="expression" dxfId="108" priority="63">
      <formula>ISODD(#REF!)</formula>
    </cfRule>
  </conditionalFormatting>
  <conditionalFormatting sqref="H534:H537 A534:B537 L534:M537 P534:T537">
    <cfRule type="expression" dxfId="107" priority="57">
      <formula>ISODD(#REF!)</formula>
    </cfRule>
  </conditionalFormatting>
  <conditionalFormatting sqref="B534:H537">
    <cfRule type="expression" dxfId="106" priority="56">
      <formula>ISODD($Z534)</formula>
    </cfRule>
  </conditionalFormatting>
  <conditionalFormatting sqref="H534:H537 A534:B537 L534:M537 R534:T537">
    <cfRule type="expression" dxfId="105" priority="55">
      <formula>ISODD(#REF!)</formula>
    </cfRule>
  </conditionalFormatting>
  <conditionalFormatting sqref="U534:U537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{B28765AD-95CF-5A43-8F4F-8780638ACA15}</x14:id>
        </ext>
      </extLst>
    </cfRule>
  </conditionalFormatting>
  <conditionalFormatting sqref="N466:O469">
    <cfRule type="expression" dxfId="104" priority="50">
      <formula>ISODD($AB466)</formula>
    </cfRule>
  </conditionalFormatting>
  <conditionalFormatting sqref="N466:O469">
    <cfRule type="expression" dxfId="103" priority="49">
      <formula>ISODD($AA466)</formula>
    </cfRule>
  </conditionalFormatting>
  <conditionalFormatting sqref="A466:H469">
    <cfRule type="expression" dxfId="102" priority="48">
      <formula>ISODD($AA466)</formula>
    </cfRule>
    <cfRule type="expression" dxfId="101" priority="52">
      <formula>ISODD($AB466)</formula>
    </cfRule>
  </conditionalFormatting>
  <conditionalFormatting sqref="A466:H469 L466:M469 P466:T469">
    <cfRule type="expression" dxfId="100" priority="53">
      <formula>ISODD(#REF!)</formula>
    </cfRule>
  </conditionalFormatting>
  <conditionalFormatting sqref="H466:H469 A466:B469 L466:M469 P466:T469">
    <cfRule type="expression" dxfId="99" priority="47">
      <formula>ISODD(#REF!)</formula>
    </cfRule>
  </conditionalFormatting>
  <conditionalFormatting sqref="B466:H469">
    <cfRule type="expression" dxfId="98" priority="46">
      <formula>ISODD($Z466)</formula>
    </cfRule>
  </conditionalFormatting>
  <conditionalFormatting sqref="U466:U469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{FE2544CD-33A0-204E-9A78-CD322626CDD6}</x14:id>
        </ext>
      </extLst>
    </cfRule>
  </conditionalFormatting>
  <conditionalFormatting sqref="K563 K109:K115 K130:K132 K136 K143 K334:K335 K554:K557 K679:K681">
    <cfRule type="expression" dxfId="97" priority="43">
      <formula>MOD(K109,$H109)&lt;&gt;0</formula>
    </cfRule>
  </conditionalFormatting>
  <conditionalFormatting sqref="K10:K684">
    <cfRule type="expression" dxfId="96" priority="42">
      <formula>ISODD($AA10)</formula>
    </cfRule>
    <cfRule type="expression" dxfId="95" priority="44">
      <formula>ISODD($AB10)</formula>
    </cfRule>
  </conditionalFormatting>
  <conditionalFormatting sqref="K276:K309 K311:K317 K319:K465 K10:K272 K538:K684 K470:K533">
    <cfRule type="expression" dxfId="94" priority="45">
      <formula>ISODD(#REF!)</formula>
    </cfRule>
  </conditionalFormatting>
  <conditionalFormatting sqref="K276:K309 K311:K317 K319:K465 K10:K272 K538:K684 K470:K533">
    <cfRule type="expression" dxfId="93" priority="41">
      <formula>ISODD(#REF!)</formula>
    </cfRule>
  </conditionalFormatting>
  <conditionalFormatting sqref="K10:K684">
    <cfRule type="expression" dxfId="92" priority="40">
      <formula>ISODD($Z10)</formula>
    </cfRule>
  </conditionalFormatting>
  <conditionalFormatting sqref="K437:K441 K674:K684 K488:K533 K538:K563">
    <cfRule type="expression" dxfId="91" priority="39">
      <formula>ISODD(#REF!)</formula>
    </cfRule>
  </conditionalFormatting>
  <conditionalFormatting sqref="K554:K557">
    <cfRule type="expression" dxfId="90" priority="38">
      <formula>ISODD(#REF!)</formula>
    </cfRule>
  </conditionalFormatting>
  <conditionalFormatting sqref="K554:K557">
    <cfRule type="expression" dxfId="89" priority="37">
      <formula>ISODD(#REF!)</formula>
    </cfRule>
  </conditionalFormatting>
  <conditionalFormatting sqref="K109:K115 K436:K441 K617:K684 K570:K614">
    <cfRule type="expression" dxfId="88" priority="36">
      <formula>ISODD(#REF!)</formula>
    </cfRule>
  </conditionalFormatting>
  <conditionalFormatting sqref="K436:K441 K617:K684 K570:K614">
    <cfRule type="expression" dxfId="87" priority="35">
      <formula>ISODD(#REF!)</formula>
    </cfRule>
  </conditionalFormatting>
  <conditionalFormatting sqref="K679:K680">
    <cfRule type="expression" dxfId="86" priority="34">
      <formula>ISODD(#REF!)</formula>
    </cfRule>
  </conditionalFormatting>
  <conditionalFormatting sqref="K334:K335">
    <cfRule type="expression" dxfId="85" priority="33">
      <formula>ISODD(#REF!)</formula>
    </cfRule>
  </conditionalFormatting>
  <conditionalFormatting sqref="K334:K335">
    <cfRule type="expression" dxfId="84" priority="32">
      <formula>ISODD(#REF!)</formula>
    </cfRule>
  </conditionalFormatting>
  <conditionalFormatting sqref="K319:K322">
    <cfRule type="expression" dxfId="83" priority="30">
      <formula>MOD(K319,$H319)&lt;&gt;0</formula>
    </cfRule>
  </conditionalFormatting>
  <conditionalFormatting sqref="K319:K322">
    <cfRule type="expression" dxfId="82" priority="31">
      <formula>ISODD(#REF!)</formula>
    </cfRule>
  </conditionalFormatting>
  <conditionalFormatting sqref="K319:K322">
    <cfRule type="expression" dxfId="81" priority="29">
      <formula>ISODD(#REF!)</formula>
    </cfRule>
  </conditionalFormatting>
  <conditionalFormatting sqref="K143">
    <cfRule type="expression" dxfId="80" priority="28">
      <formula>ISODD(#REF!)</formula>
    </cfRule>
  </conditionalFormatting>
  <conditionalFormatting sqref="K143">
    <cfRule type="expression" dxfId="79" priority="27">
      <formula>ISODD(#REF!)</formula>
    </cfRule>
  </conditionalFormatting>
  <conditionalFormatting sqref="K130:K132">
    <cfRule type="expression" dxfId="78" priority="26">
      <formula>ISODD(#REF!)</formula>
    </cfRule>
  </conditionalFormatting>
  <conditionalFormatting sqref="K130:K132">
    <cfRule type="expression" dxfId="77" priority="25">
      <formula>ISODD(#REF!)</formula>
    </cfRule>
  </conditionalFormatting>
  <conditionalFormatting sqref="K136">
    <cfRule type="expression" dxfId="76" priority="24">
      <formula>ISODD(#REF!)</formula>
    </cfRule>
  </conditionalFormatting>
  <conditionalFormatting sqref="K136">
    <cfRule type="expression" dxfId="75" priority="23">
      <formula>ISODD(#REF!)</formula>
    </cfRule>
  </conditionalFormatting>
  <conditionalFormatting sqref="K420">
    <cfRule type="expression" dxfId="74" priority="22">
      <formula>ISODD(#REF!)</formula>
    </cfRule>
  </conditionalFormatting>
  <conditionalFormatting sqref="K420">
    <cfRule type="expression" dxfId="73" priority="21">
      <formula>ISODD(#REF!)</formula>
    </cfRule>
  </conditionalFormatting>
  <conditionalFormatting sqref="K474">
    <cfRule type="expression" dxfId="72" priority="20">
      <formula>ISODD(#REF!)</formula>
    </cfRule>
  </conditionalFormatting>
  <conditionalFormatting sqref="K474">
    <cfRule type="expression" dxfId="71" priority="19">
      <formula>ISODD(#REF!)</formula>
    </cfRule>
  </conditionalFormatting>
  <conditionalFormatting sqref="K486:K487">
    <cfRule type="expression" dxfId="70" priority="18">
      <formula>ISODD(#REF!)</formula>
    </cfRule>
  </conditionalFormatting>
  <conditionalFormatting sqref="K486:K487">
    <cfRule type="expression" dxfId="69" priority="17">
      <formula>ISODD(#REF!)</formula>
    </cfRule>
  </conditionalFormatting>
  <conditionalFormatting sqref="K273:K275">
    <cfRule type="expression" dxfId="68" priority="16">
      <formula>ISODD(#REF!)</formula>
    </cfRule>
  </conditionalFormatting>
  <conditionalFormatting sqref="K273:K275">
    <cfRule type="expression" dxfId="67" priority="15">
      <formula>ISODD(#REF!)</formula>
    </cfRule>
  </conditionalFormatting>
  <conditionalFormatting sqref="K310">
    <cfRule type="expression" dxfId="66" priority="14">
      <formula>ISODD(#REF!)</formula>
    </cfRule>
  </conditionalFormatting>
  <conditionalFormatting sqref="K310">
    <cfRule type="expression" dxfId="65" priority="13">
      <formula>ISODD(#REF!)</formula>
    </cfRule>
  </conditionalFormatting>
  <conditionalFormatting sqref="K318">
    <cfRule type="expression" dxfId="64" priority="12">
      <formula>ISODD(#REF!)</formula>
    </cfRule>
  </conditionalFormatting>
  <conditionalFormatting sqref="K318">
    <cfRule type="expression" dxfId="63" priority="11">
      <formula>ISODD(#REF!)</formula>
    </cfRule>
  </conditionalFormatting>
  <conditionalFormatting sqref="K534:K537">
    <cfRule type="expression" dxfId="62" priority="10">
      <formula>ISODD(#REF!)</formula>
    </cfRule>
  </conditionalFormatting>
  <conditionalFormatting sqref="K534:K537">
    <cfRule type="expression" dxfId="61" priority="9">
      <formula>ISODD(#REF!)</formula>
    </cfRule>
  </conditionalFormatting>
  <conditionalFormatting sqref="K534:K537">
    <cfRule type="expression" dxfId="60" priority="8">
      <formula>ISODD(#REF!)</formula>
    </cfRule>
  </conditionalFormatting>
  <conditionalFormatting sqref="K466:K469">
    <cfRule type="expression" dxfId="59" priority="7">
      <formula>ISODD(#REF!)</formula>
    </cfRule>
  </conditionalFormatting>
  <conditionalFormatting sqref="K466:K469">
    <cfRule type="expression" dxfId="58" priority="6">
      <formula>ISODD(#REF!)</formula>
    </cfRule>
  </conditionalFormatting>
  <conditionalFormatting sqref="J9:K9 J10:J684">
    <cfRule type="expression" dxfId="57" priority="3">
      <formula>ISODD($AA9)</formula>
    </cfRule>
    <cfRule type="expression" dxfId="56" priority="4">
      <formula>ISODD($AB9)</formula>
    </cfRule>
  </conditionalFormatting>
  <conditionalFormatting sqref="J9:K9 J10:J684">
    <cfRule type="expression" dxfId="55" priority="5">
      <formula>ISODD(#REF!)</formula>
    </cfRule>
  </conditionalFormatting>
  <conditionalFormatting sqref="J9:K9 J10:J684">
    <cfRule type="expression" dxfId="54" priority="2">
      <formula>ISODD(#REF!)</formula>
    </cfRule>
  </conditionalFormatting>
  <conditionalFormatting sqref="J9:K9 J10:J684">
    <cfRule type="expression" dxfId="53" priority="1">
      <formula>ISODD($Z9)</formula>
    </cfRule>
  </conditionalFormatting>
  <printOptions horizontalCentered="1"/>
  <pageMargins left="0.25" right="0.25" top="0.75" bottom="0.75" header="0.3" footer="0.3"/>
  <pageSetup paperSize="9" scale="56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7E73AB-9DCD-3C4F-9DAE-0799DE5F59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U554:U557</xm:sqref>
        </x14:conditionalFormatting>
        <x14:conditionalFormatting xmlns:xm="http://schemas.microsoft.com/office/excel/2006/main">
          <x14:cfRule type="dataBar" id="{90B1F9DF-E578-0946-9FF1-83D598D90C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U319:U322</xm:sqref>
        </x14:conditionalFormatting>
        <x14:conditionalFormatting xmlns:xm="http://schemas.microsoft.com/office/excel/2006/main">
          <x14:cfRule type="dataBar" id="{D3F81DE6-3580-B04A-AE7C-844FEEC79B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U143</xm:sqref>
        </x14:conditionalFormatting>
        <x14:conditionalFormatting xmlns:xm="http://schemas.microsoft.com/office/excel/2006/main">
          <x14:cfRule type="dataBar" id="{6155BF69-4806-DB46-A4CB-779AB2FD6A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U130:U132</xm:sqref>
        </x14:conditionalFormatting>
        <x14:conditionalFormatting xmlns:xm="http://schemas.microsoft.com/office/excel/2006/main">
          <x14:cfRule type="dataBar" id="{6C0A7E48-8C61-C449-BD78-474B1765EA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U136</xm:sqref>
        </x14:conditionalFormatting>
        <x14:conditionalFormatting xmlns:xm="http://schemas.microsoft.com/office/excel/2006/main">
          <x14:cfRule type="dataBar" id="{4B965A4E-5446-B84E-AECB-A2A791CF42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U334:U335</xm:sqref>
        </x14:conditionalFormatting>
        <x14:conditionalFormatting xmlns:xm="http://schemas.microsoft.com/office/excel/2006/main">
          <x14:cfRule type="dataBar" id="{EF127BB5-D415-334C-BE16-FCD292871D2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U109:U115</xm:sqref>
        </x14:conditionalFormatting>
        <x14:conditionalFormatting xmlns:xm="http://schemas.microsoft.com/office/excel/2006/main">
          <x14:cfRule type="dataBar" id="{03C53B71-E4DA-F149-822C-F193E94228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U436</xm:sqref>
        </x14:conditionalFormatting>
        <x14:conditionalFormatting xmlns:xm="http://schemas.microsoft.com/office/excel/2006/main">
          <x14:cfRule type="dataBar" id="{A61F1739-C858-5A4F-9923-9ACBE58DEE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U420</xm:sqref>
        </x14:conditionalFormatting>
        <x14:conditionalFormatting xmlns:xm="http://schemas.microsoft.com/office/excel/2006/main">
          <x14:cfRule type="dataBar" id="{5857785F-B480-3549-B927-77DD5257A5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U474</xm:sqref>
        </x14:conditionalFormatting>
        <x14:conditionalFormatting xmlns:xm="http://schemas.microsoft.com/office/excel/2006/main">
          <x14:cfRule type="dataBar" id="{CDCD9ED9-945C-9E42-B936-1A9B204E432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U486:U487</xm:sqref>
        </x14:conditionalFormatting>
        <x14:conditionalFormatting xmlns:xm="http://schemas.microsoft.com/office/excel/2006/main">
          <x14:cfRule type="dataBar" id="{636CA282-EC32-C24B-A2DE-60B6CDA2F4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U273:U275</xm:sqref>
        </x14:conditionalFormatting>
        <x14:conditionalFormatting xmlns:xm="http://schemas.microsoft.com/office/excel/2006/main">
          <x14:cfRule type="dataBar" id="{918003F4-1E28-8F40-B3BB-27F824134E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U310</xm:sqref>
        </x14:conditionalFormatting>
        <x14:conditionalFormatting xmlns:xm="http://schemas.microsoft.com/office/excel/2006/main">
          <x14:cfRule type="dataBar" id="{4F92C736-9A50-F449-BAF5-54F92DDA1FF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U318</xm:sqref>
        </x14:conditionalFormatting>
        <x14:conditionalFormatting xmlns:xm="http://schemas.microsoft.com/office/excel/2006/main">
          <x14:cfRule type="dataBar" id="{25E07E93-44DA-834A-AC5C-C9A1E602B7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U563 U681</xm:sqref>
        </x14:conditionalFormatting>
        <x14:conditionalFormatting xmlns:xm="http://schemas.microsoft.com/office/excel/2006/main">
          <x14:cfRule type="dataBar" id="{96571DE8-35E0-374F-AFC3-691011A5700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U679:U680</xm:sqref>
        </x14:conditionalFormatting>
        <x14:conditionalFormatting xmlns:xm="http://schemas.microsoft.com/office/excel/2006/main">
          <x14:cfRule type="dataBar" id="{B162AE6F-F2CC-4F0B-9719-C362D62138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U617:U673 U570:U614</xm:sqref>
        </x14:conditionalFormatting>
        <x14:conditionalFormatting xmlns:xm="http://schemas.microsoft.com/office/excel/2006/main">
          <x14:cfRule type="dataBar" id="{8E8750C5-6FBE-42C9-9500-6A19A919EDE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U276:U309 U9:U272 U311:U317 U319:U465 U538:U684 U470:U533</xm:sqref>
        </x14:conditionalFormatting>
        <x14:conditionalFormatting xmlns:xm="http://schemas.microsoft.com/office/excel/2006/main">
          <x14:cfRule type="dataBar" id="{B28765AD-95CF-5A43-8F4F-8780638ACA1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U534:U537</xm:sqref>
        </x14:conditionalFormatting>
        <x14:conditionalFormatting xmlns:xm="http://schemas.microsoft.com/office/excel/2006/main">
          <x14:cfRule type="dataBar" id="{FE2544CD-33A0-204E-9A78-CD322626CDD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U466:U469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Lists!$A$3:$A$8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F2481"/>
  <sheetViews>
    <sheetView zoomScaleNormal="100" workbookViewId="0">
      <selection activeCell="F4" sqref="F4"/>
    </sheetView>
  </sheetViews>
  <sheetFormatPr baseColWidth="10" defaultColWidth="8.6640625" defaultRowHeight="15" x14ac:dyDescent="0.2"/>
  <cols>
    <col min="1" max="1" width="16.6640625" style="162" customWidth="1"/>
    <col min="2" max="2" width="8.6640625" style="162"/>
    <col min="3" max="4" width="8.6640625" style="148"/>
    <col min="5" max="5" width="18" style="148" bestFit="1" customWidth="1"/>
    <col min="6" max="16384" width="8.6640625" style="148"/>
  </cols>
  <sheetData>
    <row r="1" spans="1:6" ht="32" x14ac:dyDescent="0.2">
      <c r="A1" s="160" t="s">
        <v>43</v>
      </c>
      <c r="B1" s="160" t="s">
        <v>99</v>
      </c>
      <c r="F1" s="158" t="s">
        <v>504</v>
      </c>
    </row>
    <row r="2" spans="1:6" x14ac:dyDescent="0.2">
      <c r="A2" s="172">
        <v>7048652660404</v>
      </c>
      <c r="B2" s="161">
        <f>'2) Order Form'!I9</f>
        <v>0</v>
      </c>
      <c r="E2" s="148" t="s">
        <v>505</v>
      </c>
      <c r="F2" s="148">
        <f>SUM(B2:B800)</f>
        <v>0</v>
      </c>
    </row>
    <row r="3" spans="1:6" x14ac:dyDescent="0.2">
      <c r="A3" s="172">
        <v>7048652660398</v>
      </c>
      <c r="B3" s="161">
        <f>'2) Order Form'!I10</f>
        <v>0</v>
      </c>
      <c r="E3" s="148" t="s">
        <v>506</v>
      </c>
      <c r="F3" s="148">
        <f>'2) Order Form'!S2:S2</f>
        <v>0</v>
      </c>
    </row>
    <row r="4" spans="1:6" x14ac:dyDescent="0.2">
      <c r="A4" s="172">
        <v>7048652273154</v>
      </c>
      <c r="B4" s="161">
        <f>'2) Order Form'!I11</f>
        <v>0</v>
      </c>
      <c r="E4" s="157" t="s">
        <v>507</v>
      </c>
      <c r="F4" s="157">
        <f>F2-F3</f>
        <v>0</v>
      </c>
    </row>
    <row r="5" spans="1:6" x14ac:dyDescent="0.2">
      <c r="A5" s="172">
        <v>7048652273147</v>
      </c>
      <c r="B5" s="161">
        <f>'2) Order Form'!I12</f>
        <v>0</v>
      </c>
      <c r="E5" s="156"/>
      <c r="F5" s="156"/>
    </row>
    <row r="6" spans="1:6" x14ac:dyDescent="0.2">
      <c r="A6" s="172">
        <v>7048652660428</v>
      </c>
      <c r="B6" s="161">
        <f>'2) Order Form'!I13</f>
        <v>0</v>
      </c>
    </row>
    <row r="7" spans="1:6" x14ac:dyDescent="0.2">
      <c r="A7" s="172">
        <v>7048652660411</v>
      </c>
      <c r="B7" s="161">
        <f>'2) Order Form'!I14</f>
        <v>0</v>
      </c>
    </row>
    <row r="8" spans="1:6" x14ac:dyDescent="0.2">
      <c r="A8" s="172">
        <v>7048652272690</v>
      </c>
      <c r="B8" s="161">
        <f>'2) Order Form'!I15</f>
        <v>0</v>
      </c>
    </row>
    <row r="9" spans="1:6" x14ac:dyDescent="0.2">
      <c r="A9" s="172">
        <v>7048652272683</v>
      </c>
      <c r="B9" s="161">
        <f>'2) Order Form'!I16</f>
        <v>0</v>
      </c>
    </row>
    <row r="10" spans="1:6" x14ac:dyDescent="0.2">
      <c r="A10" s="172">
        <v>7048652272676</v>
      </c>
      <c r="B10" s="161">
        <f>'2) Order Form'!I17</f>
        <v>0</v>
      </c>
    </row>
    <row r="11" spans="1:6" x14ac:dyDescent="0.2">
      <c r="A11" s="172">
        <v>7048652272720</v>
      </c>
      <c r="B11" s="161">
        <f>'2) Order Form'!I18</f>
        <v>0</v>
      </c>
    </row>
    <row r="12" spans="1:6" x14ac:dyDescent="0.2">
      <c r="A12" s="172">
        <v>7048652272713</v>
      </c>
      <c r="B12" s="161">
        <f>'2) Order Form'!I19</f>
        <v>0</v>
      </c>
    </row>
    <row r="13" spans="1:6" x14ac:dyDescent="0.2">
      <c r="A13" s="172">
        <v>7048652272706</v>
      </c>
      <c r="B13" s="161">
        <f>'2) Order Form'!I20</f>
        <v>0</v>
      </c>
    </row>
    <row r="14" spans="1:6" x14ac:dyDescent="0.2">
      <c r="A14" s="172">
        <v>7048652272546</v>
      </c>
      <c r="B14" s="161">
        <f>'2) Order Form'!I21</f>
        <v>0</v>
      </c>
    </row>
    <row r="15" spans="1:6" x14ac:dyDescent="0.2">
      <c r="A15" s="172">
        <v>7048652272539</v>
      </c>
      <c r="B15" s="161">
        <f>'2) Order Form'!I22</f>
        <v>0</v>
      </c>
    </row>
    <row r="16" spans="1:6" x14ac:dyDescent="0.2">
      <c r="A16" s="172">
        <v>7048652272522</v>
      </c>
      <c r="B16" s="161">
        <f>'2) Order Form'!I23</f>
        <v>0</v>
      </c>
    </row>
    <row r="17" spans="1:2" x14ac:dyDescent="0.2">
      <c r="A17" s="172">
        <v>7048652272669</v>
      </c>
      <c r="B17" s="161">
        <f>'2) Order Form'!I24</f>
        <v>0</v>
      </c>
    </row>
    <row r="18" spans="1:2" x14ac:dyDescent="0.2">
      <c r="A18" s="172">
        <v>7048652272652</v>
      </c>
      <c r="B18" s="161">
        <f>'2) Order Form'!I25</f>
        <v>0</v>
      </c>
    </row>
    <row r="19" spans="1:2" x14ac:dyDescent="0.2">
      <c r="A19" s="172">
        <v>7048652272645</v>
      </c>
      <c r="B19" s="161">
        <f>'2) Order Form'!I26</f>
        <v>0</v>
      </c>
    </row>
    <row r="20" spans="1:2" x14ac:dyDescent="0.2">
      <c r="A20" s="172">
        <v>7048652660268</v>
      </c>
      <c r="B20" s="161">
        <f>'2) Order Form'!I27</f>
        <v>0</v>
      </c>
    </row>
    <row r="21" spans="1:2" x14ac:dyDescent="0.2">
      <c r="A21" s="172">
        <v>7048652660251</v>
      </c>
      <c r="B21" s="161">
        <f>'2) Order Form'!I28</f>
        <v>0</v>
      </c>
    </row>
    <row r="22" spans="1:2" x14ac:dyDescent="0.2">
      <c r="A22" s="172">
        <v>7048652660244</v>
      </c>
      <c r="B22" s="161">
        <f>'2) Order Form'!I29</f>
        <v>0</v>
      </c>
    </row>
    <row r="23" spans="1:2" x14ac:dyDescent="0.2">
      <c r="A23" s="172">
        <v>7048652661180</v>
      </c>
      <c r="B23" s="161">
        <f>'2) Order Form'!I30</f>
        <v>0</v>
      </c>
    </row>
    <row r="24" spans="1:2" x14ac:dyDescent="0.2">
      <c r="A24" s="172">
        <v>7048652661173</v>
      </c>
      <c r="B24" s="161">
        <f>'2) Order Form'!I31</f>
        <v>0</v>
      </c>
    </row>
    <row r="25" spans="1:2" x14ac:dyDescent="0.2">
      <c r="A25" s="172">
        <v>7048652661166</v>
      </c>
      <c r="B25" s="161">
        <f>'2) Order Form'!I32</f>
        <v>0</v>
      </c>
    </row>
    <row r="26" spans="1:2" x14ac:dyDescent="0.2">
      <c r="A26" s="172">
        <v>7048652540409</v>
      </c>
      <c r="B26" s="161">
        <f>'2) Order Form'!I33</f>
        <v>0</v>
      </c>
    </row>
    <row r="27" spans="1:2" x14ac:dyDescent="0.2">
      <c r="A27" s="172">
        <v>7048652540393</v>
      </c>
      <c r="B27" s="161">
        <f>'2) Order Form'!I34</f>
        <v>0</v>
      </c>
    </row>
    <row r="28" spans="1:2" x14ac:dyDescent="0.2">
      <c r="A28" s="172">
        <v>7048652540386</v>
      </c>
      <c r="B28" s="161">
        <f>'2) Order Form'!I35</f>
        <v>0</v>
      </c>
    </row>
    <row r="29" spans="1:2" x14ac:dyDescent="0.2">
      <c r="A29" s="172">
        <v>7048652661210</v>
      </c>
      <c r="B29" s="161">
        <f>'2) Order Form'!I36</f>
        <v>0</v>
      </c>
    </row>
    <row r="30" spans="1:2" x14ac:dyDescent="0.2">
      <c r="A30" s="172">
        <v>7048652661203</v>
      </c>
      <c r="B30" s="161">
        <f>'2) Order Form'!I37</f>
        <v>0</v>
      </c>
    </row>
    <row r="31" spans="1:2" x14ac:dyDescent="0.2">
      <c r="A31" s="172">
        <v>7048652661197</v>
      </c>
      <c r="B31" s="161">
        <f>'2) Order Form'!I38</f>
        <v>0</v>
      </c>
    </row>
    <row r="32" spans="1:2" x14ac:dyDescent="0.2">
      <c r="A32" s="172">
        <v>7048652540522</v>
      </c>
      <c r="B32" s="161">
        <f>'2) Order Form'!I39</f>
        <v>0</v>
      </c>
    </row>
    <row r="33" spans="1:2" x14ac:dyDescent="0.2">
      <c r="A33" s="172">
        <v>7048652540515</v>
      </c>
      <c r="B33" s="161">
        <f>'2) Order Form'!I40</f>
        <v>0</v>
      </c>
    </row>
    <row r="34" spans="1:2" x14ac:dyDescent="0.2">
      <c r="A34" s="172">
        <v>7048652540508</v>
      </c>
      <c r="B34" s="161">
        <f>'2) Order Form'!I41</f>
        <v>0</v>
      </c>
    </row>
    <row r="35" spans="1:2" x14ac:dyDescent="0.2">
      <c r="A35" s="172">
        <v>7048652661241</v>
      </c>
      <c r="B35" s="161">
        <f>'2) Order Form'!I42</f>
        <v>0</v>
      </c>
    </row>
    <row r="36" spans="1:2" x14ac:dyDescent="0.2">
      <c r="A36" s="172">
        <v>7048652661234</v>
      </c>
      <c r="B36" s="161">
        <f>'2) Order Form'!I43</f>
        <v>0</v>
      </c>
    </row>
    <row r="37" spans="1:2" x14ac:dyDescent="0.2">
      <c r="A37" s="172">
        <v>7048652661227</v>
      </c>
      <c r="B37" s="161">
        <f>'2) Order Form'!I44</f>
        <v>0</v>
      </c>
    </row>
    <row r="38" spans="1:2" x14ac:dyDescent="0.2">
      <c r="A38" s="172">
        <v>7048652661098</v>
      </c>
      <c r="B38" s="161">
        <f>'2) Order Form'!I45</f>
        <v>0</v>
      </c>
    </row>
    <row r="39" spans="1:2" x14ac:dyDescent="0.2">
      <c r="A39" s="172">
        <v>7048652661081</v>
      </c>
      <c r="B39" s="161">
        <f>'2) Order Form'!I46</f>
        <v>0</v>
      </c>
    </row>
    <row r="40" spans="1:2" x14ac:dyDescent="0.2">
      <c r="A40" s="172">
        <v>7048652661074</v>
      </c>
      <c r="B40" s="161">
        <f>'2) Order Form'!I47</f>
        <v>0</v>
      </c>
    </row>
    <row r="41" spans="1:2" x14ac:dyDescent="0.2">
      <c r="A41" s="172">
        <v>7048652540225</v>
      </c>
      <c r="B41" s="161">
        <f>'2) Order Form'!I48</f>
        <v>0</v>
      </c>
    </row>
    <row r="42" spans="1:2" x14ac:dyDescent="0.2">
      <c r="A42" s="172">
        <v>7048652540218</v>
      </c>
      <c r="B42" s="161">
        <f>'2) Order Form'!I49</f>
        <v>0</v>
      </c>
    </row>
    <row r="43" spans="1:2" x14ac:dyDescent="0.2">
      <c r="A43" s="172">
        <v>7048652540201</v>
      </c>
      <c r="B43" s="161">
        <f>'2) Order Form'!I50</f>
        <v>0</v>
      </c>
    </row>
    <row r="44" spans="1:2" x14ac:dyDescent="0.2">
      <c r="A44" s="172">
        <v>7048652661128</v>
      </c>
      <c r="B44" s="161">
        <f>'2) Order Form'!I51</f>
        <v>0</v>
      </c>
    </row>
    <row r="45" spans="1:2" x14ac:dyDescent="0.2">
      <c r="A45" s="172">
        <v>7048652661111</v>
      </c>
      <c r="B45" s="161">
        <f>'2) Order Form'!I52</f>
        <v>0</v>
      </c>
    </row>
    <row r="46" spans="1:2" x14ac:dyDescent="0.2">
      <c r="A46" s="172">
        <v>7048652661104</v>
      </c>
      <c r="B46" s="161">
        <f>'2) Order Form'!I53</f>
        <v>0</v>
      </c>
    </row>
    <row r="47" spans="1:2" x14ac:dyDescent="0.2">
      <c r="A47" s="172">
        <v>7048652540348</v>
      </c>
      <c r="B47" s="161">
        <f>'2) Order Form'!I54</f>
        <v>0</v>
      </c>
    </row>
    <row r="48" spans="1:2" x14ac:dyDescent="0.2">
      <c r="A48" s="172">
        <v>7048652540331</v>
      </c>
      <c r="B48" s="161">
        <f>'2) Order Form'!I55</f>
        <v>0</v>
      </c>
    </row>
    <row r="49" spans="1:2" x14ac:dyDescent="0.2">
      <c r="A49" s="172">
        <v>7048652540324</v>
      </c>
      <c r="B49" s="161">
        <f>'2) Order Form'!I56</f>
        <v>0</v>
      </c>
    </row>
    <row r="50" spans="1:2" x14ac:dyDescent="0.2">
      <c r="A50" s="172">
        <v>7048652661159</v>
      </c>
      <c r="B50" s="161">
        <f>'2) Order Form'!I57</f>
        <v>0</v>
      </c>
    </row>
    <row r="51" spans="1:2" x14ac:dyDescent="0.2">
      <c r="A51" s="172">
        <v>7048652661142</v>
      </c>
      <c r="B51" s="161">
        <f>'2) Order Form'!I58</f>
        <v>0</v>
      </c>
    </row>
    <row r="52" spans="1:2" x14ac:dyDescent="0.2">
      <c r="A52" s="172">
        <v>7048652661135</v>
      </c>
      <c r="B52" s="161">
        <f>'2) Order Form'!I59</f>
        <v>0</v>
      </c>
    </row>
    <row r="53" spans="1:2" x14ac:dyDescent="0.2">
      <c r="A53" s="172">
        <v>7048652660350</v>
      </c>
      <c r="B53" s="161">
        <f>'2) Order Form'!I60</f>
        <v>0</v>
      </c>
    </row>
    <row r="54" spans="1:2" x14ac:dyDescent="0.2">
      <c r="A54" s="172">
        <v>7048652660343</v>
      </c>
      <c r="B54" s="161">
        <f>'2) Order Form'!I61</f>
        <v>0</v>
      </c>
    </row>
    <row r="55" spans="1:2" x14ac:dyDescent="0.2">
      <c r="A55" s="172">
        <v>7048652660336</v>
      </c>
      <c r="B55" s="161">
        <f>'2) Order Form'!I62</f>
        <v>0</v>
      </c>
    </row>
    <row r="56" spans="1:2" x14ac:dyDescent="0.2">
      <c r="A56" s="172">
        <v>7048652272966</v>
      </c>
      <c r="B56" s="161">
        <f>'2) Order Form'!I63</f>
        <v>0</v>
      </c>
    </row>
    <row r="57" spans="1:2" x14ac:dyDescent="0.2">
      <c r="A57" s="172">
        <v>7048652272959</v>
      </c>
      <c r="B57" s="161">
        <f>'2) Order Form'!I64</f>
        <v>0</v>
      </c>
    </row>
    <row r="58" spans="1:2" x14ac:dyDescent="0.2">
      <c r="A58" s="172">
        <v>7048652272942</v>
      </c>
      <c r="B58" s="161">
        <f>'2) Order Form'!I65</f>
        <v>0</v>
      </c>
    </row>
    <row r="59" spans="1:2" x14ac:dyDescent="0.2">
      <c r="A59" s="172">
        <v>7048652273086</v>
      </c>
      <c r="B59" s="161">
        <f>'2) Order Form'!I66</f>
        <v>0</v>
      </c>
    </row>
    <row r="60" spans="1:2" x14ac:dyDescent="0.2">
      <c r="A60" s="172">
        <v>7048652273079</v>
      </c>
      <c r="B60" s="161">
        <f>'2) Order Form'!I67</f>
        <v>0</v>
      </c>
    </row>
    <row r="61" spans="1:2" x14ac:dyDescent="0.2">
      <c r="A61" s="172">
        <v>7048652273062</v>
      </c>
      <c r="B61" s="161">
        <f>'2) Order Form'!I68</f>
        <v>0</v>
      </c>
    </row>
    <row r="62" spans="1:2" x14ac:dyDescent="0.2">
      <c r="A62" s="172">
        <v>7048652660381</v>
      </c>
      <c r="B62" s="161">
        <f>'2) Order Form'!I69</f>
        <v>0</v>
      </c>
    </row>
    <row r="63" spans="1:2" x14ac:dyDescent="0.2">
      <c r="A63" s="172">
        <v>7048652660374</v>
      </c>
      <c r="B63" s="161">
        <f>'2) Order Form'!I70</f>
        <v>0</v>
      </c>
    </row>
    <row r="64" spans="1:2" x14ac:dyDescent="0.2">
      <c r="A64" s="172">
        <v>7048652660367</v>
      </c>
      <c r="B64" s="161">
        <f>'2) Order Form'!I71</f>
        <v>0</v>
      </c>
    </row>
    <row r="65" spans="1:2" x14ac:dyDescent="0.2">
      <c r="A65" s="172">
        <v>7048652660329</v>
      </c>
      <c r="B65" s="161">
        <f>'2) Order Form'!I72</f>
        <v>0</v>
      </c>
    </row>
    <row r="66" spans="1:2" x14ac:dyDescent="0.2">
      <c r="A66" s="172">
        <v>7048652660312</v>
      </c>
      <c r="B66" s="161">
        <f>'2) Order Form'!I73</f>
        <v>0</v>
      </c>
    </row>
    <row r="67" spans="1:2" x14ac:dyDescent="0.2">
      <c r="A67" s="172">
        <v>7048652660305</v>
      </c>
      <c r="B67" s="161">
        <f>'2) Order Form'!I74</f>
        <v>0</v>
      </c>
    </row>
    <row r="68" spans="1:2" x14ac:dyDescent="0.2">
      <c r="A68" s="172">
        <v>7048652666413</v>
      </c>
      <c r="B68" s="161">
        <f>'2) Order Form'!I75</f>
        <v>0</v>
      </c>
    </row>
    <row r="69" spans="1:2" x14ac:dyDescent="0.2">
      <c r="A69" s="172">
        <v>7048652666406</v>
      </c>
      <c r="B69" s="161">
        <f>'2) Order Form'!I76</f>
        <v>0</v>
      </c>
    </row>
    <row r="70" spans="1:2" x14ac:dyDescent="0.2">
      <c r="A70" s="172">
        <v>7048652666390</v>
      </c>
      <c r="B70" s="161">
        <f>'2) Order Form'!I77</f>
        <v>0</v>
      </c>
    </row>
    <row r="71" spans="1:2" x14ac:dyDescent="0.2">
      <c r="A71" s="172">
        <v>7048652666444</v>
      </c>
      <c r="B71" s="161">
        <f>'2) Order Form'!I78</f>
        <v>0</v>
      </c>
    </row>
    <row r="72" spans="1:2" x14ac:dyDescent="0.2">
      <c r="A72" s="172">
        <v>7048652666437</v>
      </c>
      <c r="B72" s="161">
        <f>'2) Order Form'!I79</f>
        <v>0</v>
      </c>
    </row>
    <row r="73" spans="1:2" x14ac:dyDescent="0.2">
      <c r="A73" s="172">
        <v>7048652666420</v>
      </c>
      <c r="B73" s="161">
        <f>'2) Order Form'!I80</f>
        <v>0</v>
      </c>
    </row>
    <row r="74" spans="1:2" x14ac:dyDescent="0.2">
      <c r="A74" s="172">
        <v>7048652660299</v>
      </c>
      <c r="B74" s="161">
        <f>'2) Order Form'!I81</f>
        <v>0</v>
      </c>
    </row>
    <row r="75" spans="1:2" x14ac:dyDescent="0.2">
      <c r="A75" s="172">
        <v>7048652660282</v>
      </c>
      <c r="B75" s="161">
        <f>'2) Order Form'!I82</f>
        <v>0</v>
      </c>
    </row>
    <row r="76" spans="1:2" x14ac:dyDescent="0.2">
      <c r="A76" s="172">
        <v>7048652660275</v>
      </c>
      <c r="B76" s="161">
        <f>'2) Order Form'!I83</f>
        <v>0</v>
      </c>
    </row>
    <row r="77" spans="1:2" x14ac:dyDescent="0.2">
      <c r="A77" s="172">
        <v>7048652661746</v>
      </c>
      <c r="B77" s="161">
        <f>'2) Order Form'!I84</f>
        <v>0</v>
      </c>
    </row>
    <row r="78" spans="1:2" x14ac:dyDescent="0.2">
      <c r="A78" s="172">
        <v>7048652540980</v>
      </c>
      <c r="B78" s="161">
        <f>'2) Order Form'!I85</f>
        <v>0</v>
      </c>
    </row>
    <row r="79" spans="1:2" x14ac:dyDescent="0.2">
      <c r="A79" s="172">
        <v>7048652541024</v>
      </c>
      <c r="B79" s="161">
        <f>'2) Order Form'!I86</f>
        <v>0</v>
      </c>
    </row>
    <row r="80" spans="1:2" x14ac:dyDescent="0.2">
      <c r="A80" s="172">
        <v>7048652661753</v>
      </c>
      <c r="B80" s="161">
        <f>'2) Order Form'!I87</f>
        <v>0</v>
      </c>
    </row>
    <row r="81" spans="1:2" x14ac:dyDescent="0.2">
      <c r="A81" s="172">
        <v>7048652661722</v>
      </c>
      <c r="B81" s="161">
        <f>'2) Order Form'!I88</f>
        <v>0</v>
      </c>
    </row>
    <row r="82" spans="1:2" x14ac:dyDescent="0.2">
      <c r="A82" s="172">
        <v>7048652540935</v>
      </c>
      <c r="B82" s="161">
        <f>'2) Order Form'!I89</f>
        <v>0</v>
      </c>
    </row>
    <row r="83" spans="1:2" x14ac:dyDescent="0.2">
      <c r="A83" s="172">
        <v>7048652540973</v>
      </c>
      <c r="B83" s="161">
        <f>'2) Order Form'!I90</f>
        <v>0</v>
      </c>
    </row>
    <row r="84" spans="1:2" x14ac:dyDescent="0.2">
      <c r="A84" s="172">
        <v>7048652661739</v>
      </c>
      <c r="B84" s="161">
        <f>'2) Order Form'!I91</f>
        <v>0</v>
      </c>
    </row>
    <row r="85" spans="1:2" x14ac:dyDescent="0.2">
      <c r="A85" s="172">
        <v>7048652327420</v>
      </c>
      <c r="B85" s="161">
        <f>'2) Order Form'!I92</f>
        <v>0</v>
      </c>
    </row>
    <row r="86" spans="1:2" x14ac:dyDescent="0.2">
      <c r="A86" s="172">
        <v>7048652327413</v>
      </c>
      <c r="B86" s="161">
        <f>'2) Order Form'!I93</f>
        <v>0</v>
      </c>
    </row>
    <row r="87" spans="1:2" x14ac:dyDescent="0.2">
      <c r="A87" s="172">
        <v>7048652327444</v>
      </c>
      <c r="B87" s="161">
        <f>'2) Order Form'!I94</f>
        <v>0</v>
      </c>
    </row>
    <row r="88" spans="1:2" x14ac:dyDescent="0.2">
      <c r="A88" s="172">
        <v>7048652327437</v>
      </c>
      <c r="B88" s="161">
        <f>'2) Order Form'!I95</f>
        <v>0</v>
      </c>
    </row>
    <row r="89" spans="1:2" x14ac:dyDescent="0.2">
      <c r="A89" s="172">
        <v>7048652540881</v>
      </c>
      <c r="B89" s="161">
        <f>'2) Order Form'!I96</f>
        <v>0</v>
      </c>
    </row>
    <row r="90" spans="1:2" x14ac:dyDescent="0.2">
      <c r="A90" s="172">
        <v>7048652552549</v>
      </c>
      <c r="B90" s="161">
        <f>'2) Order Form'!I97</f>
        <v>0</v>
      </c>
    </row>
    <row r="91" spans="1:2" x14ac:dyDescent="0.2">
      <c r="A91" s="172">
        <v>7048652552532</v>
      </c>
      <c r="B91" s="161">
        <f>'2) Order Form'!I98</f>
        <v>0</v>
      </c>
    </row>
    <row r="92" spans="1:2" x14ac:dyDescent="0.2">
      <c r="A92" s="172">
        <v>7048652540928</v>
      </c>
      <c r="B92" s="161">
        <f>'2) Order Form'!I99</f>
        <v>0</v>
      </c>
    </row>
    <row r="93" spans="1:2" x14ac:dyDescent="0.2">
      <c r="A93" s="172">
        <v>7048652661708</v>
      </c>
      <c r="B93" s="161">
        <f>'2) Order Form'!I100</f>
        <v>0</v>
      </c>
    </row>
    <row r="94" spans="1:2" x14ac:dyDescent="0.2">
      <c r="A94" s="172">
        <v>7048652540836</v>
      </c>
      <c r="B94" s="161">
        <f>'2) Order Form'!I101</f>
        <v>0</v>
      </c>
    </row>
    <row r="95" spans="1:2" x14ac:dyDescent="0.2">
      <c r="A95" s="172">
        <v>7048652552525</v>
      </c>
      <c r="B95" s="161">
        <f>'2) Order Form'!I102</f>
        <v>0</v>
      </c>
    </row>
    <row r="96" spans="1:2" x14ac:dyDescent="0.2">
      <c r="A96" s="172">
        <v>7048652552518</v>
      </c>
      <c r="B96" s="161">
        <f>'2) Order Form'!I103</f>
        <v>0</v>
      </c>
    </row>
    <row r="97" spans="1:2" x14ac:dyDescent="0.2">
      <c r="A97" s="172">
        <v>7048652540874</v>
      </c>
      <c r="B97" s="161">
        <f>'2) Order Form'!I104</f>
        <v>0</v>
      </c>
    </row>
    <row r="98" spans="1:2" x14ac:dyDescent="0.2">
      <c r="A98" s="172">
        <v>7048652661715</v>
      </c>
      <c r="B98" s="161">
        <f>'2) Order Form'!I105</f>
        <v>0</v>
      </c>
    </row>
    <row r="99" spans="1:2" x14ac:dyDescent="0.2">
      <c r="A99" s="172">
        <v>7048652274564</v>
      </c>
      <c r="B99" s="161">
        <f>'2) Order Form'!I106</f>
        <v>0</v>
      </c>
    </row>
    <row r="100" spans="1:2" x14ac:dyDescent="0.2">
      <c r="A100" s="172">
        <v>7048652274557</v>
      </c>
      <c r="B100" s="161">
        <f>'2) Order Form'!I107</f>
        <v>0</v>
      </c>
    </row>
    <row r="101" spans="1:2" x14ac:dyDescent="0.2">
      <c r="A101" s="172">
        <v>7048652274601</v>
      </c>
      <c r="B101" s="161">
        <f>'2) Order Form'!I108</f>
        <v>0</v>
      </c>
    </row>
    <row r="102" spans="1:2" x14ac:dyDescent="0.2">
      <c r="A102" s="172">
        <v>7048652274595</v>
      </c>
      <c r="B102" s="161">
        <f>'2) Order Form'!I109</f>
        <v>0</v>
      </c>
    </row>
    <row r="103" spans="1:2" x14ac:dyDescent="0.2">
      <c r="A103" s="172">
        <v>7048652660602</v>
      </c>
      <c r="B103" s="161">
        <f>'2) Order Form'!I110</f>
        <v>0</v>
      </c>
    </row>
    <row r="104" spans="1:2" x14ac:dyDescent="0.2">
      <c r="A104" s="172">
        <v>7048652660596</v>
      </c>
      <c r="B104" s="161">
        <f>'2) Order Form'!I111</f>
        <v>0</v>
      </c>
    </row>
    <row r="105" spans="1:2" x14ac:dyDescent="0.2">
      <c r="A105" s="172">
        <v>7048652660640</v>
      </c>
      <c r="B105" s="161">
        <f>'2) Order Form'!I112</f>
        <v>0</v>
      </c>
    </row>
    <row r="106" spans="1:2" x14ac:dyDescent="0.2">
      <c r="A106" s="172">
        <v>7048652660633</v>
      </c>
      <c r="B106" s="161">
        <f>'2) Order Form'!I113</f>
        <v>0</v>
      </c>
    </row>
    <row r="107" spans="1:2" x14ac:dyDescent="0.2">
      <c r="A107" s="172">
        <v>7048652660626</v>
      </c>
      <c r="B107" s="161">
        <f>'2) Order Form'!I114</f>
        <v>0</v>
      </c>
    </row>
    <row r="108" spans="1:2" x14ac:dyDescent="0.2">
      <c r="A108" s="172">
        <v>7048652660619</v>
      </c>
      <c r="B108" s="161">
        <f>'2) Order Form'!I115</f>
        <v>0</v>
      </c>
    </row>
    <row r="109" spans="1:2" x14ac:dyDescent="0.2">
      <c r="A109" s="172">
        <v>7048652660664</v>
      </c>
      <c r="B109" s="161">
        <f>'2) Order Form'!I116</f>
        <v>0</v>
      </c>
    </row>
    <row r="110" spans="1:2" x14ac:dyDescent="0.2">
      <c r="A110" s="172">
        <v>7048652660657</v>
      </c>
      <c r="B110" s="161">
        <f>'2) Order Form'!I117</f>
        <v>0</v>
      </c>
    </row>
    <row r="111" spans="1:2" x14ac:dyDescent="0.2">
      <c r="A111" s="172">
        <v>7048652660527</v>
      </c>
      <c r="B111" s="161">
        <f>'2) Order Form'!I118</f>
        <v>0</v>
      </c>
    </row>
    <row r="112" spans="1:2" x14ac:dyDescent="0.2">
      <c r="A112" s="172">
        <v>7048652660510</v>
      </c>
      <c r="B112" s="161">
        <f>'2) Order Form'!I119</f>
        <v>0</v>
      </c>
    </row>
    <row r="113" spans="1:2" x14ac:dyDescent="0.2">
      <c r="A113" s="172">
        <v>7048652660565</v>
      </c>
      <c r="B113" s="161">
        <f>'2) Order Form'!I120</f>
        <v>0</v>
      </c>
    </row>
    <row r="114" spans="1:2" x14ac:dyDescent="0.2">
      <c r="A114" s="172">
        <v>7048652660558</v>
      </c>
      <c r="B114" s="161">
        <f>'2) Order Form'!I121</f>
        <v>0</v>
      </c>
    </row>
    <row r="115" spans="1:2" x14ac:dyDescent="0.2">
      <c r="A115" s="172">
        <v>7048652660541</v>
      </c>
      <c r="B115" s="161">
        <f>'2) Order Form'!I122</f>
        <v>0</v>
      </c>
    </row>
    <row r="116" spans="1:2" x14ac:dyDescent="0.2">
      <c r="A116" s="172">
        <v>7048652660534</v>
      </c>
      <c r="B116" s="161">
        <f>'2) Order Form'!I123</f>
        <v>0</v>
      </c>
    </row>
    <row r="117" spans="1:2" x14ac:dyDescent="0.2">
      <c r="A117" s="172">
        <v>7048652660589</v>
      </c>
      <c r="B117" s="161">
        <f>'2) Order Form'!I124</f>
        <v>0</v>
      </c>
    </row>
    <row r="118" spans="1:2" x14ac:dyDescent="0.2">
      <c r="A118" s="172">
        <v>7048652660572</v>
      </c>
      <c r="B118" s="161">
        <f>'2) Order Form'!I125</f>
        <v>0</v>
      </c>
    </row>
    <row r="119" spans="1:2" x14ac:dyDescent="0.2">
      <c r="A119" s="172">
        <v>7048652539847</v>
      </c>
      <c r="B119" s="161">
        <f>'2) Order Form'!I126</f>
        <v>0</v>
      </c>
    </row>
    <row r="120" spans="1:2" x14ac:dyDescent="0.2">
      <c r="A120" s="172">
        <v>7048652539830</v>
      </c>
      <c r="B120" s="161">
        <f>'2) Order Form'!I127</f>
        <v>0</v>
      </c>
    </row>
    <row r="121" spans="1:2" x14ac:dyDescent="0.2">
      <c r="A121" s="172">
        <v>7048652660480</v>
      </c>
      <c r="B121" s="161">
        <f>'2) Order Form'!I128</f>
        <v>0</v>
      </c>
    </row>
    <row r="122" spans="1:2" x14ac:dyDescent="0.2">
      <c r="A122" s="172">
        <v>7048652660473</v>
      </c>
      <c r="B122" s="161">
        <f>'2) Order Form'!I129</f>
        <v>0</v>
      </c>
    </row>
    <row r="123" spans="1:2" x14ac:dyDescent="0.2">
      <c r="A123" s="172">
        <v>7048652660503</v>
      </c>
      <c r="B123" s="161">
        <f>'2) Order Form'!I130</f>
        <v>0</v>
      </c>
    </row>
    <row r="124" spans="1:2" x14ac:dyDescent="0.2">
      <c r="A124" s="172">
        <v>7048652660497</v>
      </c>
      <c r="B124" s="161">
        <f>'2) Order Form'!I131</f>
        <v>0</v>
      </c>
    </row>
    <row r="125" spans="1:2" x14ac:dyDescent="0.2">
      <c r="A125" s="172">
        <v>7048652273949</v>
      </c>
      <c r="B125" s="161">
        <f>'2) Order Form'!I132</f>
        <v>0</v>
      </c>
    </row>
    <row r="126" spans="1:2" x14ac:dyDescent="0.2">
      <c r="A126" s="172">
        <v>7048652273932</v>
      </c>
      <c r="B126" s="161">
        <f>'2) Order Form'!I133</f>
        <v>0</v>
      </c>
    </row>
    <row r="127" spans="1:2" x14ac:dyDescent="0.2">
      <c r="A127" s="172">
        <v>7048652329257</v>
      </c>
      <c r="B127" s="161">
        <f>'2) Order Form'!I134</f>
        <v>0</v>
      </c>
    </row>
    <row r="128" spans="1:2" x14ac:dyDescent="0.2">
      <c r="A128" s="172">
        <v>7048652329240</v>
      </c>
      <c r="B128" s="161">
        <f>'2) Order Form'!I135</f>
        <v>0</v>
      </c>
    </row>
    <row r="129" spans="1:2" x14ac:dyDescent="0.2">
      <c r="A129" s="172">
        <v>7048652660435</v>
      </c>
      <c r="B129" s="161">
        <f>'2) Order Form'!I136</f>
        <v>0</v>
      </c>
    </row>
    <row r="130" spans="1:2" x14ac:dyDescent="0.2">
      <c r="A130" s="172">
        <v>7048652660459</v>
      </c>
      <c r="B130" s="161">
        <f>'2) Order Form'!I137</f>
        <v>0</v>
      </c>
    </row>
    <row r="131" spans="1:2" x14ac:dyDescent="0.2">
      <c r="A131" s="172">
        <v>7048652660442</v>
      </c>
      <c r="B131" s="161">
        <f>'2) Order Form'!I138</f>
        <v>0</v>
      </c>
    </row>
    <row r="132" spans="1:2" x14ac:dyDescent="0.2">
      <c r="A132" s="172">
        <v>7048652660466</v>
      </c>
      <c r="B132" s="161">
        <f>'2) Order Form'!I139</f>
        <v>0</v>
      </c>
    </row>
    <row r="133" spans="1:2" x14ac:dyDescent="0.2">
      <c r="A133" s="172">
        <v>7048652555540</v>
      </c>
      <c r="B133" s="161">
        <f>'2) Order Form'!I140</f>
        <v>0</v>
      </c>
    </row>
    <row r="134" spans="1:2" x14ac:dyDescent="0.2">
      <c r="A134" s="172">
        <v>7048652555533</v>
      </c>
      <c r="B134" s="161">
        <f>'2) Order Form'!I141</f>
        <v>0</v>
      </c>
    </row>
    <row r="135" spans="1:2" x14ac:dyDescent="0.2">
      <c r="A135" s="172">
        <v>7048652660978</v>
      </c>
      <c r="B135" s="161">
        <f>'2) Order Form'!I142</f>
        <v>0</v>
      </c>
    </row>
    <row r="136" spans="1:2" x14ac:dyDescent="0.2">
      <c r="A136" s="172">
        <v>7048652660961</v>
      </c>
      <c r="B136" s="161">
        <f>'2) Order Form'!I143</f>
        <v>0</v>
      </c>
    </row>
    <row r="137" spans="1:2" x14ac:dyDescent="0.2">
      <c r="A137" s="172">
        <v>7048652660954</v>
      </c>
      <c r="B137" s="161">
        <f>'2) Order Form'!I144</f>
        <v>0</v>
      </c>
    </row>
    <row r="138" spans="1:2" x14ac:dyDescent="0.2">
      <c r="A138" s="172">
        <v>7048652555526</v>
      </c>
      <c r="B138" s="161">
        <f>'2) Order Form'!I145</f>
        <v>0</v>
      </c>
    </row>
    <row r="139" spans="1:2" x14ac:dyDescent="0.2">
      <c r="A139" s="172">
        <v>7048652555519</v>
      </c>
      <c r="B139" s="161">
        <f>'2) Order Form'!I146</f>
        <v>0</v>
      </c>
    </row>
    <row r="140" spans="1:2" x14ac:dyDescent="0.2">
      <c r="A140" s="172">
        <v>7048652555502</v>
      </c>
      <c r="B140" s="161">
        <f>'2) Order Form'!I147</f>
        <v>0</v>
      </c>
    </row>
    <row r="141" spans="1:2" x14ac:dyDescent="0.2">
      <c r="A141" s="172">
        <v>7048652660947</v>
      </c>
      <c r="B141" s="161">
        <f>'2) Order Form'!I148</f>
        <v>0</v>
      </c>
    </row>
    <row r="142" spans="1:2" x14ac:dyDescent="0.2">
      <c r="A142" s="172">
        <v>7048652660930</v>
      </c>
      <c r="B142" s="161">
        <f>'2) Order Form'!I149</f>
        <v>0</v>
      </c>
    </row>
    <row r="143" spans="1:2" x14ac:dyDescent="0.2">
      <c r="A143" s="172">
        <v>7048652660923</v>
      </c>
      <c r="B143" s="161">
        <f>'2) Order Form'!I150</f>
        <v>0</v>
      </c>
    </row>
    <row r="144" spans="1:2" x14ac:dyDescent="0.2">
      <c r="A144" s="172">
        <v>7048652661005</v>
      </c>
      <c r="B144" s="161">
        <f>'2) Order Form'!I151</f>
        <v>0</v>
      </c>
    </row>
    <row r="145" spans="1:2" x14ac:dyDescent="0.2">
      <c r="A145" s="172">
        <v>7048652660992</v>
      </c>
      <c r="B145" s="161">
        <f>'2) Order Form'!I152</f>
        <v>0</v>
      </c>
    </row>
    <row r="146" spans="1:2" x14ac:dyDescent="0.2">
      <c r="A146" s="172">
        <v>7048652660985</v>
      </c>
      <c r="B146" s="161">
        <f>'2) Order Form'!I153</f>
        <v>0</v>
      </c>
    </row>
    <row r="147" spans="1:2" x14ac:dyDescent="0.2">
      <c r="A147" s="172">
        <v>7048652274502</v>
      </c>
      <c r="B147" s="161">
        <f>'2) Order Form'!I154</f>
        <v>0</v>
      </c>
    </row>
    <row r="148" spans="1:2" x14ac:dyDescent="0.2">
      <c r="A148" s="172">
        <v>7048652274496</v>
      </c>
      <c r="B148" s="161">
        <f>'2) Order Form'!I155</f>
        <v>0</v>
      </c>
    </row>
    <row r="149" spans="1:2" x14ac:dyDescent="0.2">
      <c r="A149" s="172">
        <v>7048652274489</v>
      </c>
      <c r="B149" s="161">
        <f>'2) Order Form'!I156</f>
        <v>0</v>
      </c>
    </row>
    <row r="150" spans="1:2" x14ac:dyDescent="0.2">
      <c r="A150" s="172">
        <v>7048652662446</v>
      </c>
      <c r="B150" s="161">
        <f>'2) Order Form'!I157</f>
        <v>0</v>
      </c>
    </row>
    <row r="151" spans="1:2" x14ac:dyDescent="0.2">
      <c r="A151" s="172">
        <v>7048652662439</v>
      </c>
      <c r="B151" s="161">
        <f>'2) Order Form'!I158</f>
        <v>0</v>
      </c>
    </row>
    <row r="152" spans="1:2" x14ac:dyDescent="0.2">
      <c r="A152" s="172">
        <v>7048652662422</v>
      </c>
      <c r="B152" s="161">
        <f>'2) Order Form'!I159</f>
        <v>0</v>
      </c>
    </row>
    <row r="153" spans="1:2" x14ac:dyDescent="0.2">
      <c r="A153" s="172">
        <v>7048652274236</v>
      </c>
      <c r="B153" s="161">
        <f>'2) Order Form'!I160</f>
        <v>0</v>
      </c>
    </row>
    <row r="154" spans="1:2" x14ac:dyDescent="0.2">
      <c r="A154" s="172">
        <v>7048652274229</v>
      </c>
      <c r="B154" s="161">
        <f>'2) Order Form'!I161</f>
        <v>0</v>
      </c>
    </row>
    <row r="155" spans="1:2" x14ac:dyDescent="0.2">
      <c r="A155" s="172">
        <v>7048652274212</v>
      </c>
      <c r="B155" s="161">
        <f>'2) Order Form'!I162</f>
        <v>0</v>
      </c>
    </row>
    <row r="156" spans="1:2" x14ac:dyDescent="0.2">
      <c r="A156" s="172">
        <v>7048652660886</v>
      </c>
      <c r="B156" s="161">
        <f>'2) Order Form'!I163</f>
        <v>0</v>
      </c>
    </row>
    <row r="157" spans="1:2" x14ac:dyDescent="0.2">
      <c r="A157" s="172">
        <v>7048652660879</v>
      </c>
      <c r="B157" s="161">
        <f>'2) Order Form'!I164</f>
        <v>0</v>
      </c>
    </row>
    <row r="158" spans="1:2" x14ac:dyDescent="0.2">
      <c r="A158" s="172">
        <v>7048652660862</v>
      </c>
      <c r="B158" s="161">
        <f>'2) Order Form'!I165</f>
        <v>0</v>
      </c>
    </row>
    <row r="159" spans="1:2" x14ac:dyDescent="0.2">
      <c r="A159" s="172">
        <v>7048652660916</v>
      </c>
      <c r="B159" s="161">
        <f>'2) Order Form'!I166</f>
        <v>0</v>
      </c>
    </row>
    <row r="160" spans="1:2" x14ac:dyDescent="0.2">
      <c r="A160" s="172">
        <v>7048652660909</v>
      </c>
      <c r="B160" s="161">
        <f>'2) Order Form'!I167</f>
        <v>0</v>
      </c>
    </row>
    <row r="161" spans="1:2" x14ac:dyDescent="0.2">
      <c r="A161" s="172">
        <v>7048652660893</v>
      </c>
      <c r="B161" s="161">
        <f>'2) Order Form'!I168</f>
        <v>0</v>
      </c>
    </row>
    <row r="162" spans="1:2" x14ac:dyDescent="0.2">
      <c r="A162" s="172">
        <v>7048652555496</v>
      </c>
      <c r="B162" s="161">
        <f>'2) Order Form'!I169</f>
        <v>0</v>
      </c>
    </row>
    <row r="163" spans="1:2" x14ac:dyDescent="0.2">
      <c r="A163" s="172">
        <v>7048652555489</v>
      </c>
      <c r="B163" s="161">
        <f>'2) Order Form'!I170</f>
        <v>0</v>
      </c>
    </row>
    <row r="164" spans="1:2" x14ac:dyDescent="0.2">
      <c r="A164" s="172">
        <v>7048652555472</v>
      </c>
      <c r="B164" s="161">
        <f>'2) Order Form'!I171</f>
        <v>0</v>
      </c>
    </row>
    <row r="165" spans="1:2" x14ac:dyDescent="0.2">
      <c r="A165" s="172">
        <v>7048652274724</v>
      </c>
      <c r="B165" s="161">
        <f>'2) Order Form'!I172</f>
        <v>0</v>
      </c>
    </row>
    <row r="166" spans="1:2" x14ac:dyDescent="0.2">
      <c r="A166" s="172">
        <v>7048652274717</v>
      </c>
      <c r="B166" s="161">
        <f>'2) Order Form'!I173</f>
        <v>0</v>
      </c>
    </row>
    <row r="167" spans="1:2" x14ac:dyDescent="0.2">
      <c r="A167" s="172">
        <v>7048652274700</v>
      </c>
      <c r="B167" s="161">
        <f>'2) Order Form'!I174</f>
        <v>0</v>
      </c>
    </row>
    <row r="168" spans="1:2" x14ac:dyDescent="0.2">
      <c r="A168" s="172">
        <v>7048652661067</v>
      </c>
      <c r="B168" s="161">
        <f>'2) Order Form'!I175</f>
        <v>0</v>
      </c>
    </row>
    <row r="169" spans="1:2" x14ac:dyDescent="0.2">
      <c r="A169" s="172">
        <v>7048652661050</v>
      </c>
      <c r="B169" s="161">
        <f>'2) Order Form'!I176</f>
        <v>0</v>
      </c>
    </row>
    <row r="170" spans="1:2" x14ac:dyDescent="0.2">
      <c r="A170" s="172">
        <v>7048652661043</v>
      </c>
      <c r="B170" s="161">
        <f>'2) Order Form'!I177</f>
        <v>0</v>
      </c>
    </row>
    <row r="171" spans="1:2" x14ac:dyDescent="0.2">
      <c r="A171" s="172">
        <v>7048652274663</v>
      </c>
      <c r="B171" s="161">
        <f>'2) Order Form'!I178</f>
        <v>0</v>
      </c>
    </row>
    <row r="172" spans="1:2" x14ac:dyDescent="0.2">
      <c r="A172" s="172">
        <v>7048652274656</v>
      </c>
      <c r="B172" s="161">
        <f>'2) Order Form'!I179</f>
        <v>0</v>
      </c>
    </row>
    <row r="173" spans="1:2" x14ac:dyDescent="0.2">
      <c r="A173" s="172">
        <v>7048652274649</v>
      </c>
      <c r="B173" s="161">
        <f>'2) Order Form'!I180</f>
        <v>0</v>
      </c>
    </row>
    <row r="174" spans="1:2" x14ac:dyDescent="0.2">
      <c r="A174" s="172">
        <v>7048652661036</v>
      </c>
      <c r="B174" s="161">
        <f>'2) Order Form'!I181</f>
        <v>0</v>
      </c>
    </row>
    <row r="175" spans="1:2" x14ac:dyDescent="0.2">
      <c r="A175" s="172">
        <v>7048652661029</v>
      </c>
      <c r="B175" s="161">
        <f>'2) Order Form'!I182</f>
        <v>0</v>
      </c>
    </row>
    <row r="176" spans="1:2" x14ac:dyDescent="0.2">
      <c r="A176" s="172">
        <v>7048652661012</v>
      </c>
      <c r="B176" s="161">
        <f>'2) Order Form'!I183</f>
        <v>0</v>
      </c>
    </row>
    <row r="177" spans="1:2" x14ac:dyDescent="0.2">
      <c r="A177" s="172">
        <v>7048652327543</v>
      </c>
      <c r="B177" s="161">
        <f>'2) Order Form'!I184</f>
        <v>0</v>
      </c>
    </row>
    <row r="178" spans="1:2" x14ac:dyDescent="0.2">
      <c r="A178" s="172">
        <v>7048652661609</v>
      </c>
      <c r="B178" s="161">
        <f>'2) Order Form'!I185</f>
        <v>0</v>
      </c>
    </row>
    <row r="179" spans="1:2" x14ac:dyDescent="0.2">
      <c r="A179" s="172">
        <v>7048652328250</v>
      </c>
      <c r="B179" s="161">
        <f>'2) Order Form'!I186</f>
        <v>0</v>
      </c>
    </row>
    <row r="180" spans="1:2" x14ac:dyDescent="0.2">
      <c r="A180" s="172">
        <v>7048652661623</v>
      </c>
      <c r="B180" s="161">
        <f>'2) Order Form'!I187</f>
        <v>0</v>
      </c>
    </row>
    <row r="181" spans="1:2" x14ac:dyDescent="0.2">
      <c r="A181" s="172">
        <v>7048652476913</v>
      </c>
      <c r="B181" s="161">
        <f>'2) Order Form'!I188</f>
        <v>0</v>
      </c>
    </row>
    <row r="182" spans="1:2" x14ac:dyDescent="0.2">
      <c r="A182" s="172">
        <v>7048652476920</v>
      </c>
      <c r="B182" s="161">
        <f>'2) Order Form'!I189</f>
        <v>0</v>
      </c>
    </row>
    <row r="183" spans="1:2" x14ac:dyDescent="0.2">
      <c r="A183" s="172">
        <v>7048652476937</v>
      </c>
      <c r="B183" s="161">
        <f>'2) Order Form'!I190</f>
        <v>0</v>
      </c>
    </row>
    <row r="184" spans="1:2" x14ac:dyDescent="0.2">
      <c r="A184" s="172">
        <v>7048652476944</v>
      </c>
      <c r="B184" s="161">
        <f>'2) Order Form'!I191</f>
        <v>0</v>
      </c>
    </row>
    <row r="185" spans="1:2" x14ac:dyDescent="0.2">
      <c r="A185" s="172">
        <v>7048652328298</v>
      </c>
      <c r="B185" s="161">
        <f>'2) Order Form'!I192</f>
        <v>0</v>
      </c>
    </row>
    <row r="186" spans="1:2" x14ac:dyDescent="0.2">
      <c r="A186" s="172">
        <v>7048652328281</v>
      </c>
      <c r="B186" s="161">
        <f>'2) Order Form'!I193</f>
        <v>0</v>
      </c>
    </row>
    <row r="187" spans="1:2" x14ac:dyDescent="0.2">
      <c r="A187" s="172">
        <v>7048652327550</v>
      </c>
      <c r="B187" s="161">
        <f>'2) Order Form'!I194</f>
        <v>0</v>
      </c>
    </row>
    <row r="188" spans="1:2" x14ac:dyDescent="0.2">
      <c r="A188" s="172">
        <v>7048652327567</v>
      </c>
      <c r="B188" s="161">
        <f>'2) Order Form'!I195</f>
        <v>0</v>
      </c>
    </row>
    <row r="189" spans="1:2" x14ac:dyDescent="0.2">
      <c r="A189" s="172">
        <v>7048652327581</v>
      </c>
      <c r="B189" s="161">
        <f>'2) Order Form'!I196</f>
        <v>0</v>
      </c>
    </row>
    <row r="190" spans="1:2" x14ac:dyDescent="0.2">
      <c r="A190" s="172">
        <v>7048652542625</v>
      </c>
      <c r="B190" s="161">
        <f>'2) Order Form'!I197</f>
        <v>0</v>
      </c>
    </row>
    <row r="191" spans="1:2" x14ac:dyDescent="0.2">
      <c r="A191" s="172">
        <v>7048652327642</v>
      </c>
      <c r="B191" s="161">
        <f>'2) Order Form'!I198</f>
        <v>0</v>
      </c>
    </row>
    <row r="192" spans="1:2" x14ac:dyDescent="0.2">
      <c r="A192" s="172">
        <v>7048652327703</v>
      </c>
      <c r="B192" s="161">
        <f>'2) Order Form'!I199</f>
        <v>0</v>
      </c>
    </row>
    <row r="193" spans="1:2" x14ac:dyDescent="0.2">
      <c r="A193" s="172">
        <v>7048652327697</v>
      </c>
      <c r="B193" s="161">
        <f>'2) Order Form'!I200</f>
        <v>0</v>
      </c>
    </row>
    <row r="194" spans="1:2" x14ac:dyDescent="0.2">
      <c r="A194" s="172">
        <v>7048652327680</v>
      </c>
      <c r="B194" s="161">
        <f>'2) Order Form'!I201</f>
        <v>0</v>
      </c>
    </row>
    <row r="195" spans="1:2" x14ac:dyDescent="0.2">
      <c r="A195" s="172">
        <v>7048652327673</v>
      </c>
      <c r="B195" s="161">
        <f>'2) Order Form'!I202</f>
        <v>0</v>
      </c>
    </row>
    <row r="196" spans="1:2" x14ac:dyDescent="0.2">
      <c r="A196" s="172">
        <v>7048652327666</v>
      </c>
      <c r="B196" s="161">
        <f>'2) Order Form'!I203</f>
        <v>0</v>
      </c>
    </row>
    <row r="197" spans="1:2" x14ac:dyDescent="0.2">
      <c r="A197" s="172">
        <v>7048652327659</v>
      </c>
      <c r="B197" s="161">
        <f>'2) Order Form'!I204</f>
        <v>0</v>
      </c>
    </row>
    <row r="198" spans="1:2" x14ac:dyDescent="0.2">
      <c r="A198" s="172">
        <v>7048652661630</v>
      </c>
      <c r="B198" s="161">
        <f>'2) Order Form'!I205</f>
        <v>0</v>
      </c>
    </row>
    <row r="199" spans="1:2" x14ac:dyDescent="0.2">
      <c r="A199" s="172">
        <v>7048652542434</v>
      </c>
      <c r="B199" s="161">
        <f>'2) Order Form'!I206</f>
        <v>0</v>
      </c>
    </row>
    <row r="200" spans="1:2" x14ac:dyDescent="0.2">
      <c r="A200" s="172">
        <v>7048652661647</v>
      </c>
      <c r="B200" s="161">
        <f>'2) Order Form'!I207</f>
        <v>0</v>
      </c>
    </row>
    <row r="201" spans="1:2" x14ac:dyDescent="0.2">
      <c r="A201" s="172">
        <v>7048652542465</v>
      </c>
      <c r="B201" s="161">
        <f>'2) Order Form'!I208</f>
        <v>0</v>
      </c>
    </row>
    <row r="202" spans="1:2" x14ac:dyDescent="0.2">
      <c r="A202" s="172">
        <v>7048652542472</v>
      </c>
      <c r="B202" s="161">
        <f>'2) Order Form'!I209</f>
        <v>0</v>
      </c>
    </row>
    <row r="203" spans="1:2" x14ac:dyDescent="0.2">
      <c r="A203" s="172">
        <v>7048652542694</v>
      </c>
      <c r="B203" s="161">
        <f>'2) Order Form'!I210</f>
        <v>0</v>
      </c>
    </row>
    <row r="204" spans="1:2" x14ac:dyDescent="0.2">
      <c r="A204" s="172">
        <v>7048652542687</v>
      </c>
      <c r="B204" s="161">
        <f>'2) Order Form'!I211</f>
        <v>0</v>
      </c>
    </row>
    <row r="205" spans="1:2" x14ac:dyDescent="0.2">
      <c r="A205" s="172">
        <v>7048652542670</v>
      </c>
      <c r="B205" s="161">
        <f>'2) Order Form'!I212</f>
        <v>0</v>
      </c>
    </row>
    <row r="206" spans="1:2" x14ac:dyDescent="0.2">
      <c r="A206" s="172">
        <v>7048652544742</v>
      </c>
      <c r="B206" s="161">
        <f>'2) Order Form'!I213</f>
        <v>0</v>
      </c>
    </row>
    <row r="207" spans="1:2" x14ac:dyDescent="0.2">
      <c r="A207" s="172">
        <v>7048652544735</v>
      </c>
      <c r="B207" s="161">
        <f>'2) Order Form'!I214</f>
        <v>0</v>
      </c>
    </row>
    <row r="208" spans="1:2" x14ac:dyDescent="0.2">
      <c r="A208" s="172">
        <v>7048652544728</v>
      </c>
      <c r="B208" s="161">
        <f>'2) Order Form'!I215</f>
        <v>0</v>
      </c>
    </row>
    <row r="209" spans="1:2" x14ac:dyDescent="0.2">
      <c r="A209" s="172">
        <v>7048652661500</v>
      </c>
      <c r="B209" s="161">
        <f>'2) Order Form'!I216</f>
        <v>0</v>
      </c>
    </row>
    <row r="210" spans="1:2" x14ac:dyDescent="0.2">
      <c r="A210" s="172">
        <v>7048652327710</v>
      </c>
      <c r="B210" s="161">
        <f>'2) Order Form'!I217</f>
        <v>0</v>
      </c>
    </row>
    <row r="211" spans="1:2" x14ac:dyDescent="0.2">
      <c r="A211" s="172">
        <v>7048652664143</v>
      </c>
      <c r="B211" s="161">
        <f>'2) Order Form'!I218</f>
        <v>0</v>
      </c>
    </row>
    <row r="212" spans="1:2" x14ac:dyDescent="0.2">
      <c r="A212" s="172">
        <v>7048652664150</v>
      </c>
      <c r="B212" s="161">
        <f>'2) Order Form'!I219</f>
        <v>0</v>
      </c>
    </row>
    <row r="213" spans="1:2" x14ac:dyDescent="0.2">
      <c r="A213" s="172">
        <v>7048652542601</v>
      </c>
      <c r="B213" s="161">
        <f>'2) Order Form'!I220</f>
        <v>0</v>
      </c>
    </row>
    <row r="214" spans="1:2" x14ac:dyDescent="0.2">
      <c r="A214" s="172">
        <v>7048652327772</v>
      </c>
      <c r="B214" s="161">
        <f>'2) Order Form'!I221</f>
        <v>0</v>
      </c>
    </row>
    <row r="215" spans="1:2" x14ac:dyDescent="0.2">
      <c r="A215" s="172">
        <v>7048652544797</v>
      </c>
      <c r="B215" s="161">
        <f>'2) Order Form'!I222</f>
        <v>0</v>
      </c>
    </row>
    <row r="216" spans="1:2" x14ac:dyDescent="0.2">
      <c r="A216" s="172">
        <v>7048652544780</v>
      </c>
      <c r="B216" s="161">
        <f>'2) Order Form'!I223</f>
        <v>0</v>
      </c>
    </row>
    <row r="217" spans="1:2" x14ac:dyDescent="0.2">
      <c r="A217" s="172">
        <v>7048652544773</v>
      </c>
      <c r="B217" s="161">
        <f>'2) Order Form'!I224</f>
        <v>0</v>
      </c>
    </row>
    <row r="218" spans="1:2" x14ac:dyDescent="0.2">
      <c r="A218" s="172">
        <v>7048652327802</v>
      </c>
      <c r="B218" s="161">
        <f>'2) Order Form'!I225</f>
        <v>0</v>
      </c>
    </row>
    <row r="219" spans="1:2" x14ac:dyDescent="0.2">
      <c r="A219" s="172">
        <v>7048652327796</v>
      </c>
      <c r="B219" s="161">
        <f>'2) Order Form'!I226</f>
        <v>0</v>
      </c>
    </row>
    <row r="220" spans="1:2" x14ac:dyDescent="0.2">
      <c r="A220" s="172">
        <v>7048652327789</v>
      </c>
      <c r="B220" s="161">
        <f>'2) Order Form'!I227</f>
        <v>0</v>
      </c>
    </row>
    <row r="221" spans="1:2" x14ac:dyDescent="0.2">
      <c r="A221" s="172">
        <v>7048652661661</v>
      </c>
      <c r="B221" s="161">
        <f>'2) Order Form'!I228</f>
        <v>0</v>
      </c>
    </row>
    <row r="222" spans="1:2" x14ac:dyDescent="0.2">
      <c r="A222" s="172">
        <v>7048652542373</v>
      </c>
      <c r="B222" s="161">
        <f>'2) Order Form'!I229</f>
        <v>0</v>
      </c>
    </row>
    <row r="223" spans="1:2" x14ac:dyDescent="0.2">
      <c r="A223" s="172">
        <v>7048652664136</v>
      </c>
      <c r="B223" s="161">
        <f>'2) Order Form'!I230</f>
        <v>0</v>
      </c>
    </row>
    <row r="224" spans="1:2" x14ac:dyDescent="0.2">
      <c r="A224" s="172">
        <v>7048652664129</v>
      </c>
      <c r="B224" s="161">
        <f>'2) Order Form'!I231</f>
        <v>0</v>
      </c>
    </row>
    <row r="225" spans="1:2" x14ac:dyDescent="0.2">
      <c r="A225" s="172">
        <v>7048652542403</v>
      </c>
      <c r="B225" s="161">
        <f>'2) Order Form'!I232</f>
        <v>0</v>
      </c>
    </row>
    <row r="226" spans="1:2" x14ac:dyDescent="0.2">
      <c r="A226" s="172">
        <v>7048652542410</v>
      </c>
      <c r="B226" s="161">
        <f>'2) Order Form'!I233</f>
        <v>0</v>
      </c>
    </row>
    <row r="227" spans="1:2" x14ac:dyDescent="0.2">
      <c r="A227" s="172">
        <v>7048652557018</v>
      </c>
      <c r="B227" s="161">
        <f>'2) Order Form'!I234</f>
        <v>0</v>
      </c>
    </row>
    <row r="228" spans="1:2" x14ac:dyDescent="0.2">
      <c r="A228" s="172">
        <v>7048652557001</v>
      </c>
      <c r="B228" s="161">
        <f>'2) Order Form'!I235</f>
        <v>0</v>
      </c>
    </row>
    <row r="229" spans="1:2" x14ac:dyDescent="0.2">
      <c r="A229" s="172">
        <v>7048652328182</v>
      </c>
      <c r="B229" s="161">
        <f>'2) Order Form'!I236</f>
        <v>0</v>
      </c>
    </row>
    <row r="230" spans="1:2" x14ac:dyDescent="0.2">
      <c r="A230" s="172">
        <v>7048652328175</v>
      </c>
      <c r="B230" s="161">
        <f>'2) Order Form'!I237</f>
        <v>0</v>
      </c>
    </row>
    <row r="231" spans="1:2" x14ac:dyDescent="0.2">
      <c r="A231" s="172">
        <v>7048652328168</v>
      </c>
      <c r="B231" s="161">
        <f>'2) Order Form'!I238</f>
        <v>0</v>
      </c>
    </row>
    <row r="232" spans="1:2" x14ac:dyDescent="0.2">
      <c r="A232" s="172">
        <v>7048652328151</v>
      </c>
      <c r="B232" s="161">
        <f>'2) Order Form'!I239</f>
        <v>0</v>
      </c>
    </row>
    <row r="233" spans="1:2" x14ac:dyDescent="0.2">
      <c r="A233" s="172">
        <v>7048652328144</v>
      </c>
      <c r="B233" s="161">
        <f>'2) Order Form'!I240</f>
        <v>0</v>
      </c>
    </row>
    <row r="234" spans="1:2" x14ac:dyDescent="0.2">
      <c r="A234" s="172">
        <v>7048652328137</v>
      </c>
      <c r="B234" s="161">
        <f>'2) Order Form'!I241</f>
        <v>0</v>
      </c>
    </row>
    <row r="235" spans="1:2" x14ac:dyDescent="0.2">
      <c r="A235" s="172">
        <v>7048652557025</v>
      </c>
      <c r="B235" s="161">
        <f>'2) Order Form'!I242</f>
        <v>0</v>
      </c>
    </row>
    <row r="236" spans="1:2" x14ac:dyDescent="0.2">
      <c r="A236" s="172">
        <v>7048652556998</v>
      </c>
      <c r="B236" s="161">
        <f>'2) Order Form'!I243</f>
        <v>0</v>
      </c>
    </row>
    <row r="237" spans="1:2" x14ac:dyDescent="0.2">
      <c r="A237" s="172">
        <v>7048652328205</v>
      </c>
      <c r="B237" s="161">
        <f>'2) Order Form'!I244</f>
        <v>0</v>
      </c>
    </row>
    <row r="238" spans="1:2" x14ac:dyDescent="0.2">
      <c r="A238" s="172">
        <v>7048652328199</v>
      </c>
      <c r="B238" s="161">
        <f>'2) Order Form'!I245</f>
        <v>0</v>
      </c>
    </row>
    <row r="239" spans="1:2" x14ac:dyDescent="0.2">
      <c r="A239" s="172">
        <v>7048652327840</v>
      </c>
      <c r="B239" s="161">
        <f>'2) Order Form'!I246</f>
        <v>0</v>
      </c>
    </row>
    <row r="240" spans="1:2" x14ac:dyDescent="0.2">
      <c r="A240" s="172">
        <v>7048652327833</v>
      </c>
      <c r="B240" s="161">
        <f>'2) Order Form'!I247</f>
        <v>0</v>
      </c>
    </row>
    <row r="241" spans="1:2" x14ac:dyDescent="0.2">
      <c r="A241" s="172">
        <v>7048652542526</v>
      </c>
      <c r="B241" s="161">
        <f>'2) Order Form'!I248</f>
        <v>0</v>
      </c>
    </row>
    <row r="242" spans="1:2" x14ac:dyDescent="0.2">
      <c r="A242" s="172">
        <v>7048652542519</v>
      </c>
      <c r="B242" s="161">
        <f>'2) Order Form'!I249</f>
        <v>0</v>
      </c>
    </row>
    <row r="243" spans="1:2" x14ac:dyDescent="0.2">
      <c r="A243" s="172">
        <v>7048652542540</v>
      </c>
      <c r="B243" s="161">
        <f>'2) Order Form'!I250</f>
        <v>0</v>
      </c>
    </row>
    <row r="244" spans="1:2" x14ac:dyDescent="0.2">
      <c r="A244" s="172">
        <v>7048652542533</v>
      </c>
      <c r="B244" s="161">
        <f>'2) Order Form'!I251</f>
        <v>0</v>
      </c>
    </row>
    <row r="245" spans="1:2" x14ac:dyDescent="0.2">
      <c r="A245" s="172">
        <v>7048652327888</v>
      </c>
      <c r="B245" s="161">
        <f>'2) Order Form'!I252</f>
        <v>0</v>
      </c>
    </row>
    <row r="246" spans="1:2" x14ac:dyDescent="0.2">
      <c r="A246" s="172">
        <v>7048652327871</v>
      </c>
      <c r="B246" s="161">
        <f>'2) Order Form'!I253</f>
        <v>0</v>
      </c>
    </row>
    <row r="247" spans="1:2" x14ac:dyDescent="0.2">
      <c r="A247" s="172">
        <v>7048652327925</v>
      </c>
      <c r="B247" s="161">
        <f>'2) Order Form'!I254</f>
        <v>0</v>
      </c>
    </row>
    <row r="248" spans="1:2" x14ac:dyDescent="0.2">
      <c r="A248" s="172">
        <v>7048652327918</v>
      </c>
      <c r="B248" s="161">
        <f>'2) Order Form'!I255</f>
        <v>0</v>
      </c>
    </row>
    <row r="249" spans="1:2" x14ac:dyDescent="0.2">
      <c r="A249" s="172">
        <v>7048652661555</v>
      </c>
      <c r="B249" s="161">
        <f>'2) Order Form'!I256</f>
        <v>0</v>
      </c>
    </row>
    <row r="250" spans="1:2" x14ac:dyDescent="0.2">
      <c r="A250" s="172">
        <v>7048652661548</v>
      </c>
      <c r="B250" s="161">
        <f>'2) Order Form'!I257</f>
        <v>0</v>
      </c>
    </row>
    <row r="251" spans="1:2" x14ac:dyDescent="0.2">
      <c r="A251" s="172">
        <v>7048652661531</v>
      </c>
      <c r="B251" s="161">
        <f>'2) Order Form'!I258</f>
        <v>0</v>
      </c>
    </row>
    <row r="252" spans="1:2" x14ac:dyDescent="0.2">
      <c r="A252" s="172">
        <v>7048652661524</v>
      </c>
      <c r="B252" s="161">
        <f>'2) Order Form'!I259</f>
        <v>0</v>
      </c>
    </row>
    <row r="253" spans="1:2" x14ac:dyDescent="0.2">
      <c r="A253" s="172">
        <v>7048652661579</v>
      </c>
      <c r="B253" s="161">
        <f>'2) Order Form'!I260</f>
        <v>0</v>
      </c>
    </row>
    <row r="254" spans="1:2" x14ac:dyDescent="0.2">
      <c r="A254" s="172">
        <v>7048652661562</v>
      </c>
      <c r="B254" s="161">
        <f>'2) Order Form'!I261</f>
        <v>0</v>
      </c>
    </row>
    <row r="255" spans="1:2" x14ac:dyDescent="0.2">
      <c r="A255" s="172">
        <v>7048652661593</v>
      </c>
      <c r="B255" s="161">
        <f>'2) Order Form'!I262</f>
        <v>0</v>
      </c>
    </row>
    <row r="256" spans="1:2" x14ac:dyDescent="0.2">
      <c r="A256" s="172">
        <v>7048652661586</v>
      </c>
      <c r="B256" s="161">
        <f>'2) Order Form'!I263</f>
        <v>0</v>
      </c>
    </row>
    <row r="257" spans="1:2" x14ac:dyDescent="0.2">
      <c r="A257" s="172">
        <v>7048652328069</v>
      </c>
      <c r="B257" s="161">
        <f>'2) Order Form'!I264</f>
        <v>0</v>
      </c>
    </row>
    <row r="258" spans="1:2" x14ac:dyDescent="0.2">
      <c r="A258" s="172">
        <v>7048652328045</v>
      </c>
      <c r="B258" s="161">
        <f>'2) Order Form'!I265</f>
        <v>0</v>
      </c>
    </row>
    <row r="259" spans="1:2" x14ac:dyDescent="0.2">
      <c r="A259" s="172">
        <v>7048652328038</v>
      </c>
      <c r="B259" s="161">
        <f>'2) Order Form'!I266</f>
        <v>0</v>
      </c>
    </row>
    <row r="260" spans="1:2" x14ac:dyDescent="0.2">
      <c r="A260" s="172">
        <v>7048652328120</v>
      </c>
      <c r="B260" s="161">
        <f>'2) Order Form'!I267</f>
        <v>0</v>
      </c>
    </row>
    <row r="261" spans="1:2" x14ac:dyDescent="0.2">
      <c r="A261" s="172">
        <v>7048652328113</v>
      </c>
      <c r="B261" s="161">
        <f>'2) Order Form'!I268</f>
        <v>0</v>
      </c>
    </row>
    <row r="262" spans="1:2" x14ac:dyDescent="0.2">
      <c r="A262" s="172">
        <v>7048652328106</v>
      </c>
      <c r="B262" s="161">
        <f>'2) Order Form'!I269</f>
        <v>0</v>
      </c>
    </row>
    <row r="263" spans="1:2" x14ac:dyDescent="0.2">
      <c r="A263" s="172">
        <v>7048652328090</v>
      </c>
      <c r="B263" s="161">
        <f>'2) Order Form'!I270</f>
        <v>0</v>
      </c>
    </row>
    <row r="264" spans="1:2" x14ac:dyDescent="0.2">
      <c r="A264" s="172">
        <v>7048652328083</v>
      </c>
      <c r="B264" s="161">
        <f>'2) Order Form'!I271</f>
        <v>0</v>
      </c>
    </row>
    <row r="265" spans="1:2" x14ac:dyDescent="0.2">
      <c r="A265" s="172">
        <v>7048652328076</v>
      </c>
      <c r="B265" s="161">
        <f>'2) Order Form'!I272</f>
        <v>0</v>
      </c>
    </row>
    <row r="266" spans="1:2" x14ac:dyDescent="0.2">
      <c r="A266" s="172">
        <v>7048652327277</v>
      </c>
      <c r="B266" s="161">
        <f>'2) Order Form'!I273</f>
        <v>0</v>
      </c>
    </row>
    <row r="267" spans="1:2" x14ac:dyDescent="0.2">
      <c r="A267" s="172">
        <v>7048652327260</v>
      </c>
      <c r="B267" s="161">
        <f>'2) Order Form'!I274</f>
        <v>0</v>
      </c>
    </row>
    <row r="268" spans="1:2" x14ac:dyDescent="0.2">
      <c r="A268" s="172">
        <v>7048652327284</v>
      </c>
      <c r="B268" s="161">
        <f>'2) Order Form'!I275</f>
        <v>0</v>
      </c>
    </row>
    <row r="269" spans="1:2" x14ac:dyDescent="0.2">
      <c r="A269" s="172">
        <v>7048652327239</v>
      </c>
      <c r="B269" s="161">
        <f>'2) Order Form'!I276</f>
        <v>0</v>
      </c>
    </row>
    <row r="270" spans="1:2" x14ac:dyDescent="0.2">
      <c r="A270" s="172">
        <v>7048652327222</v>
      </c>
      <c r="B270" s="161">
        <f>'2) Order Form'!I277</f>
        <v>0</v>
      </c>
    </row>
    <row r="271" spans="1:2" x14ac:dyDescent="0.2">
      <c r="A271" s="172">
        <v>7048652327215</v>
      </c>
      <c r="B271" s="161">
        <f>'2) Order Form'!I278</f>
        <v>0</v>
      </c>
    </row>
    <row r="272" spans="1:2" x14ac:dyDescent="0.2">
      <c r="A272" s="172">
        <v>7048652327246</v>
      </c>
      <c r="B272" s="161">
        <f>'2) Order Form'!I279</f>
        <v>0</v>
      </c>
    </row>
    <row r="273" spans="1:2" x14ac:dyDescent="0.2">
      <c r="A273" s="172">
        <v>7048652327031</v>
      </c>
      <c r="B273" s="161">
        <f>'2) Order Form'!I280</f>
        <v>0</v>
      </c>
    </row>
    <row r="274" spans="1:2" x14ac:dyDescent="0.2">
      <c r="A274" s="172">
        <v>7048652327017</v>
      </c>
      <c r="B274" s="161">
        <f>'2) Order Form'!I281</f>
        <v>0</v>
      </c>
    </row>
    <row r="275" spans="1:2" x14ac:dyDescent="0.2">
      <c r="A275" s="172">
        <v>7048652327000</v>
      </c>
      <c r="B275" s="161">
        <f>'2) Order Form'!I282</f>
        <v>0</v>
      </c>
    </row>
    <row r="276" spans="1:2" x14ac:dyDescent="0.2">
      <c r="A276" s="172">
        <v>7048652326997</v>
      </c>
      <c r="B276" s="161">
        <f>'2) Order Form'!I283</f>
        <v>0</v>
      </c>
    </row>
    <row r="277" spans="1:2" x14ac:dyDescent="0.2">
      <c r="A277" s="172">
        <v>7048652327024</v>
      </c>
      <c r="B277" s="161">
        <f>'2) Order Form'!I284</f>
        <v>0</v>
      </c>
    </row>
    <row r="278" spans="1:2" x14ac:dyDescent="0.2">
      <c r="A278" s="172">
        <v>7048652327130</v>
      </c>
      <c r="B278" s="161">
        <f>'2) Order Form'!I285</f>
        <v>0</v>
      </c>
    </row>
    <row r="279" spans="1:2" x14ac:dyDescent="0.2">
      <c r="A279" s="172">
        <v>7048652327116</v>
      </c>
      <c r="B279" s="161">
        <f>'2) Order Form'!I286</f>
        <v>0</v>
      </c>
    </row>
    <row r="280" spans="1:2" x14ac:dyDescent="0.2">
      <c r="A280" s="172">
        <v>7048652327109</v>
      </c>
      <c r="B280" s="161">
        <f>'2) Order Form'!I287</f>
        <v>0</v>
      </c>
    </row>
    <row r="281" spans="1:2" x14ac:dyDescent="0.2">
      <c r="A281" s="172">
        <v>7048652327093</v>
      </c>
      <c r="B281" s="161">
        <f>'2) Order Form'!I288</f>
        <v>0</v>
      </c>
    </row>
    <row r="282" spans="1:2" x14ac:dyDescent="0.2">
      <c r="A282" s="172">
        <v>7048652327123</v>
      </c>
      <c r="B282" s="161">
        <f>'2) Order Form'!I289</f>
        <v>0</v>
      </c>
    </row>
    <row r="283" spans="1:2" x14ac:dyDescent="0.2">
      <c r="A283" s="172">
        <v>7048652326980</v>
      </c>
      <c r="B283" s="161">
        <f>'2) Order Form'!I290</f>
        <v>0</v>
      </c>
    </row>
    <row r="284" spans="1:2" x14ac:dyDescent="0.2">
      <c r="A284" s="172">
        <v>7048652326966</v>
      </c>
      <c r="B284" s="161">
        <f>'2) Order Form'!I291</f>
        <v>0</v>
      </c>
    </row>
    <row r="285" spans="1:2" x14ac:dyDescent="0.2">
      <c r="A285" s="172">
        <v>7048652326959</v>
      </c>
      <c r="B285" s="161">
        <f>'2) Order Form'!I292</f>
        <v>0</v>
      </c>
    </row>
    <row r="286" spans="1:2" x14ac:dyDescent="0.2">
      <c r="A286" s="172">
        <v>7048652326942</v>
      </c>
      <c r="B286" s="161">
        <f>'2) Order Form'!I293</f>
        <v>0</v>
      </c>
    </row>
    <row r="287" spans="1:2" x14ac:dyDescent="0.2">
      <c r="A287" s="172">
        <v>7048652326973</v>
      </c>
      <c r="B287" s="161">
        <f>'2) Order Form'!I294</f>
        <v>0</v>
      </c>
    </row>
    <row r="288" spans="1:2" x14ac:dyDescent="0.2">
      <c r="A288" s="172">
        <v>7048652327086</v>
      </c>
      <c r="B288" s="161">
        <f>'2) Order Form'!I295</f>
        <v>0</v>
      </c>
    </row>
    <row r="289" spans="1:2" x14ac:dyDescent="0.2">
      <c r="A289" s="172">
        <v>7048652327062</v>
      </c>
      <c r="B289" s="161">
        <f>'2) Order Form'!I296</f>
        <v>0</v>
      </c>
    </row>
    <row r="290" spans="1:2" x14ac:dyDescent="0.2">
      <c r="A290" s="172">
        <v>7048652327055</v>
      </c>
      <c r="B290" s="161">
        <f>'2) Order Form'!I297</f>
        <v>0</v>
      </c>
    </row>
    <row r="291" spans="1:2" x14ac:dyDescent="0.2">
      <c r="A291" s="172">
        <v>7048652327048</v>
      </c>
      <c r="B291" s="161">
        <f>'2) Order Form'!I298</f>
        <v>0</v>
      </c>
    </row>
    <row r="292" spans="1:2" x14ac:dyDescent="0.2">
      <c r="A292" s="172">
        <v>7048652327079</v>
      </c>
      <c r="B292" s="161">
        <f>'2) Order Form'!I299</f>
        <v>0</v>
      </c>
    </row>
    <row r="293" spans="1:2" x14ac:dyDescent="0.2">
      <c r="A293" s="172">
        <v>7048652327178</v>
      </c>
      <c r="B293" s="161">
        <f>'2) Order Form'!I300</f>
        <v>0</v>
      </c>
    </row>
    <row r="294" spans="1:2" x14ac:dyDescent="0.2">
      <c r="A294" s="172">
        <v>7048652327161</v>
      </c>
      <c r="B294" s="161">
        <f>'2) Order Form'!I301</f>
        <v>0</v>
      </c>
    </row>
    <row r="295" spans="1:2" x14ac:dyDescent="0.2">
      <c r="A295" s="172">
        <v>7048652327154</v>
      </c>
      <c r="B295" s="161">
        <f>'2) Order Form'!I302</f>
        <v>0</v>
      </c>
    </row>
    <row r="296" spans="1:2" x14ac:dyDescent="0.2">
      <c r="A296" s="172">
        <v>7048652327147</v>
      </c>
      <c r="B296" s="161">
        <f>'2) Order Form'!I303</f>
        <v>0</v>
      </c>
    </row>
    <row r="297" spans="1:2" x14ac:dyDescent="0.2">
      <c r="A297" s="172">
        <v>7048652615503</v>
      </c>
      <c r="B297" s="161">
        <f>'2) Order Form'!I304</f>
        <v>0</v>
      </c>
    </row>
    <row r="298" spans="1:2" x14ac:dyDescent="0.2">
      <c r="A298" s="172">
        <v>7048652661968</v>
      </c>
      <c r="B298" s="161">
        <f>'2) Order Form'!I305</f>
        <v>0</v>
      </c>
    </row>
    <row r="299" spans="1:2" x14ac:dyDescent="0.2">
      <c r="A299" s="172">
        <v>7048652615510</v>
      </c>
      <c r="B299" s="161">
        <f>'2) Order Form'!I306</f>
        <v>0</v>
      </c>
    </row>
    <row r="300" spans="1:2" x14ac:dyDescent="0.2">
      <c r="A300" s="172">
        <v>7048652661944</v>
      </c>
      <c r="B300" s="161">
        <f>'2) Order Form'!I307</f>
        <v>0</v>
      </c>
    </row>
    <row r="301" spans="1:2" x14ac:dyDescent="0.2">
      <c r="A301" s="172">
        <v>7048652662149</v>
      </c>
      <c r="B301" s="161">
        <f>'2) Order Form'!I308</f>
        <v>0</v>
      </c>
    </row>
    <row r="302" spans="1:2" x14ac:dyDescent="0.2">
      <c r="A302" s="172">
        <v>7048652615367</v>
      </c>
      <c r="B302" s="161">
        <f>'2) Order Form'!I309</f>
        <v>0</v>
      </c>
    </row>
    <row r="303" spans="1:2" x14ac:dyDescent="0.2">
      <c r="A303" s="172">
        <v>7048652666161</v>
      </c>
      <c r="B303" s="161">
        <f>'2) Order Form'!I310</f>
        <v>0</v>
      </c>
    </row>
    <row r="304" spans="1:2" x14ac:dyDescent="0.2">
      <c r="A304" s="172">
        <v>7048652615565</v>
      </c>
      <c r="B304" s="161">
        <f>'2) Order Form'!I311</f>
        <v>0</v>
      </c>
    </row>
    <row r="305" spans="1:2" x14ac:dyDescent="0.2">
      <c r="A305" s="172">
        <v>7048652615336</v>
      </c>
      <c r="B305" s="161">
        <f>'2) Order Form'!I312</f>
        <v>0</v>
      </c>
    </row>
    <row r="306" spans="1:2" x14ac:dyDescent="0.2">
      <c r="A306" s="172">
        <v>7048652661999</v>
      </c>
      <c r="B306" s="161">
        <f>'2) Order Form'!I313</f>
        <v>0</v>
      </c>
    </row>
    <row r="307" spans="1:2" x14ac:dyDescent="0.2">
      <c r="A307" s="172">
        <v>7048652615343</v>
      </c>
      <c r="B307" s="161">
        <f>'2) Order Form'!I314</f>
        <v>0</v>
      </c>
    </row>
    <row r="308" spans="1:2" x14ac:dyDescent="0.2">
      <c r="A308" s="172">
        <v>7048652661982</v>
      </c>
      <c r="B308" s="161">
        <f>'2) Order Form'!I315</f>
        <v>0</v>
      </c>
    </row>
    <row r="309" spans="1:2" x14ac:dyDescent="0.2">
      <c r="A309" s="172">
        <v>7048652662125</v>
      </c>
      <c r="B309" s="161">
        <f>'2) Order Form'!I316</f>
        <v>0</v>
      </c>
    </row>
    <row r="310" spans="1:2" x14ac:dyDescent="0.2">
      <c r="A310" s="172">
        <v>7048652615305</v>
      </c>
      <c r="B310" s="161">
        <f>'2) Order Form'!I317</f>
        <v>0</v>
      </c>
    </row>
    <row r="311" spans="1:2" x14ac:dyDescent="0.2">
      <c r="A311" s="172">
        <v>7048652666178</v>
      </c>
      <c r="B311" s="161">
        <f>'2) Order Form'!I318</f>
        <v>0</v>
      </c>
    </row>
    <row r="312" spans="1:2" x14ac:dyDescent="0.2">
      <c r="A312" s="172">
        <v>7048652615350</v>
      </c>
      <c r="B312" s="161">
        <f>'2) Order Form'!I319</f>
        <v>0</v>
      </c>
    </row>
    <row r="313" spans="1:2" x14ac:dyDescent="0.2">
      <c r="A313" s="172">
        <v>7048652615275</v>
      </c>
      <c r="B313" s="161">
        <f>'2) Order Form'!I320</f>
        <v>0</v>
      </c>
    </row>
    <row r="314" spans="1:2" x14ac:dyDescent="0.2">
      <c r="A314" s="172">
        <v>7048652615268</v>
      </c>
      <c r="B314" s="161">
        <f>'2) Order Form'!I321</f>
        <v>0</v>
      </c>
    </row>
    <row r="315" spans="1:2" x14ac:dyDescent="0.2">
      <c r="A315" s="172">
        <v>7048652615282</v>
      </c>
      <c r="B315" s="161">
        <f>'2) Order Form'!I322</f>
        <v>0</v>
      </c>
    </row>
    <row r="316" spans="1:2" x14ac:dyDescent="0.2">
      <c r="A316" s="172">
        <v>7048652615251</v>
      </c>
      <c r="B316" s="161">
        <f>'2) Order Form'!I323</f>
        <v>0</v>
      </c>
    </row>
    <row r="317" spans="1:2" x14ac:dyDescent="0.2">
      <c r="A317" s="172">
        <v>7048652662156</v>
      </c>
      <c r="B317" s="161">
        <f>'2) Order Form'!I324</f>
        <v>0</v>
      </c>
    </row>
    <row r="318" spans="1:2" x14ac:dyDescent="0.2">
      <c r="A318" s="172">
        <v>7048652615299</v>
      </c>
      <c r="B318" s="161">
        <f>'2) Order Form'!I325</f>
        <v>0</v>
      </c>
    </row>
    <row r="319" spans="1:2" x14ac:dyDescent="0.2">
      <c r="A319" s="172">
        <v>7048652615138</v>
      </c>
      <c r="B319" s="161">
        <f>'2) Order Form'!I326</f>
        <v>0</v>
      </c>
    </row>
    <row r="320" spans="1:2" x14ac:dyDescent="0.2">
      <c r="A320" s="172">
        <v>7048652614919</v>
      </c>
      <c r="B320" s="161">
        <f>'2) Order Form'!I327</f>
        <v>0</v>
      </c>
    </row>
    <row r="321" spans="1:2" x14ac:dyDescent="0.2">
      <c r="A321" s="172">
        <v>7048652615107</v>
      </c>
      <c r="B321" s="161">
        <f>'2) Order Form'!I328</f>
        <v>0</v>
      </c>
    </row>
    <row r="322" spans="1:2" x14ac:dyDescent="0.2">
      <c r="A322" s="172">
        <v>7048652615091</v>
      </c>
      <c r="B322" s="161">
        <f>'2) Order Form'!I329</f>
        <v>0</v>
      </c>
    </row>
    <row r="323" spans="1:2" x14ac:dyDescent="0.2">
      <c r="A323" s="172">
        <v>7048652615114</v>
      </c>
      <c r="B323" s="161">
        <f>'2) Order Form'!I330</f>
        <v>0</v>
      </c>
    </row>
    <row r="324" spans="1:2" x14ac:dyDescent="0.2">
      <c r="A324" s="172">
        <v>7048652615084</v>
      </c>
      <c r="B324" s="161">
        <f>'2) Order Form'!I331</f>
        <v>0</v>
      </c>
    </row>
    <row r="325" spans="1:2" x14ac:dyDescent="0.2">
      <c r="A325" s="172">
        <v>7048652662163</v>
      </c>
      <c r="B325" s="161">
        <f>'2) Order Form'!I332</f>
        <v>0</v>
      </c>
    </row>
    <row r="326" spans="1:2" x14ac:dyDescent="0.2">
      <c r="A326" s="172">
        <v>7048652615121</v>
      </c>
      <c r="B326" s="161">
        <f>'2) Order Form'!I333</f>
        <v>0</v>
      </c>
    </row>
    <row r="327" spans="1:2" x14ac:dyDescent="0.2">
      <c r="A327" s="172">
        <v>7048652615077</v>
      </c>
      <c r="B327" s="161">
        <f>'2) Order Form'!I334</f>
        <v>0</v>
      </c>
    </row>
    <row r="328" spans="1:2" x14ac:dyDescent="0.2">
      <c r="A328" s="172">
        <v>7048652614896</v>
      </c>
      <c r="B328" s="161">
        <f>'2) Order Form'!I335</f>
        <v>0</v>
      </c>
    </row>
    <row r="329" spans="1:2" x14ac:dyDescent="0.2">
      <c r="A329" s="172">
        <v>7048652616470</v>
      </c>
      <c r="B329" s="161">
        <f>'2) Order Form'!I336</f>
        <v>0</v>
      </c>
    </row>
    <row r="330" spans="1:2" x14ac:dyDescent="0.2">
      <c r="A330" s="172">
        <v>7048652616463</v>
      </c>
      <c r="B330" s="161">
        <f>'2) Order Form'!I337</f>
        <v>0</v>
      </c>
    </row>
    <row r="331" spans="1:2" x14ac:dyDescent="0.2">
      <c r="A331" s="172">
        <v>7048652663849</v>
      </c>
      <c r="B331" s="161">
        <f>'2) Order Form'!I338</f>
        <v>0</v>
      </c>
    </row>
    <row r="332" spans="1:2" x14ac:dyDescent="0.2">
      <c r="A332" s="172">
        <v>7048652616487</v>
      </c>
      <c r="B332" s="161">
        <f>'2) Order Form'!I339</f>
        <v>0</v>
      </c>
    </row>
    <row r="333" spans="1:2" x14ac:dyDescent="0.2">
      <c r="A333" s="172">
        <v>7048652616494</v>
      </c>
      <c r="B333" s="161">
        <f>'2) Order Form'!I340</f>
        <v>0</v>
      </c>
    </row>
    <row r="334" spans="1:2" x14ac:dyDescent="0.2">
      <c r="A334" s="172">
        <v>7048652616456</v>
      </c>
      <c r="B334" s="161">
        <f>'2) Order Form'!I341</f>
        <v>0</v>
      </c>
    </row>
    <row r="335" spans="1:2" x14ac:dyDescent="0.2">
      <c r="A335" s="172">
        <v>7048652616432</v>
      </c>
      <c r="B335" s="161">
        <f>'2) Order Form'!I342</f>
        <v>0</v>
      </c>
    </row>
    <row r="336" spans="1:2" x14ac:dyDescent="0.2">
      <c r="A336" s="172">
        <v>7048652616449</v>
      </c>
      <c r="B336" s="161">
        <f>'2) Order Form'!I343</f>
        <v>0</v>
      </c>
    </row>
    <row r="337" spans="1:2" x14ac:dyDescent="0.2">
      <c r="A337" s="172">
        <v>7048652662187</v>
      </c>
      <c r="B337" s="161">
        <f>'2) Order Form'!I344</f>
        <v>0</v>
      </c>
    </row>
    <row r="338" spans="1:2" x14ac:dyDescent="0.2">
      <c r="A338" s="172">
        <v>7048652662170</v>
      </c>
      <c r="B338" s="161">
        <f>'2) Order Form'!I345</f>
        <v>0</v>
      </c>
    </row>
    <row r="339" spans="1:2" x14ac:dyDescent="0.2">
      <c r="A339" s="172">
        <v>7048652662194</v>
      </c>
      <c r="B339" s="161">
        <f>'2) Order Form'!I346</f>
        <v>0</v>
      </c>
    </row>
    <row r="340" spans="1:2" x14ac:dyDescent="0.2">
      <c r="A340" s="172">
        <v>7048652662200</v>
      </c>
      <c r="B340" s="161">
        <f>'2) Order Form'!I347</f>
        <v>0</v>
      </c>
    </row>
    <row r="341" spans="1:2" x14ac:dyDescent="0.2">
      <c r="A341" s="172">
        <v>7048652662118</v>
      </c>
      <c r="B341" s="161">
        <f>'2) Order Form'!I348</f>
        <v>0</v>
      </c>
    </row>
    <row r="342" spans="1:2" x14ac:dyDescent="0.2">
      <c r="A342" s="172">
        <v>7048652662217</v>
      </c>
      <c r="B342" s="161">
        <f>'2) Order Form'!I349</f>
        <v>0</v>
      </c>
    </row>
    <row r="343" spans="1:2" x14ac:dyDescent="0.2">
      <c r="A343" s="172">
        <v>7048652662101</v>
      </c>
      <c r="B343" s="161">
        <f>'2) Order Form'!I350</f>
        <v>0</v>
      </c>
    </row>
    <row r="344" spans="1:2" x14ac:dyDescent="0.2">
      <c r="A344" s="172">
        <v>7048652498892</v>
      </c>
      <c r="B344" s="161">
        <f>'2) Order Form'!I351</f>
        <v>0</v>
      </c>
    </row>
    <row r="345" spans="1:2" x14ac:dyDescent="0.2">
      <c r="A345" s="172">
        <v>7048652542076</v>
      </c>
      <c r="B345" s="161">
        <f>'2) Order Form'!I352</f>
        <v>0</v>
      </c>
    </row>
    <row r="346" spans="1:2" x14ac:dyDescent="0.2">
      <c r="A346" s="172">
        <v>7048652475442</v>
      </c>
      <c r="B346" s="161">
        <f>'2) Order Form'!I353</f>
        <v>0</v>
      </c>
    </row>
    <row r="347" spans="1:2" x14ac:dyDescent="0.2">
      <c r="A347" s="172">
        <v>7048652275158</v>
      </c>
      <c r="B347" s="161">
        <f>'2) Order Form'!I354</f>
        <v>0</v>
      </c>
    </row>
    <row r="348" spans="1:2" x14ac:dyDescent="0.2">
      <c r="A348" s="172">
        <v>7048652275141</v>
      </c>
      <c r="B348" s="161">
        <f>'2) Order Form'!I355</f>
        <v>0</v>
      </c>
    </row>
    <row r="349" spans="1:2" x14ac:dyDescent="0.2">
      <c r="A349" s="172">
        <v>7048652275134</v>
      </c>
      <c r="B349" s="161">
        <f>'2) Order Form'!I356</f>
        <v>0</v>
      </c>
    </row>
    <row r="350" spans="1:2" x14ac:dyDescent="0.2">
      <c r="A350" s="172">
        <v>7048652275165</v>
      </c>
      <c r="B350" s="161">
        <f>'2) Order Form'!I357</f>
        <v>0</v>
      </c>
    </row>
    <row r="351" spans="1:2" x14ac:dyDescent="0.2">
      <c r="A351" s="172">
        <v>7048652275233</v>
      </c>
      <c r="B351" s="161">
        <f>'2) Order Form'!I358</f>
        <v>0</v>
      </c>
    </row>
    <row r="352" spans="1:2" x14ac:dyDescent="0.2">
      <c r="A352" s="172">
        <v>7048652275226</v>
      </c>
      <c r="B352" s="161">
        <f>'2) Order Form'!I359</f>
        <v>0</v>
      </c>
    </row>
    <row r="353" spans="1:2" x14ac:dyDescent="0.2">
      <c r="A353" s="172">
        <v>7048652275219</v>
      </c>
      <c r="B353" s="161">
        <f>'2) Order Form'!I360</f>
        <v>0</v>
      </c>
    </row>
    <row r="354" spans="1:2" x14ac:dyDescent="0.2">
      <c r="A354" s="172">
        <v>7048652275240</v>
      </c>
      <c r="B354" s="161">
        <f>'2) Order Form'!I361</f>
        <v>0</v>
      </c>
    </row>
    <row r="355" spans="1:2" x14ac:dyDescent="0.2">
      <c r="A355" s="172">
        <v>7048652275318</v>
      </c>
      <c r="B355" s="161">
        <f>'2) Order Form'!I362</f>
        <v>0</v>
      </c>
    </row>
    <row r="356" spans="1:2" x14ac:dyDescent="0.2">
      <c r="A356" s="172">
        <v>7048652275301</v>
      </c>
      <c r="B356" s="161">
        <f>'2) Order Form'!I363</f>
        <v>0</v>
      </c>
    </row>
    <row r="357" spans="1:2" x14ac:dyDescent="0.2">
      <c r="A357" s="172">
        <v>7048652275295</v>
      </c>
      <c r="B357" s="161">
        <f>'2) Order Form'!I364</f>
        <v>0</v>
      </c>
    </row>
    <row r="358" spans="1:2" x14ac:dyDescent="0.2">
      <c r="A358" s="172">
        <v>7048652275325</v>
      </c>
      <c r="B358" s="161">
        <f>'2) Order Form'!I365</f>
        <v>0</v>
      </c>
    </row>
    <row r="359" spans="1:2" x14ac:dyDescent="0.2">
      <c r="A359" s="172">
        <v>7048652539038</v>
      </c>
      <c r="B359" s="161">
        <f>'2) Order Form'!I366</f>
        <v>0</v>
      </c>
    </row>
    <row r="360" spans="1:2" x14ac:dyDescent="0.2">
      <c r="A360" s="172">
        <v>7048652539021</v>
      </c>
      <c r="B360" s="161">
        <f>'2) Order Form'!I367</f>
        <v>0</v>
      </c>
    </row>
    <row r="361" spans="1:2" x14ac:dyDescent="0.2">
      <c r="A361" s="172">
        <v>7048652539014</v>
      </c>
      <c r="B361" s="161">
        <f>'2) Order Form'!I368</f>
        <v>0</v>
      </c>
    </row>
    <row r="362" spans="1:2" x14ac:dyDescent="0.2">
      <c r="A362" s="172">
        <v>7048652539045</v>
      </c>
      <c r="B362" s="161">
        <f>'2) Order Form'!I369</f>
        <v>0</v>
      </c>
    </row>
    <row r="363" spans="1:2" x14ac:dyDescent="0.2">
      <c r="A363" s="172">
        <v>7048652275394</v>
      </c>
      <c r="B363" s="161">
        <f>'2) Order Form'!I370</f>
        <v>0</v>
      </c>
    </row>
    <row r="364" spans="1:2" x14ac:dyDescent="0.2">
      <c r="A364" s="172">
        <v>7048652275387</v>
      </c>
      <c r="B364" s="161">
        <f>'2) Order Form'!I371</f>
        <v>0</v>
      </c>
    </row>
    <row r="365" spans="1:2" x14ac:dyDescent="0.2">
      <c r="A365" s="172">
        <v>7048652275370</v>
      </c>
      <c r="B365" s="161">
        <f>'2) Order Form'!I372</f>
        <v>0</v>
      </c>
    </row>
    <row r="366" spans="1:2" x14ac:dyDescent="0.2">
      <c r="A366" s="172">
        <v>7048652275400</v>
      </c>
      <c r="B366" s="161">
        <f>'2) Order Form'!I373</f>
        <v>0</v>
      </c>
    </row>
    <row r="367" spans="1:2" x14ac:dyDescent="0.2">
      <c r="A367" s="172">
        <v>7048652537997</v>
      </c>
      <c r="B367" s="161">
        <f>'2) Order Form'!I374</f>
        <v>0</v>
      </c>
    </row>
    <row r="368" spans="1:2" x14ac:dyDescent="0.2">
      <c r="A368" s="172">
        <v>7048652537980</v>
      </c>
      <c r="B368" s="161">
        <f>'2) Order Form'!I375</f>
        <v>0</v>
      </c>
    </row>
    <row r="369" spans="1:2" x14ac:dyDescent="0.2">
      <c r="A369" s="172">
        <v>7048652537973</v>
      </c>
      <c r="B369" s="161">
        <f>'2) Order Form'!I376</f>
        <v>0</v>
      </c>
    </row>
    <row r="370" spans="1:2" x14ac:dyDescent="0.2">
      <c r="A370" s="172">
        <v>7048652538000</v>
      </c>
      <c r="B370" s="161">
        <f>'2) Order Form'!I377</f>
        <v>0</v>
      </c>
    </row>
    <row r="371" spans="1:2" x14ac:dyDescent="0.2">
      <c r="A371" s="172">
        <v>7048652538031</v>
      </c>
      <c r="B371" s="161">
        <f>'2) Order Form'!I378</f>
        <v>0</v>
      </c>
    </row>
    <row r="372" spans="1:2" x14ac:dyDescent="0.2">
      <c r="A372" s="172">
        <v>7048652538024</v>
      </c>
      <c r="B372" s="161">
        <f>'2) Order Form'!I379</f>
        <v>0</v>
      </c>
    </row>
    <row r="373" spans="1:2" x14ac:dyDescent="0.2">
      <c r="A373" s="172">
        <v>7048652538017</v>
      </c>
      <c r="B373" s="161">
        <f>'2) Order Form'!I380</f>
        <v>0</v>
      </c>
    </row>
    <row r="374" spans="1:2" x14ac:dyDescent="0.2">
      <c r="A374" s="172">
        <v>7048652538048</v>
      </c>
      <c r="B374" s="161">
        <f>'2) Order Form'!I381</f>
        <v>0</v>
      </c>
    </row>
    <row r="375" spans="1:2" x14ac:dyDescent="0.2">
      <c r="A375" s="172">
        <v>7048652275516</v>
      </c>
      <c r="B375" s="161">
        <f>'2) Order Form'!I382</f>
        <v>0</v>
      </c>
    </row>
    <row r="376" spans="1:2" x14ac:dyDescent="0.2">
      <c r="A376" s="172">
        <v>7048652275509</v>
      </c>
      <c r="B376" s="161">
        <f>'2) Order Form'!I383</f>
        <v>0</v>
      </c>
    </row>
    <row r="377" spans="1:2" x14ac:dyDescent="0.2">
      <c r="A377" s="172">
        <v>7048652275493</v>
      </c>
      <c r="B377" s="161">
        <f>'2) Order Form'!I384</f>
        <v>0</v>
      </c>
    </row>
    <row r="378" spans="1:2" x14ac:dyDescent="0.2">
      <c r="A378" s="172">
        <v>7048652275523</v>
      </c>
      <c r="B378" s="161">
        <f>'2) Order Form'!I385</f>
        <v>0</v>
      </c>
    </row>
    <row r="379" spans="1:2" x14ac:dyDescent="0.2">
      <c r="A379" s="172">
        <v>7048652193476</v>
      </c>
      <c r="B379" s="161">
        <f>'2) Order Form'!I386</f>
        <v>0</v>
      </c>
    </row>
    <row r="380" spans="1:2" x14ac:dyDescent="0.2">
      <c r="A380" s="172">
        <v>7048652193469</v>
      </c>
      <c r="B380" s="161">
        <f>'2) Order Form'!I387</f>
        <v>0</v>
      </c>
    </row>
    <row r="381" spans="1:2" x14ac:dyDescent="0.2">
      <c r="A381" s="172">
        <v>7048652193452</v>
      </c>
      <c r="B381" s="161">
        <f>'2) Order Form'!I388</f>
        <v>0</v>
      </c>
    </row>
    <row r="382" spans="1:2" x14ac:dyDescent="0.2">
      <c r="A382" s="172">
        <v>7048652193483</v>
      </c>
      <c r="B382" s="161">
        <f>'2) Order Form'!I389</f>
        <v>0</v>
      </c>
    </row>
    <row r="383" spans="1:2" x14ac:dyDescent="0.2">
      <c r="A383" s="172">
        <v>7048652538758</v>
      </c>
      <c r="B383" s="161">
        <f>'2) Order Form'!I390</f>
        <v>0</v>
      </c>
    </row>
    <row r="384" spans="1:2" x14ac:dyDescent="0.2">
      <c r="A384" s="172">
        <v>7048652538741</v>
      </c>
      <c r="B384" s="161">
        <f>'2) Order Form'!I391</f>
        <v>0</v>
      </c>
    </row>
    <row r="385" spans="1:2" x14ac:dyDescent="0.2">
      <c r="A385" s="172">
        <v>7048652538734</v>
      </c>
      <c r="B385" s="161">
        <f>'2) Order Form'!I392</f>
        <v>0</v>
      </c>
    </row>
    <row r="386" spans="1:2" x14ac:dyDescent="0.2">
      <c r="A386" s="172">
        <v>7048652538765</v>
      </c>
      <c r="B386" s="161">
        <f>'2) Order Form'!I393</f>
        <v>0</v>
      </c>
    </row>
    <row r="387" spans="1:2" x14ac:dyDescent="0.2">
      <c r="A387" s="172">
        <v>7048652538796</v>
      </c>
      <c r="B387" s="161">
        <f>'2) Order Form'!I394</f>
        <v>0</v>
      </c>
    </row>
    <row r="388" spans="1:2" x14ac:dyDescent="0.2">
      <c r="A388" s="172">
        <v>7048652538789</v>
      </c>
      <c r="B388" s="161">
        <f>'2) Order Form'!I395</f>
        <v>0</v>
      </c>
    </row>
    <row r="389" spans="1:2" x14ac:dyDescent="0.2">
      <c r="A389" s="172">
        <v>7048652538772</v>
      </c>
      <c r="B389" s="161">
        <f>'2) Order Form'!I396</f>
        <v>0</v>
      </c>
    </row>
    <row r="390" spans="1:2" x14ac:dyDescent="0.2">
      <c r="A390" s="172">
        <v>7048652538802</v>
      </c>
      <c r="B390" s="161">
        <f>'2) Order Form'!I397</f>
        <v>0</v>
      </c>
    </row>
    <row r="391" spans="1:2" x14ac:dyDescent="0.2">
      <c r="A391" s="172">
        <v>7048652275752</v>
      </c>
      <c r="B391" s="161">
        <f>'2) Order Form'!I398</f>
        <v>0</v>
      </c>
    </row>
    <row r="392" spans="1:2" x14ac:dyDescent="0.2">
      <c r="A392" s="172">
        <v>7048652275745</v>
      </c>
      <c r="B392" s="161">
        <f>'2) Order Form'!I399</f>
        <v>0</v>
      </c>
    </row>
    <row r="393" spans="1:2" x14ac:dyDescent="0.2">
      <c r="A393" s="172">
        <v>7048652275738</v>
      </c>
      <c r="B393" s="161">
        <f>'2) Order Form'!I400</f>
        <v>0</v>
      </c>
    </row>
    <row r="394" spans="1:2" x14ac:dyDescent="0.2">
      <c r="A394" s="172">
        <v>7048652275769</v>
      </c>
      <c r="B394" s="161">
        <f>'2) Order Form'!I401</f>
        <v>0</v>
      </c>
    </row>
    <row r="395" spans="1:2" x14ac:dyDescent="0.2">
      <c r="A395" s="172">
        <v>7048652544841</v>
      </c>
      <c r="B395" s="161">
        <f>'2) Order Form'!I402</f>
        <v>0</v>
      </c>
    </row>
    <row r="396" spans="1:2" x14ac:dyDescent="0.2">
      <c r="A396" s="172">
        <v>7048652544834</v>
      </c>
      <c r="B396" s="161">
        <f>'2) Order Form'!I403</f>
        <v>0</v>
      </c>
    </row>
    <row r="397" spans="1:2" x14ac:dyDescent="0.2">
      <c r="A397" s="172">
        <v>7048652544827</v>
      </c>
      <c r="B397" s="161">
        <f>'2) Order Form'!I404</f>
        <v>0</v>
      </c>
    </row>
    <row r="398" spans="1:2" x14ac:dyDescent="0.2">
      <c r="A398" s="172">
        <v>7048652544858</v>
      </c>
      <c r="B398" s="161">
        <f>'2) Order Form'!I405</f>
        <v>0</v>
      </c>
    </row>
    <row r="399" spans="1:2" x14ac:dyDescent="0.2">
      <c r="A399" s="172">
        <v>7048652275950</v>
      </c>
      <c r="B399" s="161">
        <f>'2) Order Form'!I406</f>
        <v>0</v>
      </c>
    </row>
    <row r="400" spans="1:2" x14ac:dyDescent="0.2">
      <c r="A400" s="172">
        <v>7048652275943</v>
      </c>
      <c r="B400" s="161">
        <f>'2) Order Form'!I407</f>
        <v>0</v>
      </c>
    </row>
    <row r="401" spans="1:2" x14ac:dyDescent="0.2">
      <c r="A401" s="172">
        <v>7048652275936</v>
      </c>
      <c r="B401" s="161">
        <f>'2) Order Form'!I408</f>
        <v>0</v>
      </c>
    </row>
    <row r="402" spans="1:2" x14ac:dyDescent="0.2">
      <c r="A402" s="172">
        <v>7048652275967</v>
      </c>
      <c r="B402" s="161">
        <f>'2) Order Form'!I409</f>
        <v>0</v>
      </c>
    </row>
    <row r="403" spans="1:2" x14ac:dyDescent="0.2">
      <c r="A403" s="172">
        <v>7048652538635</v>
      </c>
      <c r="B403" s="161">
        <f>'2) Order Form'!I410</f>
        <v>0</v>
      </c>
    </row>
    <row r="404" spans="1:2" x14ac:dyDescent="0.2">
      <c r="A404" s="172">
        <v>7048652538628</v>
      </c>
      <c r="B404" s="161">
        <f>'2) Order Form'!I411</f>
        <v>0</v>
      </c>
    </row>
    <row r="405" spans="1:2" x14ac:dyDescent="0.2">
      <c r="A405" s="172">
        <v>7048652538611</v>
      </c>
      <c r="B405" s="161">
        <f>'2) Order Form'!I412</f>
        <v>0</v>
      </c>
    </row>
    <row r="406" spans="1:2" x14ac:dyDescent="0.2">
      <c r="A406" s="172">
        <v>7048652538642</v>
      </c>
      <c r="B406" s="161">
        <f>'2) Order Form'!I413</f>
        <v>0</v>
      </c>
    </row>
    <row r="407" spans="1:2" x14ac:dyDescent="0.2">
      <c r="A407" s="172">
        <v>7048652538437</v>
      </c>
      <c r="B407" s="161">
        <f>'2) Order Form'!I414</f>
        <v>0</v>
      </c>
    </row>
    <row r="408" spans="1:2" x14ac:dyDescent="0.2">
      <c r="A408" s="172">
        <v>7048652538420</v>
      </c>
      <c r="B408" s="161">
        <f>'2) Order Form'!I415</f>
        <v>0</v>
      </c>
    </row>
    <row r="409" spans="1:2" x14ac:dyDescent="0.2">
      <c r="A409" s="172">
        <v>7048652538413</v>
      </c>
      <c r="B409" s="161">
        <f>'2) Order Form'!I416</f>
        <v>0</v>
      </c>
    </row>
    <row r="410" spans="1:2" x14ac:dyDescent="0.2">
      <c r="A410" s="172">
        <v>7048652538444</v>
      </c>
      <c r="B410" s="161">
        <f>'2) Order Form'!I417</f>
        <v>0</v>
      </c>
    </row>
    <row r="411" spans="1:2" x14ac:dyDescent="0.2">
      <c r="A411" s="172">
        <v>7048652538475</v>
      </c>
      <c r="B411" s="161">
        <f>'2) Order Form'!I418</f>
        <v>0</v>
      </c>
    </row>
    <row r="412" spans="1:2" x14ac:dyDescent="0.2">
      <c r="A412" s="172">
        <v>7048652538468</v>
      </c>
      <c r="B412" s="161">
        <f>'2) Order Form'!I419</f>
        <v>0</v>
      </c>
    </row>
    <row r="413" spans="1:2" x14ac:dyDescent="0.2">
      <c r="A413" s="172">
        <v>7048652538451</v>
      </c>
      <c r="B413" s="161">
        <f>'2) Order Form'!I420</f>
        <v>0</v>
      </c>
    </row>
    <row r="414" spans="1:2" x14ac:dyDescent="0.2">
      <c r="A414" s="172">
        <v>7048652538482</v>
      </c>
      <c r="B414" s="161">
        <f>'2) Order Form'!I421</f>
        <v>0</v>
      </c>
    </row>
    <row r="415" spans="1:2" x14ac:dyDescent="0.2">
      <c r="A415" s="172">
        <v>7048652276353</v>
      </c>
      <c r="B415" s="161">
        <f>'2) Order Form'!I422</f>
        <v>0</v>
      </c>
    </row>
    <row r="416" spans="1:2" x14ac:dyDescent="0.2">
      <c r="A416" s="172">
        <v>7048652276346</v>
      </c>
      <c r="B416" s="161">
        <f>'2) Order Form'!I423</f>
        <v>0</v>
      </c>
    </row>
    <row r="417" spans="1:2" x14ac:dyDescent="0.2">
      <c r="A417" s="172">
        <v>7048652276339</v>
      </c>
      <c r="B417" s="161">
        <f>'2) Order Form'!I424</f>
        <v>0</v>
      </c>
    </row>
    <row r="418" spans="1:2" x14ac:dyDescent="0.2">
      <c r="A418" s="172">
        <v>7048652276360</v>
      </c>
      <c r="B418" s="161">
        <f>'2) Order Form'!I425</f>
        <v>0</v>
      </c>
    </row>
    <row r="419" spans="1:2" x14ac:dyDescent="0.2">
      <c r="A419" s="172">
        <v>7048652538314</v>
      </c>
      <c r="B419" s="161">
        <f>'2) Order Form'!I426</f>
        <v>0</v>
      </c>
    </row>
    <row r="420" spans="1:2" x14ac:dyDescent="0.2">
      <c r="A420" s="172">
        <v>7048652538307</v>
      </c>
      <c r="B420" s="161">
        <f>'2) Order Form'!I427</f>
        <v>0</v>
      </c>
    </row>
    <row r="421" spans="1:2" x14ac:dyDescent="0.2">
      <c r="A421" s="172">
        <v>7048652538291</v>
      </c>
      <c r="B421" s="161">
        <f>'2) Order Form'!I428</f>
        <v>0</v>
      </c>
    </row>
    <row r="422" spans="1:2" x14ac:dyDescent="0.2">
      <c r="A422" s="172">
        <v>7048652538321</v>
      </c>
      <c r="B422" s="161">
        <f>'2) Order Form'!I429</f>
        <v>0</v>
      </c>
    </row>
    <row r="423" spans="1:2" x14ac:dyDescent="0.2">
      <c r="A423" s="172">
        <v>7048652279132</v>
      </c>
      <c r="B423" s="161">
        <f>'2) Order Form'!I430</f>
        <v>0</v>
      </c>
    </row>
    <row r="424" spans="1:2" x14ac:dyDescent="0.2">
      <c r="A424" s="172">
        <v>7048652279125</v>
      </c>
      <c r="B424" s="161">
        <f>'2) Order Form'!I431</f>
        <v>0</v>
      </c>
    </row>
    <row r="425" spans="1:2" x14ac:dyDescent="0.2">
      <c r="A425" s="172">
        <v>7048652279118</v>
      </c>
      <c r="B425" s="161">
        <f>'2) Order Form'!I432</f>
        <v>0</v>
      </c>
    </row>
    <row r="426" spans="1:2" x14ac:dyDescent="0.2">
      <c r="A426" s="172">
        <v>7048652279149</v>
      </c>
      <c r="B426" s="161">
        <f>'2) Order Form'!I433</f>
        <v>0</v>
      </c>
    </row>
    <row r="427" spans="1:2" x14ac:dyDescent="0.2">
      <c r="A427" s="172">
        <v>7048652536310</v>
      </c>
      <c r="B427" s="161">
        <f>'2) Order Form'!I434</f>
        <v>0</v>
      </c>
    </row>
    <row r="428" spans="1:2" x14ac:dyDescent="0.2">
      <c r="A428" s="172">
        <v>7048652536303</v>
      </c>
      <c r="B428" s="161">
        <f>'2) Order Form'!I435</f>
        <v>0</v>
      </c>
    </row>
    <row r="429" spans="1:2" x14ac:dyDescent="0.2">
      <c r="A429" s="172">
        <v>7048652536297</v>
      </c>
      <c r="B429" s="161">
        <f>'2) Order Form'!I436</f>
        <v>0</v>
      </c>
    </row>
    <row r="430" spans="1:2" x14ac:dyDescent="0.2">
      <c r="A430" s="172">
        <v>7048652536327</v>
      </c>
      <c r="B430" s="161">
        <f>'2) Order Form'!I437</f>
        <v>0</v>
      </c>
    </row>
    <row r="431" spans="1:2" x14ac:dyDescent="0.2">
      <c r="A431" s="172">
        <v>7048652279217</v>
      </c>
      <c r="B431" s="161">
        <f>'2) Order Form'!I438</f>
        <v>0</v>
      </c>
    </row>
    <row r="432" spans="1:2" x14ac:dyDescent="0.2">
      <c r="A432" s="172">
        <v>7048652279200</v>
      </c>
      <c r="B432" s="161">
        <f>'2) Order Form'!I439</f>
        <v>0</v>
      </c>
    </row>
    <row r="433" spans="1:2" x14ac:dyDescent="0.2">
      <c r="A433" s="172">
        <v>7048652279194</v>
      </c>
      <c r="B433" s="161">
        <f>'2) Order Form'!I440</f>
        <v>0</v>
      </c>
    </row>
    <row r="434" spans="1:2" x14ac:dyDescent="0.2">
      <c r="A434" s="172">
        <v>7048652279224</v>
      </c>
      <c r="B434" s="161">
        <f>'2) Order Form'!I441</f>
        <v>0</v>
      </c>
    </row>
    <row r="435" spans="1:2" x14ac:dyDescent="0.2">
      <c r="A435" s="172">
        <v>7048652278777</v>
      </c>
      <c r="B435" s="161">
        <f>'2) Order Form'!I442</f>
        <v>0</v>
      </c>
    </row>
    <row r="436" spans="1:2" x14ac:dyDescent="0.2">
      <c r="A436" s="172">
        <v>7048652278760</v>
      </c>
      <c r="B436" s="161">
        <f>'2) Order Form'!I443</f>
        <v>0</v>
      </c>
    </row>
    <row r="437" spans="1:2" x14ac:dyDescent="0.2">
      <c r="A437" s="172">
        <v>7048652278753</v>
      </c>
      <c r="B437" s="161">
        <f>'2) Order Form'!I444</f>
        <v>0</v>
      </c>
    </row>
    <row r="438" spans="1:2" x14ac:dyDescent="0.2">
      <c r="A438" s="172">
        <v>7048652278784</v>
      </c>
      <c r="B438" s="161">
        <f>'2) Order Form'!I445</f>
        <v>0</v>
      </c>
    </row>
    <row r="439" spans="1:2" x14ac:dyDescent="0.2">
      <c r="A439" s="172">
        <v>7048652537478</v>
      </c>
      <c r="B439" s="161">
        <f>'2) Order Form'!I446</f>
        <v>0</v>
      </c>
    </row>
    <row r="440" spans="1:2" x14ac:dyDescent="0.2">
      <c r="A440" s="172">
        <v>7048652537461</v>
      </c>
      <c r="B440" s="161">
        <f>'2) Order Form'!I447</f>
        <v>0</v>
      </c>
    </row>
    <row r="441" spans="1:2" x14ac:dyDescent="0.2">
      <c r="A441" s="172">
        <v>7048652537454</v>
      </c>
      <c r="B441" s="161">
        <f>'2) Order Form'!I448</f>
        <v>0</v>
      </c>
    </row>
    <row r="442" spans="1:2" x14ac:dyDescent="0.2">
      <c r="A442" s="172">
        <v>7048652537485</v>
      </c>
      <c r="B442" s="161">
        <f>'2) Order Form'!I449</f>
        <v>0</v>
      </c>
    </row>
    <row r="443" spans="1:2" x14ac:dyDescent="0.2">
      <c r="A443" s="172">
        <v>7048652277398</v>
      </c>
      <c r="B443" s="161">
        <f>'2) Order Form'!I450</f>
        <v>0</v>
      </c>
    </row>
    <row r="444" spans="1:2" x14ac:dyDescent="0.2">
      <c r="A444" s="172">
        <v>7048652277381</v>
      </c>
      <c r="B444" s="161">
        <f>'2) Order Form'!I451</f>
        <v>0</v>
      </c>
    </row>
    <row r="445" spans="1:2" x14ac:dyDescent="0.2">
      <c r="A445" s="172">
        <v>7048652277374</v>
      </c>
      <c r="B445" s="161">
        <f>'2) Order Form'!I452</f>
        <v>0</v>
      </c>
    </row>
    <row r="446" spans="1:2" x14ac:dyDescent="0.2">
      <c r="A446" s="172">
        <v>7048652277404</v>
      </c>
      <c r="B446" s="161">
        <f>'2) Order Form'!I453</f>
        <v>0</v>
      </c>
    </row>
    <row r="447" spans="1:2" x14ac:dyDescent="0.2">
      <c r="A447" s="172">
        <v>7048652537317</v>
      </c>
      <c r="B447" s="161">
        <f>'2) Order Form'!I454</f>
        <v>0</v>
      </c>
    </row>
    <row r="448" spans="1:2" x14ac:dyDescent="0.2">
      <c r="A448" s="172">
        <v>7048652537300</v>
      </c>
      <c r="B448" s="161">
        <f>'2) Order Form'!I455</f>
        <v>0</v>
      </c>
    </row>
    <row r="449" spans="1:2" x14ac:dyDescent="0.2">
      <c r="A449" s="172">
        <v>7048652537294</v>
      </c>
      <c r="B449" s="161">
        <f>'2) Order Form'!I456</f>
        <v>0</v>
      </c>
    </row>
    <row r="450" spans="1:2" x14ac:dyDescent="0.2">
      <c r="A450" s="172">
        <v>7048652537324</v>
      </c>
      <c r="B450" s="161">
        <f>'2) Order Form'!I457</f>
        <v>0</v>
      </c>
    </row>
    <row r="451" spans="1:2" x14ac:dyDescent="0.2">
      <c r="A451" s="172">
        <v>7048652537157</v>
      </c>
      <c r="B451" s="161">
        <f>'2) Order Form'!I458</f>
        <v>0</v>
      </c>
    </row>
    <row r="452" spans="1:2" x14ac:dyDescent="0.2">
      <c r="A452" s="172">
        <v>7048652537140</v>
      </c>
      <c r="B452" s="161">
        <f>'2) Order Form'!I459</f>
        <v>0</v>
      </c>
    </row>
    <row r="453" spans="1:2" x14ac:dyDescent="0.2">
      <c r="A453" s="172">
        <v>7048652537133</v>
      </c>
      <c r="B453" s="161">
        <f>'2) Order Form'!I460</f>
        <v>0</v>
      </c>
    </row>
    <row r="454" spans="1:2" x14ac:dyDescent="0.2">
      <c r="A454" s="172">
        <v>7048652537164</v>
      </c>
      <c r="B454" s="161">
        <f>'2) Order Form'!I461</f>
        <v>0</v>
      </c>
    </row>
    <row r="455" spans="1:2" x14ac:dyDescent="0.2">
      <c r="A455" s="172">
        <v>7048652537232</v>
      </c>
      <c r="B455" s="161">
        <f>'2) Order Form'!I462</f>
        <v>0</v>
      </c>
    </row>
    <row r="456" spans="1:2" x14ac:dyDescent="0.2">
      <c r="A456" s="172">
        <v>7048652537225</v>
      </c>
      <c r="B456" s="161">
        <f>'2) Order Form'!I463</f>
        <v>0</v>
      </c>
    </row>
    <row r="457" spans="1:2" x14ac:dyDescent="0.2">
      <c r="A457" s="172">
        <v>7048652537218</v>
      </c>
      <c r="B457" s="161">
        <f>'2) Order Form'!I464</f>
        <v>0</v>
      </c>
    </row>
    <row r="458" spans="1:2" x14ac:dyDescent="0.2">
      <c r="A458" s="172">
        <v>7048652537249</v>
      </c>
      <c r="B458" s="161">
        <f>'2) Order Form'!I465</f>
        <v>0</v>
      </c>
    </row>
    <row r="459" spans="1:2" x14ac:dyDescent="0.2">
      <c r="A459" s="172">
        <v>7048652666512</v>
      </c>
      <c r="B459" s="161">
        <f>'2) Order Form'!I466</f>
        <v>0</v>
      </c>
    </row>
    <row r="460" spans="1:2" x14ac:dyDescent="0.2">
      <c r="A460" s="172">
        <v>7048652666505</v>
      </c>
      <c r="B460" s="161">
        <f>'2) Order Form'!I467</f>
        <v>0</v>
      </c>
    </row>
    <row r="461" spans="1:2" x14ac:dyDescent="0.2">
      <c r="A461" s="172">
        <v>7048652666499</v>
      </c>
      <c r="B461" s="161">
        <f>'2) Order Form'!I468</f>
        <v>0</v>
      </c>
    </row>
    <row r="462" spans="1:2" x14ac:dyDescent="0.2">
      <c r="A462" s="172">
        <v>7048652666529</v>
      </c>
      <c r="B462" s="161">
        <f>'2) Order Form'!I469</f>
        <v>0</v>
      </c>
    </row>
    <row r="463" spans="1:2" x14ac:dyDescent="0.2">
      <c r="A463" s="172">
        <v>7048652277671</v>
      </c>
      <c r="B463" s="161">
        <f>'2) Order Form'!I470</f>
        <v>0</v>
      </c>
    </row>
    <row r="464" spans="1:2" x14ac:dyDescent="0.2">
      <c r="A464" s="172">
        <v>7048652277664</v>
      </c>
      <c r="B464" s="161">
        <f>'2) Order Form'!I471</f>
        <v>0</v>
      </c>
    </row>
    <row r="465" spans="1:2" x14ac:dyDescent="0.2">
      <c r="A465" s="172">
        <v>7048652277657</v>
      </c>
      <c r="B465" s="161">
        <f>'2) Order Form'!I472</f>
        <v>0</v>
      </c>
    </row>
    <row r="466" spans="1:2" x14ac:dyDescent="0.2">
      <c r="A466" s="172">
        <v>7048652277688</v>
      </c>
      <c r="B466" s="161">
        <f>'2) Order Form'!I473</f>
        <v>0</v>
      </c>
    </row>
    <row r="467" spans="1:2" x14ac:dyDescent="0.2">
      <c r="A467" s="172">
        <v>7048652275486</v>
      </c>
      <c r="B467" s="161">
        <f>'2) Order Form'!I474</f>
        <v>0</v>
      </c>
    </row>
    <row r="468" spans="1:2" x14ac:dyDescent="0.2">
      <c r="A468" s="172">
        <v>7048652275479</v>
      </c>
      <c r="B468" s="161">
        <f>'2) Order Form'!I475</f>
        <v>0</v>
      </c>
    </row>
    <row r="469" spans="1:2" x14ac:dyDescent="0.2">
      <c r="A469" s="172">
        <v>7048652275462</v>
      </c>
      <c r="B469" s="161">
        <f>'2) Order Form'!I476</f>
        <v>0</v>
      </c>
    </row>
    <row r="470" spans="1:2" x14ac:dyDescent="0.2">
      <c r="A470" s="172">
        <v>7048652275455</v>
      </c>
      <c r="B470" s="161">
        <f>'2) Order Form'!I477</f>
        <v>0</v>
      </c>
    </row>
    <row r="471" spans="1:2" x14ac:dyDescent="0.2">
      <c r="A471" s="172">
        <v>7048652539007</v>
      </c>
      <c r="B471" s="161">
        <f>'2) Order Form'!I478</f>
        <v>0</v>
      </c>
    </row>
    <row r="472" spans="1:2" x14ac:dyDescent="0.2">
      <c r="A472" s="172">
        <v>7048652538994</v>
      </c>
      <c r="B472" s="161">
        <f>'2) Order Form'!I479</f>
        <v>0</v>
      </c>
    </row>
    <row r="473" spans="1:2" x14ac:dyDescent="0.2">
      <c r="A473" s="172">
        <v>7048652538987</v>
      </c>
      <c r="B473" s="161">
        <f>'2) Order Form'!I480</f>
        <v>0</v>
      </c>
    </row>
    <row r="474" spans="1:2" x14ac:dyDescent="0.2">
      <c r="A474" s="172">
        <v>7048652538970</v>
      </c>
      <c r="B474" s="161">
        <f>'2) Order Form'!I481</f>
        <v>0</v>
      </c>
    </row>
    <row r="475" spans="1:2" x14ac:dyDescent="0.2">
      <c r="A475" s="172">
        <v>7048652537843</v>
      </c>
      <c r="B475" s="161">
        <f>'2) Order Form'!I482</f>
        <v>0</v>
      </c>
    </row>
    <row r="476" spans="1:2" x14ac:dyDescent="0.2">
      <c r="A476" s="172">
        <v>7048652537836</v>
      </c>
      <c r="B476" s="161">
        <f>'2) Order Form'!I483</f>
        <v>0</v>
      </c>
    </row>
    <row r="477" spans="1:2" x14ac:dyDescent="0.2">
      <c r="A477" s="172">
        <v>7048652537829</v>
      </c>
      <c r="B477" s="161">
        <f>'2) Order Form'!I484</f>
        <v>0</v>
      </c>
    </row>
    <row r="478" spans="1:2" x14ac:dyDescent="0.2">
      <c r="A478" s="172">
        <v>7048652537812</v>
      </c>
      <c r="B478" s="161">
        <f>'2) Order Form'!I485</f>
        <v>0</v>
      </c>
    </row>
    <row r="479" spans="1:2" x14ac:dyDescent="0.2">
      <c r="A479" s="172">
        <v>7048652661791</v>
      </c>
      <c r="B479" s="161">
        <f>'2) Order Form'!I486</f>
        <v>0</v>
      </c>
    </row>
    <row r="480" spans="1:2" x14ac:dyDescent="0.2">
      <c r="A480" s="172">
        <v>7048652661784</v>
      </c>
      <c r="B480" s="161">
        <f>'2) Order Form'!I487</f>
        <v>0</v>
      </c>
    </row>
    <row r="481" spans="1:2" x14ac:dyDescent="0.2">
      <c r="A481" s="172">
        <v>7048652661777</v>
      </c>
      <c r="B481" s="161">
        <f>'2) Order Form'!I488</f>
        <v>0</v>
      </c>
    </row>
    <row r="482" spans="1:2" x14ac:dyDescent="0.2">
      <c r="A482" s="172">
        <v>7048652661760</v>
      </c>
      <c r="B482" s="161">
        <f>'2) Order Form'!I489</f>
        <v>0</v>
      </c>
    </row>
    <row r="483" spans="1:2" x14ac:dyDescent="0.2">
      <c r="A483" s="172">
        <v>7048652538727</v>
      </c>
      <c r="B483" s="161">
        <f>'2) Order Form'!I490</f>
        <v>0</v>
      </c>
    </row>
    <row r="484" spans="1:2" x14ac:dyDescent="0.2">
      <c r="A484" s="172">
        <v>7048652538710</v>
      </c>
      <c r="B484" s="161">
        <f>'2) Order Form'!I491</f>
        <v>0</v>
      </c>
    </row>
    <row r="485" spans="1:2" x14ac:dyDescent="0.2">
      <c r="A485" s="172">
        <v>7048652538703</v>
      </c>
      <c r="B485" s="161">
        <f>'2) Order Form'!I492</f>
        <v>0</v>
      </c>
    </row>
    <row r="486" spans="1:2" x14ac:dyDescent="0.2">
      <c r="A486" s="172">
        <v>7048652538697</v>
      </c>
      <c r="B486" s="161">
        <f>'2) Order Form'!I493</f>
        <v>0</v>
      </c>
    </row>
    <row r="487" spans="1:2" x14ac:dyDescent="0.2">
      <c r="A487" s="172">
        <v>7048652276209</v>
      </c>
      <c r="B487" s="161">
        <f>'2) Order Form'!I494</f>
        <v>0</v>
      </c>
    </row>
    <row r="488" spans="1:2" x14ac:dyDescent="0.2">
      <c r="A488" s="172">
        <v>7048652276193</v>
      </c>
      <c r="B488" s="161">
        <f>'2) Order Form'!I495</f>
        <v>0</v>
      </c>
    </row>
    <row r="489" spans="1:2" x14ac:dyDescent="0.2">
      <c r="A489" s="172">
        <v>7048652276186</v>
      </c>
      <c r="B489" s="161">
        <f>'2) Order Form'!I496</f>
        <v>0</v>
      </c>
    </row>
    <row r="490" spans="1:2" x14ac:dyDescent="0.2">
      <c r="A490" s="172">
        <v>7048652276179</v>
      </c>
      <c r="B490" s="161">
        <f>'2) Order Form'!I497</f>
        <v>0</v>
      </c>
    </row>
    <row r="491" spans="1:2" x14ac:dyDescent="0.2">
      <c r="A491" s="172">
        <v>7048652538604</v>
      </c>
      <c r="B491" s="161">
        <f>'2) Order Form'!I498</f>
        <v>0</v>
      </c>
    </row>
    <row r="492" spans="1:2" x14ac:dyDescent="0.2">
      <c r="A492" s="172">
        <v>7048652538598</v>
      </c>
      <c r="B492" s="161">
        <f>'2) Order Form'!I499</f>
        <v>0</v>
      </c>
    </row>
    <row r="493" spans="1:2" x14ac:dyDescent="0.2">
      <c r="A493" s="172">
        <v>7048652538581</v>
      </c>
      <c r="B493" s="161">
        <f>'2) Order Form'!I500</f>
        <v>0</v>
      </c>
    </row>
    <row r="494" spans="1:2" x14ac:dyDescent="0.2">
      <c r="A494" s="172">
        <v>7048652538574</v>
      </c>
      <c r="B494" s="161">
        <f>'2) Order Form'!I501</f>
        <v>0</v>
      </c>
    </row>
    <row r="495" spans="1:2" x14ac:dyDescent="0.2">
      <c r="A495" s="172">
        <v>7048652276605</v>
      </c>
      <c r="B495" s="161">
        <f>'2) Order Form'!I502</f>
        <v>0</v>
      </c>
    </row>
    <row r="496" spans="1:2" x14ac:dyDescent="0.2">
      <c r="A496" s="172">
        <v>7048652276599</v>
      </c>
      <c r="B496" s="161">
        <f>'2) Order Form'!I503</f>
        <v>0</v>
      </c>
    </row>
    <row r="497" spans="1:2" x14ac:dyDescent="0.2">
      <c r="A497" s="172">
        <v>7048652276582</v>
      </c>
      <c r="B497" s="161">
        <f>'2) Order Form'!I504</f>
        <v>0</v>
      </c>
    </row>
    <row r="498" spans="1:2" x14ac:dyDescent="0.2">
      <c r="A498" s="172">
        <v>7048652276575</v>
      </c>
      <c r="B498" s="161">
        <f>'2) Order Form'!I505</f>
        <v>0</v>
      </c>
    </row>
    <row r="499" spans="1:2" x14ac:dyDescent="0.2">
      <c r="A499" s="172">
        <v>7048652538208</v>
      </c>
      <c r="B499" s="161">
        <f>'2) Order Form'!I506</f>
        <v>0</v>
      </c>
    </row>
    <row r="500" spans="1:2" x14ac:dyDescent="0.2">
      <c r="A500" s="172">
        <v>7048652538192</v>
      </c>
      <c r="B500" s="161">
        <f>'2) Order Form'!I507</f>
        <v>0</v>
      </c>
    </row>
    <row r="501" spans="1:2" x14ac:dyDescent="0.2">
      <c r="A501" s="172">
        <v>7048652538185</v>
      </c>
      <c r="B501" s="161">
        <f>'2) Order Form'!I508</f>
        <v>0</v>
      </c>
    </row>
    <row r="502" spans="1:2" x14ac:dyDescent="0.2">
      <c r="A502" s="172">
        <v>7048652538178</v>
      </c>
      <c r="B502" s="161">
        <f>'2) Order Form'!I509</f>
        <v>0</v>
      </c>
    </row>
    <row r="503" spans="1:2" x14ac:dyDescent="0.2">
      <c r="A503" s="172">
        <v>7048652326652</v>
      </c>
      <c r="B503" s="161">
        <f>'2) Order Form'!I510</f>
        <v>0</v>
      </c>
    </row>
    <row r="504" spans="1:2" x14ac:dyDescent="0.2">
      <c r="A504" s="172">
        <v>7048652326645</v>
      </c>
      <c r="B504" s="161">
        <f>'2) Order Form'!I511</f>
        <v>0</v>
      </c>
    </row>
    <row r="505" spans="1:2" x14ac:dyDescent="0.2">
      <c r="A505" s="172">
        <v>7048652326638</v>
      </c>
      <c r="B505" s="161">
        <f>'2) Order Form'!I512</f>
        <v>0</v>
      </c>
    </row>
    <row r="506" spans="1:2" x14ac:dyDescent="0.2">
      <c r="A506" s="172">
        <v>7048652326621</v>
      </c>
      <c r="B506" s="161">
        <f>'2) Order Form'!I513</f>
        <v>0</v>
      </c>
    </row>
    <row r="507" spans="1:2" x14ac:dyDescent="0.2">
      <c r="A507" s="172">
        <v>7048652536242</v>
      </c>
      <c r="B507" s="161">
        <f>'2) Order Form'!I514</f>
        <v>0</v>
      </c>
    </row>
    <row r="508" spans="1:2" x14ac:dyDescent="0.2">
      <c r="A508" s="172">
        <v>7048652536235</v>
      </c>
      <c r="B508" s="161">
        <f>'2) Order Form'!I515</f>
        <v>0</v>
      </c>
    </row>
    <row r="509" spans="1:2" x14ac:dyDescent="0.2">
      <c r="A509" s="172">
        <v>7048652536228</v>
      </c>
      <c r="B509" s="161">
        <f>'2) Order Form'!I516</f>
        <v>0</v>
      </c>
    </row>
    <row r="510" spans="1:2" x14ac:dyDescent="0.2">
      <c r="A510" s="172">
        <v>7048652536211</v>
      </c>
      <c r="B510" s="161">
        <f>'2) Order Form'!I517</f>
        <v>0</v>
      </c>
    </row>
    <row r="511" spans="1:2" x14ac:dyDescent="0.2">
      <c r="A511" s="172">
        <v>7048652277367</v>
      </c>
      <c r="B511" s="161">
        <f>'2) Order Form'!I518</f>
        <v>0</v>
      </c>
    </row>
    <row r="512" spans="1:2" x14ac:dyDescent="0.2">
      <c r="A512" s="172">
        <v>7048652277350</v>
      </c>
      <c r="B512" s="161">
        <f>'2) Order Form'!I519</f>
        <v>0</v>
      </c>
    </row>
    <row r="513" spans="1:2" x14ac:dyDescent="0.2">
      <c r="A513" s="172">
        <v>7048652277343</v>
      </c>
      <c r="B513" s="161">
        <f>'2) Order Form'!I520</f>
        <v>0</v>
      </c>
    </row>
    <row r="514" spans="1:2" x14ac:dyDescent="0.2">
      <c r="A514" s="172">
        <v>7048652277336</v>
      </c>
      <c r="B514" s="161">
        <f>'2) Order Form'!I521</f>
        <v>0</v>
      </c>
    </row>
    <row r="515" spans="1:2" x14ac:dyDescent="0.2">
      <c r="A515" s="172">
        <v>7048652537287</v>
      </c>
      <c r="B515" s="161">
        <f>'2) Order Form'!I522</f>
        <v>0</v>
      </c>
    </row>
    <row r="516" spans="1:2" x14ac:dyDescent="0.2">
      <c r="A516" s="172">
        <v>7048652537270</v>
      </c>
      <c r="B516" s="161">
        <f>'2) Order Form'!I523</f>
        <v>0</v>
      </c>
    </row>
    <row r="517" spans="1:2" x14ac:dyDescent="0.2">
      <c r="A517" s="172">
        <v>7048652537263</v>
      </c>
      <c r="B517" s="161">
        <f>'2) Order Form'!I524</f>
        <v>0</v>
      </c>
    </row>
    <row r="518" spans="1:2" x14ac:dyDescent="0.2">
      <c r="A518" s="172">
        <v>7048652537256</v>
      </c>
      <c r="B518" s="161">
        <f>'2) Order Form'!I525</f>
        <v>0</v>
      </c>
    </row>
    <row r="519" spans="1:2" x14ac:dyDescent="0.2">
      <c r="A519" s="172">
        <v>7048652277640</v>
      </c>
      <c r="B519" s="161">
        <f>'2) Order Form'!I526</f>
        <v>0</v>
      </c>
    </row>
    <row r="520" spans="1:2" x14ac:dyDescent="0.2">
      <c r="A520" s="172">
        <v>7048652277633</v>
      </c>
      <c r="B520" s="161">
        <f>'2) Order Form'!I527</f>
        <v>0</v>
      </c>
    </row>
    <row r="521" spans="1:2" x14ac:dyDescent="0.2">
      <c r="A521" s="172">
        <v>7048652277626</v>
      </c>
      <c r="B521" s="161">
        <f>'2) Order Form'!I528</f>
        <v>0</v>
      </c>
    </row>
    <row r="522" spans="1:2" x14ac:dyDescent="0.2">
      <c r="A522" s="172">
        <v>7048652277619</v>
      </c>
      <c r="B522" s="161">
        <f>'2) Order Form'!I529</f>
        <v>0</v>
      </c>
    </row>
    <row r="523" spans="1:2" x14ac:dyDescent="0.2">
      <c r="A523" s="172">
        <v>7048652537126</v>
      </c>
      <c r="B523" s="161">
        <f>'2) Order Form'!I530</f>
        <v>0</v>
      </c>
    </row>
    <row r="524" spans="1:2" x14ac:dyDescent="0.2">
      <c r="A524" s="172">
        <v>7048652537119</v>
      </c>
      <c r="B524" s="161">
        <f>'2) Order Form'!I531</f>
        <v>0</v>
      </c>
    </row>
    <row r="525" spans="1:2" x14ac:dyDescent="0.2">
      <c r="A525" s="172">
        <v>7048652537102</v>
      </c>
      <c r="B525" s="161">
        <f>'2) Order Form'!I532</f>
        <v>0</v>
      </c>
    </row>
    <row r="526" spans="1:2" x14ac:dyDescent="0.2">
      <c r="A526" s="172">
        <v>7048652537096</v>
      </c>
      <c r="B526" s="161">
        <f>'2) Order Form'!I533</f>
        <v>0</v>
      </c>
    </row>
    <row r="527" spans="1:2" x14ac:dyDescent="0.2">
      <c r="A527" s="172">
        <v>7048652666482</v>
      </c>
      <c r="B527" s="161">
        <f>'2) Order Form'!I534</f>
        <v>0</v>
      </c>
    </row>
    <row r="528" spans="1:2" x14ac:dyDescent="0.2">
      <c r="A528" s="172">
        <v>7048652666475</v>
      </c>
      <c r="B528" s="161">
        <f>'2) Order Form'!I535</f>
        <v>0</v>
      </c>
    </row>
    <row r="529" spans="1:2" x14ac:dyDescent="0.2">
      <c r="A529" s="172">
        <v>7048652666468</v>
      </c>
      <c r="B529" s="161">
        <f>'2) Order Form'!I536</f>
        <v>0</v>
      </c>
    </row>
    <row r="530" spans="1:2" x14ac:dyDescent="0.2">
      <c r="A530" s="172">
        <v>7048652666451</v>
      </c>
      <c r="B530" s="161">
        <f>'2) Order Form'!I537</f>
        <v>0</v>
      </c>
    </row>
    <row r="531" spans="1:2" x14ac:dyDescent="0.2">
      <c r="A531" s="172">
        <v>7048652277725</v>
      </c>
      <c r="B531" s="161">
        <f>'2) Order Form'!I538</f>
        <v>0</v>
      </c>
    </row>
    <row r="532" spans="1:2" x14ac:dyDescent="0.2">
      <c r="A532" s="172">
        <v>7048652277718</v>
      </c>
      <c r="B532" s="161">
        <f>'2) Order Form'!I539</f>
        <v>0</v>
      </c>
    </row>
    <row r="533" spans="1:2" x14ac:dyDescent="0.2">
      <c r="A533" s="172">
        <v>7048652277701</v>
      </c>
      <c r="B533" s="161">
        <f>'2) Order Form'!I540</f>
        <v>0</v>
      </c>
    </row>
    <row r="534" spans="1:2" x14ac:dyDescent="0.2">
      <c r="A534" s="172">
        <v>7048652277695</v>
      </c>
      <c r="B534" s="161">
        <f>'2) Order Form'!I541</f>
        <v>0</v>
      </c>
    </row>
    <row r="535" spans="1:2" x14ac:dyDescent="0.2">
      <c r="A535" s="172">
        <v>7048652277954</v>
      </c>
      <c r="B535" s="161">
        <f>'2) Order Form'!I542</f>
        <v>0</v>
      </c>
    </row>
    <row r="536" spans="1:2" x14ac:dyDescent="0.2">
      <c r="A536" s="172">
        <v>7048652277947</v>
      </c>
      <c r="B536" s="161">
        <f>'2) Order Form'!I543</f>
        <v>0</v>
      </c>
    </row>
    <row r="537" spans="1:2" x14ac:dyDescent="0.2">
      <c r="A537" s="172">
        <v>7048652277930</v>
      </c>
      <c r="B537" s="161">
        <f>'2) Order Form'!I544</f>
        <v>0</v>
      </c>
    </row>
    <row r="538" spans="1:2" x14ac:dyDescent="0.2">
      <c r="A538" s="172">
        <v>7048652277961</v>
      </c>
      <c r="B538" s="161">
        <f>'2) Order Form'!I545</f>
        <v>0</v>
      </c>
    </row>
    <row r="539" spans="1:2" x14ac:dyDescent="0.2">
      <c r="A539" s="172">
        <v>7048652277992</v>
      </c>
      <c r="B539" s="161">
        <f>'2) Order Form'!I546</f>
        <v>0</v>
      </c>
    </row>
    <row r="540" spans="1:2" x14ac:dyDescent="0.2">
      <c r="A540" s="172">
        <v>7048652277985</v>
      </c>
      <c r="B540" s="161">
        <f>'2) Order Form'!I547</f>
        <v>0</v>
      </c>
    </row>
    <row r="541" spans="1:2" x14ac:dyDescent="0.2">
      <c r="A541" s="172">
        <v>7048652277978</v>
      </c>
      <c r="B541" s="161">
        <f>'2) Order Form'!I548</f>
        <v>0</v>
      </c>
    </row>
    <row r="542" spans="1:2" x14ac:dyDescent="0.2">
      <c r="A542" s="172">
        <v>7048652278005</v>
      </c>
      <c r="B542" s="161">
        <f>'2) Order Form'!I549</f>
        <v>0</v>
      </c>
    </row>
    <row r="543" spans="1:2" x14ac:dyDescent="0.2">
      <c r="A543" s="172">
        <v>7048652536679</v>
      </c>
      <c r="B543" s="161">
        <f>'2) Order Form'!I550</f>
        <v>0</v>
      </c>
    </row>
    <row r="544" spans="1:2" x14ac:dyDescent="0.2">
      <c r="A544" s="172">
        <v>7048652536662</v>
      </c>
      <c r="B544" s="161">
        <f>'2) Order Form'!I551</f>
        <v>0</v>
      </c>
    </row>
    <row r="545" spans="1:2" x14ac:dyDescent="0.2">
      <c r="A545" s="172">
        <v>7048652536655</v>
      </c>
      <c r="B545" s="161">
        <f>'2) Order Form'!I552</f>
        <v>0</v>
      </c>
    </row>
    <row r="546" spans="1:2" x14ac:dyDescent="0.2">
      <c r="A546" s="172">
        <v>7048652536686</v>
      </c>
      <c r="B546" s="161">
        <f>'2) Order Form'!I553</f>
        <v>0</v>
      </c>
    </row>
    <row r="547" spans="1:2" x14ac:dyDescent="0.2">
      <c r="A547" s="172">
        <v>7048652277756</v>
      </c>
      <c r="B547" s="161">
        <f>'2) Order Form'!I554</f>
        <v>0</v>
      </c>
    </row>
    <row r="548" spans="1:2" x14ac:dyDescent="0.2">
      <c r="A548" s="172">
        <v>7048652277749</v>
      </c>
      <c r="B548" s="161">
        <f>'2) Order Form'!I555</f>
        <v>0</v>
      </c>
    </row>
    <row r="549" spans="1:2" x14ac:dyDescent="0.2">
      <c r="A549" s="172">
        <v>7048652277732</v>
      </c>
      <c r="B549" s="161">
        <f>'2) Order Form'!I556</f>
        <v>0</v>
      </c>
    </row>
    <row r="550" spans="1:2" x14ac:dyDescent="0.2">
      <c r="A550" s="172">
        <v>7048652277763</v>
      </c>
      <c r="B550" s="161">
        <f>'2) Order Form'!I557</f>
        <v>0</v>
      </c>
    </row>
    <row r="551" spans="1:2" x14ac:dyDescent="0.2">
      <c r="A551" s="172">
        <v>7048652277794</v>
      </c>
      <c r="B551" s="161">
        <f>'2) Order Form'!I558</f>
        <v>0</v>
      </c>
    </row>
    <row r="552" spans="1:2" x14ac:dyDescent="0.2">
      <c r="A552" s="172">
        <v>7048652277787</v>
      </c>
      <c r="B552" s="161">
        <f>'2) Order Form'!I559</f>
        <v>0</v>
      </c>
    </row>
    <row r="553" spans="1:2" x14ac:dyDescent="0.2">
      <c r="A553" s="172">
        <v>7048652277770</v>
      </c>
      <c r="B553" s="161">
        <f>'2) Order Form'!I560</f>
        <v>0</v>
      </c>
    </row>
    <row r="554" spans="1:2" x14ac:dyDescent="0.2">
      <c r="A554" s="172">
        <v>7048652277800</v>
      </c>
      <c r="B554" s="161">
        <f>'2) Order Form'!I561</f>
        <v>0</v>
      </c>
    </row>
    <row r="555" spans="1:2" x14ac:dyDescent="0.2">
      <c r="A555" s="172">
        <v>7048652536839</v>
      </c>
      <c r="B555" s="161">
        <f>'2) Order Form'!I562</f>
        <v>0</v>
      </c>
    </row>
    <row r="556" spans="1:2" x14ac:dyDescent="0.2">
      <c r="A556" s="172">
        <v>7048652536822</v>
      </c>
      <c r="B556" s="161">
        <f>'2) Order Form'!I563</f>
        <v>0</v>
      </c>
    </row>
    <row r="557" spans="1:2" x14ac:dyDescent="0.2">
      <c r="A557" s="172">
        <v>7048652536815</v>
      </c>
      <c r="B557" s="161">
        <f>'2) Order Form'!I564</f>
        <v>0</v>
      </c>
    </row>
    <row r="558" spans="1:2" x14ac:dyDescent="0.2">
      <c r="A558" s="172">
        <v>7048652536846</v>
      </c>
      <c r="B558" s="161">
        <f>'2) Order Form'!I565</f>
        <v>0</v>
      </c>
    </row>
    <row r="559" spans="1:2" x14ac:dyDescent="0.2">
      <c r="A559" s="172">
        <v>7048652278234</v>
      </c>
      <c r="B559" s="161">
        <f>'2) Order Form'!I566</f>
        <v>0</v>
      </c>
    </row>
    <row r="560" spans="1:2" x14ac:dyDescent="0.2">
      <c r="A560" s="172">
        <v>7048652278227</v>
      </c>
      <c r="B560" s="161">
        <f>'2) Order Form'!I567</f>
        <v>0</v>
      </c>
    </row>
    <row r="561" spans="1:2" x14ac:dyDescent="0.2">
      <c r="A561" s="172">
        <v>7048652278210</v>
      </c>
      <c r="B561" s="161">
        <f>'2) Order Form'!I568</f>
        <v>0</v>
      </c>
    </row>
    <row r="562" spans="1:2" x14ac:dyDescent="0.2">
      <c r="A562" s="172">
        <v>7048652278241</v>
      </c>
      <c r="B562" s="161">
        <f>'2) Order Form'!I569</f>
        <v>0</v>
      </c>
    </row>
    <row r="563" spans="1:2" x14ac:dyDescent="0.2">
      <c r="A563" s="172">
        <v>7048652278128</v>
      </c>
      <c r="B563" s="161">
        <f>'2) Order Form'!I570</f>
        <v>0</v>
      </c>
    </row>
    <row r="564" spans="1:2" x14ac:dyDescent="0.2">
      <c r="A564" s="172">
        <v>7048652278111</v>
      </c>
      <c r="B564" s="161">
        <f>'2) Order Form'!I571</f>
        <v>0</v>
      </c>
    </row>
    <row r="565" spans="1:2" x14ac:dyDescent="0.2">
      <c r="A565" s="172">
        <v>7048652278104</v>
      </c>
      <c r="B565" s="161">
        <f>'2) Order Form'!I572</f>
        <v>0</v>
      </c>
    </row>
    <row r="566" spans="1:2" x14ac:dyDescent="0.2">
      <c r="A566" s="172">
        <v>7048652278098</v>
      </c>
      <c r="B566" s="161">
        <f>'2) Order Form'!I573</f>
        <v>0</v>
      </c>
    </row>
    <row r="567" spans="1:2" x14ac:dyDescent="0.2">
      <c r="A567" s="172">
        <v>7048652278166</v>
      </c>
      <c r="B567" s="161">
        <f>'2) Order Form'!I574</f>
        <v>0</v>
      </c>
    </row>
    <row r="568" spans="1:2" x14ac:dyDescent="0.2">
      <c r="A568" s="172">
        <v>7048652278159</v>
      </c>
      <c r="B568" s="161">
        <f>'2) Order Form'!I575</f>
        <v>0</v>
      </c>
    </row>
    <row r="569" spans="1:2" x14ac:dyDescent="0.2">
      <c r="A569" s="172">
        <v>7048652278142</v>
      </c>
      <c r="B569" s="161">
        <f>'2) Order Form'!I576</f>
        <v>0</v>
      </c>
    </row>
    <row r="570" spans="1:2" x14ac:dyDescent="0.2">
      <c r="A570" s="172">
        <v>7048652278135</v>
      </c>
      <c r="B570" s="161">
        <f>'2) Order Form'!I577</f>
        <v>0</v>
      </c>
    </row>
    <row r="571" spans="1:2" x14ac:dyDescent="0.2">
      <c r="A571" s="172">
        <v>7048652536600</v>
      </c>
      <c r="B571" s="161">
        <f>'2) Order Form'!I578</f>
        <v>0</v>
      </c>
    </row>
    <row r="572" spans="1:2" x14ac:dyDescent="0.2">
      <c r="A572" s="172">
        <v>7048652536594</v>
      </c>
      <c r="B572" s="161">
        <f>'2) Order Form'!I579</f>
        <v>0</v>
      </c>
    </row>
    <row r="573" spans="1:2" x14ac:dyDescent="0.2">
      <c r="A573" s="172">
        <v>7048652536587</v>
      </c>
      <c r="B573" s="161">
        <f>'2) Order Form'!I580</f>
        <v>0</v>
      </c>
    </row>
    <row r="574" spans="1:2" x14ac:dyDescent="0.2">
      <c r="A574" s="172">
        <v>7048652536570</v>
      </c>
      <c r="B574" s="161">
        <f>'2) Order Form'!I581</f>
        <v>0</v>
      </c>
    </row>
    <row r="575" spans="1:2" x14ac:dyDescent="0.2">
      <c r="A575" s="172">
        <v>7048652277886</v>
      </c>
      <c r="B575" s="161">
        <f>'2) Order Form'!I582</f>
        <v>0</v>
      </c>
    </row>
    <row r="576" spans="1:2" x14ac:dyDescent="0.2">
      <c r="A576" s="172">
        <v>7048652277879</v>
      </c>
      <c r="B576" s="161">
        <f>'2) Order Form'!I583</f>
        <v>0</v>
      </c>
    </row>
    <row r="577" spans="1:2" x14ac:dyDescent="0.2">
      <c r="A577" s="172">
        <v>7048652277862</v>
      </c>
      <c r="B577" s="161">
        <f>'2) Order Form'!I584</f>
        <v>0</v>
      </c>
    </row>
    <row r="578" spans="1:2" x14ac:dyDescent="0.2">
      <c r="A578" s="172">
        <v>7048652277855</v>
      </c>
      <c r="B578" s="161">
        <f>'2) Order Form'!I585</f>
        <v>0</v>
      </c>
    </row>
    <row r="579" spans="1:2" x14ac:dyDescent="0.2">
      <c r="A579" s="172">
        <v>7048652277923</v>
      </c>
      <c r="B579" s="161">
        <f>'2) Order Form'!I586</f>
        <v>0</v>
      </c>
    </row>
    <row r="580" spans="1:2" x14ac:dyDescent="0.2">
      <c r="A580" s="172">
        <v>7048652277916</v>
      </c>
      <c r="B580" s="161">
        <f>'2) Order Form'!I587</f>
        <v>0</v>
      </c>
    </row>
    <row r="581" spans="1:2" x14ac:dyDescent="0.2">
      <c r="A581" s="172">
        <v>7048652277909</v>
      </c>
      <c r="B581" s="161">
        <f>'2) Order Form'!I588</f>
        <v>0</v>
      </c>
    </row>
    <row r="582" spans="1:2" x14ac:dyDescent="0.2">
      <c r="A582" s="172">
        <v>7048652277893</v>
      </c>
      <c r="B582" s="161">
        <f>'2) Order Form'!I589</f>
        <v>0</v>
      </c>
    </row>
    <row r="583" spans="1:2" x14ac:dyDescent="0.2">
      <c r="A583" s="172">
        <v>7048652539052</v>
      </c>
      <c r="B583" s="161">
        <f>'2) Order Form'!I590</f>
        <v>0</v>
      </c>
    </row>
    <row r="584" spans="1:2" x14ac:dyDescent="0.2">
      <c r="A584" s="172">
        <v>7048652278418</v>
      </c>
      <c r="B584" s="161">
        <f>'2) Order Form'!I591</f>
        <v>0</v>
      </c>
    </row>
    <row r="585" spans="1:2" x14ac:dyDescent="0.2">
      <c r="A585" s="172">
        <v>7048652278425</v>
      </c>
      <c r="B585" s="161">
        <f>'2) Order Form'!I592</f>
        <v>0</v>
      </c>
    </row>
    <row r="586" spans="1:2" x14ac:dyDescent="0.2">
      <c r="A586" s="172">
        <v>7048652539069</v>
      </c>
      <c r="B586" s="161">
        <f>'2) Order Form'!I593</f>
        <v>0</v>
      </c>
    </row>
    <row r="587" spans="1:2" x14ac:dyDescent="0.2">
      <c r="A587" s="172">
        <v>7048652278432</v>
      </c>
      <c r="B587" s="161">
        <f>'2) Order Form'!I594</f>
        <v>0</v>
      </c>
    </row>
    <row r="588" spans="1:2" x14ac:dyDescent="0.2">
      <c r="A588" s="172">
        <v>7048652278449</v>
      </c>
      <c r="B588" s="161">
        <f>'2) Order Form'!I595</f>
        <v>0</v>
      </c>
    </row>
    <row r="589" spans="1:2" x14ac:dyDescent="0.2">
      <c r="A589" s="172">
        <v>7048652539083</v>
      </c>
      <c r="B589" s="161">
        <f>'2) Order Form'!I596</f>
        <v>0</v>
      </c>
    </row>
    <row r="590" spans="1:2" x14ac:dyDescent="0.2">
      <c r="A590" s="172">
        <v>7048652278470</v>
      </c>
      <c r="B590" s="161">
        <f>'2) Order Form'!I597</f>
        <v>0</v>
      </c>
    </row>
    <row r="591" spans="1:2" x14ac:dyDescent="0.2">
      <c r="A591" s="172">
        <v>7048652278487</v>
      </c>
      <c r="B591" s="161">
        <f>'2) Order Form'!I598</f>
        <v>0</v>
      </c>
    </row>
    <row r="592" spans="1:2" x14ac:dyDescent="0.2">
      <c r="A592" s="172">
        <v>7048652539090</v>
      </c>
      <c r="B592" s="161">
        <f>'2) Order Form'!I599</f>
        <v>0</v>
      </c>
    </row>
    <row r="593" spans="1:2" x14ac:dyDescent="0.2">
      <c r="A593" s="172">
        <v>7048652539106</v>
      </c>
      <c r="B593" s="161">
        <f>'2) Order Form'!I600</f>
        <v>0</v>
      </c>
    </row>
    <row r="594" spans="1:2" x14ac:dyDescent="0.2">
      <c r="A594" s="172">
        <v>7048652539113</v>
      </c>
      <c r="B594" s="161">
        <f>'2) Order Form'!I601</f>
        <v>0</v>
      </c>
    </row>
    <row r="595" spans="1:2" x14ac:dyDescent="0.2">
      <c r="A595" s="172">
        <v>7048652541550</v>
      </c>
      <c r="B595" s="161">
        <f>'2) Order Form'!I602</f>
        <v>0</v>
      </c>
    </row>
    <row r="596" spans="1:2" x14ac:dyDescent="0.2">
      <c r="A596" s="172">
        <v>7048652193629</v>
      </c>
      <c r="B596" s="161">
        <f>'2) Order Form'!I603</f>
        <v>0</v>
      </c>
    </row>
    <row r="597" spans="1:2" x14ac:dyDescent="0.2">
      <c r="A597" s="172">
        <v>7048652193636</v>
      </c>
      <c r="B597" s="161">
        <f>'2) Order Form'!I604</f>
        <v>0</v>
      </c>
    </row>
    <row r="598" spans="1:2" x14ac:dyDescent="0.2">
      <c r="A598" s="172">
        <v>7048652327291</v>
      </c>
      <c r="B598" s="161">
        <f>'2) Order Form'!I605</f>
        <v>0</v>
      </c>
    </row>
    <row r="599" spans="1:2" x14ac:dyDescent="0.2">
      <c r="A599" s="172">
        <v>7048652327307</v>
      </c>
      <c r="B599" s="161">
        <f>'2) Order Form'!I606</f>
        <v>0</v>
      </c>
    </row>
    <row r="600" spans="1:2" x14ac:dyDescent="0.2">
      <c r="A600" s="172">
        <v>7048652327314</v>
      </c>
      <c r="B600" s="161">
        <f>'2) Order Form'!I607</f>
        <v>0</v>
      </c>
    </row>
    <row r="601" spans="1:2" x14ac:dyDescent="0.2">
      <c r="A601" s="172">
        <v>7048652327321</v>
      </c>
      <c r="B601" s="161">
        <f>'2) Order Form'!I608</f>
        <v>0</v>
      </c>
    </row>
    <row r="602" spans="1:2" x14ac:dyDescent="0.2">
      <c r="A602" s="172">
        <v>7048652327338</v>
      </c>
      <c r="B602" s="161">
        <f>'2) Order Form'!I609</f>
        <v>0</v>
      </c>
    </row>
    <row r="603" spans="1:2" x14ac:dyDescent="0.2">
      <c r="A603" s="172">
        <v>7048652327345</v>
      </c>
      <c r="B603" s="161">
        <f>'2) Order Form'!I610</f>
        <v>0</v>
      </c>
    </row>
    <row r="604" spans="1:2" x14ac:dyDescent="0.2">
      <c r="A604" s="172">
        <v>7048652327352</v>
      </c>
      <c r="B604" s="161">
        <f>'2) Order Form'!I611</f>
        <v>0</v>
      </c>
    </row>
    <row r="605" spans="1:2" x14ac:dyDescent="0.2">
      <c r="A605" s="172">
        <v>7048652327369</v>
      </c>
      <c r="B605" s="161">
        <f>'2) Order Form'!I612</f>
        <v>0</v>
      </c>
    </row>
    <row r="606" spans="1:2" x14ac:dyDescent="0.2">
      <c r="A606" s="172">
        <v>7048652326805</v>
      </c>
      <c r="B606" s="161">
        <f>'2) Order Form'!I613</f>
        <v>0</v>
      </c>
    </row>
    <row r="607" spans="1:2" x14ac:dyDescent="0.2">
      <c r="A607" s="172">
        <v>7048652326812</v>
      </c>
      <c r="B607" s="161">
        <f>'2) Order Form'!I614</f>
        <v>0</v>
      </c>
    </row>
    <row r="608" spans="1:2" x14ac:dyDescent="0.2">
      <c r="A608" s="172">
        <v>7048652326829</v>
      </c>
      <c r="B608" s="161">
        <f>'2) Order Form'!I615</f>
        <v>0</v>
      </c>
    </row>
    <row r="609" spans="1:2" x14ac:dyDescent="0.2">
      <c r="A609" s="172">
        <v>7048652326836</v>
      </c>
      <c r="B609" s="161">
        <f>'2) Order Form'!I616</f>
        <v>0</v>
      </c>
    </row>
    <row r="610" spans="1:2" x14ac:dyDescent="0.2">
      <c r="A610" s="172">
        <v>7048652326881</v>
      </c>
      <c r="B610" s="161">
        <f>'2) Order Form'!I617</f>
        <v>0</v>
      </c>
    </row>
    <row r="611" spans="1:2" x14ac:dyDescent="0.2">
      <c r="A611" s="172">
        <v>7048652326898</v>
      </c>
      <c r="B611" s="161">
        <f>'2) Order Form'!I618</f>
        <v>0</v>
      </c>
    </row>
    <row r="612" spans="1:2" x14ac:dyDescent="0.2">
      <c r="A612" s="172">
        <v>7048652326904</v>
      </c>
      <c r="B612" s="161">
        <f>'2) Order Form'!I619</f>
        <v>0</v>
      </c>
    </row>
    <row r="613" spans="1:2" x14ac:dyDescent="0.2">
      <c r="A613" s="172">
        <v>7048652326911</v>
      </c>
      <c r="B613" s="161">
        <f>'2) Order Form'!I620</f>
        <v>0</v>
      </c>
    </row>
    <row r="614" spans="1:2" x14ac:dyDescent="0.2">
      <c r="A614" s="172">
        <v>7048652326386</v>
      </c>
      <c r="B614" s="161">
        <f>'2) Order Form'!I621</f>
        <v>0</v>
      </c>
    </row>
    <row r="615" spans="1:2" x14ac:dyDescent="0.2">
      <c r="A615" s="172">
        <v>7048652326393</v>
      </c>
      <c r="B615" s="161">
        <f>'2) Order Form'!I622</f>
        <v>0</v>
      </c>
    </row>
    <row r="616" spans="1:2" x14ac:dyDescent="0.2">
      <c r="A616" s="172">
        <v>7048652326409</v>
      </c>
      <c r="B616" s="161">
        <f>'2) Order Form'!I623</f>
        <v>0</v>
      </c>
    </row>
    <row r="617" spans="1:2" x14ac:dyDescent="0.2">
      <c r="A617" s="172">
        <v>7048652326416</v>
      </c>
      <c r="B617" s="161">
        <f>'2) Order Form'!I624</f>
        <v>0</v>
      </c>
    </row>
    <row r="618" spans="1:2" x14ac:dyDescent="0.2">
      <c r="A618" s="172">
        <v>7048652326423</v>
      </c>
      <c r="B618" s="161">
        <f>'2) Order Form'!I625</f>
        <v>0</v>
      </c>
    </row>
    <row r="619" spans="1:2" x14ac:dyDescent="0.2">
      <c r="A619" s="172">
        <v>7048652326430</v>
      </c>
      <c r="B619" s="161">
        <f>'2) Order Form'!I626</f>
        <v>0</v>
      </c>
    </row>
    <row r="620" spans="1:2" x14ac:dyDescent="0.2">
      <c r="A620" s="172">
        <v>7048652326447</v>
      </c>
      <c r="B620" s="161">
        <f>'2) Order Form'!I627</f>
        <v>0</v>
      </c>
    </row>
    <row r="621" spans="1:2" x14ac:dyDescent="0.2">
      <c r="A621" s="172">
        <v>7048652326454</v>
      </c>
      <c r="B621" s="161">
        <f>'2) Order Form'!I628</f>
        <v>0</v>
      </c>
    </row>
    <row r="622" spans="1:2" x14ac:dyDescent="0.2">
      <c r="A622" s="172">
        <v>7048652326706</v>
      </c>
      <c r="B622" s="161">
        <f>'2) Order Form'!I629</f>
        <v>0</v>
      </c>
    </row>
    <row r="623" spans="1:2" x14ac:dyDescent="0.2">
      <c r="A623" s="172">
        <v>7048652326713</v>
      </c>
      <c r="B623" s="161">
        <f>'2) Order Form'!I630</f>
        <v>0</v>
      </c>
    </row>
    <row r="624" spans="1:2" x14ac:dyDescent="0.2">
      <c r="A624" s="172">
        <v>7048652326720</v>
      </c>
      <c r="B624" s="161">
        <f>'2) Order Form'!I631</f>
        <v>0</v>
      </c>
    </row>
    <row r="625" spans="1:2" x14ac:dyDescent="0.2">
      <c r="A625" s="172">
        <v>7048652326737</v>
      </c>
      <c r="B625" s="161">
        <f>'2) Order Form'!I632</f>
        <v>0</v>
      </c>
    </row>
    <row r="626" spans="1:2" x14ac:dyDescent="0.2">
      <c r="A626" s="172">
        <v>7048652326928</v>
      </c>
      <c r="B626" s="161">
        <f>'2) Order Form'!I633</f>
        <v>0</v>
      </c>
    </row>
    <row r="627" spans="1:2" x14ac:dyDescent="0.2">
      <c r="A627" s="172">
        <v>7048652326935</v>
      </c>
      <c r="B627" s="161">
        <f>'2) Order Form'!I634</f>
        <v>0</v>
      </c>
    </row>
    <row r="628" spans="1:2" x14ac:dyDescent="0.2">
      <c r="A628" s="172">
        <v>7048652535160</v>
      </c>
      <c r="B628" s="161">
        <f>'2) Order Form'!I635</f>
        <v>0</v>
      </c>
    </row>
    <row r="629" spans="1:2" x14ac:dyDescent="0.2">
      <c r="A629" s="172">
        <v>7048652535153</v>
      </c>
      <c r="B629" s="161">
        <f>'2) Order Form'!I636</f>
        <v>0</v>
      </c>
    </row>
    <row r="630" spans="1:2" x14ac:dyDescent="0.2">
      <c r="A630" s="172">
        <v>7048652535146</v>
      </c>
      <c r="B630" s="161">
        <f>'2) Order Form'!I637</f>
        <v>0</v>
      </c>
    </row>
    <row r="631" spans="1:2" x14ac:dyDescent="0.2">
      <c r="A631" s="172">
        <v>7048652535177</v>
      </c>
      <c r="B631" s="161">
        <f>'2) Order Form'!I638</f>
        <v>0</v>
      </c>
    </row>
    <row r="632" spans="1:2" x14ac:dyDescent="0.2">
      <c r="A632" s="172">
        <v>7048652535665</v>
      </c>
      <c r="B632" s="161">
        <f>'2) Order Form'!I639</f>
        <v>0</v>
      </c>
    </row>
    <row r="633" spans="1:2" x14ac:dyDescent="0.2">
      <c r="A633" s="172">
        <v>7048652535658</v>
      </c>
      <c r="B633" s="161">
        <f>'2) Order Form'!I640</f>
        <v>0</v>
      </c>
    </row>
    <row r="634" spans="1:2" x14ac:dyDescent="0.2">
      <c r="A634" s="172">
        <v>7048652535641</v>
      </c>
      <c r="B634" s="161">
        <f>'2) Order Form'!I641</f>
        <v>0</v>
      </c>
    </row>
    <row r="635" spans="1:2" x14ac:dyDescent="0.2">
      <c r="A635" s="172">
        <v>7048652535672</v>
      </c>
      <c r="B635" s="161">
        <f>'2) Order Form'!I642</f>
        <v>0</v>
      </c>
    </row>
    <row r="636" spans="1:2" x14ac:dyDescent="0.2">
      <c r="A636" s="172">
        <v>7048652461568</v>
      </c>
      <c r="B636" s="161">
        <f>'2) Order Form'!I643</f>
        <v>0</v>
      </c>
    </row>
    <row r="637" spans="1:2" x14ac:dyDescent="0.2">
      <c r="A637" s="172">
        <v>7048652461551</v>
      </c>
      <c r="B637" s="161">
        <f>'2) Order Form'!I644</f>
        <v>0</v>
      </c>
    </row>
    <row r="638" spans="1:2" x14ac:dyDescent="0.2">
      <c r="A638" s="172">
        <v>7048652461544</v>
      </c>
      <c r="B638" s="161">
        <f>'2) Order Form'!I645</f>
        <v>0</v>
      </c>
    </row>
    <row r="639" spans="1:2" x14ac:dyDescent="0.2">
      <c r="A639" s="172">
        <v>7048652461575</v>
      </c>
      <c r="B639" s="161">
        <f>'2) Order Form'!I646</f>
        <v>0</v>
      </c>
    </row>
    <row r="640" spans="1:2" x14ac:dyDescent="0.2">
      <c r="A640" s="172">
        <v>7048652534965</v>
      </c>
      <c r="B640" s="161">
        <f>'2) Order Form'!I647</f>
        <v>0</v>
      </c>
    </row>
    <row r="641" spans="1:2" x14ac:dyDescent="0.2">
      <c r="A641" s="172">
        <v>7048652534958</v>
      </c>
      <c r="B641" s="161">
        <f>'2) Order Form'!I648</f>
        <v>0</v>
      </c>
    </row>
    <row r="642" spans="1:2" x14ac:dyDescent="0.2">
      <c r="A642" s="172">
        <v>7048652534941</v>
      </c>
      <c r="B642" s="161">
        <f>'2) Order Form'!I649</f>
        <v>0</v>
      </c>
    </row>
    <row r="643" spans="1:2" x14ac:dyDescent="0.2">
      <c r="A643" s="172">
        <v>7048652534972</v>
      </c>
      <c r="B643" s="161">
        <f>'2) Order Form'!I650</f>
        <v>0</v>
      </c>
    </row>
    <row r="644" spans="1:2" x14ac:dyDescent="0.2">
      <c r="A644" s="172">
        <v>7048652535429</v>
      </c>
      <c r="B644" s="161">
        <f>'2) Order Form'!I651</f>
        <v>0</v>
      </c>
    </row>
    <row r="645" spans="1:2" x14ac:dyDescent="0.2">
      <c r="A645" s="172">
        <v>7048652535412</v>
      </c>
      <c r="B645" s="161">
        <f>'2) Order Form'!I652</f>
        <v>0</v>
      </c>
    </row>
    <row r="646" spans="1:2" x14ac:dyDescent="0.2">
      <c r="A646" s="172">
        <v>7048652535405</v>
      </c>
      <c r="B646" s="161">
        <f>'2) Order Form'!I653</f>
        <v>0</v>
      </c>
    </row>
    <row r="647" spans="1:2" x14ac:dyDescent="0.2">
      <c r="A647" s="172">
        <v>7048652535436</v>
      </c>
      <c r="B647" s="161">
        <f>'2) Order Form'!I654</f>
        <v>0</v>
      </c>
    </row>
    <row r="648" spans="1:2" x14ac:dyDescent="0.2">
      <c r="A648" s="172">
        <v>7048652541970</v>
      </c>
      <c r="B648" s="161">
        <f>'2) Order Form'!I655</f>
        <v>0</v>
      </c>
    </row>
    <row r="649" spans="1:2" x14ac:dyDescent="0.2">
      <c r="A649" s="172">
        <v>7048652541963</v>
      </c>
      <c r="B649" s="161">
        <f>'2) Order Form'!I656</f>
        <v>0</v>
      </c>
    </row>
    <row r="650" spans="1:2" x14ac:dyDescent="0.2">
      <c r="A650" s="172">
        <v>7048652541956</v>
      </c>
      <c r="B650" s="161">
        <f>'2) Order Form'!I657</f>
        <v>0</v>
      </c>
    </row>
    <row r="651" spans="1:2" x14ac:dyDescent="0.2">
      <c r="A651" s="172">
        <v>7048652541987</v>
      </c>
      <c r="B651" s="161">
        <f>'2) Order Form'!I658</f>
        <v>0</v>
      </c>
    </row>
    <row r="652" spans="1:2" x14ac:dyDescent="0.2">
      <c r="A652" s="172">
        <v>7048652535054</v>
      </c>
      <c r="B652" s="161">
        <f>'2) Order Form'!I659</f>
        <v>0</v>
      </c>
    </row>
    <row r="653" spans="1:2" x14ac:dyDescent="0.2">
      <c r="A653" s="172">
        <v>7048652535047</v>
      </c>
      <c r="B653" s="161">
        <f>'2) Order Form'!I660</f>
        <v>0</v>
      </c>
    </row>
    <row r="654" spans="1:2" x14ac:dyDescent="0.2">
      <c r="A654" s="172">
        <v>7048652535030</v>
      </c>
      <c r="B654" s="161">
        <f>'2) Order Form'!I661</f>
        <v>0</v>
      </c>
    </row>
    <row r="655" spans="1:2" x14ac:dyDescent="0.2">
      <c r="A655" s="172">
        <v>7048652535023</v>
      </c>
      <c r="B655" s="161">
        <f>'2) Order Form'!I662</f>
        <v>0</v>
      </c>
    </row>
    <row r="656" spans="1:2" x14ac:dyDescent="0.2">
      <c r="A656" s="172">
        <v>7048652535597</v>
      </c>
      <c r="B656" s="161">
        <f>'2) Order Form'!I663</f>
        <v>0</v>
      </c>
    </row>
    <row r="657" spans="1:2" x14ac:dyDescent="0.2">
      <c r="A657" s="172">
        <v>7048652535580</v>
      </c>
      <c r="B657" s="161">
        <f>'2) Order Form'!I664</f>
        <v>0</v>
      </c>
    </row>
    <row r="658" spans="1:2" x14ac:dyDescent="0.2">
      <c r="A658" s="172">
        <v>7048652535573</v>
      </c>
      <c r="B658" s="161">
        <f>'2) Order Form'!I665</f>
        <v>0</v>
      </c>
    </row>
    <row r="659" spans="1:2" x14ac:dyDescent="0.2">
      <c r="A659" s="172">
        <v>7048652535566</v>
      </c>
      <c r="B659" s="161">
        <f>'2) Order Form'!I666</f>
        <v>0</v>
      </c>
    </row>
    <row r="660" spans="1:2" x14ac:dyDescent="0.2">
      <c r="A660" s="172">
        <v>7048652280862</v>
      </c>
      <c r="B660" s="161">
        <f>'2) Order Form'!I667</f>
        <v>0</v>
      </c>
    </row>
    <row r="661" spans="1:2" x14ac:dyDescent="0.2">
      <c r="A661" s="172">
        <v>7048652280855</v>
      </c>
      <c r="B661" s="161">
        <f>'2) Order Form'!I668</f>
        <v>0</v>
      </c>
    </row>
    <row r="662" spans="1:2" x14ac:dyDescent="0.2">
      <c r="A662" s="172">
        <v>7048652280848</v>
      </c>
      <c r="B662" s="161">
        <f>'2) Order Form'!I669</f>
        <v>0</v>
      </c>
    </row>
    <row r="663" spans="1:2" x14ac:dyDescent="0.2">
      <c r="A663" s="172">
        <v>7048652280831</v>
      </c>
      <c r="B663" s="161">
        <f>'2) Order Form'!I670</f>
        <v>0</v>
      </c>
    </row>
    <row r="664" spans="1:2" x14ac:dyDescent="0.2">
      <c r="A664" s="172">
        <v>7048652461537</v>
      </c>
      <c r="B664" s="161">
        <f>'2) Order Form'!I671</f>
        <v>0</v>
      </c>
    </row>
    <row r="665" spans="1:2" x14ac:dyDescent="0.2">
      <c r="A665" s="172">
        <v>7048652461520</v>
      </c>
      <c r="B665" s="161">
        <f>'2) Order Form'!I672</f>
        <v>0</v>
      </c>
    </row>
    <row r="666" spans="1:2" x14ac:dyDescent="0.2">
      <c r="A666" s="172">
        <v>7048652461513</v>
      </c>
      <c r="B666" s="161">
        <f>'2) Order Form'!I673</f>
        <v>0</v>
      </c>
    </row>
    <row r="667" spans="1:2" x14ac:dyDescent="0.2">
      <c r="A667" s="172">
        <v>7048652461506</v>
      </c>
      <c r="B667" s="161">
        <f>'2) Order Form'!I674</f>
        <v>0</v>
      </c>
    </row>
    <row r="668" spans="1:2" x14ac:dyDescent="0.2">
      <c r="A668" s="172">
        <v>7048652542021</v>
      </c>
      <c r="B668" s="161">
        <f>'2) Order Form'!I675</f>
        <v>0</v>
      </c>
    </row>
    <row r="669" spans="1:2" x14ac:dyDescent="0.2">
      <c r="A669" s="172">
        <v>7048652542014</v>
      </c>
      <c r="B669" s="161">
        <f>'2) Order Form'!I676</f>
        <v>0</v>
      </c>
    </row>
    <row r="670" spans="1:2" x14ac:dyDescent="0.2">
      <c r="A670" s="172">
        <v>7048652542007</v>
      </c>
      <c r="B670" s="161">
        <f>'2) Order Form'!I677</f>
        <v>0</v>
      </c>
    </row>
    <row r="671" spans="1:2" x14ac:dyDescent="0.2">
      <c r="A671" s="172">
        <v>7048652541994</v>
      </c>
      <c r="B671" s="161">
        <f>'2) Order Form'!I678</f>
        <v>0</v>
      </c>
    </row>
    <row r="672" spans="1:2" x14ac:dyDescent="0.2">
      <c r="A672" s="172">
        <v>7048652553881</v>
      </c>
      <c r="B672" s="161">
        <f>'2) Order Form'!I679</f>
        <v>0</v>
      </c>
    </row>
    <row r="673" spans="1:2" x14ac:dyDescent="0.2">
      <c r="A673" s="172">
        <v>7048652535276</v>
      </c>
      <c r="B673" s="161">
        <f>'2) Order Form'!I680</f>
        <v>0</v>
      </c>
    </row>
    <row r="674" spans="1:2" x14ac:dyDescent="0.2">
      <c r="A674" s="172">
        <v>7048652541482</v>
      </c>
      <c r="B674" s="161">
        <f>'2) Order Form'!I681</f>
        <v>0</v>
      </c>
    </row>
    <row r="675" spans="1:2" x14ac:dyDescent="0.2">
      <c r="A675" s="172">
        <v>7048652193841</v>
      </c>
      <c r="B675" s="161">
        <f>'2) Order Form'!I682</f>
        <v>0</v>
      </c>
    </row>
    <row r="676" spans="1:2" x14ac:dyDescent="0.2">
      <c r="A676" s="172">
        <v>7048652281012</v>
      </c>
      <c r="B676" s="161">
        <f>'2) Order Form'!I683</f>
        <v>0</v>
      </c>
    </row>
    <row r="677" spans="1:2" x14ac:dyDescent="0.2">
      <c r="A677" s="173">
        <v>7048652193858</v>
      </c>
      <c r="B677" s="163">
        <f>'2) Order Form'!I684</f>
        <v>0</v>
      </c>
    </row>
    <row r="678" spans="1:2" x14ac:dyDescent="0.2">
      <c r="A678" s="164"/>
    </row>
    <row r="679" spans="1:2" x14ac:dyDescent="0.2">
      <c r="A679" s="164"/>
    </row>
    <row r="680" spans="1:2" x14ac:dyDescent="0.2">
      <c r="A680" s="164"/>
    </row>
    <row r="681" spans="1:2" x14ac:dyDescent="0.2">
      <c r="A681" s="164"/>
    </row>
    <row r="682" spans="1:2" x14ac:dyDescent="0.2">
      <c r="A682" s="164"/>
    </row>
    <row r="683" spans="1:2" x14ac:dyDescent="0.2">
      <c r="A683" s="164"/>
    </row>
    <row r="684" spans="1:2" x14ac:dyDescent="0.2">
      <c r="A684" s="164"/>
    </row>
    <row r="685" spans="1:2" x14ac:dyDescent="0.2">
      <c r="A685" s="164"/>
    </row>
    <row r="686" spans="1:2" x14ac:dyDescent="0.2">
      <c r="A686" s="164"/>
    </row>
    <row r="687" spans="1:2" x14ac:dyDescent="0.2">
      <c r="A687" s="164"/>
    </row>
    <row r="688" spans="1:2" x14ac:dyDescent="0.2">
      <c r="A688" s="164"/>
    </row>
    <row r="689" spans="1:1" x14ac:dyDescent="0.2">
      <c r="A689" s="164"/>
    </row>
    <row r="690" spans="1:1" x14ac:dyDescent="0.2">
      <c r="A690" s="164"/>
    </row>
    <row r="691" spans="1:1" x14ac:dyDescent="0.2">
      <c r="A691" s="164"/>
    </row>
    <row r="692" spans="1:1" x14ac:dyDescent="0.2">
      <c r="A692" s="164"/>
    </row>
    <row r="693" spans="1:1" x14ac:dyDescent="0.2">
      <c r="A693" s="164"/>
    </row>
    <row r="694" spans="1:1" x14ac:dyDescent="0.2">
      <c r="A694" s="164"/>
    </row>
    <row r="695" spans="1:1" x14ac:dyDescent="0.2">
      <c r="A695" s="164"/>
    </row>
    <row r="696" spans="1:1" x14ac:dyDescent="0.2">
      <c r="A696" s="164"/>
    </row>
    <row r="697" spans="1:1" x14ac:dyDescent="0.2">
      <c r="A697" s="164"/>
    </row>
    <row r="698" spans="1:1" x14ac:dyDescent="0.2">
      <c r="A698" s="164"/>
    </row>
    <row r="699" spans="1:1" x14ac:dyDescent="0.2">
      <c r="A699" s="164"/>
    </row>
    <row r="700" spans="1:1" x14ac:dyDescent="0.2">
      <c r="A700" s="164"/>
    </row>
    <row r="701" spans="1:1" x14ac:dyDescent="0.2">
      <c r="A701" s="164"/>
    </row>
    <row r="702" spans="1:1" x14ac:dyDescent="0.2">
      <c r="A702" s="164"/>
    </row>
    <row r="703" spans="1:1" x14ac:dyDescent="0.2">
      <c r="A703" s="164"/>
    </row>
    <row r="704" spans="1:1" x14ac:dyDescent="0.2">
      <c r="A704" s="164"/>
    </row>
    <row r="705" spans="1:1" x14ac:dyDescent="0.2">
      <c r="A705" s="164"/>
    </row>
    <row r="706" spans="1:1" x14ac:dyDescent="0.2">
      <c r="A706" s="164"/>
    </row>
    <row r="707" spans="1:1" x14ac:dyDescent="0.2">
      <c r="A707" s="164"/>
    </row>
    <row r="708" spans="1:1" x14ac:dyDescent="0.2">
      <c r="A708" s="164"/>
    </row>
    <row r="709" spans="1:1" x14ac:dyDescent="0.2">
      <c r="A709" s="164"/>
    </row>
    <row r="710" spans="1:1" x14ac:dyDescent="0.2">
      <c r="A710" s="164"/>
    </row>
    <row r="711" spans="1:1" x14ac:dyDescent="0.2">
      <c r="A711" s="164"/>
    </row>
    <row r="712" spans="1:1" x14ac:dyDescent="0.2">
      <c r="A712" s="164"/>
    </row>
    <row r="713" spans="1:1" x14ac:dyDescent="0.2">
      <c r="A713" s="164"/>
    </row>
    <row r="714" spans="1:1" x14ac:dyDescent="0.2">
      <c r="A714" s="164"/>
    </row>
    <row r="715" spans="1:1" x14ac:dyDescent="0.2">
      <c r="A715" s="164"/>
    </row>
    <row r="716" spans="1:1" x14ac:dyDescent="0.2">
      <c r="A716" s="164"/>
    </row>
    <row r="717" spans="1:1" x14ac:dyDescent="0.2">
      <c r="A717" s="164"/>
    </row>
    <row r="718" spans="1:1" x14ac:dyDescent="0.2">
      <c r="A718" s="164"/>
    </row>
    <row r="719" spans="1:1" x14ac:dyDescent="0.2">
      <c r="A719" s="164"/>
    </row>
    <row r="720" spans="1:1" x14ac:dyDescent="0.2">
      <c r="A720" s="164"/>
    </row>
    <row r="721" spans="1:1" x14ac:dyDescent="0.2">
      <c r="A721" s="164"/>
    </row>
    <row r="722" spans="1:1" x14ac:dyDescent="0.2">
      <c r="A722" s="164"/>
    </row>
    <row r="723" spans="1:1" x14ac:dyDescent="0.2">
      <c r="A723" s="164"/>
    </row>
    <row r="724" spans="1:1" x14ac:dyDescent="0.2">
      <c r="A724" s="164"/>
    </row>
    <row r="725" spans="1:1" x14ac:dyDescent="0.2">
      <c r="A725" s="164"/>
    </row>
    <row r="726" spans="1:1" x14ac:dyDescent="0.2">
      <c r="A726" s="164"/>
    </row>
    <row r="727" spans="1:1" x14ac:dyDescent="0.2">
      <c r="A727" s="164"/>
    </row>
    <row r="728" spans="1:1" x14ac:dyDescent="0.2">
      <c r="A728" s="164"/>
    </row>
    <row r="729" spans="1:1" x14ac:dyDescent="0.2">
      <c r="A729" s="164"/>
    </row>
    <row r="730" spans="1:1" x14ac:dyDescent="0.2">
      <c r="A730" s="164"/>
    </row>
    <row r="731" spans="1:1" x14ac:dyDescent="0.2">
      <c r="A731" s="164"/>
    </row>
    <row r="732" spans="1:1" x14ac:dyDescent="0.2">
      <c r="A732" s="164"/>
    </row>
    <row r="733" spans="1:1" x14ac:dyDescent="0.2">
      <c r="A733" s="164"/>
    </row>
    <row r="734" spans="1:1" x14ac:dyDescent="0.2">
      <c r="A734" s="164"/>
    </row>
    <row r="735" spans="1:1" x14ac:dyDescent="0.2">
      <c r="A735" s="164"/>
    </row>
    <row r="736" spans="1:1" x14ac:dyDescent="0.2">
      <c r="A736" s="164"/>
    </row>
    <row r="737" spans="1:1" x14ac:dyDescent="0.2">
      <c r="A737" s="164"/>
    </row>
    <row r="738" spans="1:1" x14ac:dyDescent="0.2">
      <c r="A738" s="164"/>
    </row>
    <row r="739" spans="1:1" x14ac:dyDescent="0.2">
      <c r="A739" s="164"/>
    </row>
    <row r="740" spans="1:1" x14ac:dyDescent="0.2">
      <c r="A740" s="164"/>
    </row>
    <row r="741" spans="1:1" x14ac:dyDescent="0.2">
      <c r="A741" s="164"/>
    </row>
    <row r="742" spans="1:1" x14ac:dyDescent="0.2">
      <c r="A742" s="164"/>
    </row>
    <row r="743" spans="1:1" x14ac:dyDescent="0.2">
      <c r="A743" s="164"/>
    </row>
    <row r="744" spans="1:1" x14ac:dyDescent="0.2">
      <c r="A744" s="164"/>
    </row>
    <row r="745" spans="1:1" x14ac:dyDescent="0.2">
      <c r="A745" s="164"/>
    </row>
    <row r="746" spans="1:1" x14ac:dyDescent="0.2">
      <c r="A746" s="164"/>
    </row>
    <row r="747" spans="1:1" x14ac:dyDescent="0.2">
      <c r="A747" s="164"/>
    </row>
    <row r="748" spans="1:1" x14ac:dyDescent="0.2">
      <c r="A748" s="164"/>
    </row>
    <row r="749" spans="1:1" x14ac:dyDescent="0.2">
      <c r="A749" s="164"/>
    </row>
    <row r="750" spans="1:1" x14ac:dyDescent="0.2">
      <c r="A750" s="164"/>
    </row>
    <row r="751" spans="1:1" x14ac:dyDescent="0.2">
      <c r="A751" s="164"/>
    </row>
    <row r="752" spans="1:1" x14ac:dyDescent="0.2">
      <c r="A752" s="164"/>
    </row>
    <row r="753" spans="1:2" x14ac:dyDescent="0.2">
      <c r="A753" s="164"/>
    </row>
    <row r="754" spans="1:2" x14ac:dyDescent="0.2">
      <c r="A754" s="164"/>
    </row>
    <row r="755" spans="1:2" x14ac:dyDescent="0.2">
      <c r="A755" s="164"/>
    </row>
    <row r="756" spans="1:2" x14ac:dyDescent="0.2">
      <c r="A756" s="164"/>
    </row>
    <row r="757" spans="1:2" x14ac:dyDescent="0.2">
      <c r="A757" s="165"/>
      <c r="B757" s="166"/>
    </row>
    <row r="758" spans="1:2" x14ac:dyDescent="0.2">
      <c r="A758" s="165"/>
      <c r="B758" s="166"/>
    </row>
    <row r="759" spans="1:2" x14ac:dyDescent="0.2">
      <c r="A759" s="165"/>
      <c r="B759" s="166"/>
    </row>
    <row r="760" spans="1:2" x14ac:dyDescent="0.2">
      <c r="A760" s="165"/>
      <c r="B760" s="166"/>
    </row>
    <row r="761" spans="1:2" x14ac:dyDescent="0.2">
      <c r="A761" s="164"/>
    </row>
    <row r="762" spans="1:2" x14ac:dyDescent="0.2">
      <c r="A762" s="164"/>
    </row>
    <row r="763" spans="1:2" x14ac:dyDescent="0.2">
      <c r="A763" s="164"/>
    </row>
    <row r="764" spans="1:2" x14ac:dyDescent="0.2">
      <c r="A764" s="164"/>
    </row>
    <row r="765" spans="1:2" x14ac:dyDescent="0.2">
      <c r="A765" s="164"/>
    </row>
    <row r="766" spans="1:2" x14ac:dyDescent="0.2">
      <c r="A766" s="164"/>
    </row>
    <row r="767" spans="1:2" x14ac:dyDescent="0.2">
      <c r="A767" s="164"/>
    </row>
    <row r="768" spans="1:2" x14ac:dyDescent="0.2">
      <c r="A768" s="164"/>
    </row>
    <row r="769" spans="1:1" x14ac:dyDescent="0.2">
      <c r="A769" s="164"/>
    </row>
    <row r="770" spans="1:1" x14ac:dyDescent="0.2">
      <c r="A770" s="164"/>
    </row>
    <row r="771" spans="1:1" x14ac:dyDescent="0.2">
      <c r="A771" s="164"/>
    </row>
    <row r="772" spans="1:1" x14ac:dyDescent="0.2">
      <c r="A772" s="164"/>
    </row>
    <row r="773" spans="1:1" x14ac:dyDescent="0.2">
      <c r="A773" s="164"/>
    </row>
    <row r="774" spans="1:1" x14ac:dyDescent="0.2">
      <c r="A774" s="164"/>
    </row>
    <row r="775" spans="1:1" x14ac:dyDescent="0.2">
      <c r="A775" s="164"/>
    </row>
    <row r="776" spans="1:1" x14ac:dyDescent="0.2">
      <c r="A776" s="164"/>
    </row>
    <row r="777" spans="1:1" x14ac:dyDescent="0.2">
      <c r="A777" s="164"/>
    </row>
    <row r="778" spans="1:1" x14ac:dyDescent="0.2">
      <c r="A778" s="164"/>
    </row>
    <row r="779" spans="1:1" x14ac:dyDescent="0.2">
      <c r="A779" s="164"/>
    </row>
    <row r="780" spans="1:1" x14ac:dyDescent="0.2">
      <c r="A780" s="164"/>
    </row>
    <row r="781" spans="1:1" x14ac:dyDescent="0.2">
      <c r="A781" s="164"/>
    </row>
    <row r="782" spans="1:1" x14ac:dyDescent="0.2">
      <c r="A782" s="164"/>
    </row>
    <row r="783" spans="1:1" x14ac:dyDescent="0.2">
      <c r="A783" s="164"/>
    </row>
    <row r="784" spans="1:1" x14ac:dyDescent="0.2">
      <c r="A784" s="164"/>
    </row>
    <row r="785" spans="1:1" x14ac:dyDescent="0.2">
      <c r="A785" s="164"/>
    </row>
    <row r="786" spans="1:1" x14ac:dyDescent="0.2">
      <c r="A786" s="164"/>
    </row>
    <row r="787" spans="1:1" x14ac:dyDescent="0.2">
      <c r="A787" s="164"/>
    </row>
    <row r="788" spans="1:1" x14ac:dyDescent="0.2">
      <c r="A788" s="164"/>
    </row>
    <row r="789" spans="1:1" x14ac:dyDescent="0.2">
      <c r="A789" s="164"/>
    </row>
    <row r="790" spans="1:1" x14ac:dyDescent="0.2">
      <c r="A790" s="164"/>
    </row>
    <row r="791" spans="1:1" x14ac:dyDescent="0.2">
      <c r="A791" s="164"/>
    </row>
    <row r="792" spans="1:1" x14ac:dyDescent="0.2">
      <c r="A792" s="164"/>
    </row>
    <row r="793" spans="1:1" x14ac:dyDescent="0.2">
      <c r="A793" s="164"/>
    </row>
    <row r="794" spans="1:1" x14ac:dyDescent="0.2">
      <c r="A794" s="164"/>
    </row>
    <row r="795" spans="1:1" x14ac:dyDescent="0.2">
      <c r="A795" s="164"/>
    </row>
    <row r="796" spans="1:1" x14ac:dyDescent="0.2">
      <c r="A796" s="164"/>
    </row>
    <row r="797" spans="1:1" x14ac:dyDescent="0.2">
      <c r="A797" s="164"/>
    </row>
    <row r="798" spans="1:1" x14ac:dyDescent="0.2">
      <c r="A798" s="164"/>
    </row>
    <row r="799" spans="1:1" x14ac:dyDescent="0.2">
      <c r="A799" s="164"/>
    </row>
    <row r="800" spans="1:1" x14ac:dyDescent="0.2">
      <c r="A800" s="164"/>
    </row>
    <row r="801" spans="1:1" x14ac:dyDescent="0.2">
      <c r="A801" s="164"/>
    </row>
    <row r="802" spans="1:1" x14ac:dyDescent="0.2">
      <c r="A802" s="164"/>
    </row>
    <row r="803" spans="1:1" x14ac:dyDescent="0.2">
      <c r="A803" s="164"/>
    </row>
    <row r="804" spans="1:1" x14ac:dyDescent="0.2">
      <c r="A804" s="164"/>
    </row>
    <row r="805" spans="1:1" x14ac:dyDescent="0.2">
      <c r="A805" s="164"/>
    </row>
    <row r="806" spans="1:1" x14ac:dyDescent="0.2">
      <c r="A806" s="164"/>
    </row>
    <row r="807" spans="1:1" x14ac:dyDescent="0.2">
      <c r="A807" s="164"/>
    </row>
    <row r="808" spans="1:1" x14ac:dyDescent="0.2">
      <c r="A808" s="164"/>
    </row>
    <row r="809" spans="1:1" x14ac:dyDescent="0.2">
      <c r="A809" s="164"/>
    </row>
    <row r="810" spans="1:1" x14ac:dyDescent="0.2">
      <c r="A810" s="164"/>
    </row>
    <row r="811" spans="1:1" x14ac:dyDescent="0.2">
      <c r="A811" s="164"/>
    </row>
    <row r="812" spans="1:1" x14ac:dyDescent="0.2">
      <c r="A812" s="164"/>
    </row>
    <row r="813" spans="1:1" x14ac:dyDescent="0.2">
      <c r="A813" s="164"/>
    </row>
    <row r="814" spans="1:1" x14ac:dyDescent="0.2">
      <c r="A814" s="164"/>
    </row>
    <row r="815" spans="1:1" x14ac:dyDescent="0.2">
      <c r="A815" s="164"/>
    </row>
    <row r="816" spans="1:1" x14ac:dyDescent="0.2">
      <c r="A816" s="164"/>
    </row>
    <row r="817" spans="1:1" x14ac:dyDescent="0.2">
      <c r="A817" s="164"/>
    </row>
    <row r="818" spans="1:1" x14ac:dyDescent="0.2">
      <c r="A818" s="164"/>
    </row>
    <row r="819" spans="1:1" x14ac:dyDescent="0.2">
      <c r="A819" s="164"/>
    </row>
    <row r="820" spans="1:1" x14ac:dyDescent="0.2">
      <c r="A820" s="164"/>
    </row>
    <row r="821" spans="1:1" x14ac:dyDescent="0.2">
      <c r="A821" s="164"/>
    </row>
    <row r="822" spans="1:1" x14ac:dyDescent="0.2">
      <c r="A822" s="164"/>
    </row>
    <row r="823" spans="1:1" x14ac:dyDescent="0.2">
      <c r="A823" s="164"/>
    </row>
    <row r="824" spans="1:1" x14ac:dyDescent="0.2">
      <c r="A824" s="164"/>
    </row>
    <row r="825" spans="1:1" x14ac:dyDescent="0.2">
      <c r="A825" s="164"/>
    </row>
    <row r="826" spans="1:1" x14ac:dyDescent="0.2">
      <c r="A826" s="164"/>
    </row>
    <row r="827" spans="1:1" x14ac:dyDescent="0.2">
      <c r="A827" s="164"/>
    </row>
    <row r="828" spans="1:1" x14ac:dyDescent="0.2">
      <c r="A828" s="164"/>
    </row>
    <row r="829" spans="1:1" x14ac:dyDescent="0.2">
      <c r="A829" s="164"/>
    </row>
    <row r="830" spans="1:1" x14ac:dyDescent="0.2">
      <c r="A830" s="164"/>
    </row>
    <row r="831" spans="1:1" x14ac:dyDescent="0.2">
      <c r="A831" s="164"/>
    </row>
    <row r="832" spans="1:1" x14ac:dyDescent="0.2">
      <c r="A832" s="164"/>
    </row>
    <row r="833" spans="1:1" x14ac:dyDescent="0.2">
      <c r="A833" s="164"/>
    </row>
    <row r="834" spans="1:1" x14ac:dyDescent="0.2">
      <c r="A834" s="164"/>
    </row>
    <row r="835" spans="1:1" x14ac:dyDescent="0.2">
      <c r="A835" s="164"/>
    </row>
    <row r="836" spans="1:1" x14ac:dyDescent="0.2">
      <c r="A836" s="164"/>
    </row>
    <row r="837" spans="1:1" x14ac:dyDescent="0.2">
      <c r="A837" s="164"/>
    </row>
    <row r="838" spans="1:1" x14ac:dyDescent="0.2">
      <c r="A838" s="164"/>
    </row>
    <row r="839" spans="1:1" x14ac:dyDescent="0.2">
      <c r="A839" s="164"/>
    </row>
    <row r="840" spans="1:1" x14ac:dyDescent="0.2">
      <c r="A840" s="164"/>
    </row>
    <row r="841" spans="1:1" x14ac:dyDescent="0.2">
      <c r="A841" s="164"/>
    </row>
    <row r="842" spans="1:1" x14ac:dyDescent="0.2">
      <c r="A842" s="164"/>
    </row>
    <row r="843" spans="1:1" x14ac:dyDescent="0.2">
      <c r="A843" s="164"/>
    </row>
    <row r="844" spans="1:1" x14ac:dyDescent="0.2">
      <c r="A844" s="164"/>
    </row>
    <row r="845" spans="1:1" x14ac:dyDescent="0.2">
      <c r="A845" s="164"/>
    </row>
    <row r="846" spans="1:1" x14ac:dyDescent="0.2">
      <c r="A846" s="164"/>
    </row>
    <row r="847" spans="1:1" x14ac:dyDescent="0.2">
      <c r="A847" s="164"/>
    </row>
    <row r="848" spans="1:1" x14ac:dyDescent="0.2">
      <c r="A848" s="164"/>
    </row>
    <row r="849" spans="1:1" x14ac:dyDescent="0.2">
      <c r="A849" s="164"/>
    </row>
    <row r="850" spans="1:1" x14ac:dyDescent="0.2">
      <c r="A850" s="164"/>
    </row>
    <row r="851" spans="1:1" x14ac:dyDescent="0.2">
      <c r="A851" s="164"/>
    </row>
    <row r="852" spans="1:1" x14ac:dyDescent="0.2">
      <c r="A852" s="164"/>
    </row>
    <row r="853" spans="1:1" x14ac:dyDescent="0.2">
      <c r="A853" s="164"/>
    </row>
    <row r="854" spans="1:1" x14ac:dyDescent="0.2">
      <c r="A854" s="164"/>
    </row>
    <row r="855" spans="1:1" x14ac:dyDescent="0.2">
      <c r="A855" s="164"/>
    </row>
    <row r="856" spans="1:1" x14ac:dyDescent="0.2">
      <c r="A856" s="164"/>
    </row>
    <row r="857" spans="1:1" x14ac:dyDescent="0.2">
      <c r="A857" s="164"/>
    </row>
    <row r="858" spans="1:1" x14ac:dyDescent="0.2">
      <c r="A858" s="164"/>
    </row>
    <row r="859" spans="1:1" x14ac:dyDescent="0.2">
      <c r="A859" s="164"/>
    </row>
    <row r="860" spans="1:1" x14ac:dyDescent="0.2">
      <c r="A860" s="164"/>
    </row>
    <row r="861" spans="1:1" x14ac:dyDescent="0.2">
      <c r="A861" s="164"/>
    </row>
    <row r="862" spans="1:1" x14ac:dyDescent="0.2">
      <c r="A862" s="164"/>
    </row>
    <row r="863" spans="1:1" x14ac:dyDescent="0.2">
      <c r="A863" s="164"/>
    </row>
    <row r="864" spans="1:1" x14ac:dyDescent="0.2">
      <c r="A864" s="164"/>
    </row>
    <row r="865" spans="1:1" x14ac:dyDescent="0.2">
      <c r="A865" s="164"/>
    </row>
    <row r="866" spans="1:1" x14ac:dyDescent="0.2">
      <c r="A866" s="164"/>
    </row>
    <row r="867" spans="1:1" x14ac:dyDescent="0.2">
      <c r="A867" s="164"/>
    </row>
    <row r="868" spans="1:1" x14ac:dyDescent="0.2">
      <c r="A868" s="164"/>
    </row>
    <row r="869" spans="1:1" x14ac:dyDescent="0.2">
      <c r="A869" s="164"/>
    </row>
    <row r="870" spans="1:1" x14ac:dyDescent="0.2">
      <c r="A870" s="164"/>
    </row>
    <row r="871" spans="1:1" x14ac:dyDescent="0.2">
      <c r="A871" s="164"/>
    </row>
    <row r="872" spans="1:1" x14ac:dyDescent="0.2">
      <c r="A872" s="164"/>
    </row>
    <row r="873" spans="1:1" x14ac:dyDescent="0.2">
      <c r="A873" s="164"/>
    </row>
    <row r="874" spans="1:1" x14ac:dyDescent="0.2">
      <c r="A874" s="164"/>
    </row>
    <row r="875" spans="1:1" x14ac:dyDescent="0.2">
      <c r="A875" s="164"/>
    </row>
    <row r="876" spans="1:1" x14ac:dyDescent="0.2">
      <c r="A876" s="164"/>
    </row>
    <row r="877" spans="1:1" x14ac:dyDescent="0.2">
      <c r="A877" s="164"/>
    </row>
    <row r="878" spans="1:1" x14ac:dyDescent="0.2">
      <c r="A878" s="164"/>
    </row>
    <row r="879" spans="1:1" x14ac:dyDescent="0.2">
      <c r="A879" s="164"/>
    </row>
    <row r="880" spans="1:1" x14ac:dyDescent="0.2">
      <c r="A880" s="164"/>
    </row>
    <row r="881" spans="1:1" x14ac:dyDescent="0.2">
      <c r="A881" s="164"/>
    </row>
    <row r="882" spans="1:1" x14ac:dyDescent="0.2">
      <c r="A882" s="164"/>
    </row>
    <row r="883" spans="1:1" x14ac:dyDescent="0.2">
      <c r="A883" s="164"/>
    </row>
    <row r="884" spans="1:1" x14ac:dyDescent="0.2">
      <c r="A884" s="164"/>
    </row>
    <row r="885" spans="1:1" x14ac:dyDescent="0.2">
      <c r="A885" s="164"/>
    </row>
    <row r="886" spans="1:1" x14ac:dyDescent="0.2">
      <c r="A886" s="164"/>
    </row>
    <row r="887" spans="1:1" x14ac:dyDescent="0.2">
      <c r="A887" s="164"/>
    </row>
    <row r="888" spans="1:1" x14ac:dyDescent="0.2">
      <c r="A888" s="164"/>
    </row>
    <row r="889" spans="1:1" x14ac:dyDescent="0.2">
      <c r="A889" s="164"/>
    </row>
    <row r="890" spans="1:1" x14ac:dyDescent="0.2">
      <c r="A890" s="164"/>
    </row>
    <row r="891" spans="1:1" x14ac:dyDescent="0.2">
      <c r="A891" s="164"/>
    </row>
    <row r="892" spans="1:1" x14ac:dyDescent="0.2">
      <c r="A892" s="164"/>
    </row>
    <row r="893" spans="1:1" x14ac:dyDescent="0.2">
      <c r="A893" s="164"/>
    </row>
    <row r="894" spans="1:1" x14ac:dyDescent="0.2">
      <c r="A894" s="164"/>
    </row>
    <row r="895" spans="1:1" x14ac:dyDescent="0.2">
      <c r="A895" s="164"/>
    </row>
    <row r="896" spans="1:1" x14ac:dyDescent="0.2">
      <c r="A896" s="164"/>
    </row>
    <row r="897" spans="1:1" x14ac:dyDescent="0.2">
      <c r="A897" s="164"/>
    </row>
    <row r="898" spans="1:1" x14ac:dyDescent="0.2">
      <c r="A898" s="164"/>
    </row>
    <row r="899" spans="1:1" x14ac:dyDescent="0.2">
      <c r="A899" s="164"/>
    </row>
    <row r="900" spans="1:1" x14ac:dyDescent="0.2">
      <c r="A900" s="164"/>
    </row>
    <row r="901" spans="1:1" x14ac:dyDescent="0.2">
      <c r="A901" s="164"/>
    </row>
    <row r="902" spans="1:1" x14ac:dyDescent="0.2">
      <c r="A902" s="164"/>
    </row>
    <row r="903" spans="1:1" x14ac:dyDescent="0.2">
      <c r="A903" s="164"/>
    </row>
    <row r="904" spans="1:1" x14ac:dyDescent="0.2">
      <c r="A904" s="164"/>
    </row>
    <row r="905" spans="1:1" x14ac:dyDescent="0.2">
      <c r="A905" s="164"/>
    </row>
    <row r="906" spans="1:1" x14ac:dyDescent="0.2">
      <c r="A906" s="164"/>
    </row>
    <row r="907" spans="1:1" x14ac:dyDescent="0.2">
      <c r="A907" s="164"/>
    </row>
    <row r="908" spans="1:1" x14ac:dyDescent="0.2">
      <c r="A908" s="164"/>
    </row>
    <row r="909" spans="1:1" x14ac:dyDescent="0.2">
      <c r="A909" s="164"/>
    </row>
    <row r="910" spans="1:1" x14ac:dyDescent="0.2">
      <c r="A910" s="164"/>
    </row>
    <row r="911" spans="1:1" x14ac:dyDescent="0.2">
      <c r="A911" s="164"/>
    </row>
    <row r="912" spans="1:1" x14ac:dyDescent="0.2">
      <c r="A912" s="164"/>
    </row>
    <row r="913" spans="1:1" x14ac:dyDescent="0.2">
      <c r="A913" s="164"/>
    </row>
    <row r="914" spans="1:1" x14ac:dyDescent="0.2">
      <c r="A914" s="164"/>
    </row>
    <row r="915" spans="1:1" x14ac:dyDescent="0.2">
      <c r="A915" s="164"/>
    </row>
    <row r="916" spans="1:1" x14ac:dyDescent="0.2">
      <c r="A916" s="164"/>
    </row>
    <row r="917" spans="1:1" x14ac:dyDescent="0.2">
      <c r="A917" s="164"/>
    </row>
    <row r="918" spans="1:1" x14ac:dyDescent="0.2">
      <c r="A918" s="164"/>
    </row>
    <row r="919" spans="1:1" x14ac:dyDescent="0.2">
      <c r="A919" s="164"/>
    </row>
    <row r="920" spans="1:1" x14ac:dyDescent="0.2">
      <c r="A920" s="164"/>
    </row>
    <row r="921" spans="1:1" x14ac:dyDescent="0.2">
      <c r="A921" s="164"/>
    </row>
    <row r="922" spans="1:1" x14ac:dyDescent="0.2">
      <c r="A922" s="164"/>
    </row>
    <row r="923" spans="1:1" x14ac:dyDescent="0.2">
      <c r="A923" s="164"/>
    </row>
    <row r="924" spans="1:1" x14ac:dyDescent="0.2">
      <c r="A924" s="164"/>
    </row>
    <row r="925" spans="1:1" x14ac:dyDescent="0.2">
      <c r="A925" s="164"/>
    </row>
    <row r="926" spans="1:1" x14ac:dyDescent="0.2">
      <c r="A926" s="164"/>
    </row>
    <row r="927" spans="1:1" x14ac:dyDescent="0.2">
      <c r="A927" s="164"/>
    </row>
    <row r="928" spans="1:1" x14ac:dyDescent="0.2">
      <c r="A928" s="164"/>
    </row>
    <row r="929" spans="1:1" x14ac:dyDescent="0.2">
      <c r="A929" s="164"/>
    </row>
    <row r="930" spans="1:1" x14ac:dyDescent="0.2">
      <c r="A930" s="164"/>
    </row>
    <row r="931" spans="1:1" x14ac:dyDescent="0.2">
      <c r="A931" s="164"/>
    </row>
    <row r="932" spans="1:1" x14ac:dyDescent="0.2">
      <c r="A932" s="164"/>
    </row>
    <row r="933" spans="1:1" x14ac:dyDescent="0.2">
      <c r="A933" s="164"/>
    </row>
    <row r="934" spans="1:1" x14ac:dyDescent="0.2">
      <c r="A934" s="164"/>
    </row>
    <row r="935" spans="1:1" x14ac:dyDescent="0.2">
      <c r="A935" s="164"/>
    </row>
    <row r="936" spans="1:1" x14ac:dyDescent="0.2">
      <c r="A936" s="164"/>
    </row>
    <row r="937" spans="1:1" x14ac:dyDescent="0.2">
      <c r="A937" s="164"/>
    </row>
    <row r="938" spans="1:1" x14ac:dyDescent="0.2">
      <c r="A938" s="164"/>
    </row>
    <row r="939" spans="1:1" x14ac:dyDescent="0.2">
      <c r="A939" s="164"/>
    </row>
    <row r="940" spans="1:1" x14ac:dyDescent="0.2">
      <c r="A940" s="164"/>
    </row>
    <row r="941" spans="1:1" x14ac:dyDescent="0.2">
      <c r="A941" s="164"/>
    </row>
    <row r="942" spans="1:1" x14ac:dyDescent="0.2">
      <c r="A942" s="164"/>
    </row>
    <row r="943" spans="1:1" x14ac:dyDescent="0.2">
      <c r="A943" s="164"/>
    </row>
    <row r="944" spans="1:1" x14ac:dyDescent="0.2">
      <c r="A944" s="164"/>
    </row>
    <row r="945" spans="1:1" x14ac:dyDescent="0.2">
      <c r="A945" s="164"/>
    </row>
    <row r="946" spans="1:1" x14ac:dyDescent="0.2">
      <c r="A946" s="164"/>
    </row>
    <row r="947" spans="1:1" x14ac:dyDescent="0.2">
      <c r="A947" s="164"/>
    </row>
    <row r="948" spans="1:1" x14ac:dyDescent="0.2">
      <c r="A948" s="164"/>
    </row>
    <row r="949" spans="1:1" x14ac:dyDescent="0.2">
      <c r="A949" s="164"/>
    </row>
    <row r="950" spans="1:1" x14ac:dyDescent="0.2">
      <c r="A950" s="164"/>
    </row>
    <row r="951" spans="1:1" x14ac:dyDescent="0.2">
      <c r="A951" s="164"/>
    </row>
    <row r="952" spans="1:1" x14ac:dyDescent="0.2">
      <c r="A952" s="164"/>
    </row>
    <row r="953" spans="1:1" x14ac:dyDescent="0.2">
      <c r="A953" s="164"/>
    </row>
    <row r="954" spans="1:1" x14ac:dyDescent="0.2">
      <c r="A954" s="164"/>
    </row>
    <row r="955" spans="1:1" x14ac:dyDescent="0.2">
      <c r="A955" s="164"/>
    </row>
    <row r="956" spans="1:1" x14ac:dyDescent="0.2">
      <c r="A956" s="164"/>
    </row>
    <row r="957" spans="1:1" x14ac:dyDescent="0.2">
      <c r="A957" s="164"/>
    </row>
    <row r="958" spans="1:1" x14ac:dyDescent="0.2">
      <c r="A958" s="164"/>
    </row>
    <row r="959" spans="1:1" x14ac:dyDescent="0.2">
      <c r="A959" s="164"/>
    </row>
    <row r="960" spans="1:1" x14ac:dyDescent="0.2">
      <c r="A960" s="164"/>
    </row>
    <row r="961" spans="1:1" x14ac:dyDescent="0.2">
      <c r="A961" s="164"/>
    </row>
    <row r="962" spans="1:1" x14ac:dyDescent="0.2">
      <c r="A962" s="164"/>
    </row>
    <row r="963" spans="1:1" x14ac:dyDescent="0.2">
      <c r="A963" s="164"/>
    </row>
    <row r="964" spans="1:1" x14ac:dyDescent="0.2">
      <c r="A964" s="164"/>
    </row>
    <row r="965" spans="1:1" x14ac:dyDescent="0.2">
      <c r="A965" s="164"/>
    </row>
    <row r="966" spans="1:1" x14ac:dyDescent="0.2">
      <c r="A966" s="164"/>
    </row>
    <row r="967" spans="1:1" x14ac:dyDescent="0.2">
      <c r="A967" s="164"/>
    </row>
    <row r="968" spans="1:1" x14ac:dyDescent="0.2">
      <c r="A968" s="164"/>
    </row>
    <row r="969" spans="1:1" x14ac:dyDescent="0.2">
      <c r="A969" s="164"/>
    </row>
    <row r="970" spans="1:1" x14ac:dyDescent="0.2">
      <c r="A970" s="164"/>
    </row>
    <row r="971" spans="1:1" x14ac:dyDescent="0.2">
      <c r="A971" s="164"/>
    </row>
    <row r="972" spans="1:1" x14ac:dyDescent="0.2">
      <c r="A972" s="164"/>
    </row>
    <row r="973" spans="1:1" x14ac:dyDescent="0.2">
      <c r="A973" s="164"/>
    </row>
    <row r="974" spans="1:1" x14ac:dyDescent="0.2">
      <c r="A974" s="164"/>
    </row>
    <row r="975" spans="1:1" x14ac:dyDescent="0.2">
      <c r="A975" s="164"/>
    </row>
    <row r="976" spans="1:1" x14ac:dyDescent="0.2">
      <c r="A976" s="164"/>
    </row>
    <row r="977" spans="1:1" x14ac:dyDescent="0.2">
      <c r="A977" s="164"/>
    </row>
    <row r="978" spans="1:1" x14ac:dyDescent="0.2">
      <c r="A978" s="164"/>
    </row>
    <row r="979" spans="1:1" x14ac:dyDescent="0.2">
      <c r="A979" s="164"/>
    </row>
    <row r="980" spans="1:1" x14ac:dyDescent="0.2">
      <c r="A980" s="164"/>
    </row>
    <row r="981" spans="1:1" x14ac:dyDescent="0.2">
      <c r="A981" s="164"/>
    </row>
    <row r="982" spans="1:1" x14ac:dyDescent="0.2">
      <c r="A982" s="164"/>
    </row>
    <row r="983" spans="1:1" x14ac:dyDescent="0.2">
      <c r="A983" s="164"/>
    </row>
    <row r="984" spans="1:1" x14ac:dyDescent="0.2">
      <c r="A984" s="164"/>
    </row>
    <row r="985" spans="1:1" x14ac:dyDescent="0.2">
      <c r="A985" s="164"/>
    </row>
    <row r="986" spans="1:1" x14ac:dyDescent="0.2">
      <c r="A986" s="164"/>
    </row>
    <row r="987" spans="1:1" x14ac:dyDescent="0.2">
      <c r="A987" s="164"/>
    </row>
    <row r="988" spans="1:1" x14ac:dyDescent="0.2">
      <c r="A988" s="164"/>
    </row>
    <row r="989" spans="1:1" x14ac:dyDescent="0.2">
      <c r="A989" s="164"/>
    </row>
    <row r="990" spans="1:1" x14ac:dyDescent="0.2">
      <c r="A990" s="164"/>
    </row>
    <row r="991" spans="1:1" x14ac:dyDescent="0.2">
      <c r="A991" s="164"/>
    </row>
    <row r="992" spans="1:1" x14ac:dyDescent="0.2">
      <c r="A992" s="164"/>
    </row>
    <row r="993" spans="1:1" x14ac:dyDescent="0.2">
      <c r="A993" s="164"/>
    </row>
    <row r="994" spans="1:1" x14ac:dyDescent="0.2">
      <c r="A994" s="164"/>
    </row>
    <row r="995" spans="1:1" x14ac:dyDescent="0.2">
      <c r="A995" s="164"/>
    </row>
    <row r="996" spans="1:1" x14ac:dyDescent="0.2">
      <c r="A996" s="164"/>
    </row>
    <row r="997" spans="1:1" x14ac:dyDescent="0.2">
      <c r="A997" s="164"/>
    </row>
    <row r="998" spans="1:1" x14ac:dyDescent="0.2">
      <c r="A998" s="164"/>
    </row>
    <row r="999" spans="1:1" x14ac:dyDescent="0.2">
      <c r="A999" s="164"/>
    </row>
    <row r="1000" spans="1:1" x14ac:dyDescent="0.2">
      <c r="A1000" s="164"/>
    </row>
    <row r="1001" spans="1:1" x14ac:dyDescent="0.2">
      <c r="A1001" s="164"/>
    </row>
    <row r="1002" spans="1:1" x14ac:dyDescent="0.2">
      <c r="A1002" s="164"/>
    </row>
    <row r="1003" spans="1:1" x14ac:dyDescent="0.2">
      <c r="A1003" s="164"/>
    </row>
    <row r="1004" spans="1:1" x14ac:dyDescent="0.2">
      <c r="A1004" s="164"/>
    </row>
    <row r="1005" spans="1:1" x14ac:dyDescent="0.2">
      <c r="A1005" s="164"/>
    </row>
    <row r="1006" spans="1:1" x14ac:dyDescent="0.2">
      <c r="A1006" s="164"/>
    </row>
    <row r="1007" spans="1:1" x14ac:dyDescent="0.2">
      <c r="A1007" s="164"/>
    </row>
    <row r="1008" spans="1:1" x14ac:dyDescent="0.2">
      <c r="A1008" s="164"/>
    </row>
    <row r="1009" spans="1:1" x14ac:dyDescent="0.2">
      <c r="A1009" s="164"/>
    </row>
    <row r="1010" spans="1:1" x14ac:dyDescent="0.2">
      <c r="A1010" s="164"/>
    </row>
    <row r="1011" spans="1:1" x14ac:dyDescent="0.2">
      <c r="A1011" s="164"/>
    </row>
    <row r="1012" spans="1:1" x14ac:dyDescent="0.2">
      <c r="A1012" s="164"/>
    </row>
    <row r="1013" spans="1:1" x14ac:dyDescent="0.2">
      <c r="A1013" s="164"/>
    </row>
    <row r="1014" spans="1:1" x14ac:dyDescent="0.2">
      <c r="A1014" s="164"/>
    </row>
    <row r="1015" spans="1:1" x14ac:dyDescent="0.2">
      <c r="A1015" s="164"/>
    </row>
    <row r="1016" spans="1:1" x14ac:dyDescent="0.2">
      <c r="A1016" s="164"/>
    </row>
    <row r="1017" spans="1:1" x14ac:dyDescent="0.2">
      <c r="A1017" s="164"/>
    </row>
    <row r="1018" spans="1:1" x14ac:dyDescent="0.2">
      <c r="A1018" s="164"/>
    </row>
    <row r="1019" spans="1:1" x14ac:dyDescent="0.2">
      <c r="A1019" s="164"/>
    </row>
    <row r="1020" spans="1:1" x14ac:dyDescent="0.2">
      <c r="A1020" s="164"/>
    </row>
    <row r="1021" spans="1:1" x14ac:dyDescent="0.2">
      <c r="A1021" s="164"/>
    </row>
    <row r="1022" spans="1:1" x14ac:dyDescent="0.2">
      <c r="A1022" s="164"/>
    </row>
    <row r="1023" spans="1:1" x14ac:dyDescent="0.2">
      <c r="A1023" s="164"/>
    </row>
    <row r="1024" spans="1:1" x14ac:dyDescent="0.2">
      <c r="A1024" s="164"/>
    </row>
    <row r="1025" spans="1:1" x14ac:dyDescent="0.2">
      <c r="A1025" s="164"/>
    </row>
    <row r="1026" spans="1:1" x14ac:dyDescent="0.2">
      <c r="A1026" s="164"/>
    </row>
    <row r="1027" spans="1:1" x14ac:dyDescent="0.2">
      <c r="A1027" s="164"/>
    </row>
    <row r="1028" spans="1:1" x14ac:dyDescent="0.2">
      <c r="A1028" s="164"/>
    </row>
    <row r="1029" spans="1:1" x14ac:dyDescent="0.2">
      <c r="A1029" s="164"/>
    </row>
    <row r="1030" spans="1:1" x14ac:dyDescent="0.2">
      <c r="A1030" s="164"/>
    </row>
    <row r="1031" spans="1:1" x14ac:dyDescent="0.2">
      <c r="A1031" s="164"/>
    </row>
    <row r="1032" spans="1:1" x14ac:dyDescent="0.2">
      <c r="A1032" s="164"/>
    </row>
    <row r="1033" spans="1:1" x14ac:dyDescent="0.2">
      <c r="A1033" s="164"/>
    </row>
    <row r="1034" spans="1:1" x14ac:dyDescent="0.2">
      <c r="A1034" s="164"/>
    </row>
    <row r="1035" spans="1:1" x14ac:dyDescent="0.2">
      <c r="A1035" s="164"/>
    </row>
    <row r="1036" spans="1:1" x14ac:dyDescent="0.2">
      <c r="A1036" s="164"/>
    </row>
    <row r="1037" spans="1:1" x14ac:dyDescent="0.2">
      <c r="A1037" s="164"/>
    </row>
    <row r="1038" spans="1:1" x14ac:dyDescent="0.2">
      <c r="A1038" s="164"/>
    </row>
    <row r="1039" spans="1:1" x14ac:dyDescent="0.2">
      <c r="A1039" s="164"/>
    </row>
    <row r="1040" spans="1:1" x14ac:dyDescent="0.2">
      <c r="A1040" s="164"/>
    </row>
    <row r="1041" spans="1:1" x14ac:dyDescent="0.2">
      <c r="A1041" s="164"/>
    </row>
    <row r="1042" spans="1:1" x14ac:dyDescent="0.2">
      <c r="A1042" s="164"/>
    </row>
    <row r="1043" spans="1:1" x14ac:dyDescent="0.2">
      <c r="A1043" s="164"/>
    </row>
    <row r="1044" spans="1:1" x14ac:dyDescent="0.2">
      <c r="A1044" s="164"/>
    </row>
    <row r="1045" spans="1:1" x14ac:dyDescent="0.2">
      <c r="A1045" s="164"/>
    </row>
    <row r="1046" spans="1:1" x14ac:dyDescent="0.2">
      <c r="A1046" s="164"/>
    </row>
    <row r="1047" spans="1:1" x14ac:dyDescent="0.2">
      <c r="A1047" s="164"/>
    </row>
    <row r="1048" spans="1:1" x14ac:dyDescent="0.2">
      <c r="A1048" s="164"/>
    </row>
    <row r="1049" spans="1:1" x14ac:dyDescent="0.2">
      <c r="A1049" s="164"/>
    </row>
    <row r="1050" spans="1:1" x14ac:dyDescent="0.2">
      <c r="A1050" s="164"/>
    </row>
    <row r="1051" spans="1:1" x14ac:dyDescent="0.2">
      <c r="A1051" s="164"/>
    </row>
    <row r="1052" spans="1:1" x14ac:dyDescent="0.2">
      <c r="A1052" s="164"/>
    </row>
    <row r="1053" spans="1:1" x14ac:dyDescent="0.2">
      <c r="A1053" s="164"/>
    </row>
    <row r="1054" spans="1:1" x14ac:dyDescent="0.2">
      <c r="A1054" s="164"/>
    </row>
    <row r="1055" spans="1:1" x14ac:dyDescent="0.2">
      <c r="A1055" s="164"/>
    </row>
    <row r="1056" spans="1:1" x14ac:dyDescent="0.2">
      <c r="A1056" s="164"/>
    </row>
    <row r="1057" spans="1:1" x14ac:dyDescent="0.2">
      <c r="A1057" s="164"/>
    </row>
    <row r="1058" spans="1:1" x14ac:dyDescent="0.2">
      <c r="A1058" s="164"/>
    </row>
    <row r="1059" spans="1:1" x14ac:dyDescent="0.2">
      <c r="A1059" s="164"/>
    </row>
    <row r="1060" spans="1:1" x14ac:dyDescent="0.2">
      <c r="A1060" s="164"/>
    </row>
    <row r="1061" spans="1:1" x14ac:dyDescent="0.2">
      <c r="A1061" s="164"/>
    </row>
    <row r="1062" spans="1:1" x14ac:dyDescent="0.2">
      <c r="A1062" s="164"/>
    </row>
    <row r="1063" spans="1:1" x14ac:dyDescent="0.2">
      <c r="A1063" s="164"/>
    </row>
    <row r="1064" spans="1:1" x14ac:dyDescent="0.2">
      <c r="A1064" s="164"/>
    </row>
    <row r="1065" spans="1:1" x14ac:dyDescent="0.2">
      <c r="A1065" s="164"/>
    </row>
    <row r="1066" spans="1:1" x14ac:dyDescent="0.2">
      <c r="A1066" s="164"/>
    </row>
    <row r="1067" spans="1:1" x14ac:dyDescent="0.2">
      <c r="A1067" s="164"/>
    </row>
    <row r="1068" spans="1:1" x14ac:dyDescent="0.2">
      <c r="A1068" s="164"/>
    </row>
    <row r="1069" spans="1:1" x14ac:dyDescent="0.2">
      <c r="A1069" s="164"/>
    </row>
    <row r="1070" spans="1:1" x14ac:dyDescent="0.2">
      <c r="A1070" s="164"/>
    </row>
    <row r="1071" spans="1:1" x14ac:dyDescent="0.2">
      <c r="A1071" s="164"/>
    </row>
    <row r="1072" spans="1:1" x14ac:dyDescent="0.2">
      <c r="A1072" s="164"/>
    </row>
    <row r="1073" spans="1:1" x14ac:dyDescent="0.2">
      <c r="A1073" s="164"/>
    </row>
    <row r="1074" spans="1:1" x14ac:dyDescent="0.2">
      <c r="A1074" s="164"/>
    </row>
    <row r="1075" spans="1:1" x14ac:dyDescent="0.2">
      <c r="A1075" s="164"/>
    </row>
    <row r="1076" spans="1:1" x14ac:dyDescent="0.2">
      <c r="A1076" s="164"/>
    </row>
    <row r="1077" spans="1:1" x14ac:dyDescent="0.2">
      <c r="A1077" s="164"/>
    </row>
    <row r="1078" spans="1:1" x14ac:dyDescent="0.2">
      <c r="A1078" s="164"/>
    </row>
    <row r="1079" spans="1:1" x14ac:dyDescent="0.2">
      <c r="A1079" s="164"/>
    </row>
    <row r="1080" spans="1:1" x14ac:dyDescent="0.2">
      <c r="A1080" s="164"/>
    </row>
    <row r="1081" spans="1:1" x14ac:dyDescent="0.2">
      <c r="A1081" s="164"/>
    </row>
    <row r="1082" spans="1:1" x14ac:dyDescent="0.2">
      <c r="A1082" s="164"/>
    </row>
    <row r="1083" spans="1:1" x14ac:dyDescent="0.2">
      <c r="A1083" s="164"/>
    </row>
    <row r="1084" spans="1:1" x14ac:dyDescent="0.2">
      <c r="A1084" s="164"/>
    </row>
    <row r="1085" spans="1:1" x14ac:dyDescent="0.2">
      <c r="A1085" s="164"/>
    </row>
    <row r="1086" spans="1:1" x14ac:dyDescent="0.2">
      <c r="A1086" s="164"/>
    </row>
    <row r="1087" spans="1:1" x14ac:dyDescent="0.2">
      <c r="A1087" s="164"/>
    </row>
    <row r="1088" spans="1:1" x14ac:dyDescent="0.2">
      <c r="A1088" s="164"/>
    </row>
    <row r="1089" spans="1:1" x14ac:dyDescent="0.2">
      <c r="A1089" s="164"/>
    </row>
    <row r="1090" spans="1:1" x14ac:dyDescent="0.2">
      <c r="A1090" s="164"/>
    </row>
    <row r="1091" spans="1:1" x14ac:dyDescent="0.2">
      <c r="A1091" s="164"/>
    </row>
    <row r="1092" spans="1:1" x14ac:dyDescent="0.2">
      <c r="A1092" s="164"/>
    </row>
    <row r="1093" spans="1:1" x14ac:dyDescent="0.2">
      <c r="A1093" s="164"/>
    </row>
    <row r="1094" spans="1:1" x14ac:dyDescent="0.2">
      <c r="A1094" s="164"/>
    </row>
    <row r="1095" spans="1:1" x14ac:dyDescent="0.2">
      <c r="A1095" s="164"/>
    </row>
    <row r="1096" spans="1:1" x14ac:dyDescent="0.2">
      <c r="A1096" s="164"/>
    </row>
    <row r="1097" spans="1:1" x14ac:dyDescent="0.2">
      <c r="A1097" s="164"/>
    </row>
    <row r="1098" spans="1:1" x14ac:dyDescent="0.2">
      <c r="A1098" s="164"/>
    </row>
    <row r="1099" spans="1:1" x14ac:dyDescent="0.2">
      <c r="A1099" s="164"/>
    </row>
    <row r="1100" spans="1:1" x14ac:dyDescent="0.2">
      <c r="A1100" s="164"/>
    </row>
    <row r="1101" spans="1:1" x14ac:dyDescent="0.2">
      <c r="A1101" s="164"/>
    </row>
    <row r="1102" spans="1:1" x14ac:dyDescent="0.2">
      <c r="A1102" s="164"/>
    </row>
    <row r="1103" spans="1:1" x14ac:dyDescent="0.2">
      <c r="A1103" s="164"/>
    </row>
    <row r="1104" spans="1:1" x14ac:dyDescent="0.2">
      <c r="A1104" s="164"/>
    </row>
    <row r="1105" spans="1:1" x14ac:dyDescent="0.2">
      <c r="A1105" s="164"/>
    </row>
    <row r="1106" spans="1:1" x14ac:dyDescent="0.2">
      <c r="A1106" s="164"/>
    </row>
    <row r="1107" spans="1:1" x14ac:dyDescent="0.2">
      <c r="A1107" s="164"/>
    </row>
    <row r="1108" spans="1:1" x14ac:dyDescent="0.2">
      <c r="A1108" s="164"/>
    </row>
    <row r="1109" spans="1:1" x14ac:dyDescent="0.2">
      <c r="A1109" s="164"/>
    </row>
    <row r="1110" spans="1:1" x14ac:dyDescent="0.2">
      <c r="A1110" s="164"/>
    </row>
    <row r="1111" spans="1:1" x14ac:dyDescent="0.2">
      <c r="A1111" s="164"/>
    </row>
    <row r="1112" spans="1:1" x14ac:dyDescent="0.2">
      <c r="A1112" s="164"/>
    </row>
    <row r="1113" spans="1:1" x14ac:dyDescent="0.2">
      <c r="A1113" s="164"/>
    </row>
    <row r="1114" spans="1:1" x14ac:dyDescent="0.2">
      <c r="A1114" s="164"/>
    </row>
    <row r="1115" spans="1:1" x14ac:dyDescent="0.2">
      <c r="A1115" s="164"/>
    </row>
    <row r="1116" spans="1:1" x14ac:dyDescent="0.2">
      <c r="A1116" s="164"/>
    </row>
    <row r="1117" spans="1:1" x14ac:dyDescent="0.2">
      <c r="A1117" s="164"/>
    </row>
    <row r="1118" spans="1:1" x14ac:dyDescent="0.2">
      <c r="A1118" s="164"/>
    </row>
    <row r="1119" spans="1:1" x14ac:dyDescent="0.2">
      <c r="A1119" s="164"/>
    </row>
    <row r="1120" spans="1:1" x14ac:dyDescent="0.2">
      <c r="A1120" s="164"/>
    </row>
    <row r="1121" spans="1:1" x14ac:dyDescent="0.2">
      <c r="A1121" s="164"/>
    </row>
    <row r="1122" spans="1:1" x14ac:dyDescent="0.2">
      <c r="A1122" s="164"/>
    </row>
    <row r="1123" spans="1:1" x14ac:dyDescent="0.2">
      <c r="A1123" s="164"/>
    </row>
    <row r="1124" spans="1:1" x14ac:dyDescent="0.2">
      <c r="A1124" s="164"/>
    </row>
    <row r="1125" spans="1:1" x14ac:dyDescent="0.2">
      <c r="A1125" s="164"/>
    </row>
    <row r="1126" spans="1:1" x14ac:dyDescent="0.2">
      <c r="A1126" s="164"/>
    </row>
    <row r="1127" spans="1:1" x14ac:dyDescent="0.2">
      <c r="A1127" s="164"/>
    </row>
    <row r="1128" spans="1:1" x14ac:dyDescent="0.2">
      <c r="A1128" s="164"/>
    </row>
    <row r="1129" spans="1:1" x14ac:dyDescent="0.2">
      <c r="A1129" s="164"/>
    </row>
    <row r="1130" spans="1:1" x14ac:dyDescent="0.2">
      <c r="A1130" s="164"/>
    </row>
    <row r="1131" spans="1:1" x14ac:dyDescent="0.2">
      <c r="A1131" s="164"/>
    </row>
    <row r="1132" spans="1:1" x14ac:dyDescent="0.2">
      <c r="A1132" s="164"/>
    </row>
    <row r="1133" spans="1:1" x14ac:dyDescent="0.2">
      <c r="A1133" s="164"/>
    </row>
    <row r="1134" spans="1:1" x14ac:dyDescent="0.2">
      <c r="A1134" s="164"/>
    </row>
    <row r="1135" spans="1:1" x14ac:dyDescent="0.2">
      <c r="A1135" s="164"/>
    </row>
    <row r="1136" spans="1:1" x14ac:dyDescent="0.2">
      <c r="A1136" s="164"/>
    </row>
    <row r="1137" spans="1:1" x14ac:dyDescent="0.2">
      <c r="A1137" s="164"/>
    </row>
    <row r="1138" spans="1:1" x14ac:dyDescent="0.2">
      <c r="A1138" s="164"/>
    </row>
    <row r="1139" spans="1:1" x14ac:dyDescent="0.2">
      <c r="A1139" s="164"/>
    </row>
    <row r="1140" spans="1:1" x14ac:dyDescent="0.2">
      <c r="A1140" s="164"/>
    </row>
    <row r="1141" spans="1:1" x14ac:dyDescent="0.2">
      <c r="A1141" s="164"/>
    </row>
    <row r="1142" spans="1:1" x14ac:dyDescent="0.2">
      <c r="A1142" s="164"/>
    </row>
    <row r="1143" spans="1:1" x14ac:dyDescent="0.2">
      <c r="A1143" s="164"/>
    </row>
    <row r="1144" spans="1:1" x14ac:dyDescent="0.2">
      <c r="A1144" s="164"/>
    </row>
    <row r="1145" spans="1:1" x14ac:dyDescent="0.2">
      <c r="A1145" s="164"/>
    </row>
    <row r="1146" spans="1:1" x14ac:dyDescent="0.2">
      <c r="A1146" s="164"/>
    </row>
    <row r="1147" spans="1:1" x14ac:dyDescent="0.2">
      <c r="A1147" s="164"/>
    </row>
    <row r="1148" spans="1:1" x14ac:dyDescent="0.2">
      <c r="A1148" s="164"/>
    </row>
    <row r="1149" spans="1:1" x14ac:dyDescent="0.2">
      <c r="A1149" s="164"/>
    </row>
    <row r="1150" spans="1:1" x14ac:dyDescent="0.2">
      <c r="A1150" s="164"/>
    </row>
    <row r="1151" spans="1:1" x14ac:dyDescent="0.2">
      <c r="A1151" s="164"/>
    </row>
    <row r="1152" spans="1:1" x14ac:dyDescent="0.2">
      <c r="A1152" s="164"/>
    </row>
    <row r="1153" spans="1:1" x14ac:dyDescent="0.2">
      <c r="A1153" s="164"/>
    </row>
    <row r="1154" spans="1:1" x14ac:dyDescent="0.2">
      <c r="A1154" s="164"/>
    </row>
    <row r="1155" spans="1:1" x14ac:dyDescent="0.2">
      <c r="A1155" s="164"/>
    </row>
    <row r="1156" spans="1:1" x14ac:dyDescent="0.2">
      <c r="A1156" s="164"/>
    </row>
    <row r="1157" spans="1:1" x14ac:dyDescent="0.2">
      <c r="A1157" s="164"/>
    </row>
    <row r="1158" spans="1:1" x14ac:dyDescent="0.2">
      <c r="A1158" s="164"/>
    </row>
    <row r="1159" spans="1:1" x14ac:dyDescent="0.2">
      <c r="A1159" s="164"/>
    </row>
    <row r="1160" spans="1:1" x14ac:dyDescent="0.2">
      <c r="A1160" s="164"/>
    </row>
    <row r="1161" spans="1:1" x14ac:dyDescent="0.2">
      <c r="A1161" s="164"/>
    </row>
    <row r="1162" spans="1:1" x14ac:dyDescent="0.2">
      <c r="A1162" s="164"/>
    </row>
    <row r="1163" spans="1:1" x14ac:dyDescent="0.2">
      <c r="A1163" s="164"/>
    </row>
    <row r="1164" spans="1:1" x14ac:dyDescent="0.2">
      <c r="A1164" s="164"/>
    </row>
    <row r="1165" spans="1:1" x14ac:dyDescent="0.2">
      <c r="A1165" s="164"/>
    </row>
    <row r="1166" spans="1:1" x14ac:dyDescent="0.2">
      <c r="A1166" s="164"/>
    </row>
    <row r="1167" spans="1:1" x14ac:dyDescent="0.2">
      <c r="A1167" s="164"/>
    </row>
    <row r="1168" spans="1:1" x14ac:dyDescent="0.2">
      <c r="A1168" s="164"/>
    </row>
    <row r="1169" spans="1:1" x14ac:dyDescent="0.2">
      <c r="A1169" s="164"/>
    </row>
    <row r="1170" spans="1:1" x14ac:dyDescent="0.2">
      <c r="A1170" s="164"/>
    </row>
    <row r="1171" spans="1:1" x14ac:dyDescent="0.2">
      <c r="A1171" s="164"/>
    </row>
    <row r="1172" spans="1:1" x14ac:dyDescent="0.2">
      <c r="A1172" s="164"/>
    </row>
    <row r="1173" spans="1:1" x14ac:dyDescent="0.2">
      <c r="A1173" s="164"/>
    </row>
    <row r="1174" spans="1:1" x14ac:dyDescent="0.2">
      <c r="A1174" s="164"/>
    </row>
    <row r="1175" spans="1:1" x14ac:dyDescent="0.2">
      <c r="A1175" s="164"/>
    </row>
    <row r="1176" spans="1:1" x14ac:dyDescent="0.2">
      <c r="A1176" s="164"/>
    </row>
    <row r="1177" spans="1:1" x14ac:dyDescent="0.2">
      <c r="A1177" s="164"/>
    </row>
    <row r="1178" spans="1:1" x14ac:dyDescent="0.2">
      <c r="A1178" s="164"/>
    </row>
    <row r="1179" spans="1:1" x14ac:dyDescent="0.2">
      <c r="A1179" s="164"/>
    </row>
    <row r="1180" spans="1:1" x14ac:dyDescent="0.2">
      <c r="A1180" s="164"/>
    </row>
    <row r="1181" spans="1:1" x14ac:dyDescent="0.2">
      <c r="A1181" s="164"/>
    </row>
    <row r="1182" spans="1:1" x14ac:dyDescent="0.2">
      <c r="A1182" s="164"/>
    </row>
    <row r="1183" spans="1:1" x14ac:dyDescent="0.2">
      <c r="A1183" s="164"/>
    </row>
    <row r="1184" spans="1:1" x14ac:dyDescent="0.2">
      <c r="A1184" s="164"/>
    </row>
    <row r="1185" spans="1:1" x14ac:dyDescent="0.2">
      <c r="A1185" s="164"/>
    </row>
    <row r="1186" spans="1:1" x14ac:dyDescent="0.2">
      <c r="A1186" s="164"/>
    </row>
    <row r="1187" spans="1:1" x14ac:dyDescent="0.2">
      <c r="A1187" s="164"/>
    </row>
    <row r="1188" spans="1:1" x14ac:dyDescent="0.2">
      <c r="A1188" s="164"/>
    </row>
    <row r="1189" spans="1:1" x14ac:dyDescent="0.2">
      <c r="A1189" s="164"/>
    </row>
    <row r="1190" spans="1:1" x14ac:dyDescent="0.2">
      <c r="A1190" s="164"/>
    </row>
    <row r="1191" spans="1:1" x14ac:dyDescent="0.2">
      <c r="A1191" s="164"/>
    </row>
    <row r="1192" spans="1:1" x14ac:dyDescent="0.2">
      <c r="A1192" s="164"/>
    </row>
    <row r="1193" spans="1:1" x14ac:dyDescent="0.2">
      <c r="A1193" s="164"/>
    </row>
    <row r="1194" spans="1:1" x14ac:dyDescent="0.2">
      <c r="A1194" s="164"/>
    </row>
    <row r="1195" spans="1:1" x14ac:dyDescent="0.2">
      <c r="A1195" s="164"/>
    </row>
    <row r="1196" spans="1:1" x14ac:dyDescent="0.2">
      <c r="A1196" s="164"/>
    </row>
    <row r="1197" spans="1:1" x14ac:dyDescent="0.2">
      <c r="A1197" s="164"/>
    </row>
    <row r="1198" spans="1:1" x14ac:dyDescent="0.2">
      <c r="A1198" s="164"/>
    </row>
    <row r="1199" spans="1:1" x14ac:dyDescent="0.2">
      <c r="A1199" s="164"/>
    </row>
    <row r="1200" spans="1:1" x14ac:dyDescent="0.2">
      <c r="A1200" s="164"/>
    </row>
    <row r="1201" spans="1:1" x14ac:dyDescent="0.2">
      <c r="A1201" s="164"/>
    </row>
    <row r="1202" spans="1:1" x14ac:dyDescent="0.2">
      <c r="A1202" s="164"/>
    </row>
    <row r="1203" spans="1:1" x14ac:dyDescent="0.2">
      <c r="A1203" s="164"/>
    </row>
    <row r="1204" spans="1:1" x14ac:dyDescent="0.2">
      <c r="A1204" s="164"/>
    </row>
    <row r="1205" spans="1:1" x14ac:dyDescent="0.2">
      <c r="A1205" s="164"/>
    </row>
    <row r="1206" spans="1:1" x14ac:dyDescent="0.2">
      <c r="A1206" s="164"/>
    </row>
    <row r="1207" spans="1:1" x14ac:dyDescent="0.2">
      <c r="A1207" s="164"/>
    </row>
    <row r="1208" spans="1:1" x14ac:dyDescent="0.2">
      <c r="A1208" s="164"/>
    </row>
    <row r="1209" spans="1:1" x14ac:dyDescent="0.2">
      <c r="A1209" s="164"/>
    </row>
    <row r="1210" spans="1:1" x14ac:dyDescent="0.2">
      <c r="A1210" s="164"/>
    </row>
    <row r="1211" spans="1:1" x14ac:dyDescent="0.2">
      <c r="A1211" s="164"/>
    </row>
    <row r="1212" spans="1:1" x14ac:dyDescent="0.2">
      <c r="A1212" s="164"/>
    </row>
    <row r="1213" spans="1:1" x14ac:dyDescent="0.2">
      <c r="A1213" s="164"/>
    </row>
    <row r="1214" spans="1:1" x14ac:dyDescent="0.2">
      <c r="A1214" s="164"/>
    </row>
    <row r="1215" spans="1:1" x14ac:dyDescent="0.2">
      <c r="A1215" s="164"/>
    </row>
    <row r="1216" spans="1:1" x14ac:dyDescent="0.2">
      <c r="A1216" s="164"/>
    </row>
    <row r="1217" spans="1:1" x14ac:dyDescent="0.2">
      <c r="A1217" s="164"/>
    </row>
    <row r="1218" spans="1:1" x14ac:dyDescent="0.2">
      <c r="A1218" s="164"/>
    </row>
    <row r="1219" spans="1:1" x14ac:dyDescent="0.2">
      <c r="A1219" s="164"/>
    </row>
    <row r="1220" spans="1:1" x14ac:dyDescent="0.2">
      <c r="A1220" s="164"/>
    </row>
    <row r="1221" spans="1:1" x14ac:dyDescent="0.2">
      <c r="A1221" s="164"/>
    </row>
    <row r="1222" spans="1:1" x14ac:dyDescent="0.2">
      <c r="A1222" s="164"/>
    </row>
    <row r="1223" spans="1:1" x14ac:dyDescent="0.2">
      <c r="A1223" s="164"/>
    </row>
    <row r="1224" spans="1:1" x14ac:dyDescent="0.2">
      <c r="A1224" s="164"/>
    </row>
    <row r="1225" spans="1:1" x14ac:dyDescent="0.2">
      <c r="A1225" s="164"/>
    </row>
    <row r="1226" spans="1:1" x14ac:dyDescent="0.2">
      <c r="A1226" s="164"/>
    </row>
    <row r="1227" spans="1:1" x14ac:dyDescent="0.2">
      <c r="A1227" s="164"/>
    </row>
    <row r="1228" spans="1:1" x14ac:dyDescent="0.2">
      <c r="A1228" s="164"/>
    </row>
    <row r="1229" spans="1:1" x14ac:dyDescent="0.2">
      <c r="A1229" s="164"/>
    </row>
    <row r="1230" spans="1:1" x14ac:dyDescent="0.2">
      <c r="A1230" s="164"/>
    </row>
    <row r="1231" spans="1:1" x14ac:dyDescent="0.2">
      <c r="A1231" s="164"/>
    </row>
    <row r="1232" spans="1:1" x14ac:dyDescent="0.2">
      <c r="A1232" s="164"/>
    </row>
    <row r="1233" spans="1:1" x14ac:dyDescent="0.2">
      <c r="A1233" s="164"/>
    </row>
    <row r="1234" spans="1:1" x14ac:dyDescent="0.2">
      <c r="A1234" s="164"/>
    </row>
    <row r="1235" spans="1:1" x14ac:dyDescent="0.2">
      <c r="A1235" s="164"/>
    </row>
    <row r="1236" spans="1:1" x14ac:dyDescent="0.2">
      <c r="A1236" s="164"/>
    </row>
    <row r="1237" spans="1:1" x14ac:dyDescent="0.2">
      <c r="A1237" s="164"/>
    </row>
    <row r="1238" spans="1:1" x14ac:dyDescent="0.2">
      <c r="A1238" s="164"/>
    </row>
    <row r="1239" spans="1:1" x14ac:dyDescent="0.2">
      <c r="A1239" s="164"/>
    </row>
    <row r="1240" spans="1:1" x14ac:dyDescent="0.2">
      <c r="A1240" s="164"/>
    </row>
    <row r="1241" spans="1:1" x14ac:dyDescent="0.2">
      <c r="A1241" s="164"/>
    </row>
    <row r="1242" spans="1:1" x14ac:dyDescent="0.2">
      <c r="A1242" s="164"/>
    </row>
    <row r="1243" spans="1:1" x14ac:dyDescent="0.2">
      <c r="A1243" s="164"/>
    </row>
    <row r="1244" spans="1:1" x14ac:dyDescent="0.2">
      <c r="A1244" s="164"/>
    </row>
    <row r="1245" spans="1:1" x14ac:dyDescent="0.2">
      <c r="A1245" s="164"/>
    </row>
    <row r="1246" spans="1:1" x14ac:dyDescent="0.2">
      <c r="A1246" s="164"/>
    </row>
    <row r="1247" spans="1:1" x14ac:dyDescent="0.2">
      <c r="A1247" s="164"/>
    </row>
    <row r="1248" spans="1:1" x14ac:dyDescent="0.2">
      <c r="A1248" s="164"/>
    </row>
    <row r="1249" spans="1:1" x14ac:dyDescent="0.2">
      <c r="A1249" s="164"/>
    </row>
    <row r="1250" spans="1:1" x14ac:dyDescent="0.2">
      <c r="A1250" s="164"/>
    </row>
    <row r="1251" spans="1:1" x14ac:dyDescent="0.2">
      <c r="A1251" s="164"/>
    </row>
    <row r="1252" spans="1:1" x14ac:dyDescent="0.2">
      <c r="A1252" s="164"/>
    </row>
    <row r="1253" spans="1:1" x14ac:dyDescent="0.2">
      <c r="A1253" s="164"/>
    </row>
    <row r="1254" spans="1:1" x14ac:dyDescent="0.2">
      <c r="A1254" s="164"/>
    </row>
    <row r="1255" spans="1:1" x14ac:dyDescent="0.2">
      <c r="A1255" s="164"/>
    </row>
    <row r="1256" spans="1:1" x14ac:dyDescent="0.2">
      <c r="A1256" s="164"/>
    </row>
    <row r="1257" spans="1:1" x14ac:dyDescent="0.2">
      <c r="A1257" s="164"/>
    </row>
    <row r="1258" spans="1:1" x14ac:dyDescent="0.2">
      <c r="A1258" s="164"/>
    </row>
    <row r="1259" spans="1:1" x14ac:dyDescent="0.2">
      <c r="A1259" s="164"/>
    </row>
    <row r="1260" spans="1:1" x14ac:dyDescent="0.2">
      <c r="A1260" s="164"/>
    </row>
    <row r="1261" spans="1:1" x14ac:dyDescent="0.2">
      <c r="A1261" s="164"/>
    </row>
    <row r="1262" spans="1:1" x14ac:dyDescent="0.2">
      <c r="A1262" s="164"/>
    </row>
    <row r="1263" spans="1:1" x14ac:dyDescent="0.2">
      <c r="A1263" s="164"/>
    </row>
    <row r="1264" spans="1:1" x14ac:dyDescent="0.2">
      <c r="A1264" s="164"/>
    </row>
    <row r="1265" spans="1:1" x14ac:dyDescent="0.2">
      <c r="A1265" s="164"/>
    </row>
    <row r="1266" spans="1:1" x14ac:dyDescent="0.2">
      <c r="A1266" s="164"/>
    </row>
    <row r="1267" spans="1:1" x14ac:dyDescent="0.2">
      <c r="A1267" s="164"/>
    </row>
    <row r="1268" spans="1:1" x14ac:dyDescent="0.2">
      <c r="A1268" s="164"/>
    </row>
    <row r="1269" spans="1:1" x14ac:dyDescent="0.2">
      <c r="A1269" s="164"/>
    </row>
    <row r="1270" spans="1:1" x14ac:dyDescent="0.2">
      <c r="A1270" s="164"/>
    </row>
    <row r="1271" spans="1:1" x14ac:dyDescent="0.2">
      <c r="A1271" s="164"/>
    </row>
    <row r="1272" spans="1:1" x14ac:dyDescent="0.2">
      <c r="A1272" s="164"/>
    </row>
    <row r="1273" spans="1:1" x14ac:dyDescent="0.2">
      <c r="A1273" s="164"/>
    </row>
    <row r="1274" spans="1:1" x14ac:dyDescent="0.2">
      <c r="A1274" s="164"/>
    </row>
    <row r="1275" spans="1:1" x14ac:dyDescent="0.2">
      <c r="A1275" s="164"/>
    </row>
    <row r="1276" spans="1:1" x14ac:dyDescent="0.2">
      <c r="A1276" s="164"/>
    </row>
    <row r="1277" spans="1:1" x14ac:dyDescent="0.2">
      <c r="A1277" s="164"/>
    </row>
    <row r="1278" spans="1:1" x14ac:dyDescent="0.2">
      <c r="A1278" s="164"/>
    </row>
    <row r="1279" spans="1:1" x14ac:dyDescent="0.2">
      <c r="A1279" s="164"/>
    </row>
    <row r="1280" spans="1:1" x14ac:dyDescent="0.2">
      <c r="A1280" s="164"/>
    </row>
    <row r="1281" spans="1:1" x14ac:dyDescent="0.2">
      <c r="A1281" s="164"/>
    </row>
    <row r="1282" spans="1:1" x14ac:dyDescent="0.2">
      <c r="A1282" s="164"/>
    </row>
    <row r="1283" spans="1:1" x14ac:dyDescent="0.2">
      <c r="A1283" s="164"/>
    </row>
    <row r="1284" spans="1:1" x14ac:dyDescent="0.2">
      <c r="A1284" s="164"/>
    </row>
    <row r="1285" spans="1:1" x14ac:dyDescent="0.2">
      <c r="A1285" s="164"/>
    </row>
    <row r="1286" spans="1:1" x14ac:dyDescent="0.2">
      <c r="A1286" s="164"/>
    </row>
    <row r="1287" spans="1:1" x14ac:dyDescent="0.2">
      <c r="A1287" s="164"/>
    </row>
    <row r="1288" spans="1:1" x14ac:dyDescent="0.2">
      <c r="A1288" s="164"/>
    </row>
    <row r="1289" spans="1:1" x14ac:dyDescent="0.2">
      <c r="A1289" s="164"/>
    </row>
    <row r="1290" spans="1:1" x14ac:dyDescent="0.2">
      <c r="A1290" s="164"/>
    </row>
    <row r="1291" spans="1:1" x14ac:dyDescent="0.2">
      <c r="A1291" s="164"/>
    </row>
    <row r="1292" spans="1:1" x14ac:dyDescent="0.2">
      <c r="A1292" s="164"/>
    </row>
    <row r="1293" spans="1:1" x14ac:dyDescent="0.2">
      <c r="A1293" s="164"/>
    </row>
    <row r="1294" spans="1:1" x14ac:dyDescent="0.2">
      <c r="A1294" s="164"/>
    </row>
    <row r="1295" spans="1:1" x14ac:dyDescent="0.2">
      <c r="A1295" s="164"/>
    </row>
    <row r="1296" spans="1:1" x14ac:dyDescent="0.2">
      <c r="A1296" s="164"/>
    </row>
    <row r="1297" spans="1:1" x14ac:dyDescent="0.2">
      <c r="A1297" s="164"/>
    </row>
    <row r="1298" spans="1:1" x14ac:dyDescent="0.2">
      <c r="A1298" s="164"/>
    </row>
    <row r="1299" spans="1:1" x14ac:dyDescent="0.2">
      <c r="A1299" s="164"/>
    </row>
    <row r="1300" spans="1:1" x14ac:dyDescent="0.2">
      <c r="A1300" s="164"/>
    </row>
    <row r="1301" spans="1:1" x14ac:dyDescent="0.2">
      <c r="A1301" s="164"/>
    </row>
    <row r="1302" spans="1:1" x14ac:dyDescent="0.2">
      <c r="A1302" s="164"/>
    </row>
    <row r="1303" spans="1:1" x14ac:dyDescent="0.2">
      <c r="A1303" s="164"/>
    </row>
    <row r="1304" spans="1:1" x14ac:dyDescent="0.2">
      <c r="A1304" s="164"/>
    </row>
    <row r="1305" spans="1:1" x14ac:dyDescent="0.2">
      <c r="A1305" s="164"/>
    </row>
    <row r="1306" spans="1:1" x14ac:dyDescent="0.2">
      <c r="A1306" s="164"/>
    </row>
    <row r="1307" spans="1:1" x14ac:dyDescent="0.2">
      <c r="A1307" s="164"/>
    </row>
    <row r="1308" spans="1:1" x14ac:dyDescent="0.2">
      <c r="A1308" s="164"/>
    </row>
    <row r="1309" spans="1:1" x14ac:dyDescent="0.2">
      <c r="A1309" s="164"/>
    </row>
    <row r="1310" spans="1:1" x14ac:dyDescent="0.2">
      <c r="A1310" s="164"/>
    </row>
    <row r="1311" spans="1:1" x14ac:dyDescent="0.2">
      <c r="A1311" s="164"/>
    </row>
    <row r="1312" spans="1:1" x14ac:dyDescent="0.2">
      <c r="A1312" s="164"/>
    </row>
    <row r="1313" spans="1:1" x14ac:dyDescent="0.2">
      <c r="A1313" s="164"/>
    </row>
    <row r="1314" spans="1:1" x14ac:dyDescent="0.2">
      <c r="A1314" s="164"/>
    </row>
    <row r="1315" spans="1:1" x14ac:dyDescent="0.2">
      <c r="A1315" s="164"/>
    </row>
    <row r="1316" spans="1:1" x14ac:dyDescent="0.2">
      <c r="A1316" s="164"/>
    </row>
    <row r="1317" spans="1:1" x14ac:dyDescent="0.2">
      <c r="A1317" s="164"/>
    </row>
    <row r="1318" spans="1:1" x14ac:dyDescent="0.2">
      <c r="A1318" s="164"/>
    </row>
    <row r="1319" spans="1:1" x14ac:dyDescent="0.2">
      <c r="A1319" s="164"/>
    </row>
    <row r="1320" spans="1:1" x14ac:dyDescent="0.2">
      <c r="A1320" s="164"/>
    </row>
    <row r="1321" spans="1:1" x14ac:dyDescent="0.2">
      <c r="A1321" s="164"/>
    </row>
    <row r="1322" spans="1:1" x14ac:dyDescent="0.2">
      <c r="A1322" s="164"/>
    </row>
    <row r="1323" spans="1:1" x14ac:dyDescent="0.2">
      <c r="A1323" s="164"/>
    </row>
    <row r="1324" spans="1:1" x14ac:dyDescent="0.2">
      <c r="A1324" s="164"/>
    </row>
    <row r="1325" spans="1:1" x14ac:dyDescent="0.2">
      <c r="A1325" s="164"/>
    </row>
    <row r="1326" spans="1:1" x14ac:dyDescent="0.2">
      <c r="A1326" s="164"/>
    </row>
    <row r="1327" spans="1:1" x14ac:dyDescent="0.2">
      <c r="A1327" s="164"/>
    </row>
    <row r="1328" spans="1:1" x14ac:dyDescent="0.2">
      <c r="A1328" s="164"/>
    </row>
    <row r="1329" spans="1:1" x14ac:dyDescent="0.2">
      <c r="A1329" s="164"/>
    </row>
    <row r="1330" spans="1:1" x14ac:dyDescent="0.2">
      <c r="A1330" s="164"/>
    </row>
    <row r="1331" spans="1:1" x14ac:dyDescent="0.2">
      <c r="A1331" s="164"/>
    </row>
    <row r="1332" spans="1:1" x14ac:dyDescent="0.2">
      <c r="A1332" s="164"/>
    </row>
    <row r="1333" spans="1:1" x14ac:dyDescent="0.2">
      <c r="A1333" s="164"/>
    </row>
    <row r="1334" spans="1:1" x14ac:dyDescent="0.2">
      <c r="A1334" s="164"/>
    </row>
    <row r="1335" spans="1:1" x14ac:dyDescent="0.2">
      <c r="A1335" s="164"/>
    </row>
    <row r="1336" spans="1:1" x14ac:dyDescent="0.2">
      <c r="A1336" s="164"/>
    </row>
    <row r="1337" spans="1:1" x14ac:dyDescent="0.2">
      <c r="A1337" s="164"/>
    </row>
    <row r="1338" spans="1:1" x14ac:dyDescent="0.2">
      <c r="A1338" s="164"/>
    </row>
    <row r="1339" spans="1:1" x14ac:dyDescent="0.2">
      <c r="A1339" s="164"/>
    </row>
    <row r="1340" spans="1:1" x14ac:dyDescent="0.2">
      <c r="A1340" s="164"/>
    </row>
    <row r="1341" spans="1:1" x14ac:dyDescent="0.2">
      <c r="A1341" s="164"/>
    </row>
    <row r="1342" spans="1:1" x14ac:dyDescent="0.2">
      <c r="A1342" s="164"/>
    </row>
    <row r="1343" spans="1:1" x14ac:dyDescent="0.2">
      <c r="A1343" s="164"/>
    </row>
    <row r="1344" spans="1:1" x14ac:dyDescent="0.2">
      <c r="A1344" s="164"/>
    </row>
    <row r="1345" spans="1:1" x14ac:dyDescent="0.2">
      <c r="A1345" s="164"/>
    </row>
    <row r="1346" spans="1:1" x14ac:dyDescent="0.2">
      <c r="A1346" s="164"/>
    </row>
    <row r="1347" spans="1:1" x14ac:dyDescent="0.2">
      <c r="A1347" s="164"/>
    </row>
    <row r="1348" spans="1:1" x14ac:dyDescent="0.2">
      <c r="A1348" s="164"/>
    </row>
    <row r="1349" spans="1:1" x14ac:dyDescent="0.2">
      <c r="A1349" s="164"/>
    </row>
    <row r="1350" spans="1:1" x14ac:dyDescent="0.2">
      <c r="A1350" s="164"/>
    </row>
    <row r="1351" spans="1:1" x14ac:dyDescent="0.2">
      <c r="A1351" s="164"/>
    </row>
    <row r="1352" spans="1:1" x14ac:dyDescent="0.2">
      <c r="A1352" s="164"/>
    </row>
    <row r="1353" spans="1:1" x14ac:dyDescent="0.2">
      <c r="A1353" s="164"/>
    </row>
    <row r="1354" spans="1:1" x14ac:dyDescent="0.2">
      <c r="A1354" s="164"/>
    </row>
    <row r="1355" spans="1:1" x14ac:dyDescent="0.2">
      <c r="A1355" s="164"/>
    </row>
    <row r="1356" spans="1:1" x14ac:dyDescent="0.2">
      <c r="A1356" s="164"/>
    </row>
    <row r="1357" spans="1:1" x14ac:dyDescent="0.2">
      <c r="A1357" s="164"/>
    </row>
    <row r="1358" spans="1:1" x14ac:dyDescent="0.2">
      <c r="A1358" s="164"/>
    </row>
    <row r="1359" spans="1:1" x14ac:dyDescent="0.2">
      <c r="A1359" s="164"/>
    </row>
    <row r="1360" spans="1:1" x14ac:dyDescent="0.2">
      <c r="A1360" s="164"/>
    </row>
    <row r="1361" spans="1:1" x14ac:dyDescent="0.2">
      <c r="A1361" s="164"/>
    </row>
    <row r="1362" spans="1:1" x14ac:dyDescent="0.2">
      <c r="A1362" s="164"/>
    </row>
    <row r="1363" spans="1:1" x14ac:dyDescent="0.2">
      <c r="A1363" s="164"/>
    </row>
    <row r="1364" spans="1:1" x14ac:dyDescent="0.2">
      <c r="A1364" s="164"/>
    </row>
    <row r="1365" spans="1:1" x14ac:dyDescent="0.2">
      <c r="A1365" s="164"/>
    </row>
    <row r="1366" spans="1:1" x14ac:dyDescent="0.2">
      <c r="A1366" s="164"/>
    </row>
    <row r="1367" spans="1:1" x14ac:dyDescent="0.2">
      <c r="A1367" s="164"/>
    </row>
    <row r="1368" spans="1:1" x14ac:dyDescent="0.2">
      <c r="A1368" s="164"/>
    </row>
    <row r="1369" spans="1:1" x14ac:dyDescent="0.2">
      <c r="A1369" s="164"/>
    </row>
    <row r="1370" spans="1:1" x14ac:dyDescent="0.2">
      <c r="A1370" s="164"/>
    </row>
    <row r="1371" spans="1:1" x14ac:dyDescent="0.2">
      <c r="A1371" s="164"/>
    </row>
    <row r="1372" spans="1:1" x14ac:dyDescent="0.2">
      <c r="A1372" s="164"/>
    </row>
    <row r="1373" spans="1:1" x14ac:dyDescent="0.2">
      <c r="A1373" s="164"/>
    </row>
    <row r="1374" spans="1:1" x14ac:dyDescent="0.2">
      <c r="A1374" s="164"/>
    </row>
    <row r="1375" spans="1:1" x14ac:dyDescent="0.2">
      <c r="A1375" s="164"/>
    </row>
    <row r="1376" spans="1:1" x14ac:dyDescent="0.2">
      <c r="A1376" s="164"/>
    </row>
    <row r="1377" spans="1:1" x14ac:dyDescent="0.2">
      <c r="A1377" s="164"/>
    </row>
    <row r="1378" spans="1:1" x14ac:dyDescent="0.2">
      <c r="A1378" s="164"/>
    </row>
    <row r="1379" spans="1:1" x14ac:dyDescent="0.2">
      <c r="A1379" s="164"/>
    </row>
    <row r="1380" spans="1:1" x14ac:dyDescent="0.2">
      <c r="A1380" s="164"/>
    </row>
    <row r="1381" spans="1:1" x14ac:dyDescent="0.2">
      <c r="A1381" s="164"/>
    </row>
    <row r="1382" spans="1:1" x14ac:dyDescent="0.2">
      <c r="A1382" s="164"/>
    </row>
    <row r="1383" spans="1:1" x14ac:dyDescent="0.2">
      <c r="A1383" s="164"/>
    </row>
    <row r="1384" spans="1:1" x14ac:dyDescent="0.2">
      <c r="A1384" s="164"/>
    </row>
    <row r="1385" spans="1:1" x14ac:dyDescent="0.2">
      <c r="A1385" s="164"/>
    </row>
    <row r="1386" spans="1:1" x14ac:dyDescent="0.2">
      <c r="A1386" s="164"/>
    </row>
    <row r="1387" spans="1:1" x14ac:dyDescent="0.2">
      <c r="A1387" s="164"/>
    </row>
    <row r="1388" spans="1:1" x14ac:dyDescent="0.2">
      <c r="A1388" s="164"/>
    </row>
    <row r="1389" spans="1:1" x14ac:dyDescent="0.2">
      <c r="A1389" s="164"/>
    </row>
    <row r="1390" spans="1:1" x14ac:dyDescent="0.2">
      <c r="A1390" s="164"/>
    </row>
    <row r="1391" spans="1:1" x14ac:dyDescent="0.2">
      <c r="A1391" s="164"/>
    </row>
    <row r="1392" spans="1:1" x14ac:dyDescent="0.2">
      <c r="A1392" s="164"/>
    </row>
    <row r="1393" spans="1:1" x14ac:dyDescent="0.2">
      <c r="A1393" s="164"/>
    </row>
    <row r="1394" spans="1:1" x14ac:dyDescent="0.2">
      <c r="A1394" s="164"/>
    </row>
    <row r="1395" spans="1:1" x14ac:dyDescent="0.2">
      <c r="A1395" s="164"/>
    </row>
    <row r="1396" spans="1:1" x14ac:dyDescent="0.2">
      <c r="A1396" s="164"/>
    </row>
    <row r="1397" spans="1:1" x14ac:dyDescent="0.2">
      <c r="A1397" s="164"/>
    </row>
    <row r="1398" spans="1:1" x14ac:dyDescent="0.2">
      <c r="A1398" s="164"/>
    </row>
    <row r="1399" spans="1:1" x14ac:dyDescent="0.2">
      <c r="A1399" s="164"/>
    </row>
    <row r="1400" spans="1:1" x14ac:dyDescent="0.2">
      <c r="A1400" s="164"/>
    </row>
    <row r="1401" spans="1:1" x14ac:dyDescent="0.2">
      <c r="A1401" s="164"/>
    </row>
    <row r="1402" spans="1:1" x14ac:dyDescent="0.2">
      <c r="A1402" s="164"/>
    </row>
    <row r="1403" spans="1:1" x14ac:dyDescent="0.2">
      <c r="A1403" s="164"/>
    </row>
    <row r="1404" spans="1:1" x14ac:dyDescent="0.2">
      <c r="A1404" s="164"/>
    </row>
    <row r="1405" spans="1:1" x14ac:dyDescent="0.2">
      <c r="A1405" s="164"/>
    </row>
    <row r="1406" spans="1:1" x14ac:dyDescent="0.2">
      <c r="A1406" s="164"/>
    </row>
    <row r="1407" spans="1:1" x14ac:dyDescent="0.2">
      <c r="A1407" s="164"/>
    </row>
    <row r="1408" spans="1:1" x14ac:dyDescent="0.2">
      <c r="A1408" s="164"/>
    </row>
    <row r="1409" spans="1:1" x14ac:dyDescent="0.2">
      <c r="A1409" s="164"/>
    </row>
    <row r="1410" spans="1:1" x14ac:dyDescent="0.2">
      <c r="A1410" s="164"/>
    </row>
    <row r="1411" spans="1:1" x14ac:dyDescent="0.2">
      <c r="A1411" s="164"/>
    </row>
    <row r="1412" spans="1:1" x14ac:dyDescent="0.2">
      <c r="A1412" s="164"/>
    </row>
    <row r="1413" spans="1:1" x14ac:dyDescent="0.2">
      <c r="A1413" s="164"/>
    </row>
    <row r="1414" spans="1:1" x14ac:dyDescent="0.2">
      <c r="A1414" s="164"/>
    </row>
    <row r="1415" spans="1:1" x14ac:dyDescent="0.2">
      <c r="A1415" s="164"/>
    </row>
    <row r="1416" spans="1:1" x14ac:dyDescent="0.2">
      <c r="A1416" s="164"/>
    </row>
    <row r="1417" spans="1:1" x14ac:dyDescent="0.2">
      <c r="A1417" s="164"/>
    </row>
    <row r="1418" spans="1:1" x14ac:dyDescent="0.2">
      <c r="A1418" s="164"/>
    </row>
    <row r="1419" spans="1:1" x14ac:dyDescent="0.2">
      <c r="A1419" s="164"/>
    </row>
    <row r="1420" spans="1:1" x14ac:dyDescent="0.2">
      <c r="A1420" s="164"/>
    </row>
    <row r="1421" spans="1:1" x14ac:dyDescent="0.2">
      <c r="A1421" s="164"/>
    </row>
    <row r="1422" spans="1:1" x14ac:dyDescent="0.2">
      <c r="A1422" s="164"/>
    </row>
    <row r="1423" spans="1:1" x14ac:dyDescent="0.2">
      <c r="A1423" s="164"/>
    </row>
    <row r="1424" spans="1:1" x14ac:dyDescent="0.2">
      <c r="A1424" s="164"/>
    </row>
    <row r="1425" spans="1:1" x14ac:dyDescent="0.2">
      <c r="A1425" s="164"/>
    </row>
    <row r="1426" spans="1:1" x14ac:dyDescent="0.2">
      <c r="A1426" s="164"/>
    </row>
    <row r="1427" spans="1:1" x14ac:dyDescent="0.2">
      <c r="A1427" s="164"/>
    </row>
    <row r="1428" spans="1:1" x14ac:dyDescent="0.2">
      <c r="A1428" s="164"/>
    </row>
    <row r="1429" spans="1:1" x14ac:dyDescent="0.2">
      <c r="A1429" s="164"/>
    </row>
    <row r="1430" spans="1:1" x14ac:dyDescent="0.2">
      <c r="A1430" s="164"/>
    </row>
    <row r="1431" spans="1:1" x14ac:dyDescent="0.2">
      <c r="A1431" s="164"/>
    </row>
    <row r="1432" spans="1:1" x14ac:dyDescent="0.2">
      <c r="A1432" s="164"/>
    </row>
    <row r="1433" spans="1:1" x14ac:dyDescent="0.2">
      <c r="A1433" s="164"/>
    </row>
    <row r="1434" spans="1:1" x14ac:dyDescent="0.2">
      <c r="A1434" s="164"/>
    </row>
    <row r="1435" spans="1:1" x14ac:dyDescent="0.2">
      <c r="A1435" s="164"/>
    </row>
    <row r="1436" spans="1:1" x14ac:dyDescent="0.2">
      <c r="A1436" s="164"/>
    </row>
    <row r="1437" spans="1:1" x14ac:dyDescent="0.2">
      <c r="A1437" s="164"/>
    </row>
    <row r="1438" spans="1:1" x14ac:dyDescent="0.2">
      <c r="A1438" s="164"/>
    </row>
    <row r="1439" spans="1:1" x14ac:dyDescent="0.2">
      <c r="A1439" s="164"/>
    </row>
    <row r="1440" spans="1:1" x14ac:dyDescent="0.2">
      <c r="A1440" s="164"/>
    </row>
    <row r="1441" spans="1:1" x14ac:dyDescent="0.2">
      <c r="A1441" s="164"/>
    </row>
    <row r="1442" spans="1:1" x14ac:dyDescent="0.2">
      <c r="A1442" s="164"/>
    </row>
    <row r="1443" spans="1:1" x14ac:dyDescent="0.2">
      <c r="A1443" s="164"/>
    </row>
    <row r="1444" spans="1:1" x14ac:dyDescent="0.2">
      <c r="A1444" s="164"/>
    </row>
    <row r="1445" spans="1:1" x14ac:dyDescent="0.2">
      <c r="A1445" s="164"/>
    </row>
    <row r="1446" spans="1:1" x14ac:dyDescent="0.2">
      <c r="A1446" s="164"/>
    </row>
    <row r="1447" spans="1:1" x14ac:dyDescent="0.2">
      <c r="A1447" s="164"/>
    </row>
    <row r="1448" spans="1:1" x14ac:dyDescent="0.2">
      <c r="A1448" s="164"/>
    </row>
    <row r="1449" spans="1:1" x14ac:dyDescent="0.2">
      <c r="A1449" s="164"/>
    </row>
    <row r="1450" spans="1:1" x14ac:dyDescent="0.2">
      <c r="A1450" s="164"/>
    </row>
    <row r="1451" spans="1:1" x14ac:dyDescent="0.2">
      <c r="A1451" s="164"/>
    </row>
    <row r="1452" spans="1:1" x14ac:dyDescent="0.2">
      <c r="A1452" s="164"/>
    </row>
    <row r="1453" spans="1:1" x14ac:dyDescent="0.2">
      <c r="A1453" s="164"/>
    </row>
    <row r="1454" spans="1:1" x14ac:dyDescent="0.2">
      <c r="A1454" s="164"/>
    </row>
    <row r="1455" spans="1:1" x14ac:dyDescent="0.2">
      <c r="A1455" s="164"/>
    </row>
    <row r="1456" spans="1:1" x14ac:dyDescent="0.2">
      <c r="A1456" s="164"/>
    </row>
    <row r="1457" spans="1:1" x14ac:dyDescent="0.2">
      <c r="A1457" s="164"/>
    </row>
    <row r="1458" spans="1:1" x14ac:dyDescent="0.2">
      <c r="A1458" s="164"/>
    </row>
    <row r="1459" spans="1:1" x14ac:dyDescent="0.2">
      <c r="A1459" s="164"/>
    </row>
    <row r="1460" spans="1:1" x14ac:dyDescent="0.2">
      <c r="A1460" s="164"/>
    </row>
    <row r="1461" spans="1:1" x14ac:dyDescent="0.2">
      <c r="A1461" s="164"/>
    </row>
    <row r="1462" spans="1:1" x14ac:dyDescent="0.2">
      <c r="A1462" s="164"/>
    </row>
    <row r="1463" spans="1:1" x14ac:dyDescent="0.2">
      <c r="A1463" s="164"/>
    </row>
    <row r="1464" spans="1:1" x14ac:dyDescent="0.2">
      <c r="A1464" s="164"/>
    </row>
    <row r="1465" spans="1:1" x14ac:dyDescent="0.2">
      <c r="A1465" s="164"/>
    </row>
    <row r="1466" spans="1:1" x14ac:dyDescent="0.2">
      <c r="A1466" s="164"/>
    </row>
    <row r="1467" spans="1:1" x14ac:dyDescent="0.2">
      <c r="A1467" s="164"/>
    </row>
    <row r="1468" spans="1:1" x14ac:dyDescent="0.2">
      <c r="A1468" s="164"/>
    </row>
    <row r="1469" spans="1:1" x14ac:dyDescent="0.2">
      <c r="A1469" s="164"/>
    </row>
    <row r="1470" spans="1:1" x14ac:dyDescent="0.2">
      <c r="A1470" s="164"/>
    </row>
    <row r="1471" spans="1:1" x14ac:dyDescent="0.2">
      <c r="A1471" s="164"/>
    </row>
    <row r="1472" spans="1:1" x14ac:dyDescent="0.2">
      <c r="A1472" s="164"/>
    </row>
    <row r="1473" spans="1:1" x14ac:dyDescent="0.2">
      <c r="A1473" s="164"/>
    </row>
    <row r="1474" spans="1:1" x14ac:dyDescent="0.2">
      <c r="A1474" s="164"/>
    </row>
    <row r="1475" spans="1:1" x14ac:dyDescent="0.2">
      <c r="A1475" s="164"/>
    </row>
    <row r="1476" spans="1:1" x14ac:dyDescent="0.2">
      <c r="A1476" s="164"/>
    </row>
    <row r="1477" spans="1:1" x14ac:dyDescent="0.2">
      <c r="A1477" s="164"/>
    </row>
    <row r="1478" spans="1:1" x14ac:dyDescent="0.2">
      <c r="A1478" s="164"/>
    </row>
    <row r="1479" spans="1:1" x14ac:dyDescent="0.2">
      <c r="A1479" s="164"/>
    </row>
    <row r="1480" spans="1:1" x14ac:dyDescent="0.2">
      <c r="A1480" s="164"/>
    </row>
    <row r="1481" spans="1:1" x14ac:dyDescent="0.2">
      <c r="A1481" s="164"/>
    </row>
    <row r="1482" spans="1:1" x14ac:dyDescent="0.2">
      <c r="A1482" s="164"/>
    </row>
    <row r="1483" spans="1:1" x14ac:dyDescent="0.2">
      <c r="A1483" s="164"/>
    </row>
    <row r="1484" spans="1:1" x14ac:dyDescent="0.2">
      <c r="A1484" s="164"/>
    </row>
    <row r="1485" spans="1:1" x14ac:dyDescent="0.2">
      <c r="A1485" s="164"/>
    </row>
    <row r="1486" spans="1:1" x14ac:dyDescent="0.2">
      <c r="A1486" s="164"/>
    </row>
    <row r="1487" spans="1:1" x14ac:dyDescent="0.2">
      <c r="A1487" s="164"/>
    </row>
    <row r="1488" spans="1:1" x14ac:dyDescent="0.2">
      <c r="A1488" s="164"/>
    </row>
    <row r="1489" spans="1:1" x14ac:dyDescent="0.2">
      <c r="A1489" s="164"/>
    </row>
    <row r="1490" spans="1:1" x14ac:dyDescent="0.2">
      <c r="A1490" s="164"/>
    </row>
    <row r="1491" spans="1:1" x14ac:dyDescent="0.2">
      <c r="A1491" s="164"/>
    </row>
    <row r="1492" spans="1:1" x14ac:dyDescent="0.2">
      <c r="A1492" s="164"/>
    </row>
    <row r="1493" spans="1:1" x14ac:dyDescent="0.2">
      <c r="A1493" s="164"/>
    </row>
    <row r="1494" spans="1:1" x14ac:dyDescent="0.2">
      <c r="A1494" s="164"/>
    </row>
    <row r="1495" spans="1:1" x14ac:dyDescent="0.2">
      <c r="A1495" s="164"/>
    </row>
    <row r="1496" spans="1:1" x14ac:dyDescent="0.2">
      <c r="A1496" s="164"/>
    </row>
    <row r="1497" spans="1:1" x14ac:dyDescent="0.2">
      <c r="A1497" s="164"/>
    </row>
    <row r="1498" spans="1:1" x14ac:dyDescent="0.2">
      <c r="A1498" s="164"/>
    </row>
    <row r="1499" spans="1:1" x14ac:dyDescent="0.2">
      <c r="A1499" s="164"/>
    </row>
    <row r="1500" spans="1:1" x14ac:dyDescent="0.2">
      <c r="A1500" s="164"/>
    </row>
    <row r="1501" spans="1:1" x14ac:dyDescent="0.2">
      <c r="A1501" s="164"/>
    </row>
    <row r="1502" spans="1:1" x14ac:dyDescent="0.2">
      <c r="A1502" s="164"/>
    </row>
    <row r="1503" spans="1:1" x14ac:dyDescent="0.2">
      <c r="A1503" s="164"/>
    </row>
    <row r="1504" spans="1:1" x14ac:dyDescent="0.2">
      <c r="A1504" s="164"/>
    </row>
    <row r="1505" spans="1:1" x14ac:dyDescent="0.2">
      <c r="A1505" s="164"/>
    </row>
    <row r="1506" spans="1:1" x14ac:dyDescent="0.2">
      <c r="A1506" s="164"/>
    </row>
    <row r="1507" spans="1:1" x14ac:dyDescent="0.2">
      <c r="A1507" s="164"/>
    </row>
    <row r="1508" spans="1:1" x14ac:dyDescent="0.2">
      <c r="A1508" s="164"/>
    </row>
    <row r="1509" spans="1:1" x14ac:dyDescent="0.2">
      <c r="A1509" s="164"/>
    </row>
    <row r="1510" spans="1:1" x14ac:dyDescent="0.2">
      <c r="A1510" s="164"/>
    </row>
    <row r="1511" spans="1:1" x14ac:dyDescent="0.2">
      <c r="A1511" s="164"/>
    </row>
    <row r="1512" spans="1:1" x14ac:dyDescent="0.2">
      <c r="A1512" s="164"/>
    </row>
    <row r="1513" spans="1:1" x14ac:dyDescent="0.2">
      <c r="A1513" s="164"/>
    </row>
    <row r="1514" spans="1:1" x14ac:dyDescent="0.2">
      <c r="A1514" s="164"/>
    </row>
    <row r="1515" spans="1:1" x14ac:dyDescent="0.2">
      <c r="A1515" s="164"/>
    </row>
    <row r="1516" spans="1:1" x14ac:dyDescent="0.2">
      <c r="A1516" s="164"/>
    </row>
    <row r="1517" spans="1:1" x14ac:dyDescent="0.2">
      <c r="A1517" s="164"/>
    </row>
    <row r="1518" spans="1:1" x14ac:dyDescent="0.2">
      <c r="A1518" s="164"/>
    </row>
    <row r="1519" spans="1:1" x14ac:dyDescent="0.2">
      <c r="A1519" s="164"/>
    </row>
    <row r="1520" spans="1:1" x14ac:dyDescent="0.2">
      <c r="A1520" s="164"/>
    </row>
    <row r="1521" spans="1:1" x14ac:dyDescent="0.2">
      <c r="A1521" s="164"/>
    </row>
    <row r="1522" spans="1:1" x14ac:dyDescent="0.2">
      <c r="A1522" s="164"/>
    </row>
    <row r="1523" spans="1:1" x14ac:dyDescent="0.2">
      <c r="A1523" s="164"/>
    </row>
    <row r="1524" spans="1:1" x14ac:dyDescent="0.2">
      <c r="A1524" s="164"/>
    </row>
    <row r="1525" spans="1:1" x14ac:dyDescent="0.2">
      <c r="A1525" s="164"/>
    </row>
    <row r="1526" spans="1:1" x14ac:dyDescent="0.2">
      <c r="A1526" s="164"/>
    </row>
    <row r="1527" spans="1:1" x14ac:dyDescent="0.2">
      <c r="A1527" s="164"/>
    </row>
    <row r="1528" spans="1:1" x14ac:dyDescent="0.2">
      <c r="A1528" s="164"/>
    </row>
    <row r="1529" spans="1:1" x14ac:dyDescent="0.2">
      <c r="A1529" s="164"/>
    </row>
    <row r="1530" spans="1:1" x14ac:dyDescent="0.2">
      <c r="A1530" s="164"/>
    </row>
    <row r="1531" spans="1:1" x14ac:dyDescent="0.2">
      <c r="A1531" s="164"/>
    </row>
    <row r="1532" spans="1:1" x14ac:dyDescent="0.2">
      <c r="A1532" s="164"/>
    </row>
    <row r="1533" spans="1:1" x14ac:dyDescent="0.2">
      <c r="A1533" s="164"/>
    </row>
    <row r="1534" spans="1:1" x14ac:dyDescent="0.2">
      <c r="A1534" s="164"/>
    </row>
    <row r="1535" spans="1:1" x14ac:dyDescent="0.2">
      <c r="A1535" s="164"/>
    </row>
    <row r="1536" spans="1:1" x14ac:dyDescent="0.2">
      <c r="A1536" s="164"/>
    </row>
    <row r="1537" spans="1:1" x14ac:dyDescent="0.2">
      <c r="A1537" s="164"/>
    </row>
    <row r="1538" spans="1:1" x14ac:dyDescent="0.2">
      <c r="A1538" s="164"/>
    </row>
    <row r="1539" spans="1:1" x14ac:dyDescent="0.2">
      <c r="A1539" s="164"/>
    </row>
    <row r="1540" spans="1:1" x14ac:dyDescent="0.2">
      <c r="A1540" s="164"/>
    </row>
    <row r="1541" spans="1:1" x14ac:dyDescent="0.2">
      <c r="A1541" s="164"/>
    </row>
    <row r="1542" spans="1:1" x14ac:dyDescent="0.2">
      <c r="A1542" s="164"/>
    </row>
    <row r="1543" spans="1:1" x14ac:dyDescent="0.2">
      <c r="A1543" s="164"/>
    </row>
    <row r="1544" spans="1:1" x14ac:dyDescent="0.2">
      <c r="A1544" s="164"/>
    </row>
    <row r="1545" spans="1:1" x14ac:dyDescent="0.2">
      <c r="A1545" s="164"/>
    </row>
    <row r="1546" spans="1:1" x14ac:dyDescent="0.2">
      <c r="A1546" s="164"/>
    </row>
    <row r="1547" spans="1:1" x14ac:dyDescent="0.2">
      <c r="A1547" s="164"/>
    </row>
    <row r="1548" spans="1:1" x14ac:dyDescent="0.2">
      <c r="A1548" s="164"/>
    </row>
    <row r="1549" spans="1:1" x14ac:dyDescent="0.2">
      <c r="A1549" s="164"/>
    </row>
    <row r="1550" spans="1:1" x14ac:dyDescent="0.2">
      <c r="A1550" s="164"/>
    </row>
    <row r="1551" spans="1:1" x14ac:dyDescent="0.2">
      <c r="A1551" s="164"/>
    </row>
    <row r="1552" spans="1:1" x14ac:dyDescent="0.2">
      <c r="A1552" s="164"/>
    </row>
    <row r="1553" spans="1:1" x14ac:dyDescent="0.2">
      <c r="A1553" s="164"/>
    </row>
    <row r="1554" spans="1:1" x14ac:dyDescent="0.2">
      <c r="A1554" s="164"/>
    </row>
    <row r="1555" spans="1:1" x14ac:dyDescent="0.2">
      <c r="A1555" s="164"/>
    </row>
    <row r="1556" spans="1:1" x14ac:dyDescent="0.2">
      <c r="A1556" s="164"/>
    </row>
    <row r="1557" spans="1:1" x14ac:dyDescent="0.2">
      <c r="A1557" s="164"/>
    </row>
    <row r="1558" spans="1:1" x14ac:dyDescent="0.2">
      <c r="A1558" s="164"/>
    </row>
    <row r="1559" spans="1:1" x14ac:dyDescent="0.2">
      <c r="A1559" s="164"/>
    </row>
    <row r="1560" spans="1:1" x14ac:dyDescent="0.2">
      <c r="A1560" s="164"/>
    </row>
    <row r="1561" spans="1:1" x14ac:dyDescent="0.2">
      <c r="A1561" s="164"/>
    </row>
    <row r="1562" spans="1:1" x14ac:dyDescent="0.2">
      <c r="A1562" s="164"/>
    </row>
    <row r="1563" spans="1:1" x14ac:dyDescent="0.2">
      <c r="A1563" s="164"/>
    </row>
    <row r="1564" spans="1:1" x14ac:dyDescent="0.2">
      <c r="A1564" s="164"/>
    </row>
    <row r="1565" spans="1:1" x14ac:dyDescent="0.2">
      <c r="A1565" s="164"/>
    </row>
    <row r="1566" spans="1:1" x14ac:dyDescent="0.2">
      <c r="A1566" s="164"/>
    </row>
    <row r="1567" spans="1:1" x14ac:dyDescent="0.2">
      <c r="A1567" s="164"/>
    </row>
    <row r="1568" spans="1:1" x14ac:dyDescent="0.2">
      <c r="A1568" s="164"/>
    </row>
    <row r="1569" spans="1:1" x14ac:dyDescent="0.2">
      <c r="A1569" s="164"/>
    </row>
    <row r="1570" spans="1:1" x14ac:dyDescent="0.2">
      <c r="A1570" s="164"/>
    </row>
    <row r="1571" spans="1:1" x14ac:dyDescent="0.2">
      <c r="A1571" s="164"/>
    </row>
    <row r="1572" spans="1:1" x14ac:dyDescent="0.2">
      <c r="A1572" s="164"/>
    </row>
    <row r="1573" spans="1:1" x14ac:dyDescent="0.2">
      <c r="A1573" s="164"/>
    </row>
    <row r="1574" spans="1:1" x14ac:dyDescent="0.2">
      <c r="A1574" s="164"/>
    </row>
    <row r="1575" spans="1:1" x14ac:dyDescent="0.2">
      <c r="A1575" s="164"/>
    </row>
    <row r="1576" spans="1:1" x14ac:dyDescent="0.2">
      <c r="A1576" s="164"/>
    </row>
    <row r="1577" spans="1:1" x14ac:dyDescent="0.2">
      <c r="A1577" s="164"/>
    </row>
    <row r="1578" spans="1:1" x14ac:dyDescent="0.2">
      <c r="A1578" s="164"/>
    </row>
    <row r="1579" spans="1:1" x14ac:dyDescent="0.2">
      <c r="A1579" s="164"/>
    </row>
    <row r="1580" spans="1:1" x14ac:dyDescent="0.2">
      <c r="A1580" s="164"/>
    </row>
    <row r="1581" spans="1:1" x14ac:dyDescent="0.2">
      <c r="A1581" s="164"/>
    </row>
    <row r="1582" spans="1:1" x14ac:dyDescent="0.2">
      <c r="A1582" s="164"/>
    </row>
    <row r="1583" spans="1:1" x14ac:dyDescent="0.2">
      <c r="A1583" s="164"/>
    </row>
    <row r="1584" spans="1:1" x14ac:dyDescent="0.2">
      <c r="A1584" s="164"/>
    </row>
    <row r="1585" spans="1:1" x14ac:dyDescent="0.2">
      <c r="A1585" s="164"/>
    </row>
    <row r="1586" spans="1:1" x14ac:dyDescent="0.2">
      <c r="A1586" s="164"/>
    </row>
    <row r="1587" spans="1:1" x14ac:dyDescent="0.2">
      <c r="A1587" s="164"/>
    </row>
    <row r="1588" spans="1:1" x14ac:dyDescent="0.2">
      <c r="A1588" s="164"/>
    </row>
    <row r="1589" spans="1:1" x14ac:dyDescent="0.2">
      <c r="A1589" s="164"/>
    </row>
    <row r="1590" spans="1:1" x14ac:dyDescent="0.2">
      <c r="A1590" s="164"/>
    </row>
    <row r="1591" spans="1:1" x14ac:dyDescent="0.2">
      <c r="A1591" s="164"/>
    </row>
    <row r="1592" spans="1:1" x14ac:dyDescent="0.2">
      <c r="A1592" s="164"/>
    </row>
    <row r="1593" spans="1:1" x14ac:dyDescent="0.2">
      <c r="A1593" s="164"/>
    </row>
    <row r="1594" spans="1:1" x14ac:dyDescent="0.2">
      <c r="A1594" s="164"/>
    </row>
    <row r="1595" spans="1:1" x14ac:dyDescent="0.2">
      <c r="A1595" s="164"/>
    </row>
    <row r="1596" spans="1:1" x14ac:dyDescent="0.2">
      <c r="A1596" s="164"/>
    </row>
    <row r="1597" spans="1:1" x14ac:dyDescent="0.2">
      <c r="A1597" s="164"/>
    </row>
    <row r="1598" spans="1:1" x14ac:dyDescent="0.2">
      <c r="A1598" s="164"/>
    </row>
    <row r="1599" spans="1:1" x14ac:dyDescent="0.2">
      <c r="A1599" s="164"/>
    </row>
    <row r="1600" spans="1:1" x14ac:dyDescent="0.2">
      <c r="A1600" s="164"/>
    </row>
    <row r="1601" spans="1:1" x14ac:dyDescent="0.2">
      <c r="A1601" s="164"/>
    </row>
    <row r="1602" spans="1:1" x14ac:dyDescent="0.2">
      <c r="A1602" s="164"/>
    </row>
    <row r="1603" spans="1:1" x14ac:dyDescent="0.2">
      <c r="A1603" s="164"/>
    </row>
    <row r="1604" spans="1:1" x14ac:dyDescent="0.2">
      <c r="A1604" s="164"/>
    </row>
    <row r="1605" spans="1:1" x14ac:dyDescent="0.2">
      <c r="A1605" s="164"/>
    </row>
    <row r="1606" spans="1:1" x14ac:dyDescent="0.2">
      <c r="A1606" s="164"/>
    </row>
    <row r="1607" spans="1:1" x14ac:dyDescent="0.2">
      <c r="A1607" s="164"/>
    </row>
    <row r="1608" spans="1:1" x14ac:dyDescent="0.2">
      <c r="A1608" s="164"/>
    </row>
    <row r="1609" spans="1:1" x14ac:dyDescent="0.2">
      <c r="A1609" s="164"/>
    </row>
    <row r="1610" spans="1:1" x14ac:dyDescent="0.2">
      <c r="A1610" s="164"/>
    </row>
    <row r="1611" spans="1:1" x14ac:dyDescent="0.2">
      <c r="A1611" s="164"/>
    </row>
    <row r="1612" spans="1:1" x14ac:dyDescent="0.2">
      <c r="A1612" s="164"/>
    </row>
    <row r="1613" spans="1:1" x14ac:dyDescent="0.2">
      <c r="A1613" s="164"/>
    </row>
    <row r="1614" spans="1:1" x14ac:dyDescent="0.2">
      <c r="A1614" s="164"/>
    </row>
    <row r="1615" spans="1:1" x14ac:dyDescent="0.2">
      <c r="A1615" s="164"/>
    </row>
    <row r="1616" spans="1:1" x14ac:dyDescent="0.2">
      <c r="A1616" s="164"/>
    </row>
    <row r="1617" spans="1:1" x14ac:dyDescent="0.2">
      <c r="A1617" s="164"/>
    </row>
    <row r="1618" spans="1:1" x14ac:dyDescent="0.2">
      <c r="A1618" s="164"/>
    </row>
    <row r="1619" spans="1:1" x14ac:dyDescent="0.2">
      <c r="A1619" s="164"/>
    </row>
    <row r="1620" spans="1:1" x14ac:dyDescent="0.2">
      <c r="A1620" s="164"/>
    </row>
    <row r="1621" spans="1:1" x14ac:dyDescent="0.2">
      <c r="A1621" s="164"/>
    </row>
    <row r="1622" spans="1:1" x14ac:dyDescent="0.2">
      <c r="A1622" s="164"/>
    </row>
    <row r="1623" spans="1:1" x14ac:dyDescent="0.2">
      <c r="A1623" s="164"/>
    </row>
    <row r="1624" spans="1:1" x14ac:dyDescent="0.2">
      <c r="A1624" s="164"/>
    </row>
    <row r="1625" spans="1:1" x14ac:dyDescent="0.2">
      <c r="A1625" s="164"/>
    </row>
    <row r="1626" spans="1:1" x14ac:dyDescent="0.2">
      <c r="A1626" s="164"/>
    </row>
    <row r="1627" spans="1:1" x14ac:dyDescent="0.2">
      <c r="A1627" s="164"/>
    </row>
    <row r="1628" spans="1:1" x14ac:dyDescent="0.2">
      <c r="A1628" s="164"/>
    </row>
    <row r="1629" spans="1:1" x14ac:dyDescent="0.2">
      <c r="A1629" s="164"/>
    </row>
    <row r="1630" spans="1:1" x14ac:dyDescent="0.2">
      <c r="A1630" s="164"/>
    </row>
    <row r="1631" spans="1:1" x14ac:dyDescent="0.2">
      <c r="A1631" s="164"/>
    </row>
    <row r="1632" spans="1:1" x14ac:dyDescent="0.2">
      <c r="A1632" s="164"/>
    </row>
    <row r="1633" spans="1:1" x14ac:dyDescent="0.2">
      <c r="A1633" s="164"/>
    </row>
    <row r="1634" spans="1:1" x14ac:dyDescent="0.2">
      <c r="A1634" s="164"/>
    </row>
    <row r="1635" spans="1:1" x14ac:dyDescent="0.2">
      <c r="A1635" s="164"/>
    </row>
    <row r="1636" spans="1:1" x14ac:dyDescent="0.2">
      <c r="A1636" s="164"/>
    </row>
    <row r="1637" spans="1:1" x14ac:dyDescent="0.2">
      <c r="A1637" s="164"/>
    </row>
    <row r="1638" spans="1:1" x14ac:dyDescent="0.2">
      <c r="A1638" s="164"/>
    </row>
    <row r="1639" spans="1:1" x14ac:dyDescent="0.2">
      <c r="A1639" s="164"/>
    </row>
    <row r="1640" spans="1:1" x14ac:dyDescent="0.2">
      <c r="A1640" s="164"/>
    </row>
    <row r="1641" spans="1:1" x14ac:dyDescent="0.2">
      <c r="A1641" s="164"/>
    </row>
    <row r="1642" spans="1:1" x14ac:dyDescent="0.2">
      <c r="A1642" s="164"/>
    </row>
    <row r="1643" spans="1:1" x14ac:dyDescent="0.2">
      <c r="A1643" s="164"/>
    </row>
    <row r="1644" spans="1:1" x14ac:dyDescent="0.2">
      <c r="A1644" s="164"/>
    </row>
    <row r="1645" spans="1:1" x14ac:dyDescent="0.2">
      <c r="A1645" s="164"/>
    </row>
    <row r="1646" spans="1:1" x14ac:dyDescent="0.2">
      <c r="A1646" s="164"/>
    </row>
    <row r="1647" spans="1:1" x14ac:dyDescent="0.2">
      <c r="A1647" s="164"/>
    </row>
    <row r="1648" spans="1:1" x14ac:dyDescent="0.2">
      <c r="A1648" s="164"/>
    </row>
    <row r="1649" spans="1:1" x14ac:dyDescent="0.2">
      <c r="A1649" s="164"/>
    </row>
    <row r="1650" spans="1:1" x14ac:dyDescent="0.2">
      <c r="A1650" s="164"/>
    </row>
    <row r="1651" spans="1:1" x14ac:dyDescent="0.2">
      <c r="A1651" s="164"/>
    </row>
    <row r="1652" spans="1:1" x14ac:dyDescent="0.2">
      <c r="A1652" s="164"/>
    </row>
    <row r="1653" spans="1:1" x14ac:dyDescent="0.2">
      <c r="A1653" s="164"/>
    </row>
    <row r="1654" spans="1:1" x14ac:dyDescent="0.2">
      <c r="A1654" s="164"/>
    </row>
    <row r="1655" spans="1:1" x14ac:dyDescent="0.2">
      <c r="A1655" s="164"/>
    </row>
    <row r="1656" spans="1:1" x14ac:dyDescent="0.2">
      <c r="A1656" s="164"/>
    </row>
    <row r="1657" spans="1:1" x14ac:dyDescent="0.2">
      <c r="A1657" s="164"/>
    </row>
    <row r="1658" spans="1:1" x14ac:dyDescent="0.2">
      <c r="A1658" s="164"/>
    </row>
    <row r="1659" spans="1:1" x14ac:dyDescent="0.2">
      <c r="A1659" s="164"/>
    </row>
    <row r="1660" spans="1:1" x14ac:dyDescent="0.2">
      <c r="A1660" s="164"/>
    </row>
    <row r="1661" spans="1:1" x14ac:dyDescent="0.2">
      <c r="A1661" s="164"/>
    </row>
    <row r="1662" spans="1:1" x14ac:dyDescent="0.2">
      <c r="A1662" s="164"/>
    </row>
    <row r="1663" spans="1:1" x14ac:dyDescent="0.2">
      <c r="A1663" s="164"/>
    </row>
    <row r="1664" spans="1:1" x14ac:dyDescent="0.2">
      <c r="A1664" s="164"/>
    </row>
    <row r="1665" spans="1:1" x14ac:dyDescent="0.2">
      <c r="A1665" s="164"/>
    </row>
    <row r="1666" spans="1:1" x14ac:dyDescent="0.2">
      <c r="A1666" s="164"/>
    </row>
    <row r="1667" spans="1:1" x14ac:dyDescent="0.2">
      <c r="A1667" s="164"/>
    </row>
    <row r="1668" spans="1:1" x14ac:dyDescent="0.2">
      <c r="A1668" s="164"/>
    </row>
    <row r="1669" spans="1:1" x14ac:dyDescent="0.2">
      <c r="A1669" s="164"/>
    </row>
    <row r="1670" spans="1:1" x14ac:dyDescent="0.2">
      <c r="A1670" s="164"/>
    </row>
    <row r="1671" spans="1:1" x14ac:dyDescent="0.2">
      <c r="A1671" s="164"/>
    </row>
    <row r="1672" spans="1:1" x14ac:dyDescent="0.2">
      <c r="A1672" s="164"/>
    </row>
    <row r="1673" spans="1:1" x14ac:dyDescent="0.2">
      <c r="A1673" s="164"/>
    </row>
    <row r="1674" spans="1:1" x14ac:dyDescent="0.2">
      <c r="A1674" s="164"/>
    </row>
    <row r="1675" spans="1:1" x14ac:dyDescent="0.2">
      <c r="A1675" s="164"/>
    </row>
    <row r="1676" spans="1:1" x14ac:dyDescent="0.2">
      <c r="A1676" s="164"/>
    </row>
    <row r="1677" spans="1:1" x14ac:dyDescent="0.2">
      <c r="A1677" s="164"/>
    </row>
    <row r="1678" spans="1:1" x14ac:dyDescent="0.2">
      <c r="A1678" s="164"/>
    </row>
    <row r="1679" spans="1:1" x14ac:dyDescent="0.2">
      <c r="A1679" s="164"/>
    </row>
    <row r="1680" spans="1:1" x14ac:dyDescent="0.2">
      <c r="A1680" s="164"/>
    </row>
    <row r="1681" spans="1:1" x14ac:dyDescent="0.2">
      <c r="A1681" s="164"/>
    </row>
    <row r="1682" spans="1:1" x14ac:dyDescent="0.2">
      <c r="A1682" s="164"/>
    </row>
    <row r="1683" spans="1:1" x14ac:dyDescent="0.2">
      <c r="A1683" s="164"/>
    </row>
    <row r="1684" spans="1:1" x14ac:dyDescent="0.2">
      <c r="A1684" s="164"/>
    </row>
    <row r="1685" spans="1:1" x14ac:dyDescent="0.2">
      <c r="A1685" s="164"/>
    </row>
    <row r="1686" spans="1:1" x14ac:dyDescent="0.2">
      <c r="A1686" s="164"/>
    </row>
    <row r="1687" spans="1:1" x14ac:dyDescent="0.2">
      <c r="A1687" s="164"/>
    </row>
    <row r="1688" spans="1:1" x14ac:dyDescent="0.2">
      <c r="A1688" s="164"/>
    </row>
    <row r="1689" spans="1:1" x14ac:dyDescent="0.2">
      <c r="A1689" s="164"/>
    </row>
    <row r="1690" spans="1:1" x14ac:dyDescent="0.2">
      <c r="A1690" s="164"/>
    </row>
    <row r="1691" spans="1:1" x14ac:dyDescent="0.2">
      <c r="A1691" s="164"/>
    </row>
    <row r="1692" spans="1:1" x14ac:dyDescent="0.2">
      <c r="A1692" s="164"/>
    </row>
    <row r="1693" spans="1:1" x14ac:dyDescent="0.2">
      <c r="A1693" s="164"/>
    </row>
    <row r="1694" spans="1:1" x14ac:dyDescent="0.2">
      <c r="A1694" s="164"/>
    </row>
    <row r="1695" spans="1:1" x14ac:dyDescent="0.2">
      <c r="A1695" s="164"/>
    </row>
    <row r="1696" spans="1:1" x14ac:dyDescent="0.2">
      <c r="A1696" s="164"/>
    </row>
    <row r="1697" spans="1:1" x14ac:dyDescent="0.2">
      <c r="A1697" s="164"/>
    </row>
    <row r="1698" spans="1:1" x14ac:dyDescent="0.2">
      <c r="A1698" s="164"/>
    </row>
    <row r="1699" spans="1:1" x14ac:dyDescent="0.2">
      <c r="A1699" s="164"/>
    </row>
    <row r="1700" spans="1:1" x14ac:dyDescent="0.2">
      <c r="A1700" s="164"/>
    </row>
    <row r="1701" spans="1:1" x14ac:dyDescent="0.2">
      <c r="A1701" s="164"/>
    </row>
    <row r="1702" spans="1:1" x14ac:dyDescent="0.2">
      <c r="A1702" s="164"/>
    </row>
    <row r="1703" spans="1:1" x14ac:dyDescent="0.2">
      <c r="A1703" s="164"/>
    </row>
    <row r="1704" spans="1:1" x14ac:dyDescent="0.2">
      <c r="A1704" s="164"/>
    </row>
    <row r="1705" spans="1:1" x14ac:dyDescent="0.2">
      <c r="A1705" s="164"/>
    </row>
    <row r="1706" spans="1:1" x14ac:dyDescent="0.2">
      <c r="A1706" s="164"/>
    </row>
    <row r="1707" spans="1:1" x14ac:dyDescent="0.2">
      <c r="A1707" s="164"/>
    </row>
    <row r="1708" spans="1:1" x14ac:dyDescent="0.2">
      <c r="A1708" s="164"/>
    </row>
    <row r="1709" spans="1:1" x14ac:dyDescent="0.2">
      <c r="A1709" s="164"/>
    </row>
    <row r="1710" spans="1:1" x14ac:dyDescent="0.2">
      <c r="A1710" s="164"/>
    </row>
    <row r="1711" spans="1:1" x14ac:dyDescent="0.2">
      <c r="A1711" s="164"/>
    </row>
    <row r="1712" spans="1:1" x14ac:dyDescent="0.2">
      <c r="A1712" s="164"/>
    </row>
    <row r="1713" spans="1:1" x14ac:dyDescent="0.2">
      <c r="A1713" s="164"/>
    </row>
    <row r="1714" spans="1:1" x14ac:dyDescent="0.2">
      <c r="A1714" s="164"/>
    </row>
    <row r="1715" spans="1:1" x14ac:dyDescent="0.2">
      <c r="A1715" s="164"/>
    </row>
    <row r="1716" spans="1:1" x14ac:dyDescent="0.2">
      <c r="A1716" s="164"/>
    </row>
    <row r="1717" spans="1:1" x14ac:dyDescent="0.2">
      <c r="A1717" s="164"/>
    </row>
    <row r="1718" spans="1:1" x14ac:dyDescent="0.2">
      <c r="A1718" s="164"/>
    </row>
    <row r="1719" spans="1:1" x14ac:dyDescent="0.2">
      <c r="A1719" s="164"/>
    </row>
    <row r="1720" spans="1:1" x14ac:dyDescent="0.2">
      <c r="A1720" s="164"/>
    </row>
    <row r="1721" spans="1:1" x14ac:dyDescent="0.2">
      <c r="A1721" s="164"/>
    </row>
    <row r="1722" spans="1:1" x14ac:dyDescent="0.2">
      <c r="A1722" s="164"/>
    </row>
    <row r="1723" spans="1:1" x14ac:dyDescent="0.2">
      <c r="A1723" s="164"/>
    </row>
    <row r="1724" spans="1:1" x14ac:dyDescent="0.2">
      <c r="A1724" s="164"/>
    </row>
    <row r="1725" spans="1:1" x14ac:dyDescent="0.2">
      <c r="A1725" s="164"/>
    </row>
    <row r="1726" spans="1:1" x14ac:dyDescent="0.2">
      <c r="A1726" s="164"/>
    </row>
    <row r="1727" spans="1:1" x14ac:dyDescent="0.2">
      <c r="A1727" s="164"/>
    </row>
    <row r="1728" spans="1:1" x14ac:dyDescent="0.2">
      <c r="A1728" s="164"/>
    </row>
    <row r="1729" spans="1:1" x14ac:dyDescent="0.2">
      <c r="A1729" s="164"/>
    </row>
    <row r="1730" spans="1:1" x14ac:dyDescent="0.2">
      <c r="A1730" s="164"/>
    </row>
    <row r="1731" spans="1:1" x14ac:dyDescent="0.2">
      <c r="A1731" s="164"/>
    </row>
    <row r="1732" spans="1:1" x14ac:dyDescent="0.2">
      <c r="A1732" s="164"/>
    </row>
    <row r="1733" spans="1:1" x14ac:dyDescent="0.2">
      <c r="A1733" s="164"/>
    </row>
    <row r="1734" spans="1:1" x14ac:dyDescent="0.2">
      <c r="A1734" s="164"/>
    </row>
    <row r="1735" spans="1:1" x14ac:dyDescent="0.2">
      <c r="A1735" s="164"/>
    </row>
    <row r="1736" spans="1:1" x14ac:dyDescent="0.2">
      <c r="A1736" s="164"/>
    </row>
    <row r="1737" spans="1:1" x14ac:dyDescent="0.2">
      <c r="A1737" s="164"/>
    </row>
    <row r="1738" spans="1:1" x14ac:dyDescent="0.2">
      <c r="A1738" s="164"/>
    </row>
    <row r="1739" spans="1:1" x14ac:dyDescent="0.2">
      <c r="A1739" s="164"/>
    </row>
    <row r="1740" spans="1:1" x14ac:dyDescent="0.2">
      <c r="A1740" s="164"/>
    </row>
    <row r="1741" spans="1:1" x14ac:dyDescent="0.2">
      <c r="A1741" s="164"/>
    </row>
    <row r="1742" spans="1:1" x14ac:dyDescent="0.2">
      <c r="A1742" s="164"/>
    </row>
    <row r="1743" spans="1:1" x14ac:dyDescent="0.2">
      <c r="A1743" s="164"/>
    </row>
    <row r="1744" spans="1:1" x14ac:dyDescent="0.2">
      <c r="A1744" s="164"/>
    </row>
    <row r="1745" spans="1:1" x14ac:dyDescent="0.2">
      <c r="A1745" s="164"/>
    </row>
    <row r="1746" spans="1:1" x14ac:dyDescent="0.2">
      <c r="A1746" s="164"/>
    </row>
    <row r="1747" spans="1:1" x14ac:dyDescent="0.2">
      <c r="A1747" s="164"/>
    </row>
    <row r="1748" spans="1:1" x14ac:dyDescent="0.2">
      <c r="A1748" s="164"/>
    </row>
    <row r="1749" spans="1:1" x14ac:dyDescent="0.2">
      <c r="A1749" s="164"/>
    </row>
    <row r="1750" spans="1:1" x14ac:dyDescent="0.2">
      <c r="A1750" s="164"/>
    </row>
    <row r="1751" spans="1:1" x14ac:dyDescent="0.2">
      <c r="A1751" s="164"/>
    </row>
    <row r="1752" spans="1:1" x14ac:dyDescent="0.2">
      <c r="A1752" s="164"/>
    </row>
    <row r="1753" spans="1:1" x14ac:dyDescent="0.2">
      <c r="A1753" s="164"/>
    </row>
    <row r="1754" spans="1:1" x14ac:dyDescent="0.2">
      <c r="A1754" s="164"/>
    </row>
    <row r="1755" spans="1:1" x14ac:dyDescent="0.2">
      <c r="A1755" s="164"/>
    </row>
    <row r="1756" spans="1:1" x14ac:dyDescent="0.2">
      <c r="A1756" s="164"/>
    </row>
    <row r="1757" spans="1:1" x14ac:dyDescent="0.2">
      <c r="A1757" s="164"/>
    </row>
    <row r="1758" spans="1:1" x14ac:dyDescent="0.2">
      <c r="A1758" s="164"/>
    </row>
    <row r="1759" spans="1:1" x14ac:dyDescent="0.2">
      <c r="A1759" s="164"/>
    </row>
    <row r="1760" spans="1:1" x14ac:dyDescent="0.2">
      <c r="A1760" s="164"/>
    </row>
    <row r="1761" spans="1:1" x14ac:dyDescent="0.2">
      <c r="A1761" s="164"/>
    </row>
    <row r="1762" spans="1:1" x14ac:dyDescent="0.2">
      <c r="A1762" s="164"/>
    </row>
    <row r="1763" spans="1:1" x14ac:dyDescent="0.2">
      <c r="A1763" s="164"/>
    </row>
    <row r="1764" spans="1:1" x14ac:dyDescent="0.2">
      <c r="A1764" s="164"/>
    </row>
    <row r="1765" spans="1:1" x14ac:dyDescent="0.2">
      <c r="A1765" s="164"/>
    </row>
    <row r="1766" spans="1:1" x14ac:dyDescent="0.2">
      <c r="A1766" s="164"/>
    </row>
    <row r="1767" spans="1:1" x14ac:dyDescent="0.2">
      <c r="A1767" s="164"/>
    </row>
    <row r="1768" spans="1:1" x14ac:dyDescent="0.2">
      <c r="A1768" s="164"/>
    </row>
    <row r="1769" spans="1:1" x14ac:dyDescent="0.2">
      <c r="A1769" s="164"/>
    </row>
    <row r="1770" spans="1:1" x14ac:dyDescent="0.2">
      <c r="A1770" s="164"/>
    </row>
    <row r="1771" spans="1:1" x14ac:dyDescent="0.2">
      <c r="A1771" s="164"/>
    </row>
    <row r="1772" spans="1:1" x14ac:dyDescent="0.2">
      <c r="A1772" s="164"/>
    </row>
    <row r="1773" spans="1:1" x14ac:dyDescent="0.2">
      <c r="A1773" s="164"/>
    </row>
    <row r="1774" spans="1:1" x14ac:dyDescent="0.2">
      <c r="A1774" s="164"/>
    </row>
    <row r="1775" spans="1:1" x14ac:dyDescent="0.2">
      <c r="A1775" s="164"/>
    </row>
    <row r="1776" spans="1:1" x14ac:dyDescent="0.2">
      <c r="A1776" s="164"/>
    </row>
    <row r="1777" spans="1:1" x14ac:dyDescent="0.2">
      <c r="A1777" s="164"/>
    </row>
    <row r="1778" spans="1:1" x14ac:dyDescent="0.2">
      <c r="A1778" s="164"/>
    </row>
    <row r="1779" spans="1:1" x14ac:dyDescent="0.2">
      <c r="A1779" s="164"/>
    </row>
    <row r="1780" spans="1:1" x14ac:dyDescent="0.2">
      <c r="A1780" s="164"/>
    </row>
    <row r="1781" spans="1:1" x14ac:dyDescent="0.2">
      <c r="A1781" s="164"/>
    </row>
    <row r="1782" spans="1:1" x14ac:dyDescent="0.2">
      <c r="A1782" s="164"/>
    </row>
    <row r="1783" spans="1:1" x14ac:dyDescent="0.2">
      <c r="A1783" s="164"/>
    </row>
    <row r="1784" spans="1:1" x14ac:dyDescent="0.2">
      <c r="A1784" s="164"/>
    </row>
    <row r="1785" spans="1:1" x14ac:dyDescent="0.2">
      <c r="A1785" s="164"/>
    </row>
    <row r="1786" spans="1:1" x14ac:dyDescent="0.2">
      <c r="A1786" s="164"/>
    </row>
    <row r="1787" spans="1:1" x14ac:dyDescent="0.2">
      <c r="A1787" s="164"/>
    </row>
    <row r="1788" spans="1:1" x14ac:dyDescent="0.2">
      <c r="A1788" s="164"/>
    </row>
    <row r="1789" spans="1:1" x14ac:dyDescent="0.2">
      <c r="A1789" s="164"/>
    </row>
    <row r="1790" spans="1:1" x14ac:dyDescent="0.2">
      <c r="A1790" s="164"/>
    </row>
    <row r="1791" spans="1:1" x14ac:dyDescent="0.2">
      <c r="A1791" s="164"/>
    </row>
    <row r="1792" spans="1:1" x14ac:dyDescent="0.2">
      <c r="A1792" s="164"/>
    </row>
    <row r="1793" spans="1:1" x14ac:dyDescent="0.2">
      <c r="A1793" s="164"/>
    </row>
    <row r="1794" spans="1:1" x14ac:dyDescent="0.2">
      <c r="A1794" s="164"/>
    </row>
    <row r="1795" spans="1:1" x14ac:dyDescent="0.2">
      <c r="A1795" s="164"/>
    </row>
    <row r="1796" spans="1:1" x14ac:dyDescent="0.2">
      <c r="A1796" s="164"/>
    </row>
    <row r="1797" spans="1:1" x14ac:dyDescent="0.2">
      <c r="A1797" s="164"/>
    </row>
    <row r="1798" spans="1:1" x14ac:dyDescent="0.2">
      <c r="A1798" s="164"/>
    </row>
    <row r="1799" spans="1:1" x14ac:dyDescent="0.2">
      <c r="A1799" s="164"/>
    </row>
    <row r="1800" spans="1:1" x14ac:dyDescent="0.2">
      <c r="A1800" s="164"/>
    </row>
    <row r="1801" spans="1:1" x14ac:dyDescent="0.2">
      <c r="A1801" s="164"/>
    </row>
    <row r="1802" spans="1:1" x14ac:dyDescent="0.2">
      <c r="A1802" s="164"/>
    </row>
    <row r="1803" spans="1:1" x14ac:dyDescent="0.2">
      <c r="A1803" s="164"/>
    </row>
    <row r="1804" spans="1:1" x14ac:dyDescent="0.2">
      <c r="A1804" s="164"/>
    </row>
    <row r="1805" spans="1:1" x14ac:dyDescent="0.2">
      <c r="A1805" s="164"/>
    </row>
    <row r="1806" spans="1:1" x14ac:dyDescent="0.2">
      <c r="A1806" s="164"/>
    </row>
    <row r="1807" spans="1:1" x14ac:dyDescent="0.2">
      <c r="A1807" s="164"/>
    </row>
    <row r="1808" spans="1:1" x14ac:dyDescent="0.2">
      <c r="A1808" s="164"/>
    </row>
    <row r="1809" spans="1:1" x14ac:dyDescent="0.2">
      <c r="A1809" s="164"/>
    </row>
    <row r="1810" spans="1:1" x14ac:dyDescent="0.2">
      <c r="A1810" s="164"/>
    </row>
    <row r="1811" spans="1:1" x14ac:dyDescent="0.2">
      <c r="A1811" s="164"/>
    </row>
    <row r="1812" spans="1:1" x14ac:dyDescent="0.2">
      <c r="A1812" s="164"/>
    </row>
    <row r="1813" spans="1:1" x14ac:dyDescent="0.2">
      <c r="A1813" s="164"/>
    </row>
    <row r="1814" spans="1:1" x14ac:dyDescent="0.2">
      <c r="A1814" s="164"/>
    </row>
    <row r="1815" spans="1:1" x14ac:dyDescent="0.2">
      <c r="A1815" s="164"/>
    </row>
    <row r="1816" spans="1:1" x14ac:dyDescent="0.2">
      <c r="A1816" s="164"/>
    </row>
    <row r="1817" spans="1:1" x14ac:dyDescent="0.2">
      <c r="A1817" s="164"/>
    </row>
    <row r="1818" spans="1:1" x14ac:dyDescent="0.2">
      <c r="A1818" s="164"/>
    </row>
    <row r="1819" spans="1:1" x14ac:dyDescent="0.2">
      <c r="A1819" s="164"/>
    </row>
    <row r="1820" spans="1:1" x14ac:dyDescent="0.2">
      <c r="A1820" s="164"/>
    </row>
    <row r="1821" spans="1:1" x14ac:dyDescent="0.2">
      <c r="A1821" s="164"/>
    </row>
    <row r="1822" spans="1:1" x14ac:dyDescent="0.2">
      <c r="A1822" s="164"/>
    </row>
    <row r="1823" spans="1:1" x14ac:dyDescent="0.2">
      <c r="A1823" s="164"/>
    </row>
    <row r="1824" spans="1:1" x14ac:dyDescent="0.2">
      <c r="A1824" s="164"/>
    </row>
    <row r="1825" spans="1:1" x14ac:dyDescent="0.2">
      <c r="A1825" s="164"/>
    </row>
    <row r="1826" spans="1:1" x14ac:dyDescent="0.2">
      <c r="A1826" s="164"/>
    </row>
    <row r="1827" spans="1:1" x14ac:dyDescent="0.2">
      <c r="A1827" s="164"/>
    </row>
    <row r="1828" spans="1:1" x14ac:dyDescent="0.2">
      <c r="A1828" s="164"/>
    </row>
    <row r="1829" spans="1:1" x14ac:dyDescent="0.2">
      <c r="A1829" s="164"/>
    </row>
    <row r="1830" spans="1:1" x14ac:dyDescent="0.2">
      <c r="A1830" s="164"/>
    </row>
    <row r="1831" spans="1:1" x14ac:dyDescent="0.2">
      <c r="A1831" s="164"/>
    </row>
    <row r="1832" spans="1:1" x14ac:dyDescent="0.2">
      <c r="A1832" s="164"/>
    </row>
    <row r="1833" spans="1:1" x14ac:dyDescent="0.2">
      <c r="A1833" s="164"/>
    </row>
    <row r="1834" spans="1:1" x14ac:dyDescent="0.2">
      <c r="A1834" s="164"/>
    </row>
    <row r="1835" spans="1:1" x14ac:dyDescent="0.2">
      <c r="A1835" s="164"/>
    </row>
    <row r="1836" spans="1:1" x14ac:dyDescent="0.2">
      <c r="A1836" s="164"/>
    </row>
    <row r="1837" spans="1:1" x14ac:dyDescent="0.2">
      <c r="A1837" s="164"/>
    </row>
    <row r="1838" spans="1:1" x14ac:dyDescent="0.2">
      <c r="A1838" s="164"/>
    </row>
    <row r="1839" spans="1:1" x14ac:dyDescent="0.2">
      <c r="A1839" s="164"/>
    </row>
    <row r="1840" spans="1:1" x14ac:dyDescent="0.2">
      <c r="A1840" s="164"/>
    </row>
    <row r="1841" spans="1:1" x14ac:dyDescent="0.2">
      <c r="A1841" s="164"/>
    </row>
    <row r="1842" spans="1:1" x14ac:dyDescent="0.2">
      <c r="A1842" s="164"/>
    </row>
    <row r="1843" spans="1:1" x14ac:dyDescent="0.2">
      <c r="A1843" s="164"/>
    </row>
    <row r="1844" spans="1:1" x14ac:dyDescent="0.2">
      <c r="A1844" s="164"/>
    </row>
    <row r="1845" spans="1:1" x14ac:dyDescent="0.2">
      <c r="A1845" s="164"/>
    </row>
    <row r="1846" spans="1:1" x14ac:dyDescent="0.2">
      <c r="A1846" s="164"/>
    </row>
    <row r="1847" spans="1:1" x14ac:dyDescent="0.2">
      <c r="A1847" s="164"/>
    </row>
    <row r="1848" spans="1:1" x14ac:dyDescent="0.2">
      <c r="A1848" s="164"/>
    </row>
    <row r="1849" spans="1:1" x14ac:dyDescent="0.2">
      <c r="A1849" s="164"/>
    </row>
    <row r="1850" spans="1:1" x14ac:dyDescent="0.2">
      <c r="A1850" s="164"/>
    </row>
    <row r="1851" spans="1:1" x14ac:dyDescent="0.2">
      <c r="A1851" s="164"/>
    </row>
    <row r="1852" spans="1:1" x14ac:dyDescent="0.2">
      <c r="A1852" s="164"/>
    </row>
    <row r="1853" spans="1:1" x14ac:dyDescent="0.2">
      <c r="A1853" s="164"/>
    </row>
    <row r="1854" spans="1:1" x14ac:dyDescent="0.2">
      <c r="A1854" s="164"/>
    </row>
    <row r="1855" spans="1:1" x14ac:dyDescent="0.2">
      <c r="A1855" s="164"/>
    </row>
    <row r="1856" spans="1:1" x14ac:dyDescent="0.2">
      <c r="A1856" s="164"/>
    </row>
    <row r="1857" spans="1:1" x14ac:dyDescent="0.2">
      <c r="A1857" s="164"/>
    </row>
    <row r="1858" spans="1:1" x14ac:dyDescent="0.2">
      <c r="A1858" s="164"/>
    </row>
    <row r="1859" spans="1:1" x14ac:dyDescent="0.2">
      <c r="A1859" s="164"/>
    </row>
    <row r="1860" spans="1:1" x14ac:dyDescent="0.2">
      <c r="A1860" s="164"/>
    </row>
    <row r="1861" spans="1:1" x14ac:dyDescent="0.2">
      <c r="A1861" s="164"/>
    </row>
    <row r="1862" spans="1:1" x14ac:dyDescent="0.2">
      <c r="A1862" s="164"/>
    </row>
    <row r="1863" spans="1:1" x14ac:dyDescent="0.2">
      <c r="A1863" s="164"/>
    </row>
    <row r="1864" spans="1:1" x14ac:dyDescent="0.2">
      <c r="A1864" s="164"/>
    </row>
    <row r="1865" spans="1:1" x14ac:dyDescent="0.2">
      <c r="A1865" s="164"/>
    </row>
    <row r="1866" spans="1:1" x14ac:dyDescent="0.2">
      <c r="A1866" s="164"/>
    </row>
    <row r="1867" spans="1:1" x14ac:dyDescent="0.2">
      <c r="A1867" s="164"/>
    </row>
    <row r="1868" spans="1:1" x14ac:dyDescent="0.2">
      <c r="A1868" s="164"/>
    </row>
    <row r="1869" spans="1:1" x14ac:dyDescent="0.2">
      <c r="A1869" s="164"/>
    </row>
    <row r="1870" spans="1:1" x14ac:dyDescent="0.2">
      <c r="A1870" s="164"/>
    </row>
    <row r="1871" spans="1:1" x14ac:dyDescent="0.2">
      <c r="A1871" s="164"/>
    </row>
    <row r="1872" spans="1:1" x14ac:dyDescent="0.2">
      <c r="A1872" s="164"/>
    </row>
    <row r="1873" spans="1:1" x14ac:dyDescent="0.2">
      <c r="A1873" s="164"/>
    </row>
    <row r="1874" spans="1:1" x14ac:dyDescent="0.2">
      <c r="A1874" s="164"/>
    </row>
    <row r="1875" spans="1:1" x14ac:dyDescent="0.2">
      <c r="A1875" s="164"/>
    </row>
    <row r="1876" spans="1:1" x14ac:dyDescent="0.2">
      <c r="A1876" s="164"/>
    </row>
    <row r="1877" spans="1:1" x14ac:dyDescent="0.2">
      <c r="A1877" s="164"/>
    </row>
    <row r="1878" spans="1:1" x14ac:dyDescent="0.2">
      <c r="A1878" s="164"/>
    </row>
    <row r="1879" spans="1:1" x14ac:dyDescent="0.2">
      <c r="A1879" s="164"/>
    </row>
    <row r="1880" spans="1:1" x14ac:dyDescent="0.2">
      <c r="A1880" s="164"/>
    </row>
    <row r="1881" spans="1:1" x14ac:dyDescent="0.2">
      <c r="A1881" s="164"/>
    </row>
    <row r="1882" spans="1:1" x14ac:dyDescent="0.2">
      <c r="A1882" s="164"/>
    </row>
    <row r="1883" spans="1:1" x14ac:dyDescent="0.2">
      <c r="A1883" s="164"/>
    </row>
    <row r="1884" spans="1:1" x14ac:dyDescent="0.2">
      <c r="A1884" s="164"/>
    </row>
    <row r="1885" spans="1:1" x14ac:dyDescent="0.2">
      <c r="A1885" s="164"/>
    </row>
    <row r="1886" spans="1:1" x14ac:dyDescent="0.2">
      <c r="A1886" s="164"/>
    </row>
    <row r="1887" spans="1:1" x14ac:dyDescent="0.2">
      <c r="A1887" s="164"/>
    </row>
    <row r="1888" spans="1:1" x14ac:dyDescent="0.2">
      <c r="A1888" s="164"/>
    </row>
    <row r="1889" spans="1:1" x14ac:dyDescent="0.2">
      <c r="A1889" s="164"/>
    </row>
    <row r="1890" spans="1:1" x14ac:dyDescent="0.2">
      <c r="A1890" s="164"/>
    </row>
    <row r="1891" spans="1:1" x14ac:dyDescent="0.2">
      <c r="A1891" s="164"/>
    </row>
    <row r="1892" spans="1:1" x14ac:dyDescent="0.2">
      <c r="A1892" s="164"/>
    </row>
    <row r="1893" spans="1:1" x14ac:dyDescent="0.2">
      <c r="A1893" s="164"/>
    </row>
    <row r="1894" spans="1:1" x14ac:dyDescent="0.2">
      <c r="A1894" s="164"/>
    </row>
    <row r="1895" spans="1:1" x14ac:dyDescent="0.2">
      <c r="A1895" s="164"/>
    </row>
    <row r="1896" spans="1:1" x14ac:dyDescent="0.2">
      <c r="A1896" s="164"/>
    </row>
    <row r="1897" spans="1:1" x14ac:dyDescent="0.2">
      <c r="A1897" s="164"/>
    </row>
    <row r="1898" spans="1:1" x14ac:dyDescent="0.2">
      <c r="A1898" s="164"/>
    </row>
    <row r="1899" spans="1:1" x14ac:dyDescent="0.2">
      <c r="A1899" s="164"/>
    </row>
    <row r="1900" spans="1:1" x14ac:dyDescent="0.2">
      <c r="A1900" s="164"/>
    </row>
    <row r="1901" spans="1:1" x14ac:dyDescent="0.2">
      <c r="A1901" s="164"/>
    </row>
    <row r="1902" spans="1:1" x14ac:dyDescent="0.2">
      <c r="A1902" s="164"/>
    </row>
    <row r="1903" spans="1:1" x14ac:dyDescent="0.2">
      <c r="A1903" s="164"/>
    </row>
    <row r="1904" spans="1:1" x14ac:dyDescent="0.2">
      <c r="A1904" s="164"/>
    </row>
    <row r="1905" spans="1:1" x14ac:dyDescent="0.2">
      <c r="A1905" s="164"/>
    </row>
    <row r="1906" spans="1:1" x14ac:dyDescent="0.2">
      <c r="A1906" s="164"/>
    </row>
    <row r="1907" spans="1:1" x14ac:dyDescent="0.2">
      <c r="A1907" s="164"/>
    </row>
    <row r="1908" spans="1:1" x14ac:dyDescent="0.2">
      <c r="A1908" s="164"/>
    </row>
    <row r="1909" spans="1:1" x14ac:dyDescent="0.2">
      <c r="A1909" s="164"/>
    </row>
    <row r="1910" spans="1:1" x14ac:dyDescent="0.2">
      <c r="A1910" s="164"/>
    </row>
    <row r="1911" spans="1:1" x14ac:dyDescent="0.2">
      <c r="A1911" s="164"/>
    </row>
    <row r="1912" spans="1:1" x14ac:dyDescent="0.2">
      <c r="A1912" s="164"/>
    </row>
    <row r="1913" spans="1:1" x14ac:dyDescent="0.2">
      <c r="A1913" s="164"/>
    </row>
    <row r="1914" spans="1:1" x14ac:dyDescent="0.2">
      <c r="A1914" s="164"/>
    </row>
    <row r="1915" spans="1:1" x14ac:dyDescent="0.2">
      <c r="A1915" s="164"/>
    </row>
    <row r="1916" spans="1:1" x14ac:dyDescent="0.2">
      <c r="A1916" s="164"/>
    </row>
    <row r="1917" spans="1:1" x14ac:dyDescent="0.2">
      <c r="A1917" s="164"/>
    </row>
    <row r="1918" spans="1:1" x14ac:dyDescent="0.2">
      <c r="A1918" s="164"/>
    </row>
    <row r="1919" spans="1:1" x14ac:dyDescent="0.2">
      <c r="A1919" s="164"/>
    </row>
    <row r="1920" spans="1:1" x14ac:dyDescent="0.2">
      <c r="A1920" s="164"/>
    </row>
    <row r="1921" spans="1:1" x14ac:dyDescent="0.2">
      <c r="A1921" s="164"/>
    </row>
    <row r="1922" spans="1:1" x14ac:dyDescent="0.2">
      <c r="A1922" s="164"/>
    </row>
    <row r="1923" spans="1:1" x14ac:dyDescent="0.2">
      <c r="A1923" s="164"/>
    </row>
    <row r="1924" spans="1:1" x14ac:dyDescent="0.2">
      <c r="A1924" s="164"/>
    </row>
    <row r="1925" spans="1:1" x14ac:dyDescent="0.2">
      <c r="A1925" s="164"/>
    </row>
    <row r="1926" spans="1:1" x14ac:dyDescent="0.2">
      <c r="A1926" s="164"/>
    </row>
    <row r="1927" spans="1:1" x14ac:dyDescent="0.2">
      <c r="A1927" s="164"/>
    </row>
    <row r="1928" spans="1:1" x14ac:dyDescent="0.2">
      <c r="A1928" s="164"/>
    </row>
    <row r="1929" spans="1:1" x14ac:dyDescent="0.2">
      <c r="A1929" s="164"/>
    </row>
    <row r="1930" spans="1:1" x14ac:dyDescent="0.2">
      <c r="A1930" s="164"/>
    </row>
    <row r="1931" spans="1:1" x14ac:dyDescent="0.2">
      <c r="A1931" s="164"/>
    </row>
    <row r="1932" spans="1:1" x14ac:dyDescent="0.2">
      <c r="A1932" s="164"/>
    </row>
    <row r="1933" spans="1:1" x14ac:dyDescent="0.2">
      <c r="A1933" s="164"/>
    </row>
    <row r="1934" spans="1:1" x14ac:dyDescent="0.2">
      <c r="A1934" s="164"/>
    </row>
    <row r="1935" spans="1:1" x14ac:dyDescent="0.2">
      <c r="A1935" s="164"/>
    </row>
    <row r="1936" spans="1:1" x14ac:dyDescent="0.2">
      <c r="A1936" s="164"/>
    </row>
    <row r="1937" spans="1:1" x14ac:dyDescent="0.2">
      <c r="A1937" s="164"/>
    </row>
    <row r="1938" spans="1:1" x14ac:dyDescent="0.2">
      <c r="A1938" s="164"/>
    </row>
    <row r="1939" spans="1:1" x14ac:dyDescent="0.2">
      <c r="A1939" s="164"/>
    </row>
    <row r="1940" spans="1:1" x14ac:dyDescent="0.2">
      <c r="A1940" s="164"/>
    </row>
    <row r="1941" spans="1:1" x14ac:dyDescent="0.2">
      <c r="A1941" s="164"/>
    </row>
    <row r="1942" spans="1:1" x14ac:dyDescent="0.2">
      <c r="A1942" s="164"/>
    </row>
    <row r="1943" spans="1:1" x14ac:dyDescent="0.2">
      <c r="A1943" s="164"/>
    </row>
    <row r="1944" spans="1:1" x14ac:dyDescent="0.2">
      <c r="A1944" s="164"/>
    </row>
    <row r="1945" spans="1:1" x14ac:dyDescent="0.2">
      <c r="A1945" s="164"/>
    </row>
    <row r="1946" spans="1:1" x14ac:dyDescent="0.2">
      <c r="A1946" s="164"/>
    </row>
    <row r="1947" spans="1:1" x14ac:dyDescent="0.2">
      <c r="A1947" s="164"/>
    </row>
    <row r="1948" spans="1:1" x14ac:dyDescent="0.2">
      <c r="A1948" s="164"/>
    </row>
    <row r="1949" spans="1:1" x14ac:dyDescent="0.2">
      <c r="A1949" s="164"/>
    </row>
    <row r="1950" spans="1:1" x14ac:dyDescent="0.2">
      <c r="A1950" s="164"/>
    </row>
    <row r="1951" spans="1:1" x14ac:dyDescent="0.2">
      <c r="A1951" s="164"/>
    </row>
    <row r="1952" spans="1:1" x14ac:dyDescent="0.2">
      <c r="A1952" s="164"/>
    </row>
    <row r="1953" spans="1:1" x14ac:dyDescent="0.2">
      <c r="A1953" s="164"/>
    </row>
    <row r="1954" spans="1:1" x14ac:dyDescent="0.2">
      <c r="A1954" s="164"/>
    </row>
    <row r="1955" spans="1:1" x14ac:dyDescent="0.2">
      <c r="A1955" s="164"/>
    </row>
    <row r="1956" spans="1:1" x14ac:dyDescent="0.2">
      <c r="A1956" s="164"/>
    </row>
    <row r="1957" spans="1:1" x14ac:dyDescent="0.2">
      <c r="A1957" s="164"/>
    </row>
    <row r="1958" spans="1:1" x14ac:dyDescent="0.2">
      <c r="A1958" s="164"/>
    </row>
    <row r="1959" spans="1:1" x14ac:dyDescent="0.2">
      <c r="A1959" s="164"/>
    </row>
    <row r="1960" spans="1:1" x14ac:dyDescent="0.2">
      <c r="A1960" s="164"/>
    </row>
    <row r="1961" spans="1:1" x14ac:dyDescent="0.2">
      <c r="A1961" s="164"/>
    </row>
    <row r="1962" spans="1:1" x14ac:dyDescent="0.2">
      <c r="A1962" s="164"/>
    </row>
    <row r="1963" spans="1:1" x14ac:dyDescent="0.2">
      <c r="A1963" s="164"/>
    </row>
    <row r="1964" spans="1:1" x14ac:dyDescent="0.2">
      <c r="A1964" s="164"/>
    </row>
    <row r="1965" spans="1:1" x14ac:dyDescent="0.2">
      <c r="A1965" s="164"/>
    </row>
    <row r="1966" spans="1:1" x14ac:dyDescent="0.2">
      <c r="A1966" s="164"/>
    </row>
    <row r="1967" spans="1:1" x14ac:dyDescent="0.2">
      <c r="A1967" s="164"/>
    </row>
    <row r="1968" spans="1:1" x14ac:dyDescent="0.2">
      <c r="A1968" s="164"/>
    </row>
    <row r="1969" spans="1:1" x14ac:dyDescent="0.2">
      <c r="A1969" s="164"/>
    </row>
    <row r="1970" spans="1:1" x14ac:dyDescent="0.2">
      <c r="A1970" s="164"/>
    </row>
    <row r="1971" spans="1:1" x14ac:dyDescent="0.2">
      <c r="A1971" s="164"/>
    </row>
    <row r="1972" spans="1:1" x14ac:dyDescent="0.2">
      <c r="A1972" s="164"/>
    </row>
    <row r="1973" spans="1:1" x14ac:dyDescent="0.2">
      <c r="A1973" s="164"/>
    </row>
    <row r="1974" spans="1:1" x14ac:dyDescent="0.2">
      <c r="A1974" s="164"/>
    </row>
    <row r="1975" spans="1:1" x14ac:dyDescent="0.2">
      <c r="A1975" s="164"/>
    </row>
    <row r="1976" spans="1:1" x14ac:dyDescent="0.2">
      <c r="A1976" s="164"/>
    </row>
    <row r="1977" spans="1:1" x14ac:dyDescent="0.2">
      <c r="A1977" s="164"/>
    </row>
    <row r="1978" spans="1:1" x14ac:dyDescent="0.2">
      <c r="A1978" s="164"/>
    </row>
    <row r="1979" spans="1:1" x14ac:dyDescent="0.2">
      <c r="A1979" s="164"/>
    </row>
    <row r="1980" spans="1:1" x14ac:dyDescent="0.2">
      <c r="A1980" s="164"/>
    </row>
    <row r="1981" spans="1:1" x14ac:dyDescent="0.2">
      <c r="A1981" s="164"/>
    </row>
    <row r="1982" spans="1:1" x14ac:dyDescent="0.2">
      <c r="A1982" s="164"/>
    </row>
    <row r="1983" spans="1:1" x14ac:dyDescent="0.2">
      <c r="A1983" s="164"/>
    </row>
    <row r="1984" spans="1:1" x14ac:dyDescent="0.2">
      <c r="A1984" s="164"/>
    </row>
    <row r="1985" spans="1:1" x14ac:dyDescent="0.2">
      <c r="A1985" s="164"/>
    </row>
    <row r="1986" spans="1:1" x14ac:dyDescent="0.2">
      <c r="A1986" s="164"/>
    </row>
    <row r="1987" spans="1:1" x14ac:dyDescent="0.2">
      <c r="A1987" s="164"/>
    </row>
    <row r="1988" spans="1:1" x14ac:dyDescent="0.2">
      <c r="A1988" s="164"/>
    </row>
    <row r="1989" spans="1:1" x14ac:dyDescent="0.2">
      <c r="A1989" s="164"/>
    </row>
    <row r="1990" spans="1:1" x14ac:dyDescent="0.2">
      <c r="A1990" s="164"/>
    </row>
    <row r="1991" spans="1:1" x14ac:dyDescent="0.2">
      <c r="A1991" s="164"/>
    </row>
    <row r="1992" spans="1:1" x14ac:dyDescent="0.2">
      <c r="A1992" s="164"/>
    </row>
    <row r="1993" spans="1:1" x14ac:dyDescent="0.2">
      <c r="A1993" s="164"/>
    </row>
    <row r="1994" spans="1:1" x14ac:dyDescent="0.2">
      <c r="A1994" s="164"/>
    </row>
    <row r="1995" spans="1:1" x14ac:dyDescent="0.2">
      <c r="A1995" s="164"/>
    </row>
    <row r="1996" spans="1:1" x14ac:dyDescent="0.2">
      <c r="A1996" s="164"/>
    </row>
    <row r="1997" spans="1:1" x14ac:dyDescent="0.2">
      <c r="A1997" s="164"/>
    </row>
    <row r="1998" spans="1:1" x14ac:dyDescent="0.2">
      <c r="A1998" s="164"/>
    </row>
    <row r="1999" spans="1:1" x14ac:dyDescent="0.2">
      <c r="A1999" s="164"/>
    </row>
    <row r="2000" spans="1:1" x14ac:dyDescent="0.2">
      <c r="A2000" s="164"/>
    </row>
    <row r="2001" spans="1:1" x14ac:dyDescent="0.2">
      <c r="A2001" s="164"/>
    </row>
    <row r="2002" spans="1:1" x14ac:dyDescent="0.2">
      <c r="A2002" s="164"/>
    </row>
    <row r="2003" spans="1:1" x14ac:dyDescent="0.2">
      <c r="A2003" s="164"/>
    </row>
    <row r="2004" spans="1:1" x14ac:dyDescent="0.2">
      <c r="A2004" s="164"/>
    </row>
    <row r="2005" spans="1:1" x14ac:dyDescent="0.2">
      <c r="A2005" s="164"/>
    </row>
    <row r="2006" spans="1:1" x14ac:dyDescent="0.2">
      <c r="A2006" s="164"/>
    </row>
    <row r="2007" spans="1:1" x14ac:dyDescent="0.2">
      <c r="A2007" s="164"/>
    </row>
    <row r="2008" spans="1:1" x14ac:dyDescent="0.2">
      <c r="A2008" s="164"/>
    </row>
    <row r="2009" spans="1:1" x14ac:dyDescent="0.2">
      <c r="A2009" s="164"/>
    </row>
    <row r="2010" spans="1:1" x14ac:dyDescent="0.2">
      <c r="A2010" s="164"/>
    </row>
    <row r="2011" spans="1:1" x14ac:dyDescent="0.2">
      <c r="A2011" s="164"/>
    </row>
    <row r="2012" spans="1:1" x14ac:dyDescent="0.2">
      <c r="A2012" s="164"/>
    </row>
    <row r="2013" spans="1:1" x14ac:dyDescent="0.2">
      <c r="A2013" s="164"/>
    </row>
    <row r="2014" spans="1:1" x14ac:dyDescent="0.2">
      <c r="A2014" s="164"/>
    </row>
    <row r="2015" spans="1:1" x14ac:dyDescent="0.2">
      <c r="A2015" s="164"/>
    </row>
    <row r="2016" spans="1:1" x14ac:dyDescent="0.2">
      <c r="A2016" s="164"/>
    </row>
    <row r="2017" spans="1:1" x14ac:dyDescent="0.2">
      <c r="A2017" s="164"/>
    </row>
    <row r="2018" spans="1:1" x14ac:dyDescent="0.2">
      <c r="A2018" s="164"/>
    </row>
    <row r="2019" spans="1:1" x14ac:dyDescent="0.2">
      <c r="A2019" s="164"/>
    </row>
    <row r="2020" spans="1:1" x14ac:dyDescent="0.2">
      <c r="A2020" s="164"/>
    </row>
    <row r="2021" spans="1:1" x14ac:dyDescent="0.2">
      <c r="A2021" s="164"/>
    </row>
    <row r="2022" spans="1:1" x14ac:dyDescent="0.2">
      <c r="A2022" s="164"/>
    </row>
    <row r="2023" spans="1:1" x14ac:dyDescent="0.2">
      <c r="A2023" s="164"/>
    </row>
    <row r="2024" spans="1:1" x14ac:dyDescent="0.2">
      <c r="A2024" s="164"/>
    </row>
    <row r="2025" spans="1:1" x14ac:dyDescent="0.2">
      <c r="A2025" s="164"/>
    </row>
    <row r="2026" spans="1:1" x14ac:dyDescent="0.2">
      <c r="A2026" s="164"/>
    </row>
    <row r="2027" spans="1:1" x14ac:dyDescent="0.2">
      <c r="A2027" s="164"/>
    </row>
    <row r="2028" spans="1:1" x14ac:dyDescent="0.2">
      <c r="A2028" s="164"/>
    </row>
    <row r="2029" spans="1:1" x14ac:dyDescent="0.2">
      <c r="A2029" s="164"/>
    </row>
    <row r="2030" spans="1:1" x14ac:dyDescent="0.2">
      <c r="A2030" s="164"/>
    </row>
    <row r="2031" spans="1:1" x14ac:dyDescent="0.2">
      <c r="A2031" s="164"/>
    </row>
    <row r="2032" spans="1:1" x14ac:dyDescent="0.2">
      <c r="A2032" s="164"/>
    </row>
    <row r="2033" spans="1:1" x14ac:dyDescent="0.2">
      <c r="A2033" s="164"/>
    </row>
    <row r="2034" spans="1:1" x14ac:dyDescent="0.2">
      <c r="A2034" s="164"/>
    </row>
    <row r="2035" spans="1:1" x14ac:dyDescent="0.2">
      <c r="A2035" s="164"/>
    </row>
    <row r="2036" spans="1:1" x14ac:dyDescent="0.2">
      <c r="A2036" s="164"/>
    </row>
    <row r="2037" spans="1:1" x14ac:dyDescent="0.2">
      <c r="A2037" s="164"/>
    </row>
    <row r="2038" spans="1:1" x14ac:dyDescent="0.2">
      <c r="A2038" s="164"/>
    </row>
    <row r="2039" spans="1:1" x14ac:dyDescent="0.2">
      <c r="A2039" s="164"/>
    </row>
    <row r="2040" spans="1:1" x14ac:dyDescent="0.2">
      <c r="A2040" s="164"/>
    </row>
    <row r="2041" spans="1:1" x14ac:dyDescent="0.2">
      <c r="A2041" s="164"/>
    </row>
    <row r="2042" spans="1:1" x14ac:dyDescent="0.2">
      <c r="A2042" s="164"/>
    </row>
    <row r="2043" spans="1:1" x14ac:dyDescent="0.2">
      <c r="A2043" s="164"/>
    </row>
    <row r="2044" spans="1:1" x14ac:dyDescent="0.2">
      <c r="A2044" s="164"/>
    </row>
    <row r="2045" spans="1:1" x14ac:dyDescent="0.2">
      <c r="A2045" s="164"/>
    </row>
    <row r="2046" spans="1:1" x14ac:dyDescent="0.2">
      <c r="A2046" s="164"/>
    </row>
    <row r="2047" spans="1:1" x14ac:dyDescent="0.2">
      <c r="A2047" s="164"/>
    </row>
    <row r="2048" spans="1:1" x14ac:dyDescent="0.2">
      <c r="A2048" s="164"/>
    </row>
    <row r="2049" spans="1:1" x14ac:dyDescent="0.2">
      <c r="A2049" s="164"/>
    </row>
    <row r="2050" spans="1:1" x14ac:dyDescent="0.2">
      <c r="A2050" s="164"/>
    </row>
    <row r="2051" spans="1:1" x14ac:dyDescent="0.2">
      <c r="A2051" s="164"/>
    </row>
    <row r="2052" spans="1:1" x14ac:dyDescent="0.2">
      <c r="A2052" s="164"/>
    </row>
    <row r="2053" spans="1:1" x14ac:dyDescent="0.2">
      <c r="A2053" s="164"/>
    </row>
    <row r="2054" spans="1:1" x14ac:dyDescent="0.2">
      <c r="A2054" s="164"/>
    </row>
    <row r="2055" spans="1:1" x14ac:dyDescent="0.2">
      <c r="A2055" s="164"/>
    </row>
    <row r="2056" spans="1:1" x14ac:dyDescent="0.2">
      <c r="A2056" s="164"/>
    </row>
    <row r="2057" spans="1:1" x14ac:dyDescent="0.2">
      <c r="A2057" s="164"/>
    </row>
    <row r="2058" spans="1:1" x14ac:dyDescent="0.2">
      <c r="A2058" s="164"/>
    </row>
    <row r="2059" spans="1:1" x14ac:dyDescent="0.2">
      <c r="A2059" s="164"/>
    </row>
    <row r="2060" spans="1:1" x14ac:dyDescent="0.2">
      <c r="A2060" s="164"/>
    </row>
    <row r="2061" spans="1:1" x14ac:dyDescent="0.2">
      <c r="A2061" s="164"/>
    </row>
    <row r="2062" spans="1:1" x14ac:dyDescent="0.2">
      <c r="A2062" s="164"/>
    </row>
    <row r="2063" spans="1:1" x14ac:dyDescent="0.2">
      <c r="A2063" s="164"/>
    </row>
    <row r="2064" spans="1:1" x14ac:dyDescent="0.2">
      <c r="A2064" s="164"/>
    </row>
    <row r="2065" spans="1:1" x14ac:dyDescent="0.2">
      <c r="A2065" s="164"/>
    </row>
    <row r="2066" spans="1:1" x14ac:dyDescent="0.2">
      <c r="A2066" s="164"/>
    </row>
    <row r="2067" spans="1:1" x14ac:dyDescent="0.2">
      <c r="A2067" s="164"/>
    </row>
    <row r="2068" spans="1:1" x14ac:dyDescent="0.2">
      <c r="A2068" s="164"/>
    </row>
    <row r="2069" spans="1:1" x14ac:dyDescent="0.2">
      <c r="A2069" s="164"/>
    </row>
    <row r="2070" spans="1:1" x14ac:dyDescent="0.2">
      <c r="A2070" s="164"/>
    </row>
    <row r="2071" spans="1:1" x14ac:dyDescent="0.2">
      <c r="A2071" s="164"/>
    </row>
    <row r="2072" spans="1:1" x14ac:dyDescent="0.2">
      <c r="A2072" s="164"/>
    </row>
    <row r="2073" spans="1:1" x14ac:dyDescent="0.2">
      <c r="A2073" s="164"/>
    </row>
    <row r="2074" spans="1:1" x14ac:dyDescent="0.2">
      <c r="A2074" s="164"/>
    </row>
    <row r="2075" spans="1:1" x14ac:dyDescent="0.2">
      <c r="A2075" s="164"/>
    </row>
    <row r="2076" spans="1:1" x14ac:dyDescent="0.2">
      <c r="A2076" s="164"/>
    </row>
    <row r="2077" spans="1:1" x14ac:dyDescent="0.2">
      <c r="A2077" s="164"/>
    </row>
    <row r="2078" spans="1:1" x14ac:dyDescent="0.2">
      <c r="A2078" s="164"/>
    </row>
    <row r="2079" spans="1:1" x14ac:dyDescent="0.2">
      <c r="A2079" s="164"/>
    </row>
    <row r="2080" spans="1:1" x14ac:dyDescent="0.2">
      <c r="A2080" s="164"/>
    </row>
    <row r="2081" spans="1:1" x14ac:dyDescent="0.2">
      <c r="A2081" s="164"/>
    </row>
    <row r="2082" spans="1:1" x14ac:dyDescent="0.2">
      <c r="A2082" s="164"/>
    </row>
    <row r="2083" spans="1:1" x14ac:dyDescent="0.2">
      <c r="A2083" s="164"/>
    </row>
    <row r="2084" spans="1:1" x14ac:dyDescent="0.2">
      <c r="A2084" s="164"/>
    </row>
    <row r="2085" spans="1:1" x14ac:dyDescent="0.2">
      <c r="A2085" s="164"/>
    </row>
    <row r="2086" spans="1:1" x14ac:dyDescent="0.2">
      <c r="A2086" s="164"/>
    </row>
    <row r="2087" spans="1:1" x14ac:dyDescent="0.2">
      <c r="A2087" s="164"/>
    </row>
    <row r="2088" spans="1:1" x14ac:dyDescent="0.2">
      <c r="A2088" s="164"/>
    </row>
    <row r="2089" spans="1:1" x14ac:dyDescent="0.2">
      <c r="A2089" s="164"/>
    </row>
    <row r="2090" spans="1:1" x14ac:dyDescent="0.2">
      <c r="A2090" s="164"/>
    </row>
    <row r="2091" spans="1:1" x14ac:dyDescent="0.2">
      <c r="A2091" s="164"/>
    </row>
    <row r="2092" spans="1:1" x14ac:dyDescent="0.2">
      <c r="A2092" s="164"/>
    </row>
    <row r="2093" spans="1:1" x14ac:dyDescent="0.2">
      <c r="A2093" s="164"/>
    </row>
    <row r="2094" spans="1:1" x14ac:dyDescent="0.2">
      <c r="A2094" s="164"/>
    </row>
    <row r="2095" spans="1:1" x14ac:dyDescent="0.2">
      <c r="A2095" s="164"/>
    </row>
    <row r="2096" spans="1:1" x14ac:dyDescent="0.2">
      <c r="A2096" s="164"/>
    </row>
    <row r="2097" spans="1:1" x14ac:dyDescent="0.2">
      <c r="A2097" s="164"/>
    </row>
    <row r="2098" spans="1:1" x14ac:dyDescent="0.2">
      <c r="A2098" s="164"/>
    </row>
    <row r="2099" spans="1:1" x14ac:dyDescent="0.2">
      <c r="A2099" s="164"/>
    </row>
    <row r="2100" spans="1:1" x14ac:dyDescent="0.2">
      <c r="A2100" s="164"/>
    </row>
    <row r="2101" spans="1:1" x14ac:dyDescent="0.2">
      <c r="A2101" s="164"/>
    </row>
    <row r="2102" spans="1:1" x14ac:dyDescent="0.2">
      <c r="A2102" s="164"/>
    </row>
    <row r="2103" spans="1:1" x14ac:dyDescent="0.2">
      <c r="A2103" s="164"/>
    </row>
    <row r="2104" spans="1:1" x14ac:dyDescent="0.2">
      <c r="A2104" s="164"/>
    </row>
    <row r="2105" spans="1:1" x14ac:dyDescent="0.2">
      <c r="A2105" s="164"/>
    </row>
    <row r="2106" spans="1:1" x14ac:dyDescent="0.2">
      <c r="A2106" s="164"/>
    </row>
    <row r="2107" spans="1:1" x14ac:dyDescent="0.2">
      <c r="A2107" s="164"/>
    </row>
    <row r="2108" spans="1:1" x14ac:dyDescent="0.2">
      <c r="A2108" s="164"/>
    </row>
    <row r="2109" spans="1:1" x14ac:dyDescent="0.2">
      <c r="A2109" s="164"/>
    </row>
    <row r="2110" spans="1:1" x14ac:dyDescent="0.2">
      <c r="A2110" s="164"/>
    </row>
    <row r="2111" spans="1:1" x14ac:dyDescent="0.2">
      <c r="A2111" s="164"/>
    </row>
    <row r="2112" spans="1:1" x14ac:dyDescent="0.2">
      <c r="A2112" s="164"/>
    </row>
    <row r="2113" spans="1:1" x14ac:dyDescent="0.2">
      <c r="A2113" s="164"/>
    </row>
    <row r="2114" spans="1:1" x14ac:dyDescent="0.2">
      <c r="A2114" s="164"/>
    </row>
    <row r="2115" spans="1:1" x14ac:dyDescent="0.2">
      <c r="A2115" s="164"/>
    </row>
    <row r="2116" spans="1:1" x14ac:dyDescent="0.2">
      <c r="A2116" s="164"/>
    </row>
    <row r="2117" spans="1:1" x14ac:dyDescent="0.2">
      <c r="A2117" s="164"/>
    </row>
    <row r="2118" spans="1:1" x14ac:dyDescent="0.2">
      <c r="A2118" s="164"/>
    </row>
    <row r="2119" spans="1:1" x14ac:dyDescent="0.2">
      <c r="A2119" s="164"/>
    </row>
    <row r="2120" spans="1:1" x14ac:dyDescent="0.2">
      <c r="A2120" s="164"/>
    </row>
    <row r="2121" spans="1:1" x14ac:dyDescent="0.2">
      <c r="A2121" s="164"/>
    </row>
    <row r="2122" spans="1:1" x14ac:dyDescent="0.2">
      <c r="A2122" s="164"/>
    </row>
    <row r="2123" spans="1:1" x14ac:dyDescent="0.2">
      <c r="A2123" s="164"/>
    </row>
    <row r="2124" spans="1:1" x14ac:dyDescent="0.2">
      <c r="A2124" s="164"/>
    </row>
    <row r="2125" spans="1:1" x14ac:dyDescent="0.2">
      <c r="A2125" s="164"/>
    </row>
    <row r="2126" spans="1:1" x14ac:dyDescent="0.2">
      <c r="A2126" s="164"/>
    </row>
    <row r="2127" spans="1:1" x14ac:dyDescent="0.2">
      <c r="A2127" s="164"/>
    </row>
    <row r="2128" spans="1:1" x14ac:dyDescent="0.2">
      <c r="A2128" s="164"/>
    </row>
    <row r="2129" spans="1:1" x14ac:dyDescent="0.2">
      <c r="A2129" s="164"/>
    </row>
    <row r="2130" spans="1:1" x14ac:dyDescent="0.2">
      <c r="A2130" s="164"/>
    </row>
    <row r="2131" spans="1:1" x14ac:dyDescent="0.2">
      <c r="A2131" s="164"/>
    </row>
    <row r="2132" spans="1:1" x14ac:dyDescent="0.2">
      <c r="A2132" s="164"/>
    </row>
    <row r="2133" spans="1:1" x14ac:dyDescent="0.2">
      <c r="A2133" s="164"/>
    </row>
    <row r="2134" spans="1:1" x14ac:dyDescent="0.2">
      <c r="A2134" s="164"/>
    </row>
    <row r="2135" spans="1:1" x14ac:dyDescent="0.2">
      <c r="A2135" s="164"/>
    </row>
    <row r="2136" spans="1:1" x14ac:dyDescent="0.2">
      <c r="A2136" s="164"/>
    </row>
    <row r="2137" spans="1:1" x14ac:dyDescent="0.2">
      <c r="A2137" s="164"/>
    </row>
    <row r="2138" spans="1:1" x14ac:dyDescent="0.2">
      <c r="A2138" s="164"/>
    </row>
    <row r="2139" spans="1:1" x14ac:dyDescent="0.2">
      <c r="A2139" s="164"/>
    </row>
    <row r="2140" spans="1:1" x14ac:dyDescent="0.2">
      <c r="A2140" s="164"/>
    </row>
    <row r="2141" spans="1:1" x14ac:dyDescent="0.2">
      <c r="A2141" s="164"/>
    </row>
    <row r="2142" spans="1:1" x14ac:dyDescent="0.2">
      <c r="A2142" s="164"/>
    </row>
    <row r="2143" spans="1:1" x14ac:dyDescent="0.2">
      <c r="A2143" s="164"/>
    </row>
    <row r="2144" spans="1:1" x14ac:dyDescent="0.2">
      <c r="A2144" s="164"/>
    </row>
    <row r="2145" spans="1:1" x14ac:dyDescent="0.2">
      <c r="A2145" s="164"/>
    </row>
    <row r="2146" spans="1:1" x14ac:dyDescent="0.2">
      <c r="A2146" s="164"/>
    </row>
    <row r="2147" spans="1:1" x14ac:dyDescent="0.2">
      <c r="A2147" s="164"/>
    </row>
    <row r="2148" spans="1:1" x14ac:dyDescent="0.2">
      <c r="A2148" s="164"/>
    </row>
    <row r="2149" spans="1:1" x14ac:dyDescent="0.2">
      <c r="A2149" s="164"/>
    </row>
    <row r="2150" spans="1:1" x14ac:dyDescent="0.2">
      <c r="A2150" s="164"/>
    </row>
    <row r="2151" spans="1:1" x14ac:dyDescent="0.2">
      <c r="A2151" s="164"/>
    </row>
    <row r="2152" spans="1:1" x14ac:dyDescent="0.2">
      <c r="A2152" s="164"/>
    </row>
    <row r="2153" spans="1:1" x14ac:dyDescent="0.2">
      <c r="A2153" s="164"/>
    </row>
    <row r="2154" spans="1:1" x14ac:dyDescent="0.2">
      <c r="A2154" s="164"/>
    </row>
    <row r="2155" spans="1:1" x14ac:dyDescent="0.2">
      <c r="A2155" s="164"/>
    </row>
    <row r="2156" spans="1:1" x14ac:dyDescent="0.2">
      <c r="A2156" s="164"/>
    </row>
    <row r="2157" spans="1:1" x14ac:dyDescent="0.2">
      <c r="A2157" s="164"/>
    </row>
    <row r="2158" spans="1:1" x14ac:dyDescent="0.2">
      <c r="A2158" s="164"/>
    </row>
    <row r="2159" spans="1:1" x14ac:dyDescent="0.2">
      <c r="A2159" s="164"/>
    </row>
    <row r="2160" spans="1:1" x14ac:dyDescent="0.2">
      <c r="A2160" s="164"/>
    </row>
    <row r="2161" spans="1:1" x14ac:dyDescent="0.2">
      <c r="A2161" s="164"/>
    </row>
    <row r="2162" spans="1:1" x14ac:dyDescent="0.2">
      <c r="A2162" s="164"/>
    </row>
    <row r="2163" spans="1:1" x14ac:dyDescent="0.2">
      <c r="A2163" s="164"/>
    </row>
    <row r="2164" spans="1:1" x14ac:dyDescent="0.2">
      <c r="A2164" s="164"/>
    </row>
    <row r="2165" spans="1:1" x14ac:dyDescent="0.2">
      <c r="A2165" s="164"/>
    </row>
    <row r="2166" spans="1:1" x14ac:dyDescent="0.2">
      <c r="A2166" s="164"/>
    </row>
    <row r="2167" spans="1:1" x14ac:dyDescent="0.2">
      <c r="A2167" s="164"/>
    </row>
    <row r="2168" spans="1:1" x14ac:dyDescent="0.2">
      <c r="A2168" s="164"/>
    </row>
    <row r="2169" spans="1:1" x14ac:dyDescent="0.2">
      <c r="A2169" s="164"/>
    </row>
    <row r="2170" spans="1:1" x14ac:dyDescent="0.2">
      <c r="A2170" s="164"/>
    </row>
    <row r="2171" spans="1:1" x14ac:dyDescent="0.2">
      <c r="A2171" s="164"/>
    </row>
    <row r="2172" spans="1:1" x14ac:dyDescent="0.2">
      <c r="A2172" s="164"/>
    </row>
    <row r="2173" spans="1:1" x14ac:dyDescent="0.2">
      <c r="A2173" s="164"/>
    </row>
    <row r="2174" spans="1:1" x14ac:dyDescent="0.2">
      <c r="A2174" s="164"/>
    </row>
    <row r="2175" spans="1:1" x14ac:dyDescent="0.2">
      <c r="A2175" s="164"/>
    </row>
    <row r="2176" spans="1:1" x14ac:dyDescent="0.2">
      <c r="A2176" s="164"/>
    </row>
    <row r="2177" spans="1:1" x14ac:dyDescent="0.2">
      <c r="A2177" s="164"/>
    </row>
    <row r="2178" spans="1:1" x14ac:dyDescent="0.2">
      <c r="A2178" s="164"/>
    </row>
    <row r="2179" spans="1:1" x14ac:dyDescent="0.2">
      <c r="A2179" s="164"/>
    </row>
    <row r="2180" spans="1:1" x14ac:dyDescent="0.2">
      <c r="A2180" s="164"/>
    </row>
    <row r="2181" spans="1:1" x14ac:dyDescent="0.2">
      <c r="A2181" s="164"/>
    </row>
    <row r="2182" spans="1:1" x14ac:dyDescent="0.2">
      <c r="A2182" s="164"/>
    </row>
    <row r="2183" spans="1:1" x14ac:dyDescent="0.2">
      <c r="A2183" s="164"/>
    </row>
    <row r="2184" spans="1:1" x14ac:dyDescent="0.2">
      <c r="A2184" s="164"/>
    </row>
    <row r="2185" spans="1:1" x14ac:dyDescent="0.2">
      <c r="A2185" s="164"/>
    </row>
    <row r="2186" spans="1:1" x14ac:dyDescent="0.2">
      <c r="A2186" s="164"/>
    </row>
    <row r="2187" spans="1:1" x14ac:dyDescent="0.2">
      <c r="A2187" s="164"/>
    </row>
    <row r="2188" spans="1:1" x14ac:dyDescent="0.2">
      <c r="A2188" s="164"/>
    </row>
    <row r="2189" spans="1:1" x14ac:dyDescent="0.2">
      <c r="A2189" s="164"/>
    </row>
    <row r="2190" spans="1:1" x14ac:dyDescent="0.2">
      <c r="A2190" s="164"/>
    </row>
    <row r="2191" spans="1:1" x14ac:dyDescent="0.2">
      <c r="A2191" s="164"/>
    </row>
    <row r="2192" spans="1:1" x14ac:dyDescent="0.2">
      <c r="A2192" s="164"/>
    </row>
    <row r="2193" spans="1:1" x14ac:dyDescent="0.2">
      <c r="A2193" s="164"/>
    </row>
    <row r="2194" spans="1:1" x14ac:dyDescent="0.2">
      <c r="A2194" s="164"/>
    </row>
    <row r="2195" spans="1:1" x14ac:dyDescent="0.2">
      <c r="A2195" s="164"/>
    </row>
    <row r="2196" spans="1:1" x14ac:dyDescent="0.2">
      <c r="A2196" s="164"/>
    </row>
    <row r="2197" spans="1:1" x14ac:dyDescent="0.2">
      <c r="A2197" s="164"/>
    </row>
    <row r="2198" spans="1:1" x14ac:dyDescent="0.2">
      <c r="A2198" s="164"/>
    </row>
    <row r="2199" spans="1:1" x14ac:dyDescent="0.2">
      <c r="A2199" s="164"/>
    </row>
    <row r="2200" spans="1:1" x14ac:dyDescent="0.2">
      <c r="A2200" s="164"/>
    </row>
    <row r="2201" spans="1:1" x14ac:dyDescent="0.2">
      <c r="A2201" s="164"/>
    </row>
    <row r="2202" spans="1:1" x14ac:dyDescent="0.2">
      <c r="A2202" s="164"/>
    </row>
    <row r="2203" spans="1:1" x14ac:dyDescent="0.2">
      <c r="A2203" s="164"/>
    </row>
    <row r="2204" spans="1:1" x14ac:dyDescent="0.2">
      <c r="A2204" s="164"/>
    </row>
    <row r="2205" spans="1:1" x14ac:dyDescent="0.2">
      <c r="A2205" s="164"/>
    </row>
    <row r="2206" spans="1:1" x14ac:dyDescent="0.2">
      <c r="A2206" s="164"/>
    </row>
    <row r="2207" spans="1:1" x14ac:dyDescent="0.2">
      <c r="A2207" s="164"/>
    </row>
    <row r="2208" spans="1:1" x14ac:dyDescent="0.2">
      <c r="A2208" s="164"/>
    </row>
    <row r="2209" spans="1:1" x14ac:dyDescent="0.2">
      <c r="A2209" s="164"/>
    </row>
    <row r="2210" spans="1:1" x14ac:dyDescent="0.2">
      <c r="A2210" s="164"/>
    </row>
    <row r="2211" spans="1:1" x14ac:dyDescent="0.2">
      <c r="A2211" s="164"/>
    </row>
    <row r="2212" spans="1:1" x14ac:dyDescent="0.2">
      <c r="A2212" s="164"/>
    </row>
    <row r="2213" spans="1:1" x14ac:dyDescent="0.2">
      <c r="A2213" s="164"/>
    </row>
    <row r="2214" spans="1:1" x14ac:dyDescent="0.2">
      <c r="A2214" s="164"/>
    </row>
    <row r="2215" spans="1:1" x14ac:dyDescent="0.2">
      <c r="A2215" s="164"/>
    </row>
    <row r="2216" spans="1:1" x14ac:dyDescent="0.2">
      <c r="A2216" s="164"/>
    </row>
    <row r="2217" spans="1:1" x14ac:dyDescent="0.2">
      <c r="A2217" s="164"/>
    </row>
    <row r="2218" spans="1:1" x14ac:dyDescent="0.2">
      <c r="A2218" s="164"/>
    </row>
    <row r="2219" spans="1:1" x14ac:dyDescent="0.2">
      <c r="A2219" s="164"/>
    </row>
    <row r="2220" spans="1:1" x14ac:dyDescent="0.2">
      <c r="A2220" s="164"/>
    </row>
    <row r="2221" spans="1:1" x14ac:dyDescent="0.2">
      <c r="A2221" s="164"/>
    </row>
    <row r="2222" spans="1:1" x14ac:dyDescent="0.2">
      <c r="A2222" s="164"/>
    </row>
    <row r="2223" spans="1:1" x14ac:dyDescent="0.2">
      <c r="A2223" s="164"/>
    </row>
    <row r="2224" spans="1:1" x14ac:dyDescent="0.2">
      <c r="A2224" s="164"/>
    </row>
    <row r="2225" spans="1:1" x14ac:dyDescent="0.2">
      <c r="A2225" s="164"/>
    </row>
    <row r="2226" spans="1:1" x14ac:dyDescent="0.2">
      <c r="A2226" s="164"/>
    </row>
    <row r="2227" spans="1:1" x14ac:dyDescent="0.2">
      <c r="A2227" s="164"/>
    </row>
    <row r="2228" spans="1:1" x14ac:dyDescent="0.2">
      <c r="A2228" s="164"/>
    </row>
    <row r="2229" spans="1:1" x14ac:dyDescent="0.2">
      <c r="A2229" s="164"/>
    </row>
    <row r="2230" spans="1:1" x14ac:dyDescent="0.2">
      <c r="A2230" s="164"/>
    </row>
    <row r="2231" spans="1:1" x14ac:dyDescent="0.2">
      <c r="A2231" s="164"/>
    </row>
    <row r="2232" spans="1:1" x14ac:dyDescent="0.2">
      <c r="A2232" s="164"/>
    </row>
    <row r="2233" spans="1:1" x14ac:dyDescent="0.2">
      <c r="A2233" s="164"/>
    </row>
    <row r="2234" spans="1:1" x14ac:dyDescent="0.2">
      <c r="A2234" s="164"/>
    </row>
    <row r="2235" spans="1:1" x14ac:dyDescent="0.2">
      <c r="A2235" s="164"/>
    </row>
    <row r="2236" spans="1:1" x14ac:dyDescent="0.2">
      <c r="A2236" s="164"/>
    </row>
    <row r="2237" spans="1:1" x14ac:dyDescent="0.2">
      <c r="A2237" s="164"/>
    </row>
    <row r="2238" spans="1:1" x14ac:dyDescent="0.2">
      <c r="A2238" s="164"/>
    </row>
    <row r="2239" spans="1:1" x14ac:dyDescent="0.2">
      <c r="A2239" s="164"/>
    </row>
    <row r="2240" spans="1:1" x14ac:dyDescent="0.2">
      <c r="A2240" s="164"/>
    </row>
    <row r="2241" spans="1:1" x14ac:dyDescent="0.2">
      <c r="A2241" s="164"/>
    </row>
    <row r="2242" spans="1:1" x14ac:dyDescent="0.2">
      <c r="A2242" s="164"/>
    </row>
    <row r="2243" spans="1:1" x14ac:dyDescent="0.2">
      <c r="A2243" s="164"/>
    </row>
    <row r="2244" spans="1:1" x14ac:dyDescent="0.2">
      <c r="A2244" s="164"/>
    </row>
    <row r="2245" spans="1:1" x14ac:dyDescent="0.2">
      <c r="A2245" s="164"/>
    </row>
    <row r="2246" spans="1:1" x14ac:dyDescent="0.2">
      <c r="A2246" s="164"/>
    </row>
    <row r="2247" spans="1:1" x14ac:dyDescent="0.2">
      <c r="A2247" s="164"/>
    </row>
    <row r="2248" spans="1:1" x14ac:dyDescent="0.2">
      <c r="A2248" s="164"/>
    </row>
    <row r="2249" spans="1:1" x14ac:dyDescent="0.2">
      <c r="A2249" s="164"/>
    </row>
    <row r="2250" spans="1:1" x14ac:dyDescent="0.2">
      <c r="A2250" s="164"/>
    </row>
    <row r="2251" spans="1:1" x14ac:dyDescent="0.2">
      <c r="A2251" s="164"/>
    </row>
    <row r="2252" spans="1:1" x14ac:dyDescent="0.2">
      <c r="A2252" s="164"/>
    </row>
    <row r="2253" spans="1:1" x14ac:dyDescent="0.2">
      <c r="A2253" s="164"/>
    </row>
    <row r="2254" spans="1:1" x14ac:dyDescent="0.2">
      <c r="A2254" s="164"/>
    </row>
    <row r="2255" spans="1:1" x14ac:dyDescent="0.2">
      <c r="A2255" s="164"/>
    </row>
    <row r="2256" spans="1:1" x14ac:dyDescent="0.2">
      <c r="A2256" s="164"/>
    </row>
    <row r="2257" spans="1:1" x14ac:dyDescent="0.2">
      <c r="A2257" s="164"/>
    </row>
    <row r="2258" spans="1:1" x14ac:dyDescent="0.2">
      <c r="A2258" s="164"/>
    </row>
    <row r="2259" spans="1:1" x14ac:dyDescent="0.2">
      <c r="A2259" s="164"/>
    </row>
    <row r="2260" spans="1:1" x14ac:dyDescent="0.2">
      <c r="A2260" s="164"/>
    </row>
    <row r="2261" spans="1:1" x14ac:dyDescent="0.2">
      <c r="A2261" s="164"/>
    </row>
    <row r="2262" spans="1:1" x14ac:dyDescent="0.2">
      <c r="A2262" s="164"/>
    </row>
    <row r="2263" spans="1:1" x14ac:dyDescent="0.2">
      <c r="A2263" s="164"/>
    </row>
    <row r="2264" spans="1:1" x14ac:dyDescent="0.2">
      <c r="A2264" s="164"/>
    </row>
    <row r="2265" spans="1:1" x14ac:dyDescent="0.2">
      <c r="A2265" s="164"/>
    </row>
    <row r="2266" spans="1:1" x14ac:dyDescent="0.2">
      <c r="A2266" s="164"/>
    </row>
    <row r="2267" spans="1:1" x14ac:dyDescent="0.2">
      <c r="A2267" s="164"/>
    </row>
    <row r="2268" spans="1:1" x14ac:dyDescent="0.2">
      <c r="A2268" s="164"/>
    </row>
    <row r="2269" spans="1:1" x14ac:dyDescent="0.2">
      <c r="A2269" s="164"/>
    </row>
    <row r="2270" spans="1:1" x14ac:dyDescent="0.2">
      <c r="A2270" s="164"/>
    </row>
    <row r="2271" spans="1:1" x14ac:dyDescent="0.2">
      <c r="A2271" s="164"/>
    </row>
    <row r="2272" spans="1:1" x14ac:dyDescent="0.2">
      <c r="A2272" s="164"/>
    </row>
    <row r="2273" spans="1:1" x14ac:dyDescent="0.2">
      <c r="A2273" s="164"/>
    </row>
    <row r="2274" spans="1:1" x14ac:dyDescent="0.2">
      <c r="A2274" s="164"/>
    </row>
    <row r="2275" spans="1:1" x14ac:dyDescent="0.2">
      <c r="A2275" s="164"/>
    </row>
    <row r="2276" spans="1:1" x14ac:dyDescent="0.2">
      <c r="A2276" s="164"/>
    </row>
    <row r="2277" spans="1:1" x14ac:dyDescent="0.2">
      <c r="A2277" s="164"/>
    </row>
    <row r="2278" spans="1:1" x14ac:dyDescent="0.2">
      <c r="A2278" s="164"/>
    </row>
    <row r="2279" spans="1:1" x14ac:dyDescent="0.2">
      <c r="A2279" s="164"/>
    </row>
    <row r="2280" spans="1:1" x14ac:dyDescent="0.2">
      <c r="A2280" s="164"/>
    </row>
    <row r="2281" spans="1:1" x14ac:dyDescent="0.2">
      <c r="A2281" s="164"/>
    </row>
    <row r="2282" spans="1:1" x14ac:dyDescent="0.2">
      <c r="A2282" s="164"/>
    </row>
    <row r="2283" spans="1:1" x14ac:dyDescent="0.2">
      <c r="A2283" s="164"/>
    </row>
    <row r="2284" spans="1:1" x14ac:dyDescent="0.2">
      <c r="A2284" s="164"/>
    </row>
    <row r="2285" spans="1:1" x14ac:dyDescent="0.2">
      <c r="A2285" s="164"/>
    </row>
    <row r="2286" spans="1:1" x14ac:dyDescent="0.2">
      <c r="A2286" s="164"/>
    </row>
    <row r="2287" spans="1:1" x14ac:dyDescent="0.2">
      <c r="A2287" s="164"/>
    </row>
    <row r="2288" spans="1:1" x14ac:dyDescent="0.2">
      <c r="A2288" s="164"/>
    </row>
    <row r="2289" spans="1:1" x14ac:dyDescent="0.2">
      <c r="A2289" s="164"/>
    </row>
    <row r="2290" spans="1:1" x14ac:dyDescent="0.2">
      <c r="A2290" s="164"/>
    </row>
    <row r="2291" spans="1:1" x14ac:dyDescent="0.2">
      <c r="A2291" s="164"/>
    </row>
    <row r="2292" spans="1:1" x14ac:dyDescent="0.2">
      <c r="A2292" s="164"/>
    </row>
    <row r="2293" spans="1:1" x14ac:dyDescent="0.2">
      <c r="A2293" s="164"/>
    </row>
    <row r="2294" spans="1:1" x14ac:dyDescent="0.2">
      <c r="A2294" s="164"/>
    </row>
    <row r="2295" spans="1:1" x14ac:dyDescent="0.2">
      <c r="A2295" s="164"/>
    </row>
    <row r="2296" spans="1:1" x14ac:dyDescent="0.2">
      <c r="A2296" s="164"/>
    </row>
    <row r="2297" spans="1:1" x14ac:dyDescent="0.2">
      <c r="A2297" s="164"/>
    </row>
    <row r="2298" spans="1:1" x14ac:dyDescent="0.2">
      <c r="A2298" s="164"/>
    </row>
    <row r="2299" spans="1:1" x14ac:dyDescent="0.2">
      <c r="A2299" s="164"/>
    </row>
    <row r="2300" spans="1:1" x14ac:dyDescent="0.2">
      <c r="A2300" s="164"/>
    </row>
    <row r="2301" spans="1:1" x14ac:dyDescent="0.2">
      <c r="A2301" s="164"/>
    </row>
    <row r="2302" spans="1:1" x14ac:dyDescent="0.2">
      <c r="A2302" s="164"/>
    </row>
    <row r="2303" spans="1:1" x14ac:dyDescent="0.2">
      <c r="A2303" s="164"/>
    </row>
    <row r="2304" spans="1:1" x14ac:dyDescent="0.2">
      <c r="A2304" s="164"/>
    </row>
    <row r="2305" spans="1:1" x14ac:dyDescent="0.2">
      <c r="A2305" s="164"/>
    </row>
    <row r="2306" spans="1:1" x14ac:dyDescent="0.2">
      <c r="A2306" s="164"/>
    </row>
    <row r="2307" spans="1:1" x14ac:dyDescent="0.2">
      <c r="A2307" s="164"/>
    </row>
    <row r="2308" spans="1:1" x14ac:dyDescent="0.2">
      <c r="A2308" s="164"/>
    </row>
    <row r="2309" spans="1:1" x14ac:dyDescent="0.2">
      <c r="A2309" s="164"/>
    </row>
    <row r="2310" spans="1:1" x14ac:dyDescent="0.2">
      <c r="A2310" s="164"/>
    </row>
    <row r="2311" spans="1:1" x14ac:dyDescent="0.2">
      <c r="A2311" s="164"/>
    </row>
    <row r="2312" spans="1:1" x14ac:dyDescent="0.2">
      <c r="A2312" s="164"/>
    </row>
    <row r="2313" spans="1:1" x14ac:dyDescent="0.2">
      <c r="A2313" s="164"/>
    </row>
    <row r="2314" spans="1:1" x14ac:dyDescent="0.2">
      <c r="A2314" s="164"/>
    </row>
    <row r="2315" spans="1:1" x14ac:dyDescent="0.2">
      <c r="A2315" s="164"/>
    </row>
    <row r="2316" spans="1:1" x14ac:dyDescent="0.2">
      <c r="A2316" s="164"/>
    </row>
    <row r="2317" spans="1:1" x14ac:dyDescent="0.2">
      <c r="A2317" s="164"/>
    </row>
    <row r="2318" spans="1:1" x14ac:dyDescent="0.2">
      <c r="A2318" s="164"/>
    </row>
    <row r="2319" spans="1:1" x14ac:dyDescent="0.2">
      <c r="A2319" s="164"/>
    </row>
    <row r="2320" spans="1:1" x14ac:dyDescent="0.2">
      <c r="A2320" s="164"/>
    </row>
    <row r="2321" spans="1:1" x14ac:dyDescent="0.2">
      <c r="A2321" s="164"/>
    </row>
    <row r="2322" spans="1:1" x14ac:dyDescent="0.2">
      <c r="A2322" s="164"/>
    </row>
    <row r="2323" spans="1:1" x14ac:dyDescent="0.2">
      <c r="A2323" s="164"/>
    </row>
    <row r="2324" spans="1:1" x14ac:dyDescent="0.2">
      <c r="A2324" s="164"/>
    </row>
    <row r="2325" spans="1:1" x14ac:dyDescent="0.2">
      <c r="A2325" s="164"/>
    </row>
    <row r="2326" spans="1:1" x14ac:dyDescent="0.2">
      <c r="A2326" s="164"/>
    </row>
    <row r="2327" spans="1:1" x14ac:dyDescent="0.2">
      <c r="A2327" s="164"/>
    </row>
    <row r="2328" spans="1:1" x14ac:dyDescent="0.2">
      <c r="A2328" s="164"/>
    </row>
    <row r="2329" spans="1:1" x14ac:dyDescent="0.2">
      <c r="A2329" s="164"/>
    </row>
    <row r="2330" spans="1:1" x14ac:dyDescent="0.2">
      <c r="A2330" s="164"/>
    </row>
    <row r="2331" spans="1:1" x14ac:dyDescent="0.2">
      <c r="A2331" s="164"/>
    </row>
    <row r="2332" spans="1:1" x14ac:dyDescent="0.2">
      <c r="A2332" s="164"/>
    </row>
    <row r="2333" spans="1:1" x14ac:dyDescent="0.2">
      <c r="A2333" s="164"/>
    </row>
    <row r="2334" spans="1:1" x14ac:dyDescent="0.2">
      <c r="A2334" s="164"/>
    </row>
    <row r="2335" spans="1:1" x14ac:dyDescent="0.2">
      <c r="A2335" s="164"/>
    </row>
    <row r="2336" spans="1:1" x14ac:dyDescent="0.2">
      <c r="A2336" s="164"/>
    </row>
    <row r="2337" spans="1:1" x14ac:dyDescent="0.2">
      <c r="A2337" s="164"/>
    </row>
    <row r="2338" spans="1:1" x14ac:dyDescent="0.2">
      <c r="A2338" s="164"/>
    </row>
    <row r="2339" spans="1:1" x14ac:dyDescent="0.2">
      <c r="A2339" s="164"/>
    </row>
    <row r="2340" spans="1:1" x14ac:dyDescent="0.2">
      <c r="A2340" s="164"/>
    </row>
    <row r="2341" spans="1:1" x14ac:dyDescent="0.2">
      <c r="A2341" s="164"/>
    </row>
    <row r="2342" spans="1:1" x14ac:dyDescent="0.2">
      <c r="A2342" s="164"/>
    </row>
    <row r="2343" spans="1:1" x14ac:dyDescent="0.2">
      <c r="A2343" s="164"/>
    </row>
    <row r="2344" spans="1:1" x14ac:dyDescent="0.2">
      <c r="A2344" s="164"/>
    </row>
    <row r="2345" spans="1:1" x14ac:dyDescent="0.2">
      <c r="A2345" s="164"/>
    </row>
    <row r="2346" spans="1:1" x14ac:dyDescent="0.2">
      <c r="A2346" s="164"/>
    </row>
    <row r="2347" spans="1:1" x14ac:dyDescent="0.2">
      <c r="A2347" s="164"/>
    </row>
    <row r="2348" spans="1:1" x14ac:dyDescent="0.2">
      <c r="A2348" s="164"/>
    </row>
    <row r="2349" spans="1:1" x14ac:dyDescent="0.2">
      <c r="A2349" s="164"/>
    </row>
    <row r="2350" spans="1:1" x14ac:dyDescent="0.2">
      <c r="A2350" s="164"/>
    </row>
    <row r="2351" spans="1:1" x14ac:dyDescent="0.2">
      <c r="A2351" s="164"/>
    </row>
    <row r="2352" spans="1:1" x14ac:dyDescent="0.2">
      <c r="A2352" s="164"/>
    </row>
    <row r="2353" spans="1:1" x14ac:dyDescent="0.2">
      <c r="A2353" s="164"/>
    </row>
    <row r="2354" spans="1:1" x14ac:dyDescent="0.2">
      <c r="A2354" s="164"/>
    </row>
    <row r="2355" spans="1:1" x14ac:dyDescent="0.2">
      <c r="A2355" s="164"/>
    </row>
    <row r="2356" spans="1:1" x14ac:dyDescent="0.2">
      <c r="A2356" s="164"/>
    </row>
    <row r="2357" spans="1:1" x14ac:dyDescent="0.2">
      <c r="A2357" s="164"/>
    </row>
    <row r="2358" spans="1:1" x14ac:dyDescent="0.2">
      <c r="A2358" s="164"/>
    </row>
    <row r="2359" spans="1:1" x14ac:dyDescent="0.2">
      <c r="A2359" s="164"/>
    </row>
    <row r="2360" spans="1:1" x14ac:dyDescent="0.2">
      <c r="A2360" s="164"/>
    </row>
    <row r="2361" spans="1:1" x14ac:dyDescent="0.2">
      <c r="A2361" s="164"/>
    </row>
    <row r="2362" spans="1:1" x14ac:dyDescent="0.2">
      <c r="A2362" s="164"/>
    </row>
    <row r="2363" spans="1:1" x14ac:dyDescent="0.2">
      <c r="A2363" s="164"/>
    </row>
    <row r="2364" spans="1:1" x14ac:dyDescent="0.2">
      <c r="A2364" s="164"/>
    </row>
    <row r="2365" spans="1:1" x14ac:dyDescent="0.2">
      <c r="A2365" s="164"/>
    </row>
    <row r="2366" spans="1:1" x14ac:dyDescent="0.2">
      <c r="A2366" s="164"/>
    </row>
    <row r="2367" spans="1:1" x14ac:dyDescent="0.2">
      <c r="A2367" s="164"/>
    </row>
    <row r="2368" spans="1:1" x14ac:dyDescent="0.2">
      <c r="A2368" s="164"/>
    </row>
    <row r="2369" spans="1:1" x14ac:dyDescent="0.2">
      <c r="A2369" s="164"/>
    </row>
    <row r="2370" spans="1:1" x14ac:dyDescent="0.2">
      <c r="A2370" s="164"/>
    </row>
    <row r="2371" spans="1:1" x14ac:dyDescent="0.2">
      <c r="A2371" s="164"/>
    </row>
    <row r="2372" spans="1:1" x14ac:dyDescent="0.2">
      <c r="A2372" s="164"/>
    </row>
    <row r="2373" spans="1:1" x14ac:dyDescent="0.2">
      <c r="A2373" s="164"/>
    </row>
    <row r="2374" spans="1:1" x14ac:dyDescent="0.2">
      <c r="A2374" s="164"/>
    </row>
    <row r="2375" spans="1:1" x14ac:dyDescent="0.2">
      <c r="A2375" s="164"/>
    </row>
    <row r="2376" spans="1:1" x14ac:dyDescent="0.2">
      <c r="A2376" s="164"/>
    </row>
    <row r="2377" spans="1:1" x14ac:dyDescent="0.2">
      <c r="A2377" s="164"/>
    </row>
    <row r="2378" spans="1:1" x14ac:dyDescent="0.2">
      <c r="A2378" s="164"/>
    </row>
    <row r="2379" spans="1:1" x14ac:dyDescent="0.2">
      <c r="A2379" s="164"/>
    </row>
    <row r="2380" spans="1:1" x14ac:dyDescent="0.2">
      <c r="A2380" s="164"/>
    </row>
    <row r="2381" spans="1:1" x14ac:dyDescent="0.2">
      <c r="A2381" s="164"/>
    </row>
    <row r="2382" spans="1:1" x14ac:dyDescent="0.2">
      <c r="A2382" s="164"/>
    </row>
    <row r="2383" spans="1:1" x14ac:dyDescent="0.2">
      <c r="A2383" s="164"/>
    </row>
    <row r="2384" spans="1:1" x14ac:dyDescent="0.2">
      <c r="A2384" s="164"/>
    </row>
    <row r="2385" spans="1:1" x14ac:dyDescent="0.2">
      <c r="A2385" s="164"/>
    </row>
    <row r="2386" spans="1:1" x14ac:dyDescent="0.2">
      <c r="A2386" s="164"/>
    </row>
    <row r="2387" spans="1:1" x14ac:dyDescent="0.2">
      <c r="A2387" s="164"/>
    </row>
    <row r="2388" spans="1:1" x14ac:dyDescent="0.2">
      <c r="A2388" s="164"/>
    </row>
    <row r="2389" spans="1:1" x14ac:dyDescent="0.2">
      <c r="A2389" s="164"/>
    </row>
    <row r="2390" spans="1:1" x14ac:dyDescent="0.2">
      <c r="A2390" s="164"/>
    </row>
    <row r="2391" spans="1:1" x14ac:dyDescent="0.2">
      <c r="A2391" s="164"/>
    </row>
    <row r="2392" spans="1:1" x14ac:dyDescent="0.2">
      <c r="A2392" s="164"/>
    </row>
    <row r="2393" spans="1:1" x14ac:dyDescent="0.2">
      <c r="A2393" s="164"/>
    </row>
    <row r="2394" spans="1:1" x14ac:dyDescent="0.2">
      <c r="A2394" s="164"/>
    </row>
    <row r="2395" spans="1:1" x14ac:dyDescent="0.2">
      <c r="A2395" s="164"/>
    </row>
    <row r="2396" spans="1:1" x14ac:dyDescent="0.2">
      <c r="A2396" s="164"/>
    </row>
    <row r="2397" spans="1:1" x14ac:dyDescent="0.2">
      <c r="A2397" s="164"/>
    </row>
    <row r="2398" spans="1:1" x14ac:dyDescent="0.2">
      <c r="A2398" s="164"/>
    </row>
    <row r="2399" spans="1:1" x14ac:dyDescent="0.2">
      <c r="A2399" s="164"/>
    </row>
    <row r="2400" spans="1:1" x14ac:dyDescent="0.2">
      <c r="A2400" s="164"/>
    </row>
    <row r="2401" spans="1:1" x14ac:dyDescent="0.2">
      <c r="A2401" s="164"/>
    </row>
    <row r="2402" spans="1:1" x14ac:dyDescent="0.2">
      <c r="A2402" s="164"/>
    </row>
    <row r="2403" spans="1:1" x14ac:dyDescent="0.2">
      <c r="A2403" s="164"/>
    </row>
    <row r="2404" spans="1:1" x14ac:dyDescent="0.2">
      <c r="A2404" s="164"/>
    </row>
    <row r="2405" spans="1:1" x14ac:dyDescent="0.2">
      <c r="A2405" s="164"/>
    </row>
    <row r="2406" spans="1:1" x14ac:dyDescent="0.2">
      <c r="A2406" s="164"/>
    </row>
    <row r="2407" spans="1:1" x14ac:dyDescent="0.2">
      <c r="A2407" s="164"/>
    </row>
    <row r="2408" spans="1:1" x14ac:dyDescent="0.2">
      <c r="A2408" s="164"/>
    </row>
    <row r="2409" spans="1:1" x14ac:dyDescent="0.2">
      <c r="A2409" s="164"/>
    </row>
    <row r="2410" spans="1:1" x14ac:dyDescent="0.2">
      <c r="A2410" s="164"/>
    </row>
    <row r="2411" spans="1:1" x14ac:dyDescent="0.2">
      <c r="A2411" s="164"/>
    </row>
    <row r="2412" spans="1:1" x14ac:dyDescent="0.2">
      <c r="A2412" s="164"/>
    </row>
    <row r="2413" spans="1:1" x14ac:dyDescent="0.2">
      <c r="A2413" s="164"/>
    </row>
    <row r="2414" spans="1:1" x14ac:dyDescent="0.2">
      <c r="A2414" s="164"/>
    </row>
    <row r="2415" spans="1:1" x14ac:dyDescent="0.2">
      <c r="A2415" s="164"/>
    </row>
    <row r="2416" spans="1:1" x14ac:dyDescent="0.2">
      <c r="A2416" s="164"/>
    </row>
    <row r="2417" spans="1:1" x14ac:dyDescent="0.2">
      <c r="A2417" s="164"/>
    </row>
    <row r="2418" spans="1:1" x14ac:dyDescent="0.2">
      <c r="A2418" s="164"/>
    </row>
    <row r="2419" spans="1:1" x14ac:dyDescent="0.2">
      <c r="A2419" s="164"/>
    </row>
    <row r="2420" spans="1:1" x14ac:dyDescent="0.2">
      <c r="A2420" s="164"/>
    </row>
    <row r="2421" spans="1:1" x14ac:dyDescent="0.2">
      <c r="A2421" s="164"/>
    </row>
    <row r="2422" spans="1:1" x14ac:dyDescent="0.2">
      <c r="A2422" s="164"/>
    </row>
    <row r="2423" spans="1:1" x14ac:dyDescent="0.2">
      <c r="A2423" s="164"/>
    </row>
    <row r="2424" spans="1:1" x14ac:dyDescent="0.2">
      <c r="A2424" s="164"/>
    </row>
    <row r="2425" spans="1:1" x14ac:dyDescent="0.2">
      <c r="A2425" s="164"/>
    </row>
    <row r="2426" spans="1:1" x14ac:dyDescent="0.2">
      <c r="A2426" s="164"/>
    </row>
    <row r="2427" spans="1:1" x14ac:dyDescent="0.2">
      <c r="A2427" s="164"/>
    </row>
    <row r="2428" spans="1:1" x14ac:dyDescent="0.2">
      <c r="A2428" s="164"/>
    </row>
    <row r="2429" spans="1:1" x14ac:dyDescent="0.2">
      <c r="A2429" s="164"/>
    </row>
    <row r="2430" spans="1:1" x14ac:dyDescent="0.2">
      <c r="A2430" s="164"/>
    </row>
    <row r="2431" spans="1:1" x14ac:dyDescent="0.2">
      <c r="A2431" s="164"/>
    </row>
    <row r="2432" spans="1:1" x14ac:dyDescent="0.2">
      <c r="A2432" s="164"/>
    </row>
    <row r="2433" spans="1:1" x14ac:dyDescent="0.2">
      <c r="A2433" s="164"/>
    </row>
    <row r="2434" spans="1:1" x14ac:dyDescent="0.2">
      <c r="A2434" s="164"/>
    </row>
    <row r="2435" spans="1:1" x14ac:dyDescent="0.2">
      <c r="A2435" s="164"/>
    </row>
    <row r="2436" spans="1:1" x14ac:dyDescent="0.2">
      <c r="A2436" s="164"/>
    </row>
    <row r="2437" spans="1:1" x14ac:dyDescent="0.2">
      <c r="A2437" s="164"/>
    </row>
    <row r="2438" spans="1:1" x14ac:dyDescent="0.2">
      <c r="A2438" s="164"/>
    </row>
    <row r="2439" spans="1:1" x14ac:dyDescent="0.2">
      <c r="A2439" s="164"/>
    </row>
    <row r="2440" spans="1:1" x14ac:dyDescent="0.2">
      <c r="A2440" s="164"/>
    </row>
    <row r="2441" spans="1:1" x14ac:dyDescent="0.2">
      <c r="A2441" s="164"/>
    </row>
    <row r="2442" spans="1:1" x14ac:dyDescent="0.2">
      <c r="A2442" s="164"/>
    </row>
    <row r="2443" spans="1:1" x14ac:dyDescent="0.2">
      <c r="A2443" s="164"/>
    </row>
    <row r="2444" spans="1:1" x14ac:dyDescent="0.2">
      <c r="A2444" s="164"/>
    </row>
    <row r="2445" spans="1:1" x14ac:dyDescent="0.2">
      <c r="A2445" s="164"/>
    </row>
    <row r="2446" spans="1:1" x14ac:dyDescent="0.2">
      <c r="A2446" s="164"/>
    </row>
    <row r="2447" spans="1:1" x14ac:dyDescent="0.2">
      <c r="A2447" s="164"/>
    </row>
    <row r="2448" spans="1:1" x14ac:dyDescent="0.2">
      <c r="A2448" s="164"/>
    </row>
    <row r="2449" spans="1:1" x14ac:dyDescent="0.2">
      <c r="A2449" s="164"/>
    </row>
    <row r="2450" spans="1:1" x14ac:dyDescent="0.2">
      <c r="A2450" s="164"/>
    </row>
    <row r="2451" spans="1:1" x14ac:dyDescent="0.2">
      <c r="A2451" s="164"/>
    </row>
    <row r="2452" spans="1:1" x14ac:dyDescent="0.2">
      <c r="A2452" s="164"/>
    </row>
    <row r="2453" spans="1:1" x14ac:dyDescent="0.2">
      <c r="A2453" s="164"/>
    </row>
    <row r="2454" spans="1:1" x14ac:dyDescent="0.2">
      <c r="A2454" s="164"/>
    </row>
    <row r="2455" spans="1:1" x14ac:dyDescent="0.2">
      <c r="A2455" s="164"/>
    </row>
    <row r="2456" spans="1:1" x14ac:dyDescent="0.2">
      <c r="A2456" s="164"/>
    </row>
    <row r="2457" spans="1:1" x14ac:dyDescent="0.2">
      <c r="A2457" s="164"/>
    </row>
    <row r="2458" spans="1:1" x14ac:dyDescent="0.2">
      <c r="A2458" s="164"/>
    </row>
    <row r="2459" spans="1:1" x14ac:dyDescent="0.2">
      <c r="A2459" s="164"/>
    </row>
    <row r="2460" spans="1:1" x14ac:dyDescent="0.2">
      <c r="A2460" s="164"/>
    </row>
    <row r="2461" spans="1:1" x14ac:dyDescent="0.2">
      <c r="A2461" s="164"/>
    </row>
    <row r="2462" spans="1:1" x14ac:dyDescent="0.2">
      <c r="A2462" s="164"/>
    </row>
    <row r="2463" spans="1:1" x14ac:dyDescent="0.2">
      <c r="A2463" s="164"/>
    </row>
    <row r="2464" spans="1:1" x14ac:dyDescent="0.2">
      <c r="A2464" s="164"/>
    </row>
    <row r="2465" spans="1:1" x14ac:dyDescent="0.2">
      <c r="A2465" s="164"/>
    </row>
    <row r="2466" spans="1:1" x14ac:dyDescent="0.2">
      <c r="A2466" s="164"/>
    </row>
    <row r="2467" spans="1:1" x14ac:dyDescent="0.2">
      <c r="A2467" s="164"/>
    </row>
    <row r="2468" spans="1:1" x14ac:dyDescent="0.2">
      <c r="A2468" s="164"/>
    </row>
    <row r="2469" spans="1:1" x14ac:dyDescent="0.2">
      <c r="A2469" s="164"/>
    </row>
    <row r="2470" spans="1:1" x14ac:dyDescent="0.2">
      <c r="A2470" s="164"/>
    </row>
    <row r="2471" spans="1:1" x14ac:dyDescent="0.2">
      <c r="A2471" s="164"/>
    </row>
    <row r="2472" spans="1:1" x14ac:dyDescent="0.2">
      <c r="A2472" s="164"/>
    </row>
    <row r="2473" spans="1:1" x14ac:dyDescent="0.2">
      <c r="A2473" s="164"/>
    </row>
    <row r="2474" spans="1:1" x14ac:dyDescent="0.2">
      <c r="A2474" s="164"/>
    </row>
    <row r="2475" spans="1:1" x14ac:dyDescent="0.2">
      <c r="A2475" s="164"/>
    </row>
    <row r="2476" spans="1:1" x14ac:dyDescent="0.2">
      <c r="A2476" s="164"/>
    </row>
    <row r="2477" spans="1:1" x14ac:dyDescent="0.2">
      <c r="A2477" s="164"/>
    </row>
    <row r="2478" spans="1:1" x14ac:dyDescent="0.2">
      <c r="A2478" s="164"/>
    </row>
    <row r="2479" spans="1:1" x14ac:dyDescent="0.2">
      <c r="A2479" s="164"/>
    </row>
    <row r="2480" spans="1:1" x14ac:dyDescent="0.2">
      <c r="A2480" s="164"/>
    </row>
    <row r="2481" spans="1:1" x14ac:dyDescent="0.2">
      <c r="A2481" s="164"/>
    </row>
  </sheetData>
  <autoFilter ref="A1:F1" xr:uid="{9BAC04B0-C501-344F-85B0-574352C1482B}"/>
  <conditionalFormatting sqref="B2:B677">
    <cfRule type="expression" dxfId="52" priority="53">
      <formula>ISODD($Y2)</formula>
    </cfRule>
    <cfRule type="expression" dxfId="51" priority="54">
      <formula>ISODD($Z2)</formula>
    </cfRule>
  </conditionalFormatting>
  <conditionalFormatting sqref="A269:A302 A304:A310 A312:A458 A2:A265 A531:A677 A463:A526">
    <cfRule type="expression" dxfId="50" priority="17">
      <formula>ISODD($Y2)</formula>
    </cfRule>
    <cfRule type="expression" dxfId="49" priority="18">
      <formula>ISODD($Z2)</formula>
    </cfRule>
  </conditionalFormatting>
  <conditionalFormatting sqref="A455:A456">
    <cfRule type="expression" dxfId="48" priority="15">
      <formula>ISODD($Y455)</formula>
    </cfRule>
    <cfRule type="expression" dxfId="47" priority="16">
      <formula>ISODD($Z455)</formula>
    </cfRule>
  </conditionalFormatting>
  <conditionalFormatting sqref="A467">
    <cfRule type="expression" dxfId="46" priority="13">
      <formula>ISODD($Y467)</formula>
    </cfRule>
    <cfRule type="expression" dxfId="45" priority="14">
      <formula>ISODD($Z467)</formula>
    </cfRule>
  </conditionalFormatting>
  <conditionalFormatting sqref="A479:A480">
    <cfRule type="expression" dxfId="44" priority="11">
      <formula>ISODD($Y479)</formula>
    </cfRule>
    <cfRule type="expression" dxfId="43" priority="12">
      <formula>ISODD($Z479)</formula>
    </cfRule>
  </conditionalFormatting>
  <conditionalFormatting sqref="A266:A268">
    <cfRule type="expression" dxfId="42" priority="9">
      <formula>ISODD($Y266)</formula>
    </cfRule>
    <cfRule type="expression" dxfId="41" priority="10">
      <formula>ISODD($Z266)</formula>
    </cfRule>
  </conditionalFormatting>
  <conditionalFormatting sqref="A303">
    <cfRule type="expression" dxfId="40" priority="7">
      <formula>ISODD($Y303)</formula>
    </cfRule>
    <cfRule type="expression" dxfId="39" priority="8">
      <formula>ISODD($Z303)</formula>
    </cfRule>
  </conditionalFormatting>
  <conditionalFormatting sqref="A311">
    <cfRule type="expression" dxfId="38" priority="5">
      <formula>ISODD($Y311)</formula>
    </cfRule>
    <cfRule type="expression" dxfId="37" priority="6">
      <formula>ISODD($Z311)</formula>
    </cfRule>
  </conditionalFormatting>
  <conditionalFormatting sqref="A527:A530">
    <cfRule type="expression" dxfId="36" priority="3">
      <formula>ISODD($Y527)</formula>
    </cfRule>
    <cfRule type="expression" dxfId="35" priority="4">
      <formula>ISODD($Z527)</formula>
    </cfRule>
  </conditionalFormatting>
  <conditionalFormatting sqref="A459:A462">
    <cfRule type="expression" dxfId="34" priority="1">
      <formula>ISODD($Y459)</formula>
    </cfRule>
    <cfRule type="expression" dxfId="33" priority="2">
      <formula>ISODD($Z459)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2:F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00B0F0"/>
  </sheetPr>
  <dimension ref="A1:AU5397"/>
  <sheetViews>
    <sheetView zoomScale="80" zoomScaleNormal="80" workbookViewId="0"/>
  </sheetViews>
  <sheetFormatPr baseColWidth="10" defaultColWidth="8.5" defaultRowHeight="16" x14ac:dyDescent="0.2"/>
  <cols>
    <col min="1" max="1" width="24" bestFit="1" customWidth="1"/>
    <col min="2" max="2" width="38.5" bestFit="1" customWidth="1"/>
    <col min="3" max="3" width="12" bestFit="1" customWidth="1"/>
    <col min="4" max="4" width="11.5" bestFit="1" customWidth="1"/>
    <col min="5" max="5" width="45.6640625" bestFit="1" customWidth="1"/>
    <col min="6" max="6" width="10" bestFit="1" customWidth="1"/>
    <col min="7" max="7" width="11.6640625" bestFit="1" customWidth="1"/>
    <col min="8" max="27" width="6.6640625" bestFit="1" customWidth="1"/>
    <col min="28" max="28" width="3.5" style="148" customWidth="1"/>
    <col min="29" max="29" width="16.6640625" style="148" customWidth="1"/>
    <col min="30" max="30" width="20.6640625" style="148" customWidth="1"/>
    <col min="31" max="32" width="8.6640625" style="148" customWidth="1"/>
    <col min="33" max="33" width="8.5" style="148"/>
    <col min="34" max="34" width="17.1640625" style="148" customWidth="1"/>
    <col min="35" max="35" width="8.5" style="148"/>
    <col min="36" max="37" width="14.6640625" style="148" customWidth="1"/>
    <col min="38" max="38" width="10.6640625" style="148" customWidth="1"/>
    <col min="39" max="39" width="25.6640625" style="148" customWidth="1"/>
    <col min="40" max="40" width="10.6640625" style="148" customWidth="1"/>
    <col min="41" max="41" width="8.5" style="148"/>
    <col min="42" max="43" width="14.6640625" style="148" customWidth="1"/>
    <col min="44" max="44" width="10.6640625" style="148" customWidth="1"/>
    <col min="45" max="45" width="25.6640625" style="148" customWidth="1"/>
    <col min="46" max="46" width="11.6640625" style="148" customWidth="1"/>
    <col min="47" max="16384" width="8.5" style="148"/>
  </cols>
  <sheetData>
    <row r="1" spans="1:47" ht="17" thickBot="1" x14ac:dyDescent="0.25">
      <c r="A1" s="155" t="s">
        <v>4549</v>
      </c>
      <c r="AC1" s="244" t="s">
        <v>196</v>
      </c>
      <c r="AD1" s="245"/>
      <c r="AE1" s="246"/>
      <c r="AF1" s="208"/>
      <c r="AH1" s="133" t="s">
        <v>197</v>
      </c>
      <c r="AJ1" s="185"/>
      <c r="AL1" s="171"/>
      <c r="AP1" s="167"/>
    </row>
    <row r="2" spans="1:47" x14ac:dyDescent="0.2">
      <c r="A2" t="s">
        <v>4550</v>
      </c>
      <c r="B2" s="155" t="s">
        <v>402</v>
      </c>
      <c r="AD2" s="149"/>
      <c r="AH2" s="133"/>
      <c r="AK2" s="175"/>
      <c r="AL2" s="171"/>
      <c r="AP2" s="169"/>
      <c r="AQ2" s="169"/>
    </row>
    <row r="3" spans="1:47" thickBot="1" x14ac:dyDescent="0.25">
      <c r="A3" s="207" t="s">
        <v>65</v>
      </c>
      <c r="B3" s="207" t="s">
        <v>66</v>
      </c>
      <c r="C3" s="207" t="s">
        <v>136</v>
      </c>
      <c r="D3" s="207" t="s">
        <v>137</v>
      </c>
      <c r="E3" s="207" t="s">
        <v>138</v>
      </c>
      <c r="F3" s="207" t="s">
        <v>139</v>
      </c>
      <c r="G3" s="207" t="s">
        <v>140</v>
      </c>
      <c r="H3" s="207" t="s">
        <v>4217</v>
      </c>
      <c r="I3" s="207" t="s">
        <v>4217</v>
      </c>
      <c r="J3" s="207" t="s">
        <v>4217</v>
      </c>
      <c r="K3" s="207" t="s">
        <v>4217</v>
      </c>
      <c r="L3" s="207" t="s">
        <v>4217</v>
      </c>
      <c r="M3" s="207" t="s">
        <v>4217</v>
      </c>
      <c r="N3" s="207" t="s">
        <v>4217</v>
      </c>
      <c r="O3" s="207" t="s">
        <v>4217</v>
      </c>
      <c r="P3" s="207" t="s">
        <v>4217</v>
      </c>
      <c r="Q3" s="207" t="s">
        <v>4217</v>
      </c>
      <c r="R3" s="207" t="s">
        <v>4217</v>
      </c>
      <c r="S3" s="207" t="s">
        <v>4217</v>
      </c>
      <c r="T3" s="207" t="s">
        <v>4217</v>
      </c>
      <c r="U3" s="207" t="s">
        <v>4217</v>
      </c>
      <c r="V3" s="207" t="s">
        <v>4217</v>
      </c>
      <c r="W3" s="207" t="s">
        <v>4217</v>
      </c>
      <c r="X3" s="207" t="s">
        <v>4217</v>
      </c>
      <c r="Y3" s="207" t="s">
        <v>4217</v>
      </c>
      <c r="Z3" s="207" t="s">
        <v>4217</v>
      </c>
      <c r="AA3" s="207" t="s">
        <v>4217</v>
      </c>
      <c r="AC3" s="176" t="s">
        <v>185</v>
      </c>
      <c r="AD3" s="177" t="str">
        <f>IFERROR(VLOOKUP(AC3,EAN!$A:$B,2,FALSE),"")</f>
        <v>Cross-Reference No.</v>
      </c>
      <c r="AE3" s="176" t="s">
        <v>4215</v>
      </c>
      <c r="AF3" s="176" t="s">
        <v>4216</v>
      </c>
      <c r="AH3" s="150" t="s">
        <v>511</v>
      </c>
      <c r="AJ3" s="168" t="s">
        <v>528</v>
      </c>
      <c r="AK3" s="178" t="s">
        <v>529</v>
      </c>
      <c r="AL3" s="171"/>
      <c r="AP3" s="170" t="s">
        <v>530</v>
      </c>
      <c r="AQ3" s="179" t="s">
        <v>531</v>
      </c>
    </row>
    <row r="4" spans="1:47" x14ac:dyDescent="0.2">
      <c r="A4" s="155">
        <v>810050</v>
      </c>
      <c r="B4" t="s">
        <v>292</v>
      </c>
      <c r="H4" s="155">
        <v>202137</v>
      </c>
      <c r="I4" s="155">
        <v>202137</v>
      </c>
      <c r="J4" s="155">
        <v>202137</v>
      </c>
      <c r="K4" s="155">
        <v>202137</v>
      </c>
      <c r="L4" s="155">
        <v>202137</v>
      </c>
      <c r="M4" s="155">
        <v>202137</v>
      </c>
      <c r="N4" s="155">
        <v>202137</v>
      </c>
      <c r="O4" s="155">
        <v>202137</v>
      </c>
      <c r="P4" s="155">
        <v>202137</v>
      </c>
      <c r="Q4" s="155">
        <v>202137</v>
      </c>
      <c r="R4" s="155">
        <v>202137</v>
      </c>
      <c r="S4" s="155">
        <v>202137</v>
      </c>
      <c r="T4" s="155">
        <v>202137</v>
      </c>
      <c r="U4" s="155">
        <v>202137</v>
      </c>
      <c r="V4" s="155">
        <v>202137</v>
      </c>
      <c r="W4" s="155">
        <v>202137</v>
      </c>
      <c r="X4" s="155">
        <v>202137</v>
      </c>
      <c r="Y4" s="155">
        <v>202137</v>
      </c>
      <c r="Z4" s="155">
        <v>202137</v>
      </c>
      <c r="AA4" s="155">
        <v>202137</v>
      </c>
      <c r="AC4" s="180" t="str">
        <f>CONCATENATE(A4,"-",D4)</f>
        <v>810050-</v>
      </c>
      <c r="AD4" s="181" t="str">
        <f>IF(B4="NET","",IF(B4="","",IFERROR(VLOOKUP(AC4,EAN!$A:$B,2,FALSE),"MANGLER - MÅ OPPDATERE EAN-FANEN")))</f>
        <v/>
      </c>
      <c r="AE4" s="180">
        <f>H4</f>
        <v>202137</v>
      </c>
      <c r="AF4" s="180">
        <f>AA4</f>
        <v>202137</v>
      </c>
      <c r="AH4" s="133" t="str">
        <f>IF(B4="NET","",IFERROR(VLOOKUP(AD4,'2) Order Form'!$W$9:$W$684,1,FALSE),"Ikke med I order form"))</f>
        <v/>
      </c>
      <c r="AJ4" s="159">
        <v>7048652273154</v>
      </c>
      <c r="AK4" s="149">
        <f>IFERROR(VLOOKUP(AJ4,'2) Order Form'!$W$9:$W$724,1,FALSE),"Ikke med I order form")</f>
        <v>7048652273154</v>
      </c>
      <c r="AL4" s="182">
        <f>INDEX(ATS!$A:$AE,MATCH(ATS!$AJ4,ATS!$AD:$AD,0),1)</f>
        <v>845073</v>
      </c>
      <c r="AM4" s="182" t="str">
        <f>INDEX(ATS!$A:$AE,MATCH(ATS!$AJ4,ATS!$AD:$AD,0),2)</f>
        <v>Arbitrator Mips Helmet</v>
      </c>
      <c r="AN4" s="183" t="str">
        <f>INDEX(ATS!$A:$AE,MATCH(ATS!$AJ4,ATS!$AD:$AD,0),4)</f>
        <v>MBKNC-SM</v>
      </c>
      <c r="AP4" s="149">
        <v>7048652660404</v>
      </c>
      <c r="AQ4" s="149">
        <f>IFERROR(VLOOKUP(AP4,$AJ$4:$AJ$1500,1,FALSE),"Ikke med i Elastic")</f>
        <v>7048652660404</v>
      </c>
      <c r="AR4" s="182">
        <f>INDEX(ATS!$A:$AE,MATCH(ATS!$AP4,ATS!$AD:$AD,0),1)</f>
        <v>845073</v>
      </c>
      <c r="AS4" s="182" t="str">
        <f>INDEX(ATS!$A:$AE,MATCH(ATS!$AP4,ATS!$AD:$AD,0),2)</f>
        <v>Arbitrator Mips Helmet</v>
      </c>
      <c r="AT4" s="182" t="str">
        <f>INDEX(ATS!$A:$AE,MATCH(ATS!$AP4,ATS!$AD:$AD,0),4)</f>
        <v>CORNC-SM</v>
      </c>
      <c r="AU4" s="148" t="str">
        <f>INDEX(ATS!$A:$AE,MATCH(ATS!$AP4,ATS!$AD:$AD,0),7)</f>
        <v>Stock</v>
      </c>
    </row>
    <row r="5" spans="1:47" x14ac:dyDescent="0.2">
      <c r="A5">
        <v>810050</v>
      </c>
      <c r="B5" t="s">
        <v>535</v>
      </c>
      <c r="C5" t="s">
        <v>4226</v>
      </c>
      <c r="D5" t="s">
        <v>536</v>
      </c>
      <c r="E5" t="s">
        <v>537</v>
      </c>
      <c r="F5" t="s">
        <v>84</v>
      </c>
      <c r="G5" t="s">
        <v>401</v>
      </c>
      <c r="H5">
        <v>4</v>
      </c>
      <c r="I5">
        <v>4</v>
      </c>
      <c r="J5">
        <v>4</v>
      </c>
      <c r="K5">
        <v>4</v>
      </c>
      <c r="L5">
        <v>4</v>
      </c>
      <c r="M5">
        <v>4</v>
      </c>
      <c r="N5">
        <v>4</v>
      </c>
      <c r="O5">
        <v>4</v>
      </c>
      <c r="P5">
        <v>4</v>
      </c>
      <c r="Q5">
        <v>4</v>
      </c>
      <c r="R5">
        <v>4</v>
      </c>
      <c r="S5">
        <v>4</v>
      </c>
      <c r="T5">
        <v>4</v>
      </c>
      <c r="U5">
        <v>4</v>
      </c>
      <c r="V5">
        <v>4</v>
      </c>
      <c r="W5">
        <v>4</v>
      </c>
      <c r="X5">
        <v>4</v>
      </c>
      <c r="Y5">
        <v>4</v>
      </c>
      <c r="Z5">
        <v>4</v>
      </c>
      <c r="AA5">
        <v>4</v>
      </c>
      <c r="AC5" s="180" t="str">
        <f>CONCATENATE(A5,"-",D5)</f>
        <v>810050-CLGRY-OS</v>
      </c>
      <c r="AD5" s="181">
        <f>IF(B5="NET","",IF(B5="","",IFERROR(VLOOKUP(AC5,EAN!$A:$B,2,FALSE),"MANGLER - MÅ OPPDATERE EAN-FANEN")))</f>
        <v>7048652327482</v>
      </c>
      <c r="AE5" s="180">
        <f t="shared" ref="AE5:AE68" si="0">H5</f>
        <v>4</v>
      </c>
      <c r="AF5" s="180">
        <f t="shared" ref="AF5:AF68" si="1">AA5</f>
        <v>4</v>
      </c>
      <c r="AH5" s="133" t="str">
        <f>IF(B5="NET","",IFERROR(VLOOKUP(AD5,'2) Order Form'!$W$9:$W$684,1,FALSE),"Ikke med I order form"))</f>
        <v>Ikke med I order form</v>
      </c>
      <c r="AJ5" s="159">
        <v>7048652273147</v>
      </c>
      <c r="AK5" s="149">
        <f>IFERROR(VLOOKUP(AJ5,'2) Order Form'!$W$9:$W$724,1,FALSE),"Ikke med I order form")</f>
        <v>7048652273147</v>
      </c>
      <c r="AL5" s="182">
        <f>INDEX(ATS!$A:$AE,MATCH(ATS!$AJ5,ATS!$AD:$AD,0),1)</f>
        <v>845073</v>
      </c>
      <c r="AM5" s="182" t="str">
        <f>INDEX(ATS!$A:$AE,MATCH(ATS!$AJ5,ATS!$AD:$AD,0),2)</f>
        <v>Arbitrator Mips Helmet</v>
      </c>
      <c r="AN5" s="183" t="str">
        <f>INDEX(ATS!$A:$AE,MATCH(ATS!$AJ5,ATS!$AD:$AD,0),4)</f>
        <v>MBKNC-ML</v>
      </c>
      <c r="AP5" s="149">
        <v>7048652660398</v>
      </c>
      <c r="AQ5" s="149">
        <f t="shared" ref="AQ5:AQ68" si="2">IFERROR(VLOOKUP(AP5,$AJ$4:$AJ$1500,1,FALSE),"Ikke med i Elastic")</f>
        <v>7048652660398</v>
      </c>
      <c r="AR5" s="182">
        <f>INDEX(ATS!$A:$AE,MATCH(ATS!$AP5,ATS!$AD:$AD,0),1)</f>
        <v>845073</v>
      </c>
      <c r="AS5" s="182" t="str">
        <f>INDEX(ATS!$A:$AE,MATCH(ATS!$AP5,ATS!$AD:$AD,0),2)</f>
        <v>Arbitrator Mips Helmet</v>
      </c>
      <c r="AT5" s="182" t="str">
        <f>INDEX(ATS!$A:$AE,MATCH(ATS!$AP5,ATS!$AD:$AD,0),4)</f>
        <v>CORNC-ML</v>
      </c>
      <c r="AU5" s="148" t="str">
        <f>INDEX(ATS!$A:$AE,MATCH(ATS!$AP5,ATS!$AD:$AD,0),7)</f>
        <v>Stock</v>
      </c>
    </row>
    <row r="6" spans="1:47" x14ac:dyDescent="0.2">
      <c r="A6">
        <v>810050</v>
      </c>
      <c r="B6" t="s">
        <v>535</v>
      </c>
      <c r="C6" t="s">
        <v>4226</v>
      </c>
      <c r="D6" t="s">
        <v>4227</v>
      </c>
      <c r="E6" t="s">
        <v>4228</v>
      </c>
      <c r="F6" t="s">
        <v>84</v>
      </c>
      <c r="G6" t="s">
        <v>128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C6" s="180" t="str">
        <f t="shared" ref="AC6:AC69" si="3">CONCATENATE(A6,"-",D6)</f>
        <v>810050-DPUMC-OS</v>
      </c>
      <c r="AD6" s="181" t="str">
        <f>IF(B6="NET","",IF(B6="","",IFERROR(VLOOKUP(AC6,EAN!$A:$B,2,FALSE),"MANGLER - MÅ OPPDATERE EAN-FANEN")))</f>
        <v>MANGLER - MÅ OPPDATERE EAN-FANEN</v>
      </c>
      <c r="AE6" s="180">
        <f t="shared" si="0"/>
        <v>0</v>
      </c>
      <c r="AF6" s="180">
        <f t="shared" si="1"/>
        <v>0</v>
      </c>
      <c r="AH6" s="149" t="str">
        <f>IF(B6="NET","",IFERROR(VLOOKUP(AD6,'2) Order Form'!$W$9:$W$684,1,FALSE),"Ikke med I order form"))</f>
        <v>Ikke med I order form</v>
      </c>
      <c r="AI6" s="171"/>
      <c r="AJ6" s="159">
        <v>7048652660404</v>
      </c>
      <c r="AK6" s="149">
        <f>IFERROR(VLOOKUP(AJ6,'2) Order Form'!$W$9:$W$724,1,FALSE),"Ikke med I order form")</f>
        <v>7048652660404</v>
      </c>
      <c r="AL6" s="182">
        <f>INDEX(ATS!$A:$AE,MATCH(ATS!$AJ6,ATS!$AD:$AD,0),1)</f>
        <v>845073</v>
      </c>
      <c r="AM6" s="182" t="str">
        <f>INDEX(ATS!$A:$AE,MATCH(ATS!$AJ6,ATS!$AD:$AD,0),2)</f>
        <v>Arbitrator Mips Helmet</v>
      </c>
      <c r="AN6" s="183" t="str">
        <f>INDEX(ATS!$A:$AE,MATCH(ATS!$AJ6,ATS!$AD:$AD,0),4)</f>
        <v>CORNC-SM</v>
      </c>
      <c r="AP6" s="149">
        <v>7048652273154</v>
      </c>
      <c r="AQ6" s="149">
        <f t="shared" si="2"/>
        <v>7048652273154</v>
      </c>
      <c r="AR6" s="182">
        <f>INDEX(ATS!$A:$AE,MATCH(ATS!$AP6,ATS!$AD:$AD,0),1)</f>
        <v>845073</v>
      </c>
      <c r="AS6" s="182" t="str">
        <f>INDEX(ATS!$A:$AE,MATCH(ATS!$AP6,ATS!$AD:$AD,0),2)</f>
        <v>Arbitrator Mips Helmet</v>
      </c>
      <c r="AT6" s="182" t="str">
        <f>INDEX(ATS!$A:$AE,MATCH(ATS!$AP6,ATS!$AD:$AD,0),4)</f>
        <v>MBKNC-SM</v>
      </c>
      <c r="AU6" s="148" t="str">
        <f>INDEX(ATS!$A:$AE,MATCH(ATS!$AP6,ATS!$AD:$AD,0),7)</f>
        <v>Active</v>
      </c>
    </row>
    <row r="7" spans="1:47" x14ac:dyDescent="0.2">
      <c r="A7">
        <v>810050</v>
      </c>
      <c r="B7" t="s">
        <v>535</v>
      </c>
      <c r="C7" t="s">
        <v>4226</v>
      </c>
      <c r="D7" t="s">
        <v>538</v>
      </c>
      <c r="E7" t="s">
        <v>284</v>
      </c>
      <c r="F7" t="s">
        <v>84</v>
      </c>
      <c r="G7" t="s">
        <v>128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C7" s="180" t="str">
        <f t="shared" si="3"/>
        <v>810050-DTBLK-OS</v>
      </c>
      <c r="AD7" s="181">
        <f>IF(B7="NET","",IF(B7="","",IFERROR(VLOOKUP(AC7,EAN!$A:$B,2,FALSE),"MANGLER - MÅ OPPDATERE EAN-FANEN")))</f>
        <v>7048652328304</v>
      </c>
      <c r="AE7" s="180">
        <f t="shared" si="0"/>
        <v>0</v>
      </c>
      <c r="AF7" s="180">
        <f t="shared" si="1"/>
        <v>0</v>
      </c>
      <c r="AH7" s="133" t="str">
        <f>IF(B7="NET","",IFERROR(VLOOKUP(AD7,'2) Order Form'!$W$9:$W$684,1,FALSE),"Ikke med I order form"))</f>
        <v>Ikke med I order form</v>
      </c>
      <c r="AJ7" s="159">
        <v>7048652660398</v>
      </c>
      <c r="AK7" s="149">
        <f>IFERROR(VLOOKUP(AJ7,'2) Order Form'!$W$9:$W$724,1,FALSE),"Ikke med I order form")</f>
        <v>7048652660398</v>
      </c>
      <c r="AL7" s="182">
        <f>INDEX(ATS!$A:$AE,MATCH(ATS!$AJ7,ATS!$AD:$AD,0),1)</f>
        <v>845073</v>
      </c>
      <c r="AM7" s="182" t="str">
        <f>INDEX(ATS!$A:$AE,MATCH(ATS!$AJ7,ATS!$AD:$AD,0),2)</f>
        <v>Arbitrator Mips Helmet</v>
      </c>
      <c r="AN7" s="183" t="str">
        <f>INDEX(ATS!$A:$AE,MATCH(ATS!$AJ7,ATS!$AD:$AD,0),4)</f>
        <v>CORNC-ML</v>
      </c>
      <c r="AP7" s="149">
        <v>7048652273147</v>
      </c>
      <c r="AQ7" s="149">
        <f t="shared" si="2"/>
        <v>7048652273147</v>
      </c>
      <c r="AR7" s="182">
        <f>INDEX(ATS!$A:$AE,MATCH(ATS!$AP7,ATS!$AD:$AD,0),1)</f>
        <v>845073</v>
      </c>
      <c r="AS7" s="182" t="str">
        <f>INDEX(ATS!$A:$AE,MATCH(ATS!$AP7,ATS!$AD:$AD,0),2)</f>
        <v>Arbitrator Mips Helmet</v>
      </c>
      <c r="AT7" s="182" t="str">
        <f>INDEX(ATS!$A:$AE,MATCH(ATS!$AP7,ATS!$AD:$AD,0),4)</f>
        <v>MBKNC-ML</v>
      </c>
      <c r="AU7" s="148" t="str">
        <f>INDEX(ATS!$A:$AE,MATCH(ATS!$AP7,ATS!$AD:$AD,0),7)</f>
        <v>Active</v>
      </c>
    </row>
    <row r="8" spans="1:47" x14ac:dyDescent="0.2">
      <c r="A8">
        <v>810050</v>
      </c>
      <c r="B8" t="s">
        <v>535</v>
      </c>
      <c r="C8" t="s">
        <v>4226</v>
      </c>
      <c r="D8" t="s">
        <v>515</v>
      </c>
      <c r="E8" t="s">
        <v>516</v>
      </c>
      <c r="F8" t="s">
        <v>84</v>
      </c>
      <c r="G8" t="s">
        <v>401</v>
      </c>
      <c r="H8">
        <v>4</v>
      </c>
      <c r="I8">
        <v>4</v>
      </c>
      <c r="J8">
        <v>4</v>
      </c>
      <c r="K8">
        <v>4</v>
      </c>
      <c r="L8">
        <v>4</v>
      </c>
      <c r="M8">
        <v>4</v>
      </c>
      <c r="N8">
        <v>4</v>
      </c>
      <c r="O8">
        <v>4</v>
      </c>
      <c r="P8">
        <v>4</v>
      </c>
      <c r="Q8">
        <v>4</v>
      </c>
      <c r="R8">
        <v>4</v>
      </c>
      <c r="S8">
        <v>4</v>
      </c>
      <c r="T8">
        <v>4</v>
      </c>
      <c r="U8">
        <v>4</v>
      </c>
      <c r="V8">
        <v>4</v>
      </c>
      <c r="W8">
        <v>4</v>
      </c>
      <c r="X8">
        <v>4</v>
      </c>
      <c r="Y8">
        <v>4</v>
      </c>
      <c r="Z8">
        <v>4</v>
      </c>
      <c r="AA8">
        <v>4</v>
      </c>
      <c r="AC8" s="180" t="str">
        <f t="shared" si="3"/>
        <v>810050-EHRED-OS</v>
      </c>
      <c r="AD8" s="181">
        <f>IF(B8="NET","",IF(B8="","",IFERROR(VLOOKUP(AC8,EAN!$A:$B,2,FALSE),"MANGLER - MÅ OPPDATERE EAN-FANEN")))</f>
        <v>7048652327499</v>
      </c>
      <c r="AE8" s="180">
        <f t="shared" si="0"/>
        <v>4</v>
      </c>
      <c r="AF8" s="180">
        <f t="shared" si="1"/>
        <v>4</v>
      </c>
      <c r="AH8" s="149" t="str">
        <f>IF(B8="NET","",IFERROR(VLOOKUP(AD8,'2) Order Form'!$W$9:$W$684,1,FALSE),"Ikke med I order form"))</f>
        <v>Ikke med I order form</v>
      </c>
      <c r="AI8" s="171"/>
      <c r="AJ8" s="159">
        <v>7048652660428</v>
      </c>
      <c r="AK8" s="149">
        <f>IFERROR(VLOOKUP(AJ8,'2) Order Form'!$W$9:$W$724,1,FALSE),"Ikke med I order form")</f>
        <v>7048652660428</v>
      </c>
      <c r="AL8" s="182">
        <f>INDEX(ATS!$A:$AE,MATCH(ATS!$AJ8,ATS!$AD:$AD,0),1)</f>
        <v>845073</v>
      </c>
      <c r="AM8" s="182" t="str">
        <f>INDEX(ATS!$A:$AE,MATCH(ATS!$AJ8,ATS!$AD:$AD,0),2)</f>
        <v>Arbitrator Mips Helmet</v>
      </c>
      <c r="AN8" s="183" t="str">
        <f>INDEX(ATS!$A:$AE,MATCH(ATS!$AJ8,ATS!$AD:$AD,0),4)</f>
        <v>NGRNC-SM</v>
      </c>
      <c r="AP8" s="149">
        <v>7048652660428</v>
      </c>
      <c r="AQ8" s="149">
        <f t="shared" si="2"/>
        <v>7048652660428</v>
      </c>
      <c r="AR8" s="182">
        <f>INDEX(ATS!$A:$AE,MATCH(ATS!$AP8,ATS!$AD:$AD,0),1)</f>
        <v>845073</v>
      </c>
      <c r="AS8" s="182" t="str">
        <f>INDEX(ATS!$A:$AE,MATCH(ATS!$AP8,ATS!$AD:$AD,0),2)</f>
        <v>Arbitrator Mips Helmet</v>
      </c>
      <c r="AT8" s="182" t="str">
        <f>INDEX(ATS!$A:$AE,MATCH(ATS!$AP8,ATS!$AD:$AD,0),4)</f>
        <v>NGRNC-SM</v>
      </c>
      <c r="AU8" s="148" t="str">
        <f>INDEX(ATS!$A:$AE,MATCH(ATS!$AP8,ATS!$AD:$AD,0),7)</f>
        <v>Stock</v>
      </c>
    </row>
    <row r="9" spans="1:47" x14ac:dyDescent="0.2">
      <c r="A9">
        <v>810050</v>
      </c>
      <c r="B9" t="s">
        <v>535</v>
      </c>
      <c r="C9" t="s">
        <v>4226</v>
      </c>
      <c r="D9" t="s">
        <v>539</v>
      </c>
      <c r="E9" t="s">
        <v>285</v>
      </c>
      <c r="F9" t="s">
        <v>84</v>
      </c>
      <c r="G9" t="s">
        <v>128</v>
      </c>
      <c r="H9">
        <v>11</v>
      </c>
      <c r="I9">
        <v>11</v>
      </c>
      <c r="J9">
        <v>11</v>
      </c>
      <c r="K9">
        <v>11</v>
      </c>
      <c r="L9">
        <v>11</v>
      </c>
      <c r="M9">
        <v>11</v>
      </c>
      <c r="N9">
        <v>11</v>
      </c>
      <c r="O9">
        <v>11</v>
      </c>
      <c r="P9">
        <v>11</v>
      </c>
      <c r="Q9">
        <v>11</v>
      </c>
      <c r="R9">
        <v>11</v>
      </c>
      <c r="S9">
        <v>11</v>
      </c>
      <c r="T9">
        <v>11</v>
      </c>
      <c r="U9">
        <v>11</v>
      </c>
      <c r="V9">
        <v>11</v>
      </c>
      <c r="W9">
        <v>11</v>
      </c>
      <c r="X9">
        <v>11</v>
      </c>
      <c r="Y9">
        <v>11</v>
      </c>
      <c r="Z9">
        <v>11</v>
      </c>
      <c r="AA9">
        <v>11</v>
      </c>
      <c r="AC9" s="180" t="str">
        <f t="shared" si="3"/>
        <v>810050-GSWHT-OS</v>
      </c>
      <c r="AD9" s="181">
        <f>IF(B9="NET","",IF(B9="","",IFERROR(VLOOKUP(AC9,EAN!$A:$B,2,FALSE),"MANGLER - MÅ OPPDATERE EAN-FANEN")))</f>
        <v>7048652327505</v>
      </c>
      <c r="AE9" s="180">
        <f t="shared" si="0"/>
        <v>11</v>
      </c>
      <c r="AF9" s="180">
        <f t="shared" si="1"/>
        <v>11</v>
      </c>
      <c r="AH9" s="149" t="str">
        <f>IF(B9="NET","",IFERROR(VLOOKUP(AD9,'2) Order Form'!$W$9:$W$684,1,FALSE),"Ikke med I order form"))</f>
        <v>Ikke med I order form</v>
      </c>
      <c r="AI9" s="171"/>
      <c r="AJ9" s="159">
        <v>7048652660411</v>
      </c>
      <c r="AK9" s="149">
        <f>IFERROR(VLOOKUP(AJ9,'2) Order Form'!$W$9:$W$724,1,FALSE),"Ikke med I order form")</f>
        <v>7048652660411</v>
      </c>
      <c r="AL9" s="182">
        <f>INDEX(ATS!$A:$AE,MATCH(ATS!$AJ9,ATS!$AD:$AD,0),1)</f>
        <v>845073</v>
      </c>
      <c r="AM9" s="182" t="str">
        <f>INDEX(ATS!$A:$AE,MATCH(ATS!$AJ9,ATS!$AD:$AD,0),2)</f>
        <v>Arbitrator Mips Helmet</v>
      </c>
      <c r="AN9" s="183" t="str">
        <f>INDEX(ATS!$A:$AE,MATCH(ATS!$AJ9,ATS!$AD:$AD,0),4)</f>
        <v>NGRNC-ML</v>
      </c>
      <c r="AP9" s="149">
        <v>7048652660411</v>
      </c>
      <c r="AQ9" s="149">
        <f t="shared" si="2"/>
        <v>7048652660411</v>
      </c>
      <c r="AR9" s="182">
        <f>INDEX(ATS!$A:$AE,MATCH(ATS!$AP9,ATS!$AD:$AD,0),1)</f>
        <v>845073</v>
      </c>
      <c r="AS9" s="182" t="str">
        <f>INDEX(ATS!$A:$AE,MATCH(ATS!$AP9,ATS!$AD:$AD,0),2)</f>
        <v>Arbitrator Mips Helmet</v>
      </c>
      <c r="AT9" s="182" t="str">
        <f>INDEX(ATS!$A:$AE,MATCH(ATS!$AP9,ATS!$AD:$AD,0),4)</f>
        <v>NGRNC-ML</v>
      </c>
      <c r="AU9" s="148" t="str">
        <f>INDEX(ATS!$A:$AE,MATCH(ATS!$AP9,ATS!$AD:$AD,0),7)</f>
        <v>Stock</v>
      </c>
    </row>
    <row r="10" spans="1:47" x14ac:dyDescent="0.2">
      <c r="A10">
        <v>810050</v>
      </c>
      <c r="B10" t="s">
        <v>535</v>
      </c>
      <c r="C10" t="s">
        <v>4226</v>
      </c>
      <c r="D10" t="s">
        <v>4229</v>
      </c>
      <c r="E10" t="s">
        <v>4230</v>
      </c>
      <c r="F10" t="s">
        <v>84</v>
      </c>
      <c r="G10" t="s">
        <v>128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C10" s="180" t="str">
        <f t="shared" si="3"/>
        <v>810050-MBUOE-OS</v>
      </c>
      <c r="AD10" s="181" t="str">
        <f>IF(B10="NET","",IF(B10="","",IFERROR(VLOOKUP(AC10,EAN!$A:$B,2,FALSE),"MANGLER - MÅ OPPDATERE EAN-FANEN")))</f>
        <v>MANGLER - MÅ OPPDATERE EAN-FANEN</v>
      </c>
      <c r="AE10" s="180">
        <f t="shared" si="0"/>
        <v>0</v>
      </c>
      <c r="AF10" s="180">
        <f t="shared" si="1"/>
        <v>0</v>
      </c>
      <c r="AH10" s="133" t="str">
        <f>IF(B10="NET","",IFERROR(VLOOKUP(AD10,'2) Order Form'!$W$9:$W$684,1,FALSE),"Ikke med I order form"))</f>
        <v>Ikke med I order form</v>
      </c>
      <c r="AJ10" s="159">
        <v>7048652272690</v>
      </c>
      <c r="AK10" s="149">
        <f>IFERROR(VLOOKUP(AJ10,'2) Order Form'!$W$9:$W$724,1,FALSE),"Ikke med I order form")</f>
        <v>7048652272690</v>
      </c>
      <c r="AL10" s="182">
        <f>INDEX(ATS!$A:$AE,MATCH(ATS!$AJ10,ATS!$AD:$AD,0),1)</f>
        <v>845066</v>
      </c>
      <c r="AM10" s="182" t="str">
        <f>INDEX(ATS!$A:$AE,MATCH(ATS!$AJ10,ATS!$AD:$AD,0),2)</f>
        <v>Bushwhacker II Carbon Mips Helmet</v>
      </c>
      <c r="AN10" s="183" t="str">
        <f>INDEX(ATS!$A:$AE,MATCH(ATS!$AJ10,ATS!$AD:$AD,0),4)</f>
        <v>MBKME-SM</v>
      </c>
      <c r="AP10" s="149">
        <v>7048652272690</v>
      </c>
      <c r="AQ10" s="149">
        <f t="shared" si="2"/>
        <v>7048652272690</v>
      </c>
      <c r="AR10" s="182">
        <f>INDEX(ATS!$A:$AE,MATCH(ATS!$AP10,ATS!$AD:$AD,0),1)</f>
        <v>845066</v>
      </c>
      <c r="AS10" s="182" t="str">
        <f>INDEX(ATS!$A:$AE,MATCH(ATS!$AP10,ATS!$AD:$AD,0),2)</f>
        <v>Bushwhacker II Carbon Mips Helmet</v>
      </c>
      <c r="AT10" s="182" t="str">
        <f>INDEX(ATS!$A:$AE,MATCH(ATS!$AP10,ATS!$AD:$AD,0),4)</f>
        <v>MBKME-SM</v>
      </c>
      <c r="AU10" s="148" t="str">
        <f>INDEX(ATS!$A:$AE,MATCH(ATS!$AP10,ATS!$AD:$AD,0),7)</f>
        <v>Active</v>
      </c>
    </row>
    <row r="11" spans="1:47" x14ac:dyDescent="0.2">
      <c r="A11">
        <v>810050</v>
      </c>
      <c r="B11" t="s">
        <v>535</v>
      </c>
      <c r="C11" t="s">
        <v>4226</v>
      </c>
      <c r="D11" t="s">
        <v>540</v>
      </c>
      <c r="E11" t="s">
        <v>422</v>
      </c>
      <c r="F11" t="s">
        <v>84</v>
      </c>
      <c r="G11" t="s">
        <v>401</v>
      </c>
      <c r="H11">
        <v>17</v>
      </c>
      <c r="I11">
        <v>17</v>
      </c>
      <c r="J11">
        <v>17</v>
      </c>
      <c r="K11">
        <v>17</v>
      </c>
      <c r="L11">
        <v>17</v>
      </c>
      <c r="M11">
        <v>17</v>
      </c>
      <c r="N11">
        <v>17</v>
      </c>
      <c r="O11">
        <v>17</v>
      </c>
      <c r="P11">
        <v>17</v>
      </c>
      <c r="Q11">
        <v>17</v>
      </c>
      <c r="R11">
        <v>17</v>
      </c>
      <c r="S11">
        <v>17</v>
      </c>
      <c r="T11">
        <v>17</v>
      </c>
      <c r="U11">
        <v>17</v>
      </c>
      <c r="V11">
        <v>17</v>
      </c>
      <c r="W11">
        <v>17</v>
      </c>
      <c r="X11">
        <v>17</v>
      </c>
      <c r="Y11">
        <v>17</v>
      </c>
      <c r="Z11">
        <v>17</v>
      </c>
      <c r="AA11">
        <v>17</v>
      </c>
      <c r="AC11" s="180" t="str">
        <f t="shared" si="3"/>
        <v>810050-MEAME-OS</v>
      </c>
      <c r="AD11" s="181">
        <f>IF(B11="NET","",IF(B11="","",IFERROR(VLOOKUP(AC11,EAN!$A:$B,2,FALSE),"MANGLER - MÅ OPPDATERE EAN-FANEN")))</f>
        <v>7048652661487</v>
      </c>
      <c r="AE11" s="180">
        <f t="shared" si="0"/>
        <v>17</v>
      </c>
      <c r="AF11" s="180">
        <f t="shared" si="1"/>
        <v>17</v>
      </c>
      <c r="AH11" s="149" t="str">
        <f>IF(B11="NET","",IFERROR(VLOOKUP(AD11,'2) Order Form'!$W$9:$W$684,1,FALSE),"Ikke med I order form"))</f>
        <v>Ikke med I order form</v>
      </c>
      <c r="AI11" s="171"/>
      <c r="AJ11" s="159">
        <v>7048652272683</v>
      </c>
      <c r="AK11" s="149">
        <f>IFERROR(VLOOKUP(AJ11,'2) Order Form'!$W$9:$W$724,1,FALSE),"Ikke med I order form")</f>
        <v>7048652272683</v>
      </c>
      <c r="AL11" s="182">
        <f>INDEX(ATS!$A:$AE,MATCH(ATS!$AJ11,ATS!$AD:$AD,0),1)</f>
        <v>845066</v>
      </c>
      <c r="AM11" s="182" t="str">
        <f>INDEX(ATS!$A:$AE,MATCH(ATS!$AJ11,ATS!$AD:$AD,0),2)</f>
        <v>Bushwhacker II Carbon Mips Helmet</v>
      </c>
      <c r="AN11" s="183" t="str">
        <f>INDEX(ATS!$A:$AE,MATCH(ATS!$AJ11,ATS!$AD:$AD,0),4)</f>
        <v>MBKME-ML</v>
      </c>
      <c r="AP11" s="149">
        <v>7048652272683</v>
      </c>
      <c r="AQ11" s="149">
        <f t="shared" si="2"/>
        <v>7048652272683</v>
      </c>
      <c r="AR11" s="182">
        <f>INDEX(ATS!$A:$AE,MATCH(ATS!$AP11,ATS!$AD:$AD,0),1)</f>
        <v>845066</v>
      </c>
      <c r="AS11" s="182" t="str">
        <f>INDEX(ATS!$A:$AE,MATCH(ATS!$AP11,ATS!$AD:$AD,0),2)</f>
        <v>Bushwhacker II Carbon Mips Helmet</v>
      </c>
      <c r="AT11" s="182" t="str">
        <f>INDEX(ATS!$A:$AE,MATCH(ATS!$AP11,ATS!$AD:$AD,0),4)</f>
        <v>MBKME-ML</v>
      </c>
      <c r="AU11" s="148" t="str">
        <f>INDEX(ATS!$A:$AE,MATCH(ATS!$AP11,ATS!$AD:$AD,0),7)</f>
        <v>Active</v>
      </c>
    </row>
    <row r="12" spans="1:47" x14ac:dyDescent="0.2">
      <c r="A12">
        <v>810050</v>
      </c>
      <c r="B12" t="s">
        <v>535</v>
      </c>
      <c r="C12" t="s">
        <v>4226</v>
      </c>
      <c r="D12" t="s">
        <v>4231</v>
      </c>
      <c r="E12" t="s">
        <v>4232</v>
      </c>
      <c r="F12" t="s">
        <v>84</v>
      </c>
      <c r="G12" t="s">
        <v>128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C12" s="180" t="str">
        <f t="shared" si="3"/>
        <v>810050-MFLUO-OS</v>
      </c>
      <c r="AD12" s="181" t="str">
        <f>IF(B12="NET","",IF(B12="","",IFERROR(VLOOKUP(AC12,EAN!$A:$B,2,FALSE),"MANGLER - MÅ OPPDATERE EAN-FANEN")))</f>
        <v>MANGLER - MÅ OPPDATERE EAN-FANEN</v>
      </c>
      <c r="AE12" s="180">
        <f t="shared" si="0"/>
        <v>0</v>
      </c>
      <c r="AF12" s="180">
        <f t="shared" si="1"/>
        <v>0</v>
      </c>
      <c r="AH12" s="133" t="str">
        <f>IF(B12="NET","",IFERROR(VLOOKUP(AD12,'2) Order Form'!$W$9:$W$684,1,FALSE),"Ikke med I order form"))</f>
        <v>Ikke med I order form</v>
      </c>
      <c r="AJ12" s="159">
        <v>7048652272676</v>
      </c>
      <c r="AK12" s="149">
        <f>IFERROR(VLOOKUP(AJ12,'2) Order Form'!$W$9:$W$724,1,FALSE),"Ikke med I order form")</f>
        <v>7048652272676</v>
      </c>
      <c r="AL12" s="182">
        <f>INDEX(ATS!$A:$AE,MATCH(ATS!$AJ12,ATS!$AD:$AD,0),1)</f>
        <v>845066</v>
      </c>
      <c r="AM12" s="182" t="str">
        <f>INDEX(ATS!$A:$AE,MATCH(ATS!$AJ12,ATS!$AD:$AD,0),2)</f>
        <v>Bushwhacker II Carbon Mips Helmet</v>
      </c>
      <c r="AN12" s="183" t="str">
        <f>INDEX(ATS!$A:$AE,MATCH(ATS!$AJ12,ATS!$AD:$AD,0),4)</f>
        <v>MBKME-LXL</v>
      </c>
      <c r="AP12" s="149">
        <v>7048652272676</v>
      </c>
      <c r="AQ12" s="149">
        <f t="shared" si="2"/>
        <v>7048652272676</v>
      </c>
      <c r="AR12" s="182">
        <f>INDEX(ATS!$A:$AE,MATCH(ATS!$AP12,ATS!$AD:$AD,0),1)</f>
        <v>845066</v>
      </c>
      <c r="AS12" s="182" t="str">
        <f>INDEX(ATS!$A:$AE,MATCH(ATS!$AP12,ATS!$AD:$AD,0),2)</f>
        <v>Bushwhacker II Carbon Mips Helmet</v>
      </c>
      <c r="AT12" s="182" t="str">
        <f>INDEX(ATS!$A:$AE,MATCH(ATS!$AP12,ATS!$AD:$AD,0),4)</f>
        <v>MBKME-LXL</v>
      </c>
      <c r="AU12" s="148" t="str">
        <f>INDEX(ATS!$A:$AE,MATCH(ATS!$AP12,ATS!$AD:$AD,0),7)</f>
        <v>Active</v>
      </c>
    </row>
    <row r="13" spans="1:47" x14ac:dyDescent="0.2">
      <c r="A13">
        <v>810050</v>
      </c>
      <c r="B13" t="s">
        <v>535</v>
      </c>
      <c r="C13" t="s">
        <v>4226</v>
      </c>
      <c r="D13" t="s">
        <v>541</v>
      </c>
      <c r="E13" t="s">
        <v>542</v>
      </c>
      <c r="F13" t="s">
        <v>84</v>
      </c>
      <c r="G13" t="s">
        <v>401</v>
      </c>
      <c r="H13">
        <v>25</v>
      </c>
      <c r="I13">
        <v>25</v>
      </c>
      <c r="J13">
        <v>25</v>
      </c>
      <c r="K13">
        <v>25</v>
      </c>
      <c r="L13">
        <v>25</v>
      </c>
      <c r="M13">
        <v>25</v>
      </c>
      <c r="N13">
        <v>25</v>
      </c>
      <c r="O13">
        <v>25</v>
      </c>
      <c r="P13">
        <v>25</v>
      </c>
      <c r="Q13">
        <v>25</v>
      </c>
      <c r="R13">
        <v>25</v>
      </c>
      <c r="S13">
        <v>25</v>
      </c>
      <c r="T13">
        <v>25</v>
      </c>
      <c r="U13">
        <v>25</v>
      </c>
      <c r="V13">
        <v>25</v>
      </c>
      <c r="W13">
        <v>25</v>
      </c>
      <c r="X13">
        <v>25</v>
      </c>
      <c r="Y13">
        <v>25</v>
      </c>
      <c r="Z13">
        <v>25</v>
      </c>
      <c r="AA13">
        <v>25</v>
      </c>
      <c r="AC13" s="180" t="str">
        <f t="shared" si="3"/>
        <v>810050-MNBME-OS</v>
      </c>
      <c r="AD13" s="181">
        <f>IF(B13="NET","",IF(B13="","",IFERROR(VLOOKUP(AC13,EAN!$A:$B,2,FALSE),"MANGLER - MÅ OPPDATERE EAN-FANEN")))</f>
        <v>7048652553843</v>
      </c>
      <c r="AE13" s="180">
        <f t="shared" si="0"/>
        <v>25</v>
      </c>
      <c r="AF13" s="180">
        <f t="shared" si="1"/>
        <v>25</v>
      </c>
      <c r="AH13" s="133" t="str">
        <f>IF(B13="NET","",IFERROR(VLOOKUP(AD13,'2) Order Form'!$W$9:$W$684,1,FALSE),"Ikke med I order form"))</f>
        <v>Ikke med I order form</v>
      </c>
      <c r="AJ13" s="159">
        <v>7048652272720</v>
      </c>
      <c r="AK13" s="149">
        <f>IFERROR(VLOOKUP(AJ13,'2) Order Form'!$W$9:$W$724,1,FALSE),"Ikke med I order form")</f>
        <v>7048652272720</v>
      </c>
      <c r="AL13" s="182">
        <f>INDEX(ATS!$A:$AE,MATCH(ATS!$AJ13,ATS!$AD:$AD,0),1)</f>
        <v>845066</v>
      </c>
      <c r="AM13" s="182" t="str">
        <f>INDEX(ATS!$A:$AE,MATCH(ATS!$AJ13,ATS!$AD:$AD,0),2)</f>
        <v>Bushwhacker II Carbon Mips Helmet</v>
      </c>
      <c r="AN13" s="183" t="str">
        <f>INDEX(ATS!$A:$AE,MATCH(ATS!$AJ13,ATS!$AD:$AD,0),4)</f>
        <v>MWEMC-SM</v>
      </c>
      <c r="AP13" s="149">
        <v>7048652272720</v>
      </c>
      <c r="AQ13" s="149">
        <f t="shared" si="2"/>
        <v>7048652272720</v>
      </c>
      <c r="AR13" s="182">
        <f>INDEX(ATS!$A:$AE,MATCH(ATS!$AP13,ATS!$AD:$AD,0),1)</f>
        <v>845066</v>
      </c>
      <c r="AS13" s="182" t="str">
        <f>INDEX(ATS!$A:$AE,MATCH(ATS!$AP13,ATS!$AD:$AD,0),2)</f>
        <v>Bushwhacker II Carbon Mips Helmet</v>
      </c>
      <c r="AT13" s="182" t="str">
        <f>INDEX(ATS!$A:$AE,MATCH(ATS!$AP13,ATS!$AD:$AD,0),4)</f>
        <v>MWEMC-SM</v>
      </c>
      <c r="AU13" s="148" t="str">
        <f>INDEX(ATS!$A:$AE,MATCH(ATS!$AP13,ATS!$AD:$AD,0),7)</f>
        <v>Active</v>
      </c>
    </row>
    <row r="14" spans="1:47" x14ac:dyDescent="0.2">
      <c r="A14">
        <v>810050</v>
      </c>
      <c r="B14" t="s">
        <v>535</v>
      </c>
      <c r="C14" t="s">
        <v>4226</v>
      </c>
      <c r="D14" t="s">
        <v>543</v>
      </c>
      <c r="E14" t="s">
        <v>544</v>
      </c>
      <c r="F14" t="s">
        <v>84</v>
      </c>
      <c r="G14" t="s">
        <v>401</v>
      </c>
      <c r="H14">
        <v>17</v>
      </c>
      <c r="I14">
        <v>17</v>
      </c>
      <c r="J14">
        <v>17</v>
      </c>
      <c r="K14">
        <v>17</v>
      </c>
      <c r="L14">
        <v>17</v>
      </c>
      <c r="M14">
        <v>17</v>
      </c>
      <c r="N14">
        <v>17</v>
      </c>
      <c r="O14">
        <v>17</v>
      </c>
      <c r="P14">
        <v>17</v>
      </c>
      <c r="Q14">
        <v>17</v>
      </c>
      <c r="R14">
        <v>17</v>
      </c>
      <c r="S14">
        <v>17</v>
      </c>
      <c r="T14">
        <v>17</v>
      </c>
      <c r="U14">
        <v>17</v>
      </c>
      <c r="V14">
        <v>17</v>
      </c>
      <c r="W14">
        <v>17</v>
      </c>
      <c r="X14">
        <v>17</v>
      </c>
      <c r="Y14">
        <v>17</v>
      </c>
      <c r="Z14">
        <v>17</v>
      </c>
      <c r="AA14">
        <v>17</v>
      </c>
      <c r="AC14" s="180" t="str">
        <f t="shared" si="3"/>
        <v>810050-MSGMC-OS</v>
      </c>
      <c r="AD14" s="181">
        <f>IF(B14="NET","",IF(B14="","",IFERROR(VLOOKUP(AC14,EAN!$A:$B,2,FALSE),"MANGLER - MÅ OPPDATERE EAN-FANEN")))</f>
        <v>7048652553850</v>
      </c>
      <c r="AE14" s="180">
        <f t="shared" si="0"/>
        <v>17</v>
      </c>
      <c r="AF14" s="180">
        <f t="shared" si="1"/>
        <v>17</v>
      </c>
      <c r="AH14" s="149" t="str">
        <f>IF(B14="NET","",IFERROR(VLOOKUP(AD14,'2) Order Form'!$W$9:$W$684,1,FALSE),"Ikke med I order form"))</f>
        <v>Ikke med I order form</v>
      </c>
      <c r="AI14" s="171"/>
      <c r="AJ14" s="159">
        <v>7048652272713</v>
      </c>
      <c r="AK14" s="149">
        <f>IFERROR(VLOOKUP(AJ14,'2) Order Form'!$W$9:$W$724,1,FALSE),"Ikke med I order form")</f>
        <v>7048652272713</v>
      </c>
      <c r="AL14" s="182">
        <f>INDEX(ATS!$A:$AE,MATCH(ATS!$AJ14,ATS!$AD:$AD,0),1)</f>
        <v>845066</v>
      </c>
      <c r="AM14" s="182" t="str">
        <f>INDEX(ATS!$A:$AE,MATCH(ATS!$AJ14,ATS!$AD:$AD,0),2)</f>
        <v>Bushwhacker II Carbon Mips Helmet</v>
      </c>
      <c r="AN14" s="183" t="str">
        <f>INDEX(ATS!$A:$AE,MATCH(ATS!$AJ14,ATS!$AD:$AD,0),4)</f>
        <v>MWEMC-ML</v>
      </c>
      <c r="AP14" s="149">
        <v>7048652272713</v>
      </c>
      <c r="AQ14" s="149">
        <f t="shared" si="2"/>
        <v>7048652272713</v>
      </c>
      <c r="AR14" s="182">
        <f>INDEX(ATS!$A:$AE,MATCH(ATS!$AP14,ATS!$AD:$AD,0),1)</f>
        <v>845066</v>
      </c>
      <c r="AS14" s="182" t="str">
        <f>INDEX(ATS!$A:$AE,MATCH(ATS!$AP14,ATS!$AD:$AD,0),2)</f>
        <v>Bushwhacker II Carbon Mips Helmet</v>
      </c>
      <c r="AT14" s="182" t="str">
        <f>INDEX(ATS!$A:$AE,MATCH(ATS!$AP14,ATS!$AD:$AD,0),4)</f>
        <v>MWEMC-ML</v>
      </c>
      <c r="AU14" s="148" t="str">
        <f>INDEX(ATS!$A:$AE,MATCH(ATS!$AP14,ATS!$AD:$AD,0),7)</f>
        <v>Active</v>
      </c>
    </row>
    <row r="15" spans="1:47" x14ac:dyDescent="0.2">
      <c r="A15" s="155">
        <v>810051</v>
      </c>
      <c r="B15" t="s">
        <v>292</v>
      </c>
      <c r="H15" s="155">
        <v>202137</v>
      </c>
      <c r="I15" s="155">
        <v>202137</v>
      </c>
      <c r="J15" s="155">
        <v>202137</v>
      </c>
      <c r="K15" s="155">
        <v>202137</v>
      </c>
      <c r="L15" s="155">
        <v>202137</v>
      </c>
      <c r="M15" s="155">
        <v>202137</v>
      </c>
      <c r="N15" s="155">
        <v>202137</v>
      </c>
      <c r="O15" s="155">
        <v>202137</v>
      </c>
      <c r="P15" s="155">
        <v>202137</v>
      </c>
      <c r="Q15" s="155">
        <v>202137</v>
      </c>
      <c r="R15" s="155">
        <v>202137</v>
      </c>
      <c r="S15" s="155">
        <v>202137</v>
      </c>
      <c r="T15" s="155">
        <v>202137</v>
      </c>
      <c r="U15" s="155">
        <v>202137</v>
      </c>
      <c r="V15" s="155">
        <v>202137</v>
      </c>
      <c r="W15" s="155">
        <v>202137</v>
      </c>
      <c r="X15" s="155">
        <v>202137</v>
      </c>
      <c r="Y15" s="155">
        <v>202137</v>
      </c>
      <c r="Z15" s="155">
        <v>202137</v>
      </c>
      <c r="AA15" s="155">
        <v>202137</v>
      </c>
      <c r="AC15" s="180" t="str">
        <f t="shared" si="3"/>
        <v>810051-</v>
      </c>
      <c r="AD15" s="181" t="str">
        <f>IF(B15="NET","",IF(B15="","",IFERROR(VLOOKUP(AC15,EAN!$A:$B,2,FALSE),"MANGLER - MÅ OPPDATERE EAN-FANEN")))</f>
        <v/>
      </c>
      <c r="AE15" s="180">
        <f t="shared" si="0"/>
        <v>202137</v>
      </c>
      <c r="AF15" s="180">
        <f t="shared" si="1"/>
        <v>202137</v>
      </c>
      <c r="AH15" s="133" t="str">
        <f>IF(B15="NET","",IFERROR(VLOOKUP(AD15,'2) Order Form'!$W$9:$W$684,1,FALSE),"Ikke med I order form"))</f>
        <v/>
      </c>
      <c r="AJ15" s="159">
        <v>7048652272706</v>
      </c>
      <c r="AK15" s="149">
        <f>IFERROR(VLOOKUP(AJ15,'2) Order Form'!$W$9:$W$724,1,FALSE),"Ikke med I order form")</f>
        <v>7048652272706</v>
      </c>
      <c r="AL15" s="182">
        <f>INDEX(ATS!$A:$AE,MATCH(ATS!$AJ15,ATS!$AD:$AD,0),1)</f>
        <v>845066</v>
      </c>
      <c r="AM15" s="182" t="str">
        <f>INDEX(ATS!$A:$AE,MATCH(ATS!$AJ15,ATS!$AD:$AD,0),2)</f>
        <v>Bushwhacker II Carbon Mips Helmet</v>
      </c>
      <c r="AN15" s="183" t="str">
        <f>INDEX(ATS!$A:$AE,MATCH(ATS!$AJ15,ATS!$AD:$AD,0),4)</f>
        <v>MWEMC-LXL</v>
      </c>
      <c r="AP15" s="149">
        <v>7048652272706</v>
      </c>
      <c r="AQ15" s="149">
        <f t="shared" si="2"/>
        <v>7048652272706</v>
      </c>
      <c r="AR15" s="182">
        <f>INDEX(ATS!$A:$AE,MATCH(ATS!$AP15,ATS!$AD:$AD,0),1)</f>
        <v>845066</v>
      </c>
      <c r="AS15" s="182" t="str">
        <f>INDEX(ATS!$A:$AE,MATCH(ATS!$AP15,ATS!$AD:$AD,0),2)</f>
        <v>Bushwhacker II Carbon Mips Helmet</v>
      </c>
      <c r="AT15" s="182" t="str">
        <f>INDEX(ATS!$A:$AE,MATCH(ATS!$AP15,ATS!$AD:$AD,0),4)</f>
        <v>MWEMC-LXL</v>
      </c>
      <c r="AU15" s="148" t="str">
        <f>INDEX(ATS!$A:$AE,MATCH(ATS!$AP15,ATS!$AD:$AD,0),7)</f>
        <v>Active</v>
      </c>
    </row>
    <row r="16" spans="1:47" x14ac:dyDescent="0.2">
      <c r="A16">
        <v>810051</v>
      </c>
      <c r="B16" t="s">
        <v>545</v>
      </c>
      <c r="C16" t="s">
        <v>4226</v>
      </c>
      <c r="D16" t="s">
        <v>538</v>
      </c>
      <c r="E16" t="s">
        <v>284</v>
      </c>
      <c r="F16" t="s">
        <v>84</v>
      </c>
      <c r="G16" t="s">
        <v>128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C16" s="180" t="str">
        <f t="shared" si="3"/>
        <v>810051-DTBLK-OS</v>
      </c>
      <c r="AD16" s="181">
        <f>IF(B16="NET","",IF(B16="","",IFERROR(VLOOKUP(AC16,EAN!$A:$B,2,FALSE),"MANGLER - MÅ OPPDATERE EAN-FANEN")))</f>
        <v>7048652327536</v>
      </c>
      <c r="AE16" s="180">
        <f t="shared" si="0"/>
        <v>0</v>
      </c>
      <c r="AF16" s="180">
        <f t="shared" si="1"/>
        <v>0</v>
      </c>
      <c r="AH16" s="149" t="str">
        <f>IF(B16="NET","",IFERROR(VLOOKUP(AD16,'2) Order Form'!$W$9:$W$684,1,FALSE),"Ikke med I order form"))</f>
        <v>Ikke med I order form</v>
      </c>
      <c r="AI16" s="171"/>
      <c r="AJ16" s="159">
        <v>7048652272546</v>
      </c>
      <c r="AK16" s="149">
        <f>IFERROR(VLOOKUP(AJ16,'2) Order Form'!$W$9:$W$724,1,FALSE),"Ikke med I order form")</f>
        <v>7048652272546</v>
      </c>
      <c r="AL16" s="182">
        <f>INDEX(ATS!$A:$AE,MATCH(ATS!$AJ16,ATS!$AD:$AD,0),1)</f>
        <v>845065</v>
      </c>
      <c r="AM16" s="182" t="str">
        <f>INDEX(ATS!$A:$AE,MATCH(ATS!$AJ16,ATS!$AD:$AD,0),2)</f>
        <v>Bushwhacker II Mips Helmet</v>
      </c>
      <c r="AN16" s="183" t="str">
        <f>INDEX(ATS!$A:$AE,MATCH(ATS!$AJ16,ATS!$AD:$AD,0),4)</f>
        <v>MBLCK-SM</v>
      </c>
      <c r="AP16" s="149">
        <v>7048652272546</v>
      </c>
      <c r="AQ16" s="149">
        <f t="shared" si="2"/>
        <v>7048652272546</v>
      </c>
      <c r="AR16" s="182">
        <f>INDEX(ATS!$A:$AE,MATCH(ATS!$AP16,ATS!$AD:$AD,0),1)</f>
        <v>845065</v>
      </c>
      <c r="AS16" s="182" t="str">
        <f>INDEX(ATS!$A:$AE,MATCH(ATS!$AP16,ATS!$AD:$AD,0),2)</f>
        <v>Bushwhacker II Mips Helmet</v>
      </c>
      <c r="AT16" s="182" t="str">
        <f>INDEX(ATS!$A:$AE,MATCH(ATS!$AP16,ATS!$AD:$AD,0),4)</f>
        <v>MBLCK-SM</v>
      </c>
      <c r="AU16" s="148" t="str">
        <f>INDEX(ATS!$A:$AE,MATCH(ATS!$AP16,ATS!$AD:$AD,0),7)</f>
        <v>Active</v>
      </c>
    </row>
    <row r="17" spans="1:47" x14ac:dyDescent="0.2">
      <c r="A17" s="155">
        <v>810052</v>
      </c>
      <c r="B17" t="s">
        <v>292</v>
      </c>
      <c r="H17" s="155">
        <v>202137</v>
      </c>
      <c r="I17" s="155">
        <v>202137</v>
      </c>
      <c r="J17" s="155">
        <v>202137</v>
      </c>
      <c r="K17" s="155">
        <v>202137</v>
      </c>
      <c r="L17" s="155">
        <v>202137</v>
      </c>
      <c r="M17" s="155">
        <v>202137</v>
      </c>
      <c r="N17" s="155">
        <v>202137</v>
      </c>
      <c r="O17" s="155">
        <v>202137</v>
      </c>
      <c r="P17" s="155">
        <v>202137</v>
      </c>
      <c r="Q17" s="155">
        <v>202137</v>
      </c>
      <c r="R17" s="155">
        <v>202137</v>
      </c>
      <c r="S17" s="155">
        <v>202137</v>
      </c>
      <c r="T17" s="155">
        <v>202137</v>
      </c>
      <c r="U17" s="155">
        <v>202137</v>
      </c>
      <c r="V17" s="155">
        <v>202137</v>
      </c>
      <c r="W17" s="155">
        <v>202137</v>
      </c>
      <c r="X17" s="155">
        <v>202137</v>
      </c>
      <c r="Y17" s="155">
        <v>202137</v>
      </c>
      <c r="Z17" s="155">
        <v>202137</v>
      </c>
      <c r="AA17" s="155">
        <v>202137</v>
      </c>
      <c r="AC17" s="180" t="str">
        <f t="shared" si="3"/>
        <v>810052-</v>
      </c>
      <c r="AD17" s="181" t="str">
        <f>IF(B17="NET","",IF(B17="","",IFERROR(VLOOKUP(AC17,EAN!$A:$B,2,FALSE),"MANGLER - MÅ OPPDATERE EAN-FANEN")))</f>
        <v/>
      </c>
      <c r="AE17" s="180">
        <f t="shared" si="0"/>
        <v>202137</v>
      </c>
      <c r="AF17" s="180">
        <f t="shared" si="1"/>
        <v>202137</v>
      </c>
      <c r="AH17" s="133" t="str">
        <f>IF(B17="NET","",IFERROR(VLOOKUP(AD17,'2) Order Form'!$W$9:$W$684,1,FALSE),"Ikke med I order form"))</f>
        <v/>
      </c>
      <c r="AJ17" s="159">
        <v>7048652272539</v>
      </c>
      <c r="AK17" s="149">
        <f>IFERROR(VLOOKUP(AJ17,'2) Order Form'!$W$9:$W$724,1,FALSE),"Ikke med I order form")</f>
        <v>7048652272539</v>
      </c>
      <c r="AL17" s="182">
        <f>INDEX(ATS!$A:$AE,MATCH(ATS!$AJ17,ATS!$AD:$AD,0),1)</f>
        <v>845065</v>
      </c>
      <c r="AM17" s="182" t="str">
        <f>INDEX(ATS!$A:$AE,MATCH(ATS!$AJ17,ATS!$AD:$AD,0),2)</f>
        <v>Bushwhacker II Mips Helmet</v>
      </c>
      <c r="AN17" s="183" t="str">
        <f>INDEX(ATS!$A:$AE,MATCH(ATS!$AJ17,ATS!$AD:$AD,0),4)</f>
        <v>MBLCK-ML</v>
      </c>
      <c r="AP17" s="149">
        <v>7048652272539</v>
      </c>
      <c r="AQ17" s="149">
        <f t="shared" si="2"/>
        <v>7048652272539</v>
      </c>
      <c r="AR17" s="182">
        <f>INDEX(ATS!$A:$AE,MATCH(ATS!$AP17,ATS!$AD:$AD,0),1)</f>
        <v>845065</v>
      </c>
      <c r="AS17" s="182" t="str">
        <f>INDEX(ATS!$A:$AE,MATCH(ATS!$AP17,ATS!$AD:$AD,0),2)</f>
        <v>Bushwhacker II Mips Helmet</v>
      </c>
      <c r="AT17" s="182" t="str">
        <f>INDEX(ATS!$A:$AE,MATCH(ATS!$AP17,ATS!$AD:$AD,0),4)</f>
        <v>MBLCK-ML</v>
      </c>
      <c r="AU17" s="148" t="str">
        <f>INDEX(ATS!$A:$AE,MATCH(ATS!$AP17,ATS!$AD:$AD,0),7)</f>
        <v>Active</v>
      </c>
    </row>
    <row r="18" spans="1:47" x14ac:dyDescent="0.2">
      <c r="A18">
        <v>810052</v>
      </c>
      <c r="B18" t="s">
        <v>546</v>
      </c>
      <c r="C18" t="s">
        <v>4226</v>
      </c>
      <c r="D18" t="s">
        <v>287</v>
      </c>
      <c r="E18" t="s">
        <v>288</v>
      </c>
      <c r="F18" t="s">
        <v>84</v>
      </c>
      <c r="G18" t="s">
        <v>128</v>
      </c>
      <c r="H18">
        <v>706</v>
      </c>
      <c r="I18">
        <v>706</v>
      </c>
      <c r="J18">
        <v>706</v>
      </c>
      <c r="K18">
        <v>706</v>
      </c>
      <c r="L18">
        <v>706</v>
      </c>
      <c r="M18">
        <v>706</v>
      </c>
      <c r="N18">
        <v>706</v>
      </c>
      <c r="O18">
        <v>706</v>
      </c>
      <c r="P18">
        <v>706</v>
      </c>
      <c r="Q18">
        <v>706</v>
      </c>
      <c r="R18">
        <v>706</v>
      </c>
      <c r="S18">
        <v>706</v>
      </c>
      <c r="T18">
        <v>706</v>
      </c>
      <c r="U18">
        <v>706</v>
      </c>
      <c r="V18">
        <v>706</v>
      </c>
      <c r="W18">
        <v>706</v>
      </c>
      <c r="X18">
        <v>706</v>
      </c>
      <c r="Y18">
        <v>706</v>
      </c>
      <c r="Z18">
        <v>706</v>
      </c>
      <c r="AA18">
        <v>706</v>
      </c>
      <c r="AC18" s="180" t="str">
        <f t="shared" si="3"/>
        <v>810052-TEBLK-OS</v>
      </c>
      <c r="AD18" s="181">
        <f>IF(B18="NET","",IF(B18="","",IFERROR(VLOOKUP(AC18,EAN!$A:$B,2,FALSE),"MANGLER - MÅ OPPDATERE EAN-FANEN")))</f>
        <v>7048652327543</v>
      </c>
      <c r="AE18" s="180">
        <f t="shared" si="0"/>
        <v>706</v>
      </c>
      <c r="AF18" s="180">
        <f t="shared" si="1"/>
        <v>706</v>
      </c>
      <c r="AH18" s="133">
        <f>IF(B18="NET","",IFERROR(VLOOKUP(AD18,'2) Order Form'!$W$9:$W$684,1,FALSE),"Ikke med I order form"))</f>
        <v>7048652327543</v>
      </c>
      <c r="AJ18" s="159">
        <v>7048652272522</v>
      </c>
      <c r="AK18" s="149">
        <f>IFERROR(VLOOKUP(AJ18,'2) Order Form'!$W$9:$W$724,1,FALSE),"Ikke med I order form")</f>
        <v>7048652272522</v>
      </c>
      <c r="AL18" s="182">
        <f>INDEX(ATS!$A:$AE,MATCH(ATS!$AJ18,ATS!$AD:$AD,0),1)</f>
        <v>845065</v>
      </c>
      <c r="AM18" s="182" t="str">
        <f>INDEX(ATS!$A:$AE,MATCH(ATS!$AJ18,ATS!$AD:$AD,0),2)</f>
        <v>Bushwhacker II Mips Helmet</v>
      </c>
      <c r="AN18" s="183" t="str">
        <f>INDEX(ATS!$A:$AE,MATCH(ATS!$AJ18,ATS!$AD:$AD,0),4)</f>
        <v>MBLCK-LXL</v>
      </c>
      <c r="AP18" s="149">
        <v>7048652272522</v>
      </c>
      <c r="AQ18" s="149">
        <f t="shared" si="2"/>
        <v>7048652272522</v>
      </c>
      <c r="AR18" s="182">
        <f>INDEX(ATS!$A:$AE,MATCH(ATS!$AP18,ATS!$AD:$AD,0),1)</f>
        <v>845065</v>
      </c>
      <c r="AS18" s="182" t="str">
        <f>INDEX(ATS!$A:$AE,MATCH(ATS!$AP18,ATS!$AD:$AD,0),2)</f>
        <v>Bushwhacker II Mips Helmet</v>
      </c>
      <c r="AT18" s="182" t="str">
        <f>INDEX(ATS!$A:$AE,MATCH(ATS!$AP18,ATS!$AD:$AD,0),4)</f>
        <v>MBLCK-LXL</v>
      </c>
      <c r="AU18" s="148" t="str">
        <f>INDEX(ATS!$A:$AE,MATCH(ATS!$AP18,ATS!$AD:$AD,0),7)</f>
        <v>Active</v>
      </c>
    </row>
    <row r="19" spans="1:47" x14ac:dyDescent="0.2">
      <c r="A19" s="155">
        <v>810053</v>
      </c>
      <c r="B19" t="s">
        <v>292</v>
      </c>
      <c r="H19" s="155">
        <v>202137</v>
      </c>
      <c r="I19" s="155">
        <v>202137</v>
      </c>
      <c r="J19" s="155">
        <v>202137</v>
      </c>
      <c r="K19" s="155">
        <v>202137</v>
      </c>
      <c r="L19" s="155">
        <v>202137</v>
      </c>
      <c r="M19" s="155">
        <v>202137</v>
      </c>
      <c r="N19" s="155">
        <v>202137</v>
      </c>
      <c r="O19" s="155">
        <v>202137</v>
      </c>
      <c r="P19" s="155">
        <v>202137</v>
      </c>
      <c r="Q19" s="155">
        <v>202137</v>
      </c>
      <c r="R19" s="155">
        <v>202137</v>
      </c>
      <c r="S19" s="155">
        <v>202137</v>
      </c>
      <c r="T19" s="155">
        <v>202137</v>
      </c>
      <c r="U19" s="155">
        <v>202137</v>
      </c>
      <c r="V19" s="155">
        <v>202137</v>
      </c>
      <c r="W19" s="155">
        <v>202137</v>
      </c>
      <c r="X19" s="155">
        <v>202137</v>
      </c>
      <c r="Y19" s="155">
        <v>202137</v>
      </c>
      <c r="Z19" s="155">
        <v>202137</v>
      </c>
      <c r="AA19" s="155">
        <v>202137</v>
      </c>
      <c r="AC19" s="180" t="str">
        <f t="shared" si="3"/>
        <v>810053-</v>
      </c>
      <c r="AD19" s="181" t="str">
        <f>IF(B19="NET","",IF(B19="","",IFERROR(VLOOKUP(AC19,EAN!$A:$B,2,FALSE),"MANGLER - MÅ OPPDATERE EAN-FANEN")))</f>
        <v/>
      </c>
      <c r="AE19" s="180">
        <f t="shared" si="0"/>
        <v>202137</v>
      </c>
      <c r="AF19" s="180">
        <f t="shared" si="1"/>
        <v>202137</v>
      </c>
      <c r="AH19" s="149" t="str">
        <f>IF(B19="NET","",IFERROR(VLOOKUP(AD19,'2) Order Form'!$W$9:$W$684,1,FALSE),"Ikke med I order form"))</f>
        <v/>
      </c>
      <c r="AI19" s="171"/>
      <c r="AJ19" s="159">
        <v>7048652272669</v>
      </c>
      <c r="AK19" s="149">
        <f>IFERROR(VLOOKUP(AJ19,'2) Order Form'!$W$9:$W$724,1,FALSE),"Ikke med I order form")</f>
        <v>7048652272669</v>
      </c>
      <c r="AL19" s="182">
        <f>INDEX(ATS!$A:$AE,MATCH(ATS!$AJ19,ATS!$AD:$AD,0),1)</f>
        <v>845065</v>
      </c>
      <c r="AM19" s="182" t="str">
        <f>INDEX(ATS!$A:$AE,MATCH(ATS!$AJ19,ATS!$AD:$AD,0),2)</f>
        <v>Bushwhacker II Mips Helmet</v>
      </c>
      <c r="AN19" s="183" t="str">
        <f>INDEX(ATS!$A:$AE,MATCH(ATS!$AJ19,ATS!$AD:$AD,0),4)</f>
        <v>MWHTE-SM</v>
      </c>
      <c r="AP19" s="149">
        <v>7048652272669</v>
      </c>
      <c r="AQ19" s="149">
        <f t="shared" si="2"/>
        <v>7048652272669</v>
      </c>
      <c r="AR19" s="182">
        <f>INDEX(ATS!$A:$AE,MATCH(ATS!$AP19,ATS!$AD:$AD,0),1)</f>
        <v>845065</v>
      </c>
      <c r="AS19" s="182" t="str">
        <f>INDEX(ATS!$A:$AE,MATCH(ATS!$AP19,ATS!$AD:$AD,0),2)</f>
        <v>Bushwhacker II Mips Helmet</v>
      </c>
      <c r="AT19" s="182" t="str">
        <f>INDEX(ATS!$A:$AE,MATCH(ATS!$AP19,ATS!$AD:$AD,0),4)</f>
        <v>MWHTE-SM</v>
      </c>
      <c r="AU19" s="148" t="str">
        <f>INDEX(ATS!$A:$AE,MATCH(ATS!$AP19,ATS!$AD:$AD,0),7)</f>
        <v>Active</v>
      </c>
    </row>
    <row r="20" spans="1:47" x14ac:dyDescent="0.2">
      <c r="A20">
        <v>810053</v>
      </c>
      <c r="B20" t="s">
        <v>547</v>
      </c>
      <c r="C20" t="s">
        <v>4226</v>
      </c>
      <c r="D20" t="s">
        <v>4233</v>
      </c>
      <c r="E20" t="s">
        <v>2650</v>
      </c>
      <c r="F20" t="s">
        <v>84</v>
      </c>
      <c r="G20" t="s">
        <v>128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C20" s="180" t="str">
        <f t="shared" si="3"/>
        <v>810053-BGRRG-OS</v>
      </c>
      <c r="AD20" s="181" t="str">
        <f>IF(B20="NET","",IF(B20="","",IFERROR(VLOOKUP(AC20,EAN!$A:$B,2,FALSE),"MANGLER - MÅ OPPDATERE EAN-FANEN")))</f>
        <v>MANGLER - MÅ OPPDATERE EAN-FANEN</v>
      </c>
      <c r="AE20" s="180">
        <f t="shared" si="0"/>
        <v>0</v>
      </c>
      <c r="AF20" s="180">
        <f t="shared" si="1"/>
        <v>0</v>
      </c>
      <c r="AH20" s="133" t="str">
        <f>IF(B20="NET","",IFERROR(VLOOKUP(AD20,'2) Order Form'!$W$9:$W$684,1,FALSE),"Ikke med I order form"))</f>
        <v>Ikke med I order form</v>
      </c>
      <c r="AJ20" s="159">
        <v>7048652272652</v>
      </c>
      <c r="AK20" s="149">
        <f>IFERROR(VLOOKUP(AJ20,'2) Order Form'!$W$9:$W$724,1,FALSE),"Ikke med I order form")</f>
        <v>7048652272652</v>
      </c>
      <c r="AL20" s="182">
        <f>INDEX(ATS!$A:$AE,MATCH(ATS!$AJ20,ATS!$AD:$AD,0),1)</f>
        <v>845065</v>
      </c>
      <c r="AM20" s="182" t="str">
        <f>INDEX(ATS!$A:$AE,MATCH(ATS!$AJ20,ATS!$AD:$AD,0),2)</f>
        <v>Bushwhacker II Mips Helmet</v>
      </c>
      <c r="AN20" s="183" t="str">
        <f>INDEX(ATS!$A:$AE,MATCH(ATS!$AJ20,ATS!$AD:$AD,0),4)</f>
        <v>MWHTE-ML</v>
      </c>
      <c r="AP20" s="149">
        <v>7048652272652</v>
      </c>
      <c r="AQ20" s="149">
        <f t="shared" si="2"/>
        <v>7048652272652</v>
      </c>
      <c r="AR20" s="182">
        <f>INDEX(ATS!$A:$AE,MATCH(ATS!$AP20,ATS!$AD:$AD,0),1)</f>
        <v>845065</v>
      </c>
      <c r="AS20" s="182" t="str">
        <f>INDEX(ATS!$A:$AE,MATCH(ATS!$AP20,ATS!$AD:$AD,0),2)</f>
        <v>Bushwhacker II Mips Helmet</v>
      </c>
      <c r="AT20" s="182" t="str">
        <f>INDEX(ATS!$A:$AE,MATCH(ATS!$AP20,ATS!$AD:$AD,0),4)</f>
        <v>MWHTE-ML</v>
      </c>
      <c r="AU20" s="148" t="str">
        <f>INDEX(ATS!$A:$AE,MATCH(ATS!$AP20,ATS!$AD:$AD,0),7)</f>
        <v>Active</v>
      </c>
    </row>
    <row r="21" spans="1:47" x14ac:dyDescent="0.2">
      <c r="A21">
        <v>810053</v>
      </c>
      <c r="B21" t="s">
        <v>547</v>
      </c>
      <c r="C21" t="s">
        <v>4226</v>
      </c>
      <c r="D21" t="s">
        <v>4234</v>
      </c>
      <c r="E21" t="s">
        <v>4235</v>
      </c>
      <c r="F21" t="s">
        <v>84</v>
      </c>
      <c r="G21" t="s">
        <v>128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C21" s="180" t="str">
        <f t="shared" si="3"/>
        <v>810053-BRWHT-OS</v>
      </c>
      <c r="AD21" s="181" t="str">
        <f>IF(B21="NET","",IF(B21="","",IFERROR(VLOOKUP(AC21,EAN!$A:$B,2,FALSE),"MANGLER - MÅ OPPDATERE EAN-FANEN")))</f>
        <v>MANGLER - MÅ OPPDATERE EAN-FANEN</v>
      </c>
      <c r="AE21" s="180">
        <f t="shared" si="0"/>
        <v>0</v>
      </c>
      <c r="AF21" s="180">
        <f t="shared" si="1"/>
        <v>0</v>
      </c>
      <c r="AH21" s="133" t="str">
        <f>IF(B21="NET","",IFERROR(VLOOKUP(AD21,'2) Order Form'!$W$9:$W$684,1,FALSE),"Ikke med I order form"))</f>
        <v>Ikke med I order form</v>
      </c>
      <c r="AJ21" s="159">
        <v>7048652272645</v>
      </c>
      <c r="AK21" s="149">
        <f>IFERROR(VLOOKUP(AJ21,'2) Order Form'!$W$9:$W$724,1,FALSE),"Ikke med I order form")</f>
        <v>7048652272645</v>
      </c>
      <c r="AL21" s="182">
        <f>INDEX(ATS!$A:$AE,MATCH(ATS!$AJ21,ATS!$AD:$AD,0),1)</f>
        <v>845065</v>
      </c>
      <c r="AM21" s="182" t="str">
        <f>INDEX(ATS!$A:$AE,MATCH(ATS!$AJ21,ATS!$AD:$AD,0),2)</f>
        <v>Bushwhacker II Mips Helmet</v>
      </c>
      <c r="AN21" s="183" t="str">
        <f>INDEX(ATS!$A:$AE,MATCH(ATS!$AJ21,ATS!$AD:$AD,0),4)</f>
        <v>MWHTE-LXL</v>
      </c>
      <c r="AP21" s="149">
        <v>7048652272645</v>
      </c>
      <c r="AQ21" s="149">
        <f t="shared" si="2"/>
        <v>7048652272645</v>
      </c>
      <c r="AR21" s="182">
        <f>INDEX(ATS!$A:$AE,MATCH(ATS!$AP21,ATS!$AD:$AD,0),1)</f>
        <v>845065</v>
      </c>
      <c r="AS21" s="182" t="str">
        <f>INDEX(ATS!$A:$AE,MATCH(ATS!$AP21,ATS!$AD:$AD,0),2)</f>
        <v>Bushwhacker II Mips Helmet</v>
      </c>
      <c r="AT21" s="182" t="str">
        <f>INDEX(ATS!$A:$AE,MATCH(ATS!$AP21,ATS!$AD:$AD,0),4)</f>
        <v>MWHTE-LXL</v>
      </c>
      <c r="AU21" s="148" t="str">
        <f>INDEX(ATS!$A:$AE,MATCH(ATS!$AP21,ATS!$AD:$AD,0),7)</f>
        <v>Active</v>
      </c>
    </row>
    <row r="22" spans="1:47" x14ac:dyDescent="0.2">
      <c r="A22">
        <v>810053</v>
      </c>
      <c r="B22" t="s">
        <v>547</v>
      </c>
      <c r="C22" t="s">
        <v>4226</v>
      </c>
      <c r="D22" t="s">
        <v>548</v>
      </c>
      <c r="E22" t="s">
        <v>549</v>
      </c>
      <c r="F22" t="s">
        <v>84</v>
      </c>
      <c r="G22" t="s">
        <v>401</v>
      </c>
      <c r="H22">
        <v>16</v>
      </c>
      <c r="I22">
        <v>16</v>
      </c>
      <c r="J22">
        <v>16</v>
      </c>
      <c r="K22">
        <v>16</v>
      </c>
      <c r="L22">
        <v>16</v>
      </c>
      <c r="M22">
        <v>16</v>
      </c>
      <c r="N22">
        <v>16</v>
      </c>
      <c r="O22">
        <v>16</v>
      </c>
      <c r="P22">
        <v>16</v>
      </c>
      <c r="Q22">
        <v>16</v>
      </c>
      <c r="R22">
        <v>16</v>
      </c>
      <c r="S22">
        <v>16</v>
      </c>
      <c r="T22">
        <v>16</v>
      </c>
      <c r="U22">
        <v>16</v>
      </c>
      <c r="V22">
        <v>16</v>
      </c>
      <c r="W22">
        <v>16</v>
      </c>
      <c r="X22">
        <v>16</v>
      </c>
      <c r="Y22">
        <v>16</v>
      </c>
      <c r="Z22">
        <v>16</v>
      </c>
      <c r="AA22">
        <v>16</v>
      </c>
      <c r="AC22" s="180" t="str">
        <f t="shared" si="3"/>
        <v>810053-MBKCE-OS</v>
      </c>
      <c r="AD22" s="181">
        <f>IF(B22="NET","",IF(B22="","",IFERROR(VLOOKUP(AC22,EAN!$A:$B,2,FALSE),"MANGLER - MÅ OPPDATERE EAN-FANEN")))</f>
        <v>7048652327574</v>
      </c>
      <c r="AE22" s="180">
        <f t="shared" si="0"/>
        <v>16</v>
      </c>
      <c r="AF22" s="180">
        <f t="shared" si="1"/>
        <v>16</v>
      </c>
      <c r="AH22" s="133" t="str">
        <f>IF(B22="NET","",IFERROR(VLOOKUP(AD22,'2) Order Form'!$W$9:$W$684,1,FALSE),"Ikke med I order form"))</f>
        <v>Ikke med I order form</v>
      </c>
      <c r="AJ22" s="159">
        <v>7048652660268</v>
      </c>
      <c r="AK22" s="149">
        <f>IFERROR(VLOOKUP(AJ22,'2) Order Form'!$W$9:$W$724,1,FALSE),"Ikke med I order form")</f>
        <v>7048652660268</v>
      </c>
      <c r="AL22" s="182">
        <f>INDEX(ATS!$A:$AE,MATCH(ATS!$AJ22,ATS!$AD:$AD,0),1)</f>
        <v>845065</v>
      </c>
      <c r="AM22" s="182" t="str">
        <f>INDEX(ATS!$A:$AE,MATCH(ATS!$AJ22,ATS!$AD:$AD,0),2)</f>
        <v>Bushwhacker II Mips Helmet</v>
      </c>
      <c r="AN22" s="183" t="str">
        <f>INDEX(ATS!$A:$AE,MATCH(ATS!$AJ22,ATS!$AD:$AD,0),4)</f>
        <v>SGRME-SM</v>
      </c>
      <c r="AP22" s="149">
        <v>7048652660268</v>
      </c>
      <c r="AQ22" s="149">
        <f t="shared" si="2"/>
        <v>7048652660268</v>
      </c>
      <c r="AR22" s="182">
        <f>INDEX(ATS!$A:$AE,MATCH(ATS!$AP22,ATS!$AD:$AD,0),1)</f>
        <v>845065</v>
      </c>
      <c r="AS22" s="182" t="str">
        <f>INDEX(ATS!$A:$AE,MATCH(ATS!$AP22,ATS!$AD:$AD,0),2)</f>
        <v>Bushwhacker II Mips Helmet</v>
      </c>
      <c r="AT22" s="182" t="str">
        <f>INDEX(ATS!$A:$AE,MATCH(ATS!$AP22,ATS!$AD:$AD,0),4)</f>
        <v>SGRME-SM</v>
      </c>
      <c r="AU22" s="148" t="str">
        <f>INDEX(ATS!$A:$AE,MATCH(ATS!$AP22,ATS!$AD:$AD,0),7)</f>
        <v>Active</v>
      </c>
    </row>
    <row r="23" spans="1:47" x14ac:dyDescent="0.2">
      <c r="A23">
        <v>810053</v>
      </c>
      <c r="B23" t="s">
        <v>547</v>
      </c>
      <c r="C23" t="s">
        <v>4226</v>
      </c>
      <c r="D23" t="s">
        <v>550</v>
      </c>
      <c r="E23" t="s">
        <v>89</v>
      </c>
      <c r="F23" t="s">
        <v>84</v>
      </c>
      <c r="G23" t="s">
        <v>128</v>
      </c>
      <c r="H23">
        <v>26</v>
      </c>
      <c r="I23">
        <v>26</v>
      </c>
      <c r="J23">
        <v>26</v>
      </c>
      <c r="K23">
        <v>26</v>
      </c>
      <c r="L23">
        <v>26</v>
      </c>
      <c r="M23">
        <v>26</v>
      </c>
      <c r="N23">
        <v>26</v>
      </c>
      <c r="O23">
        <v>26</v>
      </c>
      <c r="P23">
        <v>26</v>
      </c>
      <c r="Q23">
        <v>26</v>
      </c>
      <c r="R23">
        <v>26</v>
      </c>
      <c r="S23">
        <v>26</v>
      </c>
      <c r="T23">
        <v>26</v>
      </c>
      <c r="U23">
        <v>26</v>
      </c>
      <c r="V23">
        <v>26</v>
      </c>
      <c r="W23">
        <v>26</v>
      </c>
      <c r="X23">
        <v>26</v>
      </c>
      <c r="Y23">
        <v>26</v>
      </c>
      <c r="Z23">
        <v>26</v>
      </c>
      <c r="AA23">
        <v>26</v>
      </c>
      <c r="AC23" s="180" t="str">
        <f t="shared" si="3"/>
        <v>810053-MBLCK-OS</v>
      </c>
      <c r="AD23" s="181">
        <f>IF(B23="NET","",IF(B23="","",IFERROR(VLOOKUP(AC23,EAN!$A:$B,2,FALSE),"MANGLER - MÅ OPPDATERE EAN-FANEN")))</f>
        <v>7048652327581</v>
      </c>
      <c r="AE23" s="180">
        <f t="shared" si="0"/>
        <v>26</v>
      </c>
      <c r="AF23" s="180">
        <f t="shared" si="1"/>
        <v>26</v>
      </c>
      <c r="AH23" s="133">
        <f>IF(B23="NET","",IFERROR(VLOOKUP(AD23,'2) Order Form'!$W$9:$W$684,1,FALSE),"Ikke med I order form"))</f>
        <v>7048652327581</v>
      </c>
      <c r="AJ23" s="159">
        <v>7048652660251</v>
      </c>
      <c r="AK23" s="149">
        <f>IFERROR(VLOOKUP(AJ23,'2) Order Form'!$W$9:$W$724,1,FALSE),"Ikke med I order form")</f>
        <v>7048652660251</v>
      </c>
      <c r="AL23" s="182">
        <f>INDEX(ATS!$A:$AE,MATCH(ATS!$AJ23,ATS!$AD:$AD,0),1)</f>
        <v>845065</v>
      </c>
      <c r="AM23" s="182" t="str">
        <f>INDEX(ATS!$A:$AE,MATCH(ATS!$AJ23,ATS!$AD:$AD,0),2)</f>
        <v>Bushwhacker II Mips Helmet</v>
      </c>
      <c r="AN23" s="183" t="str">
        <f>INDEX(ATS!$A:$AE,MATCH(ATS!$AJ23,ATS!$AD:$AD,0),4)</f>
        <v>SGRME-ML</v>
      </c>
      <c r="AP23" s="149">
        <v>7048652660251</v>
      </c>
      <c r="AQ23" s="149">
        <f t="shared" si="2"/>
        <v>7048652660251</v>
      </c>
      <c r="AR23" s="182">
        <f>INDEX(ATS!$A:$AE,MATCH(ATS!$AP23,ATS!$AD:$AD,0),1)</f>
        <v>845065</v>
      </c>
      <c r="AS23" s="182" t="str">
        <f>INDEX(ATS!$A:$AE,MATCH(ATS!$AP23,ATS!$AD:$AD,0),2)</f>
        <v>Bushwhacker II Mips Helmet</v>
      </c>
      <c r="AT23" s="182" t="str">
        <f>INDEX(ATS!$A:$AE,MATCH(ATS!$AP23,ATS!$AD:$AD,0),4)</f>
        <v>SGRME-ML</v>
      </c>
      <c r="AU23" s="148" t="str">
        <f>INDEX(ATS!$A:$AE,MATCH(ATS!$AP23,ATS!$AD:$AD,0),7)</f>
        <v>Active</v>
      </c>
    </row>
    <row r="24" spans="1:47" x14ac:dyDescent="0.2">
      <c r="A24">
        <v>810053</v>
      </c>
      <c r="B24" t="s">
        <v>547</v>
      </c>
      <c r="C24" t="s">
        <v>4226</v>
      </c>
      <c r="D24" t="s">
        <v>551</v>
      </c>
      <c r="E24" t="s">
        <v>552</v>
      </c>
      <c r="F24" t="s">
        <v>84</v>
      </c>
      <c r="G24" t="s">
        <v>401</v>
      </c>
      <c r="H24">
        <v>12</v>
      </c>
      <c r="I24">
        <v>12</v>
      </c>
      <c r="J24">
        <v>12</v>
      </c>
      <c r="K24">
        <v>12</v>
      </c>
      <c r="L24">
        <v>12</v>
      </c>
      <c r="M24">
        <v>12</v>
      </c>
      <c r="N24">
        <v>12</v>
      </c>
      <c r="O24">
        <v>12</v>
      </c>
      <c r="P24">
        <v>12</v>
      </c>
      <c r="Q24">
        <v>12</v>
      </c>
      <c r="R24">
        <v>12</v>
      </c>
      <c r="S24">
        <v>12</v>
      </c>
      <c r="T24">
        <v>12</v>
      </c>
      <c r="U24">
        <v>12</v>
      </c>
      <c r="V24">
        <v>12</v>
      </c>
      <c r="W24">
        <v>12</v>
      </c>
      <c r="X24">
        <v>12</v>
      </c>
      <c r="Y24">
        <v>12</v>
      </c>
      <c r="Z24">
        <v>12</v>
      </c>
      <c r="AA24">
        <v>12</v>
      </c>
      <c r="AC24" s="180" t="str">
        <f t="shared" si="3"/>
        <v>810053-MCDGY-OS</v>
      </c>
      <c r="AD24" s="181">
        <f>IF(B24="NET","",IF(B24="","",IFERROR(VLOOKUP(AC24,EAN!$A:$B,2,FALSE),"MANGLER - MÅ OPPDATERE EAN-FANEN")))</f>
        <v>7048652327598</v>
      </c>
      <c r="AE24" s="180">
        <f t="shared" si="0"/>
        <v>12</v>
      </c>
      <c r="AF24" s="180">
        <f t="shared" si="1"/>
        <v>12</v>
      </c>
      <c r="AH24" s="133" t="str">
        <f>IF(B24="NET","",IFERROR(VLOOKUP(AD24,'2) Order Form'!$W$9:$W$684,1,FALSE),"Ikke med I order form"))</f>
        <v>Ikke med I order form</v>
      </c>
      <c r="AJ24" s="159">
        <v>7048652660244</v>
      </c>
      <c r="AK24" s="149">
        <f>IFERROR(VLOOKUP(AJ24,'2) Order Form'!$W$9:$W$724,1,FALSE),"Ikke med I order form")</f>
        <v>7048652660244</v>
      </c>
      <c r="AL24" s="182">
        <f>INDEX(ATS!$A:$AE,MATCH(ATS!$AJ24,ATS!$AD:$AD,0),1)</f>
        <v>845065</v>
      </c>
      <c r="AM24" s="182" t="str">
        <f>INDEX(ATS!$A:$AE,MATCH(ATS!$AJ24,ATS!$AD:$AD,0),2)</f>
        <v>Bushwhacker II Mips Helmet</v>
      </c>
      <c r="AN24" s="183" t="str">
        <f>INDEX(ATS!$A:$AE,MATCH(ATS!$AJ24,ATS!$AD:$AD,0),4)</f>
        <v>SGRME-LXL</v>
      </c>
      <c r="AP24" s="149">
        <v>7048652660244</v>
      </c>
      <c r="AQ24" s="149">
        <f t="shared" si="2"/>
        <v>7048652660244</v>
      </c>
      <c r="AR24" s="182">
        <f>INDEX(ATS!$A:$AE,MATCH(ATS!$AP24,ATS!$AD:$AD,0),1)</f>
        <v>845065</v>
      </c>
      <c r="AS24" s="182" t="str">
        <f>INDEX(ATS!$A:$AE,MATCH(ATS!$AP24,ATS!$AD:$AD,0),2)</f>
        <v>Bushwhacker II Mips Helmet</v>
      </c>
      <c r="AT24" s="182" t="str">
        <f>INDEX(ATS!$A:$AE,MATCH(ATS!$AP24,ATS!$AD:$AD,0),4)</f>
        <v>SGRME-LXL</v>
      </c>
      <c r="AU24" s="148" t="str">
        <f>INDEX(ATS!$A:$AE,MATCH(ATS!$AP24,ATS!$AD:$AD,0),7)</f>
        <v>Active</v>
      </c>
    </row>
    <row r="25" spans="1:47" x14ac:dyDescent="0.2">
      <c r="A25">
        <v>810053</v>
      </c>
      <c r="B25" t="s">
        <v>547</v>
      </c>
      <c r="C25" t="s">
        <v>4226</v>
      </c>
      <c r="D25" t="s">
        <v>553</v>
      </c>
      <c r="E25" t="s">
        <v>554</v>
      </c>
      <c r="F25" t="s">
        <v>84</v>
      </c>
      <c r="G25" t="s">
        <v>401</v>
      </c>
      <c r="H25">
        <v>12</v>
      </c>
      <c r="I25">
        <v>12</v>
      </c>
      <c r="J25">
        <v>12</v>
      </c>
      <c r="K25">
        <v>12</v>
      </c>
      <c r="L25">
        <v>12</v>
      </c>
      <c r="M25">
        <v>12</v>
      </c>
      <c r="N25">
        <v>12</v>
      </c>
      <c r="O25">
        <v>12</v>
      </c>
      <c r="P25">
        <v>12</v>
      </c>
      <c r="Q25">
        <v>12</v>
      </c>
      <c r="R25">
        <v>12</v>
      </c>
      <c r="S25">
        <v>12</v>
      </c>
      <c r="T25">
        <v>12</v>
      </c>
      <c r="U25">
        <v>12</v>
      </c>
      <c r="V25">
        <v>12</v>
      </c>
      <c r="W25">
        <v>12</v>
      </c>
      <c r="X25">
        <v>12</v>
      </c>
      <c r="Y25">
        <v>12</v>
      </c>
      <c r="Z25">
        <v>12</v>
      </c>
      <c r="AA25">
        <v>12</v>
      </c>
      <c r="AC25" s="180" t="str">
        <f t="shared" si="3"/>
        <v>810053-MEHRD-OS</v>
      </c>
      <c r="AD25" s="181">
        <f>IF(B25="NET","",IF(B25="","",IFERROR(VLOOKUP(AC25,EAN!$A:$B,2,FALSE),"MANGLER - MÅ OPPDATERE EAN-FANEN")))</f>
        <v>7048652327604</v>
      </c>
      <c r="AE25" s="180">
        <f t="shared" si="0"/>
        <v>12</v>
      </c>
      <c r="AF25" s="180">
        <f t="shared" si="1"/>
        <v>12</v>
      </c>
      <c r="AH25" s="133" t="str">
        <f>IF(B25="NET","",IFERROR(VLOOKUP(AD25,'2) Order Form'!$W$9:$W$684,1,FALSE),"Ikke med I order form"))</f>
        <v>Ikke med I order form</v>
      </c>
      <c r="AJ25" s="159">
        <v>7048652540409</v>
      </c>
      <c r="AK25" s="149">
        <f>IFERROR(VLOOKUP(AJ25,'2) Order Form'!$W$9:$W$724,1,FALSE),"Ikke med I order form")</f>
        <v>7048652540409</v>
      </c>
      <c r="AL25" s="182">
        <f>INDEX(ATS!$A:$AE,MATCH(ATS!$AJ25,ATS!$AD:$AD,0),1)</f>
        <v>845104</v>
      </c>
      <c r="AM25" s="182" t="str">
        <f>INDEX(ATS!$A:$AE,MATCH(ATS!$AJ25,ATS!$AD:$AD,0),2)</f>
        <v>Trailblazer Mips Helmet</v>
      </c>
      <c r="AN25" s="183" t="str">
        <f>INDEX(ATS!$A:$AE,MATCH(ATS!$AJ25,ATS!$AD:$AD,0),4)</f>
        <v>MBLCK-SM</v>
      </c>
      <c r="AP25" s="149">
        <v>7048652661180</v>
      </c>
      <c r="AQ25" s="149">
        <f t="shared" si="2"/>
        <v>7048652661180</v>
      </c>
      <c r="AR25" s="182">
        <f>INDEX(ATS!$A:$AE,MATCH(ATS!$AP25,ATS!$AD:$AD,0),1)</f>
        <v>845104</v>
      </c>
      <c r="AS25" s="182" t="str">
        <f>INDEX(ATS!$A:$AE,MATCH(ATS!$AP25,ATS!$AD:$AD,0),2)</f>
        <v>Trailblazer Mips Helmet</v>
      </c>
      <c r="AT25" s="182" t="str">
        <f>INDEX(ATS!$A:$AE,MATCH(ATS!$AP25,ATS!$AD:$AD,0),4)</f>
        <v>MEAME-SM</v>
      </c>
      <c r="AU25" s="148" t="str">
        <f>INDEX(ATS!$A:$AE,MATCH(ATS!$AP25,ATS!$AD:$AD,0),7)</f>
        <v>Stock</v>
      </c>
    </row>
    <row r="26" spans="1:47" x14ac:dyDescent="0.2">
      <c r="A26">
        <v>810053</v>
      </c>
      <c r="B26" t="s">
        <v>547</v>
      </c>
      <c r="C26" t="s">
        <v>4226</v>
      </c>
      <c r="D26" t="s">
        <v>555</v>
      </c>
      <c r="E26" t="s">
        <v>556</v>
      </c>
      <c r="F26" t="s">
        <v>84</v>
      </c>
      <c r="G26" t="s">
        <v>401</v>
      </c>
      <c r="H26">
        <v>8</v>
      </c>
      <c r="I26">
        <v>8</v>
      </c>
      <c r="J26">
        <v>8</v>
      </c>
      <c r="K26">
        <v>8</v>
      </c>
      <c r="L26">
        <v>8</v>
      </c>
      <c r="M26">
        <v>8</v>
      </c>
      <c r="N26">
        <v>8</v>
      </c>
      <c r="O26">
        <v>8</v>
      </c>
      <c r="P26">
        <v>8</v>
      </c>
      <c r="Q26">
        <v>8</v>
      </c>
      <c r="R26">
        <v>8</v>
      </c>
      <c r="S26">
        <v>8</v>
      </c>
      <c r="T26">
        <v>8</v>
      </c>
      <c r="U26">
        <v>8</v>
      </c>
      <c r="V26">
        <v>8</v>
      </c>
      <c r="W26">
        <v>8</v>
      </c>
      <c r="X26">
        <v>8</v>
      </c>
      <c r="Y26">
        <v>8</v>
      </c>
      <c r="Z26">
        <v>8</v>
      </c>
      <c r="AA26">
        <v>8</v>
      </c>
      <c r="AC26" s="180" t="str">
        <f t="shared" si="3"/>
        <v>810053-MFGRN-OS</v>
      </c>
      <c r="AD26" s="181">
        <f>IF(B26="NET","",IF(B26="","",IFERROR(VLOOKUP(AC26,EAN!$A:$B,2,FALSE),"MANGLER - MÅ OPPDATERE EAN-FANEN")))</f>
        <v>7048652542618</v>
      </c>
      <c r="AE26" s="180">
        <f t="shared" si="0"/>
        <v>8</v>
      </c>
      <c r="AF26" s="180">
        <f t="shared" si="1"/>
        <v>8</v>
      </c>
      <c r="AH26" s="149" t="str">
        <f>IF(B26="NET","",IFERROR(VLOOKUP(AD26,'2) Order Form'!$W$9:$W$684,1,FALSE),"Ikke med I order form"))</f>
        <v>Ikke med I order form</v>
      </c>
      <c r="AI26" s="171"/>
      <c r="AJ26" s="159">
        <v>7048652540393</v>
      </c>
      <c r="AK26" s="149">
        <f>IFERROR(VLOOKUP(AJ26,'2) Order Form'!$W$9:$W$724,1,FALSE),"Ikke med I order form")</f>
        <v>7048652540393</v>
      </c>
      <c r="AL26" s="182">
        <f>INDEX(ATS!$A:$AE,MATCH(ATS!$AJ26,ATS!$AD:$AD,0),1)</f>
        <v>845104</v>
      </c>
      <c r="AM26" s="182" t="str">
        <f>INDEX(ATS!$A:$AE,MATCH(ATS!$AJ26,ATS!$AD:$AD,0),2)</f>
        <v>Trailblazer Mips Helmet</v>
      </c>
      <c r="AN26" s="183" t="str">
        <f>INDEX(ATS!$A:$AE,MATCH(ATS!$AJ26,ATS!$AD:$AD,0),4)</f>
        <v>MBLCK-ML</v>
      </c>
      <c r="AP26" s="149">
        <v>7048652661173</v>
      </c>
      <c r="AQ26" s="149">
        <f t="shared" si="2"/>
        <v>7048652661173</v>
      </c>
      <c r="AR26" s="182">
        <f>INDEX(ATS!$A:$AE,MATCH(ATS!$AP26,ATS!$AD:$AD,0),1)</f>
        <v>845104</v>
      </c>
      <c r="AS26" s="182" t="str">
        <f>INDEX(ATS!$A:$AE,MATCH(ATS!$AP26,ATS!$AD:$AD,0),2)</f>
        <v>Trailblazer Mips Helmet</v>
      </c>
      <c r="AT26" s="182" t="str">
        <f>INDEX(ATS!$A:$AE,MATCH(ATS!$AP26,ATS!$AD:$AD,0),4)</f>
        <v>MEAME-ML</v>
      </c>
      <c r="AU26" s="148" t="str">
        <f>INDEX(ATS!$A:$AE,MATCH(ATS!$AP26,ATS!$AD:$AD,0),7)</f>
        <v>Stock</v>
      </c>
    </row>
    <row r="27" spans="1:47" x14ac:dyDescent="0.2">
      <c r="A27">
        <v>810053</v>
      </c>
      <c r="B27" t="s">
        <v>547</v>
      </c>
      <c r="C27" t="s">
        <v>4226</v>
      </c>
      <c r="D27" t="s">
        <v>557</v>
      </c>
      <c r="E27" t="s">
        <v>90</v>
      </c>
      <c r="F27" t="s">
        <v>84</v>
      </c>
      <c r="G27" t="s">
        <v>401</v>
      </c>
      <c r="H27">
        <v>8</v>
      </c>
      <c r="I27">
        <v>8</v>
      </c>
      <c r="J27">
        <v>8</v>
      </c>
      <c r="K27">
        <v>8</v>
      </c>
      <c r="L27">
        <v>8</v>
      </c>
      <c r="M27">
        <v>8</v>
      </c>
      <c r="N27">
        <v>8</v>
      </c>
      <c r="O27">
        <v>8</v>
      </c>
      <c r="P27">
        <v>8</v>
      </c>
      <c r="Q27">
        <v>8</v>
      </c>
      <c r="R27">
        <v>8</v>
      </c>
      <c r="S27">
        <v>8</v>
      </c>
      <c r="T27">
        <v>8</v>
      </c>
      <c r="U27">
        <v>8</v>
      </c>
      <c r="V27">
        <v>8</v>
      </c>
      <c r="W27">
        <v>8</v>
      </c>
      <c r="X27">
        <v>8</v>
      </c>
      <c r="Y27">
        <v>8</v>
      </c>
      <c r="Z27">
        <v>8</v>
      </c>
      <c r="AA27">
        <v>8</v>
      </c>
      <c r="AC27" s="180" t="str">
        <f t="shared" si="3"/>
        <v>810053-MNAVY-OS</v>
      </c>
      <c r="AD27" s="181">
        <f>IF(B27="NET","",IF(B27="","",IFERROR(VLOOKUP(AC27,EAN!$A:$B,2,FALSE),"MANGLER - MÅ OPPDATERE EAN-FANEN")))</f>
        <v>7048652327611</v>
      </c>
      <c r="AE27" s="180">
        <f t="shared" si="0"/>
        <v>8</v>
      </c>
      <c r="AF27" s="180">
        <f t="shared" si="1"/>
        <v>8</v>
      </c>
      <c r="AH27" s="149" t="str">
        <f>IF(B27="NET","",IFERROR(VLOOKUP(AD27,'2) Order Form'!$W$9:$W$684,1,FALSE),"Ikke med I order form"))</f>
        <v>Ikke med I order form</v>
      </c>
      <c r="AI27" s="171"/>
      <c r="AJ27" s="159">
        <v>7048652540386</v>
      </c>
      <c r="AK27" s="149">
        <f>IFERROR(VLOOKUP(AJ27,'2) Order Form'!$W$9:$W$724,1,FALSE),"Ikke med I order form")</f>
        <v>7048652540386</v>
      </c>
      <c r="AL27" s="182">
        <f>INDEX(ATS!$A:$AE,MATCH(ATS!$AJ27,ATS!$AD:$AD,0),1)</f>
        <v>845104</v>
      </c>
      <c r="AM27" s="182" t="str">
        <f>INDEX(ATS!$A:$AE,MATCH(ATS!$AJ27,ATS!$AD:$AD,0),2)</f>
        <v>Trailblazer Mips Helmet</v>
      </c>
      <c r="AN27" s="183" t="str">
        <f>INDEX(ATS!$A:$AE,MATCH(ATS!$AJ27,ATS!$AD:$AD,0),4)</f>
        <v>MBLCK-LXL</v>
      </c>
      <c r="AP27" s="149">
        <v>7048652661166</v>
      </c>
      <c r="AQ27" s="149">
        <f t="shared" si="2"/>
        <v>7048652661166</v>
      </c>
      <c r="AR27" s="182">
        <f>INDEX(ATS!$A:$AE,MATCH(ATS!$AP27,ATS!$AD:$AD,0),1)</f>
        <v>845104</v>
      </c>
      <c r="AS27" s="182" t="str">
        <f>INDEX(ATS!$A:$AE,MATCH(ATS!$AP27,ATS!$AD:$AD,0),2)</f>
        <v>Trailblazer Mips Helmet</v>
      </c>
      <c r="AT27" s="182" t="str">
        <f>INDEX(ATS!$A:$AE,MATCH(ATS!$AP27,ATS!$AD:$AD,0),4)</f>
        <v>MEAME-LXL</v>
      </c>
      <c r="AU27" s="148" t="str">
        <f>INDEX(ATS!$A:$AE,MATCH(ATS!$AP27,ATS!$AD:$AD,0),7)</f>
        <v>Stock</v>
      </c>
    </row>
    <row r="28" spans="1:47" x14ac:dyDescent="0.2">
      <c r="A28">
        <v>810053</v>
      </c>
      <c r="B28" t="s">
        <v>547</v>
      </c>
      <c r="C28" t="s">
        <v>4226</v>
      </c>
      <c r="D28" t="s">
        <v>558</v>
      </c>
      <c r="E28" t="s">
        <v>559</v>
      </c>
      <c r="F28" t="s">
        <v>84</v>
      </c>
      <c r="G28" t="s">
        <v>401</v>
      </c>
      <c r="H28">
        <v>11</v>
      </c>
      <c r="I28">
        <v>11</v>
      </c>
      <c r="J28">
        <v>11</v>
      </c>
      <c r="K28">
        <v>11</v>
      </c>
      <c r="L28">
        <v>11</v>
      </c>
      <c r="M28">
        <v>11</v>
      </c>
      <c r="N28">
        <v>11</v>
      </c>
      <c r="O28">
        <v>11</v>
      </c>
      <c r="P28">
        <v>11</v>
      </c>
      <c r="Q28">
        <v>11</v>
      </c>
      <c r="R28">
        <v>11</v>
      </c>
      <c r="S28">
        <v>11</v>
      </c>
      <c r="T28">
        <v>11</v>
      </c>
      <c r="U28">
        <v>11</v>
      </c>
      <c r="V28">
        <v>11</v>
      </c>
      <c r="W28">
        <v>11</v>
      </c>
      <c r="X28">
        <v>11</v>
      </c>
      <c r="Y28">
        <v>11</v>
      </c>
      <c r="Z28">
        <v>11</v>
      </c>
      <c r="AA28">
        <v>11</v>
      </c>
      <c r="AC28" s="180" t="str">
        <f t="shared" si="3"/>
        <v>810053-MOEDB-OS</v>
      </c>
      <c r="AD28" s="181">
        <f>IF(B28="NET","",IF(B28="","",IFERROR(VLOOKUP(AC28,EAN!$A:$B,2,FALSE),"MANGLER - MÅ OPPDATERE EAN-FANEN")))</f>
        <v>7048652327628</v>
      </c>
      <c r="AE28" s="180">
        <f t="shared" si="0"/>
        <v>11</v>
      </c>
      <c r="AF28" s="180">
        <f t="shared" si="1"/>
        <v>11</v>
      </c>
      <c r="AH28" s="133" t="str">
        <f>IF(B28="NET","",IFERROR(VLOOKUP(AD28,'2) Order Form'!$W$9:$W$684,1,FALSE),"Ikke med I order form"))</f>
        <v>Ikke med I order form</v>
      </c>
      <c r="AJ28" s="159">
        <v>7048652540522</v>
      </c>
      <c r="AK28" s="149">
        <f>IFERROR(VLOOKUP(AJ28,'2) Order Form'!$W$9:$W$724,1,FALSE),"Ikke med I order form")</f>
        <v>7048652540522</v>
      </c>
      <c r="AL28" s="182">
        <f>INDEX(ATS!$A:$AE,MATCH(ATS!$AJ28,ATS!$AD:$AD,0),1)</f>
        <v>845104</v>
      </c>
      <c r="AM28" s="182" t="str">
        <f>INDEX(ATS!$A:$AE,MATCH(ATS!$AJ28,ATS!$AD:$AD,0),2)</f>
        <v>Trailblazer Mips Helmet</v>
      </c>
      <c r="AN28" s="183" t="str">
        <f>INDEX(ATS!$A:$AE,MATCH(ATS!$AJ28,ATS!$AD:$AD,0),4)</f>
        <v>MWHTE-SM</v>
      </c>
      <c r="AP28" s="149">
        <v>7048652540409</v>
      </c>
      <c r="AQ28" s="149">
        <f t="shared" si="2"/>
        <v>7048652540409</v>
      </c>
      <c r="AR28" s="182">
        <f>INDEX(ATS!$A:$AE,MATCH(ATS!$AP28,ATS!$AD:$AD,0),1)</f>
        <v>845104</v>
      </c>
      <c r="AS28" s="182" t="str">
        <f>INDEX(ATS!$A:$AE,MATCH(ATS!$AP28,ATS!$AD:$AD,0),2)</f>
        <v>Trailblazer Mips Helmet</v>
      </c>
      <c r="AT28" s="182" t="str">
        <f>INDEX(ATS!$A:$AE,MATCH(ATS!$AP28,ATS!$AD:$AD,0),4)</f>
        <v>MBLCK-SM</v>
      </c>
      <c r="AU28" s="148" t="str">
        <f>INDEX(ATS!$A:$AE,MATCH(ATS!$AP28,ATS!$AD:$AD,0),7)</f>
        <v>Active</v>
      </c>
    </row>
    <row r="29" spans="1:47" x14ac:dyDescent="0.2">
      <c r="A29">
        <v>810053</v>
      </c>
      <c r="B29" t="s">
        <v>547</v>
      </c>
      <c r="C29" t="s">
        <v>4226</v>
      </c>
      <c r="D29" t="s">
        <v>560</v>
      </c>
      <c r="E29" t="s">
        <v>561</v>
      </c>
      <c r="F29" t="s">
        <v>84</v>
      </c>
      <c r="G29" t="s">
        <v>401</v>
      </c>
      <c r="H29">
        <v>12</v>
      </c>
      <c r="I29">
        <v>12</v>
      </c>
      <c r="J29">
        <v>12</v>
      </c>
      <c r="K29">
        <v>12</v>
      </c>
      <c r="L29">
        <v>12</v>
      </c>
      <c r="M29">
        <v>12</v>
      </c>
      <c r="N29">
        <v>12</v>
      </c>
      <c r="O29">
        <v>12</v>
      </c>
      <c r="P29">
        <v>12</v>
      </c>
      <c r="Q29">
        <v>12</v>
      </c>
      <c r="R29">
        <v>12</v>
      </c>
      <c r="S29">
        <v>12</v>
      </c>
      <c r="T29">
        <v>12</v>
      </c>
      <c r="U29">
        <v>12</v>
      </c>
      <c r="V29">
        <v>12</v>
      </c>
      <c r="W29">
        <v>12</v>
      </c>
      <c r="X29">
        <v>12</v>
      </c>
      <c r="Y29">
        <v>12</v>
      </c>
      <c r="Z29">
        <v>12</v>
      </c>
      <c r="AA29">
        <v>12</v>
      </c>
      <c r="AC29" s="180" t="str">
        <f t="shared" si="3"/>
        <v>810053-MSEGY-OS</v>
      </c>
      <c r="AD29" s="181">
        <f>IF(B29="NET","",IF(B29="","",IFERROR(VLOOKUP(AC29,EAN!$A:$B,2,FALSE),"MANGLER - MÅ OPPDATERE EAN-FANEN")))</f>
        <v>7048652327635</v>
      </c>
      <c r="AE29" s="180">
        <f t="shared" si="0"/>
        <v>12</v>
      </c>
      <c r="AF29" s="180">
        <f t="shared" si="1"/>
        <v>12</v>
      </c>
      <c r="AH29" s="149" t="str">
        <f>IF(B29="NET","",IFERROR(VLOOKUP(AD29,'2) Order Form'!$W$9:$W$684,1,FALSE),"Ikke med I order form"))</f>
        <v>Ikke med I order form</v>
      </c>
      <c r="AI29" s="171"/>
      <c r="AJ29" s="159">
        <v>7048652540515</v>
      </c>
      <c r="AK29" s="149">
        <f>IFERROR(VLOOKUP(AJ29,'2) Order Form'!$W$9:$W$724,1,FALSE),"Ikke med I order form")</f>
        <v>7048652540515</v>
      </c>
      <c r="AL29" s="182">
        <f>INDEX(ATS!$A:$AE,MATCH(ATS!$AJ29,ATS!$AD:$AD,0),1)</f>
        <v>845104</v>
      </c>
      <c r="AM29" s="182" t="str">
        <f>INDEX(ATS!$A:$AE,MATCH(ATS!$AJ29,ATS!$AD:$AD,0),2)</f>
        <v>Trailblazer Mips Helmet</v>
      </c>
      <c r="AN29" s="183" t="str">
        <f>INDEX(ATS!$A:$AE,MATCH(ATS!$AJ29,ATS!$AD:$AD,0),4)</f>
        <v>MWHTE-ML</v>
      </c>
      <c r="AP29" s="149">
        <v>7048652540393</v>
      </c>
      <c r="AQ29" s="149">
        <f t="shared" si="2"/>
        <v>7048652540393</v>
      </c>
      <c r="AR29" s="182">
        <f>INDEX(ATS!$A:$AE,MATCH(ATS!$AP29,ATS!$AD:$AD,0),1)</f>
        <v>845104</v>
      </c>
      <c r="AS29" s="182" t="str">
        <f>INDEX(ATS!$A:$AE,MATCH(ATS!$AP29,ATS!$AD:$AD,0),2)</f>
        <v>Trailblazer Mips Helmet</v>
      </c>
      <c r="AT29" s="182" t="str">
        <f>INDEX(ATS!$A:$AE,MATCH(ATS!$AP29,ATS!$AD:$AD,0),4)</f>
        <v>MBLCK-ML</v>
      </c>
      <c r="AU29" s="148" t="str">
        <f>INDEX(ATS!$A:$AE,MATCH(ATS!$AP29,ATS!$AD:$AD,0),7)</f>
        <v>Active</v>
      </c>
    </row>
    <row r="30" spans="1:47" x14ac:dyDescent="0.2">
      <c r="A30">
        <v>810053</v>
      </c>
      <c r="B30" t="s">
        <v>547</v>
      </c>
      <c r="C30" t="s">
        <v>4226</v>
      </c>
      <c r="D30" t="s">
        <v>543</v>
      </c>
      <c r="E30" t="s">
        <v>544</v>
      </c>
      <c r="F30" t="s">
        <v>84</v>
      </c>
      <c r="G30" t="s">
        <v>128</v>
      </c>
      <c r="H30">
        <v>3</v>
      </c>
      <c r="I30">
        <v>3</v>
      </c>
      <c r="J30">
        <v>3</v>
      </c>
      <c r="K30">
        <v>3</v>
      </c>
      <c r="L30">
        <v>3</v>
      </c>
      <c r="M30">
        <v>3</v>
      </c>
      <c r="N30">
        <v>3</v>
      </c>
      <c r="O30">
        <v>3</v>
      </c>
      <c r="P30">
        <v>3</v>
      </c>
      <c r="Q30">
        <v>3</v>
      </c>
      <c r="R30">
        <v>3</v>
      </c>
      <c r="S30">
        <v>3</v>
      </c>
      <c r="T30">
        <v>3</v>
      </c>
      <c r="U30">
        <v>3</v>
      </c>
      <c r="V30">
        <v>3</v>
      </c>
      <c r="W30">
        <v>3</v>
      </c>
      <c r="X30">
        <v>3</v>
      </c>
      <c r="Y30">
        <v>3</v>
      </c>
      <c r="Z30">
        <v>3</v>
      </c>
      <c r="AA30">
        <v>3</v>
      </c>
      <c r="AC30" s="180" t="str">
        <f t="shared" si="3"/>
        <v>810053-MSGMC-OS</v>
      </c>
      <c r="AD30" s="181">
        <f>IF(B30="NET","",IF(B30="","",IFERROR(VLOOKUP(AC30,EAN!$A:$B,2,FALSE),"MANGLER - MÅ OPPDATERE EAN-FANEN")))</f>
        <v>7048652542625</v>
      </c>
      <c r="AE30" s="180">
        <f t="shared" si="0"/>
        <v>3</v>
      </c>
      <c r="AF30" s="180">
        <f t="shared" si="1"/>
        <v>3</v>
      </c>
      <c r="AH30" s="149">
        <f>IF(B30="NET","",IFERROR(VLOOKUP(AD30,'2) Order Form'!$W$9:$W$684,1,FALSE),"Ikke med I order form"))</f>
        <v>7048652542625</v>
      </c>
      <c r="AI30" s="171"/>
      <c r="AJ30" s="159">
        <v>7048652540508</v>
      </c>
      <c r="AK30" s="149">
        <f>IFERROR(VLOOKUP(AJ30,'2) Order Form'!$W$9:$W$724,1,FALSE),"Ikke med I order form")</f>
        <v>7048652540508</v>
      </c>
      <c r="AL30" s="182">
        <f>INDEX(ATS!$A:$AE,MATCH(ATS!$AJ30,ATS!$AD:$AD,0),1)</f>
        <v>845104</v>
      </c>
      <c r="AM30" s="182" t="str">
        <f>INDEX(ATS!$A:$AE,MATCH(ATS!$AJ30,ATS!$AD:$AD,0),2)</f>
        <v>Trailblazer Mips Helmet</v>
      </c>
      <c r="AN30" s="183" t="str">
        <f>INDEX(ATS!$A:$AE,MATCH(ATS!$AJ30,ATS!$AD:$AD,0),4)</f>
        <v>MWHTE-LXL</v>
      </c>
      <c r="AP30" s="149">
        <v>7048652540386</v>
      </c>
      <c r="AQ30" s="149">
        <f t="shared" si="2"/>
        <v>7048652540386</v>
      </c>
      <c r="AR30" s="182">
        <f>INDEX(ATS!$A:$AE,MATCH(ATS!$AP30,ATS!$AD:$AD,0),1)</f>
        <v>845104</v>
      </c>
      <c r="AS30" s="182" t="str">
        <f>INDEX(ATS!$A:$AE,MATCH(ATS!$AP30,ATS!$AD:$AD,0),2)</f>
        <v>Trailblazer Mips Helmet</v>
      </c>
      <c r="AT30" s="182" t="str">
        <f>INDEX(ATS!$A:$AE,MATCH(ATS!$AP30,ATS!$AD:$AD,0),4)</f>
        <v>MBLCK-LXL</v>
      </c>
      <c r="AU30" s="148" t="str">
        <f>INDEX(ATS!$A:$AE,MATCH(ATS!$AP30,ATS!$AD:$AD,0),7)</f>
        <v>Active</v>
      </c>
    </row>
    <row r="31" spans="1:47" x14ac:dyDescent="0.2">
      <c r="A31">
        <v>810053</v>
      </c>
      <c r="B31" t="s">
        <v>547</v>
      </c>
      <c r="C31" t="s">
        <v>4226</v>
      </c>
      <c r="D31" t="s">
        <v>562</v>
      </c>
      <c r="E31" t="s">
        <v>91</v>
      </c>
      <c r="F31" t="s">
        <v>84</v>
      </c>
      <c r="G31" t="s">
        <v>128</v>
      </c>
      <c r="H31">
        <v>5</v>
      </c>
      <c r="I31">
        <v>5</v>
      </c>
      <c r="J31">
        <v>5</v>
      </c>
      <c r="K31">
        <v>5</v>
      </c>
      <c r="L31">
        <v>5</v>
      </c>
      <c r="M31">
        <v>5</v>
      </c>
      <c r="N31">
        <v>5</v>
      </c>
      <c r="O31">
        <v>5</v>
      </c>
      <c r="P31">
        <v>5</v>
      </c>
      <c r="Q31">
        <v>5</v>
      </c>
      <c r="R31">
        <v>5</v>
      </c>
      <c r="S31">
        <v>5</v>
      </c>
      <c r="T31">
        <v>5</v>
      </c>
      <c r="U31">
        <v>5</v>
      </c>
      <c r="V31">
        <v>5</v>
      </c>
      <c r="W31">
        <v>5</v>
      </c>
      <c r="X31">
        <v>5</v>
      </c>
      <c r="Y31">
        <v>5</v>
      </c>
      <c r="Z31">
        <v>5</v>
      </c>
      <c r="AA31">
        <v>5</v>
      </c>
      <c r="AC31" s="180" t="str">
        <f t="shared" si="3"/>
        <v>810053-MWHTE-OS</v>
      </c>
      <c r="AD31" s="181">
        <f>IF(B31="NET","",IF(B31="","",IFERROR(VLOOKUP(AC31,EAN!$A:$B,2,FALSE),"MANGLER - MÅ OPPDATERE EAN-FANEN")))</f>
        <v>7048652327642</v>
      </c>
      <c r="AE31" s="180">
        <f t="shared" si="0"/>
        <v>5</v>
      </c>
      <c r="AF31" s="180">
        <f t="shared" si="1"/>
        <v>5</v>
      </c>
      <c r="AH31" s="133">
        <f>IF(B31="NET","",IFERROR(VLOOKUP(AD31,'2) Order Form'!$W$9:$W$684,1,FALSE),"Ikke med I order form"))</f>
        <v>7048652327642</v>
      </c>
      <c r="AJ31" s="159">
        <v>7048652661180</v>
      </c>
      <c r="AK31" s="149">
        <f>IFERROR(VLOOKUP(AJ31,'2) Order Form'!$W$9:$W$724,1,FALSE),"Ikke med I order form")</f>
        <v>7048652661180</v>
      </c>
      <c r="AL31" s="182">
        <f>INDEX(ATS!$A:$AE,MATCH(ATS!$AJ31,ATS!$AD:$AD,0),1)</f>
        <v>845104</v>
      </c>
      <c r="AM31" s="182" t="str">
        <f>INDEX(ATS!$A:$AE,MATCH(ATS!$AJ31,ATS!$AD:$AD,0),2)</f>
        <v>Trailblazer Mips Helmet</v>
      </c>
      <c r="AN31" s="183" t="str">
        <f>INDEX(ATS!$A:$AE,MATCH(ATS!$AJ31,ATS!$AD:$AD,0),4)</f>
        <v>MEAME-SM</v>
      </c>
      <c r="AP31" s="149">
        <v>7048652661210</v>
      </c>
      <c r="AQ31" s="149">
        <f t="shared" si="2"/>
        <v>7048652661210</v>
      </c>
      <c r="AR31" s="182">
        <f>INDEX(ATS!$A:$AE,MATCH(ATS!$AP31,ATS!$AD:$AD,0),1)</f>
        <v>845104</v>
      </c>
      <c r="AS31" s="182" t="str">
        <f>INDEX(ATS!$A:$AE,MATCH(ATS!$AP31,ATS!$AD:$AD,0),2)</f>
        <v>Trailblazer Mips Helmet</v>
      </c>
      <c r="AT31" s="182" t="str">
        <f>INDEX(ATS!$A:$AE,MATCH(ATS!$AP31,ATS!$AD:$AD,0),4)</f>
        <v>MNGRY-SM</v>
      </c>
      <c r="AU31" s="148" t="str">
        <f>INDEX(ATS!$A:$AE,MATCH(ATS!$AP31,ATS!$AD:$AD,0),7)</f>
        <v>Stock</v>
      </c>
    </row>
    <row r="32" spans="1:47" x14ac:dyDescent="0.2">
      <c r="A32" s="155">
        <v>810054</v>
      </c>
      <c r="B32" t="s">
        <v>292</v>
      </c>
      <c r="H32" s="155">
        <v>202137</v>
      </c>
      <c r="I32" s="155">
        <v>202137</v>
      </c>
      <c r="J32" s="155">
        <v>202137</v>
      </c>
      <c r="K32" s="155">
        <v>202137</v>
      </c>
      <c r="L32" s="155">
        <v>202137</v>
      </c>
      <c r="M32" s="155">
        <v>202137</v>
      </c>
      <c r="N32" s="155">
        <v>202137</v>
      </c>
      <c r="O32" s="155">
        <v>202137</v>
      </c>
      <c r="P32" s="155">
        <v>202137</v>
      </c>
      <c r="Q32" s="155">
        <v>202137</v>
      </c>
      <c r="R32" s="155">
        <v>202137</v>
      </c>
      <c r="S32" s="155">
        <v>202137</v>
      </c>
      <c r="T32" s="155">
        <v>202137</v>
      </c>
      <c r="U32" s="155">
        <v>202137</v>
      </c>
      <c r="V32" s="155">
        <v>202137</v>
      </c>
      <c r="W32" s="155">
        <v>202137</v>
      </c>
      <c r="X32" s="155">
        <v>202137</v>
      </c>
      <c r="Y32" s="155">
        <v>202137</v>
      </c>
      <c r="Z32" s="155">
        <v>202137</v>
      </c>
      <c r="AA32" s="155">
        <v>202137</v>
      </c>
      <c r="AC32" s="180" t="str">
        <f t="shared" si="3"/>
        <v>810054-</v>
      </c>
      <c r="AD32" s="181" t="str">
        <f>IF(B32="NET","",IF(B32="","",IFERROR(VLOOKUP(AC32,EAN!$A:$B,2,FALSE),"MANGLER - MÅ OPPDATERE EAN-FANEN")))</f>
        <v/>
      </c>
      <c r="AE32" s="180">
        <f t="shared" si="0"/>
        <v>202137</v>
      </c>
      <c r="AF32" s="180">
        <f t="shared" si="1"/>
        <v>202137</v>
      </c>
      <c r="AH32" s="149" t="str">
        <f>IF(B32="NET","",IFERROR(VLOOKUP(AD32,'2) Order Form'!$W$9:$W$684,1,FALSE),"Ikke med I order form"))</f>
        <v/>
      </c>
      <c r="AI32" s="171"/>
      <c r="AJ32" s="159">
        <v>7048652661173</v>
      </c>
      <c r="AK32" s="149">
        <f>IFERROR(VLOOKUP(AJ32,'2) Order Form'!$W$9:$W$724,1,FALSE),"Ikke med I order form")</f>
        <v>7048652661173</v>
      </c>
      <c r="AL32" s="182">
        <f>INDEX(ATS!$A:$AE,MATCH(ATS!$AJ32,ATS!$AD:$AD,0),1)</f>
        <v>845104</v>
      </c>
      <c r="AM32" s="182" t="str">
        <f>INDEX(ATS!$A:$AE,MATCH(ATS!$AJ32,ATS!$AD:$AD,0),2)</f>
        <v>Trailblazer Mips Helmet</v>
      </c>
      <c r="AN32" s="183" t="str">
        <f>INDEX(ATS!$A:$AE,MATCH(ATS!$AJ32,ATS!$AD:$AD,0),4)</f>
        <v>MEAME-ML</v>
      </c>
      <c r="AP32" s="149">
        <v>7048652661203</v>
      </c>
      <c r="AQ32" s="149">
        <f t="shared" si="2"/>
        <v>7048652661203</v>
      </c>
      <c r="AR32" s="182">
        <f>INDEX(ATS!$A:$AE,MATCH(ATS!$AP32,ATS!$AD:$AD,0),1)</f>
        <v>845104</v>
      </c>
      <c r="AS32" s="182" t="str">
        <f>INDEX(ATS!$A:$AE,MATCH(ATS!$AP32,ATS!$AD:$AD,0),2)</f>
        <v>Trailblazer Mips Helmet</v>
      </c>
      <c r="AT32" s="182" t="str">
        <f>INDEX(ATS!$A:$AE,MATCH(ATS!$AP32,ATS!$AD:$AD,0),4)</f>
        <v>MNGRY-ML</v>
      </c>
      <c r="AU32" s="148" t="str">
        <f>INDEX(ATS!$A:$AE,MATCH(ATS!$AP32,ATS!$AD:$AD,0),7)</f>
        <v>Stock</v>
      </c>
    </row>
    <row r="33" spans="1:47" x14ac:dyDescent="0.2">
      <c r="A33">
        <v>810054</v>
      </c>
      <c r="B33" t="s">
        <v>4433</v>
      </c>
      <c r="C33" t="s">
        <v>4226</v>
      </c>
      <c r="D33" t="s">
        <v>564</v>
      </c>
      <c r="E33" t="s">
        <v>565</v>
      </c>
      <c r="F33" t="s">
        <v>84</v>
      </c>
      <c r="G33" t="s">
        <v>128</v>
      </c>
      <c r="H33">
        <v>30</v>
      </c>
      <c r="I33">
        <v>30</v>
      </c>
      <c r="J33">
        <v>30</v>
      </c>
      <c r="K33">
        <v>30</v>
      </c>
      <c r="L33">
        <v>30</v>
      </c>
      <c r="M33">
        <v>30</v>
      </c>
      <c r="N33">
        <v>30</v>
      </c>
      <c r="O33">
        <v>30</v>
      </c>
      <c r="P33">
        <v>30</v>
      </c>
      <c r="Q33">
        <v>30</v>
      </c>
      <c r="R33">
        <v>30</v>
      </c>
      <c r="S33">
        <v>30</v>
      </c>
      <c r="T33">
        <v>30</v>
      </c>
      <c r="U33">
        <v>30</v>
      </c>
      <c r="V33">
        <v>30</v>
      </c>
      <c r="W33">
        <v>30</v>
      </c>
      <c r="X33">
        <v>30</v>
      </c>
      <c r="Y33">
        <v>30</v>
      </c>
      <c r="Z33">
        <v>30</v>
      </c>
      <c r="AA33">
        <v>30</v>
      </c>
      <c r="AC33" s="180" t="str">
        <f t="shared" si="3"/>
        <v>810054-MBKME-OS</v>
      </c>
      <c r="AD33" s="181">
        <f>IF(B33="NET","",IF(B33="","",IFERROR(VLOOKUP(AC33,EAN!$A:$B,2,FALSE),"MANGLER - MÅ OPPDATERE EAN-FANEN")))</f>
        <v>7048652327550</v>
      </c>
      <c r="AE33" s="180">
        <f t="shared" si="0"/>
        <v>30</v>
      </c>
      <c r="AF33" s="180">
        <f t="shared" si="1"/>
        <v>30</v>
      </c>
      <c r="AH33" s="149">
        <f>IF(B33="NET","",IFERROR(VLOOKUP(AD33,'2) Order Form'!$W$9:$W$684,1,FALSE),"Ikke med I order form"))</f>
        <v>7048652327550</v>
      </c>
      <c r="AI33" s="171"/>
      <c r="AJ33" s="159">
        <v>7048652661166</v>
      </c>
      <c r="AK33" s="149">
        <f>IFERROR(VLOOKUP(AJ33,'2) Order Form'!$W$9:$W$724,1,FALSE),"Ikke med I order form")</f>
        <v>7048652661166</v>
      </c>
      <c r="AL33" s="182">
        <f>INDEX(ATS!$A:$AE,MATCH(ATS!$AJ33,ATS!$AD:$AD,0),1)</f>
        <v>845104</v>
      </c>
      <c r="AM33" s="182" t="str">
        <f>INDEX(ATS!$A:$AE,MATCH(ATS!$AJ33,ATS!$AD:$AD,0),2)</f>
        <v>Trailblazer Mips Helmet</v>
      </c>
      <c r="AN33" s="183" t="str">
        <f>INDEX(ATS!$A:$AE,MATCH(ATS!$AJ33,ATS!$AD:$AD,0),4)</f>
        <v>MEAME-LXL</v>
      </c>
      <c r="AP33" s="149">
        <v>7048652661197</v>
      </c>
      <c r="AQ33" s="149">
        <f t="shared" si="2"/>
        <v>7048652661197</v>
      </c>
      <c r="AR33" s="182">
        <f>INDEX(ATS!$A:$AE,MATCH(ATS!$AP33,ATS!$AD:$AD,0),1)</f>
        <v>845104</v>
      </c>
      <c r="AS33" s="182" t="str">
        <f>INDEX(ATS!$A:$AE,MATCH(ATS!$AP33,ATS!$AD:$AD,0),2)</f>
        <v>Trailblazer Mips Helmet</v>
      </c>
      <c r="AT33" s="182" t="str">
        <f>INDEX(ATS!$A:$AE,MATCH(ATS!$AP33,ATS!$AD:$AD,0),4)</f>
        <v>MNGRY-LXL</v>
      </c>
      <c r="AU33" s="148" t="str">
        <f>INDEX(ATS!$A:$AE,MATCH(ATS!$AP33,ATS!$AD:$AD,0),7)</f>
        <v>Stock</v>
      </c>
    </row>
    <row r="34" spans="1:47" x14ac:dyDescent="0.2">
      <c r="A34">
        <v>810054</v>
      </c>
      <c r="B34" t="s">
        <v>4433</v>
      </c>
      <c r="C34" t="s">
        <v>4226</v>
      </c>
      <c r="D34" t="s">
        <v>566</v>
      </c>
      <c r="E34" t="s">
        <v>567</v>
      </c>
      <c r="F34" t="s">
        <v>84</v>
      </c>
      <c r="G34" t="s">
        <v>128</v>
      </c>
      <c r="H34">
        <v>19</v>
      </c>
      <c r="I34">
        <v>19</v>
      </c>
      <c r="J34">
        <v>19</v>
      </c>
      <c r="K34">
        <v>19</v>
      </c>
      <c r="L34">
        <v>19</v>
      </c>
      <c r="M34">
        <v>19</v>
      </c>
      <c r="N34">
        <v>19</v>
      </c>
      <c r="O34">
        <v>19</v>
      </c>
      <c r="P34">
        <v>19</v>
      </c>
      <c r="Q34">
        <v>19</v>
      </c>
      <c r="R34">
        <v>19</v>
      </c>
      <c r="S34">
        <v>19</v>
      </c>
      <c r="T34">
        <v>19</v>
      </c>
      <c r="U34">
        <v>19</v>
      </c>
      <c r="V34">
        <v>19</v>
      </c>
      <c r="W34">
        <v>19</v>
      </c>
      <c r="X34">
        <v>19</v>
      </c>
      <c r="Y34">
        <v>19</v>
      </c>
      <c r="Z34">
        <v>19</v>
      </c>
      <c r="AA34">
        <v>19</v>
      </c>
      <c r="AC34" s="180" t="str">
        <f t="shared" si="3"/>
        <v>810054-MWEMC-OS</v>
      </c>
      <c r="AD34" s="181">
        <f>IF(B34="NET","",IF(B34="","",IFERROR(VLOOKUP(AC34,EAN!$A:$B,2,FALSE),"MANGLER - MÅ OPPDATERE EAN-FANEN")))</f>
        <v>7048652327567</v>
      </c>
      <c r="AE34" s="180">
        <f t="shared" si="0"/>
        <v>19</v>
      </c>
      <c r="AF34" s="180">
        <f t="shared" si="1"/>
        <v>19</v>
      </c>
      <c r="AH34" s="149">
        <f>IF(B34="NET","",IFERROR(VLOOKUP(AD34,'2) Order Form'!$W$9:$W$684,1,FALSE),"Ikke med I order form"))</f>
        <v>7048652327567</v>
      </c>
      <c r="AI34" s="171"/>
      <c r="AJ34" s="159">
        <v>7048652661210</v>
      </c>
      <c r="AK34" s="149">
        <f>IFERROR(VLOOKUP(AJ34,'2) Order Form'!$W$9:$W$724,1,FALSE),"Ikke med I order form")</f>
        <v>7048652661210</v>
      </c>
      <c r="AL34" s="182">
        <f>INDEX(ATS!$A:$AE,MATCH(ATS!$AJ34,ATS!$AD:$AD,0),1)</f>
        <v>845104</v>
      </c>
      <c r="AM34" s="182" t="str">
        <f>INDEX(ATS!$A:$AE,MATCH(ATS!$AJ34,ATS!$AD:$AD,0),2)</f>
        <v>Trailblazer Mips Helmet</v>
      </c>
      <c r="AN34" s="183" t="str">
        <f>INDEX(ATS!$A:$AE,MATCH(ATS!$AJ34,ATS!$AD:$AD,0),4)</f>
        <v>MNGRY-SM</v>
      </c>
      <c r="AP34" s="149">
        <v>7048652540522</v>
      </c>
      <c r="AQ34" s="149">
        <f t="shared" si="2"/>
        <v>7048652540522</v>
      </c>
      <c r="AR34" s="182">
        <f>INDEX(ATS!$A:$AE,MATCH(ATS!$AP34,ATS!$AD:$AD,0),1)</f>
        <v>845104</v>
      </c>
      <c r="AS34" s="182" t="str">
        <f>INDEX(ATS!$A:$AE,MATCH(ATS!$AP34,ATS!$AD:$AD,0),2)</f>
        <v>Trailblazer Mips Helmet</v>
      </c>
      <c r="AT34" s="182" t="str">
        <f>INDEX(ATS!$A:$AE,MATCH(ATS!$AP34,ATS!$AD:$AD,0),4)</f>
        <v>MWHTE-SM</v>
      </c>
      <c r="AU34" s="148" t="str">
        <f>INDEX(ATS!$A:$AE,MATCH(ATS!$AP34,ATS!$AD:$AD,0),7)</f>
        <v>Active</v>
      </c>
    </row>
    <row r="35" spans="1:47" x14ac:dyDescent="0.2">
      <c r="A35" s="155">
        <v>810055</v>
      </c>
      <c r="B35" t="s">
        <v>292</v>
      </c>
      <c r="H35" s="155">
        <v>202137</v>
      </c>
      <c r="I35" s="155">
        <v>202137</v>
      </c>
      <c r="J35" s="155">
        <v>202137</v>
      </c>
      <c r="K35" s="155">
        <v>202137</v>
      </c>
      <c r="L35" s="155">
        <v>202137</v>
      </c>
      <c r="M35" s="155">
        <v>202137</v>
      </c>
      <c r="N35" s="155">
        <v>202137</v>
      </c>
      <c r="O35" s="155">
        <v>202137</v>
      </c>
      <c r="P35" s="155">
        <v>202137</v>
      </c>
      <c r="Q35" s="155">
        <v>202137</v>
      </c>
      <c r="R35" s="155">
        <v>202137</v>
      </c>
      <c r="S35" s="155">
        <v>202137</v>
      </c>
      <c r="T35" s="155">
        <v>202137</v>
      </c>
      <c r="U35" s="155">
        <v>202137</v>
      </c>
      <c r="V35" s="155">
        <v>202137</v>
      </c>
      <c r="W35" s="155">
        <v>202137</v>
      </c>
      <c r="X35" s="155">
        <v>202137</v>
      </c>
      <c r="Y35" s="155">
        <v>202137</v>
      </c>
      <c r="Z35" s="155">
        <v>202137</v>
      </c>
      <c r="AA35" s="155">
        <v>202137</v>
      </c>
      <c r="AC35" s="180" t="str">
        <f t="shared" si="3"/>
        <v>810055-</v>
      </c>
      <c r="AD35" s="181" t="str">
        <f>IF(B35="NET","",IF(B35="","",IFERROR(VLOOKUP(AC35,EAN!$A:$B,2,FALSE),"MANGLER - MÅ OPPDATERE EAN-FANEN")))</f>
        <v/>
      </c>
      <c r="AE35" s="180">
        <f t="shared" si="0"/>
        <v>202137</v>
      </c>
      <c r="AF35" s="180">
        <f t="shared" si="1"/>
        <v>202137</v>
      </c>
      <c r="AH35" s="133" t="str">
        <f>IF(B35="NET","",IFERROR(VLOOKUP(AD35,'2) Order Form'!$W$9:$W$684,1,FALSE),"Ikke med I order form"))</f>
        <v/>
      </c>
      <c r="AJ35" s="159">
        <v>7048652661203</v>
      </c>
      <c r="AK35" s="149">
        <f>IFERROR(VLOOKUP(AJ35,'2) Order Form'!$W$9:$W$724,1,FALSE),"Ikke med I order form")</f>
        <v>7048652661203</v>
      </c>
      <c r="AL35" s="182">
        <f>INDEX(ATS!$A:$AE,MATCH(ATS!$AJ35,ATS!$AD:$AD,0),1)</f>
        <v>845104</v>
      </c>
      <c r="AM35" s="182" t="str">
        <f>INDEX(ATS!$A:$AE,MATCH(ATS!$AJ35,ATS!$AD:$AD,0),2)</f>
        <v>Trailblazer Mips Helmet</v>
      </c>
      <c r="AN35" s="183" t="str">
        <f>INDEX(ATS!$A:$AE,MATCH(ATS!$AJ35,ATS!$AD:$AD,0),4)</f>
        <v>MNGRY-ML</v>
      </c>
      <c r="AP35" s="149">
        <v>7048652540515</v>
      </c>
      <c r="AQ35" s="149">
        <f t="shared" si="2"/>
        <v>7048652540515</v>
      </c>
      <c r="AR35" s="182">
        <f>INDEX(ATS!$A:$AE,MATCH(ATS!$AP35,ATS!$AD:$AD,0),1)</f>
        <v>845104</v>
      </c>
      <c r="AS35" s="182" t="str">
        <f>INDEX(ATS!$A:$AE,MATCH(ATS!$AP35,ATS!$AD:$AD,0),2)</f>
        <v>Trailblazer Mips Helmet</v>
      </c>
      <c r="AT35" s="182" t="str">
        <f>INDEX(ATS!$A:$AE,MATCH(ATS!$AP35,ATS!$AD:$AD,0),4)</f>
        <v>MWHTE-ML</v>
      </c>
      <c r="AU35" s="148" t="str">
        <f>INDEX(ATS!$A:$AE,MATCH(ATS!$AP35,ATS!$AD:$AD,0),7)</f>
        <v>Active</v>
      </c>
    </row>
    <row r="36" spans="1:47" x14ac:dyDescent="0.2">
      <c r="A36">
        <v>810055</v>
      </c>
      <c r="B36" t="s">
        <v>568</v>
      </c>
      <c r="C36" t="s">
        <v>4226</v>
      </c>
      <c r="D36" t="s">
        <v>569</v>
      </c>
      <c r="E36" t="s">
        <v>288</v>
      </c>
      <c r="F36" t="s">
        <v>85</v>
      </c>
      <c r="G36" t="s">
        <v>401</v>
      </c>
      <c r="H36">
        <v>6</v>
      </c>
      <c r="I36">
        <v>6</v>
      </c>
      <c r="J36">
        <v>6</v>
      </c>
      <c r="K36">
        <v>6</v>
      </c>
      <c r="L36">
        <v>6</v>
      </c>
      <c r="M36">
        <v>6</v>
      </c>
      <c r="N36">
        <v>6</v>
      </c>
      <c r="O36">
        <v>6</v>
      </c>
      <c r="P36">
        <v>6</v>
      </c>
      <c r="Q36">
        <v>6</v>
      </c>
      <c r="R36">
        <v>6</v>
      </c>
      <c r="S36">
        <v>6</v>
      </c>
      <c r="T36">
        <v>6</v>
      </c>
      <c r="U36">
        <v>6</v>
      </c>
      <c r="V36">
        <v>6</v>
      </c>
      <c r="W36">
        <v>6</v>
      </c>
      <c r="X36">
        <v>6</v>
      </c>
      <c r="Y36">
        <v>6</v>
      </c>
      <c r="Z36">
        <v>6</v>
      </c>
      <c r="AA36">
        <v>6</v>
      </c>
      <c r="AC36" s="180" t="str">
        <f t="shared" si="3"/>
        <v>810055-TEBLK-SM</v>
      </c>
      <c r="AD36" s="181">
        <f>IF(B36="NET","",IF(B36="","",IFERROR(VLOOKUP(AC36,EAN!$A:$B,2,FALSE),"MANGLER - MÅ OPPDATERE EAN-FANEN")))</f>
        <v>7048652327673</v>
      </c>
      <c r="AE36" s="180">
        <f t="shared" si="0"/>
        <v>6</v>
      </c>
      <c r="AF36" s="180">
        <f t="shared" si="1"/>
        <v>6</v>
      </c>
      <c r="AH36" s="149">
        <f>IF(B36="NET","",IFERROR(VLOOKUP(AD36,'2) Order Form'!$W$9:$W$684,1,FALSE),"Ikke med I order form"))</f>
        <v>7048652327673</v>
      </c>
      <c r="AI36" s="171"/>
      <c r="AJ36" s="159">
        <v>7048652661197</v>
      </c>
      <c r="AK36" s="149">
        <f>IFERROR(VLOOKUP(AJ36,'2) Order Form'!$W$9:$W$724,1,FALSE),"Ikke med I order form")</f>
        <v>7048652661197</v>
      </c>
      <c r="AL36" s="182">
        <f>INDEX(ATS!$A:$AE,MATCH(ATS!$AJ36,ATS!$AD:$AD,0),1)</f>
        <v>845104</v>
      </c>
      <c r="AM36" s="182" t="str">
        <f>INDEX(ATS!$A:$AE,MATCH(ATS!$AJ36,ATS!$AD:$AD,0),2)</f>
        <v>Trailblazer Mips Helmet</v>
      </c>
      <c r="AN36" s="183" t="str">
        <f>INDEX(ATS!$A:$AE,MATCH(ATS!$AJ36,ATS!$AD:$AD,0),4)</f>
        <v>MNGRY-LXL</v>
      </c>
      <c r="AP36" s="149">
        <v>7048652540508</v>
      </c>
      <c r="AQ36" s="149">
        <f t="shared" si="2"/>
        <v>7048652540508</v>
      </c>
      <c r="AR36" s="182">
        <f>INDEX(ATS!$A:$AE,MATCH(ATS!$AP36,ATS!$AD:$AD,0),1)</f>
        <v>845104</v>
      </c>
      <c r="AS36" s="182" t="str">
        <f>INDEX(ATS!$A:$AE,MATCH(ATS!$AP36,ATS!$AD:$AD,0),2)</f>
        <v>Trailblazer Mips Helmet</v>
      </c>
      <c r="AT36" s="182" t="str">
        <f>INDEX(ATS!$A:$AE,MATCH(ATS!$AP36,ATS!$AD:$AD,0),4)</f>
        <v>MWHTE-LXL</v>
      </c>
      <c r="AU36" s="148" t="str">
        <f>INDEX(ATS!$A:$AE,MATCH(ATS!$AP36,ATS!$AD:$AD,0),7)</f>
        <v>Active</v>
      </c>
    </row>
    <row r="37" spans="1:47" x14ac:dyDescent="0.2">
      <c r="A37">
        <v>810055</v>
      </c>
      <c r="B37" t="s">
        <v>568</v>
      </c>
      <c r="C37" t="s">
        <v>4226</v>
      </c>
      <c r="D37" t="s">
        <v>570</v>
      </c>
      <c r="E37" t="s">
        <v>288</v>
      </c>
      <c r="F37" t="s">
        <v>86</v>
      </c>
      <c r="G37" t="s">
        <v>401</v>
      </c>
      <c r="H37">
        <v>10</v>
      </c>
      <c r="I37">
        <v>10</v>
      </c>
      <c r="J37">
        <v>10</v>
      </c>
      <c r="K37">
        <v>10</v>
      </c>
      <c r="L37">
        <v>10</v>
      </c>
      <c r="M37">
        <v>10</v>
      </c>
      <c r="N37">
        <v>10</v>
      </c>
      <c r="O37">
        <v>10</v>
      </c>
      <c r="P37">
        <v>10</v>
      </c>
      <c r="Q37">
        <v>10</v>
      </c>
      <c r="R37">
        <v>10</v>
      </c>
      <c r="S37">
        <v>10</v>
      </c>
      <c r="T37">
        <v>10</v>
      </c>
      <c r="U37">
        <v>10</v>
      </c>
      <c r="V37">
        <v>10</v>
      </c>
      <c r="W37">
        <v>10</v>
      </c>
      <c r="X37">
        <v>10</v>
      </c>
      <c r="Y37">
        <v>10</v>
      </c>
      <c r="Z37">
        <v>10</v>
      </c>
      <c r="AA37">
        <v>10</v>
      </c>
      <c r="AC37" s="180" t="str">
        <f t="shared" si="3"/>
        <v>810055-TEBLK-ML</v>
      </c>
      <c r="AD37" s="181">
        <f>IF(B37="NET","",IF(B37="","",IFERROR(VLOOKUP(AC37,EAN!$A:$B,2,FALSE),"MANGLER - MÅ OPPDATERE EAN-FANEN")))</f>
        <v>7048652327666</v>
      </c>
      <c r="AE37" s="180">
        <f t="shared" si="0"/>
        <v>10</v>
      </c>
      <c r="AF37" s="180">
        <f t="shared" si="1"/>
        <v>10</v>
      </c>
      <c r="AH37" s="149">
        <f>IF(B37="NET","",IFERROR(VLOOKUP(AD37,'2) Order Form'!$W$9:$W$684,1,FALSE),"Ikke med I order form"))</f>
        <v>7048652327666</v>
      </c>
      <c r="AI37" s="171"/>
      <c r="AJ37" s="159">
        <v>7048652661241</v>
      </c>
      <c r="AK37" s="149">
        <f>IFERROR(VLOOKUP(AJ37,'2) Order Form'!$W$9:$W$724,1,FALSE),"Ikke med I order form")</f>
        <v>7048652661241</v>
      </c>
      <c r="AL37" s="182">
        <f>INDEX(ATS!$A:$AE,MATCH(ATS!$AJ37,ATS!$AD:$AD,0),1)</f>
        <v>845104</v>
      </c>
      <c r="AM37" s="182" t="str">
        <f>INDEX(ATS!$A:$AE,MATCH(ATS!$AJ37,ATS!$AD:$AD,0),2)</f>
        <v>Trailblazer Mips Helmet</v>
      </c>
      <c r="AN37" s="183" t="str">
        <f>INDEX(ATS!$A:$AE,MATCH(ATS!$AJ37,ATS!$AD:$AD,0),4)</f>
        <v>SGRME-SM</v>
      </c>
      <c r="AP37" s="149">
        <v>7048652661241</v>
      </c>
      <c r="AQ37" s="149">
        <f t="shared" si="2"/>
        <v>7048652661241</v>
      </c>
      <c r="AR37" s="182">
        <f>INDEX(ATS!$A:$AE,MATCH(ATS!$AP37,ATS!$AD:$AD,0),1)</f>
        <v>845104</v>
      </c>
      <c r="AS37" s="182" t="str">
        <f>INDEX(ATS!$A:$AE,MATCH(ATS!$AP37,ATS!$AD:$AD,0),2)</f>
        <v>Trailblazer Mips Helmet</v>
      </c>
      <c r="AT37" s="182" t="str">
        <f>INDEX(ATS!$A:$AE,MATCH(ATS!$AP37,ATS!$AD:$AD,0),4)</f>
        <v>SGRME-SM</v>
      </c>
      <c r="AU37" s="148" t="str">
        <f>INDEX(ATS!$A:$AE,MATCH(ATS!$AP37,ATS!$AD:$AD,0),7)</f>
        <v>Stock</v>
      </c>
    </row>
    <row r="38" spans="1:47" x14ac:dyDescent="0.2">
      <c r="A38">
        <v>810055</v>
      </c>
      <c r="B38" t="s">
        <v>568</v>
      </c>
      <c r="C38" t="s">
        <v>4226</v>
      </c>
      <c r="D38" t="s">
        <v>571</v>
      </c>
      <c r="E38" t="s">
        <v>288</v>
      </c>
      <c r="F38" t="s">
        <v>87</v>
      </c>
      <c r="G38" t="s">
        <v>401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C38" s="180" t="str">
        <f t="shared" si="3"/>
        <v>810055-TEBLK-LXL</v>
      </c>
      <c r="AD38" s="181">
        <f>IF(B38="NET","",IF(B38="","",IFERROR(VLOOKUP(AC38,EAN!$A:$B,2,FALSE),"MANGLER - MÅ OPPDATERE EAN-FANEN")))</f>
        <v>7048652327659</v>
      </c>
      <c r="AE38" s="180">
        <f t="shared" si="0"/>
        <v>0</v>
      </c>
      <c r="AF38" s="180">
        <f t="shared" si="1"/>
        <v>0</v>
      </c>
      <c r="AH38" s="149">
        <f>IF(B38="NET","",IFERROR(VLOOKUP(AD38,'2) Order Form'!$W$9:$W$684,1,FALSE),"Ikke med I order form"))</f>
        <v>7048652327659</v>
      </c>
      <c r="AI38" s="171"/>
      <c r="AJ38" s="159">
        <v>7048652661234</v>
      </c>
      <c r="AK38" s="149">
        <f>IFERROR(VLOOKUP(AJ38,'2) Order Form'!$W$9:$W$724,1,FALSE),"Ikke med I order form")</f>
        <v>7048652661234</v>
      </c>
      <c r="AL38" s="182">
        <f>INDEX(ATS!$A:$AE,MATCH(ATS!$AJ38,ATS!$AD:$AD,0),1)</f>
        <v>845104</v>
      </c>
      <c r="AM38" s="182" t="str">
        <f>INDEX(ATS!$A:$AE,MATCH(ATS!$AJ38,ATS!$AD:$AD,0),2)</f>
        <v>Trailblazer Mips Helmet</v>
      </c>
      <c r="AN38" s="183" t="str">
        <f>INDEX(ATS!$A:$AE,MATCH(ATS!$AJ38,ATS!$AD:$AD,0),4)</f>
        <v>SGRME-ML</v>
      </c>
      <c r="AP38" s="149">
        <v>7048652661234</v>
      </c>
      <c r="AQ38" s="149">
        <f t="shared" si="2"/>
        <v>7048652661234</v>
      </c>
      <c r="AR38" s="182">
        <f>INDEX(ATS!$A:$AE,MATCH(ATS!$AP38,ATS!$AD:$AD,0),1)</f>
        <v>845104</v>
      </c>
      <c r="AS38" s="182" t="str">
        <f>INDEX(ATS!$A:$AE,MATCH(ATS!$AP38,ATS!$AD:$AD,0),2)</f>
        <v>Trailblazer Mips Helmet</v>
      </c>
      <c r="AT38" s="182" t="str">
        <f>INDEX(ATS!$A:$AE,MATCH(ATS!$AP38,ATS!$AD:$AD,0),4)</f>
        <v>SGRME-ML</v>
      </c>
      <c r="AU38" s="148" t="str">
        <f>INDEX(ATS!$A:$AE,MATCH(ATS!$AP38,ATS!$AD:$AD,0),7)</f>
        <v>Stock</v>
      </c>
    </row>
    <row r="39" spans="1:47" x14ac:dyDescent="0.2">
      <c r="A39" s="155">
        <v>810056</v>
      </c>
      <c r="B39" t="s">
        <v>292</v>
      </c>
      <c r="H39" s="155">
        <v>202137</v>
      </c>
      <c r="I39" s="155">
        <v>202137</v>
      </c>
      <c r="J39" s="155">
        <v>202137</v>
      </c>
      <c r="K39" s="155">
        <v>202137</v>
      </c>
      <c r="L39" s="155">
        <v>202137</v>
      </c>
      <c r="M39" s="155">
        <v>202137</v>
      </c>
      <c r="N39" s="155">
        <v>202137</v>
      </c>
      <c r="O39" s="155">
        <v>202137</v>
      </c>
      <c r="P39" s="155">
        <v>202137</v>
      </c>
      <c r="Q39" s="155">
        <v>202137</v>
      </c>
      <c r="R39" s="155">
        <v>202137</v>
      </c>
      <c r="S39" s="155">
        <v>202137</v>
      </c>
      <c r="T39" s="155">
        <v>202137</v>
      </c>
      <c r="U39" s="155">
        <v>202137</v>
      </c>
      <c r="V39" s="155">
        <v>202137</v>
      </c>
      <c r="W39" s="155">
        <v>202137</v>
      </c>
      <c r="X39" s="155">
        <v>202137</v>
      </c>
      <c r="Y39" s="155">
        <v>202137</v>
      </c>
      <c r="Z39" s="155">
        <v>202137</v>
      </c>
      <c r="AA39" s="155">
        <v>202137</v>
      </c>
      <c r="AC39" s="180" t="str">
        <f t="shared" si="3"/>
        <v>810056-</v>
      </c>
      <c r="AD39" s="181" t="str">
        <f>IF(B39="NET","",IF(B39="","",IFERROR(VLOOKUP(AC39,EAN!$A:$B,2,FALSE),"MANGLER - MÅ OPPDATERE EAN-FANEN")))</f>
        <v/>
      </c>
      <c r="AE39" s="180">
        <f t="shared" si="0"/>
        <v>202137</v>
      </c>
      <c r="AF39" s="180">
        <f t="shared" si="1"/>
        <v>202137</v>
      </c>
      <c r="AH39" s="133" t="str">
        <f>IF(B39="NET","",IFERROR(VLOOKUP(AD39,'2) Order Form'!$W$9:$W$684,1,FALSE),"Ikke med I order form"))</f>
        <v/>
      </c>
      <c r="AJ39" s="159">
        <v>7048652661227</v>
      </c>
      <c r="AK39" s="149">
        <f>IFERROR(VLOOKUP(AJ39,'2) Order Form'!$W$9:$W$724,1,FALSE),"Ikke med I order form")</f>
        <v>7048652661227</v>
      </c>
      <c r="AL39" s="182">
        <f>INDEX(ATS!$A:$AE,MATCH(ATS!$AJ39,ATS!$AD:$AD,0),1)</f>
        <v>845104</v>
      </c>
      <c r="AM39" s="182" t="str">
        <f>INDEX(ATS!$A:$AE,MATCH(ATS!$AJ39,ATS!$AD:$AD,0),2)</f>
        <v>Trailblazer Mips Helmet</v>
      </c>
      <c r="AN39" s="183" t="str">
        <f>INDEX(ATS!$A:$AE,MATCH(ATS!$AJ39,ATS!$AD:$AD,0),4)</f>
        <v>SGRME-LXL</v>
      </c>
      <c r="AP39" s="149">
        <v>7048652661227</v>
      </c>
      <c r="AQ39" s="149">
        <f t="shared" si="2"/>
        <v>7048652661227</v>
      </c>
      <c r="AR39" s="182">
        <f>INDEX(ATS!$A:$AE,MATCH(ATS!$AP39,ATS!$AD:$AD,0),1)</f>
        <v>845104</v>
      </c>
      <c r="AS39" s="182" t="str">
        <f>INDEX(ATS!$A:$AE,MATCH(ATS!$AP39,ATS!$AD:$AD,0),2)</f>
        <v>Trailblazer Mips Helmet</v>
      </c>
      <c r="AT39" s="182" t="str">
        <f>INDEX(ATS!$A:$AE,MATCH(ATS!$AP39,ATS!$AD:$AD,0),4)</f>
        <v>SGRME-LXL</v>
      </c>
      <c r="AU39" s="148" t="str">
        <f>INDEX(ATS!$A:$AE,MATCH(ATS!$AP39,ATS!$AD:$AD,0),7)</f>
        <v>Stock</v>
      </c>
    </row>
    <row r="40" spans="1:47" x14ac:dyDescent="0.2">
      <c r="A40">
        <v>810056</v>
      </c>
      <c r="B40" t="s">
        <v>4434</v>
      </c>
      <c r="C40" t="s">
        <v>4226</v>
      </c>
      <c r="D40" t="s">
        <v>569</v>
      </c>
      <c r="E40" t="s">
        <v>288</v>
      </c>
      <c r="F40" t="s">
        <v>85</v>
      </c>
      <c r="G40" t="s">
        <v>128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C40" s="180" t="str">
        <f t="shared" si="3"/>
        <v>810056-TEBLK-SM</v>
      </c>
      <c r="AD40" s="181">
        <f>IF(B40="NET","",IF(B40="","",IFERROR(VLOOKUP(AC40,EAN!$A:$B,2,FALSE),"MANGLER - MÅ OPPDATERE EAN-FANEN")))</f>
        <v>7048652327703</v>
      </c>
      <c r="AE40" s="180">
        <f t="shared" si="0"/>
        <v>0</v>
      </c>
      <c r="AF40" s="180">
        <f t="shared" si="1"/>
        <v>0</v>
      </c>
      <c r="AH40" s="149">
        <f>IF(B40="NET","",IFERROR(VLOOKUP(AD40,'2) Order Form'!$W$9:$W$684,1,FALSE),"Ikke med I order form"))</f>
        <v>7048652327703</v>
      </c>
      <c r="AI40" s="171"/>
      <c r="AJ40" s="159">
        <v>7048652540225</v>
      </c>
      <c r="AK40" s="149">
        <f>IFERROR(VLOOKUP(AJ40,'2) Order Form'!$W$9:$W$724,1,FALSE),"Ikke med I order form")</f>
        <v>7048652540225</v>
      </c>
      <c r="AL40" s="182">
        <f>INDEX(ATS!$A:$AE,MATCH(ATS!$AJ40,ATS!$AD:$AD,0),1)</f>
        <v>845103</v>
      </c>
      <c r="AM40" s="182" t="str">
        <f>INDEX(ATS!$A:$AE,MATCH(ATS!$AJ40,ATS!$AD:$AD,0),2)</f>
        <v>Trailblazer Helmet</v>
      </c>
      <c r="AN40" s="183" t="str">
        <f>INDEX(ATS!$A:$AE,MATCH(ATS!$AJ40,ATS!$AD:$AD,0),4)</f>
        <v>MBLCK-SM</v>
      </c>
      <c r="AP40" s="149">
        <v>7048652661098</v>
      </c>
      <c r="AQ40" s="149">
        <f t="shared" si="2"/>
        <v>7048652661098</v>
      </c>
      <c r="AR40" s="182">
        <f>INDEX(ATS!$A:$AE,MATCH(ATS!$AP40,ATS!$AD:$AD,0),1)</f>
        <v>845103</v>
      </c>
      <c r="AS40" s="182" t="str">
        <f>INDEX(ATS!$A:$AE,MATCH(ATS!$AP40,ATS!$AD:$AD,0),2)</f>
        <v>Trailblazer Helmet</v>
      </c>
      <c r="AT40" s="182" t="str">
        <f>INDEX(ATS!$A:$AE,MATCH(ATS!$AP40,ATS!$AD:$AD,0),4)</f>
        <v>MEAME-SM</v>
      </c>
      <c r="AU40" s="148" t="str">
        <f>INDEX(ATS!$A:$AE,MATCH(ATS!$AP40,ATS!$AD:$AD,0),7)</f>
        <v>Stock</v>
      </c>
    </row>
    <row r="41" spans="1:47" x14ac:dyDescent="0.2">
      <c r="A41">
        <v>810056</v>
      </c>
      <c r="B41" t="s">
        <v>4434</v>
      </c>
      <c r="C41" t="s">
        <v>4226</v>
      </c>
      <c r="D41" t="s">
        <v>570</v>
      </c>
      <c r="E41" t="s">
        <v>288</v>
      </c>
      <c r="F41" t="s">
        <v>86</v>
      </c>
      <c r="G41" t="s">
        <v>128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C41" s="180" t="str">
        <f t="shared" si="3"/>
        <v>810056-TEBLK-ML</v>
      </c>
      <c r="AD41" s="181">
        <f>IF(B41="NET","",IF(B41="","",IFERROR(VLOOKUP(AC41,EAN!$A:$B,2,FALSE),"MANGLER - MÅ OPPDATERE EAN-FANEN")))</f>
        <v>7048652327697</v>
      </c>
      <c r="AE41" s="180">
        <f t="shared" si="0"/>
        <v>0</v>
      </c>
      <c r="AF41" s="180">
        <f t="shared" si="1"/>
        <v>0</v>
      </c>
      <c r="AH41" s="133">
        <f>IF(B41="NET","",IFERROR(VLOOKUP(AD41,'2) Order Form'!$W$9:$W$684,1,FALSE),"Ikke med I order form"))</f>
        <v>7048652327697</v>
      </c>
      <c r="AJ41" s="159">
        <v>7048652540218</v>
      </c>
      <c r="AK41" s="149">
        <f>IFERROR(VLOOKUP(AJ41,'2) Order Form'!$W$9:$W$724,1,FALSE),"Ikke med I order form")</f>
        <v>7048652540218</v>
      </c>
      <c r="AL41" s="182">
        <f>INDEX(ATS!$A:$AE,MATCH(ATS!$AJ41,ATS!$AD:$AD,0),1)</f>
        <v>845103</v>
      </c>
      <c r="AM41" s="182" t="str">
        <f>INDEX(ATS!$A:$AE,MATCH(ATS!$AJ41,ATS!$AD:$AD,0),2)</f>
        <v>Trailblazer Helmet</v>
      </c>
      <c r="AN41" s="183" t="str">
        <f>INDEX(ATS!$A:$AE,MATCH(ATS!$AJ41,ATS!$AD:$AD,0),4)</f>
        <v>MBLCK-ML</v>
      </c>
      <c r="AP41" s="149">
        <v>7048652661081</v>
      </c>
      <c r="AQ41" s="149">
        <f t="shared" si="2"/>
        <v>7048652661081</v>
      </c>
      <c r="AR41" s="182">
        <f>INDEX(ATS!$A:$AE,MATCH(ATS!$AP41,ATS!$AD:$AD,0),1)</f>
        <v>845103</v>
      </c>
      <c r="AS41" s="182" t="str">
        <f>INDEX(ATS!$A:$AE,MATCH(ATS!$AP41,ATS!$AD:$AD,0),2)</f>
        <v>Trailblazer Helmet</v>
      </c>
      <c r="AT41" s="182" t="str">
        <f>INDEX(ATS!$A:$AE,MATCH(ATS!$AP41,ATS!$AD:$AD,0),4)</f>
        <v>MEAME-ML</v>
      </c>
      <c r="AU41" s="148" t="str">
        <f>INDEX(ATS!$A:$AE,MATCH(ATS!$AP41,ATS!$AD:$AD,0),7)</f>
        <v>Stock</v>
      </c>
    </row>
    <row r="42" spans="1:47" x14ac:dyDescent="0.2">
      <c r="A42">
        <v>810056</v>
      </c>
      <c r="B42" t="s">
        <v>4434</v>
      </c>
      <c r="C42" t="s">
        <v>4226</v>
      </c>
      <c r="D42" t="s">
        <v>571</v>
      </c>
      <c r="E42" t="s">
        <v>288</v>
      </c>
      <c r="F42" t="s">
        <v>87</v>
      </c>
      <c r="G42" t="s">
        <v>128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C42" s="180" t="str">
        <f t="shared" si="3"/>
        <v>810056-TEBLK-LXL</v>
      </c>
      <c r="AD42" s="181">
        <f>IF(B42="NET","",IF(B42="","",IFERROR(VLOOKUP(AC42,EAN!$A:$B,2,FALSE),"MANGLER - MÅ OPPDATERE EAN-FANEN")))</f>
        <v>7048652327680</v>
      </c>
      <c r="AE42" s="180">
        <f t="shared" si="0"/>
        <v>0</v>
      </c>
      <c r="AF42" s="180">
        <f t="shared" si="1"/>
        <v>0</v>
      </c>
      <c r="AH42" s="149">
        <f>IF(B42="NET","",IFERROR(VLOOKUP(AD42,'2) Order Form'!$W$9:$W$684,1,FALSE),"Ikke med I order form"))</f>
        <v>7048652327680</v>
      </c>
      <c r="AI42" s="171"/>
      <c r="AJ42" s="159">
        <v>7048652540201</v>
      </c>
      <c r="AK42" s="149">
        <f>IFERROR(VLOOKUP(AJ42,'2) Order Form'!$W$9:$W$724,1,FALSE),"Ikke med I order form")</f>
        <v>7048652540201</v>
      </c>
      <c r="AL42" s="182">
        <f>INDEX(ATS!$A:$AE,MATCH(ATS!$AJ42,ATS!$AD:$AD,0),1)</f>
        <v>845103</v>
      </c>
      <c r="AM42" s="182" t="str">
        <f>INDEX(ATS!$A:$AE,MATCH(ATS!$AJ42,ATS!$AD:$AD,0),2)</f>
        <v>Trailblazer Helmet</v>
      </c>
      <c r="AN42" s="183" t="str">
        <f>INDEX(ATS!$A:$AE,MATCH(ATS!$AJ42,ATS!$AD:$AD,0),4)</f>
        <v>MBLCK-LXL</v>
      </c>
      <c r="AP42" s="149">
        <v>7048652661074</v>
      </c>
      <c r="AQ42" s="149">
        <f t="shared" si="2"/>
        <v>7048652661074</v>
      </c>
      <c r="AR42" s="182">
        <f>INDEX(ATS!$A:$AE,MATCH(ATS!$AP42,ATS!$AD:$AD,0),1)</f>
        <v>845103</v>
      </c>
      <c r="AS42" s="182" t="str">
        <f>INDEX(ATS!$A:$AE,MATCH(ATS!$AP42,ATS!$AD:$AD,0),2)</f>
        <v>Trailblazer Helmet</v>
      </c>
      <c r="AT42" s="182" t="str">
        <f>INDEX(ATS!$A:$AE,MATCH(ATS!$AP42,ATS!$AD:$AD,0),4)</f>
        <v>MEAME-LXL</v>
      </c>
      <c r="AU42" s="148" t="str">
        <f>INDEX(ATS!$A:$AE,MATCH(ATS!$AP42,ATS!$AD:$AD,0),7)</f>
        <v>Stock</v>
      </c>
    </row>
    <row r="43" spans="1:47" x14ac:dyDescent="0.2">
      <c r="A43" s="155">
        <v>810057</v>
      </c>
      <c r="B43" t="s">
        <v>292</v>
      </c>
      <c r="H43" s="155">
        <v>202137</v>
      </c>
      <c r="I43" s="155">
        <v>202137</v>
      </c>
      <c r="J43" s="155">
        <v>202137</v>
      </c>
      <c r="K43" s="155">
        <v>202137</v>
      </c>
      <c r="L43" s="155">
        <v>202137</v>
      </c>
      <c r="M43" s="155">
        <v>202137</v>
      </c>
      <c r="N43" s="155">
        <v>202137</v>
      </c>
      <c r="O43" s="155">
        <v>202137</v>
      </c>
      <c r="P43" s="155">
        <v>202137</v>
      </c>
      <c r="Q43" s="155">
        <v>202137</v>
      </c>
      <c r="R43" s="155">
        <v>202137</v>
      </c>
      <c r="S43" s="155">
        <v>202137</v>
      </c>
      <c r="T43" s="155">
        <v>202137</v>
      </c>
      <c r="U43" s="155">
        <v>202137</v>
      </c>
      <c r="V43" s="155">
        <v>202137</v>
      </c>
      <c r="W43" s="155">
        <v>202137</v>
      </c>
      <c r="X43" s="155">
        <v>202137</v>
      </c>
      <c r="Y43" s="155">
        <v>202137</v>
      </c>
      <c r="Z43" s="155">
        <v>202137</v>
      </c>
      <c r="AA43" s="155">
        <v>202137</v>
      </c>
      <c r="AC43" s="180" t="str">
        <f t="shared" si="3"/>
        <v>810057-</v>
      </c>
      <c r="AD43" s="181" t="str">
        <f>IF(B43="NET","",IF(B43="","",IFERROR(VLOOKUP(AC43,EAN!$A:$B,2,FALSE),"MANGLER - MÅ OPPDATERE EAN-FANEN")))</f>
        <v/>
      </c>
      <c r="AE43" s="180">
        <f t="shared" si="0"/>
        <v>202137</v>
      </c>
      <c r="AF43" s="180">
        <f t="shared" si="1"/>
        <v>202137</v>
      </c>
      <c r="AH43" s="133" t="str">
        <f>IF(B43="NET","",IFERROR(VLOOKUP(AD43,'2) Order Form'!$W$9:$W$684,1,FALSE),"Ikke med I order form"))</f>
        <v/>
      </c>
      <c r="AJ43" s="159">
        <v>7048652540348</v>
      </c>
      <c r="AK43" s="149">
        <f>IFERROR(VLOOKUP(AJ43,'2) Order Form'!$W$9:$W$724,1,FALSE),"Ikke med I order form")</f>
        <v>7048652540348</v>
      </c>
      <c r="AL43" s="182">
        <f>INDEX(ATS!$A:$AE,MATCH(ATS!$AJ43,ATS!$AD:$AD,0),1)</f>
        <v>845103</v>
      </c>
      <c r="AM43" s="182" t="str">
        <f>INDEX(ATS!$A:$AE,MATCH(ATS!$AJ43,ATS!$AD:$AD,0),2)</f>
        <v>Trailblazer Helmet</v>
      </c>
      <c r="AN43" s="183" t="str">
        <f>INDEX(ATS!$A:$AE,MATCH(ATS!$AJ43,ATS!$AD:$AD,0),4)</f>
        <v>MWHTE-SM</v>
      </c>
      <c r="AP43" s="149">
        <v>7048652540225</v>
      </c>
      <c r="AQ43" s="149">
        <f t="shared" si="2"/>
        <v>7048652540225</v>
      </c>
      <c r="AR43" s="182">
        <f>INDEX(ATS!$A:$AE,MATCH(ATS!$AP43,ATS!$AD:$AD,0),1)</f>
        <v>845103</v>
      </c>
      <c r="AS43" s="182" t="str">
        <f>INDEX(ATS!$A:$AE,MATCH(ATS!$AP43,ATS!$AD:$AD,0),2)</f>
        <v>Trailblazer Helmet</v>
      </c>
      <c r="AT43" s="182" t="str">
        <f>INDEX(ATS!$A:$AE,MATCH(ATS!$AP43,ATS!$AD:$AD,0),4)</f>
        <v>MBLCK-SM</v>
      </c>
      <c r="AU43" s="148" t="str">
        <f>INDEX(ATS!$A:$AE,MATCH(ATS!$AP43,ATS!$AD:$AD,0),7)</f>
        <v>Active</v>
      </c>
    </row>
    <row r="44" spans="1:47" x14ac:dyDescent="0.2">
      <c r="A44">
        <v>810057</v>
      </c>
      <c r="B44" t="s">
        <v>573</v>
      </c>
      <c r="C44" t="s">
        <v>4226</v>
      </c>
      <c r="D44" t="s">
        <v>4234</v>
      </c>
      <c r="E44" t="s">
        <v>4235</v>
      </c>
      <c r="F44" t="s">
        <v>84</v>
      </c>
      <c r="G44" t="s">
        <v>128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C44" s="180" t="str">
        <f t="shared" si="3"/>
        <v>810057-BRWHT-OS</v>
      </c>
      <c r="AD44" s="181" t="str">
        <f>IF(B44="NET","",IF(B44="","",IFERROR(VLOOKUP(AC44,EAN!$A:$B,2,FALSE),"MANGLER - MÅ OPPDATERE EAN-FANEN")))</f>
        <v>MANGLER - MÅ OPPDATERE EAN-FANEN</v>
      </c>
      <c r="AE44" s="180">
        <f t="shared" si="0"/>
        <v>0</v>
      </c>
      <c r="AF44" s="180">
        <f t="shared" si="1"/>
        <v>0</v>
      </c>
      <c r="AH44" s="133" t="str">
        <f>IF(B44="NET","",IFERROR(VLOOKUP(AD44,'2) Order Form'!$W$9:$W$684,1,FALSE),"Ikke med I order form"))</f>
        <v>Ikke med I order form</v>
      </c>
      <c r="AJ44" s="159">
        <v>7048652540331</v>
      </c>
      <c r="AK44" s="149">
        <f>IFERROR(VLOOKUP(AJ44,'2) Order Form'!$W$9:$W$724,1,FALSE),"Ikke med I order form")</f>
        <v>7048652540331</v>
      </c>
      <c r="AL44" s="182">
        <f>INDEX(ATS!$A:$AE,MATCH(ATS!$AJ44,ATS!$AD:$AD,0),1)</f>
        <v>845103</v>
      </c>
      <c r="AM44" s="182" t="str">
        <f>INDEX(ATS!$A:$AE,MATCH(ATS!$AJ44,ATS!$AD:$AD,0),2)</f>
        <v>Trailblazer Helmet</v>
      </c>
      <c r="AN44" s="183" t="str">
        <f>INDEX(ATS!$A:$AE,MATCH(ATS!$AJ44,ATS!$AD:$AD,0),4)</f>
        <v>MWHTE-ML</v>
      </c>
      <c r="AP44" s="149">
        <v>7048652540218</v>
      </c>
      <c r="AQ44" s="149">
        <f t="shared" si="2"/>
        <v>7048652540218</v>
      </c>
      <c r="AR44" s="182">
        <f>INDEX(ATS!$A:$AE,MATCH(ATS!$AP44,ATS!$AD:$AD,0),1)</f>
        <v>845103</v>
      </c>
      <c r="AS44" s="182" t="str">
        <f>INDEX(ATS!$A:$AE,MATCH(ATS!$AP44,ATS!$AD:$AD,0),2)</f>
        <v>Trailblazer Helmet</v>
      </c>
      <c r="AT44" s="182" t="str">
        <f>INDEX(ATS!$A:$AE,MATCH(ATS!$AP44,ATS!$AD:$AD,0),4)</f>
        <v>MBLCK-ML</v>
      </c>
      <c r="AU44" s="148" t="str">
        <f>INDEX(ATS!$A:$AE,MATCH(ATS!$AP44,ATS!$AD:$AD,0),7)</f>
        <v>Active</v>
      </c>
    </row>
    <row r="45" spans="1:47" x14ac:dyDescent="0.2">
      <c r="A45">
        <v>810057</v>
      </c>
      <c r="B45" t="s">
        <v>573</v>
      </c>
      <c r="C45" t="s">
        <v>4226</v>
      </c>
      <c r="D45" t="s">
        <v>4236</v>
      </c>
      <c r="E45" t="s">
        <v>4237</v>
      </c>
      <c r="F45" t="s">
        <v>84</v>
      </c>
      <c r="G45" t="s">
        <v>128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C45" s="180" t="str">
        <f t="shared" si="3"/>
        <v>810057-GLBLM-OS</v>
      </c>
      <c r="AD45" s="181" t="str">
        <f>IF(B45="NET","",IF(B45="","",IFERROR(VLOOKUP(AC45,EAN!$A:$B,2,FALSE),"MANGLER - MÅ OPPDATERE EAN-FANEN")))</f>
        <v>MANGLER - MÅ OPPDATERE EAN-FANEN</v>
      </c>
      <c r="AE45" s="180">
        <f t="shared" si="0"/>
        <v>0</v>
      </c>
      <c r="AF45" s="180">
        <f t="shared" si="1"/>
        <v>0</v>
      </c>
      <c r="AH45" s="133" t="str">
        <f>IF(B45="NET","",IFERROR(VLOOKUP(AD45,'2) Order Form'!$W$9:$W$684,1,FALSE),"Ikke med I order form"))</f>
        <v>Ikke med I order form</v>
      </c>
      <c r="AJ45" s="159">
        <v>7048652540324</v>
      </c>
      <c r="AK45" s="149">
        <f>IFERROR(VLOOKUP(AJ45,'2) Order Form'!$W$9:$W$724,1,FALSE),"Ikke med I order form")</f>
        <v>7048652540324</v>
      </c>
      <c r="AL45" s="182">
        <f>INDEX(ATS!$A:$AE,MATCH(ATS!$AJ45,ATS!$AD:$AD,0),1)</f>
        <v>845103</v>
      </c>
      <c r="AM45" s="182" t="str">
        <f>INDEX(ATS!$A:$AE,MATCH(ATS!$AJ45,ATS!$AD:$AD,0),2)</f>
        <v>Trailblazer Helmet</v>
      </c>
      <c r="AN45" s="183" t="str">
        <f>INDEX(ATS!$A:$AE,MATCH(ATS!$AJ45,ATS!$AD:$AD,0),4)</f>
        <v>MWHTE-LXL</v>
      </c>
      <c r="AP45" s="149">
        <v>7048652540201</v>
      </c>
      <c r="AQ45" s="149">
        <f t="shared" si="2"/>
        <v>7048652540201</v>
      </c>
      <c r="AR45" s="182">
        <f>INDEX(ATS!$A:$AE,MATCH(ATS!$AP45,ATS!$AD:$AD,0),1)</f>
        <v>845103</v>
      </c>
      <c r="AS45" s="182" t="str">
        <f>INDEX(ATS!$A:$AE,MATCH(ATS!$AP45,ATS!$AD:$AD,0),2)</f>
        <v>Trailblazer Helmet</v>
      </c>
      <c r="AT45" s="182" t="str">
        <f>INDEX(ATS!$A:$AE,MATCH(ATS!$AP45,ATS!$AD:$AD,0),4)</f>
        <v>MBLCK-LXL</v>
      </c>
      <c r="AU45" s="148" t="str">
        <f>INDEX(ATS!$A:$AE,MATCH(ATS!$AP45,ATS!$AD:$AD,0),7)</f>
        <v>Active</v>
      </c>
    </row>
    <row r="46" spans="1:47" x14ac:dyDescent="0.2">
      <c r="A46">
        <v>810057</v>
      </c>
      <c r="B46" t="s">
        <v>573</v>
      </c>
      <c r="C46" t="s">
        <v>4226</v>
      </c>
      <c r="D46" t="s">
        <v>550</v>
      </c>
      <c r="E46" t="s">
        <v>89</v>
      </c>
      <c r="F46" t="s">
        <v>84</v>
      </c>
      <c r="G46" t="s">
        <v>128</v>
      </c>
      <c r="H46">
        <v>50</v>
      </c>
      <c r="I46">
        <v>50</v>
      </c>
      <c r="J46">
        <v>50</v>
      </c>
      <c r="K46">
        <v>50</v>
      </c>
      <c r="L46">
        <v>50</v>
      </c>
      <c r="M46">
        <v>50</v>
      </c>
      <c r="N46">
        <v>50</v>
      </c>
      <c r="O46">
        <v>50</v>
      </c>
      <c r="P46">
        <v>50</v>
      </c>
      <c r="Q46">
        <v>50</v>
      </c>
      <c r="R46">
        <v>50</v>
      </c>
      <c r="S46">
        <v>50</v>
      </c>
      <c r="T46">
        <v>50</v>
      </c>
      <c r="U46">
        <v>50</v>
      </c>
      <c r="V46">
        <v>50</v>
      </c>
      <c r="W46">
        <v>50</v>
      </c>
      <c r="X46">
        <v>50</v>
      </c>
      <c r="Y46">
        <v>50</v>
      </c>
      <c r="Z46">
        <v>50</v>
      </c>
      <c r="AA46">
        <v>50</v>
      </c>
      <c r="AC46" s="180" t="str">
        <f t="shared" si="3"/>
        <v>810057-MBLCK-OS</v>
      </c>
      <c r="AD46" s="181">
        <f>IF(B46="NET","",IF(B46="","",IFERROR(VLOOKUP(AC46,EAN!$A:$B,2,FALSE),"MANGLER - MÅ OPPDATERE EAN-FANEN")))</f>
        <v>7048652327710</v>
      </c>
      <c r="AE46" s="180">
        <f t="shared" si="0"/>
        <v>50</v>
      </c>
      <c r="AF46" s="180">
        <f t="shared" si="1"/>
        <v>50</v>
      </c>
      <c r="AH46" s="133">
        <f>IF(B46="NET","",IFERROR(VLOOKUP(AD46,'2) Order Form'!$W$9:$W$684,1,FALSE),"Ikke med I order form"))</f>
        <v>7048652327710</v>
      </c>
      <c r="AJ46" s="159">
        <v>7048652661098</v>
      </c>
      <c r="AK46" s="149">
        <f>IFERROR(VLOOKUP(AJ46,'2) Order Form'!$W$9:$W$724,1,FALSE),"Ikke med I order form")</f>
        <v>7048652661098</v>
      </c>
      <c r="AL46" s="182">
        <f>INDEX(ATS!$A:$AE,MATCH(ATS!$AJ46,ATS!$AD:$AD,0),1)</f>
        <v>845103</v>
      </c>
      <c r="AM46" s="182" t="str">
        <f>INDEX(ATS!$A:$AE,MATCH(ATS!$AJ46,ATS!$AD:$AD,0),2)</f>
        <v>Trailblazer Helmet</v>
      </c>
      <c r="AN46" s="183" t="str">
        <f>INDEX(ATS!$A:$AE,MATCH(ATS!$AJ46,ATS!$AD:$AD,0),4)</f>
        <v>MEAME-SM</v>
      </c>
      <c r="AP46" s="149">
        <v>7048652661128</v>
      </c>
      <c r="AQ46" s="149">
        <f t="shared" si="2"/>
        <v>7048652661128</v>
      </c>
      <c r="AR46" s="182">
        <f>INDEX(ATS!$A:$AE,MATCH(ATS!$AP46,ATS!$AD:$AD,0),1)</f>
        <v>845103</v>
      </c>
      <c r="AS46" s="182" t="str">
        <f>INDEX(ATS!$A:$AE,MATCH(ATS!$AP46,ATS!$AD:$AD,0),2)</f>
        <v>Trailblazer Helmet</v>
      </c>
      <c r="AT46" s="182" t="str">
        <f>INDEX(ATS!$A:$AE,MATCH(ATS!$AP46,ATS!$AD:$AD,0),4)</f>
        <v>MNGRY-SM</v>
      </c>
      <c r="AU46" s="148" t="str">
        <f>INDEX(ATS!$A:$AE,MATCH(ATS!$AP46,ATS!$AD:$AD,0),7)</f>
        <v>Stock</v>
      </c>
    </row>
    <row r="47" spans="1:47" x14ac:dyDescent="0.2">
      <c r="A47">
        <v>810057</v>
      </c>
      <c r="B47" t="s">
        <v>573</v>
      </c>
      <c r="C47" t="s">
        <v>4226</v>
      </c>
      <c r="D47" t="s">
        <v>551</v>
      </c>
      <c r="E47" t="s">
        <v>552</v>
      </c>
      <c r="F47" t="s">
        <v>84</v>
      </c>
      <c r="G47" t="s">
        <v>401</v>
      </c>
      <c r="H47">
        <v>18</v>
      </c>
      <c r="I47">
        <v>18</v>
      </c>
      <c r="J47">
        <v>18</v>
      </c>
      <c r="K47">
        <v>18</v>
      </c>
      <c r="L47">
        <v>18</v>
      </c>
      <c r="M47">
        <v>18</v>
      </c>
      <c r="N47">
        <v>18</v>
      </c>
      <c r="O47">
        <v>18</v>
      </c>
      <c r="P47">
        <v>18</v>
      </c>
      <c r="Q47">
        <v>18</v>
      </c>
      <c r="R47">
        <v>18</v>
      </c>
      <c r="S47">
        <v>18</v>
      </c>
      <c r="T47">
        <v>18</v>
      </c>
      <c r="U47">
        <v>18</v>
      </c>
      <c r="V47">
        <v>18</v>
      </c>
      <c r="W47">
        <v>18</v>
      </c>
      <c r="X47">
        <v>18</v>
      </c>
      <c r="Y47">
        <v>18</v>
      </c>
      <c r="Z47">
        <v>18</v>
      </c>
      <c r="AA47">
        <v>18</v>
      </c>
      <c r="AC47" s="180" t="str">
        <f t="shared" si="3"/>
        <v>810057-MCDGY-OS</v>
      </c>
      <c r="AD47" s="181">
        <f>IF(B47="NET","",IF(B47="","",IFERROR(VLOOKUP(AC47,EAN!$A:$B,2,FALSE),"MANGLER - MÅ OPPDATERE EAN-FANEN")))</f>
        <v>7048652327727</v>
      </c>
      <c r="AE47" s="180">
        <f t="shared" si="0"/>
        <v>18</v>
      </c>
      <c r="AF47" s="180">
        <f t="shared" si="1"/>
        <v>18</v>
      </c>
      <c r="AH47" s="133" t="str">
        <f>IF(B47="NET","",IFERROR(VLOOKUP(AD47,'2) Order Form'!$W$9:$W$684,1,FALSE),"Ikke med I order form"))</f>
        <v>Ikke med I order form</v>
      </c>
      <c r="AJ47" s="159">
        <v>7048652661081</v>
      </c>
      <c r="AK47" s="149">
        <f>IFERROR(VLOOKUP(AJ47,'2) Order Form'!$W$9:$W$724,1,FALSE),"Ikke med I order form")</f>
        <v>7048652661081</v>
      </c>
      <c r="AL47" s="182">
        <f>INDEX(ATS!$A:$AE,MATCH(ATS!$AJ47,ATS!$AD:$AD,0),1)</f>
        <v>845103</v>
      </c>
      <c r="AM47" s="182" t="str">
        <f>INDEX(ATS!$A:$AE,MATCH(ATS!$AJ47,ATS!$AD:$AD,0),2)</f>
        <v>Trailblazer Helmet</v>
      </c>
      <c r="AN47" s="183" t="str">
        <f>INDEX(ATS!$A:$AE,MATCH(ATS!$AJ47,ATS!$AD:$AD,0),4)</f>
        <v>MEAME-ML</v>
      </c>
      <c r="AP47" s="149">
        <v>7048652661111</v>
      </c>
      <c r="AQ47" s="149">
        <f t="shared" si="2"/>
        <v>7048652661111</v>
      </c>
      <c r="AR47" s="182">
        <f>INDEX(ATS!$A:$AE,MATCH(ATS!$AP47,ATS!$AD:$AD,0),1)</f>
        <v>845103</v>
      </c>
      <c r="AS47" s="182" t="str">
        <f>INDEX(ATS!$A:$AE,MATCH(ATS!$AP47,ATS!$AD:$AD,0),2)</f>
        <v>Trailblazer Helmet</v>
      </c>
      <c r="AT47" s="182" t="str">
        <f>INDEX(ATS!$A:$AE,MATCH(ATS!$AP47,ATS!$AD:$AD,0),4)</f>
        <v>MNGRY-ML</v>
      </c>
      <c r="AU47" s="148" t="str">
        <f>INDEX(ATS!$A:$AE,MATCH(ATS!$AP47,ATS!$AD:$AD,0),7)</f>
        <v>Stock</v>
      </c>
    </row>
    <row r="48" spans="1:47" x14ac:dyDescent="0.2">
      <c r="A48">
        <v>810057</v>
      </c>
      <c r="B48" t="s">
        <v>573</v>
      </c>
      <c r="C48" t="s">
        <v>4226</v>
      </c>
      <c r="D48" t="s">
        <v>540</v>
      </c>
      <c r="E48" t="s">
        <v>422</v>
      </c>
      <c r="F48" t="s">
        <v>84</v>
      </c>
      <c r="G48" t="s">
        <v>401</v>
      </c>
      <c r="H48">
        <v>24</v>
      </c>
      <c r="I48">
        <v>24</v>
      </c>
      <c r="J48">
        <v>24</v>
      </c>
      <c r="K48">
        <v>24</v>
      </c>
      <c r="L48">
        <v>24</v>
      </c>
      <c r="M48">
        <v>24</v>
      </c>
      <c r="N48">
        <v>24</v>
      </c>
      <c r="O48">
        <v>24</v>
      </c>
      <c r="P48">
        <v>24</v>
      </c>
      <c r="Q48">
        <v>24</v>
      </c>
      <c r="R48">
        <v>24</v>
      </c>
      <c r="S48">
        <v>24</v>
      </c>
      <c r="T48">
        <v>24</v>
      </c>
      <c r="U48">
        <v>24</v>
      </c>
      <c r="V48">
        <v>24</v>
      </c>
      <c r="W48">
        <v>24</v>
      </c>
      <c r="X48">
        <v>24</v>
      </c>
      <c r="Y48">
        <v>24</v>
      </c>
      <c r="Z48">
        <v>24</v>
      </c>
      <c r="AA48">
        <v>24</v>
      </c>
      <c r="AC48" s="180" t="str">
        <f t="shared" si="3"/>
        <v>810057-MEAME-OS</v>
      </c>
      <c r="AD48" s="181">
        <f>IF(B48="NET","",IF(B48="","",IFERROR(VLOOKUP(AC48,EAN!$A:$B,2,FALSE),"MANGLER - MÅ OPPDATERE EAN-FANEN")))</f>
        <v>7048652661500</v>
      </c>
      <c r="AE48" s="180">
        <f t="shared" si="0"/>
        <v>24</v>
      </c>
      <c r="AF48" s="180">
        <f t="shared" si="1"/>
        <v>24</v>
      </c>
      <c r="AH48" s="149">
        <f>IF(B48="NET","",IFERROR(VLOOKUP(AD48,'2) Order Form'!$W$9:$W$684,1,FALSE),"Ikke med I order form"))</f>
        <v>7048652661500</v>
      </c>
      <c r="AI48" s="171"/>
      <c r="AJ48" s="159">
        <v>7048652661074</v>
      </c>
      <c r="AK48" s="149">
        <f>IFERROR(VLOOKUP(AJ48,'2) Order Form'!$W$9:$W$724,1,FALSE),"Ikke med I order form")</f>
        <v>7048652661074</v>
      </c>
      <c r="AL48" s="182">
        <f>INDEX(ATS!$A:$AE,MATCH(ATS!$AJ48,ATS!$AD:$AD,0),1)</f>
        <v>845103</v>
      </c>
      <c r="AM48" s="182" t="str">
        <f>INDEX(ATS!$A:$AE,MATCH(ATS!$AJ48,ATS!$AD:$AD,0),2)</f>
        <v>Trailblazer Helmet</v>
      </c>
      <c r="AN48" s="183" t="str">
        <f>INDEX(ATS!$A:$AE,MATCH(ATS!$AJ48,ATS!$AD:$AD,0),4)</f>
        <v>MEAME-LXL</v>
      </c>
      <c r="AP48" s="149">
        <v>7048652661104</v>
      </c>
      <c r="AQ48" s="149">
        <f t="shared" si="2"/>
        <v>7048652661104</v>
      </c>
      <c r="AR48" s="182">
        <f>INDEX(ATS!$A:$AE,MATCH(ATS!$AP48,ATS!$AD:$AD,0),1)</f>
        <v>845103</v>
      </c>
      <c r="AS48" s="182" t="str">
        <f>INDEX(ATS!$A:$AE,MATCH(ATS!$AP48,ATS!$AD:$AD,0),2)</f>
        <v>Trailblazer Helmet</v>
      </c>
      <c r="AT48" s="182" t="str">
        <f>INDEX(ATS!$A:$AE,MATCH(ATS!$AP48,ATS!$AD:$AD,0),4)</f>
        <v>MNGRY-LXL</v>
      </c>
      <c r="AU48" s="148" t="str">
        <f>INDEX(ATS!$A:$AE,MATCH(ATS!$AP48,ATS!$AD:$AD,0),7)</f>
        <v>Stock</v>
      </c>
    </row>
    <row r="49" spans="1:47" x14ac:dyDescent="0.2">
      <c r="A49">
        <v>810057</v>
      </c>
      <c r="B49" t="s">
        <v>573</v>
      </c>
      <c r="C49" t="s">
        <v>4226</v>
      </c>
      <c r="D49" t="s">
        <v>553</v>
      </c>
      <c r="E49" t="s">
        <v>554</v>
      </c>
      <c r="F49" t="s">
        <v>84</v>
      </c>
      <c r="G49" t="s">
        <v>401</v>
      </c>
      <c r="H49">
        <v>17</v>
      </c>
      <c r="I49">
        <v>17</v>
      </c>
      <c r="J49">
        <v>17</v>
      </c>
      <c r="K49">
        <v>17</v>
      </c>
      <c r="L49">
        <v>17</v>
      </c>
      <c r="M49">
        <v>17</v>
      </c>
      <c r="N49">
        <v>17</v>
      </c>
      <c r="O49">
        <v>17</v>
      </c>
      <c r="P49">
        <v>17</v>
      </c>
      <c r="Q49">
        <v>17</v>
      </c>
      <c r="R49">
        <v>17</v>
      </c>
      <c r="S49">
        <v>17</v>
      </c>
      <c r="T49">
        <v>17</v>
      </c>
      <c r="U49">
        <v>17</v>
      </c>
      <c r="V49">
        <v>17</v>
      </c>
      <c r="W49">
        <v>17</v>
      </c>
      <c r="X49">
        <v>17</v>
      </c>
      <c r="Y49">
        <v>17</v>
      </c>
      <c r="Z49">
        <v>17</v>
      </c>
      <c r="AA49">
        <v>17</v>
      </c>
      <c r="AC49" s="180" t="str">
        <f t="shared" si="3"/>
        <v>810057-MEHRD-OS</v>
      </c>
      <c r="AD49" s="181">
        <f>IF(B49="NET","",IF(B49="","",IFERROR(VLOOKUP(AC49,EAN!$A:$B,2,FALSE),"MANGLER - MÅ OPPDATERE EAN-FANEN")))</f>
        <v>7048652327734</v>
      </c>
      <c r="AE49" s="180">
        <f t="shared" si="0"/>
        <v>17</v>
      </c>
      <c r="AF49" s="180">
        <f t="shared" si="1"/>
        <v>17</v>
      </c>
      <c r="AH49" s="149" t="str">
        <f>IF(B49="NET","",IFERROR(VLOOKUP(AD49,'2) Order Form'!$W$9:$W$684,1,FALSE),"Ikke med I order form"))</f>
        <v>Ikke med I order form</v>
      </c>
      <c r="AI49" s="171"/>
      <c r="AJ49" s="159">
        <v>7048652661128</v>
      </c>
      <c r="AK49" s="149">
        <f>IFERROR(VLOOKUP(AJ49,'2) Order Form'!$W$9:$W$724,1,FALSE),"Ikke med I order form")</f>
        <v>7048652661128</v>
      </c>
      <c r="AL49" s="182">
        <f>INDEX(ATS!$A:$AE,MATCH(ATS!$AJ49,ATS!$AD:$AD,0),1)</f>
        <v>845103</v>
      </c>
      <c r="AM49" s="182" t="str">
        <f>INDEX(ATS!$A:$AE,MATCH(ATS!$AJ49,ATS!$AD:$AD,0),2)</f>
        <v>Trailblazer Helmet</v>
      </c>
      <c r="AN49" s="183" t="str">
        <f>INDEX(ATS!$A:$AE,MATCH(ATS!$AJ49,ATS!$AD:$AD,0),4)</f>
        <v>MNGRY-SM</v>
      </c>
      <c r="AP49" s="149">
        <v>7048652540348</v>
      </c>
      <c r="AQ49" s="149">
        <f t="shared" si="2"/>
        <v>7048652540348</v>
      </c>
      <c r="AR49" s="182">
        <f>INDEX(ATS!$A:$AE,MATCH(ATS!$AP49,ATS!$AD:$AD,0),1)</f>
        <v>845103</v>
      </c>
      <c r="AS49" s="182" t="str">
        <f>INDEX(ATS!$A:$AE,MATCH(ATS!$AP49,ATS!$AD:$AD,0),2)</f>
        <v>Trailblazer Helmet</v>
      </c>
      <c r="AT49" s="182" t="str">
        <f>INDEX(ATS!$A:$AE,MATCH(ATS!$AP49,ATS!$AD:$AD,0),4)</f>
        <v>MWHTE-SM</v>
      </c>
      <c r="AU49" s="148" t="str">
        <f>INDEX(ATS!$A:$AE,MATCH(ATS!$AP49,ATS!$AD:$AD,0),7)</f>
        <v>Active</v>
      </c>
    </row>
    <row r="50" spans="1:47" x14ac:dyDescent="0.2">
      <c r="A50">
        <v>810057</v>
      </c>
      <c r="B50" t="s">
        <v>573</v>
      </c>
      <c r="C50" t="s">
        <v>4226</v>
      </c>
      <c r="D50" t="s">
        <v>555</v>
      </c>
      <c r="E50" t="s">
        <v>556</v>
      </c>
      <c r="F50" t="s">
        <v>84</v>
      </c>
      <c r="G50" t="s">
        <v>401</v>
      </c>
      <c r="H50">
        <v>10</v>
      </c>
      <c r="I50">
        <v>10</v>
      </c>
      <c r="J50">
        <v>10</v>
      </c>
      <c r="K50">
        <v>10</v>
      </c>
      <c r="L50">
        <v>10</v>
      </c>
      <c r="M50">
        <v>10</v>
      </c>
      <c r="N50">
        <v>10</v>
      </c>
      <c r="O50">
        <v>10</v>
      </c>
      <c r="P50">
        <v>10</v>
      </c>
      <c r="Q50">
        <v>10</v>
      </c>
      <c r="R50">
        <v>10</v>
      </c>
      <c r="S50">
        <v>10</v>
      </c>
      <c r="T50">
        <v>10</v>
      </c>
      <c r="U50">
        <v>10</v>
      </c>
      <c r="V50">
        <v>10</v>
      </c>
      <c r="W50">
        <v>10</v>
      </c>
      <c r="X50">
        <v>10</v>
      </c>
      <c r="Y50">
        <v>10</v>
      </c>
      <c r="Z50">
        <v>10</v>
      </c>
      <c r="AA50">
        <v>10</v>
      </c>
      <c r="AC50" s="180" t="str">
        <f t="shared" si="3"/>
        <v>810057-MFGRN-OS</v>
      </c>
      <c r="AD50" s="181">
        <f>IF(B50="NET","",IF(B50="","",IFERROR(VLOOKUP(AC50,EAN!$A:$B,2,FALSE),"MANGLER - MÅ OPPDATERE EAN-FANEN")))</f>
        <v>7048652542571</v>
      </c>
      <c r="AE50" s="180">
        <f t="shared" si="0"/>
        <v>10</v>
      </c>
      <c r="AF50" s="180">
        <f t="shared" si="1"/>
        <v>10</v>
      </c>
      <c r="AH50" s="133" t="str">
        <f>IF(B50="NET","",IFERROR(VLOOKUP(AD50,'2) Order Form'!$W$9:$W$684,1,FALSE),"Ikke med I order form"))</f>
        <v>Ikke med I order form</v>
      </c>
      <c r="AJ50" s="159">
        <v>7048652661111</v>
      </c>
      <c r="AK50" s="149">
        <f>IFERROR(VLOOKUP(AJ50,'2) Order Form'!$W$9:$W$724,1,FALSE),"Ikke med I order form")</f>
        <v>7048652661111</v>
      </c>
      <c r="AL50" s="182">
        <f>INDEX(ATS!$A:$AE,MATCH(ATS!$AJ50,ATS!$AD:$AD,0),1)</f>
        <v>845103</v>
      </c>
      <c r="AM50" s="182" t="str">
        <f>INDEX(ATS!$A:$AE,MATCH(ATS!$AJ50,ATS!$AD:$AD,0),2)</f>
        <v>Trailblazer Helmet</v>
      </c>
      <c r="AN50" s="183" t="str">
        <f>INDEX(ATS!$A:$AE,MATCH(ATS!$AJ50,ATS!$AD:$AD,0),4)</f>
        <v>MNGRY-ML</v>
      </c>
      <c r="AP50" s="149">
        <v>7048652540331</v>
      </c>
      <c r="AQ50" s="149">
        <f t="shared" si="2"/>
        <v>7048652540331</v>
      </c>
      <c r="AR50" s="182">
        <f>INDEX(ATS!$A:$AE,MATCH(ATS!$AP50,ATS!$AD:$AD,0),1)</f>
        <v>845103</v>
      </c>
      <c r="AS50" s="182" t="str">
        <f>INDEX(ATS!$A:$AE,MATCH(ATS!$AP50,ATS!$AD:$AD,0),2)</f>
        <v>Trailblazer Helmet</v>
      </c>
      <c r="AT50" s="182" t="str">
        <f>INDEX(ATS!$A:$AE,MATCH(ATS!$AP50,ATS!$AD:$AD,0),4)</f>
        <v>MWHTE-ML</v>
      </c>
      <c r="AU50" s="148" t="str">
        <f>INDEX(ATS!$A:$AE,MATCH(ATS!$AP50,ATS!$AD:$AD,0),7)</f>
        <v>Active</v>
      </c>
    </row>
    <row r="51" spans="1:47" x14ac:dyDescent="0.2">
      <c r="A51">
        <v>810057</v>
      </c>
      <c r="B51" t="s">
        <v>573</v>
      </c>
      <c r="C51" t="s">
        <v>4226</v>
      </c>
      <c r="D51" t="s">
        <v>4231</v>
      </c>
      <c r="E51" t="s">
        <v>4232</v>
      </c>
      <c r="F51" t="s">
        <v>84</v>
      </c>
      <c r="G51" t="s">
        <v>128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C51" s="180" t="str">
        <f t="shared" si="3"/>
        <v>810057-MFLUO-OS</v>
      </c>
      <c r="AD51" s="181" t="str">
        <f>IF(B51="NET","",IF(B51="","",IFERROR(VLOOKUP(AC51,EAN!$A:$B,2,FALSE),"MANGLER - MÅ OPPDATERE EAN-FANEN")))</f>
        <v>MANGLER - MÅ OPPDATERE EAN-FANEN</v>
      </c>
      <c r="AE51" s="180">
        <f t="shared" si="0"/>
        <v>0</v>
      </c>
      <c r="AF51" s="180">
        <f t="shared" si="1"/>
        <v>0</v>
      </c>
      <c r="AH51" s="133" t="str">
        <f>IF(B51="NET","",IFERROR(VLOOKUP(AD51,'2) Order Form'!$W$9:$W$684,1,FALSE),"Ikke med I order form"))</f>
        <v>Ikke med I order form</v>
      </c>
      <c r="AJ51" s="159">
        <v>7048652661104</v>
      </c>
      <c r="AK51" s="149">
        <f>IFERROR(VLOOKUP(AJ51,'2) Order Form'!$W$9:$W$724,1,FALSE),"Ikke med I order form")</f>
        <v>7048652661104</v>
      </c>
      <c r="AL51" s="182">
        <f>INDEX(ATS!$A:$AE,MATCH(ATS!$AJ51,ATS!$AD:$AD,0),1)</f>
        <v>845103</v>
      </c>
      <c r="AM51" s="182" t="str">
        <f>INDEX(ATS!$A:$AE,MATCH(ATS!$AJ51,ATS!$AD:$AD,0),2)</f>
        <v>Trailblazer Helmet</v>
      </c>
      <c r="AN51" s="183" t="str">
        <f>INDEX(ATS!$A:$AE,MATCH(ATS!$AJ51,ATS!$AD:$AD,0),4)</f>
        <v>MNGRY-LXL</v>
      </c>
      <c r="AP51" s="149">
        <v>7048652540324</v>
      </c>
      <c r="AQ51" s="149">
        <f t="shared" si="2"/>
        <v>7048652540324</v>
      </c>
      <c r="AR51" s="182">
        <f>INDEX(ATS!$A:$AE,MATCH(ATS!$AP51,ATS!$AD:$AD,0),1)</f>
        <v>845103</v>
      </c>
      <c r="AS51" s="182" t="str">
        <f>INDEX(ATS!$A:$AE,MATCH(ATS!$AP51,ATS!$AD:$AD,0),2)</f>
        <v>Trailblazer Helmet</v>
      </c>
      <c r="AT51" s="182" t="str">
        <f>INDEX(ATS!$A:$AE,MATCH(ATS!$AP51,ATS!$AD:$AD,0),4)</f>
        <v>MWHTE-LXL</v>
      </c>
      <c r="AU51" s="148" t="str">
        <f>INDEX(ATS!$A:$AE,MATCH(ATS!$AP51,ATS!$AD:$AD,0),7)</f>
        <v>Active</v>
      </c>
    </row>
    <row r="52" spans="1:47" x14ac:dyDescent="0.2">
      <c r="A52">
        <v>810057</v>
      </c>
      <c r="B52" t="s">
        <v>573</v>
      </c>
      <c r="C52" t="s">
        <v>4226</v>
      </c>
      <c r="D52" t="s">
        <v>574</v>
      </c>
      <c r="E52" t="s">
        <v>207</v>
      </c>
      <c r="F52" t="s">
        <v>84</v>
      </c>
      <c r="G52" t="s">
        <v>401</v>
      </c>
      <c r="H52">
        <v>11</v>
      </c>
      <c r="I52">
        <v>11</v>
      </c>
      <c r="J52">
        <v>11</v>
      </c>
      <c r="K52">
        <v>11</v>
      </c>
      <c r="L52">
        <v>11</v>
      </c>
      <c r="M52">
        <v>11</v>
      </c>
      <c r="N52">
        <v>11</v>
      </c>
      <c r="O52">
        <v>11</v>
      </c>
      <c r="P52">
        <v>11</v>
      </c>
      <c r="Q52">
        <v>11</v>
      </c>
      <c r="R52">
        <v>11</v>
      </c>
      <c r="S52">
        <v>11</v>
      </c>
      <c r="T52">
        <v>11</v>
      </c>
      <c r="U52">
        <v>11</v>
      </c>
      <c r="V52">
        <v>11</v>
      </c>
      <c r="W52">
        <v>11</v>
      </c>
      <c r="X52">
        <v>11</v>
      </c>
      <c r="Y52">
        <v>11</v>
      </c>
      <c r="Z52">
        <v>11</v>
      </c>
      <c r="AA52">
        <v>11</v>
      </c>
      <c r="AC52" s="180" t="str">
        <f t="shared" si="3"/>
        <v>810057-MMBLU-OS</v>
      </c>
      <c r="AD52" s="181">
        <f>IF(B52="NET","",IF(B52="","",IFERROR(VLOOKUP(AC52,EAN!$A:$B,2,FALSE),"MANGLER - MÅ OPPDATERE EAN-FANEN")))</f>
        <v>7048652542588</v>
      </c>
      <c r="AE52" s="180">
        <f t="shared" si="0"/>
        <v>11</v>
      </c>
      <c r="AF52" s="180">
        <f t="shared" si="1"/>
        <v>11</v>
      </c>
      <c r="AH52" s="149" t="str">
        <f>IF(B52="NET","",IFERROR(VLOOKUP(AD52,'2) Order Form'!$W$9:$W$684,1,FALSE),"Ikke med I order form"))</f>
        <v>Ikke med I order form</v>
      </c>
      <c r="AI52" s="171"/>
      <c r="AJ52" s="159">
        <v>7048652661159</v>
      </c>
      <c r="AK52" s="149">
        <f>IFERROR(VLOOKUP(AJ52,'2) Order Form'!$W$9:$W$724,1,FALSE),"Ikke med I order form")</f>
        <v>7048652661159</v>
      </c>
      <c r="AL52" s="182">
        <f>INDEX(ATS!$A:$AE,MATCH(ATS!$AJ52,ATS!$AD:$AD,0),1)</f>
        <v>845103</v>
      </c>
      <c r="AM52" s="182" t="str">
        <f>INDEX(ATS!$A:$AE,MATCH(ATS!$AJ52,ATS!$AD:$AD,0),2)</f>
        <v>Trailblazer Helmet</v>
      </c>
      <c r="AN52" s="183" t="str">
        <f>INDEX(ATS!$A:$AE,MATCH(ATS!$AJ52,ATS!$AD:$AD,0),4)</f>
        <v>SGRME-SM</v>
      </c>
      <c r="AP52" s="149">
        <v>7048652661159</v>
      </c>
      <c r="AQ52" s="149">
        <f t="shared" si="2"/>
        <v>7048652661159</v>
      </c>
      <c r="AR52" s="182">
        <f>INDEX(ATS!$A:$AE,MATCH(ATS!$AP52,ATS!$AD:$AD,0),1)</f>
        <v>845103</v>
      </c>
      <c r="AS52" s="182" t="str">
        <f>INDEX(ATS!$A:$AE,MATCH(ATS!$AP52,ATS!$AD:$AD,0),2)</f>
        <v>Trailblazer Helmet</v>
      </c>
      <c r="AT52" s="182" t="str">
        <f>INDEX(ATS!$A:$AE,MATCH(ATS!$AP52,ATS!$AD:$AD,0),4)</f>
        <v>SGRME-SM</v>
      </c>
      <c r="AU52" s="148" t="str">
        <f>INDEX(ATS!$A:$AE,MATCH(ATS!$AP52,ATS!$AD:$AD,0),7)</f>
        <v>Stock</v>
      </c>
    </row>
    <row r="53" spans="1:47" x14ac:dyDescent="0.2">
      <c r="A53">
        <v>810057</v>
      </c>
      <c r="B53" t="s">
        <v>573</v>
      </c>
      <c r="C53" t="s">
        <v>4226</v>
      </c>
      <c r="D53" t="s">
        <v>557</v>
      </c>
      <c r="E53" t="s">
        <v>90</v>
      </c>
      <c r="F53" t="s">
        <v>84</v>
      </c>
      <c r="G53" t="s">
        <v>401</v>
      </c>
      <c r="H53">
        <v>16</v>
      </c>
      <c r="I53">
        <v>16</v>
      </c>
      <c r="J53">
        <v>16</v>
      </c>
      <c r="K53">
        <v>16</v>
      </c>
      <c r="L53">
        <v>16</v>
      </c>
      <c r="M53">
        <v>16</v>
      </c>
      <c r="N53">
        <v>16</v>
      </c>
      <c r="O53">
        <v>16</v>
      </c>
      <c r="P53">
        <v>16</v>
      </c>
      <c r="Q53">
        <v>16</v>
      </c>
      <c r="R53">
        <v>16</v>
      </c>
      <c r="S53">
        <v>16</v>
      </c>
      <c r="T53">
        <v>16</v>
      </c>
      <c r="U53">
        <v>16</v>
      </c>
      <c r="V53">
        <v>16</v>
      </c>
      <c r="W53">
        <v>16</v>
      </c>
      <c r="X53">
        <v>16</v>
      </c>
      <c r="Y53">
        <v>16</v>
      </c>
      <c r="Z53">
        <v>16</v>
      </c>
      <c r="AA53">
        <v>16</v>
      </c>
      <c r="AC53" s="180" t="str">
        <f t="shared" si="3"/>
        <v>810057-MNAVY-OS</v>
      </c>
      <c r="AD53" s="181">
        <f>IF(B53="NET","",IF(B53="","",IFERROR(VLOOKUP(AC53,EAN!$A:$B,2,FALSE),"MANGLER - MÅ OPPDATERE EAN-FANEN")))</f>
        <v>7048652327741</v>
      </c>
      <c r="AE53" s="180">
        <f t="shared" si="0"/>
        <v>16</v>
      </c>
      <c r="AF53" s="180">
        <f t="shared" si="1"/>
        <v>16</v>
      </c>
      <c r="AH53" s="149" t="str">
        <f>IF(B53="NET","",IFERROR(VLOOKUP(AD53,'2) Order Form'!$W$9:$W$684,1,FALSE),"Ikke med I order form"))</f>
        <v>Ikke med I order form</v>
      </c>
      <c r="AI53" s="171"/>
      <c r="AJ53" s="159">
        <v>7048652661142</v>
      </c>
      <c r="AK53" s="149">
        <f>IFERROR(VLOOKUP(AJ53,'2) Order Form'!$W$9:$W$724,1,FALSE),"Ikke med I order form")</f>
        <v>7048652661142</v>
      </c>
      <c r="AL53" s="182">
        <f>INDEX(ATS!$A:$AE,MATCH(ATS!$AJ53,ATS!$AD:$AD,0),1)</f>
        <v>845103</v>
      </c>
      <c r="AM53" s="182" t="str">
        <f>INDEX(ATS!$A:$AE,MATCH(ATS!$AJ53,ATS!$AD:$AD,0),2)</f>
        <v>Trailblazer Helmet</v>
      </c>
      <c r="AN53" s="183" t="str">
        <f>INDEX(ATS!$A:$AE,MATCH(ATS!$AJ53,ATS!$AD:$AD,0),4)</f>
        <v>SGRME-ML</v>
      </c>
      <c r="AP53" s="149">
        <v>7048652661142</v>
      </c>
      <c r="AQ53" s="149">
        <f t="shared" si="2"/>
        <v>7048652661142</v>
      </c>
      <c r="AR53" s="182">
        <f>INDEX(ATS!$A:$AE,MATCH(ATS!$AP53,ATS!$AD:$AD,0),1)</f>
        <v>845103</v>
      </c>
      <c r="AS53" s="182" t="str">
        <f>INDEX(ATS!$A:$AE,MATCH(ATS!$AP53,ATS!$AD:$AD,0),2)</f>
        <v>Trailblazer Helmet</v>
      </c>
      <c r="AT53" s="182" t="str">
        <f>INDEX(ATS!$A:$AE,MATCH(ATS!$AP53,ATS!$AD:$AD,0),4)</f>
        <v>SGRME-ML</v>
      </c>
      <c r="AU53" s="148" t="str">
        <f>INDEX(ATS!$A:$AE,MATCH(ATS!$AP53,ATS!$AD:$AD,0),7)</f>
        <v>Stock</v>
      </c>
    </row>
    <row r="54" spans="1:47" x14ac:dyDescent="0.2">
      <c r="A54">
        <v>810057</v>
      </c>
      <c r="B54" t="s">
        <v>573</v>
      </c>
      <c r="C54" t="s">
        <v>4226</v>
      </c>
      <c r="D54" t="s">
        <v>655</v>
      </c>
      <c r="E54" t="s">
        <v>417</v>
      </c>
      <c r="F54" t="s">
        <v>84</v>
      </c>
      <c r="G54" t="s">
        <v>128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C54" s="180" t="str">
        <f t="shared" si="3"/>
        <v>810057-MNGRY-OS</v>
      </c>
      <c r="AD54" s="181" t="str">
        <f>IF(B54="NET","",IF(B54="","",IFERROR(VLOOKUP(AC54,EAN!$A:$B,2,FALSE),"MANGLER - MÅ OPPDATERE EAN-FANEN")))</f>
        <v>MANGLER - MÅ OPPDATERE EAN-FANEN</v>
      </c>
      <c r="AE54" s="180">
        <f t="shared" si="0"/>
        <v>0</v>
      </c>
      <c r="AF54" s="180">
        <f t="shared" si="1"/>
        <v>0</v>
      </c>
      <c r="AH54" s="133" t="str">
        <f>IF(B54="NET","",IFERROR(VLOOKUP(AD54,'2) Order Form'!$W$9:$W$684,1,FALSE),"Ikke med I order form"))</f>
        <v>Ikke med I order form</v>
      </c>
      <c r="AJ54" s="159">
        <v>7048652661135</v>
      </c>
      <c r="AK54" s="149">
        <f>IFERROR(VLOOKUP(AJ54,'2) Order Form'!$W$9:$W$724,1,FALSE),"Ikke med I order form")</f>
        <v>7048652661135</v>
      </c>
      <c r="AL54" s="182">
        <f>INDEX(ATS!$A:$AE,MATCH(ATS!$AJ54,ATS!$AD:$AD,0),1)</f>
        <v>845103</v>
      </c>
      <c r="AM54" s="182" t="str">
        <f>INDEX(ATS!$A:$AE,MATCH(ATS!$AJ54,ATS!$AD:$AD,0),2)</f>
        <v>Trailblazer Helmet</v>
      </c>
      <c r="AN54" s="183" t="str">
        <f>INDEX(ATS!$A:$AE,MATCH(ATS!$AJ54,ATS!$AD:$AD,0),4)</f>
        <v>SGRME-LXL</v>
      </c>
      <c r="AP54" s="149">
        <v>7048652661135</v>
      </c>
      <c r="AQ54" s="149">
        <f t="shared" si="2"/>
        <v>7048652661135</v>
      </c>
      <c r="AR54" s="182">
        <f>INDEX(ATS!$A:$AE,MATCH(ATS!$AP54,ATS!$AD:$AD,0),1)</f>
        <v>845103</v>
      </c>
      <c r="AS54" s="182" t="str">
        <f>INDEX(ATS!$A:$AE,MATCH(ATS!$AP54,ATS!$AD:$AD,0),2)</f>
        <v>Trailblazer Helmet</v>
      </c>
      <c r="AT54" s="182" t="str">
        <f>INDEX(ATS!$A:$AE,MATCH(ATS!$AP54,ATS!$AD:$AD,0),4)</f>
        <v>SGRME-LXL</v>
      </c>
      <c r="AU54" s="148" t="str">
        <f>INDEX(ATS!$A:$AE,MATCH(ATS!$AP54,ATS!$AD:$AD,0),7)</f>
        <v>Stock</v>
      </c>
    </row>
    <row r="55" spans="1:47" x14ac:dyDescent="0.2">
      <c r="A55">
        <v>810057</v>
      </c>
      <c r="B55" t="s">
        <v>573</v>
      </c>
      <c r="C55" t="s">
        <v>4226</v>
      </c>
      <c r="D55" t="s">
        <v>558</v>
      </c>
      <c r="E55" t="s">
        <v>559</v>
      </c>
      <c r="F55" t="s">
        <v>84</v>
      </c>
      <c r="G55" t="s">
        <v>401</v>
      </c>
      <c r="H55">
        <v>18</v>
      </c>
      <c r="I55">
        <v>18</v>
      </c>
      <c r="J55">
        <v>18</v>
      </c>
      <c r="K55">
        <v>18</v>
      </c>
      <c r="L55">
        <v>18</v>
      </c>
      <c r="M55">
        <v>18</v>
      </c>
      <c r="N55">
        <v>18</v>
      </c>
      <c r="O55">
        <v>18</v>
      </c>
      <c r="P55">
        <v>18</v>
      </c>
      <c r="Q55">
        <v>18</v>
      </c>
      <c r="R55">
        <v>18</v>
      </c>
      <c r="S55">
        <v>18</v>
      </c>
      <c r="T55">
        <v>18</v>
      </c>
      <c r="U55">
        <v>18</v>
      </c>
      <c r="V55">
        <v>18</v>
      </c>
      <c r="W55">
        <v>18</v>
      </c>
      <c r="X55">
        <v>18</v>
      </c>
      <c r="Y55">
        <v>18</v>
      </c>
      <c r="Z55">
        <v>18</v>
      </c>
      <c r="AA55">
        <v>18</v>
      </c>
      <c r="AC55" s="180" t="str">
        <f t="shared" si="3"/>
        <v>810057-MOEDB-OS</v>
      </c>
      <c r="AD55" s="181">
        <f>IF(B55="NET","",IF(B55="","",IFERROR(VLOOKUP(AC55,EAN!$A:$B,2,FALSE),"MANGLER - MÅ OPPDATERE EAN-FANEN")))</f>
        <v>7048652327758</v>
      </c>
      <c r="AE55" s="180">
        <f t="shared" si="0"/>
        <v>18</v>
      </c>
      <c r="AF55" s="180">
        <f t="shared" si="1"/>
        <v>18</v>
      </c>
      <c r="AH55" s="149" t="str">
        <f>IF(B55="NET","",IFERROR(VLOOKUP(AD55,'2) Order Form'!$W$9:$W$684,1,FALSE),"Ikke med I order form"))</f>
        <v>Ikke med I order form</v>
      </c>
      <c r="AI55" s="171"/>
      <c r="AJ55" s="159">
        <v>7048652272966</v>
      </c>
      <c r="AK55" s="149">
        <f>IFERROR(VLOOKUP(AJ55,'2) Order Form'!$W$9:$W$724,1,FALSE),"Ikke med I order form")</f>
        <v>7048652272966</v>
      </c>
      <c r="AL55" s="182">
        <f>INDEX(ATS!$A:$AE,MATCH(ATS!$AJ55,ATS!$AD:$AD,0),1)</f>
        <v>845070</v>
      </c>
      <c r="AM55" s="182" t="str">
        <f>INDEX(ATS!$A:$AE,MATCH(ATS!$AJ55,ATS!$AD:$AD,0),2)</f>
        <v>Dissenter Mips Helmet</v>
      </c>
      <c r="AN55" s="183" t="str">
        <f>INDEX(ATS!$A:$AE,MATCH(ATS!$AJ55,ATS!$AD:$AD,0),4)</f>
        <v>MBLCK-SM</v>
      </c>
      <c r="AP55" s="149">
        <v>7048652660350</v>
      </c>
      <c r="AQ55" s="149">
        <f t="shared" si="2"/>
        <v>7048652660350</v>
      </c>
      <c r="AR55" s="182">
        <f>INDEX(ATS!$A:$AE,MATCH(ATS!$AP55,ATS!$AD:$AD,0),1)</f>
        <v>845070</v>
      </c>
      <c r="AS55" s="182" t="str">
        <f>INDEX(ATS!$A:$AE,MATCH(ATS!$AP55,ATS!$AD:$AD,0),2)</f>
        <v>Dissenter Mips Helmet</v>
      </c>
      <c r="AT55" s="182" t="str">
        <f>INDEX(ATS!$A:$AE,MATCH(ATS!$AP55,ATS!$AD:$AD,0),4)</f>
        <v>MEAME-SM</v>
      </c>
      <c r="AU55" s="148" t="str">
        <f>INDEX(ATS!$A:$AE,MATCH(ATS!$AP55,ATS!$AD:$AD,0),7)</f>
        <v>Stock</v>
      </c>
    </row>
    <row r="56" spans="1:47" x14ac:dyDescent="0.2">
      <c r="A56">
        <v>810057</v>
      </c>
      <c r="B56" t="s">
        <v>573</v>
      </c>
      <c r="C56" t="s">
        <v>4226</v>
      </c>
      <c r="D56" t="s">
        <v>575</v>
      </c>
      <c r="E56" t="s">
        <v>97</v>
      </c>
      <c r="F56" t="s">
        <v>84</v>
      </c>
      <c r="G56" t="s">
        <v>401</v>
      </c>
      <c r="H56">
        <v>16</v>
      </c>
      <c r="I56">
        <v>16</v>
      </c>
      <c r="J56">
        <v>16</v>
      </c>
      <c r="K56">
        <v>16</v>
      </c>
      <c r="L56">
        <v>16</v>
      </c>
      <c r="M56">
        <v>16</v>
      </c>
      <c r="N56">
        <v>16</v>
      </c>
      <c r="O56">
        <v>16</v>
      </c>
      <c r="P56">
        <v>16</v>
      </c>
      <c r="Q56">
        <v>16</v>
      </c>
      <c r="R56">
        <v>16</v>
      </c>
      <c r="S56">
        <v>16</v>
      </c>
      <c r="T56">
        <v>16</v>
      </c>
      <c r="U56">
        <v>16</v>
      </c>
      <c r="V56">
        <v>16</v>
      </c>
      <c r="W56">
        <v>16</v>
      </c>
      <c r="X56">
        <v>16</v>
      </c>
      <c r="Y56">
        <v>16</v>
      </c>
      <c r="Z56">
        <v>16</v>
      </c>
      <c r="AA56">
        <v>16</v>
      </c>
      <c r="AC56" s="180" t="str">
        <f t="shared" si="3"/>
        <v>810057-MOPRE-OS</v>
      </c>
      <c r="AD56" s="181">
        <f>IF(B56="NET","",IF(B56="","",IFERROR(VLOOKUP(AC56,EAN!$A:$B,2,FALSE),"MANGLER - MÅ OPPDATERE EAN-FANEN")))</f>
        <v>7048652664143</v>
      </c>
      <c r="AE56" s="180">
        <f t="shared" si="0"/>
        <v>16</v>
      </c>
      <c r="AF56" s="180">
        <f t="shared" si="1"/>
        <v>16</v>
      </c>
      <c r="AH56" s="149">
        <f>IF(B56="NET","",IFERROR(VLOOKUP(AD56,'2) Order Form'!$W$9:$W$684,1,FALSE),"Ikke med I order form"))</f>
        <v>7048652664143</v>
      </c>
      <c r="AI56" s="171"/>
      <c r="AJ56" s="159">
        <v>7048652272959</v>
      </c>
      <c r="AK56" s="149">
        <f>IFERROR(VLOOKUP(AJ56,'2) Order Form'!$W$9:$W$724,1,FALSE),"Ikke med I order form")</f>
        <v>7048652272959</v>
      </c>
      <c r="AL56" s="182">
        <f>INDEX(ATS!$A:$AE,MATCH(ATS!$AJ56,ATS!$AD:$AD,0),1)</f>
        <v>845070</v>
      </c>
      <c r="AM56" s="182" t="str">
        <f>INDEX(ATS!$A:$AE,MATCH(ATS!$AJ56,ATS!$AD:$AD,0),2)</f>
        <v>Dissenter Mips Helmet</v>
      </c>
      <c r="AN56" s="183" t="str">
        <f>INDEX(ATS!$A:$AE,MATCH(ATS!$AJ56,ATS!$AD:$AD,0),4)</f>
        <v>MBLCK-ML</v>
      </c>
      <c r="AP56" s="149">
        <v>7048652660343</v>
      </c>
      <c r="AQ56" s="149">
        <f t="shared" si="2"/>
        <v>7048652660343</v>
      </c>
      <c r="AR56" s="182">
        <f>INDEX(ATS!$A:$AE,MATCH(ATS!$AP56,ATS!$AD:$AD,0),1)</f>
        <v>845070</v>
      </c>
      <c r="AS56" s="182" t="str">
        <f>INDEX(ATS!$A:$AE,MATCH(ATS!$AP56,ATS!$AD:$AD,0),2)</f>
        <v>Dissenter Mips Helmet</v>
      </c>
      <c r="AT56" s="182" t="str">
        <f>INDEX(ATS!$A:$AE,MATCH(ATS!$AP56,ATS!$AD:$AD,0),4)</f>
        <v>MEAME-ML</v>
      </c>
      <c r="AU56" s="148" t="str">
        <f>INDEX(ATS!$A:$AE,MATCH(ATS!$AP56,ATS!$AD:$AD,0),7)</f>
        <v>Stock</v>
      </c>
    </row>
    <row r="57" spans="1:47" x14ac:dyDescent="0.2">
      <c r="A57">
        <v>810057</v>
      </c>
      <c r="B57" t="s">
        <v>573</v>
      </c>
      <c r="C57" t="s">
        <v>4226</v>
      </c>
      <c r="D57" t="s">
        <v>576</v>
      </c>
      <c r="E57" t="s">
        <v>577</v>
      </c>
      <c r="F57" t="s">
        <v>84</v>
      </c>
      <c r="G57" t="s">
        <v>401</v>
      </c>
      <c r="H57">
        <v>16</v>
      </c>
      <c r="I57">
        <v>16</v>
      </c>
      <c r="J57">
        <v>16</v>
      </c>
      <c r="K57">
        <v>16</v>
      </c>
      <c r="L57">
        <v>16</v>
      </c>
      <c r="M57">
        <v>16</v>
      </c>
      <c r="N57">
        <v>16</v>
      </c>
      <c r="O57">
        <v>16</v>
      </c>
      <c r="P57">
        <v>16</v>
      </c>
      <c r="Q57">
        <v>16</v>
      </c>
      <c r="R57">
        <v>16</v>
      </c>
      <c r="S57">
        <v>16</v>
      </c>
      <c r="T57">
        <v>16</v>
      </c>
      <c r="U57">
        <v>16</v>
      </c>
      <c r="V57">
        <v>16</v>
      </c>
      <c r="W57">
        <v>16</v>
      </c>
      <c r="X57">
        <v>16</v>
      </c>
      <c r="Y57">
        <v>16</v>
      </c>
      <c r="Z57">
        <v>16</v>
      </c>
      <c r="AA57">
        <v>16</v>
      </c>
      <c r="AC57" s="180" t="str">
        <f t="shared" si="3"/>
        <v>810057-MRBE-OS</v>
      </c>
      <c r="AD57" s="181">
        <f>IF(B57="NET","",IF(B57="","",IFERROR(VLOOKUP(AC57,EAN!$A:$B,2,FALSE),"MANGLER - MÅ OPPDATERE EAN-FANEN")))</f>
        <v>7048652664150</v>
      </c>
      <c r="AE57" s="180">
        <f t="shared" si="0"/>
        <v>16</v>
      </c>
      <c r="AF57" s="180">
        <f t="shared" si="1"/>
        <v>16</v>
      </c>
      <c r="AH57" s="149">
        <f>IF(B57="NET","",IFERROR(VLOOKUP(AD57,'2) Order Form'!$W$9:$W$684,1,FALSE),"Ikke med I order form"))</f>
        <v>7048652664150</v>
      </c>
      <c r="AI57" s="171"/>
      <c r="AJ57" s="159">
        <v>7048652272942</v>
      </c>
      <c r="AK57" s="149">
        <f>IFERROR(VLOOKUP(AJ57,'2) Order Form'!$W$9:$W$724,1,FALSE),"Ikke med I order form")</f>
        <v>7048652272942</v>
      </c>
      <c r="AL57" s="182">
        <f>INDEX(ATS!$A:$AE,MATCH(ATS!$AJ57,ATS!$AD:$AD,0),1)</f>
        <v>845070</v>
      </c>
      <c r="AM57" s="182" t="str">
        <f>INDEX(ATS!$A:$AE,MATCH(ATS!$AJ57,ATS!$AD:$AD,0),2)</f>
        <v>Dissenter Mips Helmet</v>
      </c>
      <c r="AN57" s="183" t="str">
        <f>INDEX(ATS!$A:$AE,MATCH(ATS!$AJ57,ATS!$AD:$AD,0),4)</f>
        <v>MBLCK-LXL</v>
      </c>
      <c r="AP57" s="149">
        <v>7048652660336</v>
      </c>
      <c r="AQ57" s="149">
        <f t="shared" si="2"/>
        <v>7048652660336</v>
      </c>
      <c r="AR57" s="182">
        <f>INDEX(ATS!$A:$AE,MATCH(ATS!$AP57,ATS!$AD:$AD,0),1)</f>
        <v>845070</v>
      </c>
      <c r="AS57" s="182" t="str">
        <f>INDEX(ATS!$A:$AE,MATCH(ATS!$AP57,ATS!$AD:$AD,0),2)</f>
        <v>Dissenter Mips Helmet</v>
      </c>
      <c r="AT57" s="182" t="str">
        <f>INDEX(ATS!$A:$AE,MATCH(ATS!$AP57,ATS!$AD:$AD,0),4)</f>
        <v>MEAME-LXL</v>
      </c>
      <c r="AU57" s="148" t="str">
        <f>INDEX(ATS!$A:$AE,MATCH(ATS!$AP57,ATS!$AD:$AD,0),7)</f>
        <v>Stock</v>
      </c>
    </row>
    <row r="58" spans="1:47" x14ac:dyDescent="0.2">
      <c r="A58">
        <v>810057</v>
      </c>
      <c r="B58" t="s">
        <v>573</v>
      </c>
      <c r="C58" t="s">
        <v>4226</v>
      </c>
      <c r="D58" t="s">
        <v>4238</v>
      </c>
      <c r="E58" t="s">
        <v>2425</v>
      </c>
      <c r="F58" t="s">
        <v>84</v>
      </c>
      <c r="G58" t="s">
        <v>128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C58" s="180" t="str">
        <f t="shared" si="3"/>
        <v>810057-MROGD-OS</v>
      </c>
      <c r="AD58" s="181" t="str">
        <f>IF(B58="NET","",IF(B58="","",IFERROR(VLOOKUP(AC58,EAN!$A:$B,2,FALSE),"MANGLER - MÅ OPPDATERE EAN-FANEN")))</f>
        <v>MANGLER - MÅ OPPDATERE EAN-FANEN</v>
      </c>
      <c r="AE58" s="180">
        <f t="shared" si="0"/>
        <v>0</v>
      </c>
      <c r="AF58" s="180">
        <f t="shared" si="1"/>
        <v>0</v>
      </c>
      <c r="AH58" s="133" t="str">
        <f>IF(B58="NET","",IFERROR(VLOOKUP(AD58,'2) Order Form'!$W$9:$W$684,1,FALSE),"Ikke med I order form"))</f>
        <v>Ikke med I order form</v>
      </c>
      <c r="AJ58" s="159">
        <v>7048652273086</v>
      </c>
      <c r="AK58" s="149">
        <f>IFERROR(VLOOKUP(AJ58,'2) Order Form'!$W$9:$W$724,1,FALSE),"Ikke med I order form")</f>
        <v>7048652273086</v>
      </c>
      <c r="AL58" s="182">
        <f>INDEX(ATS!$A:$AE,MATCH(ATS!$AJ58,ATS!$AD:$AD,0),1)</f>
        <v>845070</v>
      </c>
      <c r="AM58" s="182" t="str">
        <f>INDEX(ATS!$A:$AE,MATCH(ATS!$AJ58,ATS!$AD:$AD,0),2)</f>
        <v>Dissenter Mips Helmet</v>
      </c>
      <c r="AN58" s="183" t="str">
        <f>INDEX(ATS!$A:$AE,MATCH(ATS!$AJ58,ATS!$AD:$AD,0),4)</f>
        <v>MWHTE-SM</v>
      </c>
      <c r="AP58" s="149">
        <v>7048652272966</v>
      </c>
      <c r="AQ58" s="149">
        <f t="shared" si="2"/>
        <v>7048652272966</v>
      </c>
      <c r="AR58" s="182">
        <f>INDEX(ATS!$A:$AE,MATCH(ATS!$AP58,ATS!$AD:$AD,0),1)</f>
        <v>845070</v>
      </c>
      <c r="AS58" s="182" t="str">
        <f>INDEX(ATS!$A:$AE,MATCH(ATS!$AP58,ATS!$AD:$AD,0),2)</f>
        <v>Dissenter Mips Helmet</v>
      </c>
      <c r="AT58" s="182" t="str">
        <f>INDEX(ATS!$A:$AE,MATCH(ATS!$AP58,ATS!$AD:$AD,0),4)</f>
        <v>MBLCK-SM</v>
      </c>
      <c r="AU58" s="148" t="str">
        <f>INDEX(ATS!$A:$AE,MATCH(ATS!$AP58,ATS!$AD:$AD,0),7)</f>
        <v>Active</v>
      </c>
    </row>
    <row r="59" spans="1:47" x14ac:dyDescent="0.2">
      <c r="A59">
        <v>810057</v>
      </c>
      <c r="B59" t="s">
        <v>573</v>
      </c>
      <c r="C59" t="s">
        <v>4226</v>
      </c>
      <c r="D59" t="s">
        <v>578</v>
      </c>
      <c r="E59" t="s">
        <v>208</v>
      </c>
      <c r="F59" t="s">
        <v>84</v>
      </c>
      <c r="G59" t="s">
        <v>401</v>
      </c>
      <c r="H59">
        <v>10</v>
      </c>
      <c r="I59">
        <v>10</v>
      </c>
      <c r="J59">
        <v>10</v>
      </c>
      <c r="K59">
        <v>10</v>
      </c>
      <c r="L59">
        <v>10</v>
      </c>
      <c r="M59">
        <v>10</v>
      </c>
      <c r="N59">
        <v>10</v>
      </c>
      <c r="O59">
        <v>10</v>
      </c>
      <c r="P59">
        <v>10</v>
      </c>
      <c r="Q59">
        <v>10</v>
      </c>
      <c r="R59">
        <v>10</v>
      </c>
      <c r="S59">
        <v>10</v>
      </c>
      <c r="T59">
        <v>10</v>
      </c>
      <c r="U59">
        <v>10</v>
      </c>
      <c r="V59">
        <v>10</v>
      </c>
      <c r="W59">
        <v>10</v>
      </c>
      <c r="X59">
        <v>10</v>
      </c>
      <c r="Y59">
        <v>10</v>
      </c>
      <c r="Z59">
        <v>10</v>
      </c>
      <c r="AA59">
        <v>10</v>
      </c>
      <c r="AC59" s="180" t="str">
        <f t="shared" si="3"/>
        <v>810057-MSBMC-OS</v>
      </c>
      <c r="AD59" s="181">
        <f>IF(B59="NET","",IF(B59="","",IFERROR(VLOOKUP(AC59,EAN!$A:$B,2,FALSE),"MANGLER - MÅ OPPDATERE EAN-FANEN")))</f>
        <v>7048652542595</v>
      </c>
      <c r="AE59" s="180">
        <f t="shared" si="0"/>
        <v>10</v>
      </c>
      <c r="AF59" s="180">
        <f t="shared" si="1"/>
        <v>10</v>
      </c>
      <c r="AH59" s="133" t="str">
        <f>IF(B59="NET","",IFERROR(VLOOKUP(AD59,'2) Order Form'!$W$9:$W$684,1,FALSE),"Ikke med I order form"))</f>
        <v>Ikke med I order form</v>
      </c>
      <c r="AJ59" s="159">
        <v>7048652273079</v>
      </c>
      <c r="AK59" s="149">
        <f>IFERROR(VLOOKUP(AJ59,'2) Order Form'!$W$9:$W$724,1,FALSE),"Ikke med I order form")</f>
        <v>7048652273079</v>
      </c>
      <c r="AL59" s="182">
        <f>INDEX(ATS!$A:$AE,MATCH(ATS!$AJ59,ATS!$AD:$AD,0),1)</f>
        <v>845070</v>
      </c>
      <c r="AM59" s="182" t="str">
        <f>INDEX(ATS!$A:$AE,MATCH(ATS!$AJ59,ATS!$AD:$AD,0),2)</f>
        <v>Dissenter Mips Helmet</v>
      </c>
      <c r="AN59" s="183" t="str">
        <f>INDEX(ATS!$A:$AE,MATCH(ATS!$AJ59,ATS!$AD:$AD,0),4)</f>
        <v>MWHTE-ML</v>
      </c>
      <c r="AP59" s="149">
        <v>7048652272959</v>
      </c>
      <c r="AQ59" s="149">
        <f t="shared" si="2"/>
        <v>7048652272959</v>
      </c>
      <c r="AR59" s="182">
        <f>INDEX(ATS!$A:$AE,MATCH(ATS!$AP59,ATS!$AD:$AD,0),1)</f>
        <v>845070</v>
      </c>
      <c r="AS59" s="182" t="str">
        <f>INDEX(ATS!$A:$AE,MATCH(ATS!$AP59,ATS!$AD:$AD,0),2)</f>
        <v>Dissenter Mips Helmet</v>
      </c>
      <c r="AT59" s="182" t="str">
        <f>INDEX(ATS!$A:$AE,MATCH(ATS!$AP59,ATS!$AD:$AD,0),4)</f>
        <v>MBLCK-ML</v>
      </c>
      <c r="AU59" s="148" t="str">
        <f>INDEX(ATS!$A:$AE,MATCH(ATS!$AP59,ATS!$AD:$AD,0),7)</f>
        <v>Active</v>
      </c>
    </row>
    <row r="60" spans="1:47" x14ac:dyDescent="0.2">
      <c r="A60">
        <v>810057</v>
      </c>
      <c r="B60" t="s">
        <v>573</v>
      </c>
      <c r="C60" t="s">
        <v>4226</v>
      </c>
      <c r="D60" t="s">
        <v>560</v>
      </c>
      <c r="E60" t="s">
        <v>561</v>
      </c>
      <c r="F60" t="s">
        <v>84</v>
      </c>
      <c r="G60" t="s">
        <v>401</v>
      </c>
      <c r="H60">
        <v>17</v>
      </c>
      <c r="I60">
        <v>17</v>
      </c>
      <c r="J60">
        <v>17</v>
      </c>
      <c r="K60">
        <v>17</v>
      </c>
      <c r="L60">
        <v>17</v>
      </c>
      <c r="M60">
        <v>17</v>
      </c>
      <c r="N60">
        <v>17</v>
      </c>
      <c r="O60">
        <v>17</v>
      </c>
      <c r="P60">
        <v>17</v>
      </c>
      <c r="Q60">
        <v>17</v>
      </c>
      <c r="R60">
        <v>17</v>
      </c>
      <c r="S60">
        <v>17</v>
      </c>
      <c r="T60">
        <v>17</v>
      </c>
      <c r="U60">
        <v>17</v>
      </c>
      <c r="V60">
        <v>17</v>
      </c>
      <c r="W60">
        <v>17</v>
      </c>
      <c r="X60">
        <v>17</v>
      </c>
      <c r="Y60">
        <v>17</v>
      </c>
      <c r="Z60">
        <v>17</v>
      </c>
      <c r="AA60">
        <v>17</v>
      </c>
      <c r="AC60" s="180" t="str">
        <f t="shared" si="3"/>
        <v>810057-MSEGY-OS</v>
      </c>
      <c r="AD60" s="181">
        <f>IF(B60="NET","",IF(B60="","",IFERROR(VLOOKUP(AC60,EAN!$A:$B,2,FALSE),"MANGLER - MÅ OPPDATERE EAN-FANEN")))</f>
        <v>7048652327765</v>
      </c>
      <c r="AE60" s="180">
        <f t="shared" si="0"/>
        <v>17</v>
      </c>
      <c r="AF60" s="180">
        <f t="shared" si="1"/>
        <v>17</v>
      </c>
      <c r="AH60" s="133" t="str">
        <f>IF(B60="NET","",IFERROR(VLOOKUP(AD60,'2) Order Form'!$W$9:$W$684,1,FALSE),"Ikke med I order form"))</f>
        <v>Ikke med I order form</v>
      </c>
      <c r="AJ60" s="159">
        <v>7048652273062</v>
      </c>
      <c r="AK60" s="149">
        <f>IFERROR(VLOOKUP(AJ60,'2) Order Form'!$W$9:$W$724,1,FALSE),"Ikke med I order form")</f>
        <v>7048652273062</v>
      </c>
      <c r="AL60" s="182">
        <f>INDEX(ATS!$A:$AE,MATCH(ATS!$AJ60,ATS!$AD:$AD,0),1)</f>
        <v>845070</v>
      </c>
      <c r="AM60" s="182" t="str">
        <f>INDEX(ATS!$A:$AE,MATCH(ATS!$AJ60,ATS!$AD:$AD,0),2)</f>
        <v>Dissenter Mips Helmet</v>
      </c>
      <c r="AN60" s="183" t="str">
        <f>INDEX(ATS!$A:$AE,MATCH(ATS!$AJ60,ATS!$AD:$AD,0),4)</f>
        <v>MWHTE-LXL</v>
      </c>
      <c r="AP60" s="149">
        <v>7048652272942</v>
      </c>
      <c r="AQ60" s="149">
        <f t="shared" si="2"/>
        <v>7048652272942</v>
      </c>
      <c r="AR60" s="182">
        <f>INDEX(ATS!$A:$AE,MATCH(ATS!$AP60,ATS!$AD:$AD,0),1)</f>
        <v>845070</v>
      </c>
      <c r="AS60" s="182" t="str">
        <f>INDEX(ATS!$A:$AE,MATCH(ATS!$AP60,ATS!$AD:$AD,0),2)</f>
        <v>Dissenter Mips Helmet</v>
      </c>
      <c r="AT60" s="182" t="str">
        <f>INDEX(ATS!$A:$AE,MATCH(ATS!$AP60,ATS!$AD:$AD,0),4)</f>
        <v>MBLCK-LXL</v>
      </c>
      <c r="AU60" s="148" t="str">
        <f>INDEX(ATS!$A:$AE,MATCH(ATS!$AP60,ATS!$AD:$AD,0),7)</f>
        <v>Active</v>
      </c>
    </row>
    <row r="61" spans="1:47" x14ac:dyDescent="0.2">
      <c r="A61">
        <v>810057</v>
      </c>
      <c r="B61" t="s">
        <v>573</v>
      </c>
      <c r="C61" t="s">
        <v>4226</v>
      </c>
      <c r="D61" t="s">
        <v>543</v>
      </c>
      <c r="E61" t="s">
        <v>544</v>
      </c>
      <c r="F61" t="s">
        <v>84</v>
      </c>
      <c r="G61" t="s">
        <v>128</v>
      </c>
      <c r="H61">
        <v>20</v>
      </c>
      <c r="I61">
        <v>20</v>
      </c>
      <c r="J61">
        <v>20</v>
      </c>
      <c r="K61">
        <v>20</v>
      </c>
      <c r="L61">
        <v>20</v>
      </c>
      <c r="M61">
        <v>20</v>
      </c>
      <c r="N61">
        <v>20</v>
      </c>
      <c r="O61">
        <v>20</v>
      </c>
      <c r="P61">
        <v>20</v>
      </c>
      <c r="Q61">
        <v>20</v>
      </c>
      <c r="R61">
        <v>20</v>
      </c>
      <c r="S61">
        <v>20</v>
      </c>
      <c r="T61">
        <v>20</v>
      </c>
      <c r="U61">
        <v>20</v>
      </c>
      <c r="V61">
        <v>20</v>
      </c>
      <c r="W61">
        <v>20</v>
      </c>
      <c r="X61">
        <v>20</v>
      </c>
      <c r="Y61">
        <v>20</v>
      </c>
      <c r="Z61">
        <v>20</v>
      </c>
      <c r="AA61">
        <v>20</v>
      </c>
      <c r="AC61" s="180" t="str">
        <f t="shared" si="3"/>
        <v>810057-MSGMC-OS</v>
      </c>
      <c r="AD61" s="181">
        <f>IF(B61="NET","",IF(B61="","",IFERROR(VLOOKUP(AC61,EAN!$A:$B,2,FALSE),"MANGLER - MÅ OPPDATERE EAN-FANEN")))</f>
        <v>7048652542601</v>
      </c>
      <c r="AE61" s="180">
        <f t="shared" si="0"/>
        <v>20</v>
      </c>
      <c r="AF61" s="180">
        <f t="shared" si="1"/>
        <v>20</v>
      </c>
      <c r="AH61" s="149">
        <f>IF(B61="NET","",IFERROR(VLOOKUP(AD61,'2) Order Form'!$W$9:$W$684,1,FALSE),"Ikke med I order form"))</f>
        <v>7048652542601</v>
      </c>
      <c r="AI61" s="171"/>
      <c r="AJ61" s="159">
        <v>7048652660350</v>
      </c>
      <c r="AK61" s="149">
        <f>IFERROR(VLOOKUP(AJ61,'2) Order Form'!$W$9:$W$724,1,FALSE),"Ikke med I order form")</f>
        <v>7048652660350</v>
      </c>
      <c r="AL61" s="182">
        <f>INDEX(ATS!$A:$AE,MATCH(ATS!$AJ61,ATS!$AD:$AD,0),1)</f>
        <v>845070</v>
      </c>
      <c r="AM61" s="182" t="str">
        <f>INDEX(ATS!$A:$AE,MATCH(ATS!$AJ61,ATS!$AD:$AD,0),2)</f>
        <v>Dissenter Mips Helmet</v>
      </c>
      <c r="AN61" s="183" t="str">
        <f>INDEX(ATS!$A:$AE,MATCH(ATS!$AJ61,ATS!$AD:$AD,0),4)</f>
        <v>MEAME-SM</v>
      </c>
      <c r="AP61" s="149">
        <v>7048652273086</v>
      </c>
      <c r="AQ61" s="149">
        <f t="shared" si="2"/>
        <v>7048652273086</v>
      </c>
      <c r="AR61" s="182">
        <f>INDEX(ATS!$A:$AE,MATCH(ATS!$AP61,ATS!$AD:$AD,0),1)</f>
        <v>845070</v>
      </c>
      <c r="AS61" s="182" t="str">
        <f>INDEX(ATS!$A:$AE,MATCH(ATS!$AP61,ATS!$AD:$AD,0),2)</f>
        <v>Dissenter Mips Helmet</v>
      </c>
      <c r="AT61" s="182" t="str">
        <f>INDEX(ATS!$A:$AE,MATCH(ATS!$AP61,ATS!$AD:$AD,0),4)</f>
        <v>MWHTE-SM</v>
      </c>
      <c r="AU61" s="148" t="str">
        <f>INDEX(ATS!$A:$AE,MATCH(ATS!$AP61,ATS!$AD:$AD,0),7)</f>
        <v>Active</v>
      </c>
    </row>
    <row r="62" spans="1:47" x14ac:dyDescent="0.2">
      <c r="A62">
        <v>810057</v>
      </c>
      <c r="B62" t="s">
        <v>573</v>
      </c>
      <c r="C62" t="s">
        <v>4226</v>
      </c>
      <c r="D62" t="s">
        <v>562</v>
      </c>
      <c r="E62" t="s">
        <v>91</v>
      </c>
      <c r="F62" t="s">
        <v>84</v>
      </c>
      <c r="G62" t="s">
        <v>128</v>
      </c>
      <c r="H62">
        <v>44</v>
      </c>
      <c r="I62">
        <v>44</v>
      </c>
      <c r="J62">
        <v>44</v>
      </c>
      <c r="K62">
        <v>44</v>
      </c>
      <c r="L62">
        <v>44</v>
      </c>
      <c r="M62">
        <v>44</v>
      </c>
      <c r="N62">
        <v>44</v>
      </c>
      <c r="O62">
        <v>44</v>
      </c>
      <c r="P62">
        <v>44</v>
      </c>
      <c r="Q62">
        <v>44</v>
      </c>
      <c r="R62">
        <v>44</v>
      </c>
      <c r="S62">
        <v>44</v>
      </c>
      <c r="T62">
        <v>44</v>
      </c>
      <c r="U62">
        <v>44</v>
      </c>
      <c r="V62">
        <v>44</v>
      </c>
      <c r="W62">
        <v>44</v>
      </c>
      <c r="X62">
        <v>44</v>
      </c>
      <c r="Y62">
        <v>44</v>
      </c>
      <c r="Z62">
        <v>44</v>
      </c>
      <c r="AA62">
        <v>44</v>
      </c>
      <c r="AC62" s="180" t="str">
        <f t="shared" si="3"/>
        <v>810057-MWHTE-OS</v>
      </c>
      <c r="AD62" s="181">
        <f>IF(B62="NET","",IF(B62="","",IFERROR(VLOOKUP(AC62,EAN!$A:$B,2,FALSE),"MANGLER - MÅ OPPDATERE EAN-FANEN")))</f>
        <v>7048652327772</v>
      </c>
      <c r="AE62" s="180">
        <f t="shared" si="0"/>
        <v>44</v>
      </c>
      <c r="AF62" s="180">
        <f t="shared" si="1"/>
        <v>44</v>
      </c>
      <c r="AH62" s="149">
        <f>IF(B62="NET","",IFERROR(VLOOKUP(AD62,'2) Order Form'!$W$9:$W$684,1,FALSE),"Ikke med I order form"))</f>
        <v>7048652327772</v>
      </c>
      <c r="AI62" s="171"/>
      <c r="AJ62" s="159">
        <v>7048652660343</v>
      </c>
      <c r="AK62" s="149">
        <f>IFERROR(VLOOKUP(AJ62,'2) Order Form'!$W$9:$W$724,1,FALSE),"Ikke med I order form")</f>
        <v>7048652660343</v>
      </c>
      <c r="AL62" s="182">
        <f>INDEX(ATS!$A:$AE,MATCH(ATS!$AJ62,ATS!$AD:$AD,0),1)</f>
        <v>845070</v>
      </c>
      <c r="AM62" s="182" t="str">
        <f>INDEX(ATS!$A:$AE,MATCH(ATS!$AJ62,ATS!$AD:$AD,0),2)</f>
        <v>Dissenter Mips Helmet</v>
      </c>
      <c r="AN62" s="183" t="str">
        <f>INDEX(ATS!$A:$AE,MATCH(ATS!$AJ62,ATS!$AD:$AD,0),4)</f>
        <v>MEAME-ML</v>
      </c>
      <c r="AP62" s="149">
        <v>7048652273079</v>
      </c>
      <c r="AQ62" s="149">
        <f t="shared" si="2"/>
        <v>7048652273079</v>
      </c>
      <c r="AR62" s="182">
        <f>INDEX(ATS!$A:$AE,MATCH(ATS!$AP62,ATS!$AD:$AD,0),1)</f>
        <v>845070</v>
      </c>
      <c r="AS62" s="182" t="str">
        <f>INDEX(ATS!$A:$AE,MATCH(ATS!$AP62,ATS!$AD:$AD,0),2)</f>
        <v>Dissenter Mips Helmet</v>
      </c>
      <c r="AT62" s="182" t="str">
        <f>INDEX(ATS!$A:$AE,MATCH(ATS!$AP62,ATS!$AD:$AD,0),4)</f>
        <v>MWHTE-ML</v>
      </c>
      <c r="AU62" s="148" t="str">
        <f>INDEX(ATS!$A:$AE,MATCH(ATS!$AP62,ATS!$AD:$AD,0),7)</f>
        <v>Active</v>
      </c>
    </row>
    <row r="63" spans="1:47" x14ac:dyDescent="0.2">
      <c r="A63" s="155">
        <v>810058</v>
      </c>
      <c r="B63" t="s">
        <v>292</v>
      </c>
      <c r="H63" s="155">
        <v>202137</v>
      </c>
      <c r="I63" s="155">
        <v>202137</v>
      </c>
      <c r="J63" s="155">
        <v>202137</v>
      </c>
      <c r="K63" s="155">
        <v>202137</v>
      </c>
      <c r="L63" s="155">
        <v>202137</v>
      </c>
      <c r="M63" s="155">
        <v>202137</v>
      </c>
      <c r="N63" s="155">
        <v>202137</v>
      </c>
      <c r="O63" s="155">
        <v>202137</v>
      </c>
      <c r="P63" s="155">
        <v>202137</v>
      </c>
      <c r="Q63" s="155">
        <v>202137</v>
      </c>
      <c r="R63" s="155">
        <v>202137</v>
      </c>
      <c r="S63" s="155">
        <v>202137</v>
      </c>
      <c r="T63" s="155">
        <v>202137</v>
      </c>
      <c r="U63" s="155">
        <v>202137</v>
      </c>
      <c r="V63" s="155">
        <v>202137</v>
      </c>
      <c r="W63" s="155">
        <v>202137</v>
      </c>
      <c r="X63" s="155">
        <v>202137</v>
      </c>
      <c r="Y63" s="155">
        <v>202137</v>
      </c>
      <c r="Z63" s="155">
        <v>202137</v>
      </c>
      <c r="AA63" s="155">
        <v>202137</v>
      </c>
      <c r="AC63" s="180" t="str">
        <f t="shared" si="3"/>
        <v>810058-</v>
      </c>
      <c r="AD63" s="181" t="str">
        <f>IF(B63="NET","",IF(B63="","",IFERROR(VLOOKUP(AC63,EAN!$A:$B,2,FALSE),"MANGLER - MÅ OPPDATERE EAN-FANEN")))</f>
        <v/>
      </c>
      <c r="AE63" s="180">
        <f t="shared" si="0"/>
        <v>202137</v>
      </c>
      <c r="AF63" s="180">
        <f t="shared" si="1"/>
        <v>202137</v>
      </c>
      <c r="AH63" s="149" t="str">
        <f>IF(B63="NET","",IFERROR(VLOOKUP(AD63,'2) Order Form'!$W$9:$W$684,1,FALSE),"Ikke med I order form"))</f>
        <v/>
      </c>
      <c r="AI63" s="171"/>
      <c r="AJ63" s="159">
        <v>7048652660336</v>
      </c>
      <c r="AK63" s="149">
        <f>IFERROR(VLOOKUP(AJ63,'2) Order Form'!$W$9:$W$724,1,FALSE),"Ikke med I order form")</f>
        <v>7048652660336</v>
      </c>
      <c r="AL63" s="182">
        <f>INDEX(ATS!$A:$AE,MATCH(ATS!$AJ63,ATS!$AD:$AD,0),1)</f>
        <v>845070</v>
      </c>
      <c r="AM63" s="182" t="str">
        <f>INDEX(ATS!$A:$AE,MATCH(ATS!$AJ63,ATS!$AD:$AD,0),2)</f>
        <v>Dissenter Mips Helmet</v>
      </c>
      <c r="AN63" s="183" t="str">
        <f>INDEX(ATS!$A:$AE,MATCH(ATS!$AJ63,ATS!$AD:$AD,0),4)</f>
        <v>MEAME-LXL</v>
      </c>
      <c r="AP63" s="149">
        <v>7048652273062</v>
      </c>
      <c r="AQ63" s="149">
        <f t="shared" si="2"/>
        <v>7048652273062</v>
      </c>
      <c r="AR63" s="182">
        <f>INDEX(ATS!$A:$AE,MATCH(ATS!$AP63,ATS!$AD:$AD,0),1)</f>
        <v>845070</v>
      </c>
      <c r="AS63" s="182" t="str">
        <f>INDEX(ATS!$A:$AE,MATCH(ATS!$AP63,ATS!$AD:$AD,0),2)</f>
        <v>Dissenter Mips Helmet</v>
      </c>
      <c r="AT63" s="182" t="str">
        <f>INDEX(ATS!$A:$AE,MATCH(ATS!$AP63,ATS!$AD:$AD,0),4)</f>
        <v>MWHTE-LXL</v>
      </c>
      <c r="AU63" s="148" t="str">
        <f>INDEX(ATS!$A:$AE,MATCH(ATS!$AP63,ATS!$AD:$AD,0),7)</f>
        <v>Active</v>
      </c>
    </row>
    <row r="64" spans="1:47" x14ac:dyDescent="0.2">
      <c r="A64">
        <v>810058</v>
      </c>
      <c r="B64" t="s">
        <v>579</v>
      </c>
      <c r="C64" t="s">
        <v>4226</v>
      </c>
      <c r="D64" t="s">
        <v>569</v>
      </c>
      <c r="E64" t="s">
        <v>288</v>
      </c>
      <c r="F64" t="s">
        <v>85</v>
      </c>
      <c r="G64" t="s">
        <v>128</v>
      </c>
      <c r="H64">
        <v>24</v>
      </c>
      <c r="I64">
        <v>24</v>
      </c>
      <c r="J64">
        <v>24</v>
      </c>
      <c r="K64">
        <v>24</v>
      </c>
      <c r="L64">
        <v>24</v>
      </c>
      <c r="M64">
        <v>24</v>
      </c>
      <c r="N64">
        <v>24</v>
      </c>
      <c r="O64">
        <v>24</v>
      </c>
      <c r="P64">
        <v>24</v>
      </c>
      <c r="Q64">
        <v>24</v>
      </c>
      <c r="R64">
        <v>24</v>
      </c>
      <c r="S64">
        <v>24</v>
      </c>
      <c r="T64">
        <v>24</v>
      </c>
      <c r="U64">
        <v>24</v>
      </c>
      <c r="V64">
        <v>24</v>
      </c>
      <c r="W64">
        <v>24</v>
      </c>
      <c r="X64">
        <v>24</v>
      </c>
      <c r="Y64">
        <v>24</v>
      </c>
      <c r="Z64">
        <v>24</v>
      </c>
      <c r="AA64">
        <v>24</v>
      </c>
      <c r="AC64" s="180" t="str">
        <f t="shared" si="3"/>
        <v>810058-TEBLK-SM</v>
      </c>
      <c r="AD64" s="181">
        <f>IF(B64="NET","",IF(B64="","",IFERROR(VLOOKUP(AC64,EAN!$A:$B,2,FALSE),"MANGLER - MÅ OPPDATERE EAN-FANEN")))</f>
        <v>7048652327802</v>
      </c>
      <c r="AE64" s="180">
        <f t="shared" si="0"/>
        <v>24</v>
      </c>
      <c r="AF64" s="180">
        <f t="shared" si="1"/>
        <v>24</v>
      </c>
      <c r="AH64" s="149">
        <f>IF(B64="NET","",IFERROR(VLOOKUP(AD64,'2) Order Form'!$W$9:$W$684,1,FALSE),"Ikke med I order form"))</f>
        <v>7048652327802</v>
      </c>
      <c r="AI64" s="171"/>
      <c r="AJ64" s="159">
        <v>7048652660381</v>
      </c>
      <c r="AK64" s="149">
        <f>IFERROR(VLOOKUP(AJ64,'2) Order Form'!$W$9:$W$724,1,FALSE),"Ikke med I order form")</f>
        <v>7048652660381</v>
      </c>
      <c r="AL64" s="182">
        <f>INDEX(ATS!$A:$AE,MATCH(ATS!$AJ64,ATS!$AD:$AD,0),1)</f>
        <v>845070</v>
      </c>
      <c r="AM64" s="182" t="str">
        <f>INDEX(ATS!$A:$AE,MATCH(ATS!$AJ64,ATS!$AD:$AD,0),2)</f>
        <v>Dissenter Mips Helmet</v>
      </c>
      <c r="AN64" s="183" t="str">
        <f>INDEX(ATS!$A:$AE,MATCH(ATS!$AJ64,ATS!$AD:$AD,0),4)</f>
        <v>SGRME-SM</v>
      </c>
      <c r="AP64" s="149">
        <v>7048652660381</v>
      </c>
      <c r="AQ64" s="149">
        <f t="shared" si="2"/>
        <v>7048652660381</v>
      </c>
      <c r="AR64" s="182">
        <f>INDEX(ATS!$A:$AE,MATCH(ATS!$AP64,ATS!$AD:$AD,0),1)</f>
        <v>845070</v>
      </c>
      <c r="AS64" s="182" t="str">
        <f>INDEX(ATS!$A:$AE,MATCH(ATS!$AP64,ATS!$AD:$AD,0),2)</f>
        <v>Dissenter Mips Helmet</v>
      </c>
      <c r="AT64" s="182" t="str">
        <f>INDEX(ATS!$A:$AE,MATCH(ATS!$AP64,ATS!$AD:$AD,0),4)</f>
        <v>SGRME-SM</v>
      </c>
      <c r="AU64" s="148" t="str">
        <f>INDEX(ATS!$A:$AE,MATCH(ATS!$AP64,ATS!$AD:$AD,0),7)</f>
        <v>Stock</v>
      </c>
    </row>
    <row r="65" spans="1:47" x14ac:dyDescent="0.2">
      <c r="A65">
        <v>810058</v>
      </c>
      <c r="B65" t="s">
        <v>579</v>
      </c>
      <c r="C65" t="s">
        <v>4226</v>
      </c>
      <c r="D65" t="s">
        <v>570</v>
      </c>
      <c r="E65" t="s">
        <v>288</v>
      </c>
      <c r="F65" t="s">
        <v>86</v>
      </c>
      <c r="G65" t="s">
        <v>128</v>
      </c>
      <c r="H65">
        <v>29</v>
      </c>
      <c r="I65">
        <v>29</v>
      </c>
      <c r="J65">
        <v>29</v>
      </c>
      <c r="K65">
        <v>29</v>
      </c>
      <c r="L65">
        <v>29</v>
      </c>
      <c r="M65">
        <v>29</v>
      </c>
      <c r="N65">
        <v>29</v>
      </c>
      <c r="O65">
        <v>29</v>
      </c>
      <c r="P65">
        <v>29</v>
      </c>
      <c r="Q65">
        <v>29</v>
      </c>
      <c r="R65">
        <v>29</v>
      </c>
      <c r="S65">
        <v>29</v>
      </c>
      <c r="T65">
        <v>29</v>
      </c>
      <c r="U65">
        <v>29</v>
      </c>
      <c r="V65">
        <v>29</v>
      </c>
      <c r="W65">
        <v>29</v>
      </c>
      <c r="X65">
        <v>29</v>
      </c>
      <c r="Y65">
        <v>29</v>
      </c>
      <c r="Z65">
        <v>29</v>
      </c>
      <c r="AA65">
        <v>29</v>
      </c>
      <c r="AC65" s="180" t="str">
        <f t="shared" si="3"/>
        <v>810058-TEBLK-ML</v>
      </c>
      <c r="AD65" s="181">
        <f>IF(B65="NET","",IF(B65="","",IFERROR(VLOOKUP(AC65,EAN!$A:$B,2,FALSE),"MANGLER - MÅ OPPDATERE EAN-FANEN")))</f>
        <v>7048652327796</v>
      </c>
      <c r="AE65" s="180">
        <f t="shared" si="0"/>
        <v>29</v>
      </c>
      <c r="AF65" s="180">
        <f t="shared" si="1"/>
        <v>29</v>
      </c>
      <c r="AH65" s="133">
        <f>IF(B65="NET","",IFERROR(VLOOKUP(AD65,'2) Order Form'!$W$9:$W$684,1,FALSE),"Ikke med I order form"))</f>
        <v>7048652327796</v>
      </c>
      <c r="AJ65" s="159">
        <v>7048652660374</v>
      </c>
      <c r="AK65" s="149">
        <f>IFERROR(VLOOKUP(AJ65,'2) Order Form'!$W$9:$W$724,1,FALSE),"Ikke med I order form")</f>
        <v>7048652660374</v>
      </c>
      <c r="AL65" s="182">
        <f>INDEX(ATS!$A:$AE,MATCH(ATS!$AJ65,ATS!$AD:$AD,0),1)</f>
        <v>845070</v>
      </c>
      <c r="AM65" s="182" t="str">
        <f>INDEX(ATS!$A:$AE,MATCH(ATS!$AJ65,ATS!$AD:$AD,0),2)</f>
        <v>Dissenter Mips Helmet</v>
      </c>
      <c r="AN65" s="183" t="str">
        <f>INDEX(ATS!$A:$AE,MATCH(ATS!$AJ65,ATS!$AD:$AD,0),4)</f>
        <v>SGRME-ML</v>
      </c>
      <c r="AP65" s="149">
        <v>7048652660374</v>
      </c>
      <c r="AQ65" s="149">
        <f t="shared" si="2"/>
        <v>7048652660374</v>
      </c>
      <c r="AR65" s="182">
        <f>INDEX(ATS!$A:$AE,MATCH(ATS!$AP65,ATS!$AD:$AD,0),1)</f>
        <v>845070</v>
      </c>
      <c r="AS65" s="182" t="str">
        <f>INDEX(ATS!$A:$AE,MATCH(ATS!$AP65,ATS!$AD:$AD,0),2)</f>
        <v>Dissenter Mips Helmet</v>
      </c>
      <c r="AT65" s="182" t="str">
        <f>INDEX(ATS!$A:$AE,MATCH(ATS!$AP65,ATS!$AD:$AD,0),4)</f>
        <v>SGRME-ML</v>
      </c>
      <c r="AU65" s="148" t="str">
        <f>INDEX(ATS!$A:$AE,MATCH(ATS!$AP65,ATS!$AD:$AD,0),7)</f>
        <v>Stock</v>
      </c>
    </row>
    <row r="66" spans="1:47" x14ac:dyDescent="0.2">
      <c r="A66">
        <v>810058</v>
      </c>
      <c r="B66" t="s">
        <v>579</v>
      </c>
      <c r="C66" t="s">
        <v>4226</v>
      </c>
      <c r="D66" t="s">
        <v>571</v>
      </c>
      <c r="E66" t="s">
        <v>288</v>
      </c>
      <c r="F66" t="s">
        <v>87</v>
      </c>
      <c r="G66" t="s">
        <v>128</v>
      </c>
      <c r="H66">
        <v>13</v>
      </c>
      <c r="I66">
        <v>13</v>
      </c>
      <c r="J66">
        <v>13</v>
      </c>
      <c r="K66">
        <v>13</v>
      </c>
      <c r="L66">
        <v>13</v>
      </c>
      <c r="M66">
        <v>13</v>
      </c>
      <c r="N66">
        <v>13</v>
      </c>
      <c r="O66">
        <v>13</v>
      </c>
      <c r="P66">
        <v>13</v>
      </c>
      <c r="Q66">
        <v>13</v>
      </c>
      <c r="R66">
        <v>13</v>
      </c>
      <c r="S66">
        <v>13</v>
      </c>
      <c r="T66">
        <v>13</v>
      </c>
      <c r="U66">
        <v>13</v>
      </c>
      <c r="V66">
        <v>13</v>
      </c>
      <c r="W66">
        <v>13</v>
      </c>
      <c r="X66">
        <v>13</v>
      </c>
      <c r="Y66">
        <v>13</v>
      </c>
      <c r="Z66">
        <v>13</v>
      </c>
      <c r="AA66">
        <v>13</v>
      </c>
      <c r="AC66" s="180" t="str">
        <f t="shared" si="3"/>
        <v>810058-TEBLK-LXL</v>
      </c>
      <c r="AD66" s="181">
        <f>IF(B66="NET","",IF(B66="","",IFERROR(VLOOKUP(AC66,EAN!$A:$B,2,FALSE),"MANGLER - MÅ OPPDATERE EAN-FANEN")))</f>
        <v>7048652327789</v>
      </c>
      <c r="AE66" s="180">
        <f t="shared" si="0"/>
        <v>13</v>
      </c>
      <c r="AF66" s="180">
        <f t="shared" si="1"/>
        <v>13</v>
      </c>
      <c r="AH66" s="133">
        <f>IF(B66="NET","",IFERROR(VLOOKUP(AD66,'2) Order Form'!$W$9:$W$684,1,FALSE),"Ikke med I order form"))</f>
        <v>7048652327789</v>
      </c>
      <c r="AJ66" s="159">
        <v>7048652660367</v>
      </c>
      <c r="AK66" s="149">
        <f>IFERROR(VLOOKUP(AJ66,'2) Order Form'!$W$9:$W$724,1,FALSE),"Ikke med I order form")</f>
        <v>7048652660367</v>
      </c>
      <c r="AL66" s="182">
        <f>INDEX(ATS!$A:$AE,MATCH(ATS!$AJ66,ATS!$AD:$AD,0),1)</f>
        <v>845070</v>
      </c>
      <c r="AM66" s="182" t="str">
        <f>INDEX(ATS!$A:$AE,MATCH(ATS!$AJ66,ATS!$AD:$AD,0),2)</f>
        <v>Dissenter Mips Helmet</v>
      </c>
      <c r="AN66" s="183" t="str">
        <f>INDEX(ATS!$A:$AE,MATCH(ATS!$AJ66,ATS!$AD:$AD,0),4)</f>
        <v>SGRME-LXL</v>
      </c>
      <c r="AP66" s="149">
        <v>7048652660367</v>
      </c>
      <c r="AQ66" s="149">
        <f t="shared" si="2"/>
        <v>7048652660367</v>
      </c>
      <c r="AR66" s="182">
        <f>INDEX(ATS!$A:$AE,MATCH(ATS!$AP66,ATS!$AD:$AD,0),1)</f>
        <v>845070</v>
      </c>
      <c r="AS66" s="182" t="str">
        <f>INDEX(ATS!$A:$AE,MATCH(ATS!$AP66,ATS!$AD:$AD,0),2)</f>
        <v>Dissenter Mips Helmet</v>
      </c>
      <c r="AT66" s="182" t="str">
        <f>INDEX(ATS!$A:$AE,MATCH(ATS!$AP66,ATS!$AD:$AD,0),4)</f>
        <v>SGRME-LXL</v>
      </c>
      <c r="AU66" s="148" t="str">
        <f>INDEX(ATS!$A:$AE,MATCH(ATS!$AP66,ATS!$AD:$AD,0),7)</f>
        <v>Stock</v>
      </c>
    </row>
    <row r="67" spans="1:47" x14ac:dyDescent="0.2">
      <c r="A67" s="155">
        <v>810059</v>
      </c>
      <c r="B67" t="s">
        <v>292</v>
      </c>
      <c r="H67" s="155">
        <v>202137</v>
      </c>
      <c r="I67" s="155">
        <v>202137</v>
      </c>
      <c r="J67" s="155">
        <v>202137</v>
      </c>
      <c r="K67" s="155">
        <v>202137</v>
      </c>
      <c r="L67" s="155">
        <v>202137</v>
      </c>
      <c r="M67" s="155">
        <v>202137</v>
      </c>
      <c r="N67" s="155">
        <v>202137</v>
      </c>
      <c r="O67" s="155">
        <v>202137</v>
      </c>
      <c r="P67" s="155">
        <v>202137</v>
      </c>
      <c r="Q67" s="155">
        <v>202137</v>
      </c>
      <c r="R67" s="155">
        <v>202137</v>
      </c>
      <c r="S67" s="155">
        <v>202137</v>
      </c>
      <c r="T67" s="155">
        <v>202137</v>
      </c>
      <c r="U67" s="155">
        <v>202137</v>
      </c>
      <c r="V67" s="155">
        <v>202137</v>
      </c>
      <c r="W67" s="155">
        <v>202137</v>
      </c>
      <c r="X67" s="155">
        <v>202137</v>
      </c>
      <c r="Y67" s="155">
        <v>202137</v>
      </c>
      <c r="Z67" s="155">
        <v>202137</v>
      </c>
      <c r="AA67" s="155">
        <v>202137</v>
      </c>
      <c r="AC67" s="180" t="str">
        <f t="shared" si="3"/>
        <v>810059-</v>
      </c>
      <c r="AD67" s="181" t="str">
        <f>IF(B67="NET","",IF(B67="","",IFERROR(VLOOKUP(AC67,EAN!$A:$B,2,FALSE),"MANGLER - MÅ OPPDATERE EAN-FANEN")))</f>
        <v/>
      </c>
      <c r="AE67" s="180">
        <f t="shared" si="0"/>
        <v>202137</v>
      </c>
      <c r="AF67" s="180">
        <f t="shared" si="1"/>
        <v>202137</v>
      </c>
      <c r="AH67" s="149" t="str">
        <f>IF(B67="NET","",IFERROR(VLOOKUP(AD67,'2) Order Form'!$W$9:$W$684,1,FALSE),"Ikke med I order form"))</f>
        <v/>
      </c>
      <c r="AI67" s="171"/>
      <c r="AJ67" s="159">
        <v>7048652660329</v>
      </c>
      <c r="AK67" s="149">
        <f>IFERROR(VLOOKUP(AJ67,'2) Order Form'!$W$9:$W$724,1,FALSE),"Ikke med I order form")</f>
        <v>7048652660329</v>
      </c>
      <c r="AL67" s="182">
        <f>INDEX(ATS!$A:$AE,MATCH(ATS!$AJ67,ATS!$AD:$AD,0),1)</f>
        <v>845069</v>
      </c>
      <c r="AM67" s="182" t="str">
        <f>INDEX(ATS!$A:$AE,MATCH(ATS!$AJ67,ATS!$AD:$AD,0),2)</f>
        <v>Dissenter Helmet</v>
      </c>
      <c r="AN67" s="183" t="str">
        <f>INDEX(ATS!$A:$AE,MATCH(ATS!$AJ67,ATS!$AD:$AD,0),4)</f>
        <v>MEAME-SM</v>
      </c>
      <c r="AP67" s="149">
        <v>7048652660329</v>
      </c>
      <c r="AQ67" s="149">
        <f t="shared" si="2"/>
        <v>7048652660329</v>
      </c>
      <c r="AR67" s="182">
        <f>INDEX(ATS!$A:$AE,MATCH(ATS!$AP67,ATS!$AD:$AD,0),1)</f>
        <v>845069</v>
      </c>
      <c r="AS67" s="182" t="str">
        <f>INDEX(ATS!$A:$AE,MATCH(ATS!$AP67,ATS!$AD:$AD,0),2)</f>
        <v>Dissenter Helmet</v>
      </c>
      <c r="AT67" s="182" t="str">
        <f>INDEX(ATS!$A:$AE,MATCH(ATS!$AP67,ATS!$AD:$AD,0),4)</f>
        <v>MEAME-SM</v>
      </c>
      <c r="AU67" s="148" t="str">
        <f>INDEX(ATS!$A:$AE,MATCH(ATS!$AP67,ATS!$AD:$AD,0),7)</f>
        <v>Stock</v>
      </c>
    </row>
    <row r="68" spans="1:47" x14ac:dyDescent="0.2">
      <c r="A68">
        <v>810059</v>
      </c>
      <c r="B68" t="s">
        <v>580</v>
      </c>
      <c r="C68" t="s">
        <v>4226</v>
      </c>
      <c r="D68" t="s">
        <v>4239</v>
      </c>
      <c r="E68" t="s">
        <v>4240</v>
      </c>
      <c r="F68" t="s">
        <v>7</v>
      </c>
      <c r="G68" t="s">
        <v>128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C68" s="180" t="str">
        <f t="shared" si="3"/>
        <v>810059-BUORE-M</v>
      </c>
      <c r="AD68" s="181" t="str">
        <f>IF(B68="NET","",IF(B68="","",IFERROR(VLOOKUP(AC68,EAN!$A:$B,2,FALSE),"MANGLER - MÅ OPPDATERE EAN-FANEN")))</f>
        <v>MANGLER - MÅ OPPDATERE EAN-FANEN</v>
      </c>
      <c r="AE68" s="180">
        <f t="shared" si="0"/>
        <v>0</v>
      </c>
      <c r="AF68" s="180">
        <f t="shared" si="1"/>
        <v>0</v>
      </c>
      <c r="AH68" s="149" t="str">
        <f>IF(B68="NET","",IFERROR(VLOOKUP(AD68,'2) Order Form'!$W$9:$W$684,1,FALSE),"Ikke med I order form"))</f>
        <v>Ikke med I order form</v>
      </c>
      <c r="AI68" s="171"/>
      <c r="AJ68" s="159">
        <v>7048652660312</v>
      </c>
      <c r="AK68" s="149">
        <f>IFERROR(VLOOKUP(AJ68,'2) Order Form'!$W$9:$W$724,1,FALSE),"Ikke med I order form")</f>
        <v>7048652660312</v>
      </c>
      <c r="AL68" s="182">
        <f>INDEX(ATS!$A:$AE,MATCH(ATS!$AJ68,ATS!$AD:$AD,0),1)</f>
        <v>845069</v>
      </c>
      <c r="AM68" s="182" t="str">
        <f>INDEX(ATS!$A:$AE,MATCH(ATS!$AJ68,ATS!$AD:$AD,0),2)</f>
        <v>Dissenter Helmet</v>
      </c>
      <c r="AN68" s="183" t="str">
        <f>INDEX(ATS!$A:$AE,MATCH(ATS!$AJ68,ATS!$AD:$AD,0),4)</f>
        <v>MEAME-ML</v>
      </c>
      <c r="AP68" s="149">
        <v>7048652660312</v>
      </c>
      <c r="AQ68" s="149">
        <f t="shared" si="2"/>
        <v>7048652660312</v>
      </c>
      <c r="AR68" s="182">
        <f>INDEX(ATS!$A:$AE,MATCH(ATS!$AP68,ATS!$AD:$AD,0),1)</f>
        <v>845069</v>
      </c>
      <c r="AS68" s="182" t="str">
        <f>INDEX(ATS!$A:$AE,MATCH(ATS!$AP68,ATS!$AD:$AD,0),2)</f>
        <v>Dissenter Helmet</v>
      </c>
      <c r="AT68" s="182" t="str">
        <f>INDEX(ATS!$A:$AE,MATCH(ATS!$AP68,ATS!$AD:$AD,0),4)</f>
        <v>MEAME-ML</v>
      </c>
      <c r="AU68" s="148" t="str">
        <f>INDEX(ATS!$A:$AE,MATCH(ATS!$AP68,ATS!$AD:$AD,0),7)</f>
        <v>Stock</v>
      </c>
    </row>
    <row r="69" spans="1:47" x14ac:dyDescent="0.2">
      <c r="A69">
        <v>810059</v>
      </c>
      <c r="B69" t="s">
        <v>580</v>
      </c>
      <c r="C69" t="s">
        <v>4226</v>
      </c>
      <c r="D69" t="s">
        <v>4241</v>
      </c>
      <c r="E69" t="s">
        <v>4240</v>
      </c>
      <c r="F69" t="s">
        <v>67</v>
      </c>
      <c r="G69" t="s">
        <v>128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C69" s="180" t="str">
        <f t="shared" si="3"/>
        <v>810059-BUORE-L</v>
      </c>
      <c r="AD69" s="181" t="str">
        <f>IF(B69="NET","",IF(B69="","",IFERROR(VLOOKUP(AC69,EAN!$A:$B,2,FALSE),"MANGLER - MÅ OPPDATERE EAN-FANEN")))</f>
        <v>MANGLER - MÅ OPPDATERE EAN-FANEN</v>
      </c>
      <c r="AE69" s="180">
        <f t="shared" ref="AE69:AE132" si="4">H69</f>
        <v>0</v>
      </c>
      <c r="AF69" s="180">
        <f t="shared" ref="AF69:AF132" si="5">AA69</f>
        <v>0</v>
      </c>
      <c r="AH69" s="133" t="str">
        <f>IF(B69="NET","",IFERROR(VLOOKUP(AD69,'2) Order Form'!$W$9:$W$684,1,FALSE),"Ikke med I order form"))</f>
        <v>Ikke med I order form</v>
      </c>
      <c r="AJ69" s="159">
        <v>7048652660305</v>
      </c>
      <c r="AK69" s="149">
        <f>IFERROR(VLOOKUP(AJ69,'2) Order Form'!$W$9:$W$724,1,FALSE),"Ikke med I order form")</f>
        <v>7048652660305</v>
      </c>
      <c r="AL69" s="182">
        <f>INDEX(ATS!$A:$AE,MATCH(ATS!$AJ69,ATS!$AD:$AD,0),1)</f>
        <v>845069</v>
      </c>
      <c r="AM69" s="182" t="str">
        <f>INDEX(ATS!$A:$AE,MATCH(ATS!$AJ69,ATS!$AD:$AD,0),2)</f>
        <v>Dissenter Helmet</v>
      </c>
      <c r="AN69" s="183" t="str">
        <f>INDEX(ATS!$A:$AE,MATCH(ATS!$AJ69,ATS!$AD:$AD,0),4)</f>
        <v>MEAME-LXL</v>
      </c>
      <c r="AP69" s="149">
        <v>7048652660305</v>
      </c>
      <c r="AQ69" s="149">
        <f t="shared" ref="AQ69:AQ132" si="6">IFERROR(VLOOKUP(AP69,$AJ$4:$AJ$1500,1,FALSE),"Ikke med i Elastic")</f>
        <v>7048652660305</v>
      </c>
      <c r="AR69" s="182">
        <f>INDEX(ATS!$A:$AE,MATCH(ATS!$AP69,ATS!$AD:$AD,0),1)</f>
        <v>845069</v>
      </c>
      <c r="AS69" s="182" t="str">
        <f>INDEX(ATS!$A:$AE,MATCH(ATS!$AP69,ATS!$AD:$AD,0),2)</f>
        <v>Dissenter Helmet</v>
      </c>
      <c r="AT69" s="182" t="str">
        <f>INDEX(ATS!$A:$AE,MATCH(ATS!$AP69,ATS!$AD:$AD,0),4)</f>
        <v>MEAME-LXL</v>
      </c>
      <c r="AU69" s="148" t="str">
        <f>INDEX(ATS!$A:$AE,MATCH(ATS!$AP69,ATS!$AD:$AD,0),7)</f>
        <v>Stock</v>
      </c>
    </row>
    <row r="70" spans="1:47" x14ac:dyDescent="0.2">
      <c r="A70">
        <v>810059</v>
      </c>
      <c r="B70" t="s">
        <v>580</v>
      </c>
      <c r="C70" t="s">
        <v>4226</v>
      </c>
      <c r="D70" t="s">
        <v>581</v>
      </c>
      <c r="E70" t="s">
        <v>582</v>
      </c>
      <c r="F70" t="s">
        <v>7</v>
      </c>
      <c r="G70" t="s">
        <v>401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C70" s="180" t="str">
        <f t="shared" ref="AC70:AC133" si="7">CONCATENATE(A70,"-",D70)</f>
        <v>810059-FAGRN-M</v>
      </c>
      <c r="AD70" s="181">
        <f>IF(B70="NET","",IF(B70="","",IFERROR(VLOOKUP(AC70,EAN!$A:$B,2,FALSE),"MANGLER - MÅ OPPDATERE EAN-FANEN")))</f>
        <v>7048652327826</v>
      </c>
      <c r="AE70" s="180">
        <f t="shared" si="4"/>
        <v>1</v>
      </c>
      <c r="AF70" s="180">
        <f t="shared" si="5"/>
        <v>1</v>
      </c>
      <c r="AH70" s="133" t="str">
        <f>IF(B70="NET","",IFERROR(VLOOKUP(AD70,'2) Order Form'!$W$9:$W$684,1,FALSE),"Ikke med I order form"))</f>
        <v>Ikke med I order form</v>
      </c>
      <c r="AJ70" s="159">
        <v>7048652660299</v>
      </c>
      <c r="AK70" s="149">
        <f>IFERROR(VLOOKUP(AJ70,'2) Order Form'!$W$9:$W$724,1,FALSE),"Ikke med I order form")</f>
        <v>7048652660299</v>
      </c>
      <c r="AL70" s="182">
        <f>INDEX(ATS!$A:$AE,MATCH(ATS!$AJ70,ATS!$AD:$AD,0),1)</f>
        <v>845069</v>
      </c>
      <c r="AM70" s="182" t="str">
        <f>INDEX(ATS!$A:$AE,MATCH(ATS!$AJ70,ATS!$AD:$AD,0),2)</f>
        <v>Dissenter Helmet</v>
      </c>
      <c r="AN70" s="183" t="str">
        <f>INDEX(ATS!$A:$AE,MATCH(ATS!$AJ70,ATS!$AD:$AD,0),4)</f>
        <v>SGRME-SM</v>
      </c>
      <c r="AP70" s="149">
        <v>7048652666413</v>
      </c>
      <c r="AQ70" s="149">
        <f t="shared" si="6"/>
        <v>7048652666413</v>
      </c>
      <c r="AR70" s="182">
        <f>INDEX(ATS!$A:$AE,MATCH(ATS!$AP70,ATS!$AD:$AD,0),1)</f>
        <v>845069</v>
      </c>
      <c r="AS70" s="182" t="str">
        <f>INDEX(ATS!$A:$AE,MATCH(ATS!$AP70,ATS!$AD:$AD,0),2)</f>
        <v>Dissenter Helmet</v>
      </c>
      <c r="AT70" s="182" t="str">
        <f>INDEX(ATS!$A:$AE,MATCH(ATS!$AP70,ATS!$AD:$AD,0),4)</f>
        <v>MBL21-SM</v>
      </c>
      <c r="AU70" s="148" t="str">
        <f>INDEX(ATS!$A:$AE,MATCH(ATS!$AP70,ATS!$AD:$AD,0),7)</f>
        <v>Active</v>
      </c>
    </row>
    <row r="71" spans="1:47" x14ac:dyDescent="0.2">
      <c r="A71">
        <v>810059</v>
      </c>
      <c r="B71" t="s">
        <v>580</v>
      </c>
      <c r="C71" t="s">
        <v>4226</v>
      </c>
      <c r="D71" t="s">
        <v>583</v>
      </c>
      <c r="E71" t="s">
        <v>582</v>
      </c>
      <c r="F71" t="s">
        <v>67</v>
      </c>
      <c r="G71" t="s">
        <v>401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C71" s="180" t="str">
        <f t="shared" si="7"/>
        <v>810059-FAGRN-L</v>
      </c>
      <c r="AD71" s="181">
        <f>IF(B71="NET","",IF(B71="","",IFERROR(VLOOKUP(AC71,EAN!$A:$B,2,FALSE),"MANGLER - MÅ OPPDATERE EAN-FANEN")))</f>
        <v>7048652327819</v>
      </c>
      <c r="AE71" s="180">
        <f t="shared" si="4"/>
        <v>0</v>
      </c>
      <c r="AF71" s="180">
        <f t="shared" si="5"/>
        <v>0</v>
      </c>
      <c r="AH71" s="149" t="str">
        <f>IF(B71="NET","",IFERROR(VLOOKUP(AD71,'2) Order Form'!$W$9:$W$684,1,FALSE),"Ikke med I order form"))</f>
        <v>Ikke med I order form</v>
      </c>
      <c r="AI71" s="171"/>
      <c r="AJ71" s="159">
        <v>7048652660282</v>
      </c>
      <c r="AK71" s="149">
        <f>IFERROR(VLOOKUP(AJ71,'2) Order Form'!$W$9:$W$724,1,FALSE),"Ikke med I order form")</f>
        <v>7048652660282</v>
      </c>
      <c r="AL71" s="182">
        <f>INDEX(ATS!$A:$AE,MATCH(ATS!$AJ71,ATS!$AD:$AD,0),1)</f>
        <v>845069</v>
      </c>
      <c r="AM71" s="182" t="str">
        <f>INDEX(ATS!$A:$AE,MATCH(ATS!$AJ71,ATS!$AD:$AD,0),2)</f>
        <v>Dissenter Helmet</v>
      </c>
      <c r="AN71" s="183" t="str">
        <f>INDEX(ATS!$A:$AE,MATCH(ATS!$AJ71,ATS!$AD:$AD,0),4)</f>
        <v>SGRME-ML</v>
      </c>
      <c r="AP71" s="149">
        <v>7048652666406</v>
      </c>
      <c r="AQ71" s="149">
        <f t="shared" si="6"/>
        <v>7048652666406</v>
      </c>
      <c r="AR71" s="182">
        <f>INDEX(ATS!$A:$AE,MATCH(ATS!$AP71,ATS!$AD:$AD,0),1)</f>
        <v>845069</v>
      </c>
      <c r="AS71" s="182" t="str">
        <f>INDEX(ATS!$A:$AE,MATCH(ATS!$AP71,ATS!$AD:$AD,0),2)</f>
        <v>Dissenter Helmet</v>
      </c>
      <c r="AT71" s="182" t="str">
        <f>INDEX(ATS!$A:$AE,MATCH(ATS!$AP71,ATS!$AD:$AD,0),4)</f>
        <v>MBL21-ML</v>
      </c>
      <c r="AU71" s="148" t="str">
        <f>INDEX(ATS!$A:$AE,MATCH(ATS!$AP71,ATS!$AD:$AD,0),7)</f>
        <v>Active</v>
      </c>
    </row>
    <row r="72" spans="1:47" x14ac:dyDescent="0.2">
      <c r="A72">
        <v>810059</v>
      </c>
      <c r="B72" t="s">
        <v>580</v>
      </c>
      <c r="C72" t="s">
        <v>4226</v>
      </c>
      <c r="D72" t="s">
        <v>584</v>
      </c>
      <c r="E72" t="s">
        <v>585</v>
      </c>
      <c r="F72" t="s">
        <v>7</v>
      </c>
      <c r="G72" t="s">
        <v>128</v>
      </c>
      <c r="H72">
        <v>13</v>
      </c>
      <c r="I72">
        <v>13</v>
      </c>
      <c r="J72">
        <v>13</v>
      </c>
      <c r="K72">
        <v>13</v>
      </c>
      <c r="L72">
        <v>13</v>
      </c>
      <c r="M72">
        <v>13</v>
      </c>
      <c r="N72">
        <v>13</v>
      </c>
      <c r="O72">
        <v>13</v>
      </c>
      <c r="P72">
        <v>13</v>
      </c>
      <c r="Q72">
        <v>13</v>
      </c>
      <c r="R72">
        <v>13</v>
      </c>
      <c r="S72">
        <v>13</v>
      </c>
      <c r="T72">
        <v>13</v>
      </c>
      <c r="U72">
        <v>13</v>
      </c>
      <c r="V72">
        <v>13</v>
      </c>
      <c r="W72">
        <v>13</v>
      </c>
      <c r="X72">
        <v>13</v>
      </c>
      <c r="Y72">
        <v>13</v>
      </c>
      <c r="Z72">
        <v>13</v>
      </c>
      <c r="AA72">
        <v>13</v>
      </c>
      <c r="AC72" s="180" t="str">
        <f t="shared" si="7"/>
        <v>810059-FCWHE-M</v>
      </c>
      <c r="AD72" s="181">
        <f>IF(B72="NET","",IF(B72="","",IFERROR(VLOOKUP(AC72,EAN!$A:$B,2,FALSE),"MANGLER - MÅ OPPDATERE EAN-FANEN")))</f>
        <v>7048652327840</v>
      </c>
      <c r="AE72" s="180">
        <f t="shared" si="4"/>
        <v>13</v>
      </c>
      <c r="AF72" s="180">
        <f t="shared" si="5"/>
        <v>13</v>
      </c>
      <c r="AH72" s="149">
        <f>IF(B72="NET","",IFERROR(VLOOKUP(AD72,'2) Order Form'!$W$9:$W$684,1,FALSE),"Ikke med I order form"))</f>
        <v>7048652327840</v>
      </c>
      <c r="AI72" s="171"/>
      <c r="AJ72" s="159">
        <v>7048652660275</v>
      </c>
      <c r="AK72" s="149">
        <f>IFERROR(VLOOKUP(AJ72,'2) Order Form'!$W$9:$W$724,1,FALSE),"Ikke med I order form")</f>
        <v>7048652660275</v>
      </c>
      <c r="AL72" s="182">
        <f>INDEX(ATS!$A:$AE,MATCH(ATS!$AJ72,ATS!$AD:$AD,0),1)</f>
        <v>845069</v>
      </c>
      <c r="AM72" s="182" t="str">
        <f>INDEX(ATS!$A:$AE,MATCH(ATS!$AJ72,ATS!$AD:$AD,0),2)</f>
        <v>Dissenter Helmet</v>
      </c>
      <c r="AN72" s="183" t="str">
        <f>INDEX(ATS!$A:$AE,MATCH(ATS!$AJ72,ATS!$AD:$AD,0),4)</f>
        <v>SGRME-LXL</v>
      </c>
      <c r="AP72" s="149">
        <v>7048652666390</v>
      </c>
      <c r="AQ72" s="149">
        <f t="shared" si="6"/>
        <v>7048652666390</v>
      </c>
      <c r="AR72" s="182">
        <f>INDEX(ATS!$A:$AE,MATCH(ATS!$AP72,ATS!$AD:$AD,0),1)</f>
        <v>845069</v>
      </c>
      <c r="AS72" s="182" t="str">
        <f>INDEX(ATS!$A:$AE,MATCH(ATS!$AP72,ATS!$AD:$AD,0),2)</f>
        <v>Dissenter Helmet</v>
      </c>
      <c r="AT72" s="182" t="str">
        <f>INDEX(ATS!$A:$AE,MATCH(ATS!$AP72,ATS!$AD:$AD,0),4)</f>
        <v>MBL21-LXL</v>
      </c>
      <c r="AU72" s="148" t="str">
        <f>INDEX(ATS!$A:$AE,MATCH(ATS!$AP72,ATS!$AD:$AD,0),7)</f>
        <v>Active</v>
      </c>
    </row>
    <row r="73" spans="1:47" x14ac:dyDescent="0.2">
      <c r="A73">
        <v>810059</v>
      </c>
      <c r="B73" t="s">
        <v>580</v>
      </c>
      <c r="C73" t="s">
        <v>4226</v>
      </c>
      <c r="D73" t="s">
        <v>586</v>
      </c>
      <c r="E73" t="s">
        <v>585</v>
      </c>
      <c r="F73" t="s">
        <v>67</v>
      </c>
      <c r="G73" t="s">
        <v>128</v>
      </c>
      <c r="H73">
        <v>14</v>
      </c>
      <c r="I73">
        <v>14</v>
      </c>
      <c r="J73">
        <v>14</v>
      </c>
      <c r="K73">
        <v>14</v>
      </c>
      <c r="L73">
        <v>14</v>
      </c>
      <c r="M73">
        <v>14</v>
      </c>
      <c r="N73">
        <v>14</v>
      </c>
      <c r="O73">
        <v>14</v>
      </c>
      <c r="P73">
        <v>14</v>
      </c>
      <c r="Q73">
        <v>14</v>
      </c>
      <c r="R73">
        <v>14</v>
      </c>
      <c r="S73">
        <v>14</v>
      </c>
      <c r="T73">
        <v>14</v>
      </c>
      <c r="U73">
        <v>14</v>
      </c>
      <c r="V73">
        <v>14</v>
      </c>
      <c r="W73">
        <v>14</v>
      </c>
      <c r="X73">
        <v>14</v>
      </c>
      <c r="Y73">
        <v>14</v>
      </c>
      <c r="Z73">
        <v>14</v>
      </c>
      <c r="AA73">
        <v>14</v>
      </c>
      <c r="AC73" s="180" t="str">
        <f t="shared" si="7"/>
        <v>810059-FCWHE-L</v>
      </c>
      <c r="AD73" s="181">
        <f>IF(B73="NET","",IF(B73="","",IFERROR(VLOOKUP(AC73,EAN!$A:$B,2,FALSE),"MANGLER - MÅ OPPDATERE EAN-FANEN")))</f>
        <v>7048652327833</v>
      </c>
      <c r="AE73" s="180">
        <f t="shared" si="4"/>
        <v>14</v>
      </c>
      <c r="AF73" s="180">
        <f t="shared" si="5"/>
        <v>14</v>
      </c>
      <c r="AH73" s="133">
        <f>IF(B73="NET","",IFERROR(VLOOKUP(AD73,'2) Order Form'!$W$9:$W$684,1,FALSE),"Ikke med I order form"))</f>
        <v>7048652327833</v>
      </c>
      <c r="AJ73" s="159">
        <v>7048652666413</v>
      </c>
      <c r="AK73" s="149">
        <f>IFERROR(VLOOKUP(AJ73,'2) Order Form'!$W$9:$W$724,1,FALSE),"Ikke med I order form")</f>
        <v>7048652666413</v>
      </c>
      <c r="AL73" s="182">
        <f>INDEX(ATS!$A:$AE,MATCH(ATS!$AJ73,ATS!$AD:$AD,0),1)</f>
        <v>845069</v>
      </c>
      <c r="AM73" s="182" t="str">
        <f>INDEX(ATS!$A:$AE,MATCH(ATS!$AJ73,ATS!$AD:$AD,0),2)</f>
        <v>Dissenter Helmet</v>
      </c>
      <c r="AN73" s="183" t="str">
        <f>INDEX(ATS!$A:$AE,MATCH(ATS!$AJ73,ATS!$AD:$AD,0),4)</f>
        <v>MBL21-SM</v>
      </c>
      <c r="AP73" s="149">
        <v>7048652666444</v>
      </c>
      <c r="AQ73" s="149">
        <f t="shared" si="6"/>
        <v>7048652666444</v>
      </c>
      <c r="AR73" s="182">
        <f>INDEX(ATS!$A:$AE,MATCH(ATS!$AP73,ATS!$AD:$AD,0),1)</f>
        <v>845069</v>
      </c>
      <c r="AS73" s="182" t="str">
        <f>INDEX(ATS!$A:$AE,MATCH(ATS!$AP73,ATS!$AD:$AD,0),2)</f>
        <v>Dissenter Helmet</v>
      </c>
      <c r="AT73" s="182" t="str">
        <f>INDEX(ATS!$A:$AE,MATCH(ATS!$AP73,ATS!$AD:$AD,0),4)</f>
        <v>MWH21-SM</v>
      </c>
      <c r="AU73" s="148" t="str">
        <f>INDEX(ATS!$A:$AE,MATCH(ATS!$AP73,ATS!$AD:$AD,0),7)</f>
        <v>Active</v>
      </c>
    </row>
    <row r="74" spans="1:47" x14ac:dyDescent="0.2">
      <c r="A74">
        <v>810059</v>
      </c>
      <c r="B74" t="s">
        <v>580</v>
      </c>
      <c r="C74" t="s">
        <v>4226</v>
      </c>
      <c r="D74" t="s">
        <v>587</v>
      </c>
      <c r="E74" t="s">
        <v>588</v>
      </c>
      <c r="F74" t="s">
        <v>7</v>
      </c>
      <c r="G74" t="s">
        <v>401</v>
      </c>
      <c r="H74">
        <v>2</v>
      </c>
      <c r="I74">
        <v>2</v>
      </c>
      <c r="J74">
        <v>2</v>
      </c>
      <c r="K74">
        <v>2</v>
      </c>
      <c r="L74">
        <v>2</v>
      </c>
      <c r="M74">
        <v>2</v>
      </c>
      <c r="N74">
        <v>2</v>
      </c>
      <c r="O74">
        <v>2</v>
      </c>
      <c r="P74">
        <v>2</v>
      </c>
      <c r="Q74">
        <v>2</v>
      </c>
      <c r="R74">
        <v>2</v>
      </c>
      <c r="S74">
        <v>2</v>
      </c>
      <c r="T74">
        <v>2</v>
      </c>
      <c r="U74">
        <v>2</v>
      </c>
      <c r="V74">
        <v>2</v>
      </c>
      <c r="W74">
        <v>2</v>
      </c>
      <c r="X74">
        <v>2</v>
      </c>
      <c r="Y74">
        <v>2</v>
      </c>
      <c r="Z74">
        <v>2</v>
      </c>
      <c r="AA74">
        <v>2</v>
      </c>
      <c r="AC74" s="180" t="str">
        <f t="shared" si="7"/>
        <v>810059-FFRED-M</v>
      </c>
      <c r="AD74" s="181">
        <f>IF(B74="NET","",IF(B74="","",IFERROR(VLOOKUP(AC74,EAN!$A:$B,2,FALSE),"MANGLER - MÅ OPPDATERE EAN-FANEN")))</f>
        <v>7048652542526</v>
      </c>
      <c r="AE74" s="180">
        <f t="shared" si="4"/>
        <v>2</v>
      </c>
      <c r="AF74" s="180">
        <f t="shared" si="5"/>
        <v>2</v>
      </c>
      <c r="AH74" s="133">
        <f>IF(B74="NET","",IFERROR(VLOOKUP(AD74,'2) Order Form'!$W$9:$W$684,1,FALSE),"Ikke med I order form"))</f>
        <v>7048652542526</v>
      </c>
      <c r="AJ74" s="159">
        <v>7048652666406</v>
      </c>
      <c r="AK74" s="149">
        <f>IFERROR(VLOOKUP(AJ74,'2) Order Form'!$W$9:$W$724,1,FALSE),"Ikke med I order form")</f>
        <v>7048652666406</v>
      </c>
      <c r="AL74" s="182">
        <f>INDEX(ATS!$A:$AE,MATCH(ATS!$AJ74,ATS!$AD:$AD,0),1)</f>
        <v>845069</v>
      </c>
      <c r="AM74" s="182" t="str">
        <f>INDEX(ATS!$A:$AE,MATCH(ATS!$AJ74,ATS!$AD:$AD,0),2)</f>
        <v>Dissenter Helmet</v>
      </c>
      <c r="AN74" s="183" t="str">
        <f>INDEX(ATS!$A:$AE,MATCH(ATS!$AJ74,ATS!$AD:$AD,0),4)</f>
        <v>MBL21-ML</v>
      </c>
      <c r="AP74" s="149">
        <v>7048652666437</v>
      </c>
      <c r="AQ74" s="149">
        <f t="shared" si="6"/>
        <v>7048652666437</v>
      </c>
      <c r="AR74" s="182">
        <f>INDEX(ATS!$A:$AE,MATCH(ATS!$AP74,ATS!$AD:$AD,0),1)</f>
        <v>845069</v>
      </c>
      <c r="AS74" s="182" t="str">
        <f>INDEX(ATS!$A:$AE,MATCH(ATS!$AP74,ATS!$AD:$AD,0),2)</f>
        <v>Dissenter Helmet</v>
      </c>
      <c r="AT74" s="182" t="str">
        <f>INDEX(ATS!$A:$AE,MATCH(ATS!$AP74,ATS!$AD:$AD,0),4)</f>
        <v>MWH21-ML</v>
      </c>
      <c r="AU74" s="148" t="str">
        <f>INDEX(ATS!$A:$AE,MATCH(ATS!$AP74,ATS!$AD:$AD,0),7)</f>
        <v>Active</v>
      </c>
    </row>
    <row r="75" spans="1:47" x14ac:dyDescent="0.2">
      <c r="A75">
        <v>810059</v>
      </c>
      <c r="B75" t="s">
        <v>580</v>
      </c>
      <c r="C75" t="s">
        <v>4226</v>
      </c>
      <c r="D75" t="s">
        <v>589</v>
      </c>
      <c r="E75" t="s">
        <v>588</v>
      </c>
      <c r="F75" t="s">
        <v>67</v>
      </c>
      <c r="G75" t="s">
        <v>401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C75" s="180" t="str">
        <f t="shared" si="7"/>
        <v>810059-FFRED-L</v>
      </c>
      <c r="AD75" s="181">
        <f>IF(B75="NET","",IF(B75="","",IFERROR(VLOOKUP(AC75,EAN!$A:$B,2,FALSE),"MANGLER - MÅ OPPDATERE EAN-FANEN")))</f>
        <v>7048652542519</v>
      </c>
      <c r="AE75" s="180">
        <f t="shared" si="4"/>
        <v>1</v>
      </c>
      <c r="AF75" s="180">
        <f t="shared" si="5"/>
        <v>1</v>
      </c>
      <c r="AH75" s="149">
        <f>IF(B75="NET","",IFERROR(VLOOKUP(AD75,'2) Order Form'!$W$9:$W$684,1,FALSE),"Ikke med I order form"))</f>
        <v>7048652542519</v>
      </c>
      <c r="AI75" s="171"/>
      <c r="AJ75" s="159">
        <v>7048652666390</v>
      </c>
      <c r="AK75" s="149">
        <f>IFERROR(VLOOKUP(AJ75,'2) Order Form'!$W$9:$W$724,1,FALSE),"Ikke med I order form")</f>
        <v>7048652666390</v>
      </c>
      <c r="AL75" s="182">
        <f>INDEX(ATS!$A:$AE,MATCH(ATS!$AJ75,ATS!$AD:$AD,0),1)</f>
        <v>845069</v>
      </c>
      <c r="AM75" s="182" t="str">
        <f>INDEX(ATS!$A:$AE,MATCH(ATS!$AJ75,ATS!$AD:$AD,0),2)</f>
        <v>Dissenter Helmet</v>
      </c>
      <c r="AN75" s="183" t="str">
        <f>INDEX(ATS!$A:$AE,MATCH(ATS!$AJ75,ATS!$AD:$AD,0),4)</f>
        <v>MBL21-LXL</v>
      </c>
      <c r="AP75" s="149">
        <v>7048652666420</v>
      </c>
      <c r="AQ75" s="149">
        <f t="shared" si="6"/>
        <v>7048652666420</v>
      </c>
      <c r="AR75" s="182">
        <f>INDEX(ATS!$A:$AE,MATCH(ATS!$AP75,ATS!$AD:$AD,0),1)</f>
        <v>845069</v>
      </c>
      <c r="AS75" s="182" t="str">
        <f>INDEX(ATS!$A:$AE,MATCH(ATS!$AP75,ATS!$AD:$AD,0),2)</f>
        <v>Dissenter Helmet</v>
      </c>
      <c r="AT75" s="182" t="str">
        <f>INDEX(ATS!$A:$AE,MATCH(ATS!$AP75,ATS!$AD:$AD,0),4)</f>
        <v>MWH21-LXL</v>
      </c>
      <c r="AU75" s="148" t="str">
        <f>INDEX(ATS!$A:$AE,MATCH(ATS!$AP75,ATS!$AD:$AD,0),7)</f>
        <v>Active</v>
      </c>
    </row>
    <row r="76" spans="1:47" x14ac:dyDescent="0.2">
      <c r="A76">
        <v>810059</v>
      </c>
      <c r="B76" t="s">
        <v>580</v>
      </c>
      <c r="C76" t="s">
        <v>4226</v>
      </c>
      <c r="D76" t="s">
        <v>590</v>
      </c>
      <c r="E76" t="s">
        <v>591</v>
      </c>
      <c r="F76" t="s">
        <v>7</v>
      </c>
      <c r="G76" t="s">
        <v>401</v>
      </c>
      <c r="H76">
        <v>10</v>
      </c>
      <c r="I76">
        <v>10</v>
      </c>
      <c r="J76">
        <v>10</v>
      </c>
      <c r="K76">
        <v>10</v>
      </c>
      <c r="L76">
        <v>10</v>
      </c>
      <c r="M76">
        <v>10</v>
      </c>
      <c r="N76">
        <v>10</v>
      </c>
      <c r="O76">
        <v>10</v>
      </c>
      <c r="P76">
        <v>10</v>
      </c>
      <c r="Q76">
        <v>10</v>
      </c>
      <c r="R76">
        <v>10</v>
      </c>
      <c r="S76">
        <v>10</v>
      </c>
      <c r="T76">
        <v>10</v>
      </c>
      <c r="U76">
        <v>10</v>
      </c>
      <c r="V76">
        <v>10</v>
      </c>
      <c r="W76">
        <v>10</v>
      </c>
      <c r="X76">
        <v>10</v>
      </c>
      <c r="Y76">
        <v>10</v>
      </c>
      <c r="Z76">
        <v>10</v>
      </c>
      <c r="AA76">
        <v>10</v>
      </c>
      <c r="AC76" s="180" t="str">
        <f t="shared" si="7"/>
        <v>810059-FIBLU-M</v>
      </c>
      <c r="AD76" s="181">
        <f>IF(B76="NET","",IF(B76="","",IFERROR(VLOOKUP(AC76,EAN!$A:$B,2,FALSE),"MANGLER - MÅ OPPDATERE EAN-FANEN")))</f>
        <v>7048652327864</v>
      </c>
      <c r="AE76" s="180">
        <f t="shared" si="4"/>
        <v>10</v>
      </c>
      <c r="AF76" s="180">
        <f t="shared" si="5"/>
        <v>10</v>
      </c>
      <c r="AH76" s="149" t="str">
        <f>IF(B76="NET","",IFERROR(VLOOKUP(AD76,'2) Order Form'!$W$9:$W$684,1,FALSE),"Ikke med I order form"))</f>
        <v>Ikke med I order form</v>
      </c>
      <c r="AI76" s="171"/>
      <c r="AJ76" s="159">
        <v>7048652666444</v>
      </c>
      <c r="AK76" s="149">
        <f>IFERROR(VLOOKUP(AJ76,'2) Order Form'!$W$9:$W$724,1,FALSE),"Ikke med I order form")</f>
        <v>7048652666444</v>
      </c>
      <c r="AL76" s="182">
        <f>INDEX(ATS!$A:$AE,MATCH(ATS!$AJ76,ATS!$AD:$AD,0),1)</f>
        <v>845069</v>
      </c>
      <c r="AM76" s="182" t="str">
        <f>INDEX(ATS!$A:$AE,MATCH(ATS!$AJ76,ATS!$AD:$AD,0),2)</f>
        <v>Dissenter Helmet</v>
      </c>
      <c r="AN76" s="183" t="str">
        <f>INDEX(ATS!$A:$AE,MATCH(ATS!$AJ76,ATS!$AD:$AD,0),4)</f>
        <v>MWH21-SM</v>
      </c>
      <c r="AP76" s="149">
        <v>7048652660299</v>
      </c>
      <c r="AQ76" s="149">
        <f t="shared" si="6"/>
        <v>7048652660299</v>
      </c>
      <c r="AR76" s="182">
        <f>INDEX(ATS!$A:$AE,MATCH(ATS!$AP76,ATS!$AD:$AD,0),1)</f>
        <v>845069</v>
      </c>
      <c r="AS76" s="182" t="str">
        <f>INDEX(ATS!$A:$AE,MATCH(ATS!$AP76,ATS!$AD:$AD,0),2)</f>
        <v>Dissenter Helmet</v>
      </c>
      <c r="AT76" s="182" t="str">
        <f>INDEX(ATS!$A:$AE,MATCH(ATS!$AP76,ATS!$AD:$AD,0),4)</f>
        <v>SGRME-SM</v>
      </c>
      <c r="AU76" s="148" t="str">
        <f>INDEX(ATS!$A:$AE,MATCH(ATS!$AP76,ATS!$AD:$AD,0),7)</f>
        <v>Stock</v>
      </c>
    </row>
    <row r="77" spans="1:47" x14ac:dyDescent="0.2">
      <c r="A77">
        <v>810059</v>
      </c>
      <c r="B77" t="s">
        <v>580</v>
      </c>
      <c r="C77" t="s">
        <v>4226</v>
      </c>
      <c r="D77" t="s">
        <v>592</v>
      </c>
      <c r="E77" t="s">
        <v>591</v>
      </c>
      <c r="F77" t="s">
        <v>67</v>
      </c>
      <c r="G77" t="s">
        <v>401</v>
      </c>
      <c r="H77">
        <v>11</v>
      </c>
      <c r="I77">
        <v>11</v>
      </c>
      <c r="J77">
        <v>11</v>
      </c>
      <c r="K77">
        <v>11</v>
      </c>
      <c r="L77">
        <v>11</v>
      </c>
      <c r="M77">
        <v>11</v>
      </c>
      <c r="N77">
        <v>11</v>
      </c>
      <c r="O77">
        <v>11</v>
      </c>
      <c r="P77">
        <v>11</v>
      </c>
      <c r="Q77">
        <v>11</v>
      </c>
      <c r="R77">
        <v>11</v>
      </c>
      <c r="S77">
        <v>11</v>
      </c>
      <c r="T77">
        <v>11</v>
      </c>
      <c r="U77">
        <v>11</v>
      </c>
      <c r="V77">
        <v>11</v>
      </c>
      <c r="W77">
        <v>11</v>
      </c>
      <c r="X77">
        <v>11</v>
      </c>
      <c r="Y77">
        <v>11</v>
      </c>
      <c r="Z77">
        <v>11</v>
      </c>
      <c r="AA77">
        <v>11</v>
      </c>
      <c r="AC77" s="180" t="str">
        <f t="shared" si="7"/>
        <v>810059-FIBLU-L</v>
      </c>
      <c r="AD77" s="181">
        <f>IF(B77="NET","",IF(B77="","",IFERROR(VLOOKUP(AC77,EAN!$A:$B,2,FALSE),"MANGLER - MÅ OPPDATERE EAN-FANEN")))</f>
        <v>7048652327857</v>
      </c>
      <c r="AE77" s="180">
        <f t="shared" si="4"/>
        <v>11</v>
      </c>
      <c r="AF77" s="180">
        <f t="shared" si="5"/>
        <v>11</v>
      </c>
      <c r="AH77" s="149" t="str">
        <f>IF(B77="NET","",IFERROR(VLOOKUP(AD77,'2) Order Form'!$W$9:$W$684,1,FALSE),"Ikke med I order form"))</f>
        <v>Ikke med I order form</v>
      </c>
      <c r="AI77" s="171"/>
      <c r="AJ77" s="159">
        <v>7048652666437</v>
      </c>
      <c r="AK77" s="149">
        <f>IFERROR(VLOOKUP(AJ77,'2) Order Form'!$W$9:$W$724,1,FALSE),"Ikke med I order form")</f>
        <v>7048652666437</v>
      </c>
      <c r="AL77" s="182">
        <f>INDEX(ATS!$A:$AE,MATCH(ATS!$AJ77,ATS!$AD:$AD,0),1)</f>
        <v>845069</v>
      </c>
      <c r="AM77" s="182" t="str">
        <f>INDEX(ATS!$A:$AE,MATCH(ATS!$AJ77,ATS!$AD:$AD,0),2)</f>
        <v>Dissenter Helmet</v>
      </c>
      <c r="AN77" s="183" t="str">
        <f>INDEX(ATS!$A:$AE,MATCH(ATS!$AJ77,ATS!$AD:$AD,0),4)</f>
        <v>MWH21-ML</v>
      </c>
      <c r="AP77" s="149">
        <v>7048652660282</v>
      </c>
      <c r="AQ77" s="149">
        <f t="shared" si="6"/>
        <v>7048652660282</v>
      </c>
      <c r="AR77" s="182">
        <f>INDEX(ATS!$A:$AE,MATCH(ATS!$AP77,ATS!$AD:$AD,0),1)</f>
        <v>845069</v>
      </c>
      <c r="AS77" s="182" t="str">
        <f>INDEX(ATS!$A:$AE,MATCH(ATS!$AP77,ATS!$AD:$AD,0),2)</f>
        <v>Dissenter Helmet</v>
      </c>
      <c r="AT77" s="182" t="str">
        <f>INDEX(ATS!$A:$AE,MATCH(ATS!$AP77,ATS!$AD:$AD,0),4)</f>
        <v>SGRME-ML</v>
      </c>
      <c r="AU77" s="148" t="str">
        <f>INDEX(ATS!$A:$AE,MATCH(ATS!$AP77,ATS!$AD:$AD,0),7)</f>
        <v>Stock</v>
      </c>
    </row>
    <row r="78" spans="1:47" x14ac:dyDescent="0.2">
      <c r="A78">
        <v>810059</v>
      </c>
      <c r="B78" t="s">
        <v>580</v>
      </c>
      <c r="C78" t="s">
        <v>4226</v>
      </c>
      <c r="D78" t="s">
        <v>593</v>
      </c>
      <c r="E78" t="s">
        <v>594</v>
      </c>
      <c r="F78" t="s">
        <v>7</v>
      </c>
      <c r="G78" t="s">
        <v>401</v>
      </c>
      <c r="H78">
        <v>2</v>
      </c>
      <c r="I78">
        <v>2</v>
      </c>
      <c r="J78">
        <v>2</v>
      </c>
      <c r="K78">
        <v>2</v>
      </c>
      <c r="L78">
        <v>2</v>
      </c>
      <c r="M78">
        <v>2</v>
      </c>
      <c r="N78">
        <v>2</v>
      </c>
      <c r="O78">
        <v>2</v>
      </c>
      <c r="P78">
        <v>2</v>
      </c>
      <c r="Q78">
        <v>2</v>
      </c>
      <c r="R78">
        <v>2</v>
      </c>
      <c r="S78">
        <v>2</v>
      </c>
      <c r="T78">
        <v>2</v>
      </c>
      <c r="U78">
        <v>2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C78" s="180" t="str">
        <f t="shared" si="7"/>
        <v>810059-FRMBE-M</v>
      </c>
      <c r="AD78" s="181">
        <f>IF(B78="NET","",IF(B78="","",IFERROR(VLOOKUP(AC78,EAN!$A:$B,2,FALSE),"MANGLER - MÅ OPPDATERE EAN-FANEN")))</f>
        <v>7048652542540</v>
      </c>
      <c r="AE78" s="180">
        <f t="shared" si="4"/>
        <v>2</v>
      </c>
      <c r="AF78" s="180">
        <f t="shared" si="5"/>
        <v>2</v>
      </c>
      <c r="AH78" s="149">
        <f>IF(B78="NET","",IFERROR(VLOOKUP(AD78,'2) Order Form'!$W$9:$W$684,1,FALSE),"Ikke med I order form"))</f>
        <v>7048652542540</v>
      </c>
      <c r="AI78" s="171"/>
      <c r="AJ78" s="159">
        <v>7048652666420</v>
      </c>
      <c r="AK78" s="149">
        <f>IFERROR(VLOOKUP(AJ78,'2) Order Form'!$W$9:$W$724,1,FALSE),"Ikke med I order form")</f>
        <v>7048652666420</v>
      </c>
      <c r="AL78" s="182">
        <f>INDEX(ATS!$A:$AE,MATCH(ATS!$AJ78,ATS!$AD:$AD,0),1)</f>
        <v>845069</v>
      </c>
      <c r="AM78" s="182" t="str">
        <f>INDEX(ATS!$A:$AE,MATCH(ATS!$AJ78,ATS!$AD:$AD,0),2)</f>
        <v>Dissenter Helmet</v>
      </c>
      <c r="AN78" s="183" t="str">
        <f>INDEX(ATS!$A:$AE,MATCH(ATS!$AJ78,ATS!$AD:$AD,0),4)</f>
        <v>MWH21-LXL</v>
      </c>
      <c r="AP78" s="149">
        <v>7048652660275</v>
      </c>
      <c r="AQ78" s="149">
        <f t="shared" si="6"/>
        <v>7048652660275</v>
      </c>
      <c r="AR78" s="182">
        <f>INDEX(ATS!$A:$AE,MATCH(ATS!$AP78,ATS!$AD:$AD,0),1)</f>
        <v>845069</v>
      </c>
      <c r="AS78" s="182" t="str">
        <f>INDEX(ATS!$A:$AE,MATCH(ATS!$AP78,ATS!$AD:$AD,0),2)</f>
        <v>Dissenter Helmet</v>
      </c>
      <c r="AT78" s="182" t="str">
        <f>INDEX(ATS!$A:$AE,MATCH(ATS!$AP78,ATS!$AD:$AD,0),4)</f>
        <v>SGRME-LXL</v>
      </c>
      <c r="AU78" s="148" t="str">
        <f>INDEX(ATS!$A:$AE,MATCH(ATS!$AP78,ATS!$AD:$AD,0),7)</f>
        <v>Stock</v>
      </c>
    </row>
    <row r="79" spans="1:47" x14ac:dyDescent="0.2">
      <c r="A79">
        <v>810059</v>
      </c>
      <c r="B79" t="s">
        <v>580</v>
      </c>
      <c r="C79" t="s">
        <v>4226</v>
      </c>
      <c r="D79" t="s">
        <v>595</v>
      </c>
      <c r="E79" t="s">
        <v>594</v>
      </c>
      <c r="F79" t="s">
        <v>67</v>
      </c>
      <c r="G79" t="s">
        <v>401</v>
      </c>
      <c r="H79">
        <v>2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  <c r="R79">
        <v>2</v>
      </c>
      <c r="S79">
        <v>2</v>
      </c>
      <c r="T79">
        <v>2</v>
      </c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2</v>
      </c>
      <c r="AC79" s="180" t="str">
        <f t="shared" si="7"/>
        <v>810059-FRMBE-L</v>
      </c>
      <c r="AD79" s="181">
        <f>IF(B79="NET","",IF(B79="","",IFERROR(VLOOKUP(AC79,EAN!$A:$B,2,FALSE),"MANGLER - MÅ OPPDATERE EAN-FANEN")))</f>
        <v>7048652542533</v>
      </c>
      <c r="AE79" s="180">
        <f t="shared" si="4"/>
        <v>2</v>
      </c>
      <c r="AF79" s="180">
        <f t="shared" si="5"/>
        <v>2</v>
      </c>
      <c r="AH79" s="149">
        <f>IF(B79="NET","",IFERROR(VLOOKUP(AD79,'2) Order Form'!$W$9:$W$684,1,FALSE),"Ikke med I order form"))</f>
        <v>7048652542533</v>
      </c>
      <c r="AI79" s="171"/>
      <c r="AJ79" s="159">
        <v>7048652540980</v>
      </c>
      <c r="AK79" s="149">
        <f>IFERROR(VLOOKUP(AJ79,'2) Order Form'!$W$9:$W$724,1,FALSE),"Ikke med I order form")</f>
        <v>7048652540980</v>
      </c>
      <c r="AL79" s="182">
        <f>INDEX(ATS!$A:$AE,MATCH(ATS!$AJ79,ATS!$AD:$AD,0),1)</f>
        <v>845106</v>
      </c>
      <c r="AM79" s="182" t="str">
        <f>INDEX(ATS!$A:$AE,MATCH(ATS!$AJ79,ATS!$AD:$AD,0),2)</f>
        <v>Ripper Mips Helmet</v>
      </c>
      <c r="AN79" s="183" t="str">
        <f>INDEX(ATS!$A:$AE,MATCH(ATS!$AJ79,ATS!$AD:$AD,0),4)</f>
        <v>MBLK-53/61</v>
      </c>
      <c r="AP79" s="149">
        <v>7048652661746</v>
      </c>
      <c r="AQ79" s="149">
        <f t="shared" si="6"/>
        <v>7048652661746</v>
      </c>
      <c r="AR79" s="182">
        <f>INDEX(ATS!$A:$AE,MATCH(ATS!$AP79,ATS!$AD:$AD,0),1)</f>
        <v>845106</v>
      </c>
      <c r="AS79" s="182" t="str">
        <f>INDEX(ATS!$A:$AE,MATCH(ATS!$AP79,ATS!$AD:$AD,0),2)</f>
        <v>Ripper Mips Helmet</v>
      </c>
      <c r="AT79" s="182" t="str">
        <f>INDEX(ATS!$A:$AE,MATCH(ATS!$AP79,ATS!$AD:$AD,0),4)</f>
        <v>MAQM-53/61</v>
      </c>
      <c r="AU79" s="148" t="str">
        <f>INDEX(ATS!$A:$AE,MATCH(ATS!$AP79,ATS!$AD:$AD,0),7)</f>
        <v>Stock</v>
      </c>
    </row>
    <row r="80" spans="1:47" x14ac:dyDescent="0.2">
      <c r="A80">
        <v>810059</v>
      </c>
      <c r="B80" t="s">
        <v>580</v>
      </c>
      <c r="C80" t="s">
        <v>4226</v>
      </c>
      <c r="D80" t="s">
        <v>596</v>
      </c>
      <c r="E80" t="s">
        <v>597</v>
      </c>
      <c r="F80" t="s">
        <v>7</v>
      </c>
      <c r="G80" t="s">
        <v>401</v>
      </c>
      <c r="H80">
        <v>2</v>
      </c>
      <c r="I80">
        <v>2</v>
      </c>
      <c r="J80">
        <v>2</v>
      </c>
      <c r="K80">
        <v>2</v>
      </c>
      <c r="L80">
        <v>2</v>
      </c>
      <c r="M80">
        <v>2</v>
      </c>
      <c r="N80">
        <v>2</v>
      </c>
      <c r="O80">
        <v>2</v>
      </c>
      <c r="P80">
        <v>2</v>
      </c>
      <c r="Q80">
        <v>2</v>
      </c>
      <c r="R80">
        <v>2</v>
      </c>
      <c r="S80">
        <v>2</v>
      </c>
      <c r="T80">
        <v>2</v>
      </c>
      <c r="U80">
        <v>2</v>
      </c>
      <c r="V80">
        <v>2</v>
      </c>
      <c r="W80">
        <v>2</v>
      </c>
      <c r="X80">
        <v>2</v>
      </c>
      <c r="Y80">
        <v>2</v>
      </c>
      <c r="Z80">
        <v>2</v>
      </c>
      <c r="AA80">
        <v>2</v>
      </c>
      <c r="AC80" s="180" t="str">
        <f t="shared" si="7"/>
        <v>810059-FRMGN-M</v>
      </c>
      <c r="AD80" s="181">
        <f>IF(B80="NET","",IF(B80="","",IFERROR(VLOOKUP(AC80,EAN!$A:$B,2,FALSE),"MANGLER - MÅ OPPDATERE EAN-FANEN")))</f>
        <v>7048652542564</v>
      </c>
      <c r="AE80" s="180">
        <f t="shared" si="4"/>
        <v>2</v>
      </c>
      <c r="AF80" s="180">
        <f t="shared" si="5"/>
        <v>2</v>
      </c>
      <c r="AH80" s="149" t="str">
        <f>IF(B80="NET","",IFERROR(VLOOKUP(AD80,'2) Order Form'!$W$9:$W$684,1,FALSE),"Ikke med I order form"))</f>
        <v>Ikke med I order form</v>
      </c>
      <c r="AI80" s="171"/>
      <c r="AJ80" s="159">
        <v>7048652541024</v>
      </c>
      <c r="AK80" s="149">
        <f>IFERROR(VLOOKUP(AJ80,'2) Order Form'!$W$9:$W$724,1,FALSE),"Ikke med I order form")</f>
        <v>7048652541024</v>
      </c>
      <c r="AL80" s="182">
        <f>INDEX(ATS!$A:$AE,MATCH(ATS!$AJ80,ATS!$AD:$AD,0),1)</f>
        <v>845106</v>
      </c>
      <c r="AM80" s="182" t="str">
        <f>INDEX(ATS!$A:$AE,MATCH(ATS!$AJ80,ATS!$AD:$AD,0),2)</f>
        <v>Ripper Mips Helmet</v>
      </c>
      <c r="AN80" s="183" t="str">
        <f>INDEX(ATS!$A:$AE,MATCH(ATS!$AJ80,ATS!$AD:$AD,0),4)</f>
        <v>MWHT-53/61</v>
      </c>
      <c r="AP80" s="149">
        <v>7048652540980</v>
      </c>
      <c r="AQ80" s="149">
        <f t="shared" si="6"/>
        <v>7048652540980</v>
      </c>
      <c r="AR80" s="182">
        <f>INDEX(ATS!$A:$AE,MATCH(ATS!$AP80,ATS!$AD:$AD,0),1)</f>
        <v>845106</v>
      </c>
      <c r="AS80" s="182" t="str">
        <f>INDEX(ATS!$A:$AE,MATCH(ATS!$AP80,ATS!$AD:$AD,0),2)</f>
        <v>Ripper Mips Helmet</v>
      </c>
      <c r="AT80" s="182" t="str">
        <f>INDEX(ATS!$A:$AE,MATCH(ATS!$AP80,ATS!$AD:$AD,0),4)</f>
        <v>MBLK-53/61</v>
      </c>
      <c r="AU80" s="148" t="str">
        <f>INDEX(ATS!$A:$AE,MATCH(ATS!$AP80,ATS!$AD:$AD,0),7)</f>
        <v>Active</v>
      </c>
    </row>
    <row r="81" spans="1:47" x14ac:dyDescent="0.2">
      <c r="A81">
        <v>810059</v>
      </c>
      <c r="B81" t="s">
        <v>580</v>
      </c>
      <c r="C81" t="s">
        <v>4226</v>
      </c>
      <c r="D81" t="s">
        <v>598</v>
      </c>
      <c r="E81" t="s">
        <v>597</v>
      </c>
      <c r="F81" t="s">
        <v>67</v>
      </c>
      <c r="G81" t="s">
        <v>401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C81" s="180" t="str">
        <f t="shared" si="7"/>
        <v>810059-FRMGN-L</v>
      </c>
      <c r="AD81" s="181">
        <f>IF(B81="NET","",IF(B81="","",IFERROR(VLOOKUP(AC81,EAN!$A:$B,2,FALSE),"MANGLER - MÅ OPPDATERE EAN-FANEN")))</f>
        <v>7048652542557</v>
      </c>
      <c r="AE81" s="180">
        <f t="shared" si="4"/>
        <v>0</v>
      </c>
      <c r="AF81" s="180">
        <f t="shared" si="5"/>
        <v>0</v>
      </c>
      <c r="AH81" s="149" t="str">
        <f>IF(B81="NET","",IFERROR(VLOOKUP(AD81,'2) Order Form'!$W$9:$W$684,1,FALSE),"Ikke med I order form"))</f>
        <v>Ikke med I order form</v>
      </c>
      <c r="AI81" s="171"/>
      <c r="AJ81" s="159">
        <v>7048652661746</v>
      </c>
      <c r="AK81" s="149">
        <f>IFERROR(VLOOKUP(AJ81,'2) Order Form'!$W$9:$W$724,1,FALSE),"Ikke med I order form")</f>
        <v>7048652661746</v>
      </c>
      <c r="AL81" s="182">
        <f>INDEX(ATS!$A:$AE,MATCH(ATS!$AJ81,ATS!$AD:$AD,0),1)</f>
        <v>845106</v>
      </c>
      <c r="AM81" s="182" t="str">
        <f>INDEX(ATS!$A:$AE,MATCH(ATS!$AJ81,ATS!$AD:$AD,0),2)</f>
        <v>Ripper Mips Helmet</v>
      </c>
      <c r="AN81" s="183" t="str">
        <f>INDEX(ATS!$A:$AE,MATCH(ATS!$AJ81,ATS!$AD:$AD,0),4)</f>
        <v>MAQM-53/61</v>
      </c>
      <c r="AP81" s="149">
        <v>7048652541024</v>
      </c>
      <c r="AQ81" s="149">
        <f t="shared" si="6"/>
        <v>7048652541024</v>
      </c>
      <c r="AR81" s="182">
        <f>INDEX(ATS!$A:$AE,MATCH(ATS!$AP81,ATS!$AD:$AD,0),1)</f>
        <v>845106</v>
      </c>
      <c r="AS81" s="182" t="str">
        <f>INDEX(ATS!$A:$AE,MATCH(ATS!$AP81,ATS!$AD:$AD,0),2)</f>
        <v>Ripper Mips Helmet</v>
      </c>
      <c r="AT81" s="182" t="str">
        <f>INDEX(ATS!$A:$AE,MATCH(ATS!$AP81,ATS!$AD:$AD,0),4)</f>
        <v>MWHT-53/61</v>
      </c>
      <c r="AU81" s="148" t="str">
        <f>INDEX(ATS!$A:$AE,MATCH(ATS!$AP81,ATS!$AD:$AD,0),7)</f>
        <v>Active</v>
      </c>
    </row>
    <row r="82" spans="1:47" x14ac:dyDescent="0.2">
      <c r="A82">
        <v>810059</v>
      </c>
      <c r="B82" t="s">
        <v>580</v>
      </c>
      <c r="C82" t="s">
        <v>4226</v>
      </c>
      <c r="D82" t="s">
        <v>599</v>
      </c>
      <c r="E82" t="s">
        <v>600</v>
      </c>
      <c r="F82" t="s">
        <v>7</v>
      </c>
      <c r="G82" t="s">
        <v>128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C82" s="180" t="str">
        <f t="shared" si="7"/>
        <v>810059-FSBLK-M</v>
      </c>
      <c r="AD82" s="181">
        <f>IF(B82="NET","",IF(B82="","",IFERROR(VLOOKUP(AC82,EAN!$A:$B,2,FALSE),"MANGLER - MÅ OPPDATERE EAN-FANEN")))</f>
        <v>7048652327888</v>
      </c>
      <c r="AE82" s="180">
        <f t="shared" si="4"/>
        <v>0</v>
      </c>
      <c r="AF82" s="180">
        <f t="shared" si="5"/>
        <v>0</v>
      </c>
      <c r="AH82" s="149">
        <f>IF(B82="NET","",IFERROR(VLOOKUP(AD82,'2) Order Form'!$W$9:$W$684,1,FALSE),"Ikke med I order form"))</f>
        <v>7048652327888</v>
      </c>
      <c r="AI82" s="171"/>
      <c r="AJ82" s="159">
        <v>7048652661753</v>
      </c>
      <c r="AK82" s="149">
        <f>IFERROR(VLOOKUP(AJ82,'2) Order Form'!$W$9:$W$724,1,FALSE),"Ikke med I order form")</f>
        <v>7048652661753</v>
      </c>
      <c r="AL82" s="182">
        <f>INDEX(ATS!$A:$AE,MATCH(ATS!$AJ82,ATS!$AD:$AD,0),1)</f>
        <v>845106</v>
      </c>
      <c r="AM82" s="182" t="str">
        <f>INDEX(ATS!$A:$AE,MATCH(ATS!$AJ82,ATS!$AD:$AD,0),2)</f>
        <v>Ripper Mips Helmet</v>
      </c>
      <c r="AN82" s="183" t="str">
        <f>INDEX(ATS!$A:$AE,MATCH(ATS!$AJ82,ATS!$AD:$AD,0),4)</f>
        <v>SGRM-53/61</v>
      </c>
      <c r="AP82" s="149">
        <v>7048652661753</v>
      </c>
      <c r="AQ82" s="149">
        <f t="shared" si="6"/>
        <v>7048652661753</v>
      </c>
      <c r="AR82" s="182">
        <f>INDEX(ATS!$A:$AE,MATCH(ATS!$AP82,ATS!$AD:$AD,0),1)</f>
        <v>845106</v>
      </c>
      <c r="AS82" s="182" t="str">
        <f>INDEX(ATS!$A:$AE,MATCH(ATS!$AP82,ATS!$AD:$AD,0),2)</f>
        <v>Ripper Mips Helmet</v>
      </c>
      <c r="AT82" s="182" t="str">
        <f>INDEX(ATS!$A:$AE,MATCH(ATS!$AP82,ATS!$AD:$AD,0),4)</f>
        <v>SGRM-53/61</v>
      </c>
      <c r="AU82" s="148" t="str">
        <f>INDEX(ATS!$A:$AE,MATCH(ATS!$AP82,ATS!$AD:$AD,0),7)</f>
        <v>Active</v>
      </c>
    </row>
    <row r="83" spans="1:47" x14ac:dyDescent="0.2">
      <c r="A83">
        <v>810059</v>
      </c>
      <c r="B83" t="s">
        <v>580</v>
      </c>
      <c r="C83" t="s">
        <v>4226</v>
      </c>
      <c r="D83" t="s">
        <v>601</v>
      </c>
      <c r="E83" t="s">
        <v>600</v>
      </c>
      <c r="F83" t="s">
        <v>67</v>
      </c>
      <c r="G83" t="s">
        <v>128</v>
      </c>
      <c r="H83">
        <v>5</v>
      </c>
      <c r="I83">
        <v>5</v>
      </c>
      <c r="J83">
        <v>5</v>
      </c>
      <c r="K83">
        <v>5</v>
      </c>
      <c r="L83">
        <v>5</v>
      </c>
      <c r="M83">
        <v>5</v>
      </c>
      <c r="N83">
        <v>5</v>
      </c>
      <c r="O83">
        <v>5</v>
      </c>
      <c r="P83">
        <v>5</v>
      </c>
      <c r="Q83">
        <v>5</v>
      </c>
      <c r="R83">
        <v>5</v>
      </c>
      <c r="S83">
        <v>5</v>
      </c>
      <c r="T83">
        <v>5</v>
      </c>
      <c r="U83">
        <v>5</v>
      </c>
      <c r="V83">
        <v>5</v>
      </c>
      <c r="W83">
        <v>5</v>
      </c>
      <c r="X83">
        <v>5</v>
      </c>
      <c r="Y83">
        <v>5</v>
      </c>
      <c r="Z83">
        <v>5</v>
      </c>
      <c r="AA83">
        <v>5</v>
      </c>
      <c r="AC83" s="180" t="str">
        <f t="shared" si="7"/>
        <v>810059-FSBLK-L</v>
      </c>
      <c r="AD83" s="181">
        <f>IF(B83="NET","",IF(B83="","",IFERROR(VLOOKUP(AC83,EAN!$A:$B,2,FALSE),"MANGLER - MÅ OPPDATERE EAN-FANEN")))</f>
        <v>7048652327871</v>
      </c>
      <c r="AE83" s="180">
        <f t="shared" si="4"/>
        <v>5</v>
      </c>
      <c r="AF83" s="180">
        <f t="shared" si="5"/>
        <v>5</v>
      </c>
      <c r="AH83" s="133">
        <f>IF(B83="NET","",IFERROR(VLOOKUP(AD83,'2) Order Form'!$W$9:$W$684,1,FALSE),"Ikke med I order form"))</f>
        <v>7048652327871</v>
      </c>
      <c r="AJ83" s="159">
        <v>7048652540935</v>
      </c>
      <c r="AK83" s="149">
        <f>IFERROR(VLOOKUP(AJ83,'2) Order Form'!$W$9:$W$724,1,FALSE),"Ikke med I order form")</f>
        <v>7048652540935</v>
      </c>
      <c r="AL83" s="182">
        <f>INDEX(ATS!$A:$AE,MATCH(ATS!$AJ83,ATS!$AD:$AD,0),1)</f>
        <v>845105</v>
      </c>
      <c r="AM83" s="182" t="str">
        <f>INDEX(ATS!$A:$AE,MATCH(ATS!$AJ83,ATS!$AD:$AD,0),2)</f>
        <v>Ripper Helmet</v>
      </c>
      <c r="AN83" s="183" t="str">
        <f>INDEX(ATS!$A:$AE,MATCH(ATS!$AJ83,ATS!$AD:$AD,0),4)</f>
        <v>MBLK-53/61</v>
      </c>
      <c r="AP83" s="149">
        <v>7048652661722</v>
      </c>
      <c r="AQ83" s="149">
        <f t="shared" si="6"/>
        <v>7048652661722</v>
      </c>
      <c r="AR83" s="182">
        <f>INDEX(ATS!$A:$AE,MATCH(ATS!$AP83,ATS!$AD:$AD,0),1)</f>
        <v>845105</v>
      </c>
      <c r="AS83" s="182" t="str">
        <f>INDEX(ATS!$A:$AE,MATCH(ATS!$AP83,ATS!$AD:$AD,0),2)</f>
        <v>Ripper Helmet</v>
      </c>
      <c r="AT83" s="182" t="str">
        <f>INDEX(ATS!$A:$AE,MATCH(ATS!$AP83,ATS!$AD:$AD,0),4)</f>
        <v>MAQM-53/61</v>
      </c>
      <c r="AU83" s="148" t="str">
        <f>INDEX(ATS!$A:$AE,MATCH(ATS!$AP83,ATS!$AD:$AD,0),7)</f>
        <v>Stock</v>
      </c>
    </row>
    <row r="84" spans="1:47" x14ac:dyDescent="0.2">
      <c r="A84">
        <v>810059</v>
      </c>
      <c r="B84" t="s">
        <v>580</v>
      </c>
      <c r="C84" t="s">
        <v>4226</v>
      </c>
      <c r="D84" t="s">
        <v>603</v>
      </c>
      <c r="E84" t="s">
        <v>602</v>
      </c>
      <c r="F84" t="s">
        <v>67</v>
      </c>
      <c r="G84" t="s">
        <v>401</v>
      </c>
      <c r="H84">
        <v>3</v>
      </c>
      <c r="I84">
        <v>3</v>
      </c>
      <c r="J84">
        <v>3</v>
      </c>
      <c r="K84">
        <v>3</v>
      </c>
      <c r="L84">
        <v>3</v>
      </c>
      <c r="M84">
        <v>3</v>
      </c>
      <c r="N84">
        <v>3</v>
      </c>
      <c r="O84">
        <v>3</v>
      </c>
      <c r="P84">
        <v>3</v>
      </c>
      <c r="Q84">
        <v>3</v>
      </c>
      <c r="R84">
        <v>3</v>
      </c>
      <c r="S84">
        <v>3</v>
      </c>
      <c r="T84">
        <v>3</v>
      </c>
      <c r="U84">
        <v>3</v>
      </c>
      <c r="V84">
        <v>3</v>
      </c>
      <c r="W84">
        <v>3</v>
      </c>
      <c r="X84">
        <v>3</v>
      </c>
      <c r="Y84">
        <v>3</v>
      </c>
      <c r="Z84">
        <v>3</v>
      </c>
      <c r="AA84">
        <v>3</v>
      </c>
      <c r="AC84" s="180" t="str">
        <f t="shared" si="7"/>
        <v>810059-FSPNK-L</v>
      </c>
      <c r="AD84" s="181">
        <f>IF(B84="NET","",IF(B84="","",IFERROR(VLOOKUP(AC84,EAN!$A:$B,2,FALSE),"MANGLER - MÅ OPPDATERE EAN-FANEN")))</f>
        <v>7048652327895</v>
      </c>
      <c r="AE84" s="180">
        <f t="shared" si="4"/>
        <v>3</v>
      </c>
      <c r="AF84" s="180">
        <f t="shared" si="5"/>
        <v>3</v>
      </c>
      <c r="AH84" s="133" t="str">
        <f>IF(B84="NET","",IFERROR(VLOOKUP(AD84,'2) Order Form'!$W$9:$W$684,1,FALSE),"Ikke med I order form"))</f>
        <v>Ikke med I order form</v>
      </c>
      <c r="AJ84" s="159">
        <v>7048652540973</v>
      </c>
      <c r="AK84" s="149">
        <f>IFERROR(VLOOKUP(AJ84,'2) Order Form'!$W$9:$W$724,1,FALSE),"Ikke med I order form")</f>
        <v>7048652540973</v>
      </c>
      <c r="AL84" s="182">
        <f>INDEX(ATS!$A:$AE,MATCH(ATS!$AJ84,ATS!$AD:$AD,0),1)</f>
        <v>845105</v>
      </c>
      <c r="AM84" s="182" t="str">
        <f>INDEX(ATS!$A:$AE,MATCH(ATS!$AJ84,ATS!$AD:$AD,0),2)</f>
        <v>Ripper Helmet</v>
      </c>
      <c r="AN84" s="183" t="str">
        <f>INDEX(ATS!$A:$AE,MATCH(ATS!$AJ84,ATS!$AD:$AD,0),4)</f>
        <v>MWHT-53/61</v>
      </c>
      <c r="AP84" s="149">
        <v>7048652540935</v>
      </c>
      <c r="AQ84" s="149">
        <f t="shared" si="6"/>
        <v>7048652540935</v>
      </c>
      <c r="AR84" s="182">
        <f>INDEX(ATS!$A:$AE,MATCH(ATS!$AP84,ATS!$AD:$AD,0),1)</f>
        <v>845105</v>
      </c>
      <c r="AS84" s="182" t="str">
        <f>INDEX(ATS!$A:$AE,MATCH(ATS!$AP84,ATS!$AD:$AD,0),2)</f>
        <v>Ripper Helmet</v>
      </c>
      <c r="AT84" s="182" t="str">
        <f>INDEX(ATS!$A:$AE,MATCH(ATS!$AP84,ATS!$AD:$AD,0),4)</f>
        <v>MBLK-53/61</v>
      </c>
      <c r="AU84" s="148" t="str">
        <f>INDEX(ATS!$A:$AE,MATCH(ATS!$AP84,ATS!$AD:$AD,0),7)</f>
        <v>Active</v>
      </c>
    </row>
    <row r="85" spans="1:47" x14ac:dyDescent="0.2">
      <c r="A85">
        <v>810059</v>
      </c>
      <c r="B85" t="s">
        <v>580</v>
      </c>
      <c r="C85" t="s">
        <v>4226</v>
      </c>
      <c r="D85" t="s">
        <v>604</v>
      </c>
      <c r="E85" t="s">
        <v>89</v>
      </c>
      <c r="F85" t="s">
        <v>7</v>
      </c>
      <c r="G85" t="s">
        <v>128</v>
      </c>
      <c r="H85">
        <v>9</v>
      </c>
      <c r="I85">
        <v>9</v>
      </c>
      <c r="J85">
        <v>9</v>
      </c>
      <c r="K85">
        <v>9</v>
      </c>
      <c r="L85">
        <v>9</v>
      </c>
      <c r="M85">
        <v>9</v>
      </c>
      <c r="N85">
        <v>9</v>
      </c>
      <c r="O85">
        <v>9</v>
      </c>
      <c r="P85">
        <v>9</v>
      </c>
      <c r="Q85">
        <v>9</v>
      </c>
      <c r="R85">
        <v>9</v>
      </c>
      <c r="S85">
        <v>9</v>
      </c>
      <c r="T85">
        <v>9</v>
      </c>
      <c r="U85">
        <v>9</v>
      </c>
      <c r="V85">
        <v>9</v>
      </c>
      <c r="W85">
        <v>9</v>
      </c>
      <c r="X85">
        <v>9</v>
      </c>
      <c r="Y85">
        <v>9</v>
      </c>
      <c r="Z85">
        <v>9</v>
      </c>
      <c r="AA85">
        <v>9</v>
      </c>
      <c r="AC85" s="180" t="str">
        <f t="shared" si="7"/>
        <v>810059-MBLCK-M</v>
      </c>
      <c r="AD85" s="181">
        <f>IF(B85="NET","",IF(B85="","",IFERROR(VLOOKUP(AC85,EAN!$A:$B,2,FALSE),"MANGLER - MÅ OPPDATERE EAN-FANEN")))</f>
        <v>7048652327925</v>
      </c>
      <c r="AE85" s="180">
        <f t="shared" si="4"/>
        <v>9</v>
      </c>
      <c r="AF85" s="180">
        <f t="shared" si="5"/>
        <v>9</v>
      </c>
      <c r="AH85" s="133">
        <f>IF(B85="NET","",IFERROR(VLOOKUP(AD85,'2) Order Form'!$W$9:$W$684,1,FALSE),"Ikke med I order form"))</f>
        <v>7048652327925</v>
      </c>
      <c r="AJ85" s="159">
        <v>7048652661722</v>
      </c>
      <c r="AK85" s="149">
        <f>IFERROR(VLOOKUP(AJ85,'2) Order Form'!$W$9:$W$724,1,FALSE),"Ikke med I order form")</f>
        <v>7048652661722</v>
      </c>
      <c r="AL85" s="182">
        <f>INDEX(ATS!$A:$AE,MATCH(ATS!$AJ85,ATS!$AD:$AD,0),1)</f>
        <v>845105</v>
      </c>
      <c r="AM85" s="182" t="str">
        <f>INDEX(ATS!$A:$AE,MATCH(ATS!$AJ85,ATS!$AD:$AD,0),2)</f>
        <v>Ripper Helmet</v>
      </c>
      <c r="AN85" s="183" t="str">
        <f>INDEX(ATS!$A:$AE,MATCH(ATS!$AJ85,ATS!$AD:$AD,0),4)</f>
        <v>MAQM-53/61</v>
      </c>
      <c r="AP85" s="149">
        <v>7048652540973</v>
      </c>
      <c r="AQ85" s="149">
        <f t="shared" si="6"/>
        <v>7048652540973</v>
      </c>
      <c r="AR85" s="182">
        <f>INDEX(ATS!$A:$AE,MATCH(ATS!$AP85,ATS!$AD:$AD,0),1)</f>
        <v>845105</v>
      </c>
      <c r="AS85" s="182" t="str">
        <f>INDEX(ATS!$A:$AE,MATCH(ATS!$AP85,ATS!$AD:$AD,0),2)</f>
        <v>Ripper Helmet</v>
      </c>
      <c r="AT85" s="182" t="str">
        <f>INDEX(ATS!$A:$AE,MATCH(ATS!$AP85,ATS!$AD:$AD,0),4)</f>
        <v>MWHT-53/61</v>
      </c>
      <c r="AU85" s="148" t="str">
        <f>INDEX(ATS!$A:$AE,MATCH(ATS!$AP85,ATS!$AD:$AD,0),7)</f>
        <v>Active</v>
      </c>
    </row>
    <row r="86" spans="1:47" x14ac:dyDescent="0.2">
      <c r="A86">
        <v>810059</v>
      </c>
      <c r="B86" t="s">
        <v>580</v>
      </c>
      <c r="C86" t="s">
        <v>4226</v>
      </c>
      <c r="D86" t="s">
        <v>605</v>
      </c>
      <c r="E86" t="s">
        <v>89</v>
      </c>
      <c r="F86" t="s">
        <v>67</v>
      </c>
      <c r="G86" t="s">
        <v>128</v>
      </c>
      <c r="H86">
        <v>14</v>
      </c>
      <c r="I86">
        <v>14</v>
      </c>
      <c r="J86">
        <v>14</v>
      </c>
      <c r="K86">
        <v>14</v>
      </c>
      <c r="L86">
        <v>14</v>
      </c>
      <c r="M86">
        <v>14</v>
      </c>
      <c r="N86">
        <v>14</v>
      </c>
      <c r="O86">
        <v>14</v>
      </c>
      <c r="P86">
        <v>14</v>
      </c>
      <c r="Q86">
        <v>14</v>
      </c>
      <c r="R86">
        <v>14</v>
      </c>
      <c r="S86">
        <v>14</v>
      </c>
      <c r="T86">
        <v>14</v>
      </c>
      <c r="U86">
        <v>14</v>
      </c>
      <c r="V86">
        <v>14</v>
      </c>
      <c r="W86">
        <v>14</v>
      </c>
      <c r="X86">
        <v>14</v>
      </c>
      <c r="Y86">
        <v>14</v>
      </c>
      <c r="Z86">
        <v>14</v>
      </c>
      <c r="AA86">
        <v>14</v>
      </c>
      <c r="AC86" s="180" t="str">
        <f t="shared" si="7"/>
        <v>810059-MBLCK-L</v>
      </c>
      <c r="AD86" s="181">
        <f>IF(B86="NET","",IF(B86="","",IFERROR(VLOOKUP(AC86,EAN!$A:$B,2,FALSE),"MANGLER - MÅ OPPDATERE EAN-FANEN")))</f>
        <v>7048652327918</v>
      </c>
      <c r="AE86" s="180">
        <f t="shared" si="4"/>
        <v>14</v>
      </c>
      <c r="AF86" s="180">
        <f t="shared" si="5"/>
        <v>14</v>
      </c>
      <c r="AH86" s="133">
        <f>IF(B86="NET","",IFERROR(VLOOKUP(AD86,'2) Order Form'!$W$9:$W$684,1,FALSE),"Ikke med I order form"))</f>
        <v>7048652327918</v>
      </c>
      <c r="AJ86" s="159">
        <v>7048652661739</v>
      </c>
      <c r="AK86" s="149">
        <f>IFERROR(VLOOKUP(AJ86,'2) Order Form'!$W$9:$W$724,1,FALSE),"Ikke med I order form")</f>
        <v>7048652661739</v>
      </c>
      <c r="AL86" s="182">
        <f>INDEX(ATS!$A:$AE,MATCH(ATS!$AJ86,ATS!$AD:$AD,0),1)</f>
        <v>845105</v>
      </c>
      <c r="AM86" s="182" t="str">
        <f>INDEX(ATS!$A:$AE,MATCH(ATS!$AJ86,ATS!$AD:$AD,0),2)</f>
        <v>Ripper Helmet</v>
      </c>
      <c r="AN86" s="183" t="str">
        <f>INDEX(ATS!$A:$AE,MATCH(ATS!$AJ86,ATS!$AD:$AD,0),4)</f>
        <v>SGRM-53/61</v>
      </c>
      <c r="AP86" s="149">
        <v>7048652661739</v>
      </c>
      <c r="AQ86" s="149">
        <f t="shared" si="6"/>
        <v>7048652661739</v>
      </c>
      <c r="AR86" s="182">
        <f>INDEX(ATS!$A:$AE,MATCH(ATS!$AP86,ATS!$AD:$AD,0),1)</f>
        <v>845105</v>
      </c>
      <c r="AS86" s="182" t="str">
        <f>INDEX(ATS!$A:$AE,MATCH(ATS!$AP86,ATS!$AD:$AD,0),2)</f>
        <v>Ripper Helmet</v>
      </c>
      <c r="AT86" s="182" t="str">
        <f>INDEX(ATS!$A:$AE,MATCH(ATS!$AP86,ATS!$AD:$AD,0),4)</f>
        <v>SGRM-53/61</v>
      </c>
      <c r="AU86" s="148" t="str">
        <f>INDEX(ATS!$A:$AE,MATCH(ATS!$AP86,ATS!$AD:$AD,0),7)</f>
        <v>Active</v>
      </c>
    </row>
    <row r="87" spans="1:47" x14ac:dyDescent="0.2">
      <c r="A87">
        <v>810059</v>
      </c>
      <c r="B87" t="s">
        <v>580</v>
      </c>
      <c r="C87" t="s">
        <v>4226</v>
      </c>
      <c r="D87" t="s">
        <v>606</v>
      </c>
      <c r="E87" t="s">
        <v>552</v>
      </c>
      <c r="F87" t="s">
        <v>7</v>
      </c>
      <c r="G87" t="s">
        <v>128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C87" s="180" t="str">
        <f t="shared" si="7"/>
        <v>810059-MCDGY-M</v>
      </c>
      <c r="AD87" s="181">
        <f>IF(B87="NET","",IF(B87="","",IFERROR(VLOOKUP(AC87,EAN!$A:$B,2,FALSE),"MANGLER - MÅ OPPDATERE EAN-FANEN")))</f>
        <v>7048652661531</v>
      </c>
      <c r="AE87" s="180">
        <f t="shared" si="4"/>
        <v>1</v>
      </c>
      <c r="AF87" s="180">
        <f t="shared" si="5"/>
        <v>1</v>
      </c>
      <c r="AH87" s="149">
        <f>IF(B87="NET","",IFERROR(VLOOKUP(AD87,'2) Order Form'!$W$9:$W$684,1,FALSE),"Ikke med I order form"))</f>
        <v>7048652661531</v>
      </c>
      <c r="AI87" s="171"/>
      <c r="AJ87" s="159">
        <v>7048652327420</v>
      </c>
      <c r="AK87" s="149">
        <f>IFERROR(VLOOKUP(AJ87,'2) Order Form'!$W$9:$W$724,1,FALSE),"Ikke med I order form")</f>
        <v>7048652327420</v>
      </c>
      <c r="AL87" s="182">
        <f>INDEX(ATS!$A:$AE,MATCH(ATS!$AJ87,ATS!$AD:$AD,0),1)</f>
        <v>845074</v>
      </c>
      <c r="AM87" s="182" t="str">
        <f>INDEX(ATS!$A:$AE,MATCH(ATS!$AJ87,ATS!$AD:$AD,0),2)</f>
        <v>Dissenter Helmet JR</v>
      </c>
      <c r="AN87" s="183" t="str">
        <f>INDEX(ATS!$A:$AE,MATCH(ATS!$AJ87,ATS!$AD:$AD,0),4)</f>
        <v>MOPRE-XSS</v>
      </c>
      <c r="AP87" s="149">
        <v>7048652327420</v>
      </c>
      <c r="AQ87" s="149">
        <f t="shared" si="6"/>
        <v>7048652327420</v>
      </c>
      <c r="AR87" s="182">
        <f>INDEX(ATS!$A:$AE,MATCH(ATS!$AP87,ATS!$AD:$AD,0),1)</f>
        <v>845074</v>
      </c>
      <c r="AS87" s="182" t="str">
        <f>INDEX(ATS!$A:$AE,MATCH(ATS!$AP87,ATS!$AD:$AD,0),2)</f>
        <v>Dissenter Helmet JR</v>
      </c>
      <c r="AT87" s="182" t="str">
        <f>INDEX(ATS!$A:$AE,MATCH(ATS!$AP87,ATS!$AD:$AD,0),4)</f>
        <v>MOPRE-XSS</v>
      </c>
      <c r="AU87" s="148" t="str">
        <f>INDEX(ATS!$A:$AE,MATCH(ATS!$AP87,ATS!$AD:$AD,0),7)</f>
        <v>Stock</v>
      </c>
    </row>
    <row r="88" spans="1:47" x14ac:dyDescent="0.2">
      <c r="A88">
        <v>810059</v>
      </c>
      <c r="B88" t="s">
        <v>580</v>
      </c>
      <c r="C88" t="s">
        <v>4226</v>
      </c>
      <c r="D88" t="s">
        <v>607</v>
      </c>
      <c r="E88" t="s">
        <v>552</v>
      </c>
      <c r="F88" t="s">
        <v>67</v>
      </c>
      <c r="G88" t="s">
        <v>128</v>
      </c>
      <c r="H88">
        <v>3</v>
      </c>
      <c r="I88">
        <v>3</v>
      </c>
      <c r="J88">
        <v>3</v>
      </c>
      <c r="K88">
        <v>3</v>
      </c>
      <c r="L88">
        <v>3</v>
      </c>
      <c r="M88">
        <v>3</v>
      </c>
      <c r="N88">
        <v>3</v>
      </c>
      <c r="O88">
        <v>3</v>
      </c>
      <c r="P88">
        <v>3</v>
      </c>
      <c r="Q88">
        <v>3</v>
      </c>
      <c r="R88">
        <v>3</v>
      </c>
      <c r="S88">
        <v>3</v>
      </c>
      <c r="T88">
        <v>3</v>
      </c>
      <c r="U88">
        <v>3</v>
      </c>
      <c r="V88">
        <v>3</v>
      </c>
      <c r="W88">
        <v>3</v>
      </c>
      <c r="X88">
        <v>3</v>
      </c>
      <c r="Y88">
        <v>3</v>
      </c>
      <c r="Z88">
        <v>3</v>
      </c>
      <c r="AA88">
        <v>3</v>
      </c>
      <c r="AC88" s="180" t="str">
        <f t="shared" si="7"/>
        <v>810059-MCDGY-L</v>
      </c>
      <c r="AD88" s="181">
        <f>IF(B88="NET","",IF(B88="","",IFERROR(VLOOKUP(AC88,EAN!$A:$B,2,FALSE),"MANGLER - MÅ OPPDATERE EAN-FANEN")))</f>
        <v>7048652661524</v>
      </c>
      <c r="AE88" s="180">
        <f t="shared" si="4"/>
        <v>3</v>
      </c>
      <c r="AF88" s="180">
        <f t="shared" si="5"/>
        <v>3</v>
      </c>
      <c r="AH88" s="149">
        <f>IF(B88="NET","",IFERROR(VLOOKUP(AD88,'2) Order Form'!$W$9:$W$684,1,FALSE),"Ikke med I order form"))</f>
        <v>7048652661524</v>
      </c>
      <c r="AI88" s="171"/>
      <c r="AJ88" s="159">
        <v>7048652327413</v>
      </c>
      <c r="AK88" s="149">
        <f>IFERROR(VLOOKUP(AJ88,'2) Order Form'!$W$9:$W$724,1,FALSE),"Ikke med I order form")</f>
        <v>7048652327413</v>
      </c>
      <c r="AL88" s="182">
        <f>INDEX(ATS!$A:$AE,MATCH(ATS!$AJ88,ATS!$AD:$AD,0),1)</f>
        <v>845074</v>
      </c>
      <c r="AM88" s="182" t="str">
        <f>INDEX(ATS!$A:$AE,MATCH(ATS!$AJ88,ATS!$AD:$AD,0),2)</f>
        <v>Dissenter Helmet JR</v>
      </c>
      <c r="AN88" s="183" t="str">
        <f>INDEX(ATS!$A:$AE,MATCH(ATS!$AJ88,ATS!$AD:$AD,0),4)</f>
        <v>MOPRE-SM</v>
      </c>
      <c r="AP88" s="149">
        <v>7048652327413</v>
      </c>
      <c r="AQ88" s="149">
        <f t="shared" si="6"/>
        <v>7048652327413</v>
      </c>
      <c r="AR88" s="182">
        <f>INDEX(ATS!$A:$AE,MATCH(ATS!$AP88,ATS!$AD:$AD,0),1)</f>
        <v>845074</v>
      </c>
      <c r="AS88" s="182" t="str">
        <f>INDEX(ATS!$A:$AE,MATCH(ATS!$AP88,ATS!$AD:$AD,0),2)</f>
        <v>Dissenter Helmet JR</v>
      </c>
      <c r="AT88" s="182" t="str">
        <f>INDEX(ATS!$A:$AE,MATCH(ATS!$AP88,ATS!$AD:$AD,0),4)</f>
        <v>MOPRE-SM</v>
      </c>
      <c r="AU88" s="148" t="str">
        <f>INDEX(ATS!$A:$AE,MATCH(ATS!$AP88,ATS!$AD:$AD,0),7)</f>
        <v>Stock</v>
      </c>
    </row>
    <row r="89" spans="1:47" x14ac:dyDescent="0.2">
      <c r="A89">
        <v>810059</v>
      </c>
      <c r="B89" t="s">
        <v>580</v>
      </c>
      <c r="C89" t="s">
        <v>4226</v>
      </c>
      <c r="D89" t="s">
        <v>608</v>
      </c>
      <c r="E89" t="s">
        <v>609</v>
      </c>
      <c r="F89" t="s">
        <v>7</v>
      </c>
      <c r="G89" t="s">
        <v>401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C89" s="180" t="str">
        <f t="shared" si="7"/>
        <v>810059-MCHOR-M</v>
      </c>
      <c r="AD89" s="181">
        <f>IF(B89="NET","",IF(B89="","",IFERROR(VLOOKUP(AC89,EAN!$A:$B,2,FALSE),"MANGLER - MÅ OPPDATERE EAN-FANEN")))</f>
        <v>7048652661555</v>
      </c>
      <c r="AE89" s="180">
        <f t="shared" si="4"/>
        <v>0</v>
      </c>
      <c r="AF89" s="180">
        <f t="shared" si="5"/>
        <v>0</v>
      </c>
      <c r="AH89" s="133">
        <f>IF(B89="NET","",IFERROR(VLOOKUP(AD89,'2) Order Form'!$W$9:$W$684,1,FALSE),"Ikke med I order form"))</f>
        <v>7048652661555</v>
      </c>
      <c r="AJ89" s="159">
        <v>7048652327444</v>
      </c>
      <c r="AK89" s="149">
        <f>IFERROR(VLOOKUP(AJ89,'2) Order Form'!$W$9:$W$724,1,FALSE),"Ikke med I order form")</f>
        <v>7048652327444</v>
      </c>
      <c r="AL89" s="182">
        <f>INDEX(ATS!$A:$AE,MATCH(ATS!$AJ89,ATS!$AD:$AD,0),1)</f>
        <v>845074</v>
      </c>
      <c r="AM89" s="182" t="str">
        <f>INDEX(ATS!$A:$AE,MATCH(ATS!$AJ89,ATS!$AD:$AD,0),2)</f>
        <v>Dissenter Helmet JR</v>
      </c>
      <c r="AN89" s="183" t="str">
        <f>INDEX(ATS!$A:$AE,MATCH(ATS!$AJ89,ATS!$AD:$AD,0),4)</f>
        <v>MRBCO-XSS</v>
      </c>
      <c r="AP89" s="149">
        <v>7048652327444</v>
      </c>
      <c r="AQ89" s="149">
        <f t="shared" si="6"/>
        <v>7048652327444</v>
      </c>
      <c r="AR89" s="182">
        <f>INDEX(ATS!$A:$AE,MATCH(ATS!$AP89,ATS!$AD:$AD,0),1)</f>
        <v>845074</v>
      </c>
      <c r="AS89" s="182" t="str">
        <f>INDEX(ATS!$A:$AE,MATCH(ATS!$AP89,ATS!$AD:$AD,0),2)</f>
        <v>Dissenter Helmet JR</v>
      </c>
      <c r="AT89" s="182" t="str">
        <f>INDEX(ATS!$A:$AE,MATCH(ATS!$AP89,ATS!$AD:$AD,0),4)</f>
        <v>MRBCO-XSS</v>
      </c>
      <c r="AU89" s="148" t="str">
        <f>INDEX(ATS!$A:$AE,MATCH(ATS!$AP89,ATS!$AD:$AD,0),7)</f>
        <v>Stock</v>
      </c>
    </row>
    <row r="90" spans="1:47" x14ac:dyDescent="0.2">
      <c r="A90">
        <v>810059</v>
      </c>
      <c r="B90" t="s">
        <v>580</v>
      </c>
      <c r="C90" t="s">
        <v>4226</v>
      </c>
      <c r="D90" t="s">
        <v>610</v>
      </c>
      <c r="E90" t="s">
        <v>609</v>
      </c>
      <c r="F90" t="s">
        <v>67</v>
      </c>
      <c r="G90" t="s">
        <v>401</v>
      </c>
      <c r="H90">
        <v>1</v>
      </c>
      <c r="I90">
        <v>1</v>
      </c>
      <c r="J90">
        <v>1</v>
      </c>
      <c r="K90">
        <v>1</v>
      </c>
      <c r="L90">
        <v>1</v>
      </c>
      <c r="M90">
        <v>1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C90" s="180" t="str">
        <f t="shared" si="7"/>
        <v>810059-MCHOR-L</v>
      </c>
      <c r="AD90" s="181">
        <f>IF(B90="NET","",IF(B90="","",IFERROR(VLOOKUP(AC90,EAN!$A:$B,2,FALSE),"MANGLER - MÅ OPPDATERE EAN-FANEN")))</f>
        <v>7048652661548</v>
      </c>
      <c r="AE90" s="180">
        <f t="shared" si="4"/>
        <v>1</v>
      </c>
      <c r="AF90" s="180">
        <f t="shared" si="5"/>
        <v>1</v>
      </c>
      <c r="AH90" s="133">
        <f>IF(B90="NET","",IFERROR(VLOOKUP(AD90,'2) Order Form'!$W$9:$W$684,1,FALSE),"Ikke med I order form"))</f>
        <v>7048652661548</v>
      </c>
      <c r="AJ90" s="159">
        <v>7048652327437</v>
      </c>
      <c r="AK90" s="149">
        <f>IFERROR(VLOOKUP(AJ90,'2) Order Form'!$W$9:$W$724,1,FALSE),"Ikke med I order form")</f>
        <v>7048652327437</v>
      </c>
      <c r="AL90" s="182">
        <f>INDEX(ATS!$A:$AE,MATCH(ATS!$AJ90,ATS!$AD:$AD,0),1)</f>
        <v>845074</v>
      </c>
      <c r="AM90" s="182" t="str">
        <f>INDEX(ATS!$A:$AE,MATCH(ATS!$AJ90,ATS!$AD:$AD,0),2)</f>
        <v>Dissenter Helmet JR</v>
      </c>
      <c r="AN90" s="183" t="str">
        <f>INDEX(ATS!$A:$AE,MATCH(ATS!$AJ90,ATS!$AD:$AD,0),4)</f>
        <v>MRBCO-SM</v>
      </c>
      <c r="AP90" s="149">
        <v>7048652327437</v>
      </c>
      <c r="AQ90" s="149">
        <f t="shared" si="6"/>
        <v>7048652327437</v>
      </c>
      <c r="AR90" s="182">
        <f>INDEX(ATS!$A:$AE,MATCH(ATS!$AP90,ATS!$AD:$AD,0),1)</f>
        <v>845074</v>
      </c>
      <c r="AS90" s="182" t="str">
        <f>INDEX(ATS!$A:$AE,MATCH(ATS!$AP90,ATS!$AD:$AD,0),2)</f>
        <v>Dissenter Helmet JR</v>
      </c>
      <c r="AT90" s="182" t="str">
        <f>INDEX(ATS!$A:$AE,MATCH(ATS!$AP90,ATS!$AD:$AD,0),4)</f>
        <v>MRBCO-SM</v>
      </c>
      <c r="AU90" s="148" t="str">
        <f>INDEX(ATS!$A:$AE,MATCH(ATS!$AP90,ATS!$AD:$AD,0),7)</f>
        <v>Stock</v>
      </c>
    </row>
    <row r="91" spans="1:47" x14ac:dyDescent="0.2">
      <c r="A91">
        <v>810059</v>
      </c>
      <c r="B91" t="s">
        <v>580</v>
      </c>
      <c r="C91" t="s">
        <v>4226</v>
      </c>
      <c r="D91" t="s">
        <v>611</v>
      </c>
      <c r="E91" t="s">
        <v>612</v>
      </c>
      <c r="F91" t="s">
        <v>7</v>
      </c>
      <c r="G91" t="s">
        <v>401</v>
      </c>
      <c r="H91">
        <v>4</v>
      </c>
      <c r="I91">
        <v>4</v>
      </c>
      <c r="J91">
        <v>4</v>
      </c>
      <c r="K91">
        <v>4</v>
      </c>
      <c r="L91">
        <v>4</v>
      </c>
      <c r="M91">
        <v>4</v>
      </c>
      <c r="N91">
        <v>4</v>
      </c>
      <c r="O91">
        <v>4</v>
      </c>
      <c r="P91">
        <v>4</v>
      </c>
      <c r="Q91">
        <v>4</v>
      </c>
      <c r="R91">
        <v>4</v>
      </c>
      <c r="S91">
        <v>4</v>
      </c>
      <c r="T91">
        <v>4</v>
      </c>
      <c r="U91">
        <v>4</v>
      </c>
      <c r="V91">
        <v>4</v>
      </c>
      <c r="W91">
        <v>4</v>
      </c>
      <c r="X91">
        <v>4</v>
      </c>
      <c r="Y91">
        <v>4</v>
      </c>
      <c r="Z91">
        <v>4</v>
      </c>
      <c r="AA91">
        <v>4</v>
      </c>
      <c r="AC91" s="180" t="str">
        <f t="shared" si="7"/>
        <v>810059-MCRFL-M</v>
      </c>
      <c r="AD91" s="181">
        <f>IF(B91="NET","",IF(B91="","",IFERROR(VLOOKUP(AC91,EAN!$A:$B,2,FALSE),"MANGLER - MÅ OPPDATERE EAN-FANEN")))</f>
        <v>7048652661579</v>
      </c>
      <c r="AE91" s="180">
        <f t="shared" si="4"/>
        <v>4</v>
      </c>
      <c r="AF91" s="180">
        <f t="shared" si="5"/>
        <v>4</v>
      </c>
      <c r="AH91" s="133">
        <f>IF(B91="NET","",IFERROR(VLOOKUP(AD91,'2) Order Form'!$W$9:$W$684,1,FALSE),"Ikke med I order form"))</f>
        <v>7048652661579</v>
      </c>
      <c r="AJ91" s="159">
        <v>7048652540881</v>
      </c>
      <c r="AK91" s="149">
        <f>IFERROR(VLOOKUP(AJ91,'2) Order Form'!$W$9:$W$724,1,FALSE),"Ikke med I order form")</f>
        <v>7048652540881</v>
      </c>
      <c r="AL91" s="182">
        <f>INDEX(ATS!$A:$AE,MATCH(ATS!$AJ91,ATS!$AD:$AD,0),1)</f>
        <v>845108</v>
      </c>
      <c r="AM91" s="182" t="str">
        <f>INDEX(ATS!$A:$AE,MATCH(ATS!$AJ91,ATS!$AD:$AD,0),2)</f>
        <v>Ripper Mips Helmet JR</v>
      </c>
      <c r="AN91" s="183" t="str">
        <f>INDEX(ATS!$A:$AE,MATCH(ATS!$AJ91,ATS!$AD:$AD,0),4)</f>
        <v>MBLK-48/53</v>
      </c>
      <c r="AP91" s="149">
        <v>7048652540881</v>
      </c>
      <c r="AQ91" s="149">
        <f t="shared" si="6"/>
        <v>7048652540881</v>
      </c>
      <c r="AR91" s="182">
        <f>INDEX(ATS!$A:$AE,MATCH(ATS!$AP91,ATS!$AD:$AD,0),1)</f>
        <v>845108</v>
      </c>
      <c r="AS91" s="182" t="str">
        <f>INDEX(ATS!$A:$AE,MATCH(ATS!$AP91,ATS!$AD:$AD,0),2)</f>
        <v>Ripper Mips Helmet JR</v>
      </c>
      <c r="AT91" s="182" t="str">
        <f>INDEX(ATS!$A:$AE,MATCH(ATS!$AP91,ATS!$AD:$AD,0),4)</f>
        <v>MBLK-48/53</v>
      </c>
      <c r="AU91" s="148" t="str">
        <f>INDEX(ATS!$A:$AE,MATCH(ATS!$AP91,ATS!$AD:$AD,0),7)</f>
        <v>Active</v>
      </c>
    </row>
    <row r="92" spans="1:47" x14ac:dyDescent="0.2">
      <c r="A92">
        <v>810059</v>
      </c>
      <c r="B92" t="s">
        <v>580</v>
      </c>
      <c r="C92" t="s">
        <v>4226</v>
      </c>
      <c r="D92" t="s">
        <v>613</v>
      </c>
      <c r="E92" t="s">
        <v>612</v>
      </c>
      <c r="F92" t="s">
        <v>67</v>
      </c>
      <c r="G92" t="s">
        <v>401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C92" s="180" t="str">
        <f t="shared" si="7"/>
        <v>810059-MCRFL-L</v>
      </c>
      <c r="AD92" s="181">
        <f>IF(B92="NET","",IF(B92="","",IFERROR(VLOOKUP(AC92,EAN!$A:$B,2,FALSE),"MANGLER - MÅ OPPDATERE EAN-FANEN")))</f>
        <v>7048652661562</v>
      </c>
      <c r="AE92" s="180">
        <f t="shared" si="4"/>
        <v>1</v>
      </c>
      <c r="AF92" s="180">
        <f t="shared" si="5"/>
        <v>1</v>
      </c>
      <c r="AH92" s="133">
        <f>IF(B92="NET","",IFERROR(VLOOKUP(AD92,'2) Order Form'!$W$9:$W$684,1,FALSE),"Ikke med I order form"))</f>
        <v>7048652661562</v>
      </c>
      <c r="AJ92" s="159">
        <v>7048652552532</v>
      </c>
      <c r="AK92" s="149">
        <f>IFERROR(VLOOKUP(AJ92,'2) Order Form'!$W$9:$W$724,1,FALSE),"Ikke med I order form")</f>
        <v>7048652552532</v>
      </c>
      <c r="AL92" s="182">
        <f>INDEX(ATS!$A:$AE,MATCH(ATS!$AJ92,ATS!$AD:$AD,0),1)</f>
        <v>845108</v>
      </c>
      <c r="AM92" s="182" t="str">
        <f>INDEX(ATS!$A:$AE,MATCH(ATS!$AJ92,ATS!$AD:$AD,0),2)</f>
        <v>Ripper Mips Helmet JR</v>
      </c>
      <c r="AN92" s="183" t="str">
        <f>INDEX(ATS!$A:$AE,MATCH(ATS!$AJ92,ATS!$AD:$AD,0),4)</f>
        <v>MRBE-48/53</v>
      </c>
      <c r="AP92" s="149">
        <v>7048652552549</v>
      </c>
      <c r="AQ92" s="149">
        <f t="shared" si="6"/>
        <v>7048652552549</v>
      </c>
      <c r="AR92" s="182">
        <f>INDEX(ATS!$A:$AE,MATCH(ATS!$AP92,ATS!$AD:$AD,0),1)</f>
        <v>845108</v>
      </c>
      <c r="AS92" s="182" t="str">
        <f>INDEX(ATS!$A:$AE,MATCH(ATS!$AP92,ATS!$AD:$AD,0),2)</f>
        <v>Ripper Mips Helmet JR</v>
      </c>
      <c r="AT92" s="182" t="str">
        <f>INDEX(ATS!$A:$AE,MATCH(ATS!$AP92,ATS!$AD:$AD,0),4)</f>
        <v>MROP-48/53</v>
      </c>
      <c r="AU92" s="148" t="str">
        <f>INDEX(ATS!$A:$AE,MATCH(ATS!$AP92,ATS!$AD:$AD,0),7)</f>
        <v>Stock</v>
      </c>
    </row>
    <row r="93" spans="1:47" x14ac:dyDescent="0.2">
      <c r="A93">
        <v>810059</v>
      </c>
      <c r="B93" t="s">
        <v>580</v>
      </c>
      <c r="C93" t="s">
        <v>4226</v>
      </c>
      <c r="D93" t="s">
        <v>614</v>
      </c>
      <c r="E93" t="s">
        <v>615</v>
      </c>
      <c r="F93" t="s">
        <v>7</v>
      </c>
      <c r="G93" t="s">
        <v>401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C93" s="180" t="str">
        <f t="shared" si="7"/>
        <v>810059-MEBLU-M</v>
      </c>
      <c r="AD93" s="181">
        <f>IF(B93="NET","",IF(B93="","",IFERROR(VLOOKUP(AC93,EAN!$A:$B,2,FALSE),"MANGLER - MÅ OPPDATERE EAN-FANEN")))</f>
        <v>7048652327949</v>
      </c>
      <c r="AE93" s="180">
        <f t="shared" si="4"/>
        <v>0</v>
      </c>
      <c r="AF93" s="180">
        <f t="shared" si="5"/>
        <v>0</v>
      </c>
      <c r="AH93" s="133" t="str">
        <f>IF(B93="NET","",IFERROR(VLOOKUP(AD93,'2) Order Form'!$W$9:$W$684,1,FALSE),"Ikke med I order form"))</f>
        <v>Ikke med I order form</v>
      </c>
      <c r="AJ93" s="159">
        <v>7048652552549</v>
      </c>
      <c r="AK93" s="149">
        <f>IFERROR(VLOOKUP(AJ93,'2) Order Form'!$W$9:$W$724,1,FALSE),"Ikke med I order form")</f>
        <v>7048652552549</v>
      </c>
      <c r="AL93" s="182">
        <f>INDEX(ATS!$A:$AE,MATCH(ATS!$AJ93,ATS!$AD:$AD,0),1)</f>
        <v>845108</v>
      </c>
      <c r="AM93" s="182" t="str">
        <f>INDEX(ATS!$A:$AE,MATCH(ATS!$AJ93,ATS!$AD:$AD,0),2)</f>
        <v>Ripper Mips Helmet JR</v>
      </c>
      <c r="AN93" s="183" t="str">
        <f>INDEX(ATS!$A:$AE,MATCH(ATS!$AJ93,ATS!$AD:$AD,0),4)</f>
        <v>MROP-48/53</v>
      </c>
      <c r="AP93" s="149">
        <v>7048652552532</v>
      </c>
      <c r="AQ93" s="149">
        <f t="shared" si="6"/>
        <v>7048652552532</v>
      </c>
      <c r="AR93" s="182">
        <f>INDEX(ATS!$A:$AE,MATCH(ATS!$AP93,ATS!$AD:$AD,0),1)</f>
        <v>845108</v>
      </c>
      <c r="AS93" s="182" t="str">
        <f>INDEX(ATS!$A:$AE,MATCH(ATS!$AP93,ATS!$AD:$AD,0),2)</f>
        <v>Ripper Mips Helmet JR</v>
      </c>
      <c r="AT93" s="182" t="str">
        <f>INDEX(ATS!$A:$AE,MATCH(ATS!$AP93,ATS!$AD:$AD,0),4)</f>
        <v>MRBE-48/53</v>
      </c>
      <c r="AU93" s="148" t="str">
        <f>INDEX(ATS!$A:$AE,MATCH(ATS!$AP93,ATS!$AD:$AD,0),7)</f>
        <v>Stock</v>
      </c>
    </row>
    <row r="94" spans="1:47" x14ac:dyDescent="0.2">
      <c r="A94">
        <v>810059</v>
      </c>
      <c r="B94" t="s">
        <v>580</v>
      </c>
      <c r="C94" t="s">
        <v>4226</v>
      </c>
      <c r="D94" t="s">
        <v>616</v>
      </c>
      <c r="E94" t="s">
        <v>615</v>
      </c>
      <c r="F94" t="s">
        <v>67</v>
      </c>
      <c r="G94" t="s">
        <v>401</v>
      </c>
      <c r="H94">
        <v>4</v>
      </c>
      <c r="I94">
        <v>4</v>
      </c>
      <c r="J94">
        <v>4</v>
      </c>
      <c r="K94">
        <v>4</v>
      </c>
      <c r="L94">
        <v>4</v>
      </c>
      <c r="M94">
        <v>4</v>
      </c>
      <c r="N94">
        <v>4</v>
      </c>
      <c r="O94">
        <v>4</v>
      </c>
      <c r="P94">
        <v>4</v>
      </c>
      <c r="Q94">
        <v>4</v>
      </c>
      <c r="R94">
        <v>4</v>
      </c>
      <c r="S94">
        <v>4</v>
      </c>
      <c r="T94">
        <v>4</v>
      </c>
      <c r="U94">
        <v>4</v>
      </c>
      <c r="V94">
        <v>4</v>
      </c>
      <c r="W94">
        <v>4</v>
      </c>
      <c r="X94">
        <v>4</v>
      </c>
      <c r="Y94">
        <v>4</v>
      </c>
      <c r="Z94">
        <v>4</v>
      </c>
      <c r="AA94">
        <v>4</v>
      </c>
      <c r="AC94" s="180" t="str">
        <f t="shared" si="7"/>
        <v>810059-MEBLU-L</v>
      </c>
      <c r="AD94" s="181">
        <f>IF(B94="NET","",IF(B94="","",IFERROR(VLOOKUP(AC94,EAN!$A:$B,2,FALSE),"MANGLER - MÅ OPPDATERE EAN-FANEN")))</f>
        <v>7048652327932</v>
      </c>
      <c r="AE94" s="180">
        <f t="shared" si="4"/>
        <v>4</v>
      </c>
      <c r="AF94" s="180">
        <f t="shared" si="5"/>
        <v>4</v>
      </c>
      <c r="AH94" s="133" t="str">
        <f>IF(B94="NET","",IFERROR(VLOOKUP(AD94,'2) Order Form'!$W$9:$W$684,1,FALSE),"Ikke med I order form"))</f>
        <v>Ikke med I order form</v>
      </c>
      <c r="AJ94" s="159">
        <v>7048652540928</v>
      </c>
      <c r="AK94" s="149">
        <f>IFERROR(VLOOKUP(AJ94,'2) Order Form'!$W$9:$W$724,1,FALSE),"Ikke med I order form")</f>
        <v>7048652540928</v>
      </c>
      <c r="AL94" s="182">
        <f>INDEX(ATS!$A:$AE,MATCH(ATS!$AJ94,ATS!$AD:$AD,0),1)</f>
        <v>845108</v>
      </c>
      <c r="AM94" s="182" t="str">
        <f>INDEX(ATS!$A:$AE,MATCH(ATS!$AJ94,ATS!$AD:$AD,0),2)</f>
        <v>Ripper Mips Helmet JR</v>
      </c>
      <c r="AN94" s="183" t="str">
        <f>INDEX(ATS!$A:$AE,MATCH(ATS!$AJ94,ATS!$AD:$AD,0),4)</f>
        <v>MWHT-48/53</v>
      </c>
      <c r="AP94" s="149">
        <v>7048652540928</v>
      </c>
      <c r="AQ94" s="149">
        <f t="shared" si="6"/>
        <v>7048652540928</v>
      </c>
      <c r="AR94" s="182">
        <f>INDEX(ATS!$A:$AE,MATCH(ATS!$AP94,ATS!$AD:$AD,0),1)</f>
        <v>845108</v>
      </c>
      <c r="AS94" s="182" t="str">
        <f>INDEX(ATS!$A:$AE,MATCH(ATS!$AP94,ATS!$AD:$AD,0),2)</f>
        <v>Ripper Mips Helmet JR</v>
      </c>
      <c r="AT94" s="182" t="str">
        <f>INDEX(ATS!$A:$AE,MATCH(ATS!$AP94,ATS!$AD:$AD,0),4)</f>
        <v>MWHT-48/53</v>
      </c>
      <c r="AU94" s="148" t="str">
        <f>INDEX(ATS!$A:$AE,MATCH(ATS!$AP94,ATS!$AD:$AD,0),7)</f>
        <v>Active</v>
      </c>
    </row>
    <row r="95" spans="1:47" x14ac:dyDescent="0.2">
      <c r="A95">
        <v>810059</v>
      </c>
      <c r="B95" t="s">
        <v>580</v>
      </c>
      <c r="C95" t="s">
        <v>4226</v>
      </c>
      <c r="D95" t="s">
        <v>617</v>
      </c>
      <c r="E95" t="s">
        <v>554</v>
      </c>
      <c r="F95" t="s">
        <v>7</v>
      </c>
      <c r="G95" t="s">
        <v>401</v>
      </c>
      <c r="H95">
        <v>11</v>
      </c>
      <c r="I95">
        <v>11</v>
      </c>
      <c r="J95">
        <v>11</v>
      </c>
      <c r="K95">
        <v>11</v>
      </c>
      <c r="L95">
        <v>11</v>
      </c>
      <c r="M95">
        <v>11</v>
      </c>
      <c r="N95">
        <v>11</v>
      </c>
      <c r="O95">
        <v>11</v>
      </c>
      <c r="P95">
        <v>11</v>
      </c>
      <c r="Q95">
        <v>11</v>
      </c>
      <c r="R95">
        <v>11</v>
      </c>
      <c r="S95">
        <v>11</v>
      </c>
      <c r="T95">
        <v>11</v>
      </c>
      <c r="U95">
        <v>11</v>
      </c>
      <c r="V95">
        <v>11</v>
      </c>
      <c r="W95">
        <v>11</v>
      </c>
      <c r="X95">
        <v>11</v>
      </c>
      <c r="Y95">
        <v>11</v>
      </c>
      <c r="Z95">
        <v>11</v>
      </c>
      <c r="AA95">
        <v>11</v>
      </c>
      <c r="AC95" s="180" t="str">
        <f t="shared" si="7"/>
        <v>810059-MEHRD-M</v>
      </c>
      <c r="AD95" s="181">
        <f>IF(B95="NET","",IF(B95="","",IFERROR(VLOOKUP(AC95,EAN!$A:$B,2,FALSE),"MANGLER - MÅ OPPDATERE EAN-FANEN")))</f>
        <v>7048652327963</v>
      </c>
      <c r="AE95" s="180">
        <f t="shared" si="4"/>
        <v>11</v>
      </c>
      <c r="AF95" s="180">
        <f t="shared" si="5"/>
        <v>11</v>
      </c>
      <c r="AH95" s="133" t="str">
        <f>IF(B95="NET","",IFERROR(VLOOKUP(AD95,'2) Order Form'!$W$9:$W$684,1,FALSE),"Ikke med I order form"))</f>
        <v>Ikke med I order form</v>
      </c>
      <c r="AJ95" s="159">
        <v>7048652661708</v>
      </c>
      <c r="AK95" s="149">
        <f>IFERROR(VLOOKUP(AJ95,'2) Order Form'!$W$9:$W$724,1,FALSE),"Ikke med I order form")</f>
        <v>7048652661708</v>
      </c>
      <c r="AL95" s="182">
        <f>INDEX(ATS!$A:$AE,MATCH(ATS!$AJ95,ATS!$AD:$AD,0),1)</f>
        <v>845108</v>
      </c>
      <c r="AM95" s="182" t="str">
        <f>INDEX(ATS!$A:$AE,MATCH(ATS!$AJ95,ATS!$AD:$AD,0),2)</f>
        <v>Ripper Mips Helmet JR</v>
      </c>
      <c r="AN95" s="183" t="str">
        <f>INDEX(ATS!$A:$AE,MATCH(ATS!$AJ95,ATS!$AD:$AD,0),4)</f>
        <v>SGRM-48/53</v>
      </c>
      <c r="AP95" s="149">
        <v>7048652661708</v>
      </c>
      <c r="AQ95" s="149">
        <f t="shared" si="6"/>
        <v>7048652661708</v>
      </c>
      <c r="AR95" s="182">
        <f>INDEX(ATS!$A:$AE,MATCH(ATS!$AP95,ATS!$AD:$AD,0),1)</f>
        <v>845108</v>
      </c>
      <c r="AS95" s="182" t="str">
        <f>INDEX(ATS!$A:$AE,MATCH(ATS!$AP95,ATS!$AD:$AD,0),2)</f>
        <v>Ripper Mips Helmet JR</v>
      </c>
      <c r="AT95" s="182" t="str">
        <f>INDEX(ATS!$A:$AE,MATCH(ATS!$AP95,ATS!$AD:$AD,0),4)</f>
        <v>SGRM-48/53</v>
      </c>
      <c r="AU95" s="148" t="str">
        <f>INDEX(ATS!$A:$AE,MATCH(ATS!$AP95,ATS!$AD:$AD,0),7)</f>
        <v>Active</v>
      </c>
    </row>
    <row r="96" spans="1:47" x14ac:dyDescent="0.2">
      <c r="A96">
        <v>810059</v>
      </c>
      <c r="B96" t="s">
        <v>580</v>
      </c>
      <c r="C96" t="s">
        <v>4226</v>
      </c>
      <c r="D96" t="s">
        <v>618</v>
      </c>
      <c r="E96" t="s">
        <v>554</v>
      </c>
      <c r="F96" t="s">
        <v>67</v>
      </c>
      <c r="G96" t="s">
        <v>401</v>
      </c>
      <c r="H96">
        <v>12</v>
      </c>
      <c r="I96">
        <v>12</v>
      </c>
      <c r="J96">
        <v>12</v>
      </c>
      <c r="K96">
        <v>12</v>
      </c>
      <c r="L96">
        <v>12</v>
      </c>
      <c r="M96">
        <v>12</v>
      </c>
      <c r="N96">
        <v>12</v>
      </c>
      <c r="O96">
        <v>12</v>
      </c>
      <c r="P96">
        <v>12</v>
      </c>
      <c r="Q96">
        <v>12</v>
      </c>
      <c r="R96">
        <v>12</v>
      </c>
      <c r="S96">
        <v>12</v>
      </c>
      <c r="T96">
        <v>12</v>
      </c>
      <c r="U96">
        <v>12</v>
      </c>
      <c r="V96">
        <v>12</v>
      </c>
      <c r="W96">
        <v>12</v>
      </c>
      <c r="X96">
        <v>12</v>
      </c>
      <c r="Y96">
        <v>12</v>
      </c>
      <c r="Z96">
        <v>12</v>
      </c>
      <c r="AA96">
        <v>12</v>
      </c>
      <c r="AC96" s="180" t="str">
        <f t="shared" si="7"/>
        <v>810059-MEHRD-L</v>
      </c>
      <c r="AD96" s="181">
        <f>IF(B96="NET","",IF(B96="","",IFERROR(VLOOKUP(AC96,EAN!$A:$B,2,FALSE),"MANGLER - MÅ OPPDATERE EAN-FANEN")))</f>
        <v>7048652327956</v>
      </c>
      <c r="AE96" s="180">
        <f t="shared" si="4"/>
        <v>12</v>
      </c>
      <c r="AF96" s="180">
        <f t="shared" si="5"/>
        <v>12</v>
      </c>
      <c r="AH96" s="149" t="str">
        <f>IF(B96="NET","",IFERROR(VLOOKUP(AD96,'2) Order Form'!$W$9:$W$684,1,FALSE),"Ikke med I order form"))</f>
        <v>Ikke med I order form</v>
      </c>
      <c r="AI96" s="171"/>
      <c r="AJ96" s="159">
        <v>7048652540836</v>
      </c>
      <c r="AK96" s="149">
        <f>IFERROR(VLOOKUP(AJ96,'2) Order Form'!$W$9:$W$724,1,FALSE),"Ikke med I order form")</f>
        <v>7048652540836</v>
      </c>
      <c r="AL96" s="182">
        <f>INDEX(ATS!$A:$AE,MATCH(ATS!$AJ96,ATS!$AD:$AD,0),1)</f>
        <v>845107</v>
      </c>
      <c r="AM96" s="182" t="str">
        <f>INDEX(ATS!$A:$AE,MATCH(ATS!$AJ96,ATS!$AD:$AD,0),2)</f>
        <v>Ripper Helmet JR</v>
      </c>
      <c r="AN96" s="183" t="str">
        <f>INDEX(ATS!$A:$AE,MATCH(ATS!$AJ96,ATS!$AD:$AD,0),4)</f>
        <v>MBLK-48/53</v>
      </c>
      <c r="AP96" s="149">
        <v>7048652540836</v>
      </c>
      <c r="AQ96" s="149">
        <f t="shared" si="6"/>
        <v>7048652540836</v>
      </c>
      <c r="AR96" s="182">
        <f>INDEX(ATS!$A:$AE,MATCH(ATS!$AP96,ATS!$AD:$AD,0),1)</f>
        <v>845107</v>
      </c>
      <c r="AS96" s="182" t="str">
        <f>INDEX(ATS!$A:$AE,MATCH(ATS!$AP96,ATS!$AD:$AD,0),2)</f>
        <v>Ripper Helmet JR</v>
      </c>
      <c r="AT96" s="182" t="str">
        <f>INDEX(ATS!$A:$AE,MATCH(ATS!$AP96,ATS!$AD:$AD,0),4)</f>
        <v>MBLK-48/53</v>
      </c>
      <c r="AU96" s="148" t="str">
        <f>INDEX(ATS!$A:$AE,MATCH(ATS!$AP96,ATS!$AD:$AD,0),7)</f>
        <v>Active</v>
      </c>
    </row>
    <row r="97" spans="1:47" x14ac:dyDescent="0.2">
      <c r="A97">
        <v>810059</v>
      </c>
      <c r="B97" t="s">
        <v>580</v>
      </c>
      <c r="C97" t="s">
        <v>4226</v>
      </c>
      <c r="D97" t="s">
        <v>4242</v>
      </c>
      <c r="E97" t="s">
        <v>4232</v>
      </c>
      <c r="F97" t="s">
        <v>7</v>
      </c>
      <c r="G97" t="s">
        <v>128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C97" s="180" t="str">
        <f t="shared" si="7"/>
        <v>810059-MFLUO-M</v>
      </c>
      <c r="AD97" s="181" t="str">
        <f>IF(B97="NET","",IF(B97="","",IFERROR(VLOOKUP(AC97,EAN!$A:$B,2,FALSE),"MANGLER - MÅ OPPDATERE EAN-FANEN")))</f>
        <v>MANGLER - MÅ OPPDATERE EAN-FANEN</v>
      </c>
      <c r="AE97" s="180">
        <f t="shared" si="4"/>
        <v>0</v>
      </c>
      <c r="AF97" s="180">
        <f t="shared" si="5"/>
        <v>0</v>
      </c>
      <c r="AH97" s="149" t="str">
        <f>IF(B97="NET","",IFERROR(VLOOKUP(AD97,'2) Order Form'!$W$9:$W$684,1,FALSE),"Ikke med I order form"))</f>
        <v>Ikke med I order form</v>
      </c>
      <c r="AI97" s="171"/>
      <c r="AJ97" s="159">
        <v>7048652540874</v>
      </c>
      <c r="AK97" s="149">
        <f>IFERROR(VLOOKUP(AJ97,'2) Order Form'!$W$9:$W$724,1,FALSE),"Ikke med I order form")</f>
        <v>7048652540874</v>
      </c>
      <c r="AL97" s="182">
        <f>INDEX(ATS!$A:$AE,MATCH(ATS!$AJ97,ATS!$AD:$AD,0),1)</f>
        <v>845107</v>
      </c>
      <c r="AM97" s="182" t="str">
        <f>INDEX(ATS!$A:$AE,MATCH(ATS!$AJ97,ATS!$AD:$AD,0),2)</f>
        <v>Ripper Helmet JR</v>
      </c>
      <c r="AN97" s="183" t="str">
        <f>INDEX(ATS!$A:$AE,MATCH(ATS!$AJ97,ATS!$AD:$AD,0),4)</f>
        <v>MWHT-48/53</v>
      </c>
      <c r="AP97" s="149">
        <v>7048652552525</v>
      </c>
      <c r="AQ97" s="149">
        <f t="shared" si="6"/>
        <v>7048652552525</v>
      </c>
      <c r="AR97" s="182">
        <f>INDEX(ATS!$A:$AE,MATCH(ATS!$AP97,ATS!$AD:$AD,0),1)</f>
        <v>845107</v>
      </c>
      <c r="AS97" s="182" t="str">
        <f>INDEX(ATS!$A:$AE,MATCH(ATS!$AP97,ATS!$AD:$AD,0),2)</f>
        <v>Ripper Helmet JR</v>
      </c>
      <c r="AT97" s="182" t="str">
        <f>INDEX(ATS!$A:$AE,MATCH(ATS!$AP97,ATS!$AD:$AD,0),4)</f>
        <v>MROP-48/53</v>
      </c>
      <c r="AU97" s="148" t="str">
        <f>INDEX(ATS!$A:$AE,MATCH(ATS!$AP97,ATS!$AD:$AD,0),7)</f>
        <v>Stock</v>
      </c>
    </row>
    <row r="98" spans="1:47" x14ac:dyDescent="0.2">
      <c r="A98">
        <v>810059</v>
      </c>
      <c r="B98" t="s">
        <v>580</v>
      </c>
      <c r="C98" t="s">
        <v>4226</v>
      </c>
      <c r="D98" t="s">
        <v>4243</v>
      </c>
      <c r="E98" t="s">
        <v>4232</v>
      </c>
      <c r="F98" t="s">
        <v>67</v>
      </c>
      <c r="G98" t="s">
        <v>128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C98" s="180" t="str">
        <f t="shared" si="7"/>
        <v>810059-MFLUO-L</v>
      </c>
      <c r="AD98" s="181" t="str">
        <f>IF(B98="NET","",IF(B98="","",IFERROR(VLOOKUP(AC98,EAN!$A:$B,2,FALSE),"MANGLER - MÅ OPPDATERE EAN-FANEN")))</f>
        <v>MANGLER - MÅ OPPDATERE EAN-FANEN</v>
      </c>
      <c r="AE98" s="180">
        <f t="shared" si="4"/>
        <v>0</v>
      </c>
      <c r="AF98" s="180">
        <f t="shared" si="5"/>
        <v>0</v>
      </c>
      <c r="AH98" s="133" t="str">
        <f>IF(B98="NET","",IFERROR(VLOOKUP(AD98,'2) Order Form'!$W$9:$W$684,1,FALSE),"Ikke med I order form"))</f>
        <v>Ikke med I order form</v>
      </c>
      <c r="AJ98" s="159">
        <v>7048652552518</v>
      </c>
      <c r="AK98" s="149">
        <f>IFERROR(VLOOKUP(AJ98,'2) Order Form'!$W$9:$W$724,1,FALSE),"Ikke med I order form")</f>
        <v>7048652552518</v>
      </c>
      <c r="AL98" s="182">
        <f>INDEX(ATS!$A:$AE,MATCH(ATS!$AJ98,ATS!$AD:$AD,0),1)</f>
        <v>845107</v>
      </c>
      <c r="AM98" s="182" t="str">
        <f>INDEX(ATS!$A:$AE,MATCH(ATS!$AJ98,ATS!$AD:$AD,0),2)</f>
        <v>Ripper Helmet JR</v>
      </c>
      <c r="AN98" s="183" t="str">
        <f>INDEX(ATS!$A:$AE,MATCH(ATS!$AJ98,ATS!$AD:$AD,0),4)</f>
        <v>MRBE-48/53</v>
      </c>
      <c r="AP98" s="149">
        <v>7048652552518</v>
      </c>
      <c r="AQ98" s="149">
        <f t="shared" si="6"/>
        <v>7048652552518</v>
      </c>
      <c r="AR98" s="182">
        <f>INDEX(ATS!$A:$AE,MATCH(ATS!$AP98,ATS!$AD:$AD,0),1)</f>
        <v>845107</v>
      </c>
      <c r="AS98" s="182" t="str">
        <f>INDEX(ATS!$A:$AE,MATCH(ATS!$AP98,ATS!$AD:$AD,0),2)</f>
        <v>Ripper Helmet JR</v>
      </c>
      <c r="AT98" s="182" t="str">
        <f>INDEX(ATS!$A:$AE,MATCH(ATS!$AP98,ATS!$AD:$AD,0),4)</f>
        <v>MRBE-48/53</v>
      </c>
      <c r="AU98" s="148" t="str">
        <f>INDEX(ATS!$A:$AE,MATCH(ATS!$AP98,ATS!$AD:$AD,0),7)</f>
        <v>Stock</v>
      </c>
    </row>
    <row r="99" spans="1:47" x14ac:dyDescent="0.2">
      <c r="A99">
        <v>810059</v>
      </c>
      <c r="B99" t="s">
        <v>580</v>
      </c>
      <c r="C99" t="s">
        <v>4226</v>
      </c>
      <c r="D99" t="s">
        <v>619</v>
      </c>
      <c r="E99" t="s">
        <v>417</v>
      </c>
      <c r="F99" t="s">
        <v>7</v>
      </c>
      <c r="G99" t="s">
        <v>401</v>
      </c>
      <c r="H99">
        <v>2</v>
      </c>
      <c r="I99">
        <v>2</v>
      </c>
      <c r="J99">
        <v>2</v>
      </c>
      <c r="K99">
        <v>2</v>
      </c>
      <c r="L99">
        <v>2</v>
      </c>
      <c r="M99">
        <v>2</v>
      </c>
      <c r="N99">
        <v>2</v>
      </c>
      <c r="O99">
        <v>2</v>
      </c>
      <c r="P99">
        <v>2</v>
      </c>
      <c r="Q99">
        <v>2</v>
      </c>
      <c r="R99">
        <v>2</v>
      </c>
      <c r="S99">
        <v>2</v>
      </c>
      <c r="T99">
        <v>2</v>
      </c>
      <c r="U99">
        <v>2</v>
      </c>
      <c r="V99">
        <v>2</v>
      </c>
      <c r="W99">
        <v>2</v>
      </c>
      <c r="X99">
        <v>2</v>
      </c>
      <c r="Y99">
        <v>2</v>
      </c>
      <c r="Z99">
        <v>2</v>
      </c>
      <c r="AA99">
        <v>2</v>
      </c>
      <c r="AC99" s="180" t="str">
        <f t="shared" si="7"/>
        <v>810059-MNGRY-M</v>
      </c>
      <c r="AD99" s="181">
        <f>IF(B99="NET","",IF(B99="","",IFERROR(VLOOKUP(AC99,EAN!$A:$B,2,FALSE),"MANGLER - MÅ OPPDATERE EAN-FANEN")))</f>
        <v>7048652661593</v>
      </c>
      <c r="AE99" s="180">
        <f t="shared" si="4"/>
        <v>2</v>
      </c>
      <c r="AF99" s="180">
        <f t="shared" si="5"/>
        <v>2</v>
      </c>
      <c r="AH99" s="149">
        <f>IF(B99="NET","",IFERROR(VLOOKUP(AD99,'2) Order Form'!$W$9:$W$684,1,FALSE),"Ikke med I order form"))</f>
        <v>7048652661593</v>
      </c>
      <c r="AI99" s="171"/>
      <c r="AJ99" s="159">
        <v>7048652552525</v>
      </c>
      <c r="AK99" s="149">
        <f>IFERROR(VLOOKUP(AJ99,'2) Order Form'!$W$9:$W$724,1,FALSE),"Ikke med I order form")</f>
        <v>7048652552525</v>
      </c>
      <c r="AL99" s="182">
        <f>INDEX(ATS!$A:$AE,MATCH(ATS!$AJ99,ATS!$AD:$AD,0),1)</f>
        <v>845107</v>
      </c>
      <c r="AM99" s="182" t="str">
        <f>INDEX(ATS!$A:$AE,MATCH(ATS!$AJ99,ATS!$AD:$AD,0),2)</f>
        <v>Ripper Helmet JR</v>
      </c>
      <c r="AN99" s="183" t="str">
        <f>INDEX(ATS!$A:$AE,MATCH(ATS!$AJ99,ATS!$AD:$AD,0),4)</f>
        <v>MROP-48/53</v>
      </c>
      <c r="AP99" s="149">
        <v>7048652540874</v>
      </c>
      <c r="AQ99" s="149">
        <f t="shared" si="6"/>
        <v>7048652540874</v>
      </c>
      <c r="AR99" s="182">
        <f>INDEX(ATS!$A:$AE,MATCH(ATS!$AP99,ATS!$AD:$AD,0),1)</f>
        <v>845107</v>
      </c>
      <c r="AS99" s="182" t="str">
        <f>INDEX(ATS!$A:$AE,MATCH(ATS!$AP99,ATS!$AD:$AD,0),2)</f>
        <v>Ripper Helmet JR</v>
      </c>
      <c r="AT99" s="182" t="str">
        <f>INDEX(ATS!$A:$AE,MATCH(ATS!$AP99,ATS!$AD:$AD,0),4)</f>
        <v>MWHT-48/53</v>
      </c>
      <c r="AU99" s="148" t="str">
        <f>INDEX(ATS!$A:$AE,MATCH(ATS!$AP99,ATS!$AD:$AD,0),7)</f>
        <v>Active</v>
      </c>
    </row>
    <row r="100" spans="1:47" x14ac:dyDescent="0.2">
      <c r="A100">
        <v>810059</v>
      </c>
      <c r="B100" t="s">
        <v>580</v>
      </c>
      <c r="C100" t="s">
        <v>4226</v>
      </c>
      <c r="D100" t="s">
        <v>620</v>
      </c>
      <c r="E100" t="s">
        <v>417</v>
      </c>
      <c r="F100" t="s">
        <v>67</v>
      </c>
      <c r="G100" t="s">
        <v>401</v>
      </c>
      <c r="H100">
        <v>1</v>
      </c>
      <c r="I100">
        <v>1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C100" s="180" t="str">
        <f t="shared" si="7"/>
        <v>810059-MNGRY-L</v>
      </c>
      <c r="AD100" s="181">
        <f>IF(B100="NET","",IF(B100="","",IFERROR(VLOOKUP(AC100,EAN!$A:$B,2,FALSE),"MANGLER - MÅ OPPDATERE EAN-FANEN")))</f>
        <v>7048652661586</v>
      </c>
      <c r="AE100" s="180">
        <f t="shared" si="4"/>
        <v>1</v>
      </c>
      <c r="AF100" s="180">
        <f t="shared" si="5"/>
        <v>1</v>
      </c>
      <c r="AH100" s="133">
        <f>IF(B100="NET","",IFERROR(VLOOKUP(AD100,'2) Order Form'!$W$9:$W$684,1,FALSE),"Ikke med I order form"))</f>
        <v>7048652661586</v>
      </c>
      <c r="AJ100" s="159">
        <v>7048652661715</v>
      </c>
      <c r="AK100" s="149">
        <f>IFERROR(VLOOKUP(AJ100,'2) Order Form'!$W$9:$W$724,1,FALSE),"Ikke med I order form")</f>
        <v>7048652661715</v>
      </c>
      <c r="AL100" s="182">
        <f>INDEX(ATS!$A:$AE,MATCH(ATS!$AJ100,ATS!$AD:$AD,0),1)</f>
        <v>845107</v>
      </c>
      <c r="AM100" s="182" t="str">
        <f>INDEX(ATS!$A:$AE,MATCH(ATS!$AJ100,ATS!$AD:$AD,0),2)</f>
        <v>Ripper Helmet JR</v>
      </c>
      <c r="AN100" s="183" t="str">
        <f>INDEX(ATS!$A:$AE,MATCH(ATS!$AJ100,ATS!$AD:$AD,0),4)</f>
        <v>SGRM-48/53</v>
      </c>
      <c r="AP100" s="149">
        <v>7048652661715</v>
      </c>
      <c r="AQ100" s="149">
        <f t="shared" si="6"/>
        <v>7048652661715</v>
      </c>
      <c r="AR100" s="182">
        <f>INDEX(ATS!$A:$AE,MATCH(ATS!$AP100,ATS!$AD:$AD,0),1)</f>
        <v>845107</v>
      </c>
      <c r="AS100" s="182" t="str">
        <f>INDEX(ATS!$A:$AE,MATCH(ATS!$AP100,ATS!$AD:$AD,0),2)</f>
        <v>Ripper Helmet JR</v>
      </c>
      <c r="AT100" s="182" t="str">
        <f>INDEX(ATS!$A:$AE,MATCH(ATS!$AP100,ATS!$AD:$AD,0),4)</f>
        <v>SGRM-48/53</v>
      </c>
      <c r="AU100" s="148" t="str">
        <f>INDEX(ATS!$A:$AE,MATCH(ATS!$AP100,ATS!$AD:$AD,0),7)</f>
        <v>Active</v>
      </c>
    </row>
    <row r="101" spans="1:47" x14ac:dyDescent="0.2">
      <c r="A101">
        <v>810059</v>
      </c>
      <c r="B101" t="s">
        <v>580</v>
      </c>
      <c r="C101" t="s">
        <v>4226</v>
      </c>
      <c r="D101" t="s">
        <v>621</v>
      </c>
      <c r="E101" t="s">
        <v>559</v>
      </c>
      <c r="F101" t="s">
        <v>7</v>
      </c>
      <c r="G101" t="s">
        <v>401</v>
      </c>
      <c r="H101">
        <v>2</v>
      </c>
      <c r="I101">
        <v>2</v>
      </c>
      <c r="J101">
        <v>2</v>
      </c>
      <c r="K101">
        <v>2</v>
      </c>
      <c r="L101">
        <v>2</v>
      </c>
      <c r="M101">
        <v>2</v>
      </c>
      <c r="N101">
        <v>2</v>
      </c>
      <c r="O101">
        <v>2</v>
      </c>
      <c r="P101">
        <v>2</v>
      </c>
      <c r="Q101">
        <v>2</v>
      </c>
      <c r="R101">
        <v>2</v>
      </c>
      <c r="S101">
        <v>2</v>
      </c>
      <c r="T101">
        <v>2</v>
      </c>
      <c r="U101">
        <v>2</v>
      </c>
      <c r="V101">
        <v>2</v>
      </c>
      <c r="W101">
        <v>2</v>
      </c>
      <c r="X101">
        <v>2</v>
      </c>
      <c r="Y101">
        <v>2</v>
      </c>
      <c r="Z101">
        <v>2</v>
      </c>
      <c r="AA101">
        <v>2</v>
      </c>
      <c r="AC101" s="180" t="str">
        <f t="shared" si="7"/>
        <v>810059-MOEDB-M</v>
      </c>
      <c r="AD101" s="181">
        <f>IF(B101="NET","",IF(B101="","",IFERROR(VLOOKUP(AC101,EAN!$A:$B,2,FALSE),"MANGLER - MÅ OPPDATERE EAN-FANEN")))</f>
        <v>7048652327987</v>
      </c>
      <c r="AE101" s="180">
        <f t="shared" si="4"/>
        <v>2</v>
      </c>
      <c r="AF101" s="180">
        <f t="shared" si="5"/>
        <v>2</v>
      </c>
      <c r="AH101" s="133" t="str">
        <f>IF(B101="NET","",IFERROR(VLOOKUP(AD101,'2) Order Form'!$W$9:$W$684,1,FALSE),"Ikke med I order form"))</f>
        <v>Ikke med I order form</v>
      </c>
      <c r="AJ101" s="159">
        <v>7048652274564</v>
      </c>
      <c r="AK101" s="149">
        <f>IFERROR(VLOOKUP(AJ101,'2) Order Form'!$W$9:$W$724,1,FALSE),"Ikke med I order form")</f>
        <v>7048652274564</v>
      </c>
      <c r="AL101" s="182">
        <f>INDEX(ATS!$A:$AE,MATCH(ATS!$AJ101,ATS!$AD:$AD,0),1)</f>
        <v>845086</v>
      </c>
      <c r="AM101" s="182" t="str">
        <f>INDEX(ATS!$A:$AE,MATCH(ATS!$AJ101,ATS!$AD:$AD,0),2)</f>
        <v>Tucker Mips Helmet</v>
      </c>
      <c r="AN101" s="183" t="str">
        <f>INDEX(ATS!$A:$AE,MATCH(ATS!$AJ101,ATS!$AD:$AD,0),4)</f>
        <v>MBLCK-M</v>
      </c>
      <c r="AP101" s="149">
        <v>7048652274564</v>
      </c>
      <c r="AQ101" s="149">
        <f t="shared" si="6"/>
        <v>7048652274564</v>
      </c>
      <c r="AR101" s="182">
        <f>INDEX(ATS!$A:$AE,MATCH(ATS!$AP101,ATS!$AD:$AD,0),1)</f>
        <v>845086</v>
      </c>
      <c r="AS101" s="182" t="str">
        <f>INDEX(ATS!$A:$AE,MATCH(ATS!$AP101,ATS!$AD:$AD,0),2)</f>
        <v>Tucker Mips Helmet</v>
      </c>
      <c r="AT101" s="182" t="str">
        <f>INDEX(ATS!$A:$AE,MATCH(ATS!$AP101,ATS!$AD:$AD,0),4)</f>
        <v>MBLCK-M</v>
      </c>
      <c r="AU101" s="148" t="str">
        <f>INDEX(ATS!$A:$AE,MATCH(ATS!$AP101,ATS!$AD:$AD,0),7)</f>
        <v>Active</v>
      </c>
    </row>
    <row r="102" spans="1:47" x14ac:dyDescent="0.2">
      <c r="A102">
        <v>810059</v>
      </c>
      <c r="B102" t="s">
        <v>580</v>
      </c>
      <c r="C102" t="s">
        <v>4226</v>
      </c>
      <c r="D102" t="s">
        <v>622</v>
      </c>
      <c r="E102" t="s">
        <v>559</v>
      </c>
      <c r="F102" t="s">
        <v>67</v>
      </c>
      <c r="G102" t="s">
        <v>401</v>
      </c>
      <c r="H102">
        <v>4</v>
      </c>
      <c r="I102">
        <v>4</v>
      </c>
      <c r="J102">
        <v>4</v>
      </c>
      <c r="K102">
        <v>4</v>
      </c>
      <c r="L102">
        <v>4</v>
      </c>
      <c r="M102">
        <v>4</v>
      </c>
      <c r="N102">
        <v>4</v>
      </c>
      <c r="O102">
        <v>4</v>
      </c>
      <c r="P102">
        <v>4</v>
      </c>
      <c r="Q102">
        <v>4</v>
      </c>
      <c r="R102">
        <v>4</v>
      </c>
      <c r="S102">
        <v>4</v>
      </c>
      <c r="T102">
        <v>4</v>
      </c>
      <c r="U102">
        <v>4</v>
      </c>
      <c r="V102">
        <v>4</v>
      </c>
      <c r="W102">
        <v>4</v>
      </c>
      <c r="X102">
        <v>4</v>
      </c>
      <c r="Y102">
        <v>4</v>
      </c>
      <c r="Z102">
        <v>4</v>
      </c>
      <c r="AA102">
        <v>4</v>
      </c>
      <c r="AC102" s="180" t="str">
        <f t="shared" si="7"/>
        <v>810059-MOEDB-L</v>
      </c>
      <c r="AD102" s="181">
        <f>IF(B102="NET","",IF(B102="","",IFERROR(VLOOKUP(AC102,EAN!$A:$B,2,FALSE),"MANGLER - MÅ OPPDATERE EAN-FANEN")))</f>
        <v>7048652327970</v>
      </c>
      <c r="AE102" s="180">
        <f t="shared" si="4"/>
        <v>4</v>
      </c>
      <c r="AF102" s="180">
        <f t="shared" si="5"/>
        <v>4</v>
      </c>
      <c r="AH102" s="149" t="str">
        <f>IF(B102="NET","",IFERROR(VLOOKUP(AD102,'2) Order Form'!$W$9:$W$684,1,FALSE),"Ikke med I order form"))</f>
        <v>Ikke med I order form</v>
      </c>
      <c r="AI102" s="171"/>
      <c r="AJ102" s="159">
        <v>7048652274557</v>
      </c>
      <c r="AK102" s="149">
        <f>IFERROR(VLOOKUP(AJ102,'2) Order Form'!$W$9:$W$724,1,FALSE),"Ikke med I order form")</f>
        <v>7048652274557</v>
      </c>
      <c r="AL102" s="182">
        <f>INDEX(ATS!$A:$AE,MATCH(ATS!$AJ102,ATS!$AD:$AD,0),1)</f>
        <v>845086</v>
      </c>
      <c r="AM102" s="182" t="str">
        <f>INDEX(ATS!$A:$AE,MATCH(ATS!$AJ102,ATS!$AD:$AD,0),2)</f>
        <v>Tucker Mips Helmet</v>
      </c>
      <c r="AN102" s="183" t="str">
        <f>INDEX(ATS!$A:$AE,MATCH(ATS!$AJ102,ATS!$AD:$AD,0),4)</f>
        <v>MBLCK-L</v>
      </c>
      <c r="AP102" s="149">
        <v>7048652274557</v>
      </c>
      <c r="AQ102" s="149">
        <f t="shared" si="6"/>
        <v>7048652274557</v>
      </c>
      <c r="AR102" s="182">
        <f>INDEX(ATS!$A:$AE,MATCH(ATS!$AP102,ATS!$AD:$AD,0),1)</f>
        <v>845086</v>
      </c>
      <c r="AS102" s="182" t="str">
        <f>INDEX(ATS!$A:$AE,MATCH(ATS!$AP102,ATS!$AD:$AD,0),2)</f>
        <v>Tucker Mips Helmet</v>
      </c>
      <c r="AT102" s="182" t="str">
        <f>INDEX(ATS!$A:$AE,MATCH(ATS!$AP102,ATS!$AD:$AD,0),4)</f>
        <v>MBLCK-L</v>
      </c>
      <c r="AU102" s="148" t="str">
        <f>INDEX(ATS!$A:$AE,MATCH(ATS!$AP102,ATS!$AD:$AD,0),7)</f>
        <v>Active</v>
      </c>
    </row>
    <row r="103" spans="1:47" x14ac:dyDescent="0.2">
      <c r="A103">
        <v>810059</v>
      </c>
      <c r="B103" t="s">
        <v>580</v>
      </c>
      <c r="C103" t="s">
        <v>4226</v>
      </c>
      <c r="D103" t="s">
        <v>623</v>
      </c>
      <c r="E103" t="s">
        <v>624</v>
      </c>
      <c r="F103" t="s">
        <v>7</v>
      </c>
      <c r="G103" t="s">
        <v>401</v>
      </c>
      <c r="H103">
        <v>2</v>
      </c>
      <c r="I103">
        <v>2</v>
      </c>
      <c r="J103">
        <v>2</v>
      </c>
      <c r="K103">
        <v>2</v>
      </c>
      <c r="L103">
        <v>2</v>
      </c>
      <c r="M103">
        <v>2</v>
      </c>
      <c r="N103">
        <v>2</v>
      </c>
      <c r="O103">
        <v>2</v>
      </c>
      <c r="P103">
        <v>2</v>
      </c>
      <c r="Q103">
        <v>2</v>
      </c>
      <c r="R103">
        <v>2</v>
      </c>
      <c r="S103">
        <v>2</v>
      </c>
      <c r="T103">
        <v>2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C103" s="180" t="str">
        <f t="shared" si="7"/>
        <v>810059-MOWHT-M</v>
      </c>
      <c r="AD103" s="181">
        <f>IF(B103="NET","",IF(B103="","",IFERROR(VLOOKUP(AC103,EAN!$A:$B,2,FALSE),"MANGLER - MÅ OPPDATERE EAN-FANEN")))</f>
        <v>7048652328007</v>
      </c>
      <c r="AE103" s="180">
        <f t="shared" si="4"/>
        <v>2</v>
      </c>
      <c r="AF103" s="180">
        <f t="shared" si="5"/>
        <v>2</v>
      </c>
      <c r="AH103" s="149" t="str">
        <f>IF(B103="NET","",IFERROR(VLOOKUP(AD103,'2) Order Form'!$W$9:$W$684,1,FALSE),"Ikke med I order form"))</f>
        <v>Ikke med I order form</v>
      </c>
      <c r="AI103" s="171"/>
      <c r="AJ103" s="159">
        <v>7048652274601</v>
      </c>
      <c r="AK103" s="149">
        <f>IFERROR(VLOOKUP(AJ103,'2) Order Form'!$W$9:$W$724,1,FALSE),"Ikke med I order form")</f>
        <v>7048652274601</v>
      </c>
      <c r="AL103" s="182">
        <f>INDEX(ATS!$A:$AE,MATCH(ATS!$AJ103,ATS!$AD:$AD,0),1)</f>
        <v>845086</v>
      </c>
      <c r="AM103" s="182" t="str">
        <f>INDEX(ATS!$A:$AE,MATCH(ATS!$AJ103,ATS!$AD:$AD,0),2)</f>
        <v>Tucker Mips Helmet</v>
      </c>
      <c r="AN103" s="183" t="str">
        <f>INDEX(ATS!$A:$AE,MATCH(ATS!$AJ103,ATS!$AD:$AD,0),4)</f>
        <v>MWHTE-M</v>
      </c>
      <c r="AP103" s="149">
        <v>7048652274601</v>
      </c>
      <c r="AQ103" s="149">
        <f t="shared" si="6"/>
        <v>7048652274601</v>
      </c>
      <c r="AR103" s="182">
        <f>INDEX(ATS!$A:$AE,MATCH(ATS!$AP103,ATS!$AD:$AD,0),1)</f>
        <v>845086</v>
      </c>
      <c r="AS103" s="182" t="str">
        <f>INDEX(ATS!$A:$AE,MATCH(ATS!$AP103,ATS!$AD:$AD,0),2)</f>
        <v>Tucker Mips Helmet</v>
      </c>
      <c r="AT103" s="182" t="str">
        <f>INDEX(ATS!$A:$AE,MATCH(ATS!$AP103,ATS!$AD:$AD,0),4)</f>
        <v>MWHTE-M</v>
      </c>
      <c r="AU103" s="148" t="str">
        <f>INDEX(ATS!$A:$AE,MATCH(ATS!$AP103,ATS!$AD:$AD,0),7)</f>
        <v>Active</v>
      </c>
    </row>
    <row r="104" spans="1:47" x14ac:dyDescent="0.2">
      <c r="A104">
        <v>810059</v>
      </c>
      <c r="B104" t="s">
        <v>580</v>
      </c>
      <c r="C104" t="s">
        <v>4226</v>
      </c>
      <c r="D104" t="s">
        <v>625</v>
      </c>
      <c r="E104" t="s">
        <v>624</v>
      </c>
      <c r="F104" t="s">
        <v>67</v>
      </c>
      <c r="G104" t="s">
        <v>401</v>
      </c>
      <c r="H104">
        <v>3</v>
      </c>
      <c r="I104">
        <v>3</v>
      </c>
      <c r="J104">
        <v>3</v>
      </c>
      <c r="K104">
        <v>3</v>
      </c>
      <c r="L104">
        <v>3</v>
      </c>
      <c r="M104">
        <v>3</v>
      </c>
      <c r="N104">
        <v>3</v>
      </c>
      <c r="O104">
        <v>3</v>
      </c>
      <c r="P104">
        <v>3</v>
      </c>
      <c r="Q104">
        <v>3</v>
      </c>
      <c r="R104">
        <v>3</v>
      </c>
      <c r="S104">
        <v>3</v>
      </c>
      <c r="T104">
        <v>3</v>
      </c>
      <c r="U104">
        <v>3</v>
      </c>
      <c r="V104">
        <v>3</v>
      </c>
      <c r="W104">
        <v>3</v>
      </c>
      <c r="X104">
        <v>3</v>
      </c>
      <c r="Y104">
        <v>3</v>
      </c>
      <c r="Z104">
        <v>3</v>
      </c>
      <c r="AA104">
        <v>3</v>
      </c>
      <c r="AC104" s="180" t="str">
        <f t="shared" si="7"/>
        <v>810059-MOWHT-L</v>
      </c>
      <c r="AD104" s="181">
        <f>IF(B104="NET","",IF(B104="","",IFERROR(VLOOKUP(AC104,EAN!$A:$B,2,FALSE),"MANGLER - MÅ OPPDATERE EAN-FANEN")))</f>
        <v>7048652327994</v>
      </c>
      <c r="AE104" s="180">
        <f t="shared" si="4"/>
        <v>3</v>
      </c>
      <c r="AF104" s="180">
        <f t="shared" si="5"/>
        <v>3</v>
      </c>
      <c r="AH104" s="149" t="str">
        <f>IF(B104="NET","",IFERROR(VLOOKUP(AD104,'2) Order Form'!$W$9:$W$684,1,FALSE),"Ikke med I order form"))</f>
        <v>Ikke med I order form</v>
      </c>
      <c r="AI104" s="171"/>
      <c r="AJ104" s="159">
        <v>7048652274595</v>
      </c>
      <c r="AK104" s="149">
        <f>IFERROR(VLOOKUP(AJ104,'2) Order Form'!$W$9:$W$724,1,FALSE),"Ikke med I order form")</f>
        <v>7048652274595</v>
      </c>
      <c r="AL104" s="182">
        <f>INDEX(ATS!$A:$AE,MATCH(ATS!$AJ104,ATS!$AD:$AD,0),1)</f>
        <v>845086</v>
      </c>
      <c r="AM104" s="182" t="str">
        <f>INDEX(ATS!$A:$AE,MATCH(ATS!$AJ104,ATS!$AD:$AD,0),2)</f>
        <v>Tucker Mips Helmet</v>
      </c>
      <c r="AN104" s="183" t="str">
        <f>INDEX(ATS!$A:$AE,MATCH(ATS!$AJ104,ATS!$AD:$AD,0),4)</f>
        <v>MWHTE-L</v>
      </c>
      <c r="AP104" s="149">
        <v>7048652274595</v>
      </c>
      <c r="AQ104" s="149">
        <f t="shared" si="6"/>
        <v>7048652274595</v>
      </c>
      <c r="AR104" s="182">
        <f>INDEX(ATS!$A:$AE,MATCH(ATS!$AP104,ATS!$AD:$AD,0),1)</f>
        <v>845086</v>
      </c>
      <c r="AS104" s="182" t="str">
        <f>INDEX(ATS!$A:$AE,MATCH(ATS!$AP104,ATS!$AD:$AD,0),2)</f>
        <v>Tucker Mips Helmet</v>
      </c>
      <c r="AT104" s="182" t="str">
        <f>INDEX(ATS!$A:$AE,MATCH(ATS!$AP104,ATS!$AD:$AD,0),4)</f>
        <v>MWHTE-L</v>
      </c>
      <c r="AU104" s="148" t="str">
        <f>INDEX(ATS!$A:$AE,MATCH(ATS!$AP104,ATS!$AD:$AD,0),7)</f>
        <v>Active</v>
      </c>
    </row>
    <row r="105" spans="1:47" x14ac:dyDescent="0.2">
      <c r="A105">
        <v>810059</v>
      </c>
      <c r="B105" t="s">
        <v>580</v>
      </c>
      <c r="C105" t="s">
        <v>4226</v>
      </c>
      <c r="D105" t="s">
        <v>626</v>
      </c>
      <c r="E105" t="s">
        <v>627</v>
      </c>
      <c r="F105" t="s">
        <v>7</v>
      </c>
      <c r="G105" t="s">
        <v>401</v>
      </c>
      <c r="H105">
        <v>6</v>
      </c>
      <c r="I105">
        <v>6</v>
      </c>
      <c r="J105">
        <v>6</v>
      </c>
      <c r="K105">
        <v>6</v>
      </c>
      <c r="L105">
        <v>6</v>
      </c>
      <c r="M105">
        <v>6</v>
      </c>
      <c r="N105">
        <v>6</v>
      </c>
      <c r="O105">
        <v>6</v>
      </c>
      <c r="P105">
        <v>6</v>
      </c>
      <c r="Q105">
        <v>6</v>
      </c>
      <c r="R105">
        <v>6</v>
      </c>
      <c r="S105">
        <v>6</v>
      </c>
      <c r="T105">
        <v>6</v>
      </c>
      <c r="U105">
        <v>6</v>
      </c>
      <c r="V105">
        <v>6</v>
      </c>
      <c r="W105">
        <v>6</v>
      </c>
      <c r="X105">
        <v>6</v>
      </c>
      <c r="Y105">
        <v>6</v>
      </c>
      <c r="Z105">
        <v>6</v>
      </c>
      <c r="AA105">
        <v>6</v>
      </c>
      <c r="AC105" s="180" t="str">
        <f t="shared" si="7"/>
        <v>810059-MSYLW-M</v>
      </c>
      <c r="AD105" s="181">
        <f>IF(B105="NET","",IF(B105="","",IFERROR(VLOOKUP(AC105,EAN!$A:$B,2,FALSE),"MANGLER - MÅ OPPDATERE EAN-FANEN")))</f>
        <v>7048652328021</v>
      </c>
      <c r="AE105" s="180">
        <f t="shared" si="4"/>
        <v>6</v>
      </c>
      <c r="AF105" s="180">
        <f t="shared" si="5"/>
        <v>6</v>
      </c>
      <c r="AH105" s="133" t="str">
        <f>IF(B105="NET","",IFERROR(VLOOKUP(AD105,'2) Order Form'!$W$9:$W$684,1,FALSE),"Ikke med I order form"))</f>
        <v>Ikke med I order form</v>
      </c>
      <c r="AJ105" s="159">
        <v>7048652660602</v>
      </c>
      <c r="AK105" s="149">
        <f>IFERROR(VLOOKUP(AJ105,'2) Order Form'!$W$9:$W$724,1,FALSE),"Ikke med I order form")</f>
        <v>7048652660602</v>
      </c>
      <c r="AL105" s="182">
        <f>INDEX(ATS!$A:$AE,MATCH(ATS!$AJ105,ATS!$AD:$AD,0),1)</f>
        <v>845111</v>
      </c>
      <c r="AM105" s="182" t="str">
        <f>INDEX(ATS!$A:$AE,MATCH(ATS!$AJ105,ATS!$AD:$AD,0),2)</f>
        <v>Falconer II Aero MIPS Helmet</v>
      </c>
      <c r="AN105" s="183" t="str">
        <f>INDEX(ATS!$A:$AE,MATCH(ATS!$AJ105,ATS!$AD:$AD,0),4)</f>
        <v>ABLCK-M</v>
      </c>
      <c r="AP105" s="149">
        <v>7048652660602</v>
      </c>
      <c r="AQ105" s="149">
        <f t="shared" si="6"/>
        <v>7048652660602</v>
      </c>
      <c r="AR105" s="182">
        <f>INDEX(ATS!$A:$AE,MATCH(ATS!$AP105,ATS!$AD:$AD,0),1)</f>
        <v>845111</v>
      </c>
      <c r="AS105" s="182" t="str">
        <f>INDEX(ATS!$A:$AE,MATCH(ATS!$AP105,ATS!$AD:$AD,0),2)</f>
        <v>Falconer II Aero MIPS Helmet</v>
      </c>
      <c r="AT105" s="182" t="str">
        <f>INDEX(ATS!$A:$AE,MATCH(ATS!$AP105,ATS!$AD:$AD,0),4)</f>
        <v>ABLCK-M</v>
      </c>
      <c r="AU105" s="148" t="str">
        <f>INDEX(ATS!$A:$AE,MATCH(ATS!$AP105,ATS!$AD:$AD,0),7)</f>
        <v>Active</v>
      </c>
    </row>
    <row r="106" spans="1:47" x14ac:dyDescent="0.2">
      <c r="A106">
        <v>810059</v>
      </c>
      <c r="B106" t="s">
        <v>580</v>
      </c>
      <c r="C106" t="s">
        <v>4226</v>
      </c>
      <c r="D106" t="s">
        <v>628</v>
      </c>
      <c r="E106" t="s">
        <v>627</v>
      </c>
      <c r="F106" t="s">
        <v>67</v>
      </c>
      <c r="G106" t="s">
        <v>401</v>
      </c>
      <c r="H106">
        <v>7</v>
      </c>
      <c r="I106">
        <v>7</v>
      </c>
      <c r="J106">
        <v>7</v>
      </c>
      <c r="K106">
        <v>7</v>
      </c>
      <c r="L106">
        <v>7</v>
      </c>
      <c r="M106">
        <v>7</v>
      </c>
      <c r="N106">
        <v>7</v>
      </c>
      <c r="O106">
        <v>7</v>
      </c>
      <c r="P106">
        <v>7</v>
      </c>
      <c r="Q106">
        <v>7</v>
      </c>
      <c r="R106">
        <v>7</v>
      </c>
      <c r="S106">
        <v>7</v>
      </c>
      <c r="T106">
        <v>7</v>
      </c>
      <c r="U106">
        <v>7</v>
      </c>
      <c r="V106">
        <v>7</v>
      </c>
      <c r="W106">
        <v>7</v>
      </c>
      <c r="X106">
        <v>7</v>
      </c>
      <c r="Y106">
        <v>7</v>
      </c>
      <c r="Z106">
        <v>7</v>
      </c>
      <c r="AA106">
        <v>7</v>
      </c>
      <c r="AC106" s="180" t="str">
        <f t="shared" si="7"/>
        <v>810059-MSYLW-L</v>
      </c>
      <c r="AD106" s="181">
        <f>IF(B106="NET","",IF(B106="","",IFERROR(VLOOKUP(AC106,EAN!$A:$B,2,FALSE),"MANGLER - MÅ OPPDATERE EAN-FANEN")))</f>
        <v>7048652328014</v>
      </c>
      <c r="AE106" s="180">
        <f t="shared" si="4"/>
        <v>7</v>
      </c>
      <c r="AF106" s="180">
        <f t="shared" si="5"/>
        <v>7</v>
      </c>
      <c r="AH106" s="149" t="str">
        <f>IF(B106="NET","",IFERROR(VLOOKUP(AD106,'2) Order Form'!$W$9:$W$684,1,FALSE),"Ikke med I order form"))</f>
        <v>Ikke med I order form</v>
      </c>
      <c r="AI106" s="171"/>
      <c r="AJ106" s="159">
        <v>7048652660596</v>
      </c>
      <c r="AK106" s="149">
        <f>IFERROR(VLOOKUP(AJ106,'2) Order Form'!$W$9:$W$724,1,FALSE),"Ikke med I order form")</f>
        <v>7048652660596</v>
      </c>
      <c r="AL106" s="182">
        <f>INDEX(ATS!$A:$AE,MATCH(ATS!$AJ106,ATS!$AD:$AD,0),1)</f>
        <v>845111</v>
      </c>
      <c r="AM106" s="182" t="str">
        <f>INDEX(ATS!$A:$AE,MATCH(ATS!$AJ106,ATS!$AD:$AD,0),2)</f>
        <v>Falconer II Aero MIPS Helmet</v>
      </c>
      <c r="AN106" s="183" t="str">
        <f>INDEX(ATS!$A:$AE,MATCH(ATS!$AJ106,ATS!$AD:$AD,0),4)</f>
        <v>ABLCK-L</v>
      </c>
      <c r="AP106" s="149">
        <v>7048652660596</v>
      </c>
      <c r="AQ106" s="149">
        <f t="shared" si="6"/>
        <v>7048652660596</v>
      </c>
      <c r="AR106" s="182">
        <f>INDEX(ATS!$A:$AE,MATCH(ATS!$AP106,ATS!$AD:$AD,0),1)</f>
        <v>845111</v>
      </c>
      <c r="AS106" s="182" t="str">
        <f>INDEX(ATS!$A:$AE,MATCH(ATS!$AP106,ATS!$AD:$AD,0),2)</f>
        <v>Falconer II Aero MIPS Helmet</v>
      </c>
      <c r="AT106" s="182" t="str">
        <f>INDEX(ATS!$A:$AE,MATCH(ATS!$AP106,ATS!$AD:$AD,0),4)</f>
        <v>ABLCK-L</v>
      </c>
      <c r="AU106" s="148" t="str">
        <f>INDEX(ATS!$A:$AE,MATCH(ATS!$AP106,ATS!$AD:$AD,0),7)</f>
        <v>Active</v>
      </c>
    </row>
    <row r="107" spans="1:47" x14ac:dyDescent="0.2">
      <c r="A107">
        <v>810059</v>
      </c>
      <c r="B107" t="s">
        <v>580</v>
      </c>
      <c r="C107" t="s">
        <v>4226</v>
      </c>
      <c r="D107" t="s">
        <v>4247</v>
      </c>
      <c r="E107" t="s">
        <v>103</v>
      </c>
      <c r="F107" t="s">
        <v>7</v>
      </c>
      <c r="G107" t="s">
        <v>128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C107" s="180" t="str">
        <f t="shared" si="7"/>
        <v>810059-SGRME-M</v>
      </c>
      <c r="AD107" s="181" t="str">
        <f>IF(B107="NET","",IF(B107="","",IFERROR(VLOOKUP(AC107,EAN!$A:$B,2,FALSE),"MANGLER - MÅ OPPDATERE EAN-FANEN")))</f>
        <v>MANGLER - MÅ OPPDATERE EAN-FANEN</v>
      </c>
      <c r="AE107" s="180">
        <f t="shared" si="4"/>
        <v>0</v>
      </c>
      <c r="AF107" s="180">
        <f t="shared" si="5"/>
        <v>0</v>
      </c>
      <c r="AH107" s="149" t="str">
        <f>IF(B107="NET","",IFERROR(VLOOKUP(AD107,'2) Order Form'!$W$9:$W$684,1,FALSE),"Ikke med I order form"))</f>
        <v>Ikke med I order form</v>
      </c>
      <c r="AI107" s="171"/>
      <c r="AJ107" s="159">
        <v>7048652660626</v>
      </c>
      <c r="AK107" s="149">
        <f>IFERROR(VLOOKUP(AJ107,'2) Order Form'!$W$9:$W$724,1,FALSE),"Ikke med I order form")</f>
        <v>7048652660626</v>
      </c>
      <c r="AL107" s="182">
        <f>INDEX(ATS!$A:$AE,MATCH(ATS!$AJ107,ATS!$AD:$AD,0),1)</f>
        <v>845111</v>
      </c>
      <c r="AM107" s="182" t="str">
        <f>INDEX(ATS!$A:$AE,MATCH(ATS!$AJ107,ATS!$AD:$AD,0),2)</f>
        <v>Falconer II Aero MIPS Helmet</v>
      </c>
      <c r="AN107" s="183" t="str">
        <f>INDEX(ATS!$A:$AE,MATCH(ATS!$AJ107,ATS!$AD:$AD,0),4)</f>
        <v>MCDGY-M</v>
      </c>
      <c r="AP107" s="149">
        <v>7048652660640</v>
      </c>
      <c r="AQ107" s="149">
        <f t="shared" si="6"/>
        <v>7048652660640</v>
      </c>
      <c r="AR107" s="182">
        <f>INDEX(ATS!$A:$AE,MATCH(ATS!$AP107,ATS!$AD:$AD,0),1)</f>
        <v>845111</v>
      </c>
      <c r="AS107" s="182" t="str">
        <f>INDEX(ATS!$A:$AE,MATCH(ATS!$AP107,ATS!$AD:$AD,0),2)</f>
        <v>Falconer II Aero MIPS Helmet</v>
      </c>
      <c r="AT107" s="182" t="str">
        <f>INDEX(ATS!$A:$AE,MATCH(ATS!$AP107,ATS!$AD:$AD,0),4)</f>
        <v>MCHOR-M</v>
      </c>
      <c r="AU107" s="148" t="str">
        <f>INDEX(ATS!$A:$AE,MATCH(ATS!$AP107,ATS!$AD:$AD,0),7)</f>
        <v>Stock</v>
      </c>
    </row>
    <row r="108" spans="1:47" x14ac:dyDescent="0.2">
      <c r="A108">
        <v>810059</v>
      </c>
      <c r="B108" t="s">
        <v>580</v>
      </c>
      <c r="C108" t="s">
        <v>4226</v>
      </c>
      <c r="D108" t="s">
        <v>4248</v>
      </c>
      <c r="E108" t="s">
        <v>103</v>
      </c>
      <c r="F108" t="s">
        <v>67</v>
      </c>
      <c r="G108" t="s">
        <v>128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C108" s="180" t="str">
        <f t="shared" si="7"/>
        <v>810059-SGRME-L</v>
      </c>
      <c r="AD108" s="181" t="str">
        <f>IF(B108="NET","",IF(B108="","",IFERROR(VLOOKUP(AC108,EAN!$A:$B,2,FALSE),"MANGLER - MÅ OPPDATERE EAN-FANEN")))</f>
        <v>MANGLER - MÅ OPPDATERE EAN-FANEN</v>
      </c>
      <c r="AE108" s="180">
        <f t="shared" si="4"/>
        <v>0</v>
      </c>
      <c r="AF108" s="180">
        <f t="shared" si="5"/>
        <v>0</v>
      </c>
      <c r="AH108" s="149" t="str">
        <f>IF(B108="NET","",IFERROR(VLOOKUP(AD108,'2) Order Form'!$W$9:$W$684,1,FALSE),"Ikke med I order form"))</f>
        <v>Ikke med I order form</v>
      </c>
      <c r="AI108" s="171"/>
      <c r="AJ108" s="159">
        <v>7048652660619</v>
      </c>
      <c r="AK108" s="149">
        <f>IFERROR(VLOOKUP(AJ108,'2) Order Form'!$W$9:$W$724,1,FALSE),"Ikke med I order form")</f>
        <v>7048652660619</v>
      </c>
      <c r="AL108" s="182">
        <f>INDEX(ATS!$A:$AE,MATCH(ATS!$AJ108,ATS!$AD:$AD,0),1)</f>
        <v>845111</v>
      </c>
      <c r="AM108" s="182" t="str">
        <f>INDEX(ATS!$A:$AE,MATCH(ATS!$AJ108,ATS!$AD:$AD,0),2)</f>
        <v>Falconer II Aero MIPS Helmet</v>
      </c>
      <c r="AN108" s="183" t="str">
        <f>INDEX(ATS!$A:$AE,MATCH(ATS!$AJ108,ATS!$AD:$AD,0),4)</f>
        <v>MCDGY-L</v>
      </c>
      <c r="AP108" s="149">
        <v>7048652660633</v>
      </c>
      <c r="AQ108" s="149">
        <f t="shared" si="6"/>
        <v>7048652660633</v>
      </c>
      <c r="AR108" s="182">
        <f>INDEX(ATS!$A:$AE,MATCH(ATS!$AP108,ATS!$AD:$AD,0),1)</f>
        <v>845111</v>
      </c>
      <c r="AS108" s="182" t="str">
        <f>INDEX(ATS!$A:$AE,MATCH(ATS!$AP108,ATS!$AD:$AD,0),2)</f>
        <v>Falconer II Aero MIPS Helmet</v>
      </c>
      <c r="AT108" s="182" t="str">
        <f>INDEX(ATS!$A:$AE,MATCH(ATS!$AP108,ATS!$AD:$AD,0),4)</f>
        <v>MCHOR-L</v>
      </c>
      <c r="AU108" s="148" t="str">
        <f>INDEX(ATS!$A:$AE,MATCH(ATS!$AP108,ATS!$AD:$AD,0),7)</f>
        <v>Stock</v>
      </c>
    </row>
    <row r="109" spans="1:47" x14ac:dyDescent="0.2">
      <c r="A109">
        <v>810059</v>
      </c>
      <c r="B109" t="s">
        <v>580</v>
      </c>
      <c r="C109" t="s">
        <v>4226</v>
      </c>
      <c r="D109" t="s">
        <v>4244</v>
      </c>
      <c r="E109" t="s">
        <v>4245</v>
      </c>
      <c r="F109" t="s">
        <v>7</v>
      </c>
      <c r="G109" t="s">
        <v>128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C109" s="180" t="str">
        <f t="shared" si="7"/>
        <v>810059-SKBLM-M</v>
      </c>
      <c r="AD109" s="181" t="str">
        <f>IF(B109="NET","",IF(B109="","",IFERROR(VLOOKUP(AC109,EAN!$A:$B,2,FALSE),"MANGLER - MÅ OPPDATERE EAN-FANEN")))</f>
        <v>MANGLER - MÅ OPPDATERE EAN-FANEN</v>
      </c>
      <c r="AE109" s="180">
        <f t="shared" si="4"/>
        <v>0</v>
      </c>
      <c r="AF109" s="180">
        <f t="shared" si="5"/>
        <v>0</v>
      </c>
      <c r="AH109" s="133" t="str">
        <f>IF(B109="NET","",IFERROR(VLOOKUP(AD109,'2) Order Form'!$W$9:$W$684,1,FALSE),"Ikke med I order form"))</f>
        <v>Ikke med I order form</v>
      </c>
      <c r="AJ109" s="159">
        <v>7048652660640</v>
      </c>
      <c r="AK109" s="149">
        <f>IFERROR(VLOOKUP(AJ109,'2) Order Form'!$W$9:$W$724,1,FALSE),"Ikke med I order form")</f>
        <v>7048652660640</v>
      </c>
      <c r="AL109" s="182">
        <f>INDEX(ATS!$A:$AE,MATCH(ATS!$AJ109,ATS!$AD:$AD,0),1)</f>
        <v>845111</v>
      </c>
      <c r="AM109" s="182" t="str">
        <f>INDEX(ATS!$A:$AE,MATCH(ATS!$AJ109,ATS!$AD:$AD,0),2)</f>
        <v>Falconer II Aero MIPS Helmet</v>
      </c>
      <c r="AN109" s="183" t="str">
        <f>INDEX(ATS!$A:$AE,MATCH(ATS!$AJ109,ATS!$AD:$AD,0),4)</f>
        <v>MCHOR-M</v>
      </c>
      <c r="AP109" s="149">
        <v>7048652660626</v>
      </c>
      <c r="AQ109" s="149">
        <f t="shared" si="6"/>
        <v>7048652660626</v>
      </c>
      <c r="AR109" s="182">
        <f>INDEX(ATS!$A:$AE,MATCH(ATS!$AP109,ATS!$AD:$AD,0),1)</f>
        <v>845111</v>
      </c>
      <c r="AS109" s="182" t="str">
        <f>INDEX(ATS!$A:$AE,MATCH(ATS!$AP109,ATS!$AD:$AD,0),2)</f>
        <v>Falconer II Aero MIPS Helmet</v>
      </c>
      <c r="AT109" s="182" t="str">
        <f>INDEX(ATS!$A:$AE,MATCH(ATS!$AP109,ATS!$AD:$AD,0),4)</f>
        <v>MCDGY-M</v>
      </c>
      <c r="AU109" s="148" t="str">
        <f>INDEX(ATS!$A:$AE,MATCH(ATS!$AP109,ATS!$AD:$AD,0),7)</f>
        <v>Active</v>
      </c>
    </row>
    <row r="110" spans="1:47" x14ac:dyDescent="0.2">
      <c r="A110">
        <v>810059</v>
      </c>
      <c r="B110" t="s">
        <v>580</v>
      </c>
      <c r="C110" t="s">
        <v>4226</v>
      </c>
      <c r="D110" t="s">
        <v>4246</v>
      </c>
      <c r="E110" t="s">
        <v>4245</v>
      </c>
      <c r="F110" t="s">
        <v>67</v>
      </c>
      <c r="G110" t="s">
        <v>128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C110" s="180" t="str">
        <f t="shared" si="7"/>
        <v>810059-SKBLM-L</v>
      </c>
      <c r="AD110" s="181" t="str">
        <f>IF(B110="NET","",IF(B110="","",IFERROR(VLOOKUP(AC110,EAN!$A:$B,2,FALSE),"MANGLER - MÅ OPPDATERE EAN-FANEN")))</f>
        <v>MANGLER - MÅ OPPDATERE EAN-FANEN</v>
      </c>
      <c r="AE110" s="180">
        <f t="shared" si="4"/>
        <v>0</v>
      </c>
      <c r="AF110" s="180">
        <f t="shared" si="5"/>
        <v>0</v>
      </c>
      <c r="AH110" s="149" t="str">
        <f>IF(B110="NET","",IFERROR(VLOOKUP(AD110,'2) Order Form'!$W$9:$W$684,1,FALSE),"Ikke med I order form"))</f>
        <v>Ikke med I order form</v>
      </c>
      <c r="AI110" s="171"/>
      <c r="AJ110" s="159">
        <v>7048652660633</v>
      </c>
      <c r="AK110" s="149">
        <f>IFERROR(VLOOKUP(AJ110,'2) Order Form'!$W$9:$W$724,1,FALSE),"Ikke med I order form")</f>
        <v>7048652660633</v>
      </c>
      <c r="AL110" s="182">
        <f>INDEX(ATS!$A:$AE,MATCH(ATS!$AJ110,ATS!$AD:$AD,0),1)</f>
        <v>845111</v>
      </c>
      <c r="AM110" s="182" t="str">
        <f>INDEX(ATS!$A:$AE,MATCH(ATS!$AJ110,ATS!$AD:$AD,0),2)</f>
        <v>Falconer II Aero MIPS Helmet</v>
      </c>
      <c r="AN110" s="183" t="str">
        <f>INDEX(ATS!$A:$AE,MATCH(ATS!$AJ110,ATS!$AD:$AD,0),4)</f>
        <v>MCHOR-L</v>
      </c>
      <c r="AP110" s="149">
        <v>7048652660619</v>
      </c>
      <c r="AQ110" s="149">
        <f t="shared" si="6"/>
        <v>7048652660619</v>
      </c>
      <c r="AR110" s="182">
        <f>INDEX(ATS!$A:$AE,MATCH(ATS!$AP110,ATS!$AD:$AD,0),1)</f>
        <v>845111</v>
      </c>
      <c r="AS110" s="182" t="str">
        <f>INDEX(ATS!$A:$AE,MATCH(ATS!$AP110,ATS!$AD:$AD,0),2)</f>
        <v>Falconer II Aero MIPS Helmet</v>
      </c>
      <c r="AT110" s="182" t="str">
        <f>INDEX(ATS!$A:$AE,MATCH(ATS!$AP110,ATS!$AD:$AD,0),4)</f>
        <v>MCDGY-L</v>
      </c>
      <c r="AU110" s="148" t="str">
        <f>INDEX(ATS!$A:$AE,MATCH(ATS!$AP110,ATS!$AD:$AD,0),7)</f>
        <v>Active</v>
      </c>
    </row>
    <row r="111" spans="1:47" x14ac:dyDescent="0.2">
      <c r="A111" s="155">
        <v>810060</v>
      </c>
      <c r="B111" t="s">
        <v>292</v>
      </c>
      <c r="H111" s="155">
        <v>202137</v>
      </c>
      <c r="I111" s="155">
        <v>202137</v>
      </c>
      <c r="J111" s="155">
        <v>202137</v>
      </c>
      <c r="K111" s="155">
        <v>202137</v>
      </c>
      <c r="L111" s="155">
        <v>202137</v>
      </c>
      <c r="M111" s="155">
        <v>202137</v>
      </c>
      <c r="N111" s="155">
        <v>202137</v>
      </c>
      <c r="O111" s="155">
        <v>202137</v>
      </c>
      <c r="P111" s="155">
        <v>202137</v>
      </c>
      <c r="Q111" s="155">
        <v>202137</v>
      </c>
      <c r="R111" s="155">
        <v>202137</v>
      </c>
      <c r="S111" s="155">
        <v>202137</v>
      </c>
      <c r="T111" s="155">
        <v>202137</v>
      </c>
      <c r="U111" s="155">
        <v>202137</v>
      </c>
      <c r="V111" s="155">
        <v>202137</v>
      </c>
      <c r="W111" s="155">
        <v>202137</v>
      </c>
      <c r="X111" s="155">
        <v>202137</v>
      </c>
      <c r="Y111" s="155">
        <v>202137</v>
      </c>
      <c r="Z111" s="155">
        <v>202137</v>
      </c>
      <c r="AA111" s="155">
        <v>202137</v>
      </c>
      <c r="AC111" s="180" t="str">
        <f t="shared" si="7"/>
        <v>810060-</v>
      </c>
      <c r="AD111" s="181" t="str">
        <f>IF(B111="NET","",IF(B111="","",IFERROR(VLOOKUP(AC111,EAN!$A:$B,2,FALSE),"MANGLER - MÅ OPPDATERE EAN-FANEN")))</f>
        <v/>
      </c>
      <c r="AE111" s="180">
        <f t="shared" si="4"/>
        <v>202137</v>
      </c>
      <c r="AF111" s="180">
        <f t="shared" si="5"/>
        <v>202137</v>
      </c>
      <c r="AH111" s="149" t="str">
        <f>IF(B111="NET","",IFERROR(VLOOKUP(AD111,'2) Order Form'!$W$9:$W$684,1,FALSE),"Ikke med I order form"))</f>
        <v/>
      </c>
      <c r="AI111" s="171"/>
      <c r="AJ111" s="159">
        <v>7048652660664</v>
      </c>
      <c r="AK111" s="149">
        <f>IFERROR(VLOOKUP(AJ111,'2) Order Form'!$W$9:$W$724,1,FALSE),"Ikke med I order form")</f>
        <v>7048652660664</v>
      </c>
      <c r="AL111" s="182">
        <f>INDEX(ATS!$A:$AE,MATCH(ATS!$AJ111,ATS!$AD:$AD,0),1)</f>
        <v>845111</v>
      </c>
      <c r="AM111" s="182" t="str">
        <f>INDEX(ATS!$A:$AE,MATCH(ATS!$AJ111,ATS!$AD:$AD,0),2)</f>
        <v>Falconer II Aero MIPS Helmet</v>
      </c>
      <c r="AN111" s="183" t="str">
        <f>INDEX(ATS!$A:$AE,MATCH(ATS!$AJ111,ATS!$AD:$AD,0),4)</f>
        <v>MNGRY-M</v>
      </c>
      <c r="AP111" s="149">
        <v>7048652660664</v>
      </c>
      <c r="AQ111" s="149">
        <f t="shared" si="6"/>
        <v>7048652660664</v>
      </c>
      <c r="AR111" s="182">
        <f>INDEX(ATS!$A:$AE,MATCH(ATS!$AP111,ATS!$AD:$AD,0),1)</f>
        <v>845111</v>
      </c>
      <c r="AS111" s="182" t="str">
        <f>INDEX(ATS!$A:$AE,MATCH(ATS!$AP111,ATS!$AD:$AD,0),2)</f>
        <v>Falconer II Aero MIPS Helmet</v>
      </c>
      <c r="AT111" s="182" t="str">
        <f>INDEX(ATS!$A:$AE,MATCH(ATS!$AP111,ATS!$AD:$AD,0),4)</f>
        <v>MNGRY-M</v>
      </c>
      <c r="AU111" s="148" t="str">
        <f>INDEX(ATS!$A:$AE,MATCH(ATS!$AP111,ATS!$AD:$AD,0),7)</f>
        <v>Stock</v>
      </c>
    </row>
    <row r="112" spans="1:47" x14ac:dyDescent="0.2">
      <c r="A112">
        <v>810060</v>
      </c>
      <c r="B112" t="s">
        <v>629</v>
      </c>
      <c r="C112" t="s">
        <v>4226</v>
      </c>
      <c r="D112" t="s">
        <v>289</v>
      </c>
      <c r="E112" t="s">
        <v>288</v>
      </c>
      <c r="F112" t="s">
        <v>7</v>
      </c>
      <c r="G112" t="s">
        <v>128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C112" s="180" t="str">
        <f t="shared" si="7"/>
        <v>810060-TEBLK-M</v>
      </c>
      <c r="AD112" s="181">
        <f>IF(B112="NET","",IF(B112="","",IFERROR(VLOOKUP(AC112,EAN!$A:$B,2,FALSE),"MANGLER - MÅ OPPDATERE EAN-FANEN")))</f>
        <v>7048652328045</v>
      </c>
      <c r="AE112" s="180">
        <f t="shared" si="4"/>
        <v>0</v>
      </c>
      <c r="AF112" s="180">
        <f t="shared" si="5"/>
        <v>0</v>
      </c>
      <c r="AH112" s="149">
        <f>IF(B112="NET","",IFERROR(VLOOKUP(AD112,'2) Order Form'!$W$9:$W$684,1,FALSE),"Ikke med I order form"))</f>
        <v>7048652328045</v>
      </c>
      <c r="AI112" s="171"/>
      <c r="AJ112" s="159">
        <v>7048652660657</v>
      </c>
      <c r="AK112" s="149">
        <f>IFERROR(VLOOKUP(AJ112,'2) Order Form'!$W$9:$W$724,1,FALSE),"Ikke med I order form")</f>
        <v>7048652660657</v>
      </c>
      <c r="AL112" s="182">
        <f>INDEX(ATS!$A:$AE,MATCH(ATS!$AJ112,ATS!$AD:$AD,0),1)</f>
        <v>845111</v>
      </c>
      <c r="AM112" s="182" t="str">
        <f>INDEX(ATS!$A:$AE,MATCH(ATS!$AJ112,ATS!$AD:$AD,0),2)</f>
        <v>Falconer II Aero MIPS Helmet</v>
      </c>
      <c r="AN112" s="183" t="str">
        <f>INDEX(ATS!$A:$AE,MATCH(ATS!$AJ112,ATS!$AD:$AD,0),4)</f>
        <v>MNGRY-L</v>
      </c>
      <c r="AP112" s="149">
        <v>7048652660657</v>
      </c>
      <c r="AQ112" s="149">
        <f t="shared" si="6"/>
        <v>7048652660657</v>
      </c>
      <c r="AR112" s="182">
        <f>INDEX(ATS!$A:$AE,MATCH(ATS!$AP112,ATS!$AD:$AD,0),1)</f>
        <v>845111</v>
      </c>
      <c r="AS112" s="182" t="str">
        <f>INDEX(ATS!$A:$AE,MATCH(ATS!$AP112,ATS!$AD:$AD,0),2)</f>
        <v>Falconer II Aero MIPS Helmet</v>
      </c>
      <c r="AT112" s="182" t="str">
        <f>INDEX(ATS!$A:$AE,MATCH(ATS!$AP112,ATS!$AD:$AD,0),4)</f>
        <v>MNGRY-L</v>
      </c>
      <c r="AU112" s="148" t="str">
        <f>INDEX(ATS!$A:$AE,MATCH(ATS!$AP112,ATS!$AD:$AD,0),7)</f>
        <v>Stock</v>
      </c>
    </row>
    <row r="113" spans="1:47" x14ac:dyDescent="0.2">
      <c r="A113">
        <v>810060</v>
      </c>
      <c r="B113" t="s">
        <v>629</v>
      </c>
      <c r="C113" t="s">
        <v>4226</v>
      </c>
      <c r="D113" t="s">
        <v>290</v>
      </c>
      <c r="E113" t="s">
        <v>288</v>
      </c>
      <c r="F113" t="s">
        <v>67</v>
      </c>
      <c r="G113" t="s">
        <v>128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C113" s="180" t="str">
        <f t="shared" si="7"/>
        <v>810060-TEBLK-L</v>
      </c>
      <c r="AD113" s="181">
        <f>IF(B113="NET","",IF(B113="","",IFERROR(VLOOKUP(AC113,EAN!$A:$B,2,FALSE),"MANGLER - MÅ OPPDATERE EAN-FANEN")))</f>
        <v>7048652328038</v>
      </c>
      <c r="AE113" s="180">
        <f t="shared" si="4"/>
        <v>0</v>
      </c>
      <c r="AF113" s="180">
        <f t="shared" si="5"/>
        <v>0</v>
      </c>
      <c r="AH113" s="133">
        <f>IF(B113="NET","",IFERROR(VLOOKUP(AD113,'2) Order Form'!$W$9:$W$684,1,FALSE),"Ikke med I order form"))</f>
        <v>7048652328038</v>
      </c>
      <c r="AJ113" s="159">
        <v>7048652660527</v>
      </c>
      <c r="AK113" s="149">
        <f>IFERROR(VLOOKUP(AJ113,'2) Order Form'!$W$9:$W$724,1,FALSE),"Ikke med I order form")</f>
        <v>7048652660527</v>
      </c>
      <c r="AL113" s="182">
        <f>INDEX(ATS!$A:$AE,MATCH(ATS!$AJ113,ATS!$AD:$AD,0),1)</f>
        <v>845077</v>
      </c>
      <c r="AM113" s="182" t="str">
        <f>INDEX(ATS!$A:$AE,MATCH(ATS!$AJ113,ATS!$AD:$AD,0),2)</f>
        <v>Falconer II Aero Helmet</v>
      </c>
      <c r="AN113" s="183" t="str">
        <f>INDEX(ATS!$A:$AE,MATCH(ATS!$AJ113,ATS!$AD:$AD,0),4)</f>
        <v>ABLCK-M</v>
      </c>
      <c r="AP113" s="149">
        <v>7048652660527</v>
      </c>
      <c r="AQ113" s="149">
        <f t="shared" si="6"/>
        <v>7048652660527</v>
      </c>
      <c r="AR113" s="182">
        <f>INDEX(ATS!$A:$AE,MATCH(ATS!$AP113,ATS!$AD:$AD,0),1)</f>
        <v>845077</v>
      </c>
      <c r="AS113" s="182" t="str">
        <f>INDEX(ATS!$A:$AE,MATCH(ATS!$AP113,ATS!$AD:$AD,0),2)</f>
        <v>Falconer II Aero Helmet</v>
      </c>
      <c r="AT113" s="182" t="str">
        <f>INDEX(ATS!$A:$AE,MATCH(ATS!$AP113,ATS!$AD:$AD,0),4)</f>
        <v>ABLCK-M</v>
      </c>
      <c r="AU113" s="148" t="str">
        <f>INDEX(ATS!$A:$AE,MATCH(ATS!$AP113,ATS!$AD:$AD,0),7)</f>
        <v>Active</v>
      </c>
    </row>
    <row r="114" spans="1:47" x14ac:dyDescent="0.2">
      <c r="A114" s="155">
        <v>810061</v>
      </c>
      <c r="B114" t="s">
        <v>292</v>
      </c>
      <c r="H114" s="155">
        <v>202137</v>
      </c>
      <c r="I114" s="155">
        <v>202137</v>
      </c>
      <c r="J114" s="155">
        <v>202137</v>
      </c>
      <c r="K114" s="155">
        <v>202137</v>
      </c>
      <c r="L114" s="155">
        <v>202137</v>
      </c>
      <c r="M114" s="155">
        <v>202137</v>
      </c>
      <c r="N114" s="155">
        <v>202137</v>
      </c>
      <c r="O114" s="155">
        <v>202137</v>
      </c>
      <c r="P114" s="155">
        <v>202137</v>
      </c>
      <c r="Q114" s="155">
        <v>202137</v>
      </c>
      <c r="R114" s="155">
        <v>202137</v>
      </c>
      <c r="S114" s="155">
        <v>202137</v>
      </c>
      <c r="T114" s="155">
        <v>202137</v>
      </c>
      <c r="U114" s="155">
        <v>202137</v>
      </c>
      <c r="V114" s="155">
        <v>202137</v>
      </c>
      <c r="W114" s="155">
        <v>202137</v>
      </c>
      <c r="X114" s="155">
        <v>202137</v>
      </c>
      <c r="Y114" s="155">
        <v>202137</v>
      </c>
      <c r="Z114" s="155">
        <v>202137</v>
      </c>
      <c r="AA114" s="155">
        <v>202137</v>
      </c>
      <c r="AC114" s="180" t="str">
        <f t="shared" si="7"/>
        <v>810061-</v>
      </c>
      <c r="AD114" s="181" t="str">
        <f>IF(B114="NET","",IF(B114="","",IFERROR(VLOOKUP(AC114,EAN!$A:$B,2,FALSE),"MANGLER - MÅ OPPDATERE EAN-FANEN")))</f>
        <v/>
      </c>
      <c r="AE114" s="180">
        <f t="shared" si="4"/>
        <v>202137</v>
      </c>
      <c r="AF114" s="180">
        <f t="shared" si="5"/>
        <v>202137</v>
      </c>
      <c r="AH114" s="149" t="str">
        <f>IF(B114="NET","",IFERROR(VLOOKUP(AD114,'2) Order Form'!$W$9:$W$684,1,FALSE),"Ikke med I order form"))</f>
        <v/>
      </c>
      <c r="AI114" s="171"/>
      <c r="AJ114" s="159">
        <v>7048652660510</v>
      </c>
      <c r="AK114" s="149">
        <f>IFERROR(VLOOKUP(AJ114,'2) Order Form'!$W$9:$W$724,1,FALSE),"Ikke med I order form")</f>
        <v>7048652660510</v>
      </c>
      <c r="AL114" s="182">
        <f>INDEX(ATS!$A:$AE,MATCH(ATS!$AJ114,ATS!$AD:$AD,0),1)</f>
        <v>845077</v>
      </c>
      <c r="AM114" s="182" t="str">
        <f>INDEX(ATS!$A:$AE,MATCH(ATS!$AJ114,ATS!$AD:$AD,0),2)</f>
        <v>Falconer II Aero Helmet</v>
      </c>
      <c r="AN114" s="183" t="str">
        <f>INDEX(ATS!$A:$AE,MATCH(ATS!$AJ114,ATS!$AD:$AD,0),4)</f>
        <v>ABLCK-L</v>
      </c>
      <c r="AP114" s="149">
        <v>7048652660510</v>
      </c>
      <c r="AQ114" s="149">
        <f t="shared" si="6"/>
        <v>7048652660510</v>
      </c>
      <c r="AR114" s="182">
        <f>INDEX(ATS!$A:$AE,MATCH(ATS!$AP114,ATS!$AD:$AD,0),1)</f>
        <v>845077</v>
      </c>
      <c r="AS114" s="182" t="str">
        <f>INDEX(ATS!$A:$AE,MATCH(ATS!$AP114,ATS!$AD:$AD,0),2)</f>
        <v>Falconer II Aero Helmet</v>
      </c>
      <c r="AT114" s="182" t="str">
        <f>INDEX(ATS!$A:$AE,MATCH(ATS!$AP114,ATS!$AD:$AD,0),4)</f>
        <v>ABLCK-L</v>
      </c>
      <c r="AU114" s="148" t="str">
        <f>INDEX(ATS!$A:$AE,MATCH(ATS!$AP114,ATS!$AD:$AD,0),7)</f>
        <v>Active</v>
      </c>
    </row>
    <row r="115" spans="1:47" x14ac:dyDescent="0.2">
      <c r="A115">
        <v>810061</v>
      </c>
      <c r="B115" t="s">
        <v>4435</v>
      </c>
      <c r="C115" t="s">
        <v>4226</v>
      </c>
      <c r="D115" t="s">
        <v>289</v>
      </c>
      <c r="E115" t="s">
        <v>288</v>
      </c>
      <c r="F115" t="s">
        <v>7</v>
      </c>
      <c r="G115" t="s">
        <v>128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C115" s="180" t="str">
        <f t="shared" si="7"/>
        <v>810061-TEBLK-M</v>
      </c>
      <c r="AD115" s="181">
        <f>IF(B115="NET","",IF(B115="","",IFERROR(VLOOKUP(AC115,EAN!$A:$B,2,FALSE),"MANGLER - MÅ OPPDATERE EAN-FANEN")))</f>
        <v>7048652328069</v>
      </c>
      <c r="AE115" s="180">
        <f t="shared" si="4"/>
        <v>0</v>
      </c>
      <c r="AF115" s="180">
        <f t="shared" si="5"/>
        <v>0</v>
      </c>
      <c r="AH115" s="149">
        <f>IF(B115="NET","",IFERROR(VLOOKUP(AD115,'2) Order Form'!$W$9:$W$684,1,FALSE),"Ikke med I order form"))</f>
        <v>7048652328069</v>
      </c>
      <c r="AI115" s="171"/>
      <c r="AJ115" s="159">
        <v>7048652660541</v>
      </c>
      <c r="AK115" s="149">
        <f>IFERROR(VLOOKUP(AJ115,'2) Order Form'!$W$9:$W$724,1,FALSE),"Ikke med I order form")</f>
        <v>7048652660541</v>
      </c>
      <c r="AL115" s="182">
        <f>INDEX(ATS!$A:$AE,MATCH(ATS!$AJ115,ATS!$AD:$AD,0),1)</f>
        <v>845077</v>
      </c>
      <c r="AM115" s="182" t="str">
        <f>INDEX(ATS!$A:$AE,MATCH(ATS!$AJ115,ATS!$AD:$AD,0),2)</f>
        <v>Falconer II Aero Helmet</v>
      </c>
      <c r="AN115" s="183" t="str">
        <f>INDEX(ATS!$A:$AE,MATCH(ATS!$AJ115,ATS!$AD:$AD,0),4)</f>
        <v>MCDGY-M</v>
      </c>
      <c r="AP115" s="149">
        <v>7048652660565</v>
      </c>
      <c r="AQ115" s="149">
        <f t="shared" si="6"/>
        <v>7048652660565</v>
      </c>
      <c r="AR115" s="182">
        <f>INDEX(ATS!$A:$AE,MATCH(ATS!$AP115,ATS!$AD:$AD,0),1)</f>
        <v>845077</v>
      </c>
      <c r="AS115" s="182" t="str">
        <f>INDEX(ATS!$A:$AE,MATCH(ATS!$AP115,ATS!$AD:$AD,0),2)</f>
        <v>Falconer II Aero Helmet</v>
      </c>
      <c r="AT115" s="182" t="str">
        <f>INDEX(ATS!$A:$AE,MATCH(ATS!$AP115,ATS!$AD:$AD,0),4)</f>
        <v>MCHOR-M</v>
      </c>
      <c r="AU115" s="148" t="str">
        <f>INDEX(ATS!$A:$AE,MATCH(ATS!$AP115,ATS!$AD:$AD,0),7)</f>
        <v>Stock</v>
      </c>
    </row>
    <row r="116" spans="1:47" x14ac:dyDescent="0.2">
      <c r="A116">
        <v>810061</v>
      </c>
      <c r="B116" t="s">
        <v>4435</v>
      </c>
      <c r="C116" t="s">
        <v>4226</v>
      </c>
      <c r="D116" t="s">
        <v>290</v>
      </c>
      <c r="E116" t="s">
        <v>288</v>
      </c>
      <c r="F116" t="s">
        <v>67</v>
      </c>
      <c r="G116" t="s">
        <v>128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C116" s="180" t="str">
        <f t="shared" si="7"/>
        <v>810061-TEBLK-L</v>
      </c>
      <c r="AD116" s="181">
        <f>IF(B116="NET","",IF(B116="","",IFERROR(VLOOKUP(AC116,EAN!$A:$B,2,FALSE),"MANGLER - MÅ OPPDATERE EAN-FANEN")))</f>
        <v>7048652328052</v>
      </c>
      <c r="AE116" s="180">
        <f t="shared" si="4"/>
        <v>0</v>
      </c>
      <c r="AF116" s="180">
        <f t="shared" si="5"/>
        <v>0</v>
      </c>
      <c r="AH116" s="149" t="str">
        <f>IF(B116="NET","",IFERROR(VLOOKUP(AD116,'2) Order Form'!$W$9:$W$684,1,FALSE),"Ikke med I order form"))</f>
        <v>Ikke med I order form</v>
      </c>
      <c r="AI116" s="171"/>
      <c r="AJ116" s="159">
        <v>7048652660534</v>
      </c>
      <c r="AK116" s="149">
        <f>IFERROR(VLOOKUP(AJ116,'2) Order Form'!$W$9:$W$724,1,FALSE),"Ikke med I order form")</f>
        <v>7048652660534</v>
      </c>
      <c r="AL116" s="182">
        <f>INDEX(ATS!$A:$AE,MATCH(ATS!$AJ116,ATS!$AD:$AD,0),1)</f>
        <v>845077</v>
      </c>
      <c r="AM116" s="182" t="str">
        <f>INDEX(ATS!$A:$AE,MATCH(ATS!$AJ116,ATS!$AD:$AD,0),2)</f>
        <v>Falconer II Aero Helmet</v>
      </c>
      <c r="AN116" s="183" t="str">
        <f>INDEX(ATS!$A:$AE,MATCH(ATS!$AJ116,ATS!$AD:$AD,0),4)</f>
        <v>MCDGY-L</v>
      </c>
      <c r="AP116" s="149">
        <v>7048652660558</v>
      </c>
      <c r="AQ116" s="149">
        <f t="shared" si="6"/>
        <v>7048652660558</v>
      </c>
      <c r="AR116" s="182">
        <f>INDEX(ATS!$A:$AE,MATCH(ATS!$AP116,ATS!$AD:$AD,0),1)</f>
        <v>845077</v>
      </c>
      <c r="AS116" s="182" t="str">
        <f>INDEX(ATS!$A:$AE,MATCH(ATS!$AP116,ATS!$AD:$AD,0),2)</f>
        <v>Falconer II Aero Helmet</v>
      </c>
      <c r="AT116" s="182" t="str">
        <f>INDEX(ATS!$A:$AE,MATCH(ATS!$AP116,ATS!$AD:$AD,0),4)</f>
        <v>MCHOR-L</v>
      </c>
      <c r="AU116" s="148" t="str">
        <f>INDEX(ATS!$A:$AE,MATCH(ATS!$AP116,ATS!$AD:$AD,0),7)</f>
        <v>Stock</v>
      </c>
    </row>
    <row r="117" spans="1:47" x14ac:dyDescent="0.2">
      <c r="A117" s="155">
        <v>810062</v>
      </c>
      <c r="B117" t="s">
        <v>292</v>
      </c>
      <c r="H117" s="155">
        <v>202137</v>
      </c>
      <c r="I117" s="155">
        <v>202137</v>
      </c>
      <c r="J117" s="155">
        <v>202137</v>
      </c>
      <c r="K117" s="155">
        <v>202137</v>
      </c>
      <c r="L117" s="155">
        <v>202137</v>
      </c>
      <c r="M117" s="155">
        <v>202137</v>
      </c>
      <c r="N117" s="155">
        <v>202137</v>
      </c>
      <c r="O117" s="155">
        <v>202137</v>
      </c>
      <c r="P117" s="155">
        <v>202137</v>
      </c>
      <c r="Q117" s="155">
        <v>202137</v>
      </c>
      <c r="R117" s="155">
        <v>202137</v>
      </c>
      <c r="S117" s="155">
        <v>202137</v>
      </c>
      <c r="T117" s="155">
        <v>202137</v>
      </c>
      <c r="U117" s="155">
        <v>202137</v>
      </c>
      <c r="V117" s="155">
        <v>202137</v>
      </c>
      <c r="W117" s="155">
        <v>202137</v>
      </c>
      <c r="X117" s="155">
        <v>202137</v>
      </c>
      <c r="Y117" s="155">
        <v>202137</v>
      </c>
      <c r="Z117" s="155">
        <v>202137</v>
      </c>
      <c r="AA117" s="155">
        <v>202137</v>
      </c>
      <c r="AC117" s="180" t="str">
        <f t="shared" si="7"/>
        <v>810062-</v>
      </c>
      <c r="AD117" s="181" t="str">
        <f>IF(B117="NET","",IF(B117="","",IFERROR(VLOOKUP(AC117,EAN!$A:$B,2,FALSE),"MANGLER - MÅ OPPDATERE EAN-FANEN")))</f>
        <v/>
      </c>
      <c r="AE117" s="180">
        <f t="shared" si="4"/>
        <v>202137</v>
      </c>
      <c r="AF117" s="180">
        <f t="shared" si="5"/>
        <v>202137</v>
      </c>
      <c r="AH117" s="133" t="str">
        <f>IF(B117="NET","",IFERROR(VLOOKUP(AD117,'2) Order Form'!$W$9:$W$684,1,FALSE),"Ikke med I order form"))</f>
        <v/>
      </c>
      <c r="AJ117" s="159">
        <v>7048652660565</v>
      </c>
      <c r="AK117" s="149">
        <f>IFERROR(VLOOKUP(AJ117,'2) Order Form'!$W$9:$W$724,1,FALSE),"Ikke med I order form")</f>
        <v>7048652660565</v>
      </c>
      <c r="AL117" s="182">
        <f>INDEX(ATS!$A:$AE,MATCH(ATS!$AJ117,ATS!$AD:$AD,0),1)</f>
        <v>845077</v>
      </c>
      <c r="AM117" s="182" t="str">
        <f>INDEX(ATS!$A:$AE,MATCH(ATS!$AJ117,ATS!$AD:$AD,0),2)</f>
        <v>Falconer II Aero Helmet</v>
      </c>
      <c r="AN117" s="183" t="str">
        <f>INDEX(ATS!$A:$AE,MATCH(ATS!$AJ117,ATS!$AD:$AD,0),4)</f>
        <v>MCHOR-M</v>
      </c>
      <c r="AP117" s="149">
        <v>7048652660541</v>
      </c>
      <c r="AQ117" s="149">
        <f t="shared" si="6"/>
        <v>7048652660541</v>
      </c>
      <c r="AR117" s="182">
        <f>INDEX(ATS!$A:$AE,MATCH(ATS!$AP117,ATS!$AD:$AD,0),1)</f>
        <v>845077</v>
      </c>
      <c r="AS117" s="182" t="str">
        <f>INDEX(ATS!$A:$AE,MATCH(ATS!$AP117,ATS!$AD:$AD,0),2)</f>
        <v>Falconer II Aero Helmet</v>
      </c>
      <c r="AT117" s="182" t="str">
        <f>INDEX(ATS!$A:$AE,MATCH(ATS!$AP117,ATS!$AD:$AD,0),4)</f>
        <v>MCDGY-M</v>
      </c>
      <c r="AU117" s="148" t="str">
        <f>INDEX(ATS!$A:$AE,MATCH(ATS!$AP117,ATS!$AD:$AD,0),7)</f>
        <v>Active</v>
      </c>
    </row>
    <row r="118" spans="1:47" x14ac:dyDescent="0.2">
      <c r="A118">
        <v>810062</v>
      </c>
      <c r="B118" t="s">
        <v>631</v>
      </c>
      <c r="C118" t="s">
        <v>4226</v>
      </c>
      <c r="D118" t="s">
        <v>291</v>
      </c>
      <c r="E118" t="s">
        <v>288</v>
      </c>
      <c r="F118" t="s">
        <v>8</v>
      </c>
      <c r="G118" t="s">
        <v>128</v>
      </c>
      <c r="H118">
        <v>16</v>
      </c>
      <c r="I118">
        <v>16</v>
      </c>
      <c r="J118">
        <v>16</v>
      </c>
      <c r="K118">
        <v>16</v>
      </c>
      <c r="L118">
        <v>16</v>
      </c>
      <c r="M118">
        <v>16</v>
      </c>
      <c r="N118">
        <v>16</v>
      </c>
      <c r="O118">
        <v>16</v>
      </c>
      <c r="P118">
        <v>16</v>
      </c>
      <c r="Q118">
        <v>16</v>
      </c>
      <c r="R118">
        <v>16</v>
      </c>
      <c r="S118">
        <v>16</v>
      </c>
      <c r="T118">
        <v>16</v>
      </c>
      <c r="U118">
        <v>16</v>
      </c>
      <c r="V118">
        <v>16</v>
      </c>
      <c r="W118">
        <v>16</v>
      </c>
      <c r="X118">
        <v>16</v>
      </c>
      <c r="Y118">
        <v>16</v>
      </c>
      <c r="Z118">
        <v>16</v>
      </c>
      <c r="AA118">
        <v>16</v>
      </c>
      <c r="AC118" s="180" t="str">
        <f t="shared" si="7"/>
        <v>810062-TEBLK-S</v>
      </c>
      <c r="AD118" s="181">
        <f>IF(B118="NET","",IF(B118="","",IFERROR(VLOOKUP(AC118,EAN!$A:$B,2,FALSE),"MANGLER - MÅ OPPDATERE EAN-FANEN")))</f>
        <v>7048652328090</v>
      </c>
      <c r="AE118" s="180">
        <f t="shared" si="4"/>
        <v>16</v>
      </c>
      <c r="AF118" s="180">
        <f t="shared" si="5"/>
        <v>16</v>
      </c>
      <c r="AH118" s="149">
        <f>IF(B118="NET","",IFERROR(VLOOKUP(AD118,'2) Order Form'!$W$9:$W$684,1,FALSE),"Ikke med I order form"))</f>
        <v>7048652328090</v>
      </c>
      <c r="AI118" s="171"/>
      <c r="AJ118" s="159">
        <v>7048652660558</v>
      </c>
      <c r="AK118" s="149">
        <f>IFERROR(VLOOKUP(AJ118,'2) Order Form'!$W$9:$W$724,1,FALSE),"Ikke med I order form")</f>
        <v>7048652660558</v>
      </c>
      <c r="AL118" s="182">
        <f>INDEX(ATS!$A:$AE,MATCH(ATS!$AJ118,ATS!$AD:$AD,0),1)</f>
        <v>845077</v>
      </c>
      <c r="AM118" s="182" t="str">
        <f>INDEX(ATS!$A:$AE,MATCH(ATS!$AJ118,ATS!$AD:$AD,0),2)</f>
        <v>Falconer II Aero Helmet</v>
      </c>
      <c r="AN118" s="183" t="str">
        <f>INDEX(ATS!$A:$AE,MATCH(ATS!$AJ118,ATS!$AD:$AD,0),4)</f>
        <v>MCHOR-L</v>
      </c>
      <c r="AP118" s="149">
        <v>7048652660534</v>
      </c>
      <c r="AQ118" s="149">
        <f t="shared" si="6"/>
        <v>7048652660534</v>
      </c>
      <c r="AR118" s="182">
        <f>INDEX(ATS!$A:$AE,MATCH(ATS!$AP118,ATS!$AD:$AD,0),1)</f>
        <v>845077</v>
      </c>
      <c r="AS118" s="182" t="str">
        <f>INDEX(ATS!$A:$AE,MATCH(ATS!$AP118,ATS!$AD:$AD,0),2)</f>
        <v>Falconer II Aero Helmet</v>
      </c>
      <c r="AT118" s="182" t="str">
        <f>INDEX(ATS!$A:$AE,MATCH(ATS!$AP118,ATS!$AD:$AD,0),4)</f>
        <v>MCDGY-L</v>
      </c>
      <c r="AU118" s="148" t="str">
        <f>INDEX(ATS!$A:$AE,MATCH(ATS!$AP118,ATS!$AD:$AD,0),7)</f>
        <v>Active</v>
      </c>
    </row>
    <row r="119" spans="1:47" x14ac:dyDescent="0.2">
      <c r="A119">
        <v>810062</v>
      </c>
      <c r="B119" t="s">
        <v>631</v>
      </c>
      <c r="C119" t="s">
        <v>4226</v>
      </c>
      <c r="D119" t="s">
        <v>289</v>
      </c>
      <c r="E119" t="s">
        <v>288</v>
      </c>
      <c r="F119" t="s">
        <v>7</v>
      </c>
      <c r="G119" t="s">
        <v>128</v>
      </c>
      <c r="H119">
        <v>17</v>
      </c>
      <c r="I119">
        <v>17</v>
      </c>
      <c r="J119">
        <v>17</v>
      </c>
      <c r="K119">
        <v>17</v>
      </c>
      <c r="L119">
        <v>17</v>
      </c>
      <c r="M119">
        <v>17</v>
      </c>
      <c r="N119">
        <v>17</v>
      </c>
      <c r="O119">
        <v>17</v>
      </c>
      <c r="P119">
        <v>17</v>
      </c>
      <c r="Q119">
        <v>17</v>
      </c>
      <c r="R119">
        <v>17</v>
      </c>
      <c r="S119">
        <v>17</v>
      </c>
      <c r="T119">
        <v>17</v>
      </c>
      <c r="U119">
        <v>17</v>
      </c>
      <c r="V119">
        <v>17</v>
      </c>
      <c r="W119">
        <v>17</v>
      </c>
      <c r="X119">
        <v>17</v>
      </c>
      <c r="Y119">
        <v>17</v>
      </c>
      <c r="Z119">
        <v>17</v>
      </c>
      <c r="AA119">
        <v>17</v>
      </c>
      <c r="AC119" s="180" t="str">
        <f t="shared" si="7"/>
        <v>810062-TEBLK-M</v>
      </c>
      <c r="AD119" s="181">
        <f>IF(B119="NET","",IF(B119="","",IFERROR(VLOOKUP(AC119,EAN!$A:$B,2,FALSE),"MANGLER - MÅ OPPDATERE EAN-FANEN")))</f>
        <v>7048652328083</v>
      </c>
      <c r="AE119" s="180">
        <f t="shared" si="4"/>
        <v>17</v>
      </c>
      <c r="AF119" s="180">
        <f t="shared" si="5"/>
        <v>17</v>
      </c>
      <c r="AH119" s="149">
        <f>IF(B119="NET","",IFERROR(VLOOKUP(AD119,'2) Order Form'!$W$9:$W$684,1,FALSE),"Ikke med I order form"))</f>
        <v>7048652328083</v>
      </c>
      <c r="AI119" s="171"/>
      <c r="AJ119" s="159">
        <v>7048652660589</v>
      </c>
      <c r="AK119" s="149">
        <f>IFERROR(VLOOKUP(AJ119,'2) Order Form'!$W$9:$W$724,1,FALSE),"Ikke med I order form")</f>
        <v>7048652660589</v>
      </c>
      <c r="AL119" s="182">
        <f>INDEX(ATS!$A:$AE,MATCH(ATS!$AJ119,ATS!$AD:$AD,0),1)</f>
        <v>845077</v>
      </c>
      <c r="AM119" s="182" t="str">
        <f>INDEX(ATS!$A:$AE,MATCH(ATS!$AJ119,ATS!$AD:$AD,0),2)</f>
        <v>Falconer II Aero Helmet</v>
      </c>
      <c r="AN119" s="183" t="str">
        <f>INDEX(ATS!$A:$AE,MATCH(ATS!$AJ119,ATS!$AD:$AD,0),4)</f>
        <v>MNGRY-M</v>
      </c>
      <c r="AP119" s="149">
        <v>7048652660589</v>
      </c>
      <c r="AQ119" s="149">
        <f t="shared" si="6"/>
        <v>7048652660589</v>
      </c>
      <c r="AR119" s="182">
        <f>INDEX(ATS!$A:$AE,MATCH(ATS!$AP119,ATS!$AD:$AD,0),1)</f>
        <v>845077</v>
      </c>
      <c r="AS119" s="182" t="str">
        <f>INDEX(ATS!$A:$AE,MATCH(ATS!$AP119,ATS!$AD:$AD,0),2)</f>
        <v>Falconer II Aero Helmet</v>
      </c>
      <c r="AT119" s="182" t="str">
        <f>INDEX(ATS!$A:$AE,MATCH(ATS!$AP119,ATS!$AD:$AD,0),4)</f>
        <v>MNGRY-M</v>
      </c>
      <c r="AU119" s="148" t="str">
        <f>INDEX(ATS!$A:$AE,MATCH(ATS!$AP119,ATS!$AD:$AD,0),7)</f>
        <v>Stock</v>
      </c>
    </row>
    <row r="120" spans="1:47" x14ac:dyDescent="0.2">
      <c r="A120">
        <v>810062</v>
      </c>
      <c r="B120" t="s">
        <v>631</v>
      </c>
      <c r="C120" t="s">
        <v>4226</v>
      </c>
      <c r="D120" t="s">
        <v>290</v>
      </c>
      <c r="E120" t="s">
        <v>288</v>
      </c>
      <c r="F120" t="s">
        <v>67</v>
      </c>
      <c r="G120" t="s">
        <v>128</v>
      </c>
      <c r="H120">
        <v>10</v>
      </c>
      <c r="I120">
        <v>10</v>
      </c>
      <c r="J120">
        <v>10</v>
      </c>
      <c r="K120">
        <v>10</v>
      </c>
      <c r="L120">
        <v>10</v>
      </c>
      <c r="M120">
        <v>10</v>
      </c>
      <c r="N120">
        <v>10</v>
      </c>
      <c r="O120">
        <v>10</v>
      </c>
      <c r="P120">
        <v>10</v>
      </c>
      <c r="Q120">
        <v>10</v>
      </c>
      <c r="R120">
        <v>10</v>
      </c>
      <c r="S120">
        <v>10</v>
      </c>
      <c r="T120">
        <v>10</v>
      </c>
      <c r="U120">
        <v>10</v>
      </c>
      <c r="V120">
        <v>10</v>
      </c>
      <c r="W120">
        <v>10</v>
      </c>
      <c r="X120">
        <v>10</v>
      </c>
      <c r="Y120">
        <v>10</v>
      </c>
      <c r="Z120">
        <v>10</v>
      </c>
      <c r="AA120">
        <v>10</v>
      </c>
      <c r="AC120" s="180" t="str">
        <f t="shared" si="7"/>
        <v>810062-TEBLK-L</v>
      </c>
      <c r="AD120" s="181">
        <f>IF(B120="NET","",IF(B120="","",IFERROR(VLOOKUP(AC120,EAN!$A:$B,2,FALSE),"MANGLER - MÅ OPPDATERE EAN-FANEN")))</f>
        <v>7048652328076</v>
      </c>
      <c r="AE120" s="180">
        <f t="shared" si="4"/>
        <v>10</v>
      </c>
      <c r="AF120" s="180">
        <f t="shared" si="5"/>
        <v>10</v>
      </c>
      <c r="AH120" s="133">
        <f>IF(B120="NET","",IFERROR(VLOOKUP(AD120,'2) Order Form'!$W$9:$W$684,1,FALSE),"Ikke med I order form"))</f>
        <v>7048652328076</v>
      </c>
      <c r="AJ120" s="159">
        <v>7048652660572</v>
      </c>
      <c r="AK120" s="149">
        <f>IFERROR(VLOOKUP(AJ120,'2) Order Form'!$W$9:$W$724,1,FALSE),"Ikke med I order form")</f>
        <v>7048652660572</v>
      </c>
      <c r="AL120" s="182">
        <f>INDEX(ATS!$A:$AE,MATCH(ATS!$AJ120,ATS!$AD:$AD,0),1)</f>
        <v>845077</v>
      </c>
      <c r="AM120" s="182" t="str">
        <f>INDEX(ATS!$A:$AE,MATCH(ATS!$AJ120,ATS!$AD:$AD,0),2)</f>
        <v>Falconer II Aero Helmet</v>
      </c>
      <c r="AN120" s="183" t="str">
        <f>INDEX(ATS!$A:$AE,MATCH(ATS!$AJ120,ATS!$AD:$AD,0),4)</f>
        <v>MNGRY-L</v>
      </c>
      <c r="AP120" s="149">
        <v>7048652660572</v>
      </c>
      <c r="AQ120" s="149">
        <f t="shared" si="6"/>
        <v>7048652660572</v>
      </c>
      <c r="AR120" s="182">
        <f>INDEX(ATS!$A:$AE,MATCH(ATS!$AP120,ATS!$AD:$AD,0),1)</f>
        <v>845077</v>
      </c>
      <c r="AS120" s="182" t="str">
        <f>INDEX(ATS!$A:$AE,MATCH(ATS!$AP120,ATS!$AD:$AD,0),2)</f>
        <v>Falconer II Aero Helmet</v>
      </c>
      <c r="AT120" s="182" t="str">
        <f>INDEX(ATS!$A:$AE,MATCH(ATS!$AP120,ATS!$AD:$AD,0),4)</f>
        <v>MNGRY-L</v>
      </c>
      <c r="AU120" s="148" t="str">
        <f>INDEX(ATS!$A:$AE,MATCH(ATS!$AP120,ATS!$AD:$AD,0),7)</f>
        <v>Stock</v>
      </c>
    </row>
    <row r="121" spans="1:47" x14ac:dyDescent="0.2">
      <c r="A121" s="155">
        <v>810063</v>
      </c>
      <c r="B121" t="s">
        <v>292</v>
      </c>
      <c r="H121" s="155">
        <v>202137</v>
      </c>
      <c r="I121" s="155">
        <v>202137</v>
      </c>
      <c r="J121" s="155">
        <v>202137</v>
      </c>
      <c r="K121" s="155">
        <v>202137</v>
      </c>
      <c r="L121" s="155">
        <v>202137</v>
      </c>
      <c r="M121" s="155">
        <v>202137</v>
      </c>
      <c r="N121" s="155">
        <v>202137</v>
      </c>
      <c r="O121" s="155">
        <v>202137</v>
      </c>
      <c r="P121" s="155">
        <v>202137</v>
      </c>
      <c r="Q121" s="155">
        <v>202137</v>
      </c>
      <c r="R121" s="155">
        <v>202137</v>
      </c>
      <c r="S121" s="155">
        <v>202137</v>
      </c>
      <c r="T121" s="155">
        <v>202137</v>
      </c>
      <c r="U121" s="155">
        <v>202137</v>
      </c>
      <c r="V121" s="155">
        <v>202137</v>
      </c>
      <c r="W121" s="155">
        <v>202137</v>
      </c>
      <c r="X121" s="155">
        <v>202137</v>
      </c>
      <c r="Y121" s="155">
        <v>202137</v>
      </c>
      <c r="Z121" s="155">
        <v>202137</v>
      </c>
      <c r="AA121" s="155">
        <v>202137</v>
      </c>
      <c r="AC121" s="180" t="str">
        <f t="shared" si="7"/>
        <v>810063-</v>
      </c>
      <c r="AD121" s="181" t="str">
        <f>IF(B121="NET","",IF(B121="","",IFERROR(VLOOKUP(AC121,EAN!$A:$B,2,FALSE),"MANGLER - MÅ OPPDATERE EAN-FANEN")))</f>
        <v/>
      </c>
      <c r="AE121" s="180">
        <f t="shared" si="4"/>
        <v>202137</v>
      </c>
      <c r="AF121" s="180">
        <f t="shared" si="5"/>
        <v>202137</v>
      </c>
      <c r="AH121" s="149" t="str">
        <f>IF(B121="NET","",IFERROR(VLOOKUP(AD121,'2) Order Form'!$W$9:$W$684,1,FALSE),"Ikke med I order form"))</f>
        <v/>
      </c>
      <c r="AI121" s="171"/>
      <c r="AJ121" s="159">
        <v>7048652273949</v>
      </c>
      <c r="AK121" s="149">
        <f>IFERROR(VLOOKUP(AJ121,'2) Order Form'!$W$9:$W$724,1,FALSE),"Ikke med I order form")</f>
        <v>7048652273949</v>
      </c>
      <c r="AL121" s="182">
        <f>INDEX(ATS!$A:$AE,MATCH(ATS!$AJ121,ATS!$AD:$AD,0),1)</f>
        <v>845076</v>
      </c>
      <c r="AM121" s="182" t="str">
        <f>INDEX(ATS!$A:$AE,MATCH(ATS!$AJ121,ATS!$AD:$AD,0),2)</f>
        <v>Falconer II Mips Helmet</v>
      </c>
      <c r="AN121" s="183" t="str">
        <f>INDEX(ATS!$A:$AE,MATCH(ATS!$AJ121,ATS!$AD:$AD,0),4)</f>
        <v>MWHTE-M</v>
      </c>
      <c r="AP121" s="149">
        <v>7048652539847</v>
      </c>
      <c r="AQ121" s="149">
        <f t="shared" si="6"/>
        <v>7048652539847</v>
      </c>
      <c r="AR121" s="182">
        <f>INDEX(ATS!$A:$AE,MATCH(ATS!$AP121,ATS!$AD:$AD,0),1)</f>
        <v>845076</v>
      </c>
      <c r="AS121" s="182" t="str">
        <f>INDEX(ATS!$A:$AE,MATCH(ATS!$AP121,ATS!$AD:$AD,0),2)</f>
        <v>Falconer II Mips Helmet</v>
      </c>
      <c r="AT121" s="182" t="str">
        <f>INDEX(ATS!$A:$AE,MATCH(ATS!$AP121,ATS!$AD:$AD,0),4)</f>
        <v>MBLCK-M</v>
      </c>
      <c r="AU121" s="148" t="str">
        <f>INDEX(ATS!$A:$AE,MATCH(ATS!$AP121,ATS!$AD:$AD,0),7)</f>
        <v>Active</v>
      </c>
    </row>
    <row r="122" spans="1:47" x14ac:dyDescent="0.2">
      <c r="A122">
        <v>810063</v>
      </c>
      <c r="B122" t="s">
        <v>4436</v>
      </c>
      <c r="C122" t="s">
        <v>4226</v>
      </c>
      <c r="D122" t="s">
        <v>291</v>
      </c>
      <c r="E122" t="s">
        <v>288</v>
      </c>
      <c r="F122" t="s">
        <v>8</v>
      </c>
      <c r="G122" t="s">
        <v>128</v>
      </c>
      <c r="H122">
        <v>23</v>
      </c>
      <c r="I122">
        <v>23</v>
      </c>
      <c r="J122">
        <v>23</v>
      </c>
      <c r="K122">
        <v>23</v>
      </c>
      <c r="L122">
        <v>23</v>
      </c>
      <c r="M122">
        <v>23</v>
      </c>
      <c r="N122">
        <v>23</v>
      </c>
      <c r="O122">
        <v>23</v>
      </c>
      <c r="P122">
        <v>23</v>
      </c>
      <c r="Q122">
        <v>23</v>
      </c>
      <c r="R122">
        <v>23</v>
      </c>
      <c r="S122">
        <v>23</v>
      </c>
      <c r="T122">
        <v>23</v>
      </c>
      <c r="U122">
        <v>23</v>
      </c>
      <c r="V122">
        <v>23</v>
      </c>
      <c r="W122">
        <v>23</v>
      </c>
      <c r="X122">
        <v>23</v>
      </c>
      <c r="Y122">
        <v>23</v>
      </c>
      <c r="Z122">
        <v>23</v>
      </c>
      <c r="AA122">
        <v>23</v>
      </c>
      <c r="AC122" s="180" t="str">
        <f t="shared" si="7"/>
        <v>810063-TEBLK-S</v>
      </c>
      <c r="AD122" s="181">
        <f>IF(B122="NET","",IF(B122="","",IFERROR(VLOOKUP(AC122,EAN!$A:$B,2,FALSE),"MANGLER - MÅ OPPDATERE EAN-FANEN")))</f>
        <v>7048652328120</v>
      </c>
      <c r="AE122" s="180">
        <f t="shared" si="4"/>
        <v>23</v>
      </c>
      <c r="AF122" s="180">
        <f t="shared" si="5"/>
        <v>23</v>
      </c>
      <c r="AH122" s="149">
        <f>IF(B122="NET","",IFERROR(VLOOKUP(AD122,'2) Order Form'!$W$9:$W$684,1,FALSE),"Ikke med I order form"))</f>
        <v>7048652328120</v>
      </c>
      <c r="AI122" s="171"/>
      <c r="AJ122" s="159">
        <v>7048652273932</v>
      </c>
      <c r="AK122" s="149">
        <f>IFERROR(VLOOKUP(AJ122,'2) Order Form'!$W$9:$W$724,1,FALSE),"Ikke med I order form")</f>
        <v>7048652273932</v>
      </c>
      <c r="AL122" s="182">
        <f>INDEX(ATS!$A:$AE,MATCH(ATS!$AJ122,ATS!$AD:$AD,0),1)</f>
        <v>845076</v>
      </c>
      <c r="AM122" s="182" t="str">
        <f>INDEX(ATS!$A:$AE,MATCH(ATS!$AJ122,ATS!$AD:$AD,0),2)</f>
        <v>Falconer II Mips Helmet</v>
      </c>
      <c r="AN122" s="183" t="str">
        <f>INDEX(ATS!$A:$AE,MATCH(ATS!$AJ122,ATS!$AD:$AD,0),4)</f>
        <v>MWHTE-L</v>
      </c>
      <c r="AP122" s="149">
        <v>7048652539830</v>
      </c>
      <c r="AQ122" s="149">
        <f t="shared" si="6"/>
        <v>7048652539830</v>
      </c>
      <c r="AR122" s="182">
        <f>INDEX(ATS!$A:$AE,MATCH(ATS!$AP122,ATS!$AD:$AD,0),1)</f>
        <v>845076</v>
      </c>
      <c r="AS122" s="182" t="str">
        <f>INDEX(ATS!$A:$AE,MATCH(ATS!$AP122,ATS!$AD:$AD,0),2)</f>
        <v>Falconer II Mips Helmet</v>
      </c>
      <c r="AT122" s="182" t="str">
        <f>INDEX(ATS!$A:$AE,MATCH(ATS!$AP122,ATS!$AD:$AD,0),4)</f>
        <v>MBLCK-L</v>
      </c>
      <c r="AU122" s="148" t="str">
        <f>INDEX(ATS!$A:$AE,MATCH(ATS!$AP122,ATS!$AD:$AD,0),7)</f>
        <v>Active</v>
      </c>
    </row>
    <row r="123" spans="1:47" x14ac:dyDescent="0.2">
      <c r="A123">
        <v>810063</v>
      </c>
      <c r="B123" t="s">
        <v>4436</v>
      </c>
      <c r="C123" t="s">
        <v>4226</v>
      </c>
      <c r="D123" t="s">
        <v>289</v>
      </c>
      <c r="E123" t="s">
        <v>288</v>
      </c>
      <c r="F123" t="s">
        <v>7</v>
      </c>
      <c r="G123" t="s">
        <v>128</v>
      </c>
      <c r="H123">
        <v>39</v>
      </c>
      <c r="I123">
        <v>39</v>
      </c>
      <c r="J123">
        <v>39</v>
      </c>
      <c r="K123">
        <v>39</v>
      </c>
      <c r="L123">
        <v>39</v>
      </c>
      <c r="M123">
        <v>39</v>
      </c>
      <c r="N123">
        <v>39</v>
      </c>
      <c r="O123">
        <v>39</v>
      </c>
      <c r="P123">
        <v>39</v>
      </c>
      <c r="Q123">
        <v>39</v>
      </c>
      <c r="R123">
        <v>39</v>
      </c>
      <c r="S123">
        <v>39</v>
      </c>
      <c r="T123">
        <v>39</v>
      </c>
      <c r="U123">
        <v>39</v>
      </c>
      <c r="V123">
        <v>39</v>
      </c>
      <c r="W123">
        <v>39</v>
      </c>
      <c r="X123">
        <v>39</v>
      </c>
      <c r="Y123">
        <v>39</v>
      </c>
      <c r="Z123">
        <v>39</v>
      </c>
      <c r="AA123">
        <v>39</v>
      </c>
      <c r="AC123" s="180" t="str">
        <f t="shared" si="7"/>
        <v>810063-TEBLK-M</v>
      </c>
      <c r="AD123" s="181">
        <f>IF(B123="NET","",IF(B123="","",IFERROR(VLOOKUP(AC123,EAN!$A:$B,2,FALSE),"MANGLER - MÅ OPPDATERE EAN-FANEN")))</f>
        <v>7048652328113</v>
      </c>
      <c r="AE123" s="180">
        <f t="shared" si="4"/>
        <v>39</v>
      </c>
      <c r="AF123" s="180">
        <f t="shared" si="5"/>
        <v>39</v>
      </c>
      <c r="AH123" s="149">
        <f>IF(B123="NET","",IFERROR(VLOOKUP(AD123,'2) Order Form'!$W$9:$W$684,1,FALSE),"Ikke med I order form"))</f>
        <v>7048652328113</v>
      </c>
      <c r="AI123" s="171"/>
      <c r="AJ123" s="159">
        <v>7048652539847</v>
      </c>
      <c r="AK123" s="149">
        <f>IFERROR(VLOOKUP(AJ123,'2) Order Form'!$W$9:$W$724,1,FALSE),"Ikke med I order form")</f>
        <v>7048652539847</v>
      </c>
      <c r="AL123" s="182">
        <f>INDEX(ATS!$A:$AE,MATCH(ATS!$AJ123,ATS!$AD:$AD,0),1)</f>
        <v>845076</v>
      </c>
      <c r="AM123" s="182" t="str">
        <f>INDEX(ATS!$A:$AE,MATCH(ATS!$AJ123,ATS!$AD:$AD,0),2)</f>
        <v>Falconer II Mips Helmet</v>
      </c>
      <c r="AN123" s="183" t="str">
        <f>INDEX(ATS!$A:$AE,MATCH(ATS!$AJ123,ATS!$AD:$AD,0),4)</f>
        <v>MBLCK-M</v>
      </c>
      <c r="AP123" s="149">
        <v>7048652660480</v>
      </c>
      <c r="AQ123" s="149">
        <f t="shared" si="6"/>
        <v>7048652660480</v>
      </c>
      <c r="AR123" s="182">
        <f>INDEX(ATS!$A:$AE,MATCH(ATS!$AP123,ATS!$AD:$AD,0),1)</f>
        <v>845076</v>
      </c>
      <c r="AS123" s="182" t="str">
        <f>INDEX(ATS!$A:$AE,MATCH(ATS!$AP123,ATS!$AD:$AD,0),2)</f>
        <v>Falconer II Mips Helmet</v>
      </c>
      <c r="AT123" s="182" t="str">
        <f>INDEX(ATS!$A:$AE,MATCH(ATS!$AP123,ATS!$AD:$AD,0),4)</f>
        <v>MCHOR-M</v>
      </c>
      <c r="AU123" s="148" t="str">
        <f>INDEX(ATS!$A:$AE,MATCH(ATS!$AP123,ATS!$AD:$AD,0),7)</f>
        <v>Stock</v>
      </c>
    </row>
    <row r="124" spans="1:47" x14ac:dyDescent="0.2">
      <c r="A124">
        <v>810063</v>
      </c>
      <c r="B124" t="s">
        <v>4436</v>
      </c>
      <c r="C124" t="s">
        <v>4226</v>
      </c>
      <c r="D124" t="s">
        <v>290</v>
      </c>
      <c r="E124" t="s">
        <v>288</v>
      </c>
      <c r="F124" t="s">
        <v>67</v>
      </c>
      <c r="G124" t="s">
        <v>128</v>
      </c>
      <c r="H124">
        <v>21</v>
      </c>
      <c r="I124">
        <v>21</v>
      </c>
      <c r="J124">
        <v>21</v>
      </c>
      <c r="K124">
        <v>21</v>
      </c>
      <c r="L124">
        <v>21</v>
      </c>
      <c r="M124">
        <v>21</v>
      </c>
      <c r="N124">
        <v>21</v>
      </c>
      <c r="O124">
        <v>21</v>
      </c>
      <c r="P124">
        <v>21</v>
      </c>
      <c r="Q124">
        <v>21</v>
      </c>
      <c r="R124">
        <v>21</v>
      </c>
      <c r="S124">
        <v>21</v>
      </c>
      <c r="T124">
        <v>21</v>
      </c>
      <c r="U124">
        <v>21</v>
      </c>
      <c r="V124">
        <v>21</v>
      </c>
      <c r="W124">
        <v>21</v>
      </c>
      <c r="X124">
        <v>21</v>
      </c>
      <c r="Y124">
        <v>21</v>
      </c>
      <c r="Z124">
        <v>21</v>
      </c>
      <c r="AA124">
        <v>21</v>
      </c>
      <c r="AC124" s="180" t="str">
        <f t="shared" si="7"/>
        <v>810063-TEBLK-L</v>
      </c>
      <c r="AD124" s="181">
        <f>IF(B124="NET","",IF(B124="","",IFERROR(VLOOKUP(AC124,EAN!$A:$B,2,FALSE),"MANGLER - MÅ OPPDATERE EAN-FANEN")))</f>
        <v>7048652328106</v>
      </c>
      <c r="AE124" s="180">
        <f t="shared" si="4"/>
        <v>21</v>
      </c>
      <c r="AF124" s="180">
        <f t="shared" si="5"/>
        <v>21</v>
      </c>
      <c r="AH124" s="133">
        <f>IF(B124="NET","",IFERROR(VLOOKUP(AD124,'2) Order Form'!$W$9:$W$684,1,FALSE),"Ikke med I order form"))</f>
        <v>7048652328106</v>
      </c>
      <c r="AJ124" s="159">
        <v>7048652539830</v>
      </c>
      <c r="AK124" s="149">
        <f>IFERROR(VLOOKUP(AJ124,'2) Order Form'!$W$9:$W$724,1,FALSE),"Ikke med I order form")</f>
        <v>7048652539830</v>
      </c>
      <c r="AL124" s="182">
        <f>INDEX(ATS!$A:$AE,MATCH(ATS!$AJ124,ATS!$AD:$AD,0),1)</f>
        <v>845076</v>
      </c>
      <c r="AM124" s="182" t="str">
        <f>INDEX(ATS!$A:$AE,MATCH(ATS!$AJ124,ATS!$AD:$AD,0),2)</f>
        <v>Falconer II Mips Helmet</v>
      </c>
      <c r="AN124" s="183" t="str">
        <f>INDEX(ATS!$A:$AE,MATCH(ATS!$AJ124,ATS!$AD:$AD,0),4)</f>
        <v>MBLCK-L</v>
      </c>
      <c r="AP124" s="149">
        <v>7048652660473</v>
      </c>
      <c r="AQ124" s="149">
        <f t="shared" si="6"/>
        <v>7048652660473</v>
      </c>
      <c r="AR124" s="182">
        <f>INDEX(ATS!$A:$AE,MATCH(ATS!$AP124,ATS!$AD:$AD,0),1)</f>
        <v>845076</v>
      </c>
      <c r="AS124" s="182" t="str">
        <f>INDEX(ATS!$A:$AE,MATCH(ATS!$AP124,ATS!$AD:$AD,0),2)</f>
        <v>Falconer II Mips Helmet</v>
      </c>
      <c r="AT124" s="182" t="str">
        <f>INDEX(ATS!$A:$AE,MATCH(ATS!$AP124,ATS!$AD:$AD,0),4)</f>
        <v>MCHOR-L</v>
      </c>
      <c r="AU124" s="148" t="str">
        <f>INDEX(ATS!$A:$AE,MATCH(ATS!$AP124,ATS!$AD:$AD,0),7)</f>
        <v>Stock</v>
      </c>
    </row>
    <row r="125" spans="1:47" x14ac:dyDescent="0.2">
      <c r="A125" s="155">
        <v>810064</v>
      </c>
      <c r="B125" t="s">
        <v>292</v>
      </c>
      <c r="H125" s="155">
        <v>202137</v>
      </c>
      <c r="I125" s="155">
        <v>202137</v>
      </c>
      <c r="J125" s="155">
        <v>202137</v>
      </c>
      <c r="K125" s="155">
        <v>202137</v>
      </c>
      <c r="L125" s="155">
        <v>202137</v>
      </c>
      <c r="M125" s="155">
        <v>202137</v>
      </c>
      <c r="N125" s="155">
        <v>202137</v>
      </c>
      <c r="O125" s="155">
        <v>202137</v>
      </c>
      <c r="P125" s="155">
        <v>202137</v>
      </c>
      <c r="Q125" s="155">
        <v>202137</v>
      </c>
      <c r="R125" s="155">
        <v>202137</v>
      </c>
      <c r="S125" s="155">
        <v>202137</v>
      </c>
      <c r="T125" s="155">
        <v>202137</v>
      </c>
      <c r="U125" s="155">
        <v>202137</v>
      </c>
      <c r="V125" s="155">
        <v>202137</v>
      </c>
      <c r="W125" s="155">
        <v>202137</v>
      </c>
      <c r="X125" s="155">
        <v>202137</v>
      </c>
      <c r="Y125" s="155">
        <v>202137</v>
      </c>
      <c r="Z125" s="155">
        <v>202137</v>
      </c>
      <c r="AA125" s="155">
        <v>202137</v>
      </c>
      <c r="AC125" s="180" t="str">
        <f t="shared" si="7"/>
        <v>810064-</v>
      </c>
      <c r="AD125" s="181" t="str">
        <f>IF(B125="NET","",IF(B125="","",IFERROR(VLOOKUP(AC125,EAN!$A:$B,2,FALSE),"MANGLER - MÅ OPPDATERE EAN-FANEN")))</f>
        <v/>
      </c>
      <c r="AE125" s="180">
        <f t="shared" si="4"/>
        <v>202137</v>
      </c>
      <c r="AF125" s="180">
        <f t="shared" si="5"/>
        <v>202137</v>
      </c>
      <c r="AH125" s="133" t="str">
        <f>IF(B125="NET","",IFERROR(VLOOKUP(AD125,'2) Order Form'!$W$9:$W$684,1,FALSE),"Ikke med I order form"))</f>
        <v/>
      </c>
      <c r="AJ125" s="159">
        <v>7048652660480</v>
      </c>
      <c r="AK125" s="149">
        <f>IFERROR(VLOOKUP(AJ125,'2) Order Form'!$W$9:$W$724,1,FALSE),"Ikke med I order form")</f>
        <v>7048652660480</v>
      </c>
      <c r="AL125" s="182">
        <f>INDEX(ATS!$A:$AE,MATCH(ATS!$AJ125,ATS!$AD:$AD,0),1)</f>
        <v>845076</v>
      </c>
      <c r="AM125" s="182" t="str">
        <f>INDEX(ATS!$A:$AE,MATCH(ATS!$AJ125,ATS!$AD:$AD,0),2)</f>
        <v>Falconer II Mips Helmet</v>
      </c>
      <c r="AN125" s="183" t="str">
        <f>INDEX(ATS!$A:$AE,MATCH(ATS!$AJ125,ATS!$AD:$AD,0),4)</f>
        <v>MCHOR-M</v>
      </c>
      <c r="AP125" s="149">
        <v>7048652660503</v>
      </c>
      <c r="AQ125" s="149">
        <f t="shared" si="6"/>
        <v>7048652660503</v>
      </c>
      <c r="AR125" s="182">
        <f>INDEX(ATS!$A:$AE,MATCH(ATS!$AP125,ATS!$AD:$AD,0),1)</f>
        <v>845076</v>
      </c>
      <c r="AS125" s="182" t="str">
        <f>INDEX(ATS!$A:$AE,MATCH(ATS!$AP125,ATS!$AD:$AD,0),2)</f>
        <v>Falconer II Mips Helmet</v>
      </c>
      <c r="AT125" s="182" t="str">
        <f>INDEX(ATS!$A:$AE,MATCH(ATS!$AP125,ATS!$AD:$AD,0),4)</f>
        <v>MNGRY-M</v>
      </c>
      <c r="AU125" s="148" t="str">
        <f>INDEX(ATS!$A:$AE,MATCH(ATS!$AP125,ATS!$AD:$AD,0),7)</f>
        <v>Stock</v>
      </c>
    </row>
    <row r="126" spans="1:47" x14ac:dyDescent="0.2">
      <c r="A126">
        <v>810064</v>
      </c>
      <c r="B126" t="s">
        <v>633</v>
      </c>
      <c r="C126" t="s">
        <v>4226</v>
      </c>
      <c r="D126" t="s">
        <v>569</v>
      </c>
      <c r="E126" t="s">
        <v>288</v>
      </c>
      <c r="F126" t="s">
        <v>85</v>
      </c>
      <c r="G126" t="s">
        <v>128</v>
      </c>
      <c r="H126">
        <v>21</v>
      </c>
      <c r="I126">
        <v>21</v>
      </c>
      <c r="J126">
        <v>21</v>
      </c>
      <c r="K126">
        <v>21</v>
      </c>
      <c r="L126">
        <v>21</v>
      </c>
      <c r="M126">
        <v>21</v>
      </c>
      <c r="N126">
        <v>21</v>
      </c>
      <c r="O126">
        <v>21</v>
      </c>
      <c r="P126">
        <v>21</v>
      </c>
      <c r="Q126">
        <v>21</v>
      </c>
      <c r="R126">
        <v>21</v>
      </c>
      <c r="S126">
        <v>21</v>
      </c>
      <c r="T126">
        <v>21</v>
      </c>
      <c r="U126">
        <v>21</v>
      </c>
      <c r="V126">
        <v>21</v>
      </c>
      <c r="W126">
        <v>21</v>
      </c>
      <c r="X126">
        <v>21</v>
      </c>
      <c r="Y126">
        <v>21</v>
      </c>
      <c r="Z126">
        <v>21</v>
      </c>
      <c r="AA126">
        <v>21</v>
      </c>
      <c r="AC126" s="180" t="str">
        <f t="shared" si="7"/>
        <v>810064-TEBLK-SM</v>
      </c>
      <c r="AD126" s="181">
        <f>IF(B126="NET","",IF(B126="","",IFERROR(VLOOKUP(AC126,EAN!$A:$B,2,FALSE),"MANGLER - MÅ OPPDATERE EAN-FANEN")))</f>
        <v>7048652328151</v>
      </c>
      <c r="AE126" s="180">
        <f t="shared" si="4"/>
        <v>21</v>
      </c>
      <c r="AF126" s="180">
        <f t="shared" si="5"/>
        <v>21</v>
      </c>
      <c r="AH126" s="133">
        <f>IF(B126="NET","",IFERROR(VLOOKUP(AD126,'2) Order Form'!$W$9:$W$684,1,FALSE),"Ikke med I order form"))</f>
        <v>7048652328151</v>
      </c>
      <c r="AJ126" s="159">
        <v>7048652660473</v>
      </c>
      <c r="AK126" s="149">
        <f>IFERROR(VLOOKUP(AJ126,'2) Order Form'!$W$9:$W$724,1,FALSE),"Ikke med I order form")</f>
        <v>7048652660473</v>
      </c>
      <c r="AL126" s="182">
        <f>INDEX(ATS!$A:$AE,MATCH(ATS!$AJ126,ATS!$AD:$AD,0),1)</f>
        <v>845076</v>
      </c>
      <c r="AM126" s="182" t="str">
        <f>INDEX(ATS!$A:$AE,MATCH(ATS!$AJ126,ATS!$AD:$AD,0),2)</f>
        <v>Falconer II Mips Helmet</v>
      </c>
      <c r="AN126" s="183" t="str">
        <f>INDEX(ATS!$A:$AE,MATCH(ATS!$AJ126,ATS!$AD:$AD,0),4)</f>
        <v>MCHOR-L</v>
      </c>
      <c r="AP126" s="149">
        <v>7048652660497</v>
      </c>
      <c r="AQ126" s="149">
        <f t="shared" si="6"/>
        <v>7048652660497</v>
      </c>
      <c r="AR126" s="182">
        <f>INDEX(ATS!$A:$AE,MATCH(ATS!$AP126,ATS!$AD:$AD,0),1)</f>
        <v>845076</v>
      </c>
      <c r="AS126" s="182" t="str">
        <f>INDEX(ATS!$A:$AE,MATCH(ATS!$AP126,ATS!$AD:$AD,0),2)</f>
        <v>Falconer II Mips Helmet</v>
      </c>
      <c r="AT126" s="182" t="str">
        <f>INDEX(ATS!$A:$AE,MATCH(ATS!$AP126,ATS!$AD:$AD,0),4)</f>
        <v>MNGRY-L</v>
      </c>
      <c r="AU126" s="148" t="str">
        <f>INDEX(ATS!$A:$AE,MATCH(ATS!$AP126,ATS!$AD:$AD,0),7)</f>
        <v>Stock</v>
      </c>
    </row>
    <row r="127" spans="1:47" x14ac:dyDescent="0.2">
      <c r="A127">
        <v>810064</v>
      </c>
      <c r="B127" t="s">
        <v>633</v>
      </c>
      <c r="C127" t="s">
        <v>4226</v>
      </c>
      <c r="D127" t="s">
        <v>570</v>
      </c>
      <c r="E127" t="s">
        <v>288</v>
      </c>
      <c r="F127" t="s">
        <v>86</v>
      </c>
      <c r="G127" t="s">
        <v>128</v>
      </c>
      <c r="H127">
        <v>25</v>
      </c>
      <c r="I127">
        <v>25</v>
      </c>
      <c r="J127">
        <v>25</v>
      </c>
      <c r="K127">
        <v>25</v>
      </c>
      <c r="L127">
        <v>25</v>
      </c>
      <c r="M127">
        <v>25</v>
      </c>
      <c r="N127">
        <v>25</v>
      </c>
      <c r="O127">
        <v>25</v>
      </c>
      <c r="P127">
        <v>25</v>
      </c>
      <c r="Q127">
        <v>25</v>
      </c>
      <c r="R127">
        <v>25</v>
      </c>
      <c r="S127">
        <v>25</v>
      </c>
      <c r="T127">
        <v>25</v>
      </c>
      <c r="U127">
        <v>25</v>
      </c>
      <c r="V127">
        <v>25</v>
      </c>
      <c r="W127">
        <v>25</v>
      </c>
      <c r="X127">
        <v>25</v>
      </c>
      <c r="Y127">
        <v>25</v>
      </c>
      <c r="Z127">
        <v>25</v>
      </c>
      <c r="AA127">
        <v>25</v>
      </c>
      <c r="AC127" s="180" t="str">
        <f t="shared" si="7"/>
        <v>810064-TEBLK-ML</v>
      </c>
      <c r="AD127" s="181">
        <f>IF(B127="NET","",IF(B127="","",IFERROR(VLOOKUP(AC127,EAN!$A:$B,2,FALSE),"MANGLER - MÅ OPPDATERE EAN-FANEN")))</f>
        <v>7048652328144</v>
      </c>
      <c r="AE127" s="180">
        <f t="shared" si="4"/>
        <v>25</v>
      </c>
      <c r="AF127" s="180">
        <f t="shared" si="5"/>
        <v>25</v>
      </c>
      <c r="AH127" s="149">
        <f>IF(B127="NET","",IFERROR(VLOOKUP(AD127,'2) Order Form'!$W$9:$W$684,1,FALSE),"Ikke med I order form"))</f>
        <v>7048652328144</v>
      </c>
      <c r="AI127" s="171"/>
      <c r="AJ127" s="159">
        <v>7048652660503</v>
      </c>
      <c r="AK127" s="149">
        <f>IFERROR(VLOOKUP(AJ127,'2) Order Form'!$W$9:$W$724,1,FALSE),"Ikke med I order form")</f>
        <v>7048652660503</v>
      </c>
      <c r="AL127" s="182">
        <f>INDEX(ATS!$A:$AE,MATCH(ATS!$AJ127,ATS!$AD:$AD,0),1)</f>
        <v>845076</v>
      </c>
      <c r="AM127" s="182" t="str">
        <f>INDEX(ATS!$A:$AE,MATCH(ATS!$AJ127,ATS!$AD:$AD,0),2)</f>
        <v>Falconer II Mips Helmet</v>
      </c>
      <c r="AN127" s="183" t="str">
        <f>INDEX(ATS!$A:$AE,MATCH(ATS!$AJ127,ATS!$AD:$AD,0),4)</f>
        <v>MNGRY-M</v>
      </c>
      <c r="AP127" s="149">
        <v>7048652273949</v>
      </c>
      <c r="AQ127" s="149">
        <f t="shared" si="6"/>
        <v>7048652273949</v>
      </c>
      <c r="AR127" s="182">
        <f>INDEX(ATS!$A:$AE,MATCH(ATS!$AP127,ATS!$AD:$AD,0),1)</f>
        <v>845076</v>
      </c>
      <c r="AS127" s="182" t="str">
        <f>INDEX(ATS!$A:$AE,MATCH(ATS!$AP127,ATS!$AD:$AD,0),2)</f>
        <v>Falconer II Mips Helmet</v>
      </c>
      <c r="AT127" s="182" t="str">
        <f>INDEX(ATS!$A:$AE,MATCH(ATS!$AP127,ATS!$AD:$AD,0),4)</f>
        <v>MWHTE-M</v>
      </c>
      <c r="AU127" s="148" t="str">
        <f>INDEX(ATS!$A:$AE,MATCH(ATS!$AP127,ATS!$AD:$AD,0),7)</f>
        <v>Active</v>
      </c>
    </row>
    <row r="128" spans="1:47" x14ac:dyDescent="0.2">
      <c r="A128">
        <v>810064</v>
      </c>
      <c r="B128" t="s">
        <v>633</v>
      </c>
      <c r="C128" t="s">
        <v>4226</v>
      </c>
      <c r="D128" t="s">
        <v>571</v>
      </c>
      <c r="E128" t="s">
        <v>288</v>
      </c>
      <c r="F128" t="s">
        <v>87</v>
      </c>
      <c r="G128" t="s">
        <v>128</v>
      </c>
      <c r="H128">
        <v>20</v>
      </c>
      <c r="I128">
        <v>20</v>
      </c>
      <c r="J128">
        <v>20</v>
      </c>
      <c r="K128">
        <v>20</v>
      </c>
      <c r="L128">
        <v>20</v>
      </c>
      <c r="M128">
        <v>20</v>
      </c>
      <c r="N128">
        <v>20</v>
      </c>
      <c r="O128">
        <v>20</v>
      </c>
      <c r="P128">
        <v>20</v>
      </c>
      <c r="Q128">
        <v>20</v>
      </c>
      <c r="R128">
        <v>20</v>
      </c>
      <c r="S128">
        <v>20</v>
      </c>
      <c r="T128">
        <v>20</v>
      </c>
      <c r="U128">
        <v>20</v>
      </c>
      <c r="V128">
        <v>20</v>
      </c>
      <c r="W128">
        <v>20</v>
      </c>
      <c r="X128">
        <v>20</v>
      </c>
      <c r="Y128">
        <v>20</v>
      </c>
      <c r="Z128">
        <v>20</v>
      </c>
      <c r="AA128">
        <v>20</v>
      </c>
      <c r="AC128" s="180" t="str">
        <f t="shared" si="7"/>
        <v>810064-TEBLK-LXL</v>
      </c>
      <c r="AD128" s="181">
        <f>IF(B128="NET","",IF(B128="","",IFERROR(VLOOKUP(AC128,EAN!$A:$B,2,FALSE),"MANGLER - MÅ OPPDATERE EAN-FANEN")))</f>
        <v>7048652328137</v>
      </c>
      <c r="AE128" s="180">
        <f t="shared" si="4"/>
        <v>20</v>
      </c>
      <c r="AF128" s="180">
        <f t="shared" si="5"/>
        <v>20</v>
      </c>
      <c r="AH128" s="149">
        <f>IF(B128="NET","",IFERROR(VLOOKUP(AD128,'2) Order Form'!$W$9:$W$684,1,FALSE),"Ikke med I order form"))</f>
        <v>7048652328137</v>
      </c>
      <c r="AI128" s="171"/>
      <c r="AJ128" s="159">
        <v>7048652660497</v>
      </c>
      <c r="AK128" s="149">
        <f>IFERROR(VLOOKUP(AJ128,'2) Order Form'!$W$9:$W$724,1,FALSE),"Ikke med I order form")</f>
        <v>7048652660497</v>
      </c>
      <c r="AL128" s="182">
        <f>INDEX(ATS!$A:$AE,MATCH(ATS!$AJ128,ATS!$AD:$AD,0),1)</f>
        <v>845076</v>
      </c>
      <c r="AM128" s="182" t="str">
        <f>INDEX(ATS!$A:$AE,MATCH(ATS!$AJ128,ATS!$AD:$AD,0),2)</f>
        <v>Falconer II Mips Helmet</v>
      </c>
      <c r="AN128" s="183" t="str">
        <f>INDEX(ATS!$A:$AE,MATCH(ATS!$AJ128,ATS!$AD:$AD,0),4)</f>
        <v>MNGRY-L</v>
      </c>
      <c r="AP128" s="149">
        <v>7048652273932</v>
      </c>
      <c r="AQ128" s="149">
        <f t="shared" si="6"/>
        <v>7048652273932</v>
      </c>
      <c r="AR128" s="182">
        <f>INDEX(ATS!$A:$AE,MATCH(ATS!$AP128,ATS!$AD:$AD,0),1)</f>
        <v>845076</v>
      </c>
      <c r="AS128" s="182" t="str">
        <f>INDEX(ATS!$A:$AE,MATCH(ATS!$AP128,ATS!$AD:$AD,0),2)</f>
        <v>Falconer II Mips Helmet</v>
      </c>
      <c r="AT128" s="182" t="str">
        <f>INDEX(ATS!$A:$AE,MATCH(ATS!$AP128,ATS!$AD:$AD,0),4)</f>
        <v>MWHTE-L</v>
      </c>
      <c r="AU128" s="148" t="str">
        <f>INDEX(ATS!$A:$AE,MATCH(ATS!$AP128,ATS!$AD:$AD,0),7)</f>
        <v>Active</v>
      </c>
    </row>
    <row r="129" spans="1:47" x14ac:dyDescent="0.2">
      <c r="A129" s="155">
        <v>810065</v>
      </c>
      <c r="B129" t="s">
        <v>292</v>
      </c>
      <c r="H129" s="155">
        <v>202137</v>
      </c>
      <c r="I129" s="155">
        <v>202137</v>
      </c>
      <c r="J129" s="155">
        <v>202137</v>
      </c>
      <c r="K129" s="155">
        <v>202137</v>
      </c>
      <c r="L129" s="155">
        <v>202137</v>
      </c>
      <c r="M129" s="155">
        <v>202137</v>
      </c>
      <c r="N129" s="155">
        <v>202137</v>
      </c>
      <c r="O129" s="155">
        <v>202137</v>
      </c>
      <c r="P129" s="155">
        <v>202137</v>
      </c>
      <c r="Q129" s="155">
        <v>202137</v>
      </c>
      <c r="R129" s="155">
        <v>202137</v>
      </c>
      <c r="S129" s="155">
        <v>202137</v>
      </c>
      <c r="T129" s="155">
        <v>202137</v>
      </c>
      <c r="U129" s="155">
        <v>202137</v>
      </c>
      <c r="V129" s="155">
        <v>202137</v>
      </c>
      <c r="W129" s="155">
        <v>202137</v>
      </c>
      <c r="X129" s="155">
        <v>202137</v>
      </c>
      <c r="Y129" s="155">
        <v>202137</v>
      </c>
      <c r="Z129" s="155">
        <v>202137</v>
      </c>
      <c r="AA129" s="155">
        <v>202137</v>
      </c>
      <c r="AC129" s="180" t="str">
        <f t="shared" si="7"/>
        <v>810065-</v>
      </c>
      <c r="AD129" s="181" t="str">
        <f>IF(B129="NET","",IF(B129="","",IFERROR(VLOOKUP(AC129,EAN!$A:$B,2,FALSE),"MANGLER - MÅ OPPDATERE EAN-FANEN")))</f>
        <v/>
      </c>
      <c r="AE129" s="180">
        <f t="shared" si="4"/>
        <v>202137</v>
      </c>
      <c r="AF129" s="180">
        <f t="shared" si="5"/>
        <v>202137</v>
      </c>
      <c r="AH129" s="133" t="str">
        <f>IF(B129="NET","",IFERROR(VLOOKUP(AD129,'2) Order Form'!$W$9:$W$684,1,FALSE),"Ikke med I order form"))</f>
        <v/>
      </c>
      <c r="AJ129" s="159">
        <v>7048652329257</v>
      </c>
      <c r="AK129" s="149">
        <f>IFERROR(VLOOKUP(AJ129,'2) Order Form'!$W$9:$W$724,1,FALSE),"Ikke med I order form")</f>
        <v>7048652329257</v>
      </c>
      <c r="AL129" s="182">
        <f>INDEX(ATS!$A:$AE,MATCH(ATS!$AJ129,ATS!$AD:$AD,0),1)</f>
        <v>845075</v>
      </c>
      <c r="AM129" s="182" t="str">
        <f>INDEX(ATS!$A:$AE,MATCH(ATS!$AJ129,ATS!$AD:$AD,0),2)</f>
        <v>Falconer II Helmet</v>
      </c>
      <c r="AN129" s="183" t="str">
        <f>INDEX(ATS!$A:$AE,MATCH(ATS!$AJ129,ATS!$AD:$AD,0),4)</f>
        <v>MBLCK-M</v>
      </c>
      <c r="AP129" s="149">
        <v>7048652329257</v>
      </c>
      <c r="AQ129" s="149">
        <f t="shared" si="6"/>
        <v>7048652329257</v>
      </c>
      <c r="AR129" s="182">
        <f>INDEX(ATS!$A:$AE,MATCH(ATS!$AP129,ATS!$AD:$AD,0),1)</f>
        <v>845075</v>
      </c>
      <c r="AS129" s="182" t="str">
        <f>INDEX(ATS!$A:$AE,MATCH(ATS!$AP129,ATS!$AD:$AD,0),2)</f>
        <v>Falconer II Helmet</v>
      </c>
      <c r="AT129" s="182" t="str">
        <f>INDEX(ATS!$A:$AE,MATCH(ATS!$AP129,ATS!$AD:$AD,0),4)</f>
        <v>MBLCK-M</v>
      </c>
      <c r="AU129" s="148" t="str">
        <f>INDEX(ATS!$A:$AE,MATCH(ATS!$AP129,ATS!$AD:$AD,0),7)</f>
        <v>Active</v>
      </c>
    </row>
    <row r="130" spans="1:47" x14ac:dyDescent="0.2">
      <c r="A130">
        <v>810065</v>
      </c>
      <c r="B130" t="s">
        <v>4437</v>
      </c>
      <c r="C130" t="s">
        <v>4226</v>
      </c>
      <c r="D130" t="s">
        <v>569</v>
      </c>
      <c r="E130" t="s">
        <v>288</v>
      </c>
      <c r="F130" t="s">
        <v>85</v>
      </c>
      <c r="G130" t="s">
        <v>128</v>
      </c>
      <c r="H130">
        <v>21</v>
      </c>
      <c r="I130">
        <v>21</v>
      </c>
      <c r="J130">
        <v>21</v>
      </c>
      <c r="K130">
        <v>21</v>
      </c>
      <c r="L130">
        <v>21</v>
      </c>
      <c r="M130">
        <v>21</v>
      </c>
      <c r="N130">
        <v>21</v>
      </c>
      <c r="O130">
        <v>21</v>
      </c>
      <c r="P130">
        <v>21</v>
      </c>
      <c r="Q130">
        <v>21</v>
      </c>
      <c r="R130">
        <v>21</v>
      </c>
      <c r="S130">
        <v>21</v>
      </c>
      <c r="T130">
        <v>21</v>
      </c>
      <c r="U130">
        <v>21</v>
      </c>
      <c r="V130">
        <v>21</v>
      </c>
      <c r="W130">
        <v>21</v>
      </c>
      <c r="X130">
        <v>21</v>
      </c>
      <c r="Y130">
        <v>21</v>
      </c>
      <c r="Z130">
        <v>21</v>
      </c>
      <c r="AA130">
        <v>21</v>
      </c>
      <c r="AC130" s="180" t="str">
        <f t="shared" si="7"/>
        <v>810065-TEBLK-SM</v>
      </c>
      <c r="AD130" s="181">
        <f>IF(B130="NET","",IF(B130="","",IFERROR(VLOOKUP(AC130,EAN!$A:$B,2,FALSE),"MANGLER - MÅ OPPDATERE EAN-FANEN")))</f>
        <v>7048652328182</v>
      </c>
      <c r="AE130" s="180">
        <f t="shared" si="4"/>
        <v>21</v>
      </c>
      <c r="AF130" s="180">
        <f t="shared" si="5"/>
        <v>21</v>
      </c>
      <c r="AH130" s="149">
        <f>IF(B130="NET","",IFERROR(VLOOKUP(AD130,'2) Order Form'!$W$9:$W$684,1,FALSE),"Ikke med I order form"))</f>
        <v>7048652328182</v>
      </c>
      <c r="AI130" s="171"/>
      <c r="AJ130" s="159">
        <v>7048652329240</v>
      </c>
      <c r="AK130" s="149">
        <f>IFERROR(VLOOKUP(AJ130,'2) Order Form'!$W$9:$W$724,1,FALSE),"Ikke med I order form")</f>
        <v>7048652329240</v>
      </c>
      <c r="AL130" s="182">
        <f>INDEX(ATS!$A:$AE,MATCH(ATS!$AJ130,ATS!$AD:$AD,0),1)</f>
        <v>845075</v>
      </c>
      <c r="AM130" s="182" t="str">
        <f>INDEX(ATS!$A:$AE,MATCH(ATS!$AJ130,ATS!$AD:$AD,0),2)</f>
        <v>Falconer II Helmet</v>
      </c>
      <c r="AN130" s="183" t="str">
        <f>INDEX(ATS!$A:$AE,MATCH(ATS!$AJ130,ATS!$AD:$AD,0),4)</f>
        <v>MBLCK-L</v>
      </c>
      <c r="AP130" s="149">
        <v>7048652329240</v>
      </c>
      <c r="AQ130" s="149">
        <f t="shared" si="6"/>
        <v>7048652329240</v>
      </c>
      <c r="AR130" s="182">
        <f>INDEX(ATS!$A:$AE,MATCH(ATS!$AP130,ATS!$AD:$AD,0),1)</f>
        <v>845075</v>
      </c>
      <c r="AS130" s="182" t="str">
        <f>INDEX(ATS!$A:$AE,MATCH(ATS!$AP130,ATS!$AD:$AD,0),2)</f>
        <v>Falconer II Helmet</v>
      </c>
      <c r="AT130" s="182" t="str">
        <f>INDEX(ATS!$A:$AE,MATCH(ATS!$AP130,ATS!$AD:$AD,0),4)</f>
        <v>MBLCK-L</v>
      </c>
      <c r="AU130" s="148" t="str">
        <f>INDEX(ATS!$A:$AE,MATCH(ATS!$AP130,ATS!$AD:$AD,0),7)</f>
        <v>Active</v>
      </c>
    </row>
    <row r="131" spans="1:47" x14ac:dyDescent="0.2">
      <c r="A131">
        <v>810065</v>
      </c>
      <c r="B131" t="s">
        <v>4437</v>
      </c>
      <c r="C131" t="s">
        <v>4226</v>
      </c>
      <c r="D131" t="s">
        <v>570</v>
      </c>
      <c r="E131" t="s">
        <v>288</v>
      </c>
      <c r="F131" t="s">
        <v>86</v>
      </c>
      <c r="G131" t="s">
        <v>128</v>
      </c>
      <c r="H131">
        <v>20</v>
      </c>
      <c r="I131">
        <v>20</v>
      </c>
      <c r="J131">
        <v>20</v>
      </c>
      <c r="K131">
        <v>20</v>
      </c>
      <c r="L131">
        <v>20</v>
      </c>
      <c r="M131">
        <v>20</v>
      </c>
      <c r="N131">
        <v>20</v>
      </c>
      <c r="O131">
        <v>20</v>
      </c>
      <c r="P131">
        <v>20</v>
      </c>
      <c r="Q131">
        <v>20</v>
      </c>
      <c r="R131">
        <v>20</v>
      </c>
      <c r="S131">
        <v>20</v>
      </c>
      <c r="T131">
        <v>20</v>
      </c>
      <c r="U131">
        <v>20</v>
      </c>
      <c r="V131">
        <v>20</v>
      </c>
      <c r="W131">
        <v>20</v>
      </c>
      <c r="X131">
        <v>20</v>
      </c>
      <c r="Y131">
        <v>20</v>
      </c>
      <c r="Z131">
        <v>20</v>
      </c>
      <c r="AA131">
        <v>20</v>
      </c>
      <c r="AC131" s="180" t="str">
        <f t="shared" si="7"/>
        <v>810065-TEBLK-ML</v>
      </c>
      <c r="AD131" s="181">
        <f>IF(B131="NET","",IF(B131="","",IFERROR(VLOOKUP(AC131,EAN!$A:$B,2,FALSE),"MANGLER - MÅ OPPDATERE EAN-FANEN")))</f>
        <v>7048652328175</v>
      </c>
      <c r="AE131" s="180">
        <f t="shared" si="4"/>
        <v>20</v>
      </c>
      <c r="AF131" s="180">
        <f t="shared" si="5"/>
        <v>20</v>
      </c>
      <c r="AH131" s="149">
        <f>IF(B131="NET","",IFERROR(VLOOKUP(AD131,'2) Order Form'!$W$9:$W$684,1,FALSE),"Ikke med I order form"))</f>
        <v>7048652328175</v>
      </c>
      <c r="AI131" s="171"/>
      <c r="AJ131" s="159">
        <v>7048652555540</v>
      </c>
      <c r="AK131" s="149">
        <f>IFERROR(VLOOKUP(AJ131,'2) Order Form'!$W$9:$W$724,1,FALSE),"Ikke med I order form")</f>
        <v>7048652555540</v>
      </c>
      <c r="AL131" s="182">
        <f>INDEX(ATS!$A:$AE,MATCH(ATS!$AJ131,ATS!$AD:$AD,0),1)</f>
        <v>845075</v>
      </c>
      <c r="AM131" s="182" t="str">
        <f>INDEX(ATS!$A:$AE,MATCH(ATS!$AJ131,ATS!$AD:$AD,0),2)</f>
        <v>Falconer II Helmet</v>
      </c>
      <c r="AN131" s="183" t="str">
        <f>INDEX(ATS!$A:$AE,MATCH(ATS!$AJ131,ATS!$AD:$AD,0),4)</f>
        <v>MWH20-M</v>
      </c>
      <c r="AP131" s="149">
        <v>7048652660435</v>
      </c>
      <c r="AQ131" s="149">
        <f t="shared" si="6"/>
        <v>7048652660435</v>
      </c>
      <c r="AR131" s="182">
        <f>INDEX(ATS!$A:$AE,MATCH(ATS!$AP131,ATS!$AD:$AD,0),1)</f>
        <v>845075</v>
      </c>
      <c r="AS131" s="182" t="str">
        <f>INDEX(ATS!$A:$AE,MATCH(ATS!$AP131,ATS!$AD:$AD,0),2)</f>
        <v>Falconer II Helmet</v>
      </c>
      <c r="AT131" s="182" t="str">
        <f>INDEX(ATS!$A:$AE,MATCH(ATS!$AP131,ATS!$AD:$AD,0),4)</f>
        <v>MCHOR-M</v>
      </c>
      <c r="AU131" s="148" t="str">
        <f>INDEX(ATS!$A:$AE,MATCH(ATS!$AP131,ATS!$AD:$AD,0),7)</f>
        <v>Stock</v>
      </c>
    </row>
    <row r="132" spans="1:47" x14ac:dyDescent="0.2">
      <c r="A132">
        <v>810065</v>
      </c>
      <c r="B132" t="s">
        <v>4437</v>
      </c>
      <c r="C132" t="s">
        <v>4226</v>
      </c>
      <c r="D132" t="s">
        <v>571</v>
      </c>
      <c r="E132" t="s">
        <v>288</v>
      </c>
      <c r="F132" t="s">
        <v>87</v>
      </c>
      <c r="G132" t="s">
        <v>128</v>
      </c>
      <c r="H132">
        <v>21</v>
      </c>
      <c r="I132">
        <v>21</v>
      </c>
      <c r="J132">
        <v>21</v>
      </c>
      <c r="K132">
        <v>21</v>
      </c>
      <c r="L132">
        <v>21</v>
      </c>
      <c r="M132">
        <v>21</v>
      </c>
      <c r="N132">
        <v>21</v>
      </c>
      <c r="O132">
        <v>21</v>
      </c>
      <c r="P132">
        <v>21</v>
      </c>
      <c r="Q132">
        <v>21</v>
      </c>
      <c r="R132">
        <v>21</v>
      </c>
      <c r="S132">
        <v>21</v>
      </c>
      <c r="T132">
        <v>21</v>
      </c>
      <c r="U132">
        <v>21</v>
      </c>
      <c r="V132">
        <v>21</v>
      </c>
      <c r="W132">
        <v>21</v>
      </c>
      <c r="X132">
        <v>21</v>
      </c>
      <c r="Y132">
        <v>21</v>
      </c>
      <c r="Z132">
        <v>21</v>
      </c>
      <c r="AA132">
        <v>21</v>
      </c>
      <c r="AC132" s="180" t="str">
        <f t="shared" si="7"/>
        <v>810065-TEBLK-LXL</v>
      </c>
      <c r="AD132" s="181">
        <f>IF(B132="NET","",IF(B132="","",IFERROR(VLOOKUP(AC132,EAN!$A:$B,2,FALSE),"MANGLER - MÅ OPPDATERE EAN-FANEN")))</f>
        <v>7048652328168</v>
      </c>
      <c r="AE132" s="180">
        <f t="shared" si="4"/>
        <v>21</v>
      </c>
      <c r="AF132" s="180">
        <f t="shared" si="5"/>
        <v>21</v>
      </c>
      <c r="AH132" s="149">
        <f>IF(B132="NET","",IFERROR(VLOOKUP(AD132,'2) Order Form'!$W$9:$W$684,1,FALSE),"Ikke med I order form"))</f>
        <v>7048652328168</v>
      </c>
      <c r="AI132" s="171"/>
      <c r="AJ132" s="159">
        <v>7048652555533</v>
      </c>
      <c r="AK132" s="149">
        <f>IFERROR(VLOOKUP(AJ132,'2) Order Form'!$W$9:$W$724,1,FALSE),"Ikke med I order form")</f>
        <v>7048652555533</v>
      </c>
      <c r="AL132" s="182">
        <f>INDEX(ATS!$A:$AE,MATCH(ATS!$AJ132,ATS!$AD:$AD,0),1)</f>
        <v>845075</v>
      </c>
      <c r="AM132" s="182" t="str">
        <f>INDEX(ATS!$A:$AE,MATCH(ATS!$AJ132,ATS!$AD:$AD,0),2)</f>
        <v>Falconer II Helmet</v>
      </c>
      <c r="AN132" s="183" t="str">
        <f>INDEX(ATS!$A:$AE,MATCH(ATS!$AJ132,ATS!$AD:$AD,0),4)</f>
        <v>MWH20-L</v>
      </c>
      <c r="AP132" s="149">
        <v>7048652660459</v>
      </c>
      <c r="AQ132" s="149">
        <f t="shared" si="6"/>
        <v>7048652660459</v>
      </c>
      <c r="AR132" s="182">
        <f>INDEX(ATS!$A:$AE,MATCH(ATS!$AP132,ATS!$AD:$AD,0),1)</f>
        <v>845075</v>
      </c>
      <c r="AS132" s="182" t="str">
        <f>INDEX(ATS!$A:$AE,MATCH(ATS!$AP132,ATS!$AD:$AD,0),2)</f>
        <v>Falconer II Helmet</v>
      </c>
      <c r="AT132" s="182" t="str">
        <f>INDEX(ATS!$A:$AE,MATCH(ATS!$AP132,ATS!$AD:$AD,0),4)</f>
        <v>MCHOR-L</v>
      </c>
      <c r="AU132" s="148" t="str">
        <f>INDEX(ATS!$A:$AE,MATCH(ATS!$AP132,ATS!$AD:$AD,0),7)</f>
        <v>Stock</v>
      </c>
    </row>
    <row r="133" spans="1:47" x14ac:dyDescent="0.2">
      <c r="A133" s="155">
        <v>810066</v>
      </c>
      <c r="B133" t="s">
        <v>292</v>
      </c>
      <c r="H133" s="155">
        <v>202137</v>
      </c>
      <c r="I133" s="155">
        <v>202137</v>
      </c>
      <c r="J133" s="155">
        <v>202137</v>
      </c>
      <c r="K133" s="155">
        <v>202137</v>
      </c>
      <c r="L133" s="155">
        <v>202137</v>
      </c>
      <c r="M133" s="155">
        <v>202137</v>
      </c>
      <c r="N133" s="155">
        <v>202137</v>
      </c>
      <c r="O133" s="155">
        <v>202137</v>
      </c>
      <c r="P133" s="155">
        <v>202137</v>
      </c>
      <c r="Q133" s="155">
        <v>202137</v>
      </c>
      <c r="R133" s="155">
        <v>202137</v>
      </c>
      <c r="S133" s="155">
        <v>202137</v>
      </c>
      <c r="T133" s="155">
        <v>202137</v>
      </c>
      <c r="U133" s="155">
        <v>202137</v>
      </c>
      <c r="V133" s="155">
        <v>202137</v>
      </c>
      <c r="W133" s="155">
        <v>202137</v>
      </c>
      <c r="X133" s="155">
        <v>202137</v>
      </c>
      <c r="Y133" s="155">
        <v>202137</v>
      </c>
      <c r="Z133" s="155">
        <v>202137</v>
      </c>
      <c r="AA133" s="155">
        <v>202137</v>
      </c>
      <c r="AC133" s="180" t="str">
        <f t="shared" si="7"/>
        <v>810066-</v>
      </c>
      <c r="AD133" s="181" t="str">
        <f>IF(B133="NET","",IF(B133="","",IFERROR(VLOOKUP(AC133,EAN!$A:$B,2,FALSE),"MANGLER - MÅ OPPDATERE EAN-FANEN")))</f>
        <v/>
      </c>
      <c r="AE133" s="180">
        <f t="shared" ref="AE133:AE196" si="8">H133</f>
        <v>202137</v>
      </c>
      <c r="AF133" s="180">
        <f t="shared" ref="AF133:AF196" si="9">AA133</f>
        <v>202137</v>
      </c>
      <c r="AH133" s="149" t="str">
        <f>IF(B133="NET","",IFERROR(VLOOKUP(AD133,'2) Order Form'!$W$9:$W$684,1,FALSE),"Ikke med I order form"))</f>
        <v/>
      </c>
      <c r="AI133" s="171"/>
      <c r="AJ133" s="159">
        <v>7048652660435</v>
      </c>
      <c r="AK133" s="149">
        <f>IFERROR(VLOOKUP(AJ133,'2) Order Form'!$W$9:$W$724,1,FALSE),"Ikke med I order form")</f>
        <v>7048652660435</v>
      </c>
      <c r="AL133" s="182">
        <f>INDEX(ATS!$A:$AE,MATCH(ATS!$AJ133,ATS!$AD:$AD,0),1)</f>
        <v>845075</v>
      </c>
      <c r="AM133" s="182" t="str">
        <f>INDEX(ATS!$A:$AE,MATCH(ATS!$AJ133,ATS!$AD:$AD,0),2)</f>
        <v>Falconer II Helmet</v>
      </c>
      <c r="AN133" s="183" t="str">
        <f>INDEX(ATS!$A:$AE,MATCH(ATS!$AJ133,ATS!$AD:$AD,0),4)</f>
        <v>MCHOR-M</v>
      </c>
      <c r="AP133" s="149">
        <v>7048652660442</v>
      </c>
      <c r="AQ133" s="149">
        <f t="shared" ref="AQ133:AQ196" si="10">IFERROR(VLOOKUP(AP133,$AJ$4:$AJ$1500,1,FALSE),"Ikke med i Elastic")</f>
        <v>7048652660442</v>
      </c>
      <c r="AR133" s="182">
        <f>INDEX(ATS!$A:$AE,MATCH(ATS!$AP133,ATS!$AD:$AD,0),1)</f>
        <v>845075</v>
      </c>
      <c r="AS133" s="182" t="str">
        <f>INDEX(ATS!$A:$AE,MATCH(ATS!$AP133,ATS!$AD:$AD,0),2)</f>
        <v>Falconer II Helmet</v>
      </c>
      <c r="AT133" s="182" t="str">
        <f>INDEX(ATS!$A:$AE,MATCH(ATS!$AP133,ATS!$AD:$AD,0),4)</f>
        <v>MNGRY-M</v>
      </c>
      <c r="AU133" s="148" t="str">
        <f>INDEX(ATS!$A:$AE,MATCH(ATS!$AP133,ATS!$AD:$AD,0),7)</f>
        <v>Stock</v>
      </c>
    </row>
    <row r="134" spans="1:47" x14ac:dyDescent="0.2">
      <c r="A134">
        <v>810066</v>
      </c>
      <c r="B134" t="s">
        <v>635</v>
      </c>
      <c r="C134" t="s">
        <v>4226</v>
      </c>
      <c r="D134" t="s">
        <v>289</v>
      </c>
      <c r="E134" t="s">
        <v>288</v>
      </c>
      <c r="F134" t="s">
        <v>7</v>
      </c>
      <c r="G134" t="s">
        <v>128</v>
      </c>
      <c r="H134">
        <v>25</v>
      </c>
      <c r="I134">
        <v>25</v>
      </c>
      <c r="J134">
        <v>25</v>
      </c>
      <c r="K134">
        <v>25</v>
      </c>
      <c r="L134">
        <v>25</v>
      </c>
      <c r="M134">
        <v>25</v>
      </c>
      <c r="N134">
        <v>25</v>
      </c>
      <c r="O134">
        <v>25</v>
      </c>
      <c r="P134">
        <v>25</v>
      </c>
      <c r="Q134">
        <v>25</v>
      </c>
      <c r="R134">
        <v>25</v>
      </c>
      <c r="S134">
        <v>25</v>
      </c>
      <c r="T134">
        <v>25</v>
      </c>
      <c r="U134">
        <v>25</v>
      </c>
      <c r="V134">
        <v>25</v>
      </c>
      <c r="W134">
        <v>25</v>
      </c>
      <c r="X134">
        <v>25</v>
      </c>
      <c r="Y134">
        <v>25</v>
      </c>
      <c r="Z134">
        <v>25</v>
      </c>
      <c r="AA134">
        <v>25</v>
      </c>
      <c r="AC134" s="180" t="str">
        <f t="shared" ref="AC134:AC197" si="11">CONCATENATE(A134,"-",D134)</f>
        <v>810066-TEBLK-M</v>
      </c>
      <c r="AD134" s="181">
        <f>IF(B134="NET","",IF(B134="","",IFERROR(VLOOKUP(AC134,EAN!$A:$B,2,FALSE),"MANGLER - MÅ OPPDATERE EAN-FANEN")))</f>
        <v>7048652328205</v>
      </c>
      <c r="AE134" s="180">
        <f t="shared" si="8"/>
        <v>25</v>
      </c>
      <c r="AF134" s="180">
        <f t="shared" si="9"/>
        <v>25</v>
      </c>
      <c r="AH134" s="133">
        <f>IF(B134="NET","",IFERROR(VLOOKUP(AD134,'2) Order Form'!$W$9:$W$684,1,FALSE),"Ikke med I order form"))</f>
        <v>7048652328205</v>
      </c>
      <c r="AJ134" s="159">
        <v>7048652660459</v>
      </c>
      <c r="AK134" s="149">
        <f>IFERROR(VLOOKUP(AJ134,'2) Order Form'!$W$9:$W$724,1,FALSE),"Ikke med I order form")</f>
        <v>7048652660459</v>
      </c>
      <c r="AL134" s="182">
        <f>INDEX(ATS!$A:$AE,MATCH(ATS!$AJ134,ATS!$AD:$AD,0),1)</f>
        <v>845075</v>
      </c>
      <c r="AM134" s="182" t="str">
        <f>INDEX(ATS!$A:$AE,MATCH(ATS!$AJ134,ATS!$AD:$AD,0),2)</f>
        <v>Falconer II Helmet</v>
      </c>
      <c r="AN134" s="183" t="str">
        <f>INDEX(ATS!$A:$AE,MATCH(ATS!$AJ134,ATS!$AD:$AD,0),4)</f>
        <v>MCHOR-L</v>
      </c>
      <c r="AP134" s="149">
        <v>7048652660466</v>
      </c>
      <c r="AQ134" s="149">
        <f t="shared" si="10"/>
        <v>7048652660466</v>
      </c>
      <c r="AR134" s="182">
        <f>INDEX(ATS!$A:$AE,MATCH(ATS!$AP134,ATS!$AD:$AD,0),1)</f>
        <v>845075</v>
      </c>
      <c r="AS134" s="182" t="str">
        <f>INDEX(ATS!$A:$AE,MATCH(ATS!$AP134,ATS!$AD:$AD,0),2)</f>
        <v>Falconer II Helmet</v>
      </c>
      <c r="AT134" s="182" t="str">
        <f>INDEX(ATS!$A:$AE,MATCH(ATS!$AP134,ATS!$AD:$AD,0),4)</f>
        <v>MNGRY-L</v>
      </c>
      <c r="AU134" s="148" t="str">
        <f>INDEX(ATS!$A:$AE,MATCH(ATS!$AP134,ATS!$AD:$AD,0),7)</f>
        <v>Stock</v>
      </c>
    </row>
    <row r="135" spans="1:47" x14ac:dyDescent="0.2">
      <c r="A135">
        <v>810066</v>
      </c>
      <c r="B135" t="s">
        <v>635</v>
      </c>
      <c r="C135" t="s">
        <v>4226</v>
      </c>
      <c r="D135" t="s">
        <v>290</v>
      </c>
      <c r="E135" t="s">
        <v>288</v>
      </c>
      <c r="F135" t="s">
        <v>67</v>
      </c>
      <c r="G135" t="s">
        <v>128</v>
      </c>
      <c r="H135">
        <v>25</v>
      </c>
      <c r="I135">
        <v>25</v>
      </c>
      <c r="J135">
        <v>25</v>
      </c>
      <c r="K135">
        <v>25</v>
      </c>
      <c r="L135">
        <v>25</v>
      </c>
      <c r="M135">
        <v>25</v>
      </c>
      <c r="N135">
        <v>25</v>
      </c>
      <c r="O135">
        <v>25</v>
      </c>
      <c r="P135">
        <v>25</v>
      </c>
      <c r="Q135">
        <v>25</v>
      </c>
      <c r="R135">
        <v>25</v>
      </c>
      <c r="S135">
        <v>25</v>
      </c>
      <c r="T135">
        <v>25</v>
      </c>
      <c r="U135">
        <v>25</v>
      </c>
      <c r="V135">
        <v>25</v>
      </c>
      <c r="W135">
        <v>25</v>
      </c>
      <c r="X135">
        <v>25</v>
      </c>
      <c r="Y135">
        <v>25</v>
      </c>
      <c r="Z135">
        <v>25</v>
      </c>
      <c r="AA135">
        <v>25</v>
      </c>
      <c r="AC135" s="180" t="str">
        <f t="shared" si="11"/>
        <v>810066-TEBLK-L</v>
      </c>
      <c r="AD135" s="181">
        <f>IF(B135="NET","",IF(B135="","",IFERROR(VLOOKUP(AC135,EAN!$A:$B,2,FALSE),"MANGLER - MÅ OPPDATERE EAN-FANEN")))</f>
        <v>7048652328199</v>
      </c>
      <c r="AE135" s="180">
        <f t="shared" si="8"/>
        <v>25</v>
      </c>
      <c r="AF135" s="180">
        <f t="shared" si="9"/>
        <v>25</v>
      </c>
      <c r="AH135" s="133">
        <f>IF(B135="NET","",IFERROR(VLOOKUP(AD135,'2) Order Form'!$W$9:$W$684,1,FALSE),"Ikke med I order form"))</f>
        <v>7048652328199</v>
      </c>
      <c r="AJ135" s="159">
        <v>7048652660442</v>
      </c>
      <c r="AK135" s="149">
        <f>IFERROR(VLOOKUP(AJ135,'2) Order Form'!$W$9:$W$724,1,FALSE),"Ikke med I order form")</f>
        <v>7048652660442</v>
      </c>
      <c r="AL135" s="182">
        <f>INDEX(ATS!$A:$AE,MATCH(ATS!$AJ135,ATS!$AD:$AD,0),1)</f>
        <v>845075</v>
      </c>
      <c r="AM135" s="182" t="str">
        <f>INDEX(ATS!$A:$AE,MATCH(ATS!$AJ135,ATS!$AD:$AD,0),2)</f>
        <v>Falconer II Helmet</v>
      </c>
      <c r="AN135" s="183" t="str">
        <f>INDEX(ATS!$A:$AE,MATCH(ATS!$AJ135,ATS!$AD:$AD,0),4)</f>
        <v>MNGRY-M</v>
      </c>
      <c r="AP135" s="149">
        <v>7048652555540</v>
      </c>
      <c r="AQ135" s="149">
        <f t="shared" si="10"/>
        <v>7048652555540</v>
      </c>
      <c r="AR135" s="182">
        <f>INDEX(ATS!$A:$AE,MATCH(ATS!$AP135,ATS!$AD:$AD,0),1)</f>
        <v>845075</v>
      </c>
      <c r="AS135" s="182" t="str">
        <f>INDEX(ATS!$A:$AE,MATCH(ATS!$AP135,ATS!$AD:$AD,0),2)</f>
        <v>Falconer II Helmet</v>
      </c>
      <c r="AT135" s="182" t="str">
        <f>INDEX(ATS!$A:$AE,MATCH(ATS!$AP135,ATS!$AD:$AD,0),4)</f>
        <v>MWH20-M</v>
      </c>
      <c r="AU135" s="148" t="str">
        <f>INDEX(ATS!$A:$AE,MATCH(ATS!$AP135,ATS!$AD:$AD,0),7)</f>
        <v>Active</v>
      </c>
    </row>
    <row r="136" spans="1:47" x14ac:dyDescent="0.2">
      <c r="A136" s="155">
        <v>810067</v>
      </c>
      <c r="B136" t="s">
        <v>292</v>
      </c>
      <c r="H136" s="155">
        <v>202137</v>
      </c>
      <c r="I136" s="155">
        <v>202137</v>
      </c>
      <c r="J136" s="155">
        <v>202137</v>
      </c>
      <c r="K136" s="155">
        <v>202137</v>
      </c>
      <c r="L136" s="155">
        <v>202137</v>
      </c>
      <c r="M136" s="155">
        <v>202137</v>
      </c>
      <c r="N136" s="155">
        <v>202137</v>
      </c>
      <c r="O136" s="155">
        <v>202137</v>
      </c>
      <c r="P136" s="155">
        <v>202137</v>
      </c>
      <c r="Q136" s="155">
        <v>202137</v>
      </c>
      <c r="R136" s="155">
        <v>202137</v>
      </c>
      <c r="S136" s="155">
        <v>202137</v>
      </c>
      <c r="T136" s="155">
        <v>202137</v>
      </c>
      <c r="U136" s="155">
        <v>202137</v>
      </c>
      <c r="V136" s="155">
        <v>202137</v>
      </c>
      <c r="W136" s="155">
        <v>202137</v>
      </c>
      <c r="X136" s="155">
        <v>202137</v>
      </c>
      <c r="Y136" s="155">
        <v>202137</v>
      </c>
      <c r="Z136" s="155">
        <v>202137</v>
      </c>
      <c r="AA136" s="155">
        <v>202137</v>
      </c>
      <c r="AC136" s="180" t="str">
        <f t="shared" si="11"/>
        <v>810067-</v>
      </c>
      <c r="AD136" s="181" t="str">
        <f>IF(B136="NET","",IF(B136="","",IFERROR(VLOOKUP(AC136,EAN!$A:$B,2,FALSE),"MANGLER - MÅ OPPDATERE EAN-FANEN")))</f>
        <v/>
      </c>
      <c r="AE136" s="180">
        <f t="shared" si="8"/>
        <v>202137</v>
      </c>
      <c r="AF136" s="180">
        <f t="shared" si="9"/>
        <v>202137</v>
      </c>
      <c r="AH136" s="149" t="str">
        <f>IF(B136="NET","",IFERROR(VLOOKUP(AD136,'2) Order Form'!$W$9:$W$684,1,FALSE),"Ikke med I order form"))</f>
        <v/>
      </c>
      <c r="AI136" s="171"/>
      <c r="AJ136" s="159">
        <v>7048652660466</v>
      </c>
      <c r="AK136" s="149">
        <f>IFERROR(VLOOKUP(AJ136,'2) Order Form'!$W$9:$W$724,1,FALSE),"Ikke med I order form")</f>
        <v>7048652660466</v>
      </c>
      <c r="AL136" s="182">
        <f>INDEX(ATS!$A:$AE,MATCH(ATS!$AJ136,ATS!$AD:$AD,0),1)</f>
        <v>845075</v>
      </c>
      <c r="AM136" s="182" t="str">
        <f>INDEX(ATS!$A:$AE,MATCH(ATS!$AJ136,ATS!$AD:$AD,0),2)</f>
        <v>Falconer II Helmet</v>
      </c>
      <c r="AN136" s="183" t="str">
        <f>INDEX(ATS!$A:$AE,MATCH(ATS!$AJ136,ATS!$AD:$AD,0),4)</f>
        <v>MNGRY-L</v>
      </c>
      <c r="AP136" s="149">
        <v>7048652555533</v>
      </c>
      <c r="AQ136" s="149">
        <f t="shared" si="10"/>
        <v>7048652555533</v>
      </c>
      <c r="AR136" s="182">
        <f>INDEX(ATS!$A:$AE,MATCH(ATS!$AP136,ATS!$AD:$AD,0),1)</f>
        <v>845075</v>
      </c>
      <c r="AS136" s="182" t="str">
        <f>INDEX(ATS!$A:$AE,MATCH(ATS!$AP136,ATS!$AD:$AD,0),2)</f>
        <v>Falconer II Helmet</v>
      </c>
      <c r="AT136" s="182" t="str">
        <f>INDEX(ATS!$A:$AE,MATCH(ATS!$AP136,ATS!$AD:$AD,0),4)</f>
        <v>MWH20-L</v>
      </c>
      <c r="AU136" s="148" t="str">
        <f>INDEX(ATS!$A:$AE,MATCH(ATS!$AP136,ATS!$AD:$AD,0),7)</f>
        <v>Active</v>
      </c>
    </row>
    <row r="137" spans="1:47" x14ac:dyDescent="0.2">
      <c r="A137">
        <v>810067</v>
      </c>
      <c r="B137" t="s">
        <v>4249</v>
      </c>
      <c r="C137" t="s">
        <v>4226</v>
      </c>
      <c r="D137" t="s">
        <v>4250</v>
      </c>
      <c r="E137" t="s">
        <v>125</v>
      </c>
      <c r="F137" t="s">
        <v>7</v>
      </c>
      <c r="G137" t="s">
        <v>128</v>
      </c>
      <c r="H137">
        <v>10</v>
      </c>
      <c r="I137">
        <v>10</v>
      </c>
      <c r="J137">
        <v>10</v>
      </c>
      <c r="K137">
        <v>10</v>
      </c>
      <c r="L137">
        <v>10</v>
      </c>
      <c r="M137">
        <v>10</v>
      </c>
      <c r="N137">
        <v>10</v>
      </c>
      <c r="O137">
        <v>10</v>
      </c>
      <c r="P137">
        <v>10</v>
      </c>
      <c r="Q137">
        <v>10</v>
      </c>
      <c r="R137">
        <v>10</v>
      </c>
      <c r="S137">
        <v>10</v>
      </c>
      <c r="T137">
        <v>10</v>
      </c>
      <c r="U137">
        <v>10</v>
      </c>
      <c r="V137">
        <v>10</v>
      </c>
      <c r="W137">
        <v>10</v>
      </c>
      <c r="X137">
        <v>10</v>
      </c>
      <c r="Y137">
        <v>10</v>
      </c>
      <c r="Z137">
        <v>10</v>
      </c>
      <c r="AA137">
        <v>10</v>
      </c>
      <c r="AC137" s="180" t="str">
        <f t="shared" si="11"/>
        <v>810067-CLEAR-M</v>
      </c>
      <c r="AD137" s="181" t="str">
        <f>IF(B137="NET","",IF(B137="","",IFERROR(VLOOKUP(AC137,EAN!$A:$B,2,FALSE),"MANGLER - MÅ OPPDATERE EAN-FANEN")))</f>
        <v>MANGLER - MÅ OPPDATERE EAN-FANEN</v>
      </c>
      <c r="AE137" s="180">
        <f t="shared" si="8"/>
        <v>10</v>
      </c>
      <c r="AF137" s="180">
        <f t="shared" si="9"/>
        <v>10</v>
      </c>
      <c r="AH137" s="149" t="str">
        <f>IF(B137="NET","",IFERROR(VLOOKUP(AD137,'2) Order Form'!$W$9:$W$684,1,FALSE),"Ikke med I order form"))</f>
        <v>Ikke med I order form</v>
      </c>
      <c r="AI137" s="171"/>
      <c r="AJ137" s="159">
        <v>7048652274502</v>
      </c>
      <c r="AK137" s="149">
        <f>IFERROR(VLOOKUP(AJ137,'2) Order Form'!$W$9:$W$724,1,FALSE),"Ikke med I order form")</f>
        <v>7048652274502</v>
      </c>
      <c r="AL137" s="182">
        <f>INDEX(ATS!$A:$AE,MATCH(ATS!$AJ137,ATS!$AD:$AD,0),1)</f>
        <v>845082</v>
      </c>
      <c r="AM137" s="182" t="str">
        <f>INDEX(ATS!$A:$AE,MATCH(ATS!$AJ137,ATS!$AD:$AD,0),2)</f>
        <v>Outrider Mips Helmet</v>
      </c>
      <c r="AN137" s="183" t="str">
        <f>INDEX(ATS!$A:$AE,MATCH(ATS!$AJ137,ATS!$AD:$AD,0),4)</f>
        <v>MWHTE-S</v>
      </c>
      <c r="AP137" s="149">
        <v>7048652660978</v>
      </c>
      <c r="AQ137" s="149">
        <f t="shared" si="10"/>
        <v>7048652660978</v>
      </c>
      <c r="AR137" s="182">
        <f>INDEX(ATS!$A:$AE,MATCH(ATS!$AP137,ATS!$AD:$AD,0),1)</f>
        <v>845082</v>
      </c>
      <c r="AS137" s="182" t="str">
        <f>INDEX(ATS!$A:$AE,MATCH(ATS!$AP137,ATS!$AD:$AD,0),2)</f>
        <v>Outrider Mips Helmet</v>
      </c>
      <c r="AT137" s="182" t="str">
        <f>INDEX(ATS!$A:$AE,MATCH(ATS!$AP137,ATS!$AD:$AD,0),4)</f>
        <v>MEAME-S</v>
      </c>
      <c r="AU137" s="148" t="str">
        <f>INDEX(ATS!$A:$AE,MATCH(ATS!$AP137,ATS!$AD:$AD,0),7)</f>
        <v>Stock</v>
      </c>
    </row>
    <row r="138" spans="1:47" x14ac:dyDescent="0.2">
      <c r="A138">
        <v>810067</v>
      </c>
      <c r="B138" t="s">
        <v>4249</v>
      </c>
      <c r="C138" t="s">
        <v>4226</v>
      </c>
      <c r="D138" t="s">
        <v>4251</v>
      </c>
      <c r="E138" t="s">
        <v>125</v>
      </c>
      <c r="F138" t="s">
        <v>67</v>
      </c>
      <c r="G138" t="s">
        <v>128</v>
      </c>
      <c r="H138">
        <v>11</v>
      </c>
      <c r="I138">
        <v>11</v>
      </c>
      <c r="J138">
        <v>11</v>
      </c>
      <c r="K138">
        <v>11</v>
      </c>
      <c r="L138">
        <v>11</v>
      </c>
      <c r="M138">
        <v>11</v>
      </c>
      <c r="N138">
        <v>11</v>
      </c>
      <c r="O138">
        <v>11</v>
      </c>
      <c r="P138">
        <v>11</v>
      </c>
      <c r="Q138">
        <v>11</v>
      </c>
      <c r="R138">
        <v>11</v>
      </c>
      <c r="S138">
        <v>11</v>
      </c>
      <c r="T138">
        <v>11</v>
      </c>
      <c r="U138">
        <v>11</v>
      </c>
      <c r="V138">
        <v>11</v>
      </c>
      <c r="W138">
        <v>11</v>
      </c>
      <c r="X138">
        <v>11</v>
      </c>
      <c r="Y138">
        <v>11</v>
      </c>
      <c r="Z138">
        <v>11</v>
      </c>
      <c r="AA138">
        <v>11</v>
      </c>
      <c r="AC138" s="180" t="str">
        <f t="shared" si="11"/>
        <v>810067-CLEAR-L</v>
      </c>
      <c r="AD138" s="181" t="str">
        <f>IF(B138="NET","",IF(B138="","",IFERROR(VLOOKUP(AC138,EAN!$A:$B,2,FALSE),"MANGLER - MÅ OPPDATERE EAN-FANEN")))</f>
        <v>MANGLER - MÅ OPPDATERE EAN-FANEN</v>
      </c>
      <c r="AE138" s="180">
        <f t="shared" si="8"/>
        <v>11</v>
      </c>
      <c r="AF138" s="180">
        <f t="shared" si="9"/>
        <v>11</v>
      </c>
      <c r="AH138" s="133" t="str">
        <f>IF(B138="NET","",IFERROR(VLOOKUP(AD138,'2) Order Form'!$W$9:$W$684,1,FALSE),"Ikke med I order form"))</f>
        <v>Ikke med I order form</v>
      </c>
      <c r="AJ138" s="159">
        <v>7048652274496</v>
      </c>
      <c r="AK138" s="149">
        <f>IFERROR(VLOOKUP(AJ138,'2) Order Form'!$W$9:$W$724,1,FALSE),"Ikke med I order form")</f>
        <v>7048652274496</v>
      </c>
      <c r="AL138" s="182">
        <f>INDEX(ATS!$A:$AE,MATCH(ATS!$AJ138,ATS!$AD:$AD,0),1)</f>
        <v>845082</v>
      </c>
      <c r="AM138" s="182" t="str">
        <f>INDEX(ATS!$A:$AE,MATCH(ATS!$AJ138,ATS!$AD:$AD,0),2)</f>
        <v>Outrider Mips Helmet</v>
      </c>
      <c r="AN138" s="183" t="str">
        <f>INDEX(ATS!$A:$AE,MATCH(ATS!$AJ138,ATS!$AD:$AD,0),4)</f>
        <v>MWHTE-M</v>
      </c>
      <c r="AP138" s="149">
        <v>7048652660961</v>
      </c>
      <c r="AQ138" s="149">
        <f t="shared" si="10"/>
        <v>7048652660961</v>
      </c>
      <c r="AR138" s="182">
        <f>INDEX(ATS!$A:$AE,MATCH(ATS!$AP138,ATS!$AD:$AD,0),1)</f>
        <v>845082</v>
      </c>
      <c r="AS138" s="182" t="str">
        <f>INDEX(ATS!$A:$AE,MATCH(ATS!$AP138,ATS!$AD:$AD,0),2)</f>
        <v>Outrider Mips Helmet</v>
      </c>
      <c r="AT138" s="182" t="str">
        <f>INDEX(ATS!$A:$AE,MATCH(ATS!$AP138,ATS!$AD:$AD,0),4)</f>
        <v>MEAME-M</v>
      </c>
      <c r="AU138" s="148" t="str">
        <f>INDEX(ATS!$A:$AE,MATCH(ATS!$AP138,ATS!$AD:$AD,0),7)</f>
        <v>Stock</v>
      </c>
    </row>
    <row r="139" spans="1:47" x14ac:dyDescent="0.2">
      <c r="A139">
        <v>810067</v>
      </c>
      <c r="B139" t="s">
        <v>4249</v>
      </c>
      <c r="C139" t="s">
        <v>4226</v>
      </c>
      <c r="D139" t="s">
        <v>4252</v>
      </c>
      <c r="E139" t="s">
        <v>4253</v>
      </c>
      <c r="F139" t="s">
        <v>7</v>
      </c>
      <c r="G139" t="s">
        <v>128</v>
      </c>
      <c r="H139">
        <v>10</v>
      </c>
      <c r="I139">
        <v>10</v>
      </c>
      <c r="J139">
        <v>10</v>
      </c>
      <c r="K139">
        <v>10</v>
      </c>
      <c r="L139">
        <v>10</v>
      </c>
      <c r="M139">
        <v>10</v>
      </c>
      <c r="N139">
        <v>10</v>
      </c>
      <c r="O139">
        <v>10</v>
      </c>
      <c r="P139">
        <v>10</v>
      </c>
      <c r="Q139">
        <v>10</v>
      </c>
      <c r="R139">
        <v>10</v>
      </c>
      <c r="S139">
        <v>10</v>
      </c>
      <c r="T139">
        <v>10</v>
      </c>
      <c r="U139">
        <v>10</v>
      </c>
      <c r="V139">
        <v>10</v>
      </c>
      <c r="W139">
        <v>10</v>
      </c>
      <c r="X139">
        <v>10</v>
      </c>
      <c r="Y139">
        <v>10</v>
      </c>
      <c r="Z139">
        <v>10</v>
      </c>
      <c r="AA139">
        <v>10</v>
      </c>
      <c r="AC139" s="180" t="str">
        <f t="shared" si="11"/>
        <v>810067-SRMOR-M</v>
      </c>
      <c r="AD139" s="181" t="str">
        <f>IF(B139="NET","",IF(B139="","",IFERROR(VLOOKUP(AC139,EAN!$A:$B,2,FALSE),"MANGLER - MÅ OPPDATERE EAN-FANEN")))</f>
        <v>MANGLER - MÅ OPPDATERE EAN-FANEN</v>
      </c>
      <c r="AE139" s="180">
        <f t="shared" si="8"/>
        <v>10</v>
      </c>
      <c r="AF139" s="180">
        <f t="shared" si="9"/>
        <v>10</v>
      </c>
      <c r="AH139" s="149" t="str">
        <f>IF(B139="NET","",IFERROR(VLOOKUP(AD139,'2) Order Form'!$W$9:$W$684,1,FALSE),"Ikke med I order form"))</f>
        <v>Ikke med I order form</v>
      </c>
      <c r="AI139" s="171"/>
      <c r="AJ139" s="159">
        <v>7048652274489</v>
      </c>
      <c r="AK139" s="149">
        <f>IFERROR(VLOOKUP(AJ139,'2) Order Form'!$W$9:$W$724,1,FALSE),"Ikke med I order form")</f>
        <v>7048652274489</v>
      </c>
      <c r="AL139" s="182">
        <f>INDEX(ATS!$A:$AE,MATCH(ATS!$AJ139,ATS!$AD:$AD,0),1)</f>
        <v>845082</v>
      </c>
      <c r="AM139" s="182" t="str">
        <f>INDEX(ATS!$A:$AE,MATCH(ATS!$AJ139,ATS!$AD:$AD,0),2)</f>
        <v>Outrider Mips Helmet</v>
      </c>
      <c r="AN139" s="183" t="str">
        <f>INDEX(ATS!$A:$AE,MATCH(ATS!$AJ139,ATS!$AD:$AD,0),4)</f>
        <v>MWHTE-L</v>
      </c>
      <c r="AP139" s="149">
        <v>7048652660954</v>
      </c>
      <c r="AQ139" s="149">
        <f t="shared" si="10"/>
        <v>7048652660954</v>
      </c>
      <c r="AR139" s="182">
        <f>INDEX(ATS!$A:$AE,MATCH(ATS!$AP139,ATS!$AD:$AD,0),1)</f>
        <v>845082</v>
      </c>
      <c r="AS139" s="182" t="str">
        <f>INDEX(ATS!$A:$AE,MATCH(ATS!$AP139,ATS!$AD:$AD,0),2)</f>
        <v>Outrider Mips Helmet</v>
      </c>
      <c r="AT139" s="182" t="str">
        <f>INDEX(ATS!$A:$AE,MATCH(ATS!$AP139,ATS!$AD:$AD,0),4)</f>
        <v>MEAME-L</v>
      </c>
      <c r="AU139" s="148" t="str">
        <f>INDEX(ATS!$A:$AE,MATCH(ATS!$AP139,ATS!$AD:$AD,0),7)</f>
        <v>Stock</v>
      </c>
    </row>
    <row r="140" spans="1:47" x14ac:dyDescent="0.2">
      <c r="A140">
        <v>810067</v>
      </c>
      <c r="B140" t="s">
        <v>4249</v>
      </c>
      <c r="C140" t="s">
        <v>4226</v>
      </c>
      <c r="D140" t="s">
        <v>4254</v>
      </c>
      <c r="E140" t="s">
        <v>4253</v>
      </c>
      <c r="F140" t="s">
        <v>67</v>
      </c>
      <c r="G140" t="s">
        <v>128</v>
      </c>
      <c r="H140">
        <v>15</v>
      </c>
      <c r="I140">
        <v>15</v>
      </c>
      <c r="J140">
        <v>15</v>
      </c>
      <c r="K140">
        <v>15</v>
      </c>
      <c r="L140">
        <v>15</v>
      </c>
      <c r="M140">
        <v>15</v>
      </c>
      <c r="N140">
        <v>15</v>
      </c>
      <c r="O140">
        <v>15</v>
      </c>
      <c r="P140">
        <v>15</v>
      </c>
      <c r="Q140">
        <v>15</v>
      </c>
      <c r="R140">
        <v>15</v>
      </c>
      <c r="S140">
        <v>15</v>
      </c>
      <c r="T140">
        <v>15</v>
      </c>
      <c r="U140">
        <v>15</v>
      </c>
      <c r="V140">
        <v>15</v>
      </c>
      <c r="W140">
        <v>15</v>
      </c>
      <c r="X140">
        <v>15</v>
      </c>
      <c r="Y140">
        <v>15</v>
      </c>
      <c r="Z140">
        <v>15</v>
      </c>
      <c r="AA140">
        <v>15</v>
      </c>
      <c r="AC140" s="180" t="str">
        <f t="shared" si="11"/>
        <v>810067-SRMOR-L</v>
      </c>
      <c r="AD140" s="181" t="str">
        <f>IF(B140="NET","",IF(B140="","",IFERROR(VLOOKUP(AC140,EAN!$A:$B,2,FALSE),"MANGLER - MÅ OPPDATERE EAN-FANEN")))</f>
        <v>MANGLER - MÅ OPPDATERE EAN-FANEN</v>
      </c>
      <c r="AE140" s="180">
        <f t="shared" si="8"/>
        <v>15</v>
      </c>
      <c r="AF140" s="180">
        <f t="shared" si="9"/>
        <v>15</v>
      </c>
      <c r="AH140" s="133" t="str">
        <f>IF(B140="NET","",IFERROR(VLOOKUP(AD140,'2) Order Form'!$W$9:$W$684,1,FALSE),"Ikke med I order form"))</f>
        <v>Ikke med I order form</v>
      </c>
      <c r="AJ140" s="159">
        <v>7048652555526</v>
      </c>
      <c r="AK140" s="149">
        <f>IFERROR(VLOOKUP(AJ140,'2) Order Form'!$W$9:$W$724,1,FALSE),"Ikke med I order form")</f>
        <v>7048652555526</v>
      </c>
      <c r="AL140" s="182">
        <f>INDEX(ATS!$A:$AE,MATCH(ATS!$AJ140,ATS!$AD:$AD,0),1)</f>
        <v>845082</v>
      </c>
      <c r="AM140" s="182" t="str">
        <f>INDEX(ATS!$A:$AE,MATCH(ATS!$AJ140,ATS!$AD:$AD,0),2)</f>
        <v>Outrider Mips Helmet</v>
      </c>
      <c r="AN140" s="183" t="str">
        <f>INDEX(ATS!$A:$AE,MATCH(ATS!$AJ140,ATS!$AD:$AD,0),4)</f>
        <v>MBL20-S</v>
      </c>
      <c r="AP140" s="149">
        <v>7048652555526</v>
      </c>
      <c r="AQ140" s="149">
        <f t="shared" si="10"/>
        <v>7048652555526</v>
      </c>
      <c r="AR140" s="182">
        <f>INDEX(ATS!$A:$AE,MATCH(ATS!$AP140,ATS!$AD:$AD,0),1)</f>
        <v>845082</v>
      </c>
      <c r="AS140" s="182" t="str">
        <f>INDEX(ATS!$A:$AE,MATCH(ATS!$AP140,ATS!$AD:$AD,0),2)</f>
        <v>Outrider Mips Helmet</v>
      </c>
      <c r="AT140" s="182" t="str">
        <f>INDEX(ATS!$A:$AE,MATCH(ATS!$AP140,ATS!$AD:$AD,0),4)</f>
        <v>MBL20-S</v>
      </c>
      <c r="AU140" s="148" t="str">
        <f>INDEX(ATS!$A:$AE,MATCH(ATS!$AP140,ATS!$AD:$AD,0),7)</f>
        <v>Active</v>
      </c>
    </row>
    <row r="141" spans="1:47" x14ac:dyDescent="0.2">
      <c r="A141" s="155">
        <v>810068</v>
      </c>
      <c r="B141" t="s">
        <v>292</v>
      </c>
      <c r="H141" s="155">
        <v>202137</v>
      </c>
      <c r="I141" s="155">
        <v>202137</v>
      </c>
      <c r="J141" s="155">
        <v>202137</v>
      </c>
      <c r="K141" s="155">
        <v>202137</v>
      </c>
      <c r="L141" s="155">
        <v>202137</v>
      </c>
      <c r="M141" s="155">
        <v>202137</v>
      </c>
      <c r="N141" s="155">
        <v>202137</v>
      </c>
      <c r="O141" s="155">
        <v>202137</v>
      </c>
      <c r="P141" s="155">
        <v>202137</v>
      </c>
      <c r="Q141" s="155">
        <v>202137</v>
      </c>
      <c r="R141" s="155">
        <v>202137</v>
      </c>
      <c r="S141" s="155">
        <v>202137</v>
      </c>
      <c r="T141" s="155">
        <v>202137</v>
      </c>
      <c r="U141" s="155">
        <v>202137</v>
      </c>
      <c r="V141" s="155">
        <v>202137</v>
      </c>
      <c r="W141" s="155">
        <v>202137</v>
      </c>
      <c r="X141" s="155">
        <v>202137</v>
      </c>
      <c r="Y141" s="155">
        <v>202137</v>
      </c>
      <c r="Z141" s="155">
        <v>202137</v>
      </c>
      <c r="AA141" s="155">
        <v>202137</v>
      </c>
      <c r="AC141" s="180" t="str">
        <f t="shared" si="11"/>
        <v>810068-</v>
      </c>
      <c r="AD141" s="181" t="str">
        <f>IF(B141="NET","",IF(B141="","",IFERROR(VLOOKUP(AC141,EAN!$A:$B,2,FALSE),"MANGLER - MÅ OPPDATERE EAN-FANEN")))</f>
        <v/>
      </c>
      <c r="AE141" s="180">
        <f t="shared" si="8"/>
        <v>202137</v>
      </c>
      <c r="AF141" s="180">
        <f t="shared" si="9"/>
        <v>202137</v>
      </c>
      <c r="AH141" s="149" t="str">
        <f>IF(B141="NET","",IFERROR(VLOOKUP(AD141,'2) Order Form'!$W$9:$W$684,1,FALSE),"Ikke med I order form"))</f>
        <v/>
      </c>
      <c r="AI141" s="171"/>
      <c r="AJ141" s="159">
        <v>7048652555519</v>
      </c>
      <c r="AK141" s="149">
        <f>IFERROR(VLOOKUP(AJ141,'2) Order Form'!$W$9:$W$724,1,FALSE),"Ikke med I order form")</f>
        <v>7048652555519</v>
      </c>
      <c r="AL141" s="182">
        <f>INDEX(ATS!$A:$AE,MATCH(ATS!$AJ141,ATS!$AD:$AD,0),1)</f>
        <v>845082</v>
      </c>
      <c r="AM141" s="182" t="str">
        <f>INDEX(ATS!$A:$AE,MATCH(ATS!$AJ141,ATS!$AD:$AD,0),2)</f>
        <v>Outrider Mips Helmet</v>
      </c>
      <c r="AN141" s="183" t="str">
        <f>INDEX(ATS!$A:$AE,MATCH(ATS!$AJ141,ATS!$AD:$AD,0),4)</f>
        <v>MBL20-M</v>
      </c>
      <c r="AP141" s="149">
        <v>7048652555519</v>
      </c>
      <c r="AQ141" s="149">
        <f t="shared" si="10"/>
        <v>7048652555519</v>
      </c>
      <c r="AR141" s="182">
        <f>INDEX(ATS!$A:$AE,MATCH(ATS!$AP141,ATS!$AD:$AD,0),1)</f>
        <v>845082</v>
      </c>
      <c r="AS141" s="182" t="str">
        <f>INDEX(ATS!$A:$AE,MATCH(ATS!$AP141,ATS!$AD:$AD,0),2)</f>
        <v>Outrider Mips Helmet</v>
      </c>
      <c r="AT141" s="182" t="str">
        <f>INDEX(ATS!$A:$AE,MATCH(ATS!$AP141,ATS!$AD:$AD,0),4)</f>
        <v>MBL20-M</v>
      </c>
      <c r="AU141" s="148" t="str">
        <f>INDEX(ATS!$A:$AE,MATCH(ATS!$AP141,ATS!$AD:$AD,0),7)</f>
        <v>Active</v>
      </c>
    </row>
    <row r="142" spans="1:47" x14ac:dyDescent="0.2">
      <c r="A142">
        <v>810068</v>
      </c>
      <c r="B142" t="s">
        <v>4438</v>
      </c>
      <c r="C142" t="s">
        <v>4226</v>
      </c>
      <c r="D142" t="s">
        <v>4234</v>
      </c>
      <c r="E142" t="s">
        <v>4235</v>
      </c>
      <c r="F142" t="s">
        <v>84</v>
      </c>
      <c r="G142" t="s">
        <v>128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C142" s="180" t="str">
        <f t="shared" si="11"/>
        <v>810068-BRWHT-OS</v>
      </c>
      <c r="AD142" s="181" t="str">
        <f>IF(B142="NET","",IF(B142="","",IFERROR(VLOOKUP(AC142,EAN!$A:$B,2,FALSE),"MANGLER - MÅ OPPDATERE EAN-FANEN")))</f>
        <v>MANGLER - MÅ OPPDATERE EAN-FANEN</v>
      </c>
      <c r="AE142" s="180">
        <f t="shared" si="8"/>
        <v>0</v>
      </c>
      <c r="AF142" s="180">
        <f t="shared" si="9"/>
        <v>0</v>
      </c>
      <c r="AH142" s="149" t="str">
        <f>IF(B142="NET","",IFERROR(VLOOKUP(AD142,'2) Order Form'!$W$9:$W$684,1,FALSE),"Ikke med I order form"))</f>
        <v>Ikke med I order form</v>
      </c>
      <c r="AI142" s="171"/>
      <c r="AJ142" s="159">
        <v>7048652555502</v>
      </c>
      <c r="AK142" s="149">
        <f>IFERROR(VLOOKUP(AJ142,'2) Order Form'!$W$9:$W$724,1,FALSE),"Ikke med I order form")</f>
        <v>7048652555502</v>
      </c>
      <c r="AL142" s="182">
        <f>INDEX(ATS!$A:$AE,MATCH(ATS!$AJ142,ATS!$AD:$AD,0),1)</f>
        <v>845082</v>
      </c>
      <c r="AM142" s="182" t="str">
        <f>INDEX(ATS!$A:$AE,MATCH(ATS!$AJ142,ATS!$AD:$AD,0),2)</f>
        <v>Outrider Mips Helmet</v>
      </c>
      <c r="AN142" s="183" t="str">
        <f>INDEX(ATS!$A:$AE,MATCH(ATS!$AJ142,ATS!$AD:$AD,0),4)</f>
        <v>MBL20-L</v>
      </c>
      <c r="AP142" s="149">
        <v>7048652555502</v>
      </c>
      <c r="AQ142" s="149">
        <f t="shared" si="10"/>
        <v>7048652555502</v>
      </c>
      <c r="AR142" s="182">
        <f>INDEX(ATS!$A:$AE,MATCH(ATS!$AP142,ATS!$AD:$AD,0),1)</f>
        <v>845082</v>
      </c>
      <c r="AS142" s="182" t="str">
        <f>INDEX(ATS!$A:$AE,MATCH(ATS!$AP142,ATS!$AD:$AD,0),2)</f>
        <v>Outrider Mips Helmet</v>
      </c>
      <c r="AT142" s="182" t="str">
        <f>INDEX(ATS!$A:$AE,MATCH(ATS!$AP142,ATS!$AD:$AD,0),4)</f>
        <v>MBL20-L</v>
      </c>
      <c r="AU142" s="148" t="str">
        <f>INDEX(ATS!$A:$AE,MATCH(ATS!$AP142,ATS!$AD:$AD,0),7)</f>
        <v>Active</v>
      </c>
    </row>
    <row r="143" spans="1:47" x14ac:dyDescent="0.2">
      <c r="A143">
        <v>810068</v>
      </c>
      <c r="B143" t="s">
        <v>4438</v>
      </c>
      <c r="C143" t="s">
        <v>4226</v>
      </c>
      <c r="D143" t="s">
        <v>637</v>
      </c>
      <c r="E143" t="s">
        <v>638</v>
      </c>
      <c r="F143" t="s">
        <v>84</v>
      </c>
      <c r="G143" t="s">
        <v>401</v>
      </c>
      <c r="H143">
        <v>13</v>
      </c>
      <c r="I143">
        <v>13</v>
      </c>
      <c r="J143">
        <v>13</v>
      </c>
      <c r="K143">
        <v>13</v>
      </c>
      <c r="L143">
        <v>13</v>
      </c>
      <c r="M143">
        <v>13</v>
      </c>
      <c r="N143">
        <v>13</v>
      </c>
      <c r="O143">
        <v>13</v>
      </c>
      <c r="P143">
        <v>13</v>
      </c>
      <c r="Q143">
        <v>13</v>
      </c>
      <c r="R143">
        <v>13</v>
      </c>
      <c r="S143">
        <v>13</v>
      </c>
      <c r="T143">
        <v>13</v>
      </c>
      <c r="U143">
        <v>13</v>
      </c>
      <c r="V143">
        <v>13</v>
      </c>
      <c r="W143">
        <v>13</v>
      </c>
      <c r="X143">
        <v>13</v>
      </c>
      <c r="Y143">
        <v>13</v>
      </c>
      <c r="Z143">
        <v>13</v>
      </c>
      <c r="AA143">
        <v>13</v>
      </c>
      <c r="AC143" s="180" t="str">
        <f t="shared" si="11"/>
        <v>810068-CHOR-OS</v>
      </c>
      <c r="AD143" s="181">
        <f>IF(B143="NET","",IF(B143="","",IFERROR(VLOOKUP(AC143,EAN!$A:$B,2,FALSE),"MANGLER - MÅ OPPDATERE EAN-FANEN")))</f>
        <v>7048652661609</v>
      </c>
      <c r="AE143" s="180">
        <f t="shared" si="8"/>
        <v>13</v>
      </c>
      <c r="AF143" s="180">
        <f t="shared" si="9"/>
        <v>13</v>
      </c>
      <c r="AH143" s="133">
        <f>IF(B143="NET","",IFERROR(VLOOKUP(AD143,'2) Order Form'!$W$9:$W$684,1,FALSE),"Ikke med I order form"))</f>
        <v>7048652661609</v>
      </c>
      <c r="AJ143" s="159">
        <v>7048652660947</v>
      </c>
      <c r="AK143" s="149">
        <f>IFERROR(VLOOKUP(AJ143,'2) Order Form'!$W$9:$W$724,1,FALSE),"Ikke med I order form")</f>
        <v>7048652660947</v>
      </c>
      <c r="AL143" s="182">
        <f>INDEX(ATS!$A:$AE,MATCH(ATS!$AJ143,ATS!$AD:$AD,0),1)</f>
        <v>845082</v>
      </c>
      <c r="AM143" s="182" t="str">
        <f>INDEX(ATS!$A:$AE,MATCH(ATS!$AJ143,ATS!$AD:$AD,0),2)</f>
        <v>Outrider Mips Helmet</v>
      </c>
      <c r="AN143" s="183" t="str">
        <f>INDEX(ATS!$A:$AE,MATCH(ATS!$AJ143,ATS!$AD:$AD,0),4)</f>
        <v>MCHOR-S</v>
      </c>
      <c r="AP143" s="149">
        <v>7048652660947</v>
      </c>
      <c r="AQ143" s="149">
        <f t="shared" si="10"/>
        <v>7048652660947</v>
      </c>
      <c r="AR143" s="182">
        <f>INDEX(ATS!$A:$AE,MATCH(ATS!$AP143,ATS!$AD:$AD,0),1)</f>
        <v>845082</v>
      </c>
      <c r="AS143" s="182" t="str">
        <f>INDEX(ATS!$A:$AE,MATCH(ATS!$AP143,ATS!$AD:$AD,0),2)</f>
        <v>Outrider Mips Helmet</v>
      </c>
      <c r="AT143" s="182" t="str">
        <f>INDEX(ATS!$A:$AE,MATCH(ATS!$AP143,ATS!$AD:$AD,0),4)</f>
        <v>MCHOR-S</v>
      </c>
      <c r="AU143" s="148" t="str">
        <f>INDEX(ATS!$A:$AE,MATCH(ATS!$AP143,ATS!$AD:$AD,0),7)</f>
        <v>Stock</v>
      </c>
    </row>
    <row r="144" spans="1:47" x14ac:dyDescent="0.2">
      <c r="A144">
        <v>810068</v>
      </c>
      <c r="B144" t="s">
        <v>4438</v>
      </c>
      <c r="C144" t="s">
        <v>4226</v>
      </c>
      <c r="D144" t="s">
        <v>4255</v>
      </c>
      <c r="E144" t="s">
        <v>4256</v>
      </c>
      <c r="F144" t="s">
        <v>84</v>
      </c>
      <c r="G144" t="s">
        <v>128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C144" s="180" t="str">
        <f t="shared" si="11"/>
        <v>810068-DEPUR-OS</v>
      </c>
      <c r="AD144" s="181" t="str">
        <f>IF(B144="NET","",IF(B144="","",IFERROR(VLOOKUP(AC144,EAN!$A:$B,2,FALSE),"MANGLER - MÅ OPPDATERE EAN-FANEN")))</f>
        <v>MANGLER - MÅ OPPDATERE EAN-FANEN</v>
      </c>
      <c r="AE144" s="180">
        <f t="shared" si="8"/>
        <v>0</v>
      </c>
      <c r="AF144" s="180">
        <f t="shared" si="9"/>
        <v>0</v>
      </c>
      <c r="AH144" s="149" t="str">
        <f>IF(B144="NET","",IFERROR(VLOOKUP(AD144,'2) Order Form'!$W$9:$W$684,1,FALSE),"Ikke med I order form"))</f>
        <v>Ikke med I order form</v>
      </c>
      <c r="AI144" s="171"/>
      <c r="AJ144" s="159">
        <v>7048652660930</v>
      </c>
      <c r="AK144" s="149">
        <f>IFERROR(VLOOKUP(AJ144,'2) Order Form'!$W$9:$W$724,1,FALSE),"Ikke med I order form")</f>
        <v>7048652660930</v>
      </c>
      <c r="AL144" s="182">
        <f>INDEX(ATS!$A:$AE,MATCH(ATS!$AJ144,ATS!$AD:$AD,0),1)</f>
        <v>845082</v>
      </c>
      <c r="AM144" s="182" t="str">
        <f>INDEX(ATS!$A:$AE,MATCH(ATS!$AJ144,ATS!$AD:$AD,0),2)</f>
        <v>Outrider Mips Helmet</v>
      </c>
      <c r="AN144" s="183" t="str">
        <f>INDEX(ATS!$A:$AE,MATCH(ATS!$AJ144,ATS!$AD:$AD,0),4)</f>
        <v>MCHOR-M</v>
      </c>
      <c r="AP144" s="149">
        <v>7048652660930</v>
      </c>
      <c r="AQ144" s="149">
        <f t="shared" si="10"/>
        <v>7048652660930</v>
      </c>
      <c r="AR144" s="182">
        <f>INDEX(ATS!$A:$AE,MATCH(ATS!$AP144,ATS!$AD:$AD,0),1)</f>
        <v>845082</v>
      </c>
      <c r="AS144" s="182" t="str">
        <f>INDEX(ATS!$A:$AE,MATCH(ATS!$AP144,ATS!$AD:$AD,0),2)</f>
        <v>Outrider Mips Helmet</v>
      </c>
      <c r="AT144" s="182" t="str">
        <f>INDEX(ATS!$A:$AE,MATCH(ATS!$AP144,ATS!$AD:$AD,0),4)</f>
        <v>MCHOR-M</v>
      </c>
      <c r="AU144" s="148" t="str">
        <f>INDEX(ATS!$A:$AE,MATCH(ATS!$AP144,ATS!$AD:$AD,0),7)</f>
        <v>Stock</v>
      </c>
    </row>
    <row r="145" spans="1:47" x14ac:dyDescent="0.2">
      <c r="A145">
        <v>810068</v>
      </c>
      <c r="B145" t="s">
        <v>4438</v>
      </c>
      <c r="C145" t="s">
        <v>4226</v>
      </c>
      <c r="D145" t="s">
        <v>550</v>
      </c>
      <c r="E145" t="s">
        <v>89</v>
      </c>
      <c r="F145" t="s">
        <v>84</v>
      </c>
      <c r="G145" t="s">
        <v>128</v>
      </c>
      <c r="H145">
        <v>41</v>
      </c>
      <c r="I145">
        <v>41</v>
      </c>
      <c r="J145">
        <v>41</v>
      </c>
      <c r="K145">
        <v>41</v>
      </c>
      <c r="L145">
        <v>41</v>
      </c>
      <c r="M145">
        <v>41</v>
      </c>
      <c r="N145">
        <v>41</v>
      </c>
      <c r="O145">
        <v>41</v>
      </c>
      <c r="P145">
        <v>41</v>
      </c>
      <c r="Q145">
        <v>41</v>
      </c>
      <c r="R145">
        <v>41</v>
      </c>
      <c r="S145">
        <v>41</v>
      </c>
      <c r="T145">
        <v>41</v>
      </c>
      <c r="U145">
        <v>41</v>
      </c>
      <c r="V145">
        <v>41</v>
      </c>
      <c r="W145">
        <v>41</v>
      </c>
      <c r="X145">
        <v>41</v>
      </c>
      <c r="Y145">
        <v>41</v>
      </c>
      <c r="Z145">
        <v>41</v>
      </c>
      <c r="AA145">
        <v>41</v>
      </c>
      <c r="AC145" s="180" t="str">
        <f t="shared" si="11"/>
        <v>810068-MBLCK-OS</v>
      </c>
      <c r="AD145" s="181">
        <f>IF(B145="NET","",IF(B145="","",IFERROR(VLOOKUP(AC145,EAN!$A:$B,2,FALSE),"MANGLER - MÅ OPPDATERE EAN-FANEN")))</f>
        <v>7048652328250</v>
      </c>
      <c r="AE145" s="180">
        <f t="shared" si="8"/>
        <v>41</v>
      </c>
      <c r="AF145" s="180">
        <f t="shared" si="9"/>
        <v>41</v>
      </c>
      <c r="AH145" s="149">
        <f>IF(B145="NET","",IFERROR(VLOOKUP(AD145,'2) Order Form'!$W$9:$W$684,1,FALSE),"Ikke med I order form"))</f>
        <v>7048652328250</v>
      </c>
      <c r="AI145" s="171"/>
      <c r="AJ145" s="159">
        <v>7048652660923</v>
      </c>
      <c r="AK145" s="149">
        <f>IFERROR(VLOOKUP(AJ145,'2) Order Form'!$W$9:$W$724,1,FALSE),"Ikke med I order form")</f>
        <v>7048652660923</v>
      </c>
      <c r="AL145" s="182">
        <f>INDEX(ATS!$A:$AE,MATCH(ATS!$AJ145,ATS!$AD:$AD,0),1)</f>
        <v>845082</v>
      </c>
      <c r="AM145" s="182" t="str">
        <f>INDEX(ATS!$A:$AE,MATCH(ATS!$AJ145,ATS!$AD:$AD,0),2)</f>
        <v>Outrider Mips Helmet</v>
      </c>
      <c r="AN145" s="183" t="str">
        <f>INDEX(ATS!$A:$AE,MATCH(ATS!$AJ145,ATS!$AD:$AD,0),4)</f>
        <v>MCHOR-L</v>
      </c>
      <c r="AP145" s="149">
        <v>7048652660923</v>
      </c>
      <c r="AQ145" s="149">
        <f t="shared" si="10"/>
        <v>7048652660923</v>
      </c>
      <c r="AR145" s="182">
        <f>INDEX(ATS!$A:$AE,MATCH(ATS!$AP145,ATS!$AD:$AD,0),1)</f>
        <v>845082</v>
      </c>
      <c r="AS145" s="182" t="str">
        <f>INDEX(ATS!$A:$AE,MATCH(ATS!$AP145,ATS!$AD:$AD,0),2)</f>
        <v>Outrider Mips Helmet</v>
      </c>
      <c r="AT145" s="182" t="str">
        <f>INDEX(ATS!$A:$AE,MATCH(ATS!$AP145,ATS!$AD:$AD,0),4)</f>
        <v>MCHOR-L</v>
      </c>
      <c r="AU145" s="148" t="str">
        <f>INDEX(ATS!$A:$AE,MATCH(ATS!$AP145,ATS!$AD:$AD,0),7)</f>
        <v>Stock</v>
      </c>
    </row>
    <row r="146" spans="1:47" x14ac:dyDescent="0.2">
      <c r="A146">
        <v>810068</v>
      </c>
      <c r="B146" t="s">
        <v>4438</v>
      </c>
      <c r="C146" t="s">
        <v>4226</v>
      </c>
      <c r="D146" t="s">
        <v>4231</v>
      </c>
      <c r="E146" t="s">
        <v>4232</v>
      </c>
      <c r="F146" t="s">
        <v>84</v>
      </c>
      <c r="G146" t="s">
        <v>128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C146" s="180" t="str">
        <f t="shared" si="11"/>
        <v>810068-MFLUO-OS</v>
      </c>
      <c r="AD146" s="181" t="str">
        <f>IF(B146="NET","",IF(B146="","",IFERROR(VLOOKUP(AC146,EAN!$A:$B,2,FALSE),"MANGLER - MÅ OPPDATERE EAN-FANEN")))</f>
        <v>MANGLER - MÅ OPPDATERE EAN-FANEN</v>
      </c>
      <c r="AE146" s="180">
        <f t="shared" si="8"/>
        <v>0</v>
      </c>
      <c r="AF146" s="180">
        <f t="shared" si="9"/>
        <v>0</v>
      </c>
      <c r="AH146" s="133" t="str">
        <f>IF(B146="NET","",IFERROR(VLOOKUP(AD146,'2) Order Form'!$W$9:$W$684,1,FALSE),"Ikke med I order form"))</f>
        <v>Ikke med I order form</v>
      </c>
      <c r="AJ146" s="159">
        <v>7048652660978</v>
      </c>
      <c r="AK146" s="149">
        <f>IFERROR(VLOOKUP(AJ146,'2) Order Form'!$W$9:$W$724,1,FALSE),"Ikke med I order form")</f>
        <v>7048652660978</v>
      </c>
      <c r="AL146" s="182">
        <f>INDEX(ATS!$A:$AE,MATCH(ATS!$AJ146,ATS!$AD:$AD,0),1)</f>
        <v>845082</v>
      </c>
      <c r="AM146" s="182" t="str">
        <f>INDEX(ATS!$A:$AE,MATCH(ATS!$AJ146,ATS!$AD:$AD,0),2)</f>
        <v>Outrider Mips Helmet</v>
      </c>
      <c r="AN146" s="183" t="str">
        <f>INDEX(ATS!$A:$AE,MATCH(ATS!$AJ146,ATS!$AD:$AD,0),4)</f>
        <v>MEAME-S</v>
      </c>
      <c r="AP146" s="149">
        <v>7048652661005</v>
      </c>
      <c r="AQ146" s="149">
        <f t="shared" si="10"/>
        <v>7048652661005</v>
      </c>
      <c r="AR146" s="182">
        <f>INDEX(ATS!$A:$AE,MATCH(ATS!$AP146,ATS!$AD:$AD,0),1)</f>
        <v>845082</v>
      </c>
      <c r="AS146" s="182" t="str">
        <f>INDEX(ATS!$A:$AE,MATCH(ATS!$AP146,ATS!$AD:$AD,0),2)</f>
        <v>Outrider Mips Helmet</v>
      </c>
      <c r="AT146" s="182" t="str">
        <f>INDEX(ATS!$A:$AE,MATCH(ATS!$AP146,ATS!$AD:$AD,0),4)</f>
        <v>MNGRY-S</v>
      </c>
      <c r="AU146" s="148" t="str">
        <f>INDEX(ATS!$A:$AE,MATCH(ATS!$AP146,ATS!$AD:$AD,0),7)</f>
        <v>Stock</v>
      </c>
    </row>
    <row r="147" spans="1:47" x14ac:dyDescent="0.2">
      <c r="A147">
        <v>810068</v>
      </c>
      <c r="B147" t="s">
        <v>4438</v>
      </c>
      <c r="C147" t="s">
        <v>4226</v>
      </c>
      <c r="D147" t="s">
        <v>639</v>
      </c>
      <c r="E147" t="s">
        <v>640</v>
      </c>
      <c r="F147" t="s">
        <v>84</v>
      </c>
      <c r="G147" t="s">
        <v>401</v>
      </c>
      <c r="H147">
        <v>28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28</v>
      </c>
      <c r="O147">
        <v>28</v>
      </c>
      <c r="P147">
        <v>28</v>
      </c>
      <c r="Q147">
        <v>28</v>
      </c>
      <c r="R147">
        <v>28</v>
      </c>
      <c r="S147">
        <v>28</v>
      </c>
      <c r="T147">
        <v>28</v>
      </c>
      <c r="U147">
        <v>28</v>
      </c>
      <c r="V147">
        <v>28</v>
      </c>
      <c r="W147">
        <v>28</v>
      </c>
      <c r="X147">
        <v>28</v>
      </c>
      <c r="Y147">
        <v>28</v>
      </c>
      <c r="Z147">
        <v>28</v>
      </c>
      <c r="AA147">
        <v>28</v>
      </c>
      <c r="AC147" s="180" t="str">
        <f t="shared" si="11"/>
        <v>810068-NAGR-OS</v>
      </c>
      <c r="AD147" s="181">
        <f>IF(B147="NET","",IF(B147="","",IFERROR(VLOOKUP(AC147,EAN!$A:$B,2,FALSE),"MANGLER - MÅ OPPDATERE EAN-FANEN")))</f>
        <v>7048652661623</v>
      </c>
      <c r="AE147" s="180">
        <f t="shared" si="8"/>
        <v>28</v>
      </c>
      <c r="AF147" s="180">
        <f t="shared" si="9"/>
        <v>28</v>
      </c>
      <c r="AH147" s="149">
        <f>IF(B147="NET","",IFERROR(VLOOKUP(AD147,'2) Order Form'!$W$9:$W$684,1,FALSE),"Ikke med I order form"))</f>
        <v>7048652661623</v>
      </c>
      <c r="AI147" s="171"/>
      <c r="AJ147" s="159">
        <v>7048652660961</v>
      </c>
      <c r="AK147" s="149">
        <f>IFERROR(VLOOKUP(AJ147,'2) Order Form'!$W$9:$W$724,1,FALSE),"Ikke med I order form")</f>
        <v>7048652660961</v>
      </c>
      <c r="AL147" s="182">
        <f>INDEX(ATS!$A:$AE,MATCH(ATS!$AJ147,ATS!$AD:$AD,0),1)</f>
        <v>845082</v>
      </c>
      <c r="AM147" s="182" t="str">
        <f>INDEX(ATS!$A:$AE,MATCH(ATS!$AJ147,ATS!$AD:$AD,0),2)</f>
        <v>Outrider Mips Helmet</v>
      </c>
      <c r="AN147" s="183" t="str">
        <f>INDEX(ATS!$A:$AE,MATCH(ATS!$AJ147,ATS!$AD:$AD,0),4)</f>
        <v>MEAME-M</v>
      </c>
      <c r="AP147" s="149">
        <v>7048652660992</v>
      </c>
      <c r="AQ147" s="149">
        <f t="shared" si="10"/>
        <v>7048652660992</v>
      </c>
      <c r="AR147" s="182">
        <f>INDEX(ATS!$A:$AE,MATCH(ATS!$AP147,ATS!$AD:$AD,0),1)</f>
        <v>845082</v>
      </c>
      <c r="AS147" s="182" t="str">
        <f>INDEX(ATS!$A:$AE,MATCH(ATS!$AP147,ATS!$AD:$AD,0),2)</f>
        <v>Outrider Mips Helmet</v>
      </c>
      <c r="AT147" s="182" t="str">
        <f>INDEX(ATS!$A:$AE,MATCH(ATS!$AP147,ATS!$AD:$AD,0),4)</f>
        <v>MNGRY-M</v>
      </c>
      <c r="AU147" s="148" t="str">
        <f>INDEX(ATS!$A:$AE,MATCH(ATS!$AP147,ATS!$AD:$AD,0),7)</f>
        <v>Stock</v>
      </c>
    </row>
    <row r="148" spans="1:47" x14ac:dyDescent="0.2">
      <c r="A148">
        <v>810068</v>
      </c>
      <c r="B148" t="s">
        <v>4438</v>
      </c>
      <c r="C148" t="s">
        <v>4226</v>
      </c>
      <c r="D148" t="s">
        <v>286</v>
      </c>
      <c r="E148" t="s">
        <v>92</v>
      </c>
      <c r="F148" t="s">
        <v>84</v>
      </c>
      <c r="G148" t="s">
        <v>401</v>
      </c>
      <c r="H148">
        <v>30</v>
      </c>
      <c r="I148">
        <v>30</v>
      </c>
      <c r="J148">
        <v>30</v>
      </c>
      <c r="K148">
        <v>30</v>
      </c>
      <c r="L148">
        <v>30</v>
      </c>
      <c r="M148">
        <v>30</v>
      </c>
      <c r="N148">
        <v>30</v>
      </c>
      <c r="O148">
        <v>30</v>
      </c>
      <c r="P148">
        <v>30</v>
      </c>
      <c r="Q148">
        <v>30</v>
      </c>
      <c r="R148">
        <v>30</v>
      </c>
      <c r="S148">
        <v>30</v>
      </c>
      <c r="T148">
        <v>30</v>
      </c>
      <c r="U148">
        <v>30</v>
      </c>
      <c r="V148">
        <v>30</v>
      </c>
      <c r="W148">
        <v>30</v>
      </c>
      <c r="X148">
        <v>30</v>
      </c>
      <c r="Y148">
        <v>30</v>
      </c>
      <c r="Z148">
        <v>30</v>
      </c>
      <c r="AA148">
        <v>30</v>
      </c>
      <c r="AC148" s="180" t="str">
        <f t="shared" si="11"/>
        <v>810068-RBLUE-OS</v>
      </c>
      <c r="AD148" s="181">
        <f>IF(B148="NET","",IF(B148="","",IFERROR(VLOOKUP(AC148,EAN!$A:$B,2,FALSE),"MANGLER - MÅ OPPDATERE EAN-FANEN")))</f>
        <v>7048652328267</v>
      </c>
      <c r="AE148" s="180">
        <f t="shared" si="8"/>
        <v>30</v>
      </c>
      <c r="AF148" s="180">
        <f t="shared" si="9"/>
        <v>30</v>
      </c>
      <c r="AH148" s="149" t="str">
        <f>IF(B148="NET","",IFERROR(VLOOKUP(AD148,'2) Order Form'!$W$9:$W$684,1,FALSE),"Ikke med I order form"))</f>
        <v>Ikke med I order form</v>
      </c>
      <c r="AI148" s="171"/>
      <c r="AJ148" s="159">
        <v>7048652660954</v>
      </c>
      <c r="AK148" s="149">
        <f>IFERROR(VLOOKUP(AJ148,'2) Order Form'!$W$9:$W$724,1,FALSE),"Ikke med I order form")</f>
        <v>7048652660954</v>
      </c>
      <c r="AL148" s="182">
        <f>INDEX(ATS!$A:$AE,MATCH(ATS!$AJ148,ATS!$AD:$AD,0),1)</f>
        <v>845082</v>
      </c>
      <c r="AM148" s="182" t="str">
        <f>INDEX(ATS!$A:$AE,MATCH(ATS!$AJ148,ATS!$AD:$AD,0),2)</f>
        <v>Outrider Mips Helmet</v>
      </c>
      <c r="AN148" s="183" t="str">
        <f>INDEX(ATS!$A:$AE,MATCH(ATS!$AJ148,ATS!$AD:$AD,0),4)</f>
        <v>MEAME-L</v>
      </c>
      <c r="AP148" s="149">
        <v>7048652660985</v>
      </c>
      <c r="AQ148" s="149">
        <f t="shared" si="10"/>
        <v>7048652660985</v>
      </c>
      <c r="AR148" s="182">
        <f>INDEX(ATS!$A:$AE,MATCH(ATS!$AP148,ATS!$AD:$AD,0),1)</f>
        <v>845082</v>
      </c>
      <c r="AS148" s="182" t="str">
        <f>INDEX(ATS!$A:$AE,MATCH(ATS!$AP148,ATS!$AD:$AD,0),2)</f>
        <v>Outrider Mips Helmet</v>
      </c>
      <c r="AT148" s="182" t="str">
        <f>INDEX(ATS!$A:$AE,MATCH(ATS!$AP148,ATS!$AD:$AD,0),4)</f>
        <v>MNGRY-L</v>
      </c>
      <c r="AU148" s="148" t="str">
        <f>INDEX(ATS!$A:$AE,MATCH(ATS!$AP148,ATS!$AD:$AD,0),7)</f>
        <v>Stock</v>
      </c>
    </row>
    <row r="149" spans="1:47" x14ac:dyDescent="0.2">
      <c r="A149">
        <v>810068</v>
      </c>
      <c r="B149" t="s">
        <v>4438</v>
      </c>
      <c r="C149" t="s">
        <v>4226</v>
      </c>
      <c r="D149" t="s">
        <v>641</v>
      </c>
      <c r="E149" t="s">
        <v>103</v>
      </c>
      <c r="F149" t="s">
        <v>84</v>
      </c>
      <c r="G149" t="s">
        <v>401</v>
      </c>
      <c r="H149">
        <v>35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  <c r="Q149">
        <v>35</v>
      </c>
      <c r="R149">
        <v>35</v>
      </c>
      <c r="S149">
        <v>35</v>
      </c>
      <c r="T149">
        <v>35</v>
      </c>
      <c r="U149">
        <v>35</v>
      </c>
      <c r="V149">
        <v>35</v>
      </c>
      <c r="W149">
        <v>35</v>
      </c>
      <c r="X149">
        <v>35</v>
      </c>
      <c r="Y149">
        <v>35</v>
      </c>
      <c r="Z149">
        <v>35</v>
      </c>
      <c r="AA149">
        <v>35</v>
      </c>
      <c r="AC149" s="180" t="str">
        <f t="shared" si="11"/>
        <v>810068-SGRME-OS</v>
      </c>
      <c r="AD149" s="181">
        <f>IF(B149="NET","",IF(B149="","",IFERROR(VLOOKUP(AC149,EAN!$A:$B,2,FALSE),"MANGLER - MÅ OPPDATERE EAN-FANEN")))</f>
        <v>7048652542496</v>
      </c>
      <c r="AE149" s="180">
        <f t="shared" si="8"/>
        <v>35</v>
      </c>
      <c r="AF149" s="180">
        <f t="shared" si="9"/>
        <v>35</v>
      </c>
      <c r="AH149" s="133" t="str">
        <f>IF(B149="NET","",IFERROR(VLOOKUP(AD149,'2) Order Form'!$W$9:$W$684,1,FALSE),"Ikke med I order form"))</f>
        <v>Ikke med I order form</v>
      </c>
      <c r="AJ149" s="159">
        <v>7048652661005</v>
      </c>
      <c r="AK149" s="149">
        <f>IFERROR(VLOOKUP(AJ149,'2) Order Form'!$W$9:$W$724,1,FALSE),"Ikke med I order form")</f>
        <v>7048652661005</v>
      </c>
      <c r="AL149" s="182">
        <f>INDEX(ATS!$A:$AE,MATCH(ATS!$AJ149,ATS!$AD:$AD,0),1)</f>
        <v>845082</v>
      </c>
      <c r="AM149" s="182" t="str">
        <f>INDEX(ATS!$A:$AE,MATCH(ATS!$AJ149,ATS!$AD:$AD,0),2)</f>
        <v>Outrider Mips Helmet</v>
      </c>
      <c r="AN149" s="183" t="str">
        <f>INDEX(ATS!$A:$AE,MATCH(ATS!$AJ149,ATS!$AD:$AD,0),4)</f>
        <v>MNGRY-S</v>
      </c>
      <c r="AP149" s="149">
        <v>7048652274502</v>
      </c>
      <c r="AQ149" s="149">
        <f t="shared" si="10"/>
        <v>7048652274502</v>
      </c>
      <c r="AR149" s="182">
        <f>INDEX(ATS!$A:$AE,MATCH(ATS!$AP149,ATS!$AD:$AD,0),1)</f>
        <v>845082</v>
      </c>
      <c r="AS149" s="182" t="str">
        <f>INDEX(ATS!$A:$AE,MATCH(ATS!$AP149,ATS!$AD:$AD,0),2)</f>
        <v>Outrider Mips Helmet</v>
      </c>
      <c r="AT149" s="182" t="str">
        <f>INDEX(ATS!$A:$AE,MATCH(ATS!$AP149,ATS!$AD:$AD,0),4)</f>
        <v>MWHTE-S</v>
      </c>
      <c r="AU149" s="148" t="str">
        <f>INDEX(ATS!$A:$AE,MATCH(ATS!$AP149,ATS!$AD:$AD,0),7)</f>
        <v>Active</v>
      </c>
    </row>
    <row r="150" spans="1:47" x14ac:dyDescent="0.2">
      <c r="A150" s="155">
        <v>810069</v>
      </c>
      <c r="B150" t="s">
        <v>292</v>
      </c>
      <c r="H150" s="155">
        <v>202137</v>
      </c>
      <c r="I150" s="155">
        <v>202137</v>
      </c>
      <c r="J150" s="155">
        <v>202137</v>
      </c>
      <c r="K150" s="155">
        <v>202137</v>
      </c>
      <c r="L150" s="155">
        <v>202137</v>
      </c>
      <c r="M150" s="155">
        <v>202137</v>
      </c>
      <c r="N150" s="155">
        <v>202137</v>
      </c>
      <c r="O150" s="155">
        <v>202137</v>
      </c>
      <c r="P150" s="155">
        <v>202137</v>
      </c>
      <c r="Q150" s="155">
        <v>202137</v>
      </c>
      <c r="R150" s="155">
        <v>202137</v>
      </c>
      <c r="S150" s="155">
        <v>202137</v>
      </c>
      <c r="T150" s="155">
        <v>202137</v>
      </c>
      <c r="U150" s="155">
        <v>202137</v>
      </c>
      <c r="V150" s="155">
        <v>202137</v>
      </c>
      <c r="W150" s="155">
        <v>202137</v>
      </c>
      <c r="X150" s="155">
        <v>202137</v>
      </c>
      <c r="Y150" s="155">
        <v>202137</v>
      </c>
      <c r="Z150" s="155">
        <v>202137</v>
      </c>
      <c r="AA150" s="155">
        <v>202137</v>
      </c>
      <c r="AC150" s="180" t="str">
        <f t="shared" si="11"/>
        <v>810069-</v>
      </c>
      <c r="AD150" s="181" t="str">
        <f>IF(B150="NET","",IF(B150="","",IFERROR(VLOOKUP(AC150,EAN!$A:$B,2,FALSE),"MANGLER - MÅ OPPDATERE EAN-FANEN")))</f>
        <v/>
      </c>
      <c r="AE150" s="180">
        <f t="shared" si="8"/>
        <v>202137</v>
      </c>
      <c r="AF150" s="180">
        <f t="shared" si="9"/>
        <v>202137</v>
      </c>
      <c r="AH150" s="149" t="str">
        <f>IF(B150="NET","",IFERROR(VLOOKUP(AD150,'2) Order Form'!$W$9:$W$684,1,FALSE),"Ikke med I order form"))</f>
        <v/>
      </c>
      <c r="AI150" s="171"/>
      <c r="AJ150" s="159">
        <v>7048652660992</v>
      </c>
      <c r="AK150" s="149">
        <f>IFERROR(VLOOKUP(AJ150,'2) Order Form'!$W$9:$W$724,1,FALSE),"Ikke med I order form")</f>
        <v>7048652660992</v>
      </c>
      <c r="AL150" s="182">
        <f>INDEX(ATS!$A:$AE,MATCH(ATS!$AJ150,ATS!$AD:$AD,0),1)</f>
        <v>845082</v>
      </c>
      <c r="AM150" s="182" t="str">
        <f>INDEX(ATS!$A:$AE,MATCH(ATS!$AJ150,ATS!$AD:$AD,0),2)</f>
        <v>Outrider Mips Helmet</v>
      </c>
      <c r="AN150" s="183" t="str">
        <f>INDEX(ATS!$A:$AE,MATCH(ATS!$AJ150,ATS!$AD:$AD,0),4)</f>
        <v>MNGRY-M</v>
      </c>
      <c r="AP150" s="149">
        <v>7048652274496</v>
      </c>
      <c r="AQ150" s="149">
        <f t="shared" si="10"/>
        <v>7048652274496</v>
      </c>
      <c r="AR150" s="182">
        <f>INDEX(ATS!$A:$AE,MATCH(ATS!$AP150,ATS!$AD:$AD,0),1)</f>
        <v>845082</v>
      </c>
      <c r="AS150" s="182" t="str">
        <f>INDEX(ATS!$A:$AE,MATCH(ATS!$AP150,ATS!$AD:$AD,0),2)</f>
        <v>Outrider Mips Helmet</v>
      </c>
      <c r="AT150" s="182" t="str">
        <f>INDEX(ATS!$A:$AE,MATCH(ATS!$AP150,ATS!$AD:$AD,0),4)</f>
        <v>MWHTE-M</v>
      </c>
      <c r="AU150" s="148" t="str">
        <f>INDEX(ATS!$A:$AE,MATCH(ATS!$AP150,ATS!$AD:$AD,0),7)</f>
        <v>Active</v>
      </c>
    </row>
    <row r="151" spans="1:47" x14ac:dyDescent="0.2">
      <c r="A151">
        <v>810069</v>
      </c>
      <c r="B151" t="s">
        <v>4439</v>
      </c>
      <c r="C151" t="s">
        <v>4226</v>
      </c>
      <c r="D151" t="s">
        <v>569</v>
      </c>
      <c r="E151" t="s">
        <v>288</v>
      </c>
      <c r="F151" t="s">
        <v>85</v>
      </c>
      <c r="G151" t="s">
        <v>128</v>
      </c>
      <c r="H151">
        <v>10</v>
      </c>
      <c r="I151">
        <v>10</v>
      </c>
      <c r="J151">
        <v>10</v>
      </c>
      <c r="K151">
        <v>10</v>
      </c>
      <c r="L151">
        <v>10</v>
      </c>
      <c r="M151">
        <v>10</v>
      </c>
      <c r="N151">
        <v>10</v>
      </c>
      <c r="O151">
        <v>10</v>
      </c>
      <c r="P151">
        <v>10</v>
      </c>
      <c r="Q151">
        <v>10</v>
      </c>
      <c r="R151">
        <v>10</v>
      </c>
      <c r="S151">
        <v>10</v>
      </c>
      <c r="T151">
        <v>10</v>
      </c>
      <c r="U151">
        <v>10</v>
      </c>
      <c r="V151">
        <v>10</v>
      </c>
      <c r="W151">
        <v>10</v>
      </c>
      <c r="X151">
        <v>10</v>
      </c>
      <c r="Y151">
        <v>10</v>
      </c>
      <c r="Z151">
        <v>10</v>
      </c>
      <c r="AA151">
        <v>10</v>
      </c>
      <c r="AC151" s="180" t="str">
        <f t="shared" si="11"/>
        <v>810069-TEBLK-SM</v>
      </c>
      <c r="AD151" s="181">
        <f>IF(B151="NET","",IF(B151="","",IFERROR(VLOOKUP(AC151,EAN!$A:$B,2,FALSE),"MANGLER - MÅ OPPDATERE EAN-FANEN")))</f>
        <v>7048652328298</v>
      </c>
      <c r="AE151" s="180">
        <f t="shared" si="8"/>
        <v>10</v>
      </c>
      <c r="AF151" s="180">
        <f t="shared" si="9"/>
        <v>10</v>
      </c>
      <c r="AH151" s="149">
        <f>IF(B151="NET","",IFERROR(VLOOKUP(AD151,'2) Order Form'!$W$9:$W$684,1,FALSE),"Ikke med I order form"))</f>
        <v>7048652328298</v>
      </c>
      <c r="AI151" s="171"/>
      <c r="AJ151" s="159">
        <v>7048652660985</v>
      </c>
      <c r="AK151" s="149">
        <f>IFERROR(VLOOKUP(AJ151,'2) Order Form'!$W$9:$W$724,1,FALSE),"Ikke med I order form")</f>
        <v>7048652660985</v>
      </c>
      <c r="AL151" s="182">
        <f>INDEX(ATS!$A:$AE,MATCH(ATS!$AJ151,ATS!$AD:$AD,0),1)</f>
        <v>845082</v>
      </c>
      <c r="AM151" s="182" t="str">
        <f>INDEX(ATS!$A:$AE,MATCH(ATS!$AJ151,ATS!$AD:$AD,0),2)</f>
        <v>Outrider Mips Helmet</v>
      </c>
      <c r="AN151" s="183" t="str">
        <f>INDEX(ATS!$A:$AE,MATCH(ATS!$AJ151,ATS!$AD:$AD,0),4)</f>
        <v>MNGRY-L</v>
      </c>
      <c r="AP151" s="149">
        <v>7048652274489</v>
      </c>
      <c r="AQ151" s="149">
        <f t="shared" si="10"/>
        <v>7048652274489</v>
      </c>
      <c r="AR151" s="182">
        <f>INDEX(ATS!$A:$AE,MATCH(ATS!$AP151,ATS!$AD:$AD,0),1)</f>
        <v>845082</v>
      </c>
      <c r="AS151" s="182" t="str">
        <f>INDEX(ATS!$A:$AE,MATCH(ATS!$AP151,ATS!$AD:$AD,0),2)</f>
        <v>Outrider Mips Helmet</v>
      </c>
      <c r="AT151" s="182" t="str">
        <f>INDEX(ATS!$A:$AE,MATCH(ATS!$AP151,ATS!$AD:$AD,0),4)</f>
        <v>MWHTE-L</v>
      </c>
      <c r="AU151" s="148" t="str">
        <f>INDEX(ATS!$A:$AE,MATCH(ATS!$AP151,ATS!$AD:$AD,0),7)</f>
        <v>Active</v>
      </c>
    </row>
    <row r="152" spans="1:47" x14ac:dyDescent="0.2">
      <c r="A152">
        <v>810069</v>
      </c>
      <c r="B152" t="s">
        <v>4439</v>
      </c>
      <c r="C152" t="s">
        <v>4226</v>
      </c>
      <c r="D152" t="s">
        <v>570</v>
      </c>
      <c r="E152" t="s">
        <v>288</v>
      </c>
      <c r="F152" t="s">
        <v>86</v>
      </c>
      <c r="G152" t="s">
        <v>128</v>
      </c>
      <c r="H152">
        <v>44</v>
      </c>
      <c r="I152">
        <v>44</v>
      </c>
      <c r="J152">
        <v>44</v>
      </c>
      <c r="K152">
        <v>44</v>
      </c>
      <c r="L152">
        <v>44</v>
      </c>
      <c r="M152">
        <v>44</v>
      </c>
      <c r="N152">
        <v>44</v>
      </c>
      <c r="O152">
        <v>44</v>
      </c>
      <c r="P152">
        <v>44</v>
      </c>
      <c r="Q152">
        <v>44</v>
      </c>
      <c r="R152">
        <v>44</v>
      </c>
      <c r="S152">
        <v>44</v>
      </c>
      <c r="T152">
        <v>44</v>
      </c>
      <c r="U152">
        <v>44</v>
      </c>
      <c r="V152">
        <v>44</v>
      </c>
      <c r="W152">
        <v>44</v>
      </c>
      <c r="X152">
        <v>44</v>
      </c>
      <c r="Y152">
        <v>44</v>
      </c>
      <c r="Z152">
        <v>44</v>
      </c>
      <c r="AA152">
        <v>44</v>
      </c>
      <c r="AC152" s="180" t="str">
        <f t="shared" si="11"/>
        <v>810069-TEBLK-ML</v>
      </c>
      <c r="AD152" s="181">
        <f>IF(B152="NET","",IF(B152="","",IFERROR(VLOOKUP(AC152,EAN!$A:$B,2,FALSE),"MANGLER - MÅ OPPDATERE EAN-FANEN")))</f>
        <v>7048652328281</v>
      </c>
      <c r="AE152" s="180">
        <f t="shared" si="8"/>
        <v>44</v>
      </c>
      <c r="AF152" s="180">
        <f t="shared" si="9"/>
        <v>44</v>
      </c>
      <c r="AH152" s="133">
        <f>IF(B152="NET","",IFERROR(VLOOKUP(AD152,'2) Order Form'!$W$9:$W$684,1,FALSE),"Ikke med I order form"))</f>
        <v>7048652328281</v>
      </c>
      <c r="AJ152" s="159">
        <v>7048652274236</v>
      </c>
      <c r="AK152" s="149">
        <f>IFERROR(VLOOKUP(AJ152,'2) Order Form'!$W$9:$W$724,1,FALSE),"Ikke med I order form")</f>
        <v>7048652274236</v>
      </c>
      <c r="AL152" s="182">
        <f>INDEX(ATS!$A:$AE,MATCH(ATS!$AJ152,ATS!$AD:$AD,0),1)</f>
        <v>845081</v>
      </c>
      <c r="AM152" s="182" t="str">
        <f>INDEX(ATS!$A:$AE,MATCH(ATS!$AJ152,ATS!$AD:$AD,0),2)</f>
        <v>Outrider Helmet</v>
      </c>
      <c r="AN152" s="183" t="str">
        <f>INDEX(ATS!$A:$AE,MATCH(ATS!$AJ152,ATS!$AD:$AD,0),4)</f>
        <v>MBLCK-S</v>
      </c>
      <c r="AP152" s="149">
        <v>7048652662446</v>
      </c>
      <c r="AQ152" s="149">
        <f t="shared" si="10"/>
        <v>7048652662446</v>
      </c>
      <c r="AR152" s="182">
        <f>INDEX(ATS!$A:$AE,MATCH(ATS!$AP152,ATS!$AD:$AD,0),1)</f>
        <v>845081</v>
      </c>
      <c r="AS152" s="182" t="str">
        <f>INDEX(ATS!$A:$AE,MATCH(ATS!$AP152,ATS!$AD:$AD,0),2)</f>
        <v>Outrider Helmet</v>
      </c>
      <c r="AT152" s="182" t="str">
        <f>INDEX(ATS!$A:$AE,MATCH(ATS!$AP152,ATS!$AD:$AD,0),4)</f>
        <v>MAQM-S</v>
      </c>
      <c r="AU152" s="148" t="str">
        <f>INDEX(ATS!$A:$AE,MATCH(ATS!$AP152,ATS!$AD:$AD,0),7)</f>
        <v>Stock</v>
      </c>
    </row>
    <row r="153" spans="1:47" x14ac:dyDescent="0.2">
      <c r="A153" s="155">
        <v>810070</v>
      </c>
      <c r="B153" t="s">
        <v>292</v>
      </c>
      <c r="H153" s="155">
        <v>202137</v>
      </c>
      <c r="I153" s="155">
        <v>202137</v>
      </c>
      <c r="J153" s="155">
        <v>202137</v>
      </c>
      <c r="K153" s="155">
        <v>202137</v>
      </c>
      <c r="L153" s="155">
        <v>202137</v>
      </c>
      <c r="M153" s="155">
        <v>202137</v>
      </c>
      <c r="N153" s="155">
        <v>202137</v>
      </c>
      <c r="O153" s="155">
        <v>202137</v>
      </c>
      <c r="P153" s="155">
        <v>202137</v>
      </c>
      <c r="Q153" s="155">
        <v>202137</v>
      </c>
      <c r="R153" s="155">
        <v>202137</v>
      </c>
      <c r="S153" s="155">
        <v>202137</v>
      </c>
      <c r="T153" s="155">
        <v>202137</v>
      </c>
      <c r="U153" s="155">
        <v>202137</v>
      </c>
      <c r="V153" s="155">
        <v>202137</v>
      </c>
      <c r="W153" s="155">
        <v>202137</v>
      </c>
      <c r="X153" s="155">
        <v>202137</v>
      </c>
      <c r="Y153" s="155">
        <v>202137</v>
      </c>
      <c r="Z153" s="155">
        <v>202137</v>
      </c>
      <c r="AA153" s="155">
        <v>202137</v>
      </c>
      <c r="AC153" s="180" t="str">
        <f t="shared" si="11"/>
        <v>810070-</v>
      </c>
      <c r="AD153" s="181" t="str">
        <f>IF(B153="NET","",IF(B153="","",IFERROR(VLOOKUP(AC153,EAN!$A:$B,2,FALSE),"MANGLER - MÅ OPPDATERE EAN-FANEN")))</f>
        <v/>
      </c>
      <c r="AE153" s="180">
        <f t="shared" si="8"/>
        <v>202137</v>
      </c>
      <c r="AF153" s="180">
        <f t="shared" si="9"/>
        <v>202137</v>
      </c>
      <c r="AH153" s="149" t="str">
        <f>IF(B153="NET","",IFERROR(VLOOKUP(AD153,'2) Order Form'!$W$9:$W$684,1,FALSE),"Ikke med I order form"))</f>
        <v/>
      </c>
      <c r="AI153" s="171"/>
      <c r="AJ153" s="159">
        <v>7048652274229</v>
      </c>
      <c r="AK153" s="149">
        <f>IFERROR(VLOOKUP(AJ153,'2) Order Form'!$W$9:$W$724,1,FALSE),"Ikke med I order form")</f>
        <v>7048652274229</v>
      </c>
      <c r="AL153" s="182">
        <f>INDEX(ATS!$A:$AE,MATCH(ATS!$AJ153,ATS!$AD:$AD,0),1)</f>
        <v>845081</v>
      </c>
      <c r="AM153" s="182" t="str">
        <f>INDEX(ATS!$A:$AE,MATCH(ATS!$AJ153,ATS!$AD:$AD,0),2)</f>
        <v>Outrider Helmet</v>
      </c>
      <c r="AN153" s="183" t="str">
        <f>INDEX(ATS!$A:$AE,MATCH(ATS!$AJ153,ATS!$AD:$AD,0),4)</f>
        <v>MBLCK-M</v>
      </c>
      <c r="AP153" s="149">
        <v>7048652662439</v>
      </c>
      <c r="AQ153" s="149">
        <f t="shared" si="10"/>
        <v>7048652662439</v>
      </c>
      <c r="AR153" s="182">
        <f>INDEX(ATS!$A:$AE,MATCH(ATS!$AP153,ATS!$AD:$AD,0),1)</f>
        <v>845081</v>
      </c>
      <c r="AS153" s="182" t="str">
        <f>INDEX(ATS!$A:$AE,MATCH(ATS!$AP153,ATS!$AD:$AD,0),2)</f>
        <v>Outrider Helmet</v>
      </c>
      <c r="AT153" s="182" t="str">
        <f>INDEX(ATS!$A:$AE,MATCH(ATS!$AP153,ATS!$AD:$AD,0),4)</f>
        <v>MAQM-M</v>
      </c>
      <c r="AU153" s="148" t="str">
        <f>INDEX(ATS!$A:$AE,MATCH(ATS!$AP153,ATS!$AD:$AD,0),7)</f>
        <v>Stock</v>
      </c>
    </row>
    <row r="154" spans="1:47" x14ac:dyDescent="0.2">
      <c r="A154">
        <v>810070</v>
      </c>
      <c r="B154" t="s">
        <v>4440</v>
      </c>
      <c r="C154" t="s">
        <v>4226</v>
      </c>
      <c r="D154" t="s">
        <v>644</v>
      </c>
      <c r="E154" t="s">
        <v>288</v>
      </c>
      <c r="F154" t="s">
        <v>645</v>
      </c>
      <c r="G154" t="s">
        <v>128</v>
      </c>
      <c r="H154">
        <v>24</v>
      </c>
      <c r="I154">
        <v>24</v>
      </c>
      <c r="J154">
        <v>24</v>
      </c>
      <c r="K154">
        <v>24</v>
      </c>
      <c r="L154">
        <v>24</v>
      </c>
      <c r="M154">
        <v>24</v>
      </c>
      <c r="N154">
        <v>24</v>
      </c>
      <c r="O154">
        <v>24</v>
      </c>
      <c r="P154">
        <v>24</v>
      </c>
      <c r="Q154">
        <v>24</v>
      </c>
      <c r="R154">
        <v>24</v>
      </c>
      <c r="S154">
        <v>24</v>
      </c>
      <c r="T154">
        <v>24</v>
      </c>
      <c r="U154">
        <v>24</v>
      </c>
      <c r="V154">
        <v>24</v>
      </c>
      <c r="W154">
        <v>24</v>
      </c>
      <c r="X154">
        <v>24</v>
      </c>
      <c r="Y154">
        <v>24</v>
      </c>
      <c r="Z154">
        <v>24</v>
      </c>
      <c r="AA154">
        <v>24</v>
      </c>
      <c r="AC154" s="180" t="str">
        <f t="shared" si="11"/>
        <v>810070-TEBLK-ML17</v>
      </c>
      <c r="AD154" s="181">
        <f>IF(B154="NET","",IF(B154="","",IFERROR(VLOOKUP(AC154,EAN!$A:$B,2,FALSE),"MANGLER - MÅ OPPDATERE EAN-FANEN")))</f>
        <v>7048652476913</v>
      </c>
      <c r="AE154" s="180">
        <f t="shared" si="8"/>
        <v>24</v>
      </c>
      <c r="AF154" s="180">
        <f t="shared" si="9"/>
        <v>24</v>
      </c>
      <c r="AH154" s="149">
        <f>IF(B154="NET","",IFERROR(VLOOKUP(AD154,'2) Order Form'!$W$9:$W$684,1,FALSE),"Ikke med I order form"))</f>
        <v>7048652476913</v>
      </c>
      <c r="AI154" s="171"/>
      <c r="AJ154" s="159">
        <v>7048652274212</v>
      </c>
      <c r="AK154" s="149">
        <f>IFERROR(VLOOKUP(AJ154,'2) Order Form'!$W$9:$W$724,1,FALSE),"Ikke med I order form")</f>
        <v>7048652274212</v>
      </c>
      <c r="AL154" s="182">
        <f>INDEX(ATS!$A:$AE,MATCH(ATS!$AJ154,ATS!$AD:$AD,0),1)</f>
        <v>845081</v>
      </c>
      <c r="AM154" s="182" t="str">
        <f>INDEX(ATS!$A:$AE,MATCH(ATS!$AJ154,ATS!$AD:$AD,0),2)</f>
        <v>Outrider Helmet</v>
      </c>
      <c r="AN154" s="183" t="str">
        <f>INDEX(ATS!$A:$AE,MATCH(ATS!$AJ154,ATS!$AD:$AD,0),4)</f>
        <v>MBLCK-L</v>
      </c>
      <c r="AP154" s="149">
        <v>7048652662422</v>
      </c>
      <c r="AQ154" s="149">
        <f t="shared" si="10"/>
        <v>7048652662422</v>
      </c>
      <c r="AR154" s="182">
        <f>INDEX(ATS!$A:$AE,MATCH(ATS!$AP154,ATS!$AD:$AD,0),1)</f>
        <v>845081</v>
      </c>
      <c r="AS154" s="182" t="str">
        <f>INDEX(ATS!$A:$AE,MATCH(ATS!$AP154,ATS!$AD:$AD,0),2)</f>
        <v>Outrider Helmet</v>
      </c>
      <c r="AT154" s="182" t="str">
        <f>INDEX(ATS!$A:$AE,MATCH(ATS!$AP154,ATS!$AD:$AD,0),4)</f>
        <v>MAQM-L</v>
      </c>
      <c r="AU154" s="148" t="str">
        <f>INDEX(ATS!$A:$AE,MATCH(ATS!$AP154,ATS!$AD:$AD,0),7)</f>
        <v>Stock</v>
      </c>
    </row>
    <row r="155" spans="1:47" x14ac:dyDescent="0.2">
      <c r="A155">
        <v>810070</v>
      </c>
      <c r="B155" t="s">
        <v>4440</v>
      </c>
      <c r="C155" t="s">
        <v>4226</v>
      </c>
      <c r="D155" t="s">
        <v>646</v>
      </c>
      <c r="E155" t="s">
        <v>288</v>
      </c>
      <c r="F155" t="s">
        <v>647</v>
      </c>
      <c r="G155" t="s">
        <v>128</v>
      </c>
      <c r="H155">
        <v>19</v>
      </c>
      <c r="I155">
        <v>19</v>
      </c>
      <c r="J155">
        <v>19</v>
      </c>
      <c r="K155">
        <v>19</v>
      </c>
      <c r="L155">
        <v>19</v>
      </c>
      <c r="M155">
        <v>19</v>
      </c>
      <c r="N155">
        <v>19</v>
      </c>
      <c r="O155">
        <v>19</v>
      </c>
      <c r="P155">
        <v>19</v>
      </c>
      <c r="Q155">
        <v>19</v>
      </c>
      <c r="R155">
        <v>19</v>
      </c>
      <c r="S155">
        <v>19</v>
      </c>
      <c r="T155">
        <v>19</v>
      </c>
      <c r="U155">
        <v>19</v>
      </c>
      <c r="V155">
        <v>19</v>
      </c>
      <c r="W155">
        <v>19</v>
      </c>
      <c r="X155">
        <v>19</v>
      </c>
      <c r="Y155">
        <v>19</v>
      </c>
      <c r="Z155">
        <v>19</v>
      </c>
      <c r="AA155">
        <v>19</v>
      </c>
      <c r="AC155" s="180" t="str">
        <f t="shared" si="11"/>
        <v>810070-TEBLK-ML25</v>
      </c>
      <c r="AD155" s="181">
        <f>IF(B155="NET","",IF(B155="","",IFERROR(VLOOKUP(AC155,EAN!$A:$B,2,FALSE),"MANGLER - MÅ OPPDATERE EAN-FANEN")))</f>
        <v>7048652476920</v>
      </c>
      <c r="AE155" s="180">
        <f t="shared" si="8"/>
        <v>19</v>
      </c>
      <c r="AF155" s="180">
        <f t="shared" si="9"/>
        <v>19</v>
      </c>
      <c r="AH155" s="149">
        <f>IF(B155="NET","",IFERROR(VLOOKUP(AD155,'2) Order Form'!$W$9:$W$684,1,FALSE),"Ikke med I order form"))</f>
        <v>7048652476920</v>
      </c>
      <c r="AI155" s="171"/>
      <c r="AJ155" s="159">
        <v>7048652555496</v>
      </c>
      <c r="AK155" s="149">
        <f>IFERROR(VLOOKUP(AJ155,'2) Order Form'!$W$9:$W$724,1,FALSE),"Ikke med I order form")</f>
        <v>7048652555496</v>
      </c>
      <c r="AL155" s="182">
        <f>INDEX(ATS!$A:$AE,MATCH(ATS!$AJ155,ATS!$AD:$AD,0),1)</f>
        <v>845081</v>
      </c>
      <c r="AM155" s="182" t="str">
        <f>INDEX(ATS!$A:$AE,MATCH(ATS!$AJ155,ATS!$AD:$AD,0),2)</f>
        <v>Outrider Helmet</v>
      </c>
      <c r="AN155" s="183" t="str">
        <f>INDEX(ATS!$A:$AE,MATCH(ATS!$AJ155,ATS!$AD:$AD,0),4)</f>
        <v>MWH20-S</v>
      </c>
      <c r="AP155" s="149">
        <v>7048652274236</v>
      </c>
      <c r="AQ155" s="149">
        <f t="shared" si="10"/>
        <v>7048652274236</v>
      </c>
      <c r="AR155" s="182">
        <f>INDEX(ATS!$A:$AE,MATCH(ATS!$AP155,ATS!$AD:$AD,0),1)</f>
        <v>845081</v>
      </c>
      <c r="AS155" s="182" t="str">
        <f>INDEX(ATS!$A:$AE,MATCH(ATS!$AP155,ATS!$AD:$AD,0),2)</f>
        <v>Outrider Helmet</v>
      </c>
      <c r="AT155" s="182" t="str">
        <f>INDEX(ATS!$A:$AE,MATCH(ATS!$AP155,ATS!$AD:$AD,0),4)</f>
        <v>MBLCK-S</v>
      </c>
      <c r="AU155" s="148" t="str">
        <f>INDEX(ATS!$A:$AE,MATCH(ATS!$AP155,ATS!$AD:$AD,0),7)</f>
        <v>Active</v>
      </c>
    </row>
    <row r="156" spans="1:47" x14ac:dyDescent="0.2">
      <c r="A156">
        <v>810070</v>
      </c>
      <c r="B156" t="s">
        <v>4440</v>
      </c>
      <c r="C156" t="s">
        <v>4226</v>
      </c>
      <c r="D156" t="s">
        <v>648</v>
      </c>
      <c r="E156" t="s">
        <v>288</v>
      </c>
      <c r="F156" t="s">
        <v>649</v>
      </c>
      <c r="G156" t="s">
        <v>128</v>
      </c>
      <c r="H156">
        <v>18</v>
      </c>
      <c r="I156">
        <v>18</v>
      </c>
      <c r="J156">
        <v>18</v>
      </c>
      <c r="K156">
        <v>18</v>
      </c>
      <c r="L156">
        <v>18</v>
      </c>
      <c r="M156">
        <v>18</v>
      </c>
      <c r="N156">
        <v>18</v>
      </c>
      <c r="O156">
        <v>18</v>
      </c>
      <c r="P156">
        <v>18</v>
      </c>
      <c r="Q156">
        <v>18</v>
      </c>
      <c r="R156">
        <v>18</v>
      </c>
      <c r="S156">
        <v>18</v>
      </c>
      <c r="T156">
        <v>18</v>
      </c>
      <c r="U156">
        <v>18</v>
      </c>
      <c r="V156">
        <v>18</v>
      </c>
      <c r="W156">
        <v>18</v>
      </c>
      <c r="X156">
        <v>18</v>
      </c>
      <c r="Y156">
        <v>18</v>
      </c>
      <c r="Z156">
        <v>18</v>
      </c>
      <c r="AA156">
        <v>18</v>
      </c>
      <c r="AC156" s="180" t="str">
        <f t="shared" si="11"/>
        <v>810070-TEBLK-SM25</v>
      </c>
      <c r="AD156" s="181">
        <f>IF(B156="NET","",IF(B156="","",IFERROR(VLOOKUP(AC156,EAN!$A:$B,2,FALSE),"MANGLER - MÅ OPPDATERE EAN-FANEN")))</f>
        <v>7048652476937</v>
      </c>
      <c r="AE156" s="180">
        <f t="shared" si="8"/>
        <v>18</v>
      </c>
      <c r="AF156" s="180">
        <f t="shared" si="9"/>
        <v>18</v>
      </c>
      <c r="AH156" s="133">
        <f>IF(B156="NET","",IFERROR(VLOOKUP(AD156,'2) Order Form'!$W$9:$W$684,1,FALSE),"Ikke med I order form"))</f>
        <v>7048652476937</v>
      </c>
      <c r="AJ156" s="159">
        <v>7048652555489</v>
      </c>
      <c r="AK156" s="149">
        <f>IFERROR(VLOOKUP(AJ156,'2) Order Form'!$W$9:$W$724,1,FALSE),"Ikke med I order form")</f>
        <v>7048652555489</v>
      </c>
      <c r="AL156" s="182">
        <f>INDEX(ATS!$A:$AE,MATCH(ATS!$AJ156,ATS!$AD:$AD,0),1)</f>
        <v>845081</v>
      </c>
      <c r="AM156" s="182" t="str">
        <f>INDEX(ATS!$A:$AE,MATCH(ATS!$AJ156,ATS!$AD:$AD,0),2)</f>
        <v>Outrider Helmet</v>
      </c>
      <c r="AN156" s="183" t="str">
        <f>INDEX(ATS!$A:$AE,MATCH(ATS!$AJ156,ATS!$AD:$AD,0),4)</f>
        <v>MWH20-M</v>
      </c>
      <c r="AP156" s="149">
        <v>7048652274229</v>
      </c>
      <c r="AQ156" s="149">
        <f t="shared" si="10"/>
        <v>7048652274229</v>
      </c>
      <c r="AR156" s="182">
        <f>INDEX(ATS!$A:$AE,MATCH(ATS!$AP156,ATS!$AD:$AD,0),1)</f>
        <v>845081</v>
      </c>
      <c r="AS156" s="182" t="str">
        <f>INDEX(ATS!$A:$AE,MATCH(ATS!$AP156,ATS!$AD:$AD,0),2)</f>
        <v>Outrider Helmet</v>
      </c>
      <c r="AT156" s="182" t="str">
        <f>INDEX(ATS!$A:$AE,MATCH(ATS!$AP156,ATS!$AD:$AD,0),4)</f>
        <v>MBLCK-M</v>
      </c>
      <c r="AU156" s="148" t="str">
        <f>INDEX(ATS!$A:$AE,MATCH(ATS!$AP156,ATS!$AD:$AD,0),7)</f>
        <v>Active</v>
      </c>
    </row>
    <row r="157" spans="1:47" x14ac:dyDescent="0.2">
      <c r="A157">
        <v>810070</v>
      </c>
      <c r="B157" t="s">
        <v>4440</v>
      </c>
      <c r="C157" t="s">
        <v>4226</v>
      </c>
      <c r="D157" t="s">
        <v>650</v>
      </c>
      <c r="E157" t="s">
        <v>288</v>
      </c>
      <c r="F157" t="s">
        <v>651</v>
      </c>
      <c r="G157" t="s">
        <v>128</v>
      </c>
      <c r="H157">
        <v>20</v>
      </c>
      <c r="I157">
        <v>20</v>
      </c>
      <c r="J157">
        <v>20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  <c r="Q157">
        <v>20</v>
      </c>
      <c r="R157">
        <v>20</v>
      </c>
      <c r="S157">
        <v>20</v>
      </c>
      <c r="T157">
        <v>20</v>
      </c>
      <c r="U157">
        <v>20</v>
      </c>
      <c r="V157">
        <v>20</v>
      </c>
      <c r="W157">
        <v>20</v>
      </c>
      <c r="X157">
        <v>20</v>
      </c>
      <c r="Y157">
        <v>20</v>
      </c>
      <c r="Z157">
        <v>20</v>
      </c>
      <c r="AA157">
        <v>20</v>
      </c>
      <c r="AC157" s="180" t="str">
        <f t="shared" si="11"/>
        <v>810070-TEBLK-SM32</v>
      </c>
      <c r="AD157" s="181">
        <f>IF(B157="NET","",IF(B157="","",IFERROR(VLOOKUP(AC157,EAN!$A:$B,2,FALSE),"MANGLER - MÅ OPPDATERE EAN-FANEN")))</f>
        <v>7048652476944</v>
      </c>
      <c r="AE157" s="180">
        <f t="shared" si="8"/>
        <v>20</v>
      </c>
      <c r="AF157" s="180">
        <f t="shared" si="9"/>
        <v>20</v>
      </c>
      <c r="AH157" s="149">
        <f>IF(B157="NET","",IFERROR(VLOOKUP(AD157,'2) Order Form'!$W$9:$W$684,1,FALSE),"Ikke med I order form"))</f>
        <v>7048652476944</v>
      </c>
      <c r="AI157" s="171"/>
      <c r="AJ157" s="159">
        <v>7048652555472</v>
      </c>
      <c r="AK157" s="149">
        <f>IFERROR(VLOOKUP(AJ157,'2) Order Form'!$W$9:$W$724,1,FALSE),"Ikke med I order form")</f>
        <v>7048652555472</v>
      </c>
      <c r="AL157" s="182">
        <f>INDEX(ATS!$A:$AE,MATCH(ATS!$AJ157,ATS!$AD:$AD,0),1)</f>
        <v>845081</v>
      </c>
      <c r="AM157" s="182" t="str">
        <f>INDEX(ATS!$A:$AE,MATCH(ATS!$AJ157,ATS!$AD:$AD,0),2)</f>
        <v>Outrider Helmet</v>
      </c>
      <c r="AN157" s="183" t="str">
        <f>INDEX(ATS!$A:$AE,MATCH(ATS!$AJ157,ATS!$AD:$AD,0),4)</f>
        <v>MWH20-L</v>
      </c>
      <c r="AP157" s="149">
        <v>7048652274212</v>
      </c>
      <c r="AQ157" s="149">
        <f t="shared" si="10"/>
        <v>7048652274212</v>
      </c>
      <c r="AR157" s="182">
        <f>INDEX(ATS!$A:$AE,MATCH(ATS!$AP157,ATS!$AD:$AD,0),1)</f>
        <v>845081</v>
      </c>
      <c r="AS157" s="182" t="str">
        <f>INDEX(ATS!$A:$AE,MATCH(ATS!$AP157,ATS!$AD:$AD,0),2)</f>
        <v>Outrider Helmet</v>
      </c>
      <c r="AT157" s="182" t="str">
        <f>INDEX(ATS!$A:$AE,MATCH(ATS!$AP157,ATS!$AD:$AD,0),4)</f>
        <v>MBLCK-L</v>
      </c>
      <c r="AU157" s="148" t="str">
        <f>INDEX(ATS!$A:$AE,MATCH(ATS!$AP157,ATS!$AD:$AD,0),7)</f>
        <v>Active</v>
      </c>
    </row>
    <row r="158" spans="1:47" x14ac:dyDescent="0.2">
      <c r="A158" s="155">
        <v>810071</v>
      </c>
      <c r="B158" t="s">
        <v>292</v>
      </c>
      <c r="H158" s="155">
        <v>202137</v>
      </c>
      <c r="I158" s="155">
        <v>202137</v>
      </c>
      <c r="J158" s="155">
        <v>202137</v>
      </c>
      <c r="K158" s="155">
        <v>202137</v>
      </c>
      <c r="L158" s="155">
        <v>202137</v>
      </c>
      <c r="M158" s="155">
        <v>202137</v>
      </c>
      <c r="N158" s="155">
        <v>202137</v>
      </c>
      <c r="O158" s="155">
        <v>202137</v>
      </c>
      <c r="P158" s="155">
        <v>202137</v>
      </c>
      <c r="Q158" s="155">
        <v>202137</v>
      </c>
      <c r="R158" s="155">
        <v>202137</v>
      </c>
      <c r="S158" s="155">
        <v>202137</v>
      </c>
      <c r="T158" s="155">
        <v>202137</v>
      </c>
      <c r="U158" s="155">
        <v>202137</v>
      </c>
      <c r="V158" s="155">
        <v>202137</v>
      </c>
      <c r="W158" s="155">
        <v>202137</v>
      </c>
      <c r="X158" s="155">
        <v>202137</v>
      </c>
      <c r="Y158" s="155">
        <v>202137</v>
      </c>
      <c r="Z158" s="155">
        <v>202137</v>
      </c>
      <c r="AA158" s="155">
        <v>202137</v>
      </c>
      <c r="AC158" s="180" t="str">
        <f t="shared" si="11"/>
        <v>810071-</v>
      </c>
      <c r="AD158" s="181" t="str">
        <f>IF(B158="NET","",IF(B158="","",IFERROR(VLOOKUP(AC158,EAN!$A:$B,2,FALSE),"MANGLER - MÅ OPPDATERE EAN-FANEN")))</f>
        <v/>
      </c>
      <c r="AE158" s="180">
        <f t="shared" si="8"/>
        <v>202137</v>
      </c>
      <c r="AF158" s="180">
        <f t="shared" si="9"/>
        <v>202137</v>
      </c>
      <c r="AH158" s="133" t="str">
        <f>IF(B158="NET","",IFERROR(VLOOKUP(AD158,'2) Order Form'!$W$9:$W$684,1,FALSE),"Ikke med I order form"))</f>
        <v/>
      </c>
      <c r="AJ158" s="159">
        <v>7048652662446</v>
      </c>
      <c r="AK158" s="149">
        <f>IFERROR(VLOOKUP(AJ158,'2) Order Form'!$W$9:$W$724,1,FALSE),"Ikke med I order form")</f>
        <v>7048652662446</v>
      </c>
      <c r="AL158" s="182">
        <f>INDEX(ATS!$A:$AE,MATCH(ATS!$AJ158,ATS!$AD:$AD,0),1)</f>
        <v>845081</v>
      </c>
      <c r="AM158" s="182" t="str">
        <f>INDEX(ATS!$A:$AE,MATCH(ATS!$AJ158,ATS!$AD:$AD,0),2)</f>
        <v>Outrider Helmet</v>
      </c>
      <c r="AN158" s="183" t="str">
        <f>INDEX(ATS!$A:$AE,MATCH(ATS!$AJ158,ATS!$AD:$AD,0),4)</f>
        <v>MAQM-S</v>
      </c>
      <c r="AP158" s="149">
        <v>7048652660886</v>
      </c>
      <c r="AQ158" s="149">
        <f t="shared" si="10"/>
        <v>7048652660886</v>
      </c>
      <c r="AR158" s="182">
        <f>INDEX(ATS!$A:$AE,MATCH(ATS!$AP158,ATS!$AD:$AD,0),1)</f>
        <v>845081</v>
      </c>
      <c r="AS158" s="182" t="str">
        <f>INDEX(ATS!$A:$AE,MATCH(ATS!$AP158,ATS!$AD:$AD,0),2)</f>
        <v>Outrider Helmet</v>
      </c>
      <c r="AT158" s="182" t="str">
        <f>INDEX(ATS!$A:$AE,MATCH(ATS!$AP158,ATS!$AD:$AD,0),4)</f>
        <v>MCHOR-S</v>
      </c>
      <c r="AU158" s="148" t="str">
        <f>INDEX(ATS!$A:$AE,MATCH(ATS!$AP158,ATS!$AD:$AD,0),7)</f>
        <v>Stock</v>
      </c>
    </row>
    <row r="159" spans="1:47" x14ac:dyDescent="0.2">
      <c r="A159">
        <v>810071</v>
      </c>
      <c r="B159" t="s">
        <v>2113</v>
      </c>
      <c r="C159" t="s">
        <v>4226</v>
      </c>
      <c r="D159" t="s">
        <v>2114</v>
      </c>
      <c r="E159" t="s">
        <v>2115</v>
      </c>
      <c r="F159" t="s">
        <v>84</v>
      </c>
      <c r="G159" t="s">
        <v>401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C159" s="180" t="str">
        <f t="shared" si="11"/>
        <v>810071-GRAY-OS</v>
      </c>
      <c r="AD159" s="181">
        <f>IF(B159="NET","",IF(B159="","",IFERROR(VLOOKUP(AC159,EAN!$A:$B,2,FALSE),"MANGLER - MÅ OPPDATERE EAN-FANEN")))</f>
        <v>7048652463425</v>
      </c>
      <c r="AE159" s="180">
        <f t="shared" si="8"/>
        <v>0</v>
      </c>
      <c r="AF159" s="180">
        <f t="shared" si="9"/>
        <v>0</v>
      </c>
      <c r="AH159" s="149" t="str">
        <f>IF(B159="NET","",IFERROR(VLOOKUP(AD159,'2) Order Form'!$W$9:$W$684,1,FALSE),"Ikke med I order form"))</f>
        <v>Ikke med I order form</v>
      </c>
      <c r="AI159" s="171"/>
      <c r="AJ159" s="159">
        <v>7048652662439</v>
      </c>
      <c r="AK159" s="149">
        <f>IFERROR(VLOOKUP(AJ159,'2) Order Form'!$W$9:$W$724,1,FALSE),"Ikke med I order form")</f>
        <v>7048652662439</v>
      </c>
      <c r="AL159" s="182">
        <f>INDEX(ATS!$A:$AE,MATCH(ATS!$AJ159,ATS!$AD:$AD,0),1)</f>
        <v>845081</v>
      </c>
      <c r="AM159" s="182" t="str">
        <f>INDEX(ATS!$A:$AE,MATCH(ATS!$AJ159,ATS!$AD:$AD,0),2)</f>
        <v>Outrider Helmet</v>
      </c>
      <c r="AN159" s="183" t="str">
        <f>INDEX(ATS!$A:$AE,MATCH(ATS!$AJ159,ATS!$AD:$AD,0),4)</f>
        <v>MAQM-M</v>
      </c>
      <c r="AP159" s="149">
        <v>7048652660879</v>
      </c>
      <c r="AQ159" s="149">
        <f t="shared" si="10"/>
        <v>7048652660879</v>
      </c>
      <c r="AR159" s="182">
        <f>INDEX(ATS!$A:$AE,MATCH(ATS!$AP159,ATS!$AD:$AD,0),1)</f>
        <v>845081</v>
      </c>
      <c r="AS159" s="182" t="str">
        <f>INDEX(ATS!$A:$AE,MATCH(ATS!$AP159,ATS!$AD:$AD,0),2)</f>
        <v>Outrider Helmet</v>
      </c>
      <c r="AT159" s="182" t="str">
        <f>INDEX(ATS!$A:$AE,MATCH(ATS!$AP159,ATS!$AD:$AD,0),4)</f>
        <v>MCHOR-M</v>
      </c>
      <c r="AU159" s="148" t="str">
        <f>INDEX(ATS!$A:$AE,MATCH(ATS!$AP159,ATS!$AD:$AD,0),7)</f>
        <v>Stock</v>
      </c>
    </row>
    <row r="160" spans="1:47" x14ac:dyDescent="0.2">
      <c r="A160" s="155">
        <v>810072</v>
      </c>
      <c r="B160" t="s">
        <v>292</v>
      </c>
      <c r="H160" s="155">
        <v>202137</v>
      </c>
      <c r="I160" s="155">
        <v>202137</v>
      </c>
      <c r="J160" s="155">
        <v>202137</v>
      </c>
      <c r="K160" s="155">
        <v>202137</v>
      </c>
      <c r="L160" s="155">
        <v>202137</v>
      </c>
      <c r="M160" s="155">
        <v>202137</v>
      </c>
      <c r="N160" s="155">
        <v>202137</v>
      </c>
      <c r="O160" s="155">
        <v>202137</v>
      </c>
      <c r="P160" s="155">
        <v>202137</v>
      </c>
      <c r="Q160" s="155">
        <v>202137</v>
      </c>
      <c r="R160" s="155">
        <v>202137</v>
      </c>
      <c r="S160" s="155">
        <v>202137</v>
      </c>
      <c r="T160" s="155">
        <v>202137</v>
      </c>
      <c r="U160" s="155">
        <v>202137</v>
      </c>
      <c r="V160" s="155">
        <v>202137</v>
      </c>
      <c r="W160" s="155">
        <v>202137</v>
      </c>
      <c r="X160" s="155">
        <v>202137</v>
      </c>
      <c r="Y160" s="155">
        <v>202137</v>
      </c>
      <c r="Z160" s="155">
        <v>202137</v>
      </c>
      <c r="AA160" s="155">
        <v>202137</v>
      </c>
      <c r="AC160" s="180" t="str">
        <f t="shared" si="11"/>
        <v>810072-</v>
      </c>
      <c r="AD160" s="181" t="str">
        <f>IF(B160="NET","",IF(B160="","",IFERROR(VLOOKUP(AC160,EAN!$A:$B,2,FALSE),"MANGLER - MÅ OPPDATERE EAN-FANEN")))</f>
        <v/>
      </c>
      <c r="AE160" s="180">
        <f t="shared" si="8"/>
        <v>202137</v>
      </c>
      <c r="AF160" s="180">
        <f t="shared" si="9"/>
        <v>202137</v>
      </c>
      <c r="AH160" s="133" t="str">
        <f>IF(B160="NET","",IFERROR(VLOOKUP(AD160,'2) Order Form'!$W$9:$W$684,1,FALSE),"Ikke med I order form"))</f>
        <v/>
      </c>
      <c r="AJ160" s="159">
        <v>7048652662422</v>
      </c>
      <c r="AK160" s="149">
        <f>IFERROR(VLOOKUP(AJ160,'2) Order Form'!$W$9:$W$724,1,FALSE),"Ikke med I order form")</f>
        <v>7048652662422</v>
      </c>
      <c r="AL160" s="182">
        <f>INDEX(ATS!$A:$AE,MATCH(ATS!$AJ160,ATS!$AD:$AD,0),1)</f>
        <v>845081</v>
      </c>
      <c r="AM160" s="182" t="str">
        <f>INDEX(ATS!$A:$AE,MATCH(ATS!$AJ160,ATS!$AD:$AD,0),2)</f>
        <v>Outrider Helmet</v>
      </c>
      <c r="AN160" s="183" t="str">
        <f>INDEX(ATS!$A:$AE,MATCH(ATS!$AJ160,ATS!$AD:$AD,0),4)</f>
        <v>MAQM-L</v>
      </c>
      <c r="AP160" s="149">
        <v>7048652660862</v>
      </c>
      <c r="AQ160" s="149">
        <f t="shared" si="10"/>
        <v>7048652660862</v>
      </c>
      <c r="AR160" s="182">
        <f>INDEX(ATS!$A:$AE,MATCH(ATS!$AP160,ATS!$AD:$AD,0),1)</f>
        <v>845081</v>
      </c>
      <c r="AS160" s="182" t="str">
        <f>INDEX(ATS!$A:$AE,MATCH(ATS!$AP160,ATS!$AD:$AD,0),2)</f>
        <v>Outrider Helmet</v>
      </c>
      <c r="AT160" s="182" t="str">
        <f>INDEX(ATS!$A:$AE,MATCH(ATS!$AP160,ATS!$AD:$AD,0),4)</f>
        <v>MCHOR-L</v>
      </c>
      <c r="AU160" s="148" t="str">
        <f>INDEX(ATS!$A:$AE,MATCH(ATS!$AP160,ATS!$AD:$AD,0),7)</f>
        <v>Stock</v>
      </c>
    </row>
    <row r="161" spans="1:47" x14ac:dyDescent="0.2">
      <c r="A161">
        <v>810072</v>
      </c>
      <c r="B161" t="s">
        <v>2116</v>
      </c>
      <c r="C161" t="s">
        <v>4226</v>
      </c>
      <c r="D161" t="s">
        <v>141</v>
      </c>
      <c r="E161" t="s">
        <v>94</v>
      </c>
      <c r="F161" t="s">
        <v>84</v>
      </c>
      <c r="G161" t="s">
        <v>128</v>
      </c>
      <c r="H161">
        <v>-164</v>
      </c>
      <c r="I161">
        <v>-164</v>
      </c>
      <c r="J161">
        <v>-164</v>
      </c>
      <c r="K161">
        <v>-164</v>
      </c>
      <c r="L161">
        <v>-164</v>
      </c>
      <c r="M161">
        <v>-164</v>
      </c>
      <c r="N161">
        <v>-164</v>
      </c>
      <c r="O161">
        <v>-164</v>
      </c>
      <c r="P161">
        <v>-164</v>
      </c>
      <c r="Q161">
        <v>-164</v>
      </c>
      <c r="R161">
        <v>-164</v>
      </c>
      <c r="S161">
        <v>-164</v>
      </c>
      <c r="T161">
        <v>-164</v>
      </c>
      <c r="U161">
        <v>-164</v>
      </c>
      <c r="V161">
        <v>-164</v>
      </c>
      <c r="W161">
        <v>-164</v>
      </c>
      <c r="X161">
        <v>-164</v>
      </c>
      <c r="Y161">
        <v>-164</v>
      </c>
      <c r="Z161">
        <v>-164</v>
      </c>
      <c r="AA161">
        <v>-164</v>
      </c>
      <c r="AC161" s="180" t="str">
        <f t="shared" si="11"/>
        <v>810072-BLACK-OS</v>
      </c>
      <c r="AD161" s="181">
        <f>IF(B161="NET","",IF(B161="","",IFERROR(VLOOKUP(AC161,EAN!$A:$B,2,FALSE),"MANGLER - MÅ OPPDATERE EAN-FANEN")))</f>
        <v>7048652194046</v>
      </c>
      <c r="AE161" s="180">
        <f t="shared" si="8"/>
        <v>-164</v>
      </c>
      <c r="AF161" s="180">
        <f t="shared" si="9"/>
        <v>-164</v>
      </c>
      <c r="AH161" s="149" t="str">
        <f>IF(B161="NET","",IFERROR(VLOOKUP(AD161,'2) Order Form'!$W$9:$W$684,1,FALSE),"Ikke med I order form"))</f>
        <v>Ikke med I order form</v>
      </c>
      <c r="AI161" s="171"/>
      <c r="AJ161" s="159">
        <v>7048652660886</v>
      </c>
      <c r="AK161" s="149">
        <f>IFERROR(VLOOKUP(AJ161,'2) Order Form'!$W$9:$W$724,1,FALSE),"Ikke med I order form")</f>
        <v>7048652660886</v>
      </c>
      <c r="AL161" s="182">
        <f>INDEX(ATS!$A:$AE,MATCH(ATS!$AJ161,ATS!$AD:$AD,0),1)</f>
        <v>845081</v>
      </c>
      <c r="AM161" s="182" t="str">
        <f>INDEX(ATS!$A:$AE,MATCH(ATS!$AJ161,ATS!$AD:$AD,0),2)</f>
        <v>Outrider Helmet</v>
      </c>
      <c r="AN161" s="183" t="str">
        <f>INDEX(ATS!$A:$AE,MATCH(ATS!$AJ161,ATS!$AD:$AD,0),4)</f>
        <v>MCHOR-S</v>
      </c>
      <c r="AP161" s="149">
        <v>7048652660916</v>
      </c>
      <c r="AQ161" s="149">
        <f t="shared" si="10"/>
        <v>7048652660916</v>
      </c>
      <c r="AR161" s="182">
        <f>INDEX(ATS!$A:$AE,MATCH(ATS!$AP161,ATS!$AD:$AD,0),1)</f>
        <v>845081</v>
      </c>
      <c r="AS161" s="182" t="str">
        <f>INDEX(ATS!$A:$AE,MATCH(ATS!$AP161,ATS!$AD:$AD,0),2)</f>
        <v>Outrider Helmet</v>
      </c>
      <c r="AT161" s="182" t="str">
        <f>INDEX(ATS!$A:$AE,MATCH(ATS!$AP161,ATS!$AD:$AD,0),4)</f>
        <v>MNGRY-S</v>
      </c>
      <c r="AU161" s="148" t="str">
        <f>INDEX(ATS!$A:$AE,MATCH(ATS!$AP161,ATS!$AD:$AD,0),7)</f>
        <v>Stock</v>
      </c>
    </row>
    <row r="162" spans="1:47" x14ac:dyDescent="0.2">
      <c r="A162" s="155">
        <v>810073</v>
      </c>
      <c r="B162" t="s">
        <v>292</v>
      </c>
      <c r="H162" s="155">
        <v>202137</v>
      </c>
      <c r="I162" s="155">
        <v>202137</v>
      </c>
      <c r="J162" s="155">
        <v>202137</v>
      </c>
      <c r="K162" s="155">
        <v>202137</v>
      </c>
      <c r="L162" s="155">
        <v>202137</v>
      </c>
      <c r="M162" s="155">
        <v>202137</v>
      </c>
      <c r="N162" s="155">
        <v>202137</v>
      </c>
      <c r="O162" s="155">
        <v>202137</v>
      </c>
      <c r="P162" s="155">
        <v>202137</v>
      </c>
      <c r="Q162" s="155">
        <v>202137</v>
      </c>
      <c r="R162" s="155">
        <v>202137</v>
      </c>
      <c r="S162" s="155">
        <v>202137</v>
      </c>
      <c r="T162" s="155">
        <v>202137</v>
      </c>
      <c r="U162" s="155">
        <v>202137</v>
      </c>
      <c r="V162" s="155">
        <v>202137</v>
      </c>
      <c r="W162" s="155">
        <v>202137</v>
      </c>
      <c r="X162" s="155">
        <v>202137</v>
      </c>
      <c r="Y162" s="155">
        <v>202137</v>
      </c>
      <c r="Z162" s="155">
        <v>202137</v>
      </c>
      <c r="AA162" s="155">
        <v>202137</v>
      </c>
      <c r="AC162" s="180" t="str">
        <f t="shared" si="11"/>
        <v>810073-</v>
      </c>
      <c r="AD162" s="181" t="str">
        <f>IF(B162="NET","",IF(B162="","",IFERROR(VLOOKUP(AC162,EAN!$A:$B,2,FALSE),"MANGLER - MÅ OPPDATERE EAN-FANEN")))</f>
        <v/>
      </c>
      <c r="AE162" s="180">
        <f t="shared" si="8"/>
        <v>202137</v>
      </c>
      <c r="AF162" s="180">
        <f t="shared" si="9"/>
        <v>202137</v>
      </c>
      <c r="AH162" s="149" t="str">
        <f>IF(B162="NET","",IFERROR(VLOOKUP(AD162,'2) Order Form'!$W$9:$W$684,1,FALSE),"Ikke med I order form"))</f>
        <v/>
      </c>
      <c r="AI162" s="171"/>
      <c r="AJ162" s="159">
        <v>7048652660879</v>
      </c>
      <c r="AK162" s="149">
        <f>IFERROR(VLOOKUP(AJ162,'2) Order Form'!$W$9:$W$724,1,FALSE),"Ikke med I order form")</f>
        <v>7048652660879</v>
      </c>
      <c r="AL162" s="182">
        <f>INDEX(ATS!$A:$AE,MATCH(ATS!$AJ162,ATS!$AD:$AD,0),1)</f>
        <v>845081</v>
      </c>
      <c r="AM162" s="182" t="str">
        <f>INDEX(ATS!$A:$AE,MATCH(ATS!$AJ162,ATS!$AD:$AD,0),2)</f>
        <v>Outrider Helmet</v>
      </c>
      <c r="AN162" s="183" t="str">
        <f>INDEX(ATS!$A:$AE,MATCH(ATS!$AJ162,ATS!$AD:$AD,0),4)</f>
        <v>MCHOR-M</v>
      </c>
      <c r="AP162" s="149">
        <v>7048652660909</v>
      </c>
      <c r="AQ162" s="149">
        <f t="shared" si="10"/>
        <v>7048652660909</v>
      </c>
      <c r="AR162" s="182">
        <f>INDEX(ATS!$A:$AE,MATCH(ATS!$AP162,ATS!$AD:$AD,0),1)</f>
        <v>845081</v>
      </c>
      <c r="AS162" s="182" t="str">
        <f>INDEX(ATS!$A:$AE,MATCH(ATS!$AP162,ATS!$AD:$AD,0),2)</f>
        <v>Outrider Helmet</v>
      </c>
      <c r="AT162" s="182" t="str">
        <f>INDEX(ATS!$A:$AE,MATCH(ATS!$AP162,ATS!$AD:$AD,0),4)</f>
        <v>MNGRY-M</v>
      </c>
      <c r="AU162" s="148" t="str">
        <f>INDEX(ATS!$A:$AE,MATCH(ATS!$AP162,ATS!$AD:$AD,0),7)</f>
        <v>Stock</v>
      </c>
    </row>
    <row r="163" spans="1:47" x14ac:dyDescent="0.2">
      <c r="A163">
        <v>810073</v>
      </c>
      <c r="B163" t="s">
        <v>2117</v>
      </c>
      <c r="C163" t="s">
        <v>4226</v>
      </c>
      <c r="D163" t="s">
        <v>141</v>
      </c>
      <c r="E163" t="s">
        <v>94</v>
      </c>
      <c r="F163" t="s">
        <v>84</v>
      </c>
      <c r="G163" t="s">
        <v>128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C163" s="180" t="str">
        <f t="shared" si="11"/>
        <v>810073-BLACK-OS</v>
      </c>
      <c r="AD163" s="181">
        <f>IF(B163="NET","",IF(B163="","",IFERROR(VLOOKUP(AC163,EAN!$A:$B,2,FALSE),"MANGLER - MÅ OPPDATERE EAN-FANEN")))</f>
        <v>7048652194053</v>
      </c>
      <c r="AE163" s="180">
        <f t="shared" si="8"/>
        <v>0</v>
      </c>
      <c r="AF163" s="180">
        <f t="shared" si="9"/>
        <v>0</v>
      </c>
      <c r="AH163" s="149" t="str">
        <f>IF(B163="NET","",IFERROR(VLOOKUP(AD163,'2) Order Form'!$W$9:$W$684,1,FALSE),"Ikke med I order form"))</f>
        <v>Ikke med I order form</v>
      </c>
      <c r="AI163" s="171"/>
      <c r="AJ163" s="159">
        <v>7048652660862</v>
      </c>
      <c r="AK163" s="149">
        <f>IFERROR(VLOOKUP(AJ163,'2) Order Form'!$W$9:$W$724,1,FALSE),"Ikke med I order form")</f>
        <v>7048652660862</v>
      </c>
      <c r="AL163" s="182">
        <f>INDEX(ATS!$A:$AE,MATCH(ATS!$AJ163,ATS!$AD:$AD,0),1)</f>
        <v>845081</v>
      </c>
      <c r="AM163" s="182" t="str">
        <f>INDEX(ATS!$A:$AE,MATCH(ATS!$AJ163,ATS!$AD:$AD,0),2)</f>
        <v>Outrider Helmet</v>
      </c>
      <c r="AN163" s="183" t="str">
        <f>INDEX(ATS!$A:$AE,MATCH(ATS!$AJ163,ATS!$AD:$AD,0),4)</f>
        <v>MCHOR-L</v>
      </c>
      <c r="AP163" s="149">
        <v>7048652660893</v>
      </c>
      <c r="AQ163" s="149">
        <f t="shared" si="10"/>
        <v>7048652660893</v>
      </c>
      <c r="AR163" s="182">
        <f>INDEX(ATS!$A:$AE,MATCH(ATS!$AP163,ATS!$AD:$AD,0),1)</f>
        <v>845081</v>
      </c>
      <c r="AS163" s="182" t="str">
        <f>INDEX(ATS!$A:$AE,MATCH(ATS!$AP163,ATS!$AD:$AD,0),2)</f>
        <v>Outrider Helmet</v>
      </c>
      <c r="AT163" s="182" t="str">
        <f>INDEX(ATS!$A:$AE,MATCH(ATS!$AP163,ATS!$AD:$AD,0),4)</f>
        <v>MNGRY-L</v>
      </c>
      <c r="AU163" s="148" t="str">
        <f>INDEX(ATS!$A:$AE,MATCH(ATS!$AP163,ATS!$AD:$AD,0),7)</f>
        <v>Stock</v>
      </c>
    </row>
    <row r="164" spans="1:47" x14ac:dyDescent="0.2">
      <c r="A164" s="155">
        <v>810075</v>
      </c>
      <c r="B164" t="s">
        <v>292</v>
      </c>
      <c r="H164" s="155">
        <v>202137</v>
      </c>
      <c r="I164" s="155">
        <v>202137</v>
      </c>
      <c r="J164" s="155">
        <v>202137</v>
      </c>
      <c r="K164" s="155">
        <v>202137</v>
      </c>
      <c r="L164" s="155">
        <v>202137</v>
      </c>
      <c r="M164" s="155">
        <v>202137</v>
      </c>
      <c r="N164" s="155">
        <v>202137</v>
      </c>
      <c r="O164" s="155">
        <v>202137</v>
      </c>
      <c r="P164" s="155">
        <v>202137</v>
      </c>
      <c r="Q164" s="155">
        <v>202137</v>
      </c>
      <c r="R164" s="155">
        <v>202137</v>
      </c>
      <c r="S164" s="155">
        <v>202137</v>
      </c>
      <c r="T164" s="155">
        <v>202137</v>
      </c>
      <c r="U164" s="155">
        <v>202137</v>
      </c>
      <c r="V164" s="155">
        <v>202137</v>
      </c>
      <c r="W164" s="155">
        <v>202137</v>
      </c>
      <c r="X164" s="155">
        <v>202137</v>
      </c>
      <c r="Y164" s="155">
        <v>202137</v>
      </c>
      <c r="Z164" s="155">
        <v>202137</v>
      </c>
      <c r="AA164" s="155">
        <v>202137</v>
      </c>
      <c r="AC164" s="180" t="str">
        <f t="shared" si="11"/>
        <v>810075-</v>
      </c>
      <c r="AD164" s="181" t="str">
        <f>IF(B164="NET","",IF(B164="","",IFERROR(VLOOKUP(AC164,EAN!$A:$B,2,FALSE),"MANGLER - MÅ OPPDATERE EAN-FANEN")))</f>
        <v/>
      </c>
      <c r="AE164" s="180">
        <f t="shared" si="8"/>
        <v>202137</v>
      </c>
      <c r="AF164" s="180">
        <f t="shared" si="9"/>
        <v>202137</v>
      </c>
      <c r="AH164" s="133" t="str">
        <f>IF(B164="NET","",IFERROR(VLOOKUP(AD164,'2) Order Form'!$W$9:$W$684,1,FALSE),"Ikke med I order form"))</f>
        <v/>
      </c>
      <c r="AJ164" s="159">
        <v>7048652660916</v>
      </c>
      <c r="AK164" s="149">
        <f>IFERROR(VLOOKUP(AJ164,'2) Order Form'!$W$9:$W$724,1,FALSE),"Ikke med I order form")</f>
        <v>7048652660916</v>
      </c>
      <c r="AL164" s="182">
        <f>INDEX(ATS!$A:$AE,MATCH(ATS!$AJ164,ATS!$AD:$AD,0),1)</f>
        <v>845081</v>
      </c>
      <c r="AM164" s="182" t="str">
        <f>INDEX(ATS!$A:$AE,MATCH(ATS!$AJ164,ATS!$AD:$AD,0),2)</f>
        <v>Outrider Helmet</v>
      </c>
      <c r="AN164" s="183" t="str">
        <f>INDEX(ATS!$A:$AE,MATCH(ATS!$AJ164,ATS!$AD:$AD,0),4)</f>
        <v>MNGRY-S</v>
      </c>
      <c r="AP164" s="149">
        <v>7048652555496</v>
      </c>
      <c r="AQ164" s="149">
        <f t="shared" si="10"/>
        <v>7048652555496</v>
      </c>
      <c r="AR164" s="182">
        <f>INDEX(ATS!$A:$AE,MATCH(ATS!$AP164,ATS!$AD:$AD,0),1)</f>
        <v>845081</v>
      </c>
      <c r="AS164" s="182" t="str">
        <f>INDEX(ATS!$A:$AE,MATCH(ATS!$AP164,ATS!$AD:$AD,0),2)</f>
        <v>Outrider Helmet</v>
      </c>
      <c r="AT164" s="182" t="str">
        <f>INDEX(ATS!$A:$AE,MATCH(ATS!$AP164,ATS!$AD:$AD,0),4)</f>
        <v>MWH20-S</v>
      </c>
      <c r="AU164" s="148" t="str">
        <f>INDEX(ATS!$A:$AE,MATCH(ATS!$AP164,ATS!$AD:$AD,0),7)</f>
        <v>Active</v>
      </c>
    </row>
    <row r="165" spans="1:47" x14ac:dyDescent="0.2">
      <c r="A165">
        <v>810075</v>
      </c>
      <c r="B165" t="s">
        <v>2118</v>
      </c>
      <c r="C165" t="s">
        <v>4226</v>
      </c>
      <c r="D165" t="s">
        <v>141</v>
      </c>
      <c r="E165" t="s">
        <v>94</v>
      </c>
      <c r="F165" t="s">
        <v>84</v>
      </c>
      <c r="G165" t="s">
        <v>128</v>
      </c>
      <c r="H165">
        <v>19</v>
      </c>
      <c r="I165">
        <v>19</v>
      </c>
      <c r="J165">
        <v>19</v>
      </c>
      <c r="K165">
        <v>19</v>
      </c>
      <c r="L165">
        <v>19</v>
      </c>
      <c r="M165">
        <v>19</v>
      </c>
      <c r="N165">
        <v>19</v>
      </c>
      <c r="O165">
        <v>19</v>
      </c>
      <c r="P165">
        <v>19</v>
      </c>
      <c r="Q165">
        <v>19</v>
      </c>
      <c r="R165">
        <v>19</v>
      </c>
      <c r="S165">
        <v>19</v>
      </c>
      <c r="T165">
        <v>19</v>
      </c>
      <c r="U165">
        <v>19</v>
      </c>
      <c r="V165">
        <v>19</v>
      </c>
      <c r="W165">
        <v>19</v>
      </c>
      <c r="X165">
        <v>19</v>
      </c>
      <c r="Y165">
        <v>19</v>
      </c>
      <c r="Z165">
        <v>19</v>
      </c>
      <c r="AA165">
        <v>19</v>
      </c>
      <c r="AC165" s="180" t="str">
        <f t="shared" si="11"/>
        <v>810075-BLACK-OS</v>
      </c>
      <c r="AD165" s="181">
        <f>IF(B165="NET","",IF(B165="","",IFERROR(VLOOKUP(AC165,EAN!$A:$B,2,FALSE),"MANGLER - MÅ OPPDATERE EAN-FANEN")))</f>
        <v>7048652194077</v>
      </c>
      <c r="AE165" s="180">
        <f t="shared" si="8"/>
        <v>19</v>
      </c>
      <c r="AF165" s="180">
        <f t="shared" si="9"/>
        <v>19</v>
      </c>
      <c r="AH165" s="149" t="str">
        <f>IF(B165="NET","",IFERROR(VLOOKUP(AD165,'2) Order Form'!$W$9:$W$684,1,FALSE),"Ikke med I order form"))</f>
        <v>Ikke med I order form</v>
      </c>
      <c r="AI165" s="171"/>
      <c r="AJ165" s="159">
        <v>7048652660909</v>
      </c>
      <c r="AK165" s="149">
        <f>IFERROR(VLOOKUP(AJ165,'2) Order Form'!$W$9:$W$724,1,FALSE),"Ikke med I order form")</f>
        <v>7048652660909</v>
      </c>
      <c r="AL165" s="182">
        <f>INDEX(ATS!$A:$AE,MATCH(ATS!$AJ165,ATS!$AD:$AD,0),1)</f>
        <v>845081</v>
      </c>
      <c r="AM165" s="182" t="str">
        <f>INDEX(ATS!$A:$AE,MATCH(ATS!$AJ165,ATS!$AD:$AD,0),2)</f>
        <v>Outrider Helmet</v>
      </c>
      <c r="AN165" s="183" t="str">
        <f>INDEX(ATS!$A:$AE,MATCH(ATS!$AJ165,ATS!$AD:$AD,0),4)</f>
        <v>MNGRY-M</v>
      </c>
      <c r="AP165" s="149">
        <v>7048652555489</v>
      </c>
      <c r="AQ165" s="149">
        <f t="shared" si="10"/>
        <v>7048652555489</v>
      </c>
      <c r="AR165" s="182">
        <f>INDEX(ATS!$A:$AE,MATCH(ATS!$AP165,ATS!$AD:$AD,0),1)</f>
        <v>845081</v>
      </c>
      <c r="AS165" s="182" t="str">
        <f>INDEX(ATS!$A:$AE,MATCH(ATS!$AP165,ATS!$AD:$AD,0),2)</f>
        <v>Outrider Helmet</v>
      </c>
      <c r="AT165" s="182" t="str">
        <f>INDEX(ATS!$A:$AE,MATCH(ATS!$AP165,ATS!$AD:$AD,0),4)</f>
        <v>MWH20-M</v>
      </c>
      <c r="AU165" s="148" t="str">
        <f>INDEX(ATS!$A:$AE,MATCH(ATS!$AP165,ATS!$AD:$AD,0),7)</f>
        <v>Active</v>
      </c>
    </row>
    <row r="166" spans="1:47" x14ac:dyDescent="0.2">
      <c r="A166" s="155">
        <v>810076</v>
      </c>
      <c r="B166" t="s">
        <v>292</v>
      </c>
      <c r="H166" s="155">
        <v>202137</v>
      </c>
      <c r="I166" s="155">
        <v>202137</v>
      </c>
      <c r="J166" s="155">
        <v>202137</v>
      </c>
      <c r="K166" s="155">
        <v>202137</v>
      </c>
      <c r="L166" s="155">
        <v>202137</v>
      </c>
      <c r="M166" s="155">
        <v>202137</v>
      </c>
      <c r="N166" s="155">
        <v>202137</v>
      </c>
      <c r="O166" s="155">
        <v>202137</v>
      </c>
      <c r="P166" s="155">
        <v>202137</v>
      </c>
      <c r="Q166" s="155">
        <v>202137</v>
      </c>
      <c r="R166" s="155">
        <v>202137</v>
      </c>
      <c r="S166" s="155">
        <v>202137</v>
      </c>
      <c r="T166" s="155">
        <v>202137</v>
      </c>
      <c r="U166" s="155">
        <v>202137</v>
      </c>
      <c r="V166" s="155">
        <v>202137</v>
      </c>
      <c r="W166" s="155">
        <v>202137</v>
      </c>
      <c r="X166" s="155">
        <v>202137</v>
      </c>
      <c r="Y166" s="155">
        <v>202137</v>
      </c>
      <c r="Z166" s="155">
        <v>202137</v>
      </c>
      <c r="AA166" s="155">
        <v>202137</v>
      </c>
      <c r="AC166" s="180" t="str">
        <f t="shared" si="11"/>
        <v>810076-</v>
      </c>
      <c r="AD166" s="181" t="str">
        <f>IF(B166="NET","",IF(B166="","",IFERROR(VLOOKUP(AC166,EAN!$A:$B,2,FALSE),"MANGLER - MÅ OPPDATERE EAN-FANEN")))</f>
        <v/>
      </c>
      <c r="AE166" s="180">
        <f t="shared" si="8"/>
        <v>202137</v>
      </c>
      <c r="AF166" s="180">
        <f t="shared" si="9"/>
        <v>202137</v>
      </c>
      <c r="AH166" s="133" t="str">
        <f>IF(B166="NET","",IFERROR(VLOOKUP(AD166,'2) Order Form'!$W$9:$W$684,1,FALSE),"Ikke med I order form"))</f>
        <v/>
      </c>
      <c r="AJ166" s="159">
        <v>7048652660893</v>
      </c>
      <c r="AK166" s="149">
        <f>IFERROR(VLOOKUP(AJ166,'2) Order Form'!$W$9:$W$724,1,FALSE),"Ikke med I order form")</f>
        <v>7048652660893</v>
      </c>
      <c r="AL166" s="182">
        <f>INDEX(ATS!$A:$AE,MATCH(ATS!$AJ166,ATS!$AD:$AD,0),1)</f>
        <v>845081</v>
      </c>
      <c r="AM166" s="182" t="str">
        <f>INDEX(ATS!$A:$AE,MATCH(ATS!$AJ166,ATS!$AD:$AD,0),2)</f>
        <v>Outrider Helmet</v>
      </c>
      <c r="AN166" s="183" t="str">
        <f>INDEX(ATS!$A:$AE,MATCH(ATS!$AJ166,ATS!$AD:$AD,0),4)</f>
        <v>MNGRY-L</v>
      </c>
      <c r="AP166" s="149">
        <v>7048652555472</v>
      </c>
      <c r="AQ166" s="149">
        <f t="shared" si="10"/>
        <v>7048652555472</v>
      </c>
      <c r="AR166" s="182">
        <f>INDEX(ATS!$A:$AE,MATCH(ATS!$AP166,ATS!$AD:$AD,0),1)</f>
        <v>845081</v>
      </c>
      <c r="AS166" s="182" t="str">
        <f>INDEX(ATS!$A:$AE,MATCH(ATS!$AP166,ATS!$AD:$AD,0),2)</f>
        <v>Outrider Helmet</v>
      </c>
      <c r="AT166" s="182" t="str">
        <f>INDEX(ATS!$A:$AE,MATCH(ATS!$AP166,ATS!$AD:$AD,0),4)</f>
        <v>MWH20-L</v>
      </c>
      <c r="AU166" s="148" t="str">
        <f>INDEX(ATS!$A:$AE,MATCH(ATS!$AP166,ATS!$AD:$AD,0),7)</f>
        <v>Active</v>
      </c>
    </row>
    <row r="167" spans="1:47" x14ac:dyDescent="0.2">
      <c r="A167">
        <v>810076</v>
      </c>
      <c r="B167" t="s">
        <v>2119</v>
      </c>
      <c r="C167" t="s">
        <v>4226</v>
      </c>
      <c r="D167" t="s">
        <v>141</v>
      </c>
      <c r="E167" t="s">
        <v>94</v>
      </c>
      <c r="F167" t="s">
        <v>84</v>
      </c>
      <c r="G167" t="s">
        <v>128</v>
      </c>
      <c r="H167">
        <v>37</v>
      </c>
      <c r="I167">
        <v>37</v>
      </c>
      <c r="J167">
        <v>37</v>
      </c>
      <c r="K167">
        <v>37</v>
      </c>
      <c r="L167">
        <v>37</v>
      </c>
      <c r="M167">
        <v>37</v>
      </c>
      <c r="N167">
        <v>37</v>
      </c>
      <c r="O167">
        <v>37</v>
      </c>
      <c r="P167">
        <v>37</v>
      </c>
      <c r="Q167">
        <v>37</v>
      </c>
      <c r="R167">
        <v>37</v>
      </c>
      <c r="S167">
        <v>37</v>
      </c>
      <c r="T167">
        <v>37</v>
      </c>
      <c r="U167">
        <v>37</v>
      </c>
      <c r="V167">
        <v>37</v>
      </c>
      <c r="W167">
        <v>37</v>
      </c>
      <c r="X167">
        <v>37</v>
      </c>
      <c r="Y167">
        <v>37</v>
      </c>
      <c r="Z167">
        <v>37</v>
      </c>
      <c r="AA167">
        <v>37</v>
      </c>
      <c r="AC167" s="180" t="str">
        <f t="shared" si="11"/>
        <v>810076-BLACK-OS</v>
      </c>
      <c r="AD167" s="181">
        <f>IF(B167="NET","",IF(B167="","",IFERROR(VLOOKUP(AC167,EAN!$A:$B,2,FALSE),"MANGLER - MÅ OPPDATERE EAN-FANEN")))</f>
        <v>7048652194084</v>
      </c>
      <c r="AE167" s="180">
        <f t="shared" si="8"/>
        <v>37</v>
      </c>
      <c r="AF167" s="180">
        <f t="shared" si="9"/>
        <v>37</v>
      </c>
      <c r="AH167" s="149" t="str">
        <f>IF(B167="NET","",IFERROR(VLOOKUP(AD167,'2) Order Form'!$W$9:$W$684,1,FALSE),"Ikke med I order form"))</f>
        <v>Ikke med I order form</v>
      </c>
      <c r="AI167" s="171"/>
      <c r="AJ167" s="159">
        <v>7048652274724</v>
      </c>
      <c r="AK167" s="149">
        <f>IFERROR(VLOOKUP(AJ167,'2) Order Form'!$W$9:$W$724,1,FALSE),"Ikke med I order form")</f>
        <v>7048652274724</v>
      </c>
      <c r="AL167" s="182">
        <f>INDEX(ATS!$A:$AE,MATCH(ATS!$AJ167,ATS!$AD:$AD,0),1)</f>
        <v>845088</v>
      </c>
      <c r="AM167" s="182" t="str">
        <f>INDEX(ATS!$A:$AE,MATCH(ATS!$AJ167,ATS!$AD:$AD,0),2)</f>
        <v>Chaser Mips Helmet</v>
      </c>
      <c r="AN167" s="183" t="str">
        <f>INDEX(ATS!$A:$AE,MATCH(ATS!$AJ167,ATS!$AD:$AD,0),4)</f>
        <v>MBLCK-SM</v>
      </c>
      <c r="AP167" s="149">
        <v>7048652274724</v>
      </c>
      <c r="AQ167" s="149">
        <f t="shared" si="10"/>
        <v>7048652274724</v>
      </c>
      <c r="AR167" s="182">
        <f>INDEX(ATS!$A:$AE,MATCH(ATS!$AP167,ATS!$AD:$AD,0),1)</f>
        <v>845088</v>
      </c>
      <c r="AS167" s="182" t="str">
        <f>INDEX(ATS!$A:$AE,MATCH(ATS!$AP167,ATS!$AD:$AD,0),2)</f>
        <v>Chaser Mips Helmet</v>
      </c>
      <c r="AT167" s="182" t="str">
        <f>INDEX(ATS!$A:$AE,MATCH(ATS!$AP167,ATS!$AD:$AD,0),4)</f>
        <v>MBLCK-SM</v>
      </c>
      <c r="AU167" s="148" t="str">
        <f>INDEX(ATS!$A:$AE,MATCH(ATS!$AP167,ATS!$AD:$AD,0),7)</f>
        <v>Active</v>
      </c>
    </row>
    <row r="168" spans="1:47" x14ac:dyDescent="0.2">
      <c r="A168" s="155">
        <v>810077</v>
      </c>
      <c r="B168" t="s">
        <v>292</v>
      </c>
      <c r="H168" s="155">
        <v>202137</v>
      </c>
      <c r="I168" s="155">
        <v>202137</v>
      </c>
      <c r="J168" s="155">
        <v>202137</v>
      </c>
      <c r="K168" s="155">
        <v>202137</v>
      </c>
      <c r="L168" s="155">
        <v>202137</v>
      </c>
      <c r="M168" s="155">
        <v>202137</v>
      </c>
      <c r="N168" s="155">
        <v>202137</v>
      </c>
      <c r="O168" s="155">
        <v>202137</v>
      </c>
      <c r="P168" s="155">
        <v>202137</v>
      </c>
      <c r="Q168" s="155">
        <v>202137</v>
      </c>
      <c r="R168" s="155">
        <v>202137</v>
      </c>
      <c r="S168" s="155">
        <v>202137</v>
      </c>
      <c r="T168" s="155">
        <v>202137</v>
      </c>
      <c r="U168" s="155">
        <v>202137</v>
      </c>
      <c r="V168" s="155">
        <v>202137</v>
      </c>
      <c r="W168" s="155">
        <v>202137</v>
      </c>
      <c r="X168" s="155">
        <v>202137</v>
      </c>
      <c r="Y168" s="155">
        <v>202137</v>
      </c>
      <c r="Z168" s="155">
        <v>202137</v>
      </c>
      <c r="AA168" s="155">
        <v>202137</v>
      </c>
      <c r="AC168" s="180" t="str">
        <f t="shared" si="11"/>
        <v>810077-</v>
      </c>
      <c r="AD168" s="181" t="str">
        <f>IF(B168="NET","",IF(B168="","",IFERROR(VLOOKUP(AC168,EAN!$A:$B,2,FALSE),"MANGLER - MÅ OPPDATERE EAN-FANEN")))</f>
        <v/>
      </c>
      <c r="AE168" s="180">
        <f t="shared" si="8"/>
        <v>202137</v>
      </c>
      <c r="AF168" s="180">
        <f t="shared" si="9"/>
        <v>202137</v>
      </c>
      <c r="AH168" s="133" t="str">
        <f>IF(B168="NET","",IFERROR(VLOOKUP(AD168,'2) Order Form'!$W$9:$W$684,1,FALSE),"Ikke med I order form"))</f>
        <v/>
      </c>
      <c r="AJ168" s="159">
        <v>7048652274717</v>
      </c>
      <c r="AK168" s="149">
        <f>IFERROR(VLOOKUP(AJ168,'2) Order Form'!$W$9:$W$724,1,FALSE),"Ikke med I order form")</f>
        <v>7048652274717</v>
      </c>
      <c r="AL168" s="182">
        <f>INDEX(ATS!$A:$AE,MATCH(ATS!$AJ168,ATS!$AD:$AD,0),1)</f>
        <v>845088</v>
      </c>
      <c r="AM168" s="182" t="str">
        <f>INDEX(ATS!$A:$AE,MATCH(ATS!$AJ168,ATS!$AD:$AD,0),2)</f>
        <v>Chaser Mips Helmet</v>
      </c>
      <c r="AN168" s="183" t="str">
        <f>INDEX(ATS!$A:$AE,MATCH(ATS!$AJ168,ATS!$AD:$AD,0),4)</f>
        <v>MBLCK-ML</v>
      </c>
      <c r="AP168" s="149">
        <v>7048652274717</v>
      </c>
      <c r="AQ168" s="149">
        <f t="shared" si="10"/>
        <v>7048652274717</v>
      </c>
      <c r="AR168" s="182">
        <f>INDEX(ATS!$A:$AE,MATCH(ATS!$AP168,ATS!$AD:$AD,0),1)</f>
        <v>845088</v>
      </c>
      <c r="AS168" s="182" t="str">
        <f>INDEX(ATS!$A:$AE,MATCH(ATS!$AP168,ATS!$AD:$AD,0),2)</f>
        <v>Chaser Mips Helmet</v>
      </c>
      <c r="AT168" s="182" t="str">
        <f>INDEX(ATS!$A:$AE,MATCH(ATS!$AP168,ATS!$AD:$AD,0),4)</f>
        <v>MBLCK-ML</v>
      </c>
      <c r="AU168" s="148" t="str">
        <f>INDEX(ATS!$A:$AE,MATCH(ATS!$AP168,ATS!$AD:$AD,0),7)</f>
        <v>Active</v>
      </c>
    </row>
    <row r="169" spans="1:47" x14ac:dyDescent="0.2">
      <c r="A169">
        <v>810077</v>
      </c>
      <c r="B169" t="s">
        <v>2120</v>
      </c>
      <c r="C169" t="s">
        <v>4226</v>
      </c>
      <c r="D169" t="s">
        <v>2123</v>
      </c>
      <c r="E169" t="s">
        <v>94</v>
      </c>
      <c r="F169" t="s">
        <v>2124</v>
      </c>
      <c r="G169" t="s">
        <v>128</v>
      </c>
      <c r="H169">
        <v>34</v>
      </c>
      <c r="I169">
        <v>34</v>
      </c>
      <c r="J169">
        <v>34</v>
      </c>
      <c r="K169">
        <v>34</v>
      </c>
      <c r="L169">
        <v>34</v>
      </c>
      <c r="M169">
        <v>34</v>
      </c>
      <c r="N169">
        <v>34</v>
      </c>
      <c r="O169">
        <v>34</v>
      </c>
      <c r="P169">
        <v>34</v>
      </c>
      <c r="Q169">
        <v>34</v>
      </c>
      <c r="R169">
        <v>34</v>
      </c>
      <c r="S169">
        <v>34</v>
      </c>
      <c r="T169">
        <v>34</v>
      </c>
      <c r="U169">
        <v>34</v>
      </c>
      <c r="V169">
        <v>34</v>
      </c>
      <c r="W169">
        <v>34</v>
      </c>
      <c r="X169">
        <v>34</v>
      </c>
      <c r="Y169">
        <v>34</v>
      </c>
      <c r="Z169">
        <v>34</v>
      </c>
      <c r="AA169">
        <v>34</v>
      </c>
      <c r="AC169" s="180" t="str">
        <f t="shared" si="11"/>
        <v>810077-BLCK-XS/SM</v>
      </c>
      <c r="AD169" s="181">
        <f>IF(B169="NET","",IF(B169="","",IFERROR(VLOOKUP(AC169,EAN!$A:$B,2,FALSE),"MANGLER - MÅ OPPDATERE EAN-FANEN")))</f>
        <v>7048652281531</v>
      </c>
      <c r="AE169" s="180">
        <f t="shared" si="8"/>
        <v>34</v>
      </c>
      <c r="AF169" s="180">
        <f t="shared" si="9"/>
        <v>34</v>
      </c>
      <c r="AH169" s="149" t="str">
        <f>IF(B169="NET","",IFERROR(VLOOKUP(AD169,'2) Order Form'!$W$9:$W$684,1,FALSE),"Ikke med I order form"))</f>
        <v>Ikke med I order form</v>
      </c>
      <c r="AI169" s="171"/>
      <c r="AJ169" s="159">
        <v>7048652274700</v>
      </c>
      <c r="AK169" s="149">
        <f>IFERROR(VLOOKUP(AJ169,'2) Order Form'!$W$9:$W$724,1,FALSE),"Ikke med I order form")</f>
        <v>7048652274700</v>
      </c>
      <c r="AL169" s="182">
        <f>INDEX(ATS!$A:$AE,MATCH(ATS!$AJ169,ATS!$AD:$AD,0),1)</f>
        <v>845088</v>
      </c>
      <c r="AM169" s="182" t="str">
        <f>INDEX(ATS!$A:$AE,MATCH(ATS!$AJ169,ATS!$AD:$AD,0),2)</f>
        <v>Chaser Mips Helmet</v>
      </c>
      <c r="AN169" s="183" t="str">
        <f>INDEX(ATS!$A:$AE,MATCH(ATS!$AJ169,ATS!$AD:$AD,0),4)</f>
        <v>MBLCK-LXL</v>
      </c>
      <c r="AP169" s="149">
        <v>7048652274700</v>
      </c>
      <c r="AQ169" s="149">
        <f t="shared" si="10"/>
        <v>7048652274700</v>
      </c>
      <c r="AR169" s="182">
        <f>INDEX(ATS!$A:$AE,MATCH(ATS!$AP169,ATS!$AD:$AD,0),1)</f>
        <v>845088</v>
      </c>
      <c r="AS169" s="182" t="str">
        <f>INDEX(ATS!$A:$AE,MATCH(ATS!$AP169,ATS!$AD:$AD,0),2)</f>
        <v>Chaser Mips Helmet</v>
      </c>
      <c r="AT169" s="182" t="str">
        <f>INDEX(ATS!$A:$AE,MATCH(ATS!$AP169,ATS!$AD:$AD,0),4)</f>
        <v>MBLCK-LXL</v>
      </c>
      <c r="AU169" s="148" t="str">
        <f>INDEX(ATS!$A:$AE,MATCH(ATS!$AP169,ATS!$AD:$AD,0),7)</f>
        <v>Active</v>
      </c>
    </row>
    <row r="170" spans="1:47" x14ac:dyDescent="0.2">
      <c r="A170">
        <v>810077</v>
      </c>
      <c r="B170" t="s">
        <v>2120</v>
      </c>
      <c r="C170" t="s">
        <v>4226</v>
      </c>
      <c r="D170" t="s">
        <v>2122</v>
      </c>
      <c r="E170" t="s">
        <v>94</v>
      </c>
      <c r="F170" t="s">
        <v>86</v>
      </c>
      <c r="G170" t="s">
        <v>128</v>
      </c>
      <c r="H170">
        <v>98</v>
      </c>
      <c r="I170">
        <v>98</v>
      </c>
      <c r="J170">
        <v>98</v>
      </c>
      <c r="K170">
        <v>98</v>
      </c>
      <c r="L170">
        <v>98</v>
      </c>
      <c r="M170">
        <v>98</v>
      </c>
      <c r="N170">
        <v>98</v>
      </c>
      <c r="O170">
        <v>98</v>
      </c>
      <c r="P170">
        <v>98</v>
      </c>
      <c r="Q170">
        <v>98</v>
      </c>
      <c r="R170">
        <v>98</v>
      </c>
      <c r="S170">
        <v>98</v>
      </c>
      <c r="T170">
        <v>98</v>
      </c>
      <c r="U170">
        <v>98</v>
      </c>
      <c r="V170">
        <v>98</v>
      </c>
      <c r="W170">
        <v>98</v>
      </c>
      <c r="X170">
        <v>98</v>
      </c>
      <c r="Y170">
        <v>98</v>
      </c>
      <c r="Z170">
        <v>98</v>
      </c>
      <c r="AA170">
        <v>98</v>
      </c>
      <c r="AC170" s="180" t="str">
        <f t="shared" si="11"/>
        <v>810077-BLCK-ML</v>
      </c>
      <c r="AD170" s="181">
        <f>IF(B170="NET","",IF(B170="","",IFERROR(VLOOKUP(AC170,EAN!$A:$B,2,FALSE),"MANGLER - MÅ OPPDATERE EAN-FANEN")))</f>
        <v>7048652281524</v>
      </c>
      <c r="AE170" s="180">
        <f t="shared" si="8"/>
        <v>98</v>
      </c>
      <c r="AF170" s="180">
        <f t="shared" si="9"/>
        <v>98</v>
      </c>
      <c r="AH170" s="149" t="str">
        <f>IF(B170="NET","",IFERROR(VLOOKUP(AD170,'2) Order Form'!$W$9:$W$684,1,FALSE),"Ikke med I order form"))</f>
        <v>Ikke med I order form</v>
      </c>
      <c r="AI170" s="171"/>
      <c r="AJ170" s="159">
        <v>7048652661067</v>
      </c>
      <c r="AK170" s="149">
        <f>IFERROR(VLOOKUP(AJ170,'2) Order Form'!$W$9:$W$724,1,FALSE),"Ikke med I order form")</f>
        <v>7048652661067</v>
      </c>
      <c r="AL170" s="182">
        <f>INDEX(ATS!$A:$AE,MATCH(ATS!$AJ170,ATS!$AD:$AD,0),1)</f>
        <v>845088</v>
      </c>
      <c r="AM170" s="182" t="str">
        <f>INDEX(ATS!$A:$AE,MATCH(ATS!$AJ170,ATS!$AD:$AD,0),2)</f>
        <v>Chaser Mips Helmet</v>
      </c>
      <c r="AN170" s="183" t="str">
        <f>INDEX(ATS!$A:$AE,MATCH(ATS!$AJ170,ATS!$AD:$AD,0),4)</f>
        <v>MNGRY-SM</v>
      </c>
      <c r="AP170" s="149">
        <v>7048652661067</v>
      </c>
      <c r="AQ170" s="149">
        <f t="shared" si="10"/>
        <v>7048652661067</v>
      </c>
      <c r="AR170" s="182">
        <f>INDEX(ATS!$A:$AE,MATCH(ATS!$AP170,ATS!$AD:$AD,0),1)</f>
        <v>845088</v>
      </c>
      <c r="AS170" s="182" t="str">
        <f>INDEX(ATS!$A:$AE,MATCH(ATS!$AP170,ATS!$AD:$AD,0),2)</f>
        <v>Chaser Mips Helmet</v>
      </c>
      <c r="AT170" s="182" t="str">
        <f>INDEX(ATS!$A:$AE,MATCH(ATS!$AP170,ATS!$AD:$AD,0),4)</f>
        <v>MNGRY-SM</v>
      </c>
      <c r="AU170" s="148" t="str">
        <f>INDEX(ATS!$A:$AE,MATCH(ATS!$AP170,ATS!$AD:$AD,0),7)</f>
        <v>Active</v>
      </c>
    </row>
    <row r="171" spans="1:47" x14ac:dyDescent="0.2">
      <c r="A171">
        <v>810077</v>
      </c>
      <c r="B171" t="s">
        <v>2120</v>
      </c>
      <c r="C171" t="s">
        <v>4226</v>
      </c>
      <c r="D171" t="s">
        <v>2121</v>
      </c>
      <c r="E171" t="s">
        <v>94</v>
      </c>
      <c r="F171" t="s">
        <v>87</v>
      </c>
      <c r="G171" t="s">
        <v>128</v>
      </c>
      <c r="H171">
        <v>25</v>
      </c>
      <c r="I171">
        <v>25</v>
      </c>
      <c r="J171">
        <v>25</v>
      </c>
      <c r="K171">
        <v>25</v>
      </c>
      <c r="L171">
        <v>25</v>
      </c>
      <c r="M171">
        <v>25</v>
      </c>
      <c r="N171">
        <v>25</v>
      </c>
      <c r="O171">
        <v>25</v>
      </c>
      <c r="P171">
        <v>25</v>
      </c>
      <c r="Q171">
        <v>25</v>
      </c>
      <c r="R171">
        <v>25</v>
      </c>
      <c r="S171">
        <v>25</v>
      </c>
      <c r="T171">
        <v>25</v>
      </c>
      <c r="U171">
        <v>25</v>
      </c>
      <c r="V171">
        <v>25</v>
      </c>
      <c r="W171">
        <v>25</v>
      </c>
      <c r="X171">
        <v>25</v>
      </c>
      <c r="Y171">
        <v>25</v>
      </c>
      <c r="Z171">
        <v>25</v>
      </c>
      <c r="AA171">
        <v>25</v>
      </c>
      <c r="AC171" s="180" t="str">
        <f t="shared" si="11"/>
        <v>810077-BLCK-LXL</v>
      </c>
      <c r="AD171" s="181">
        <f>IF(B171="NET","",IF(B171="","",IFERROR(VLOOKUP(AC171,EAN!$A:$B,2,FALSE),"MANGLER - MÅ OPPDATERE EAN-FANEN")))</f>
        <v>7048652281517</v>
      </c>
      <c r="AE171" s="180">
        <f t="shared" si="8"/>
        <v>25</v>
      </c>
      <c r="AF171" s="180">
        <f t="shared" si="9"/>
        <v>25</v>
      </c>
      <c r="AH171" s="149" t="str">
        <f>IF(B171="NET","",IFERROR(VLOOKUP(AD171,'2) Order Form'!$W$9:$W$684,1,FALSE),"Ikke med I order form"))</f>
        <v>Ikke med I order form</v>
      </c>
      <c r="AI171" s="171"/>
      <c r="AJ171" s="159">
        <v>7048652661050</v>
      </c>
      <c r="AK171" s="149">
        <f>IFERROR(VLOOKUP(AJ171,'2) Order Form'!$W$9:$W$724,1,FALSE),"Ikke med I order form")</f>
        <v>7048652661050</v>
      </c>
      <c r="AL171" s="182">
        <f>INDEX(ATS!$A:$AE,MATCH(ATS!$AJ171,ATS!$AD:$AD,0),1)</f>
        <v>845088</v>
      </c>
      <c r="AM171" s="182" t="str">
        <f>INDEX(ATS!$A:$AE,MATCH(ATS!$AJ171,ATS!$AD:$AD,0),2)</f>
        <v>Chaser Mips Helmet</v>
      </c>
      <c r="AN171" s="183" t="str">
        <f>INDEX(ATS!$A:$AE,MATCH(ATS!$AJ171,ATS!$AD:$AD,0),4)</f>
        <v>MNGRY-ML</v>
      </c>
      <c r="AP171" s="149">
        <v>7048652661050</v>
      </c>
      <c r="AQ171" s="149">
        <f t="shared" si="10"/>
        <v>7048652661050</v>
      </c>
      <c r="AR171" s="182">
        <f>INDEX(ATS!$A:$AE,MATCH(ATS!$AP171,ATS!$AD:$AD,0),1)</f>
        <v>845088</v>
      </c>
      <c r="AS171" s="182" t="str">
        <f>INDEX(ATS!$A:$AE,MATCH(ATS!$AP171,ATS!$AD:$AD,0),2)</f>
        <v>Chaser Mips Helmet</v>
      </c>
      <c r="AT171" s="182" t="str">
        <f>INDEX(ATS!$A:$AE,MATCH(ATS!$AP171,ATS!$AD:$AD,0),4)</f>
        <v>MNGRY-ML</v>
      </c>
      <c r="AU171" s="148" t="str">
        <f>INDEX(ATS!$A:$AE,MATCH(ATS!$AP171,ATS!$AD:$AD,0),7)</f>
        <v>Active</v>
      </c>
    </row>
    <row r="172" spans="1:47" x14ac:dyDescent="0.2">
      <c r="A172" s="155">
        <v>810078</v>
      </c>
      <c r="B172" t="s">
        <v>292</v>
      </c>
      <c r="H172" s="155">
        <v>202137</v>
      </c>
      <c r="I172" s="155">
        <v>202137</v>
      </c>
      <c r="J172" s="155">
        <v>202137</v>
      </c>
      <c r="K172" s="155">
        <v>202137</v>
      </c>
      <c r="L172" s="155">
        <v>202137</v>
      </c>
      <c r="M172" s="155">
        <v>202137</v>
      </c>
      <c r="N172" s="155">
        <v>202137</v>
      </c>
      <c r="O172" s="155">
        <v>202137</v>
      </c>
      <c r="P172" s="155">
        <v>202137</v>
      </c>
      <c r="Q172" s="155">
        <v>202137</v>
      </c>
      <c r="R172" s="155">
        <v>202137</v>
      </c>
      <c r="S172" s="155">
        <v>202137</v>
      </c>
      <c r="T172" s="155">
        <v>202137</v>
      </c>
      <c r="U172" s="155">
        <v>202137</v>
      </c>
      <c r="V172" s="155">
        <v>202137</v>
      </c>
      <c r="W172" s="155">
        <v>202137</v>
      </c>
      <c r="X172" s="155">
        <v>202137</v>
      </c>
      <c r="Y172" s="155">
        <v>202137</v>
      </c>
      <c r="Z172" s="155">
        <v>202137</v>
      </c>
      <c r="AA172" s="155">
        <v>202137</v>
      </c>
      <c r="AC172" s="180" t="str">
        <f t="shared" si="11"/>
        <v>810078-</v>
      </c>
      <c r="AD172" s="181" t="str">
        <f>IF(B172="NET","",IF(B172="","",IFERROR(VLOOKUP(AC172,EAN!$A:$B,2,FALSE),"MANGLER - MÅ OPPDATERE EAN-FANEN")))</f>
        <v/>
      </c>
      <c r="AE172" s="180">
        <f t="shared" si="8"/>
        <v>202137</v>
      </c>
      <c r="AF172" s="180">
        <f t="shared" si="9"/>
        <v>202137</v>
      </c>
      <c r="AH172" s="133" t="str">
        <f>IF(B172="NET","",IFERROR(VLOOKUP(AD172,'2) Order Form'!$W$9:$W$684,1,FALSE),"Ikke med I order form"))</f>
        <v/>
      </c>
      <c r="AJ172" s="159">
        <v>7048652661043</v>
      </c>
      <c r="AK172" s="149">
        <f>IFERROR(VLOOKUP(AJ172,'2) Order Form'!$W$9:$W$724,1,FALSE),"Ikke med I order form")</f>
        <v>7048652661043</v>
      </c>
      <c r="AL172" s="182">
        <f>INDEX(ATS!$A:$AE,MATCH(ATS!$AJ172,ATS!$AD:$AD,0),1)</f>
        <v>845088</v>
      </c>
      <c r="AM172" s="182" t="str">
        <f>INDEX(ATS!$A:$AE,MATCH(ATS!$AJ172,ATS!$AD:$AD,0),2)</f>
        <v>Chaser Mips Helmet</v>
      </c>
      <c r="AN172" s="183" t="str">
        <f>INDEX(ATS!$A:$AE,MATCH(ATS!$AJ172,ATS!$AD:$AD,0),4)</f>
        <v>MNGRY-LXL</v>
      </c>
      <c r="AP172" s="149">
        <v>7048652661043</v>
      </c>
      <c r="AQ172" s="149">
        <f t="shared" si="10"/>
        <v>7048652661043</v>
      </c>
      <c r="AR172" s="182">
        <f>INDEX(ATS!$A:$AE,MATCH(ATS!$AP172,ATS!$AD:$AD,0),1)</f>
        <v>845088</v>
      </c>
      <c r="AS172" s="182" t="str">
        <f>INDEX(ATS!$A:$AE,MATCH(ATS!$AP172,ATS!$AD:$AD,0),2)</f>
        <v>Chaser Mips Helmet</v>
      </c>
      <c r="AT172" s="182" t="str">
        <f>INDEX(ATS!$A:$AE,MATCH(ATS!$AP172,ATS!$AD:$AD,0),4)</f>
        <v>MNGRY-LXL</v>
      </c>
      <c r="AU172" s="148" t="str">
        <f>INDEX(ATS!$A:$AE,MATCH(ATS!$AP172,ATS!$AD:$AD,0),7)</f>
        <v>Active</v>
      </c>
    </row>
    <row r="173" spans="1:47" x14ac:dyDescent="0.2">
      <c r="A173">
        <v>810078</v>
      </c>
      <c r="B173" t="s">
        <v>2125</v>
      </c>
      <c r="C173" t="s">
        <v>4226</v>
      </c>
      <c r="D173" t="s">
        <v>141</v>
      </c>
      <c r="E173" t="s">
        <v>94</v>
      </c>
      <c r="F173" t="s">
        <v>84</v>
      </c>
      <c r="G173" t="s">
        <v>128</v>
      </c>
      <c r="H173">
        <v>98</v>
      </c>
      <c r="I173">
        <v>98</v>
      </c>
      <c r="J173">
        <v>98</v>
      </c>
      <c r="K173">
        <v>98</v>
      </c>
      <c r="L173">
        <v>98</v>
      </c>
      <c r="M173">
        <v>98</v>
      </c>
      <c r="N173">
        <v>98</v>
      </c>
      <c r="O173">
        <v>98</v>
      </c>
      <c r="P173">
        <v>98</v>
      </c>
      <c r="Q173">
        <v>98</v>
      </c>
      <c r="R173">
        <v>98</v>
      </c>
      <c r="S173">
        <v>98</v>
      </c>
      <c r="T173">
        <v>98</v>
      </c>
      <c r="U173">
        <v>98</v>
      </c>
      <c r="V173">
        <v>98</v>
      </c>
      <c r="W173">
        <v>98</v>
      </c>
      <c r="X173">
        <v>98</v>
      </c>
      <c r="Y173">
        <v>98</v>
      </c>
      <c r="Z173">
        <v>98</v>
      </c>
      <c r="AA173">
        <v>98</v>
      </c>
      <c r="AC173" s="180" t="str">
        <f t="shared" si="11"/>
        <v>810078-BLACK-OS</v>
      </c>
      <c r="AD173" s="181">
        <f>IF(B173="NET","",IF(B173="","",IFERROR(VLOOKUP(AC173,EAN!$A:$B,2,FALSE),"MANGLER - MÅ OPPDATERE EAN-FANEN")))</f>
        <v>7048652194107</v>
      </c>
      <c r="AE173" s="180">
        <f t="shared" si="8"/>
        <v>98</v>
      </c>
      <c r="AF173" s="180">
        <f t="shared" si="9"/>
        <v>98</v>
      </c>
      <c r="AH173" s="149" t="str">
        <f>IF(B173="NET","",IFERROR(VLOOKUP(AD173,'2) Order Form'!$W$9:$W$684,1,FALSE),"Ikke med I order form"))</f>
        <v>Ikke med I order form</v>
      </c>
      <c r="AI173" s="171"/>
      <c r="AJ173" s="159">
        <v>7048652274663</v>
      </c>
      <c r="AK173" s="149">
        <f>IFERROR(VLOOKUP(AJ173,'2) Order Form'!$W$9:$W$724,1,FALSE),"Ikke med I order form")</f>
        <v>7048652274663</v>
      </c>
      <c r="AL173" s="182">
        <f>INDEX(ATS!$A:$AE,MATCH(ATS!$AJ173,ATS!$AD:$AD,0),1)</f>
        <v>845087</v>
      </c>
      <c r="AM173" s="182" t="str">
        <f>INDEX(ATS!$A:$AE,MATCH(ATS!$AJ173,ATS!$AD:$AD,0),2)</f>
        <v>Chaser Helmet</v>
      </c>
      <c r="AN173" s="183" t="str">
        <f>INDEX(ATS!$A:$AE,MATCH(ATS!$AJ173,ATS!$AD:$AD,0),4)</f>
        <v>MBLCK-SM</v>
      </c>
      <c r="AP173" s="149">
        <v>7048652274663</v>
      </c>
      <c r="AQ173" s="149">
        <f t="shared" si="10"/>
        <v>7048652274663</v>
      </c>
      <c r="AR173" s="182">
        <f>INDEX(ATS!$A:$AE,MATCH(ATS!$AP173,ATS!$AD:$AD,0),1)</f>
        <v>845087</v>
      </c>
      <c r="AS173" s="182" t="str">
        <f>INDEX(ATS!$A:$AE,MATCH(ATS!$AP173,ATS!$AD:$AD,0),2)</f>
        <v>Chaser Helmet</v>
      </c>
      <c r="AT173" s="182" t="str">
        <f>INDEX(ATS!$A:$AE,MATCH(ATS!$AP173,ATS!$AD:$AD,0),4)</f>
        <v>MBLCK-SM</v>
      </c>
      <c r="AU173" s="148" t="str">
        <f>INDEX(ATS!$A:$AE,MATCH(ATS!$AP173,ATS!$AD:$AD,0),7)</f>
        <v>Active</v>
      </c>
    </row>
    <row r="174" spans="1:47" x14ac:dyDescent="0.2">
      <c r="A174" s="155">
        <v>810079</v>
      </c>
      <c r="B174" t="s">
        <v>292</v>
      </c>
      <c r="H174" s="155">
        <v>202137</v>
      </c>
      <c r="I174" s="155">
        <v>202137</v>
      </c>
      <c r="J174" s="155">
        <v>202137</v>
      </c>
      <c r="K174" s="155">
        <v>202137</v>
      </c>
      <c r="L174" s="155">
        <v>202137</v>
      </c>
      <c r="M174" s="155">
        <v>202137</v>
      </c>
      <c r="N174" s="155">
        <v>202137</v>
      </c>
      <c r="O174" s="155">
        <v>202137</v>
      </c>
      <c r="P174" s="155">
        <v>202137</v>
      </c>
      <c r="Q174" s="155">
        <v>202137</v>
      </c>
      <c r="R174" s="155">
        <v>202137</v>
      </c>
      <c r="S174" s="155">
        <v>202137</v>
      </c>
      <c r="T174" s="155">
        <v>202137</v>
      </c>
      <c r="U174" s="155">
        <v>202137</v>
      </c>
      <c r="V174" s="155">
        <v>202137</v>
      </c>
      <c r="W174" s="155">
        <v>202137</v>
      </c>
      <c r="X174" s="155">
        <v>202137</v>
      </c>
      <c r="Y174" s="155">
        <v>202137</v>
      </c>
      <c r="Z174" s="155">
        <v>202137</v>
      </c>
      <c r="AA174" s="155">
        <v>202137</v>
      </c>
      <c r="AC174" s="180" t="str">
        <f t="shared" si="11"/>
        <v>810079-</v>
      </c>
      <c r="AD174" s="181" t="str">
        <f>IF(B174="NET","",IF(B174="","",IFERROR(VLOOKUP(AC174,EAN!$A:$B,2,FALSE),"MANGLER - MÅ OPPDATERE EAN-FANEN")))</f>
        <v/>
      </c>
      <c r="AE174" s="180">
        <f t="shared" si="8"/>
        <v>202137</v>
      </c>
      <c r="AF174" s="180">
        <f t="shared" si="9"/>
        <v>202137</v>
      </c>
      <c r="AH174" s="133" t="str">
        <f>IF(B174="NET","",IFERROR(VLOOKUP(AD174,'2) Order Form'!$W$9:$W$684,1,FALSE),"Ikke med I order form"))</f>
        <v/>
      </c>
      <c r="AJ174" s="159">
        <v>7048652274656</v>
      </c>
      <c r="AK174" s="149">
        <f>IFERROR(VLOOKUP(AJ174,'2) Order Form'!$W$9:$W$724,1,FALSE),"Ikke med I order form")</f>
        <v>7048652274656</v>
      </c>
      <c r="AL174" s="182">
        <f>INDEX(ATS!$A:$AE,MATCH(ATS!$AJ174,ATS!$AD:$AD,0),1)</f>
        <v>845087</v>
      </c>
      <c r="AM174" s="182" t="str">
        <f>INDEX(ATS!$A:$AE,MATCH(ATS!$AJ174,ATS!$AD:$AD,0),2)</f>
        <v>Chaser Helmet</v>
      </c>
      <c r="AN174" s="183" t="str">
        <f>INDEX(ATS!$A:$AE,MATCH(ATS!$AJ174,ATS!$AD:$AD,0),4)</f>
        <v>MBLCK-ML</v>
      </c>
      <c r="AP174" s="149">
        <v>7048652274656</v>
      </c>
      <c r="AQ174" s="149">
        <f t="shared" si="10"/>
        <v>7048652274656</v>
      </c>
      <c r="AR174" s="182">
        <f>INDEX(ATS!$A:$AE,MATCH(ATS!$AP174,ATS!$AD:$AD,0),1)</f>
        <v>845087</v>
      </c>
      <c r="AS174" s="182" t="str">
        <f>INDEX(ATS!$A:$AE,MATCH(ATS!$AP174,ATS!$AD:$AD,0),2)</f>
        <v>Chaser Helmet</v>
      </c>
      <c r="AT174" s="182" t="str">
        <f>INDEX(ATS!$A:$AE,MATCH(ATS!$AP174,ATS!$AD:$AD,0),4)</f>
        <v>MBLCK-ML</v>
      </c>
      <c r="AU174" s="148" t="str">
        <f>INDEX(ATS!$A:$AE,MATCH(ATS!$AP174,ATS!$AD:$AD,0),7)</f>
        <v>Active</v>
      </c>
    </row>
    <row r="175" spans="1:47" x14ac:dyDescent="0.2">
      <c r="A175">
        <v>810079</v>
      </c>
      <c r="B175" t="s">
        <v>2126</v>
      </c>
      <c r="C175" t="s">
        <v>4226</v>
      </c>
      <c r="D175" t="s">
        <v>2127</v>
      </c>
      <c r="E175" t="s">
        <v>2128</v>
      </c>
      <c r="F175" t="s">
        <v>84</v>
      </c>
      <c r="G175" t="s">
        <v>128</v>
      </c>
      <c r="H175">
        <v>319</v>
      </c>
      <c r="I175">
        <v>319</v>
      </c>
      <c r="J175">
        <v>319</v>
      </c>
      <c r="K175">
        <v>319</v>
      </c>
      <c r="L175">
        <v>319</v>
      </c>
      <c r="M175">
        <v>319</v>
      </c>
      <c r="N175">
        <v>319</v>
      </c>
      <c r="O175">
        <v>319</v>
      </c>
      <c r="P175">
        <v>319</v>
      </c>
      <c r="Q175">
        <v>319</v>
      </c>
      <c r="R175">
        <v>319</v>
      </c>
      <c r="S175">
        <v>319</v>
      </c>
      <c r="T175">
        <v>319</v>
      </c>
      <c r="U175">
        <v>319</v>
      </c>
      <c r="V175">
        <v>319</v>
      </c>
      <c r="W175">
        <v>319</v>
      </c>
      <c r="X175">
        <v>319</v>
      </c>
      <c r="Y175">
        <v>319</v>
      </c>
      <c r="Z175">
        <v>319</v>
      </c>
      <c r="AA175">
        <v>319</v>
      </c>
      <c r="AC175" s="180" t="str">
        <f t="shared" si="11"/>
        <v>810079-ADBLK-OS</v>
      </c>
      <c r="AD175" s="181">
        <f>IF(B175="NET","",IF(B175="","",IFERROR(VLOOKUP(AC175,EAN!$A:$B,2,FALSE),"MANGLER - MÅ OPPDATERE EAN-FANEN")))</f>
        <v>7048652193919</v>
      </c>
      <c r="AE175" s="180">
        <f t="shared" si="8"/>
        <v>319</v>
      </c>
      <c r="AF175" s="180">
        <f t="shared" si="9"/>
        <v>319</v>
      </c>
      <c r="AH175" s="149" t="str">
        <f>IF(B175="NET","",IFERROR(VLOOKUP(AD175,'2) Order Form'!$W$9:$W$684,1,FALSE),"Ikke med I order form"))</f>
        <v>Ikke med I order form</v>
      </c>
      <c r="AI175" s="171"/>
      <c r="AJ175" s="159">
        <v>7048652274649</v>
      </c>
      <c r="AK175" s="149">
        <f>IFERROR(VLOOKUP(AJ175,'2) Order Form'!$W$9:$W$724,1,FALSE),"Ikke med I order form")</f>
        <v>7048652274649</v>
      </c>
      <c r="AL175" s="182">
        <f>INDEX(ATS!$A:$AE,MATCH(ATS!$AJ175,ATS!$AD:$AD,0),1)</f>
        <v>845087</v>
      </c>
      <c r="AM175" s="182" t="str">
        <f>INDEX(ATS!$A:$AE,MATCH(ATS!$AJ175,ATS!$AD:$AD,0),2)</f>
        <v>Chaser Helmet</v>
      </c>
      <c r="AN175" s="183" t="str">
        <f>INDEX(ATS!$A:$AE,MATCH(ATS!$AJ175,ATS!$AD:$AD,0),4)</f>
        <v>MBLCK-LXL</v>
      </c>
      <c r="AP175" s="149">
        <v>7048652274649</v>
      </c>
      <c r="AQ175" s="149">
        <f t="shared" si="10"/>
        <v>7048652274649</v>
      </c>
      <c r="AR175" s="182">
        <f>INDEX(ATS!$A:$AE,MATCH(ATS!$AP175,ATS!$AD:$AD,0),1)</f>
        <v>845087</v>
      </c>
      <c r="AS175" s="182" t="str">
        <f>INDEX(ATS!$A:$AE,MATCH(ATS!$AP175,ATS!$AD:$AD,0),2)</f>
        <v>Chaser Helmet</v>
      </c>
      <c r="AT175" s="182" t="str">
        <f>INDEX(ATS!$A:$AE,MATCH(ATS!$AP175,ATS!$AD:$AD,0),4)</f>
        <v>MBLCK-LXL</v>
      </c>
      <c r="AU175" s="148" t="str">
        <f>INDEX(ATS!$A:$AE,MATCH(ATS!$AP175,ATS!$AD:$AD,0),7)</f>
        <v>Active</v>
      </c>
    </row>
    <row r="176" spans="1:47" x14ac:dyDescent="0.2">
      <c r="A176">
        <v>810079</v>
      </c>
      <c r="B176" t="s">
        <v>2126</v>
      </c>
      <c r="C176" t="s">
        <v>4226</v>
      </c>
      <c r="D176" t="s">
        <v>2129</v>
      </c>
      <c r="E176" t="s">
        <v>2130</v>
      </c>
      <c r="F176" t="s">
        <v>84</v>
      </c>
      <c r="G176" t="s">
        <v>128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C176" s="180" t="str">
        <f t="shared" si="11"/>
        <v>810079-FLUO-OS</v>
      </c>
      <c r="AD176" s="181">
        <f>IF(B176="NET","",IF(B176="","",IFERROR(VLOOKUP(AC176,EAN!$A:$B,2,FALSE),"MANGLER - MÅ OPPDATERE EAN-FANEN")))</f>
        <v>7048652712523</v>
      </c>
      <c r="AE176" s="180">
        <f t="shared" si="8"/>
        <v>0</v>
      </c>
      <c r="AF176" s="180">
        <f t="shared" si="9"/>
        <v>0</v>
      </c>
      <c r="AH176" s="133" t="str">
        <f>IF(B176="NET","",IFERROR(VLOOKUP(AD176,'2) Order Form'!$W$9:$W$684,1,FALSE),"Ikke med I order form"))</f>
        <v>Ikke med I order form</v>
      </c>
      <c r="AJ176" s="159">
        <v>7048652661036</v>
      </c>
      <c r="AK176" s="149">
        <f>IFERROR(VLOOKUP(AJ176,'2) Order Form'!$W$9:$W$724,1,FALSE),"Ikke med I order form")</f>
        <v>7048652661036</v>
      </c>
      <c r="AL176" s="182">
        <f>INDEX(ATS!$A:$AE,MATCH(ATS!$AJ176,ATS!$AD:$AD,0),1)</f>
        <v>845087</v>
      </c>
      <c r="AM176" s="182" t="str">
        <f>INDEX(ATS!$A:$AE,MATCH(ATS!$AJ176,ATS!$AD:$AD,0),2)</f>
        <v>Chaser Helmet</v>
      </c>
      <c r="AN176" s="183" t="str">
        <f>INDEX(ATS!$A:$AE,MATCH(ATS!$AJ176,ATS!$AD:$AD,0),4)</f>
        <v>MNGRY-SM</v>
      </c>
      <c r="AP176" s="149">
        <v>7048652661036</v>
      </c>
      <c r="AQ176" s="149">
        <f t="shared" si="10"/>
        <v>7048652661036</v>
      </c>
      <c r="AR176" s="182">
        <f>INDEX(ATS!$A:$AE,MATCH(ATS!$AP176,ATS!$AD:$AD,0),1)</f>
        <v>845087</v>
      </c>
      <c r="AS176" s="182" t="str">
        <f>INDEX(ATS!$A:$AE,MATCH(ATS!$AP176,ATS!$AD:$AD,0),2)</f>
        <v>Chaser Helmet</v>
      </c>
      <c r="AT176" s="182" t="str">
        <f>INDEX(ATS!$A:$AE,MATCH(ATS!$AP176,ATS!$AD:$AD,0),4)</f>
        <v>MNGRY-SM</v>
      </c>
      <c r="AU176" s="148" t="str">
        <f>INDEX(ATS!$A:$AE,MATCH(ATS!$AP176,ATS!$AD:$AD,0),7)</f>
        <v>Active</v>
      </c>
    </row>
    <row r="177" spans="1:47" x14ac:dyDescent="0.2">
      <c r="A177">
        <v>810079</v>
      </c>
      <c r="B177" t="s">
        <v>2126</v>
      </c>
      <c r="C177" t="s">
        <v>4226</v>
      </c>
      <c r="D177" t="s">
        <v>2131</v>
      </c>
      <c r="E177" t="s">
        <v>2132</v>
      </c>
      <c r="F177" t="s">
        <v>84</v>
      </c>
      <c r="G177" t="s">
        <v>401</v>
      </c>
      <c r="H177">
        <v>299</v>
      </c>
      <c r="I177">
        <v>299</v>
      </c>
      <c r="J177">
        <v>299</v>
      </c>
      <c r="K177">
        <v>299</v>
      </c>
      <c r="L177">
        <v>299</v>
      </c>
      <c r="M177">
        <v>299</v>
      </c>
      <c r="N177">
        <v>299</v>
      </c>
      <c r="O177">
        <v>299</v>
      </c>
      <c r="P177">
        <v>299</v>
      </c>
      <c r="Q177">
        <v>299</v>
      </c>
      <c r="R177">
        <v>299</v>
      </c>
      <c r="S177">
        <v>299</v>
      </c>
      <c r="T177">
        <v>299</v>
      </c>
      <c r="U177">
        <v>299</v>
      </c>
      <c r="V177">
        <v>299</v>
      </c>
      <c r="W177">
        <v>299</v>
      </c>
      <c r="X177">
        <v>299</v>
      </c>
      <c r="Y177">
        <v>299</v>
      </c>
      <c r="Z177">
        <v>299</v>
      </c>
      <c r="AA177">
        <v>299</v>
      </c>
      <c r="AC177" s="180" t="str">
        <f t="shared" si="11"/>
        <v>810079-PABLU-OS</v>
      </c>
      <c r="AD177" s="181">
        <f>IF(B177="NET","",IF(B177="","",IFERROR(VLOOKUP(AC177,EAN!$A:$B,2,FALSE),"MANGLER - MÅ OPPDATERE EAN-FANEN")))</f>
        <v>7048652193926</v>
      </c>
      <c r="AE177" s="180">
        <f t="shared" si="8"/>
        <v>299</v>
      </c>
      <c r="AF177" s="180">
        <f t="shared" si="9"/>
        <v>299</v>
      </c>
      <c r="AH177" s="149" t="str">
        <f>IF(B177="NET","",IFERROR(VLOOKUP(AD177,'2) Order Form'!$W$9:$W$684,1,FALSE),"Ikke med I order form"))</f>
        <v>Ikke med I order form</v>
      </c>
      <c r="AI177" s="171"/>
      <c r="AJ177" s="159">
        <v>7048652661029</v>
      </c>
      <c r="AK177" s="149">
        <f>IFERROR(VLOOKUP(AJ177,'2) Order Form'!$W$9:$W$724,1,FALSE),"Ikke med I order form")</f>
        <v>7048652661029</v>
      </c>
      <c r="AL177" s="182">
        <f>INDEX(ATS!$A:$AE,MATCH(ATS!$AJ177,ATS!$AD:$AD,0),1)</f>
        <v>845087</v>
      </c>
      <c r="AM177" s="182" t="str">
        <f>INDEX(ATS!$A:$AE,MATCH(ATS!$AJ177,ATS!$AD:$AD,0),2)</f>
        <v>Chaser Helmet</v>
      </c>
      <c r="AN177" s="183" t="str">
        <f>INDEX(ATS!$A:$AE,MATCH(ATS!$AJ177,ATS!$AD:$AD,0),4)</f>
        <v>MNGRY-ML</v>
      </c>
      <c r="AP177" s="149">
        <v>7048652661029</v>
      </c>
      <c r="AQ177" s="149">
        <f t="shared" si="10"/>
        <v>7048652661029</v>
      </c>
      <c r="AR177" s="182">
        <f>INDEX(ATS!$A:$AE,MATCH(ATS!$AP177,ATS!$AD:$AD,0),1)</f>
        <v>845087</v>
      </c>
      <c r="AS177" s="182" t="str">
        <f>INDEX(ATS!$A:$AE,MATCH(ATS!$AP177,ATS!$AD:$AD,0),2)</f>
        <v>Chaser Helmet</v>
      </c>
      <c r="AT177" s="182" t="str">
        <f>INDEX(ATS!$A:$AE,MATCH(ATS!$AP177,ATS!$AD:$AD,0),4)</f>
        <v>MNGRY-ML</v>
      </c>
      <c r="AU177" s="148" t="str">
        <f>INDEX(ATS!$A:$AE,MATCH(ATS!$AP177,ATS!$AD:$AD,0),7)</f>
        <v>Active</v>
      </c>
    </row>
    <row r="178" spans="1:47" x14ac:dyDescent="0.2">
      <c r="A178">
        <v>810079</v>
      </c>
      <c r="B178" t="s">
        <v>2126</v>
      </c>
      <c r="C178" t="s">
        <v>4226</v>
      </c>
      <c r="D178" t="s">
        <v>2133</v>
      </c>
      <c r="E178" t="s">
        <v>2134</v>
      </c>
      <c r="F178" t="s">
        <v>84</v>
      </c>
      <c r="G178" t="s">
        <v>401</v>
      </c>
      <c r="H178">
        <v>381</v>
      </c>
      <c r="I178">
        <v>381</v>
      </c>
      <c r="J178">
        <v>381</v>
      </c>
      <c r="K178">
        <v>381</v>
      </c>
      <c r="L178">
        <v>381</v>
      </c>
      <c r="M178">
        <v>381</v>
      </c>
      <c r="N178">
        <v>381</v>
      </c>
      <c r="O178">
        <v>381</v>
      </c>
      <c r="P178">
        <v>381</v>
      </c>
      <c r="Q178">
        <v>381</v>
      </c>
      <c r="R178">
        <v>381</v>
      </c>
      <c r="S178">
        <v>381</v>
      </c>
      <c r="T178">
        <v>381</v>
      </c>
      <c r="U178">
        <v>381</v>
      </c>
      <c r="V178">
        <v>381</v>
      </c>
      <c r="W178">
        <v>381</v>
      </c>
      <c r="X178">
        <v>381</v>
      </c>
      <c r="Y178">
        <v>381</v>
      </c>
      <c r="Z178">
        <v>381</v>
      </c>
      <c r="AA178">
        <v>381</v>
      </c>
      <c r="AC178" s="180" t="str">
        <f t="shared" si="11"/>
        <v>810079-RSRED-OS</v>
      </c>
      <c r="AD178" s="181">
        <f>IF(B178="NET","",IF(B178="","",IFERROR(VLOOKUP(AC178,EAN!$A:$B,2,FALSE),"MANGLER - MÅ OPPDATERE EAN-FANEN")))</f>
        <v>7048652193940</v>
      </c>
      <c r="AE178" s="180">
        <f t="shared" si="8"/>
        <v>381</v>
      </c>
      <c r="AF178" s="180">
        <f t="shared" si="9"/>
        <v>381</v>
      </c>
      <c r="AH178" s="133" t="str">
        <f>IF(B178="NET","",IFERROR(VLOOKUP(AD178,'2) Order Form'!$W$9:$W$684,1,FALSE),"Ikke med I order form"))</f>
        <v>Ikke med I order form</v>
      </c>
      <c r="AJ178" s="159">
        <v>7048652661012</v>
      </c>
      <c r="AK178" s="149">
        <f>IFERROR(VLOOKUP(AJ178,'2) Order Form'!$W$9:$W$724,1,FALSE),"Ikke med I order form")</f>
        <v>7048652661012</v>
      </c>
      <c r="AL178" s="182">
        <f>INDEX(ATS!$A:$AE,MATCH(ATS!$AJ178,ATS!$AD:$AD,0),1)</f>
        <v>845087</v>
      </c>
      <c r="AM178" s="182" t="str">
        <f>INDEX(ATS!$A:$AE,MATCH(ATS!$AJ178,ATS!$AD:$AD,0),2)</f>
        <v>Chaser Helmet</v>
      </c>
      <c r="AN178" s="183" t="str">
        <f>INDEX(ATS!$A:$AE,MATCH(ATS!$AJ178,ATS!$AD:$AD,0),4)</f>
        <v>MNGRY-LXL</v>
      </c>
      <c r="AP178" s="149">
        <v>7048652661012</v>
      </c>
      <c r="AQ178" s="149">
        <f t="shared" si="10"/>
        <v>7048652661012</v>
      </c>
      <c r="AR178" s="182">
        <f>INDEX(ATS!$A:$AE,MATCH(ATS!$AP178,ATS!$AD:$AD,0),1)</f>
        <v>845087</v>
      </c>
      <c r="AS178" s="182" t="str">
        <f>INDEX(ATS!$A:$AE,MATCH(ATS!$AP178,ATS!$AD:$AD,0),2)</f>
        <v>Chaser Helmet</v>
      </c>
      <c r="AT178" s="182" t="str">
        <f>INDEX(ATS!$A:$AE,MATCH(ATS!$AP178,ATS!$AD:$AD,0),4)</f>
        <v>MNGRY-LXL</v>
      </c>
      <c r="AU178" s="148" t="str">
        <f>INDEX(ATS!$A:$AE,MATCH(ATS!$AP178,ATS!$AD:$AD,0),7)</f>
        <v>Active</v>
      </c>
    </row>
    <row r="179" spans="1:47" x14ac:dyDescent="0.2">
      <c r="A179" s="155">
        <v>810080</v>
      </c>
      <c r="B179" t="s">
        <v>292</v>
      </c>
      <c r="H179" s="155">
        <v>202137</v>
      </c>
      <c r="I179" s="155">
        <v>202137</v>
      </c>
      <c r="J179" s="155">
        <v>202137</v>
      </c>
      <c r="K179" s="155">
        <v>202137</v>
      </c>
      <c r="L179" s="155">
        <v>202137</v>
      </c>
      <c r="M179" s="155">
        <v>202137</v>
      </c>
      <c r="N179" s="155">
        <v>202137</v>
      </c>
      <c r="O179" s="155">
        <v>202137</v>
      </c>
      <c r="P179" s="155">
        <v>202137</v>
      </c>
      <c r="Q179" s="155">
        <v>202137</v>
      </c>
      <c r="R179" s="155">
        <v>202137</v>
      </c>
      <c r="S179" s="155">
        <v>202137</v>
      </c>
      <c r="T179" s="155">
        <v>202137</v>
      </c>
      <c r="U179" s="155">
        <v>202137</v>
      </c>
      <c r="V179" s="155">
        <v>202137</v>
      </c>
      <c r="W179" s="155">
        <v>202137</v>
      </c>
      <c r="X179" s="155">
        <v>202137</v>
      </c>
      <c r="Y179" s="155">
        <v>202137</v>
      </c>
      <c r="Z179" s="155">
        <v>202137</v>
      </c>
      <c r="AA179" s="155">
        <v>202137</v>
      </c>
      <c r="AC179" s="180" t="str">
        <f t="shared" si="11"/>
        <v>810080-</v>
      </c>
      <c r="AD179" s="181" t="str">
        <f>IF(B179="NET","",IF(B179="","",IFERROR(VLOOKUP(AC179,EAN!$A:$B,2,FALSE),"MANGLER - MÅ OPPDATERE EAN-FANEN")))</f>
        <v/>
      </c>
      <c r="AE179" s="180">
        <f t="shared" si="8"/>
        <v>202137</v>
      </c>
      <c r="AF179" s="180">
        <f t="shared" si="9"/>
        <v>202137</v>
      </c>
      <c r="AH179" s="149" t="str">
        <f>IF(B179="NET","",IFERROR(VLOOKUP(AD179,'2) Order Form'!$W$9:$W$684,1,FALSE),"Ikke med I order form"))</f>
        <v/>
      </c>
      <c r="AI179" s="171"/>
      <c r="AJ179" s="159">
        <v>7048652327543</v>
      </c>
      <c r="AK179" s="149">
        <f>IFERROR(VLOOKUP(AJ179,'2) Order Form'!$W$9:$W$724,1,FALSE),"Ikke med I order form")</f>
        <v>7048652327543</v>
      </c>
      <c r="AL179" s="182">
        <f>INDEX(ATS!$A:$AE,MATCH(ATS!$AJ179,ATS!$AD:$AD,0),1)</f>
        <v>810052</v>
      </c>
      <c r="AM179" s="182" t="str">
        <f>INDEX(ATS!$A:$AE,MATCH(ATS!$AJ179,ATS!$AD:$AD,0),2)</f>
        <v>Bike Helmet Case</v>
      </c>
      <c r="AN179" s="183" t="str">
        <f>INDEX(ATS!$A:$AE,MATCH(ATS!$AJ179,ATS!$AD:$AD,0),4)</f>
        <v>TEBLK-OS</v>
      </c>
      <c r="AP179" s="149">
        <v>7048652327543</v>
      </c>
      <c r="AQ179" s="149">
        <f t="shared" si="10"/>
        <v>7048652327543</v>
      </c>
      <c r="AR179" s="182">
        <f>INDEX(ATS!$A:$AE,MATCH(ATS!$AP179,ATS!$AD:$AD,0),1)</f>
        <v>810052</v>
      </c>
      <c r="AS179" s="182" t="str">
        <f>INDEX(ATS!$A:$AE,MATCH(ATS!$AP179,ATS!$AD:$AD,0),2)</f>
        <v>Bike Helmet Case</v>
      </c>
      <c r="AT179" s="182" t="str">
        <f>INDEX(ATS!$A:$AE,MATCH(ATS!$AP179,ATS!$AD:$AD,0),4)</f>
        <v>TEBLK-OS</v>
      </c>
      <c r="AU179" s="148" t="str">
        <f>INDEX(ATS!$A:$AE,MATCH(ATS!$AP179,ATS!$AD:$AD,0),7)</f>
        <v>Active</v>
      </c>
    </row>
    <row r="180" spans="1:47" x14ac:dyDescent="0.2">
      <c r="A180">
        <v>810080</v>
      </c>
      <c r="B180" t="s">
        <v>2135</v>
      </c>
      <c r="C180" t="s">
        <v>4226</v>
      </c>
      <c r="D180" t="s">
        <v>141</v>
      </c>
      <c r="E180" t="s">
        <v>94</v>
      </c>
      <c r="F180" t="s">
        <v>84</v>
      </c>
      <c r="G180" t="s">
        <v>128</v>
      </c>
      <c r="H180">
        <v>17</v>
      </c>
      <c r="I180">
        <v>17</v>
      </c>
      <c r="J180">
        <v>17</v>
      </c>
      <c r="K180">
        <v>17</v>
      </c>
      <c r="L180">
        <v>17</v>
      </c>
      <c r="M180">
        <v>17</v>
      </c>
      <c r="N180">
        <v>17</v>
      </c>
      <c r="O180">
        <v>17</v>
      </c>
      <c r="P180">
        <v>17</v>
      </c>
      <c r="Q180">
        <v>17</v>
      </c>
      <c r="R180">
        <v>17</v>
      </c>
      <c r="S180">
        <v>17</v>
      </c>
      <c r="T180">
        <v>17</v>
      </c>
      <c r="U180">
        <v>17</v>
      </c>
      <c r="V180">
        <v>17</v>
      </c>
      <c r="W180">
        <v>17</v>
      </c>
      <c r="X180">
        <v>17</v>
      </c>
      <c r="Y180">
        <v>17</v>
      </c>
      <c r="Z180">
        <v>17</v>
      </c>
      <c r="AA180">
        <v>17</v>
      </c>
      <c r="AC180" s="180" t="str">
        <f t="shared" si="11"/>
        <v>810080-BLACK-OS</v>
      </c>
      <c r="AD180" s="181">
        <f>IF(B180="NET","",IF(B180="","",IFERROR(VLOOKUP(AC180,EAN!$A:$B,2,FALSE),"MANGLER - MÅ OPPDATERE EAN-FANEN")))</f>
        <v>7048652194114</v>
      </c>
      <c r="AE180" s="180">
        <f t="shared" si="8"/>
        <v>17</v>
      </c>
      <c r="AF180" s="180">
        <f t="shared" si="9"/>
        <v>17</v>
      </c>
      <c r="AH180" s="133" t="str">
        <f>IF(B180="NET","",IFERROR(VLOOKUP(AD180,'2) Order Form'!$W$9:$W$684,1,FALSE),"Ikke med I order form"))</f>
        <v>Ikke med I order form</v>
      </c>
      <c r="AJ180" s="159">
        <v>7048652327840</v>
      </c>
      <c r="AK180" s="149">
        <f>IFERROR(VLOOKUP(AJ180,'2) Order Form'!$W$9:$W$724,1,FALSE),"Ikke med I order form")</f>
        <v>7048652327840</v>
      </c>
      <c r="AL180" s="182">
        <f>INDEX(ATS!$A:$AE,MATCH(ATS!$AJ180,ATS!$AD:$AD,0),1)</f>
        <v>810059</v>
      </c>
      <c r="AM180" s="182" t="str">
        <f>INDEX(ATS!$A:$AE,MATCH(ATS!$AJ180,ATS!$AD:$AD,0),2)</f>
        <v>Falconer Aerocovers™</v>
      </c>
      <c r="AN180" s="183" t="str">
        <f>INDEX(ATS!$A:$AE,MATCH(ATS!$AJ180,ATS!$AD:$AD,0),4)</f>
        <v>FCWHE-M</v>
      </c>
      <c r="AP180" s="149">
        <v>7048652661609</v>
      </c>
      <c r="AQ180" s="149" t="str">
        <f t="shared" si="10"/>
        <v>Ikke med i Elastic</v>
      </c>
      <c r="AR180" s="182">
        <f>INDEX(ATS!$A:$AE,MATCH(ATS!$AP180,ATS!$AD:$AD,0),1)</f>
        <v>810068</v>
      </c>
      <c r="AS180" s="182" t="str">
        <f>INDEX(ATS!$A:$AE,MATCH(ATS!$AP180,ATS!$AD:$AD,0),2)</f>
        <v>Arbitrator Mips Visor</v>
      </c>
      <c r="AT180" s="182" t="str">
        <f>INDEX(ATS!$A:$AE,MATCH(ATS!$AP180,ATS!$AD:$AD,0),4)</f>
        <v>CHOR-OS</v>
      </c>
      <c r="AU180" s="148" t="str">
        <f>INDEX(ATS!$A:$AE,MATCH(ATS!$AP180,ATS!$AD:$AD,0),7)</f>
        <v>Stock</v>
      </c>
    </row>
    <row r="181" spans="1:47" x14ac:dyDescent="0.2">
      <c r="A181">
        <v>810080</v>
      </c>
      <c r="B181" t="s">
        <v>2135</v>
      </c>
      <c r="C181" t="s">
        <v>4226</v>
      </c>
      <c r="D181" t="s">
        <v>2129</v>
      </c>
      <c r="E181" t="s">
        <v>2130</v>
      </c>
      <c r="F181" t="s">
        <v>84</v>
      </c>
      <c r="G181" t="s">
        <v>128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C181" s="180" t="str">
        <f t="shared" si="11"/>
        <v>810080-FLUO-OS</v>
      </c>
      <c r="AD181" s="181">
        <f>IF(B181="NET","",IF(B181="","",IFERROR(VLOOKUP(AC181,EAN!$A:$B,2,FALSE),"MANGLER - MÅ OPPDATERE EAN-FANEN")))</f>
        <v>7048652712493</v>
      </c>
      <c r="AE181" s="180">
        <f t="shared" si="8"/>
        <v>0</v>
      </c>
      <c r="AF181" s="180">
        <f t="shared" si="9"/>
        <v>0</v>
      </c>
      <c r="AH181" s="149" t="str">
        <f>IF(B181="NET","",IFERROR(VLOOKUP(AD181,'2) Order Form'!$W$9:$W$684,1,FALSE),"Ikke med I order form"))</f>
        <v>Ikke med I order form</v>
      </c>
      <c r="AI181" s="171"/>
      <c r="AJ181" s="159">
        <v>7048652327833</v>
      </c>
      <c r="AK181" s="149">
        <f>IFERROR(VLOOKUP(AJ181,'2) Order Form'!$W$9:$W$724,1,FALSE),"Ikke med I order form")</f>
        <v>7048652327833</v>
      </c>
      <c r="AL181" s="182">
        <f>INDEX(ATS!$A:$AE,MATCH(ATS!$AJ181,ATS!$AD:$AD,0),1)</f>
        <v>810059</v>
      </c>
      <c r="AM181" s="182" t="str">
        <f>INDEX(ATS!$A:$AE,MATCH(ATS!$AJ181,ATS!$AD:$AD,0),2)</f>
        <v>Falconer Aerocovers™</v>
      </c>
      <c r="AN181" s="183" t="str">
        <f>INDEX(ATS!$A:$AE,MATCH(ATS!$AJ181,ATS!$AD:$AD,0),4)</f>
        <v>FCWHE-L</v>
      </c>
      <c r="AP181" s="149">
        <v>7048652328250</v>
      </c>
      <c r="AQ181" s="149" t="str">
        <f t="shared" si="10"/>
        <v>Ikke med i Elastic</v>
      </c>
      <c r="AR181" s="182">
        <f>INDEX(ATS!$A:$AE,MATCH(ATS!$AP181,ATS!$AD:$AD,0),1)</f>
        <v>810068</v>
      </c>
      <c r="AS181" s="182" t="str">
        <f>INDEX(ATS!$A:$AE,MATCH(ATS!$AP181,ATS!$AD:$AD,0),2)</f>
        <v>Arbitrator Mips Visor</v>
      </c>
      <c r="AT181" s="182" t="str">
        <f>INDEX(ATS!$A:$AE,MATCH(ATS!$AP181,ATS!$AD:$AD,0),4)</f>
        <v>MBLCK-OS</v>
      </c>
      <c r="AU181" s="148" t="str">
        <f>INDEX(ATS!$A:$AE,MATCH(ATS!$AP181,ATS!$AD:$AD,0),7)</f>
        <v>Active</v>
      </c>
    </row>
    <row r="182" spans="1:47" x14ac:dyDescent="0.2">
      <c r="A182">
        <v>810080</v>
      </c>
      <c r="B182" t="s">
        <v>2135</v>
      </c>
      <c r="C182" t="s">
        <v>4226</v>
      </c>
      <c r="D182" t="s">
        <v>639</v>
      </c>
      <c r="E182" t="s">
        <v>640</v>
      </c>
      <c r="F182" t="s">
        <v>84</v>
      </c>
      <c r="G182" t="s">
        <v>128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 s="180" t="str">
        <f t="shared" si="11"/>
        <v>810080-NAGR-OS</v>
      </c>
      <c r="AD182" s="181">
        <f>IF(B182="NET","",IF(B182="","",IFERROR(VLOOKUP(AC182,EAN!$A:$B,2,FALSE),"MANGLER - MÅ OPPDATERE EAN-FANEN")))</f>
        <v>7048652712509</v>
      </c>
      <c r="AE182" s="180">
        <f t="shared" si="8"/>
        <v>0</v>
      </c>
      <c r="AF182" s="180">
        <f t="shared" si="9"/>
        <v>0</v>
      </c>
      <c r="AH182" s="133" t="str">
        <f>IF(B182="NET","",IFERROR(VLOOKUP(AD182,'2) Order Form'!$W$9:$W$684,1,FALSE),"Ikke med I order form"))</f>
        <v>Ikke med I order form</v>
      </c>
      <c r="AJ182" s="159">
        <v>7048652327888</v>
      </c>
      <c r="AK182" s="149">
        <f>IFERROR(VLOOKUP(AJ182,'2) Order Form'!$W$9:$W$724,1,FALSE),"Ikke med I order form")</f>
        <v>7048652327888</v>
      </c>
      <c r="AL182" s="182">
        <f>INDEX(ATS!$A:$AE,MATCH(ATS!$AJ182,ATS!$AD:$AD,0),1)</f>
        <v>810059</v>
      </c>
      <c r="AM182" s="182" t="str">
        <f>INDEX(ATS!$A:$AE,MATCH(ATS!$AJ182,ATS!$AD:$AD,0),2)</f>
        <v>Falconer Aerocovers™</v>
      </c>
      <c r="AN182" s="183" t="str">
        <f>INDEX(ATS!$A:$AE,MATCH(ATS!$AJ182,ATS!$AD:$AD,0),4)</f>
        <v>FSBLK-M</v>
      </c>
      <c r="AP182" s="149">
        <v>7048652661623</v>
      </c>
      <c r="AQ182" s="149" t="str">
        <f t="shared" si="10"/>
        <v>Ikke med i Elastic</v>
      </c>
      <c r="AR182" s="182">
        <f>INDEX(ATS!$A:$AE,MATCH(ATS!$AP182,ATS!$AD:$AD,0),1)</f>
        <v>810068</v>
      </c>
      <c r="AS182" s="182" t="str">
        <f>INDEX(ATS!$A:$AE,MATCH(ATS!$AP182,ATS!$AD:$AD,0),2)</f>
        <v>Arbitrator Mips Visor</v>
      </c>
      <c r="AT182" s="182" t="str">
        <f>INDEX(ATS!$A:$AE,MATCH(ATS!$AP182,ATS!$AD:$AD,0),4)</f>
        <v>NAGR-OS</v>
      </c>
      <c r="AU182" s="148" t="str">
        <f>INDEX(ATS!$A:$AE,MATCH(ATS!$AP182,ATS!$AD:$AD,0),7)</f>
        <v>Stock</v>
      </c>
    </row>
    <row r="183" spans="1:47" x14ac:dyDescent="0.2">
      <c r="A183">
        <v>810080</v>
      </c>
      <c r="B183" t="s">
        <v>2135</v>
      </c>
      <c r="C183" t="s">
        <v>4226</v>
      </c>
      <c r="D183" t="s">
        <v>2136</v>
      </c>
      <c r="E183" t="s">
        <v>2137</v>
      </c>
      <c r="F183" t="s">
        <v>84</v>
      </c>
      <c r="G183" t="s">
        <v>128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C183" s="180" t="str">
        <f t="shared" si="11"/>
        <v>810080-RGGRN-OS</v>
      </c>
      <c r="AD183" s="181">
        <f>IF(B183="NET","",IF(B183="","",IFERROR(VLOOKUP(AC183,EAN!$A:$B,2,FALSE),"MANGLER - MÅ OPPDATERE EAN-FANEN")))</f>
        <v>7048652712516</v>
      </c>
      <c r="AE183" s="180">
        <f t="shared" si="8"/>
        <v>0</v>
      </c>
      <c r="AF183" s="180">
        <f t="shared" si="9"/>
        <v>0</v>
      </c>
      <c r="AH183" s="149" t="str">
        <f>IF(B183="NET","",IFERROR(VLOOKUP(AD183,'2) Order Form'!$W$9:$W$684,1,FALSE),"Ikke med I order form"))</f>
        <v>Ikke med I order form</v>
      </c>
      <c r="AI183" s="171"/>
      <c r="AJ183" s="159">
        <v>7048652327871</v>
      </c>
      <c r="AK183" s="149">
        <f>IFERROR(VLOOKUP(AJ183,'2) Order Form'!$W$9:$W$724,1,FALSE),"Ikke med I order form")</f>
        <v>7048652327871</v>
      </c>
      <c r="AL183" s="182">
        <f>INDEX(ATS!$A:$AE,MATCH(ATS!$AJ183,ATS!$AD:$AD,0),1)</f>
        <v>810059</v>
      </c>
      <c r="AM183" s="182" t="str">
        <f>INDEX(ATS!$A:$AE,MATCH(ATS!$AJ183,ATS!$AD:$AD,0),2)</f>
        <v>Falconer Aerocovers™</v>
      </c>
      <c r="AN183" s="183" t="str">
        <f>INDEX(ATS!$A:$AE,MATCH(ATS!$AJ183,ATS!$AD:$AD,0),4)</f>
        <v>FSBLK-L</v>
      </c>
      <c r="AP183" s="149">
        <v>7048652476913</v>
      </c>
      <c r="AQ183" s="149" t="str">
        <f t="shared" si="10"/>
        <v>Ikke med i Elastic</v>
      </c>
      <c r="AR183" s="182">
        <f>INDEX(ATS!$A:$AE,MATCH(ATS!$AP183,ATS!$AD:$AD,0),1)</f>
        <v>810070</v>
      </c>
      <c r="AS183" s="182" t="str">
        <f>INDEX(ATS!$A:$AE,MATCH(ATS!$AP183,ATS!$AD:$AD,0),2)</f>
        <v>Arbitrator Mips Chin pads</v>
      </c>
      <c r="AT183" s="182" t="str">
        <f>INDEX(ATS!$A:$AE,MATCH(ATS!$AP183,ATS!$AD:$AD,0),4)</f>
        <v>TEBLK-ML17</v>
      </c>
      <c r="AU183" s="148" t="str">
        <f>INDEX(ATS!$A:$AE,MATCH(ATS!$AP183,ATS!$AD:$AD,0),7)</f>
        <v>Active</v>
      </c>
    </row>
    <row r="184" spans="1:47" x14ac:dyDescent="0.2">
      <c r="A184">
        <v>810080</v>
      </c>
      <c r="B184" t="s">
        <v>2135</v>
      </c>
      <c r="C184" t="s">
        <v>4226</v>
      </c>
      <c r="D184" t="s">
        <v>2138</v>
      </c>
      <c r="E184" t="s">
        <v>2139</v>
      </c>
      <c r="F184" t="s">
        <v>84</v>
      </c>
      <c r="G184" t="s">
        <v>128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C184" s="180" t="str">
        <f t="shared" si="11"/>
        <v>810080-WHITE-OS</v>
      </c>
      <c r="AD184" s="181">
        <f>IF(B184="NET","",IF(B184="","",IFERROR(VLOOKUP(AC184,EAN!$A:$B,2,FALSE),"MANGLER - MÅ OPPDATERE EAN-FANEN")))</f>
        <v>7048652714381</v>
      </c>
      <c r="AE184" s="180">
        <f t="shared" si="8"/>
        <v>0</v>
      </c>
      <c r="AF184" s="180">
        <f t="shared" si="9"/>
        <v>0</v>
      </c>
      <c r="AH184" s="133" t="str">
        <f>IF(B184="NET","",IFERROR(VLOOKUP(AD184,'2) Order Form'!$W$9:$W$684,1,FALSE),"Ikke med I order form"))</f>
        <v>Ikke med I order form</v>
      </c>
      <c r="AJ184" s="159">
        <v>7048652327925</v>
      </c>
      <c r="AK184" s="149">
        <f>IFERROR(VLOOKUP(AJ184,'2) Order Form'!$W$9:$W$724,1,FALSE),"Ikke med I order form")</f>
        <v>7048652327925</v>
      </c>
      <c r="AL184" s="182">
        <f>INDEX(ATS!$A:$AE,MATCH(ATS!$AJ184,ATS!$AD:$AD,0),1)</f>
        <v>810059</v>
      </c>
      <c r="AM184" s="182" t="str">
        <f>INDEX(ATS!$A:$AE,MATCH(ATS!$AJ184,ATS!$AD:$AD,0),2)</f>
        <v>Falconer Aerocovers™</v>
      </c>
      <c r="AN184" s="183" t="str">
        <f>INDEX(ATS!$A:$AE,MATCH(ATS!$AJ184,ATS!$AD:$AD,0),4)</f>
        <v>MBLCK-M</v>
      </c>
      <c r="AP184" s="149">
        <v>7048652476920</v>
      </c>
      <c r="AQ184" s="149" t="str">
        <f t="shared" si="10"/>
        <v>Ikke med i Elastic</v>
      </c>
      <c r="AR184" s="182">
        <f>INDEX(ATS!$A:$AE,MATCH(ATS!$AP184,ATS!$AD:$AD,0),1)</f>
        <v>810070</v>
      </c>
      <c r="AS184" s="182" t="str">
        <f>INDEX(ATS!$A:$AE,MATCH(ATS!$AP184,ATS!$AD:$AD,0),2)</f>
        <v>Arbitrator Mips Chin pads</v>
      </c>
      <c r="AT184" s="182" t="str">
        <f>INDEX(ATS!$A:$AE,MATCH(ATS!$AP184,ATS!$AD:$AD,0),4)</f>
        <v>TEBLK-ML25</v>
      </c>
      <c r="AU184" s="148" t="str">
        <f>INDEX(ATS!$A:$AE,MATCH(ATS!$AP184,ATS!$AD:$AD,0),7)</f>
        <v>Active</v>
      </c>
    </row>
    <row r="185" spans="1:47" x14ac:dyDescent="0.2">
      <c r="A185" s="155">
        <v>810082</v>
      </c>
      <c r="B185" t="s">
        <v>292</v>
      </c>
      <c r="H185" s="155">
        <v>202137</v>
      </c>
      <c r="I185" s="155">
        <v>202137</v>
      </c>
      <c r="J185" s="155">
        <v>202137</v>
      </c>
      <c r="K185" s="155">
        <v>202137</v>
      </c>
      <c r="L185" s="155">
        <v>202137</v>
      </c>
      <c r="M185" s="155">
        <v>202137</v>
      </c>
      <c r="N185" s="155">
        <v>202137</v>
      </c>
      <c r="O185" s="155">
        <v>202137</v>
      </c>
      <c r="P185" s="155">
        <v>202137</v>
      </c>
      <c r="Q185" s="155">
        <v>202137</v>
      </c>
      <c r="R185" s="155">
        <v>202137</v>
      </c>
      <c r="S185" s="155">
        <v>202137</v>
      </c>
      <c r="T185" s="155">
        <v>202137</v>
      </c>
      <c r="U185" s="155">
        <v>202137</v>
      </c>
      <c r="V185" s="155">
        <v>202137</v>
      </c>
      <c r="W185" s="155">
        <v>202137</v>
      </c>
      <c r="X185" s="155">
        <v>202137</v>
      </c>
      <c r="Y185" s="155">
        <v>202137</v>
      </c>
      <c r="Z185" s="155">
        <v>202137</v>
      </c>
      <c r="AA185" s="155">
        <v>202137</v>
      </c>
      <c r="AC185" s="180" t="str">
        <f t="shared" si="11"/>
        <v>810082-</v>
      </c>
      <c r="AD185" s="181" t="str">
        <f>IF(B185="NET","",IF(B185="","",IFERROR(VLOOKUP(AC185,EAN!$A:$B,2,FALSE),"MANGLER - MÅ OPPDATERE EAN-FANEN")))</f>
        <v/>
      </c>
      <c r="AE185" s="180">
        <f t="shared" si="8"/>
        <v>202137</v>
      </c>
      <c r="AF185" s="180">
        <f t="shared" si="9"/>
        <v>202137</v>
      </c>
      <c r="AH185" s="149" t="str">
        <f>IF(B185="NET","",IFERROR(VLOOKUP(AD185,'2) Order Form'!$W$9:$W$684,1,FALSE),"Ikke med I order form"))</f>
        <v/>
      </c>
      <c r="AI185" s="171"/>
      <c r="AJ185" s="159">
        <v>7048652327918</v>
      </c>
      <c r="AK185" s="149">
        <f>IFERROR(VLOOKUP(AJ185,'2) Order Form'!$W$9:$W$724,1,FALSE),"Ikke med I order form")</f>
        <v>7048652327918</v>
      </c>
      <c r="AL185" s="182">
        <f>INDEX(ATS!$A:$AE,MATCH(ATS!$AJ185,ATS!$AD:$AD,0),1)</f>
        <v>810059</v>
      </c>
      <c r="AM185" s="182" t="str">
        <f>INDEX(ATS!$A:$AE,MATCH(ATS!$AJ185,ATS!$AD:$AD,0),2)</f>
        <v>Falconer Aerocovers™</v>
      </c>
      <c r="AN185" s="183" t="str">
        <f>INDEX(ATS!$A:$AE,MATCH(ATS!$AJ185,ATS!$AD:$AD,0),4)</f>
        <v>MBLCK-L</v>
      </c>
      <c r="AP185" s="149">
        <v>7048652476937</v>
      </c>
      <c r="AQ185" s="149" t="str">
        <f t="shared" si="10"/>
        <v>Ikke med i Elastic</v>
      </c>
      <c r="AR185" s="182">
        <f>INDEX(ATS!$A:$AE,MATCH(ATS!$AP185,ATS!$AD:$AD,0),1)</f>
        <v>810070</v>
      </c>
      <c r="AS185" s="182" t="str">
        <f>INDEX(ATS!$A:$AE,MATCH(ATS!$AP185,ATS!$AD:$AD,0),2)</f>
        <v>Arbitrator Mips Chin pads</v>
      </c>
      <c r="AT185" s="182" t="str">
        <f>INDEX(ATS!$A:$AE,MATCH(ATS!$AP185,ATS!$AD:$AD,0),4)</f>
        <v>TEBLK-SM25</v>
      </c>
      <c r="AU185" s="148" t="str">
        <f>INDEX(ATS!$A:$AE,MATCH(ATS!$AP185,ATS!$AD:$AD,0),7)</f>
        <v>Active</v>
      </c>
    </row>
    <row r="186" spans="1:47" x14ac:dyDescent="0.2">
      <c r="A186">
        <v>810082</v>
      </c>
      <c r="B186" t="s">
        <v>2140</v>
      </c>
      <c r="C186" t="s">
        <v>4226</v>
      </c>
      <c r="D186" t="s">
        <v>141</v>
      </c>
      <c r="E186" t="s">
        <v>94</v>
      </c>
      <c r="F186" t="s">
        <v>84</v>
      </c>
      <c r="G186" t="s">
        <v>128</v>
      </c>
      <c r="H186">
        <v>5</v>
      </c>
      <c r="I186">
        <v>5</v>
      </c>
      <c r="J186">
        <v>5</v>
      </c>
      <c r="K186">
        <v>5</v>
      </c>
      <c r="L186">
        <v>5</v>
      </c>
      <c r="M186">
        <v>5</v>
      </c>
      <c r="N186">
        <v>5</v>
      </c>
      <c r="O186">
        <v>5</v>
      </c>
      <c r="P186">
        <v>5</v>
      </c>
      <c r="Q186">
        <v>5</v>
      </c>
      <c r="R186">
        <v>5</v>
      </c>
      <c r="S186">
        <v>5</v>
      </c>
      <c r="T186">
        <v>5</v>
      </c>
      <c r="U186">
        <v>5</v>
      </c>
      <c r="V186">
        <v>5</v>
      </c>
      <c r="W186">
        <v>5</v>
      </c>
      <c r="X186">
        <v>5</v>
      </c>
      <c r="Y186">
        <v>5</v>
      </c>
      <c r="Z186">
        <v>5</v>
      </c>
      <c r="AA186">
        <v>5</v>
      </c>
      <c r="AC186" s="180" t="str">
        <f t="shared" si="11"/>
        <v>810082-BLACK-OS</v>
      </c>
      <c r="AD186" s="181">
        <f>IF(B186="NET","",IF(B186="","",IFERROR(VLOOKUP(AC186,EAN!$A:$B,2,FALSE),"MANGLER - MÅ OPPDATERE EAN-FANEN")))</f>
        <v>7048652194039</v>
      </c>
      <c r="AE186" s="180">
        <f t="shared" si="8"/>
        <v>5</v>
      </c>
      <c r="AF186" s="180">
        <f t="shared" si="9"/>
        <v>5</v>
      </c>
      <c r="AH186" s="149" t="str">
        <f>IF(B186="NET","",IFERROR(VLOOKUP(AD186,'2) Order Form'!$W$9:$W$684,1,FALSE),"Ikke med I order form"))</f>
        <v>Ikke med I order form</v>
      </c>
      <c r="AI186" s="171"/>
      <c r="AJ186" s="159">
        <v>7048652542526</v>
      </c>
      <c r="AK186" s="149">
        <f>IFERROR(VLOOKUP(AJ186,'2) Order Form'!$W$9:$W$724,1,FALSE),"Ikke med I order form")</f>
        <v>7048652542526</v>
      </c>
      <c r="AL186" s="182">
        <f>INDEX(ATS!$A:$AE,MATCH(ATS!$AJ186,ATS!$AD:$AD,0),1)</f>
        <v>810059</v>
      </c>
      <c r="AM186" s="182" t="str">
        <f>INDEX(ATS!$A:$AE,MATCH(ATS!$AJ186,ATS!$AD:$AD,0),2)</f>
        <v>Falconer Aerocovers™</v>
      </c>
      <c r="AN186" s="183" t="str">
        <f>INDEX(ATS!$A:$AE,MATCH(ATS!$AJ186,ATS!$AD:$AD,0),4)</f>
        <v>FFRED-M</v>
      </c>
      <c r="AP186" s="149">
        <v>7048652476944</v>
      </c>
      <c r="AQ186" s="149" t="str">
        <f t="shared" si="10"/>
        <v>Ikke med i Elastic</v>
      </c>
      <c r="AR186" s="182">
        <f>INDEX(ATS!$A:$AE,MATCH(ATS!$AP186,ATS!$AD:$AD,0),1)</f>
        <v>810070</v>
      </c>
      <c r="AS186" s="182" t="str">
        <f>INDEX(ATS!$A:$AE,MATCH(ATS!$AP186,ATS!$AD:$AD,0),2)</f>
        <v>Arbitrator Mips Chin pads</v>
      </c>
      <c r="AT186" s="182" t="str">
        <f>INDEX(ATS!$A:$AE,MATCH(ATS!$AP186,ATS!$AD:$AD,0),4)</f>
        <v>TEBLK-SM32</v>
      </c>
      <c r="AU186" s="148" t="str">
        <f>INDEX(ATS!$A:$AE,MATCH(ATS!$AP186,ATS!$AD:$AD,0),7)</f>
        <v>Active</v>
      </c>
    </row>
    <row r="187" spans="1:47" x14ac:dyDescent="0.2">
      <c r="A187" s="155">
        <v>810084</v>
      </c>
      <c r="B187" t="s">
        <v>292</v>
      </c>
      <c r="H187" s="155">
        <v>202137</v>
      </c>
      <c r="I187" s="155">
        <v>202137</v>
      </c>
      <c r="J187" s="155">
        <v>202137</v>
      </c>
      <c r="K187" s="155">
        <v>202137</v>
      </c>
      <c r="L187" s="155">
        <v>202137</v>
      </c>
      <c r="M187" s="155">
        <v>202137</v>
      </c>
      <c r="N187" s="155">
        <v>202137</v>
      </c>
      <c r="O187" s="155">
        <v>202137</v>
      </c>
      <c r="P187" s="155">
        <v>202137</v>
      </c>
      <c r="Q187" s="155">
        <v>202137</v>
      </c>
      <c r="R187" s="155">
        <v>202137</v>
      </c>
      <c r="S187" s="155">
        <v>202137</v>
      </c>
      <c r="T187" s="155">
        <v>202137</v>
      </c>
      <c r="U187" s="155">
        <v>202137</v>
      </c>
      <c r="V187" s="155">
        <v>202137</v>
      </c>
      <c r="W187" s="155">
        <v>202137</v>
      </c>
      <c r="X187" s="155">
        <v>202137</v>
      </c>
      <c r="Y187" s="155">
        <v>202137</v>
      </c>
      <c r="Z187" s="155">
        <v>202137</v>
      </c>
      <c r="AA187" s="155">
        <v>202137</v>
      </c>
      <c r="AC187" s="180" t="str">
        <f t="shared" si="11"/>
        <v>810084-</v>
      </c>
      <c r="AD187" s="181" t="str">
        <f>IF(B187="NET","",IF(B187="","",IFERROR(VLOOKUP(AC187,EAN!$A:$B,2,FALSE),"MANGLER - MÅ OPPDATERE EAN-FANEN")))</f>
        <v/>
      </c>
      <c r="AE187" s="180">
        <f t="shared" si="8"/>
        <v>202137</v>
      </c>
      <c r="AF187" s="180">
        <f t="shared" si="9"/>
        <v>202137</v>
      </c>
      <c r="AH187" s="133" t="str">
        <f>IF(B187="NET","",IFERROR(VLOOKUP(AD187,'2) Order Form'!$W$9:$W$684,1,FALSE),"Ikke med I order form"))</f>
        <v/>
      </c>
      <c r="AJ187" s="159">
        <v>7048652542519</v>
      </c>
      <c r="AK187" s="149">
        <f>IFERROR(VLOOKUP(AJ187,'2) Order Form'!$W$9:$W$724,1,FALSE),"Ikke med I order form")</f>
        <v>7048652542519</v>
      </c>
      <c r="AL187" s="182">
        <f>INDEX(ATS!$A:$AE,MATCH(ATS!$AJ187,ATS!$AD:$AD,0),1)</f>
        <v>810059</v>
      </c>
      <c r="AM187" s="182" t="str">
        <f>INDEX(ATS!$A:$AE,MATCH(ATS!$AJ187,ATS!$AD:$AD,0),2)</f>
        <v>Falconer Aerocovers™</v>
      </c>
      <c r="AN187" s="183" t="str">
        <f>INDEX(ATS!$A:$AE,MATCH(ATS!$AJ187,ATS!$AD:$AD,0),4)</f>
        <v>FFRED-L</v>
      </c>
      <c r="AP187" s="149">
        <v>7048652328298</v>
      </c>
      <c r="AQ187" s="149" t="str">
        <f t="shared" si="10"/>
        <v>Ikke med i Elastic</v>
      </c>
      <c r="AR187" s="182">
        <f>INDEX(ATS!$A:$AE,MATCH(ATS!$AP187,ATS!$AD:$AD,0),1)</f>
        <v>810069</v>
      </c>
      <c r="AS187" s="182" t="str">
        <f>INDEX(ATS!$A:$AE,MATCH(ATS!$AP187,ATS!$AD:$AD,0),2)</f>
        <v>Arbitrator Mips Comfort pads</v>
      </c>
      <c r="AT187" s="182" t="str">
        <f>INDEX(ATS!$A:$AE,MATCH(ATS!$AP187,ATS!$AD:$AD,0),4)</f>
        <v>TEBLK-SM</v>
      </c>
      <c r="AU187" s="148" t="str">
        <f>INDEX(ATS!$A:$AE,MATCH(ATS!$AP187,ATS!$AD:$AD,0),7)</f>
        <v>Active</v>
      </c>
    </row>
    <row r="188" spans="1:47" x14ac:dyDescent="0.2">
      <c r="A188">
        <v>810084</v>
      </c>
      <c r="B188" t="s">
        <v>2141</v>
      </c>
      <c r="C188" t="s">
        <v>4226</v>
      </c>
      <c r="D188" t="s">
        <v>141</v>
      </c>
      <c r="E188" t="s">
        <v>94</v>
      </c>
      <c r="F188" t="s">
        <v>84</v>
      </c>
      <c r="G188" t="s">
        <v>128</v>
      </c>
      <c r="H188">
        <v>62</v>
      </c>
      <c r="I188">
        <v>62</v>
      </c>
      <c r="J188">
        <v>62</v>
      </c>
      <c r="K188">
        <v>62</v>
      </c>
      <c r="L188">
        <v>62</v>
      </c>
      <c r="M188">
        <v>62</v>
      </c>
      <c r="N188">
        <v>62</v>
      </c>
      <c r="O188">
        <v>62</v>
      </c>
      <c r="P188">
        <v>62</v>
      </c>
      <c r="Q188">
        <v>62</v>
      </c>
      <c r="R188">
        <v>62</v>
      </c>
      <c r="S188">
        <v>62</v>
      </c>
      <c r="T188">
        <v>62</v>
      </c>
      <c r="U188">
        <v>62</v>
      </c>
      <c r="V188">
        <v>62</v>
      </c>
      <c r="W188">
        <v>62</v>
      </c>
      <c r="X188">
        <v>62</v>
      </c>
      <c r="Y188">
        <v>62</v>
      </c>
      <c r="Z188">
        <v>62</v>
      </c>
      <c r="AA188">
        <v>62</v>
      </c>
      <c r="AC188" s="180" t="str">
        <f t="shared" si="11"/>
        <v>810084-BLACK-OS</v>
      </c>
      <c r="AD188" s="181">
        <f>IF(B188="NET","",IF(B188="","",IFERROR(VLOOKUP(AC188,EAN!$A:$B,2,FALSE),"MANGLER - MÅ OPPDATERE EAN-FANEN")))</f>
        <v>7048652256423</v>
      </c>
      <c r="AE188" s="180">
        <f t="shared" si="8"/>
        <v>62</v>
      </c>
      <c r="AF188" s="180">
        <f t="shared" si="9"/>
        <v>62</v>
      </c>
      <c r="AH188" s="149" t="str">
        <f>IF(B188="NET","",IFERROR(VLOOKUP(AD188,'2) Order Form'!$W$9:$W$684,1,FALSE),"Ikke med I order form"))</f>
        <v>Ikke med I order form</v>
      </c>
      <c r="AI188" s="171"/>
      <c r="AJ188" s="159">
        <v>7048652542540</v>
      </c>
      <c r="AK188" s="149">
        <f>IFERROR(VLOOKUP(AJ188,'2) Order Form'!$W$9:$W$724,1,FALSE),"Ikke med I order form")</f>
        <v>7048652542540</v>
      </c>
      <c r="AL188" s="182">
        <f>INDEX(ATS!$A:$AE,MATCH(ATS!$AJ188,ATS!$AD:$AD,0),1)</f>
        <v>810059</v>
      </c>
      <c r="AM188" s="182" t="str">
        <f>INDEX(ATS!$A:$AE,MATCH(ATS!$AJ188,ATS!$AD:$AD,0),2)</f>
        <v>Falconer Aerocovers™</v>
      </c>
      <c r="AN188" s="183" t="str">
        <f>INDEX(ATS!$A:$AE,MATCH(ATS!$AJ188,ATS!$AD:$AD,0),4)</f>
        <v>FRMBE-M</v>
      </c>
      <c r="AP188" s="149">
        <v>7048652328281</v>
      </c>
      <c r="AQ188" s="149" t="str">
        <f t="shared" si="10"/>
        <v>Ikke med i Elastic</v>
      </c>
      <c r="AR188" s="182">
        <f>INDEX(ATS!$A:$AE,MATCH(ATS!$AP188,ATS!$AD:$AD,0),1)</f>
        <v>810069</v>
      </c>
      <c r="AS188" s="182" t="str">
        <f>INDEX(ATS!$A:$AE,MATCH(ATS!$AP188,ATS!$AD:$AD,0),2)</f>
        <v>Arbitrator Mips Comfort pads</v>
      </c>
      <c r="AT188" s="182" t="str">
        <f>INDEX(ATS!$A:$AE,MATCH(ATS!$AP188,ATS!$AD:$AD,0),4)</f>
        <v>TEBLK-ML</v>
      </c>
      <c r="AU188" s="148" t="str">
        <f>INDEX(ATS!$A:$AE,MATCH(ATS!$AP188,ATS!$AD:$AD,0),7)</f>
        <v>Active</v>
      </c>
    </row>
    <row r="189" spans="1:47" x14ac:dyDescent="0.2">
      <c r="A189" s="155">
        <v>810087</v>
      </c>
      <c r="B189" t="s">
        <v>292</v>
      </c>
      <c r="H189" s="155">
        <v>202137</v>
      </c>
      <c r="I189" s="155">
        <v>202137</v>
      </c>
      <c r="J189" s="155">
        <v>202137</v>
      </c>
      <c r="K189" s="155">
        <v>202137</v>
      </c>
      <c r="L189" s="155">
        <v>202137</v>
      </c>
      <c r="M189" s="155">
        <v>202137</v>
      </c>
      <c r="N189" s="155">
        <v>202137</v>
      </c>
      <c r="O189" s="155">
        <v>202137</v>
      </c>
      <c r="P189" s="155">
        <v>202137</v>
      </c>
      <c r="Q189" s="155">
        <v>202137</v>
      </c>
      <c r="R189" s="155">
        <v>202137</v>
      </c>
      <c r="S189" s="155">
        <v>202137</v>
      </c>
      <c r="T189" s="155">
        <v>202137</v>
      </c>
      <c r="U189" s="155">
        <v>202137</v>
      </c>
      <c r="V189" s="155">
        <v>202137</v>
      </c>
      <c r="W189" s="155">
        <v>202137</v>
      </c>
      <c r="X189" s="155">
        <v>202137</v>
      </c>
      <c r="Y189" s="155">
        <v>202137</v>
      </c>
      <c r="Z189" s="155">
        <v>202137</v>
      </c>
      <c r="AA189" s="155">
        <v>202137</v>
      </c>
      <c r="AC189" s="180" t="str">
        <f t="shared" si="11"/>
        <v>810087-</v>
      </c>
      <c r="AD189" s="181" t="str">
        <f>IF(B189="NET","",IF(B189="","",IFERROR(VLOOKUP(AC189,EAN!$A:$B,2,FALSE),"MANGLER - MÅ OPPDATERE EAN-FANEN")))</f>
        <v/>
      </c>
      <c r="AE189" s="180">
        <f t="shared" si="8"/>
        <v>202137</v>
      </c>
      <c r="AF189" s="180">
        <f t="shared" si="9"/>
        <v>202137</v>
      </c>
      <c r="AH189" s="133" t="str">
        <f>IF(B189="NET","",IFERROR(VLOOKUP(AD189,'2) Order Form'!$W$9:$W$684,1,FALSE),"Ikke med I order form"))</f>
        <v/>
      </c>
      <c r="AJ189" s="159">
        <v>7048652542533</v>
      </c>
      <c r="AK189" s="149">
        <f>IFERROR(VLOOKUP(AJ189,'2) Order Form'!$W$9:$W$724,1,FALSE),"Ikke med I order form")</f>
        <v>7048652542533</v>
      </c>
      <c r="AL189" s="182">
        <f>INDEX(ATS!$A:$AE,MATCH(ATS!$AJ189,ATS!$AD:$AD,0),1)</f>
        <v>810059</v>
      </c>
      <c r="AM189" s="182" t="str">
        <f>INDEX(ATS!$A:$AE,MATCH(ATS!$AJ189,ATS!$AD:$AD,0),2)</f>
        <v>Falconer Aerocovers™</v>
      </c>
      <c r="AN189" s="183" t="str">
        <f>INDEX(ATS!$A:$AE,MATCH(ATS!$AJ189,ATS!$AD:$AD,0),4)</f>
        <v>FRMBE-L</v>
      </c>
      <c r="AP189" s="149">
        <v>7048652327550</v>
      </c>
      <c r="AQ189" s="149" t="str">
        <f t="shared" si="10"/>
        <v>Ikke med i Elastic</v>
      </c>
      <c r="AR189" s="182">
        <f>INDEX(ATS!$A:$AE,MATCH(ATS!$AP189,ATS!$AD:$AD,0),1)</f>
        <v>810054</v>
      </c>
      <c r="AS189" s="182" t="str">
        <f>INDEX(ATS!$A:$AE,MATCH(ATS!$AP189,ATS!$AD:$AD,0),2)</f>
        <v>Bushwhacker II Carbon Mips Visor</v>
      </c>
      <c r="AT189" s="182" t="str">
        <f>INDEX(ATS!$A:$AE,MATCH(ATS!$AP189,ATS!$AD:$AD,0),4)</f>
        <v>MBKME-OS</v>
      </c>
      <c r="AU189" s="148" t="str">
        <f>INDEX(ATS!$A:$AE,MATCH(ATS!$AP189,ATS!$AD:$AD,0),7)</f>
        <v>Active</v>
      </c>
    </row>
    <row r="190" spans="1:47" x14ac:dyDescent="0.2">
      <c r="A190">
        <v>810087</v>
      </c>
      <c r="B190" t="s">
        <v>2142</v>
      </c>
      <c r="C190" t="s">
        <v>4226</v>
      </c>
      <c r="D190" t="s">
        <v>141</v>
      </c>
      <c r="E190" t="s">
        <v>94</v>
      </c>
      <c r="F190" t="s">
        <v>84</v>
      </c>
      <c r="G190" t="s">
        <v>128</v>
      </c>
      <c r="H190">
        <v>44</v>
      </c>
      <c r="I190">
        <v>44</v>
      </c>
      <c r="J190">
        <v>44</v>
      </c>
      <c r="K190">
        <v>44</v>
      </c>
      <c r="L190">
        <v>44</v>
      </c>
      <c r="M190">
        <v>44</v>
      </c>
      <c r="N190">
        <v>44</v>
      </c>
      <c r="O190">
        <v>44</v>
      </c>
      <c r="P190">
        <v>44</v>
      </c>
      <c r="Q190">
        <v>44</v>
      </c>
      <c r="R190">
        <v>44</v>
      </c>
      <c r="S190">
        <v>44</v>
      </c>
      <c r="T190">
        <v>44</v>
      </c>
      <c r="U190">
        <v>44</v>
      </c>
      <c r="V190">
        <v>44</v>
      </c>
      <c r="W190">
        <v>44</v>
      </c>
      <c r="X190">
        <v>44</v>
      </c>
      <c r="Y190">
        <v>44</v>
      </c>
      <c r="Z190">
        <v>44</v>
      </c>
      <c r="AA190">
        <v>44</v>
      </c>
      <c r="AC190" s="180" t="str">
        <f t="shared" si="11"/>
        <v>810087-BLACK-OS</v>
      </c>
      <c r="AD190" s="181">
        <f>IF(B190="NET","",IF(B190="","",IFERROR(VLOOKUP(AC190,EAN!$A:$B,2,FALSE),"MANGLER - MÅ OPPDATERE EAN-FANEN")))</f>
        <v>7048652270948</v>
      </c>
      <c r="AE190" s="180">
        <f t="shared" si="8"/>
        <v>44</v>
      </c>
      <c r="AF190" s="180">
        <f t="shared" si="9"/>
        <v>44</v>
      </c>
      <c r="AH190" s="149" t="str">
        <f>IF(B190="NET","",IFERROR(VLOOKUP(AD190,'2) Order Form'!$W$9:$W$684,1,FALSE),"Ikke med I order form"))</f>
        <v>Ikke med I order form</v>
      </c>
      <c r="AI190" s="171"/>
      <c r="AJ190" s="159">
        <v>7048652661531</v>
      </c>
      <c r="AK190" s="149">
        <f>IFERROR(VLOOKUP(AJ190,'2) Order Form'!$W$9:$W$724,1,FALSE),"Ikke med I order form")</f>
        <v>7048652661531</v>
      </c>
      <c r="AL190" s="182">
        <f>INDEX(ATS!$A:$AE,MATCH(ATS!$AJ190,ATS!$AD:$AD,0),1)</f>
        <v>810059</v>
      </c>
      <c r="AM190" s="182" t="str">
        <f>INDEX(ATS!$A:$AE,MATCH(ATS!$AJ190,ATS!$AD:$AD,0),2)</f>
        <v>Falconer Aerocovers™</v>
      </c>
      <c r="AN190" s="183" t="str">
        <f>INDEX(ATS!$A:$AE,MATCH(ATS!$AJ190,ATS!$AD:$AD,0),4)</f>
        <v>MCDGY-M</v>
      </c>
      <c r="AP190" s="149">
        <v>7048652327567</v>
      </c>
      <c r="AQ190" s="149" t="str">
        <f t="shared" si="10"/>
        <v>Ikke med i Elastic</v>
      </c>
      <c r="AR190" s="182">
        <f>INDEX(ATS!$A:$AE,MATCH(ATS!$AP190,ATS!$AD:$AD,0),1)</f>
        <v>810054</v>
      </c>
      <c r="AS190" s="182" t="str">
        <f>INDEX(ATS!$A:$AE,MATCH(ATS!$AP190,ATS!$AD:$AD,0),2)</f>
        <v>Bushwhacker II Carbon Mips Visor</v>
      </c>
      <c r="AT190" s="182" t="str">
        <f>INDEX(ATS!$A:$AE,MATCH(ATS!$AP190,ATS!$AD:$AD,0),4)</f>
        <v>MWEMC-OS</v>
      </c>
      <c r="AU190" s="148" t="str">
        <f>INDEX(ATS!$A:$AE,MATCH(ATS!$AP190,ATS!$AD:$AD,0),7)</f>
        <v>Active</v>
      </c>
    </row>
    <row r="191" spans="1:47" x14ac:dyDescent="0.2">
      <c r="A191" s="155">
        <v>810088</v>
      </c>
      <c r="B191" t="s">
        <v>292</v>
      </c>
      <c r="H191" s="155">
        <v>202137</v>
      </c>
      <c r="I191" s="155">
        <v>202137</v>
      </c>
      <c r="J191" s="155">
        <v>202137</v>
      </c>
      <c r="K191" s="155">
        <v>202137</v>
      </c>
      <c r="L191" s="155">
        <v>202137</v>
      </c>
      <c r="M191" s="155">
        <v>202137</v>
      </c>
      <c r="N191" s="155">
        <v>202137</v>
      </c>
      <c r="O191" s="155">
        <v>202137</v>
      </c>
      <c r="P191" s="155">
        <v>202137</v>
      </c>
      <c r="Q191" s="155">
        <v>202137</v>
      </c>
      <c r="R191" s="155">
        <v>202137</v>
      </c>
      <c r="S191" s="155">
        <v>202137</v>
      </c>
      <c r="T191" s="155">
        <v>202137</v>
      </c>
      <c r="U191" s="155">
        <v>202137</v>
      </c>
      <c r="V191" s="155">
        <v>202137</v>
      </c>
      <c r="W191" s="155">
        <v>202137</v>
      </c>
      <c r="X191" s="155">
        <v>202137</v>
      </c>
      <c r="Y191" s="155">
        <v>202137</v>
      </c>
      <c r="Z191" s="155">
        <v>202137</v>
      </c>
      <c r="AA191" s="155">
        <v>202137</v>
      </c>
      <c r="AC191" s="180" t="str">
        <f t="shared" si="11"/>
        <v>810088-</v>
      </c>
      <c r="AD191" s="181" t="str">
        <f>IF(B191="NET","",IF(B191="","",IFERROR(VLOOKUP(AC191,EAN!$A:$B,2,FALSE),"MANGLER - MÅ OPPDATERE EAN-FANEN")))</f>
        <v/>
      </c>
      <c r="AE191" s="180">
        <f t="shared" si="8"/>
        <v>202137</v>
      </c>
      <c r="AF191" s="180">
        <f t="shared" si="9"/>
        <v>202137</v>
      </c>
      <c r="AH191" s="133" t="str">
        <f>IF(B191="NET","",IFERROR(VLOOKUP(AD191,'2) Order Form'!$W$9:$W$684,1,FALSE),"Ikke med I order form"))</f>
        <v/>
      </c>
      <c r="AJ191" s="159">
        <v>7048652661524</v>
      </c>
      <c r="AK191" s="149">
        <f>IFERROR(VLOOKUP(AJ191,'2) Order Form'!$W$9:$W$724,1,FALSE),"Ikke med I order form")</f>
        <v>7048652661524</v>
      </c>
      <c r="AL191" s="182">
        <f>INDEX(ATS!$A:$AE,MATCH(ATS!$AJ191,ATS!$AD:$AD,0),1)</f>
        <v>810059</v>
      </c>
      <c r="AM191" s="182" t="str">
        <f>INDEX(ATS!$A:$AE,MATCH(ATS!$AJ191,ATS!$AD:$AD,0),2)</f>
        <v>Falconer Aerocovers™</v>
      </c>
      <c r="AN191" s="183" t="str">
        <f>INDEX(ATS!$A:$AE,MATCH(ATS!$AJ191,ATS!$AD:$AD,0),4)</f>
        <v>MCDGY-L</v>
      </c>
      <c r="AP191" s="149">
        <v>7048652327581</v>
      </c>
      <c r="AQ191" s="149" t="str">
        <f t="shared" si="10"/>
        <v>Ikke med i Elastic</v>
      </c>
      <c r="AR191" s="182">
        <f>INDEX(ATS!$A:$AE,MATCH(ATS!$AP191,ATS!$AD:$AD,0),1)</f>
        <v>810053</v>
      </c>
      <c r="AS191" s="182" t="str">
        <f>INDEX(ATS!$A:$AE,MATCH(ATS!$AP191,ATS!$AD:$AD,0),2)</f>
        <v>Bushwhacker II Visor</v>
      </c>
      <c r="AT191" s="182" t="str">
        <f>INDEX(ATS!$A:$AE,MATCH(ATS!$AP191,ATS!$AD:$AD,0),4)</f>
        <v>MBLCK-OS</v>
      </c>
      <c r="AU191" s="148" t="str">
        <f>INDEX(ATS!$A:$AE,MATCH(ATS!$AP191,ATS!$AD:$AD,0),7)</f>
        <v>Active</v>
      </c>
    </row>
    <row r="192" spans="1:47" x14ac:dyDescent="0.2">
      <c r="A192">
        <v>810088</v>
      </c>
      <c r="B192" t="s">
        <v>2143</v>
      </c>
      <c r="C192" t="s">
        <v>4226</v>
      </c>
      <c r="D192" t="s">
        <v>141</v>
      </c>
      <c r="E192" t="s">
        <v>94</v>
      </c>
      <c r="F192" t="s">
        <v>84</v>
      </c>
      <c r="G192" t="s">
        <v>128</v>
      </c>
      <c r="H192">
        <v>-148</v>
      </c>
      <c r="I192">
        <v>-148</v>
      </c>
      <c r="J192">
        <v>-148</v>
      </c>
      <c r="K192">
        <v>-148</v>
      </c>
      <c r="L192">
        <v>-148</v>
      </c>
      <c r="M192">
        <v>-148</v>
      </c>
      <c r="N192">
        <v>-148</v>
      </c>
      <c r="O192">
        <v>-148</v>
      </c>
      <c r="P192">
        <v>-148</v>
      </c>
      <c r="Q192">
        <v>-148</v>
      </c>
      <c r="R192">
        <v>-148</v>
      </c>
      <c r="S192">
        <v>-148</v>
      </c>
      <c r="T192">
        <v>-148</v>
      </c>
      <c r="U192">
        <v>-148</v>
      </c>
      <c r="V192">
        <v>-148</v>
      </c>
      <c r="W192">
        <v>-148</v>
      </c>
      <c r="X192">
        <v>-148</v>
      </c>
      <c r="Y192">
        <v>-148</v>
      </c>
      <c r="Z192">
        <v>-148</v>
      </c>
      <c r="AA192">
        <v>-148</v>
      </c>
      <c r="AC192" s="180" t="str">
        <f t="shared" si="11"/>
        <v>810088-BLACK-OS</v>
      </c>
      <c r="AD192" s="181">
        <f>IF(B192="NET","",IF(B192="","",IFERROR(VLOOKUP(AC192,EAN!$A:$B,2,FALSE),"MANGLER - MÅ OPPDATERE EAN-FANEN")))</f>
        <v>7048652476418</v>
      </c>
      <c r="AE192" s="180">
        <f t="shared" si="8"/>
        <v>-148</v>
      </c>
      <c r="AF192" s="180">
        <f t="shared" si="9"/>
        <v>-148</v>
      </c>
      <c r="AH192" s="149" t="str">
        <f>IF(B192="NET","",IFERROR(VLOOKUP(AD192,'2) Order Form'!$W$9:$W$684,1,FALSE),"Ikke med I order form"))</f>
        <v>Ikke med I order form</v>
      </c>
      <c r="AI192" s="171"/>
      <c r="AJ192" s="159">
        <v>7048652661555</v>
      </c>
      <c r="AK192" s="149">
        <f>IFERROR(VLOOKUP(AJ192,'2) Order Form'!$W$9:$W$724,1,FALSE),"Ikke med I order form")</f>
        <v>7048652661555</v>
      </c>
      <c r="AL192" s="182">
        <f>INDEX(ATS!$A:$AE,MATCH(ATS!$AJ192,ATS!$AD:$AD,0),1)</f>
        <v>810059</v>
      </c>
      <c r="AM192" s="182" t="str">
        <f>INDEX(ATS!$A:$AE,MATCH(ATS!$AJ192,ATS!$AD:$AD,0),2)</f>
        <v>Falconer Aerocovers™</v>
      </c>
      <c r="AN192" s="183" t="str">
        <f>INDEX(ATS!$A:$AE,MATCH(ATS!$AJ192,ATS!$AD:$AD,0),4)</f>
        <v>MCHOR-M</v>
      </c>
      <c r="AP192" s="149">
        <v>7048652542625</v>
      </c>
      <c r="AQ192" s="149" t="str">
        <f t="shared" si="10"/>
        <v>Ikke med i Elastic</v>
      </c>
      <c r="AR192" s="182">
        <f>INDEX(ATS!$A:$AE,MATCH(ATS!$AP192,ATS!$AD:$AD,0),1)</f>
        <v>810053</v>
      </c>
      <c r="AS192" s="182" t="str">
        <f>INDEX(ATS!$A:$AE,MATCH(ATS!$AP192,ATS!$AD:$AD,0),2)</f>
        <v>Bushwhacker II Visor</v>
      </c>
      <c r="AT192" s="182" t="str">
        <f>INDEX(ATS!$A:$AE,MATCH(ATS!$AP192,ATS!$AD:$AD,0),4)</f>
        <v>MSGMC-OS</v>
      </c>
      <c r="AU192" s="148" t="str">
        <f>INDEX(ATS!$A:$AE,MATCH(ATS!$AP192,ATS!$AD:$AD,0),7)</f>
        <v>Active</v>
      </c>
    </row>
    <row r="193" spans="1:47" x14ac:dyDescent="0.2">
      <c r="A193" s="155">
        <v>810089</v>
      </c>
      <c r="B193" t="s">
        <v>292</v>
      </c>
      <c r="H193" s="155">
        <v>202137</v>
      </c>
      <c r="I193" s="155">
        <v>202137</v>
      </c>
      <c r="J193" s="155">
        <v>202137</v>
      </c>
      <c r="K193" s="155">
        <v>202137</v>
      </c>
      <c r="L193" s="155">
        <v>202137</v>
      </c>
      <c r="M193" s="155">
        <v>202137</v>
      </c>
      <c r="N193" s="155">
        <v>202137</v>
      </c>
      <c r="O193" s="155">
        <v>202137</v>
      </c>
      <c r="P193" s="155">
        <v>202137</v>
      </c>
      <c r="Q193" s="155">
        <v>202137</v>
      </c>
      <c r="R193" s="155">
        <v>202137</v>
      </c>
      <c r="S193" s="155">
        <v>202137</v>
      </c>
      <c r="T193" s="155">
        <v>202137</v>
      </c>
      <c r="U193" s="155">
        <v>202137</v>
      </c>
      <c r="V193" s="155">
        <v>202137</v>
      </c>
      <c r="W193" s="155">
        <v>202137</v>
      </c>
      <c r="X193" s="155">
        <v>202137</v>
      </c>
      <c r="Y193" s="155">
        <v>202137</v>
      </c>
      <c r="Z193" s="155">
        <v>202137</v>
      </c>
      <c r="AA193" s="155">
        <v>202137</v>
      </c>
      <c r="AC193" s="180" t="str">
        <f t="shared" si="11"/>
        <v>810089-</v>
      </c>
      <c r="AD193" s="181" t="str">
        <f>IF(B193="NET","",IF(B193="","",IFERROR(VLOOKUP(AC193,EAN!$A:$B,2,FALSE),"MANGLER - MÅ OPPDATERE EAN-FANEN")))</f>
        <v/>
      </c>
      <c r="AE193" s="180">
        <f t="shared" si="8"/>
        <v>202137</v>
      </c>
      <c r="AF193" s="180">
        <f t="shared" si="9"/>
        <v>202137</v>
      </c>
      <c r="AH193" s="133" t="str">
        <f>IF(B193="NET","",IFERROR(VLOOKUP(AD193,'2) Order Form'!$W$9:$W$684,1,FALSE),"Ikke med I order form"))</f>
        <v/>
      </c>
      <c r="AJ193" s="159">
        <v>7048652661548</v>
      </c>
      <c r="AK193" s="149">
        <f>IFERROR(VLOOKUP(AJ193,'2) Order Form'!$W$9:$W$724,1,FALSE),"Ikke med I order form")</f>
        <v>7048652661548</v>
      </c>
      <c r="AL193" s="182">
        <f>INDEX(ATS!$A:$AE,MATCH(ATS!$AJ193,ATS!$AD:$AD,0),1)</f>
        <v>810059</v>
      </c>
      <c r="AM193" s="182" t="str">
        <f>INDEX(ATS!$A:$AE,MATCH(ATS!$AJ193,ATS!$AD:$AD,0),2)</f>
        <v>Falconer Aerocovers™</v>
      </c>
      <c r="AN193" s="183" t="str">
        <f>INDEX(ATS!$A:$AE,MATCH(ATS!$AJ193,ATS!$AD:$AD,0),4)</f>
        <v>MCHOR-L</v>
      </c>
      <c r="AP193" s="149">
        <v>7048652327642</v>
      </c>
      <c r="AQ193" s="149" t="str">
        <f t="shared" si="10"/>
        <v>Ikke med i Elastic</v>
      </c>
      <c r="AR193" s="182">
        <f>INDEX(ATS!$A:$AE,MATCH(ATS!$AP193,ATS!$AD:$AD,0),1)</f>
        <v>810053</v>
      </c>
      <c r="AS193" s="182" t="str">
        <f>INDEX(ATS!$A:$AE,MATCH(ATS!$AP193,ATS!$AD:$AD,0),2)</f>
        <v>Bushwhacker II Visor</v>
      </c>
      <c r="AT193" s="182" t="str">
        <f>INDEX(ATS!$A:$AE,MATCH(ATS!$AP193,ATS!$AD:$AD,0),4)</f>
        <v>MWHTE-OS</v>
      </c>
      <c r="AU193" s="148" t="str">
        <f>INDEX(ATS!$A:$AE,MATCH(ATS!$AP193,ATS!$AD:$AD,0),7)</f>
        <v>Active</v>
      </c>
    </row>
    <row r="194" spans="1:47" x14ac:dyDescent="0.2">
      <c r="A194">
        <v>810089</v>
      </c>
      <c r="B194" t="s">
        <v>652</v>
      </c>
      <c r="C194" t="s">
        <v>4226</v>
      </c>
      <c r="D194" t="s">
        <v>4234</v>
      </c>
      <c r="E194" t="s">
        <v>4235</v>
      </c>
      <c r="F194" t="s">
        <v>84</v>
      </c>
      <c r="G194" t="s">
        <v>128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C194" s="180" t="str">
        <f t="shared" si="11"/>
        <v>810089-BRWHT-OS</v>
      </c>
      <c r="AD194" s="181" t="str">
        <f>IF(B194="NET","",IF(B194="","",IFERROR(VLOOKUP(AC194,EAN!$A:$B,2,FALSE),"MANGLER - MÅ OPPDATERE EAN-FANEN")))</f>
        <v>MANGLER - MÅ OPPDATERE EAN-FANEN</v>
      </c>
      <c r="AE194" s="180">
        <f t="shared" si="8"/>
        <v>0</v>
      </c>
      <c r="AF194" s="180">
        <f t="shared" si="9"/>
        <v>0</v>
      </c>
      <c r="AH194" s="133" t="str">
        <f>IF(B194="NET","",IFERROR(VLOOKUP(AD194,'2) Order Form'!$W$9:$W$684,1,FALSE),"Ikke med I order form"))</f>
        <v>Ikke med I order form</v>
      </c>
      <c r="AJ194" s="159">
        <v>7048652661579</v>
      </c>
      <c r="AK194" s="149">
        <f>IFERROR(VLOOKUP(AJ194,'2) Order Form'!$W$9:$W$724,1,FALSE),"Ikke med I order form")</f>
        <v>7048652661579</v>
      </c>
      <c r="AL194" s="182">
        <f>INDEX(ATS!$A:$AE,MATCH(ATS!$AJ194,ATS!$AD:$AD,0),1)</f>
        <v>810059</v>
      </c>
      <c r="AM194" s="182" t="str">
        <f>INDEX(ATS!$A:$AE,MATCH(ATS!$AJ194,ATS!$AD:$AD,0),2)</f>
        <v>Falconer Aerocovers™</v>
      </c>
      <c r="AN194" s="183" t="str">
        <f>INDEX(ATS!$A:$AE,MATCH(ATS!$AJ194,ATS!$AD:$AD,0),4)</f>
        <v>MCRFL-M</v>
      </c>
      <c r="AP194" s="149">
        <v>7048652327703</v>
      </c>
      <c r="AQ194" s="149" t="str">
        <f t="shared" si="10"/>
        <v>Ikke med i Elastic</v>
      </c>
      <c r="AR194" s="182">
        <f>INDEX(ATS!$A:$AE,MATCH(ATS!$AP194,ATS!$AD:$AD,0),1)</f>
        <v>810056</v>
      </c>
      <c r="AS194" s="182" t="str">
        <f>INDEX(ATS!$A:$AE,MATCH(ATS!$AP194,ATS!$AD:$AD,0),2)</f>
        <v>Bushwhacker II Mips C Pads 7mm</v>
      </c>
      <c r="AT194" s="182" t="str">
        <f>INDEX(ATS!$A:$AE,MATCH(ATS!$AP194,ATS!$AD:$AD,0),4)</f>
        <v>TEBLK-SM</v>
      </c>
      <c r="AU194" s="148" t="str">
        <f>INDEX(ATS!$A:$AE,MATCH(ATS!$AP194,ATS!$AD:$AD,0),7)</f>
        <v>Active</v>
      </c>
    </row>
    <row r="195" spans="1:47" x14ac:dyDescent="0.2">
      <c r="A195">
        <v>810089</v>
      </c>
      <c r="B195" t="s">
        <v>652</v>
      </c>
      <c r="C195" t="s">
        <v>4226</v>
      </c>
      <c r="D195" t="s">
        <v>4257</v>
      </c>
      <c r="E195" t="s">
        <v>2504</v>
      </c>
      <c r="F195" t="s">
        <v>84</v>
      </c>
      <c r="G195" t="s">
        <v>128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C195" s="180" t="str">
        <f t="shared" si="11"/>
        <v>810089-BTGRY-OS</v>
      </c>
      <c r="AD195" s="181" t="str">
        <f>IF(B195="NET","",IF(B195="","",IFERROR(VLOOKUP(AC195,EAN!$A:$B,2,FALSE),"MANGLER - MÅ OPPDATERE EAN-FANEN")))</f>
        <v>MANGLER - MÅ OPPDATERE EAN-FANEN</v>
      </c>
      <c r="AE195" s="180">
        <f t="shared" si="8"/>
        <v>0</v>
      </c>
      <c r="AF195" s="180">
        <f t="shared" si="9"/>
        <v>0</v>
      </c>
      <c r="AH195" s="133" t="str">
        <f>IF(B195="NET","",IFERROR(VLOOKUP(AD195,'2) Order Form'!$W$9:$W$684,1,FALSE),"Ikke med I order form"))</f>
        <v>Ikke med I order form</v>
      </c>
      <c r="AJ195" s="159">
        <v>7048652661562</v>
      </c>
      <c r="AK195" s="149">
        <f>IFERROR(VLOOKUP(AJ195,'2) Order Form'!$W$9:$W$724,1,FALSE),"Ikke med I order form")</f>
        <v>7048652661562</v>
      </c>
      <c r="AL195" s="182">
        <f>INDEX(ATS!$A:$AE,MATCH(ATS!$AJ195,ATS!$AD:$AD,0),1)</f>
        <v>810059</v>
      </c>
      <c r="AM195" s="182" t="str">
        <f>INDEX(ATS!$A:$AE,MATCH(ATS!$AJ195,ATS!$AD:$AD,0),2)</f>
        <v>Falconer Aerocovers™</v>
      </c>
      <c r="AN195" s="183" t="str">
        <f>INDEX(ATS!$A:$AE,MATCH(ATS!$AJ195,ATS!$AD:$AD,0),4)</f>
        <v>MCRFL-L</v>
      </c>
      <c r="AP195" s="149">
        <v>7048652327697</v>
      </c>
      <c r="AQ195" s="149" t="str">
        <f t="shared" si="10"/>
        <v>Ikke med i Elastic</v>
      </c>
      <c r="AR195" s="182">
        <f>INDEX(ATS!$A:$AE,MATCH(ATS!$AP195,ATS!$AD:$AD,0),1)</f>
        <v>810056</v>
      </c>
      <c r="AS195" s="182" t="str">
        <f>INDEX(ATS!$A:$AE,MATCH(ATS!$AP195,ATS!$AD:$AD,0),2)</f>
        <v>Bushwhacker II Mips C Pads 7mm</v>
      </c>
      <c r="AT195" s="182" t="str">
        <f>INDEX(ATS!$A:$AE,MATCH(ATS!$AP195,ATS!$AD:$AD,0),4)</f>
        <v>TEBLK-ML</v>
      </c>
      <c r="AU195" s="148" t="str">
        <f>INDEX(ATS!$A:$AE,MATCH(ATS!$AP195,ATS!$AD:$AD,0),7)</f>
        <v>Active</v>
      </c>
    </row>
    <row r="196" spans="1:47" x14ac:dyDescent="0.2">
      <c r="A196">
        <v>810089</v>
      </c>
      <c r="B196" t="s">
        <v>652</v>
      </c>
      <c r="C196" t="s">
        <v>4226</v>
      </c>
      <c r="D196" t="s">
        <v>653</v>
      </c>
      <c r="E196" t="s">
        <v>654</v>
      </c>
      <c r="F196" t="s">
        <v>84</v>
      </c>
      <c r="G196" t="s">
        <v>401</v>
      </c>
      <c r="H196">
        <v>14</v>
      </c>
      <c r="I196">
        <v>14</v>
      </c>
      <c r="J196">
        <v>14</v>
      </c>
      <c r="K196">
        <v>14</v>
      </c>
      <c r="L196">
        <v>14</v>
      </c>
      <c r="M196">
        <v>14</v>
      </c>
      <c r="N196">
        <v>14</v>
      </c>
      <c r="O196">
        <v>14</v>
      </c>
      <c r="P196">
        <v>14</v>
      </c>
      <c r="Q196">
        <v>14</v>
      </c>
      <c r="R196">
        <v>14</v>
      </c>
      <c r="S196">
        <v>14</v>
      </c>
      <c r="T196">
        <v>14</v>
      </c>
      <c r="U196">
        <v>14</v>
      </c>
      <c r="V196">
        <v>14</v>
      </c>
      <c r="W196">
        <v>14</v>
      </c>
      <c r="X196">
        <v>14</v>
      </c>
      <c r="Y196">
        <v>14</v>
      </c>
      <c r="Z196">
        <v>14</v>
      </c>
      <c r="AA196">
        <v>14</v>
      </c>
      <c r="AC196" s="180" t="str">
        <f t="shared" si="11"/>
        <v>810089-GFGRN-OS</v>
      </c>
      <c r="AD196" s="181">
        <f>IF(B196="NET","",IF(B196="","",IFERROR(VLOOKUP(AC196,EAN!$A:$B,2,FALSE),"MANGLER - MÅ OPPDATERE EAN-FANEN")))</f>
        <v>7048652542427</v>
      </c>
      <c r="AE196" s="180">
        <f t="shared" si="8"/>
        <v>14</v>
      </c>
      <c r="AF196" s="180">
        <f t="shared" si="9"/>
        <v>14</v>
      </c>
      <c r="AH196" s="149" t="str">
        <f>IF(B196="NET","",IFERROR(VLOOKUP(AD196,'2) Order Form'!$W$9:$W$684,1,FALSE),"Ikke med I order form"))</f>
        <v>Ikke med I order form</v>
      </c>
      <c r="AI196" s="171"/>
      <c r="AJ196" s="159">
        <v>7048652661593</v>
      </c>
      <c r="AK196" s="149">
        <f>IFERROR(VLOOKUP(AJ196,'2) Order Form'!$W$9:$W$724,1,FALSE),"Ikke med I order form")</f>
        <v>7048652661593</v>
      </c>
      <c r="AL196" s="182">
        <f>INDEX(ATS!$A:$AE,MATCH(ATS!$AJ196,ATS!$AD:$AD,0),1)</f>
        <v>810059</v>
      </c>
      <c r="AM196" s="182" t="str">
        <f>INDEX(ATS!$A:$AE,MATCH(ATS!$AJ196,ATS!$AD:$AD,0),2)</f>
        <v>Falconer Aerocovers™</v>
      </c>
      <c r="AN196" s="183" t="str">
        <f>INDEX(ATS!$A:$AE,MATCH(ATS!$AJ196,ATS!$AD:$AD,0),4)</f>
        <v>MNGRY-M</v>
      </c>
      <c r="AP196" s="149">
        <v>7048652327680</v>
      </c>
      <c r="AQ196" s="149" t="str">
        <f t="shared" si="10"/>
        <v>Ikke med i Elastic</v>
      </c>
      <c r="AR196" s="182">
        <f>INDEX(ATS!$A:$AE,MATCH(ATS!$AP196,ATS!$AD:$AD,0),1)</f>
        <v>810056</v>
      </c>
      <c r="AS196" s="182" t="str">
        <f>INDEX(ATS!$A:$AE,MATCH(ATS!$AP196,ATS!$AD:$AD,0),2)</f>
        <v>Bushwhacker II Mips C Pads 7mm</v>
      </c>
      <c r="AT196" s="182" t="str">
        <f>INDEX(ATS!$A:$AE,MATCH(ATS!$AP196,ATS!$AD:$AD,0),4)</f>
        <v>TEBLK-LXL</v>
      </c>
      <c r="AU196" s="148" t="str">
        <f>INDEX(ATS!$A:$AE,MATCH(ATS!$AP196,ATS!$AD:$AD,0),7)</f>
        <v>Active</v>
      </c>
    </row>
    <row r="197" spans="1:47" x14ac:dyDescent="0.2">
      <c r="A197">
        <v>810089</v>
      </c>
      <c r="B197" t="s">
        <v>652</v>
      </c>
      <c r="C197" t="s">
        <v>4226</v>
      </c>
      <c r="D197" t="s">
        <v>550</v>
      </c>
      <c r="E197" t="s">
        <v>89</v>
      </c>
      <c r="F197" t="s">
        <v>84</v>
      </c>
      <c r="G197" t="s">
        <v>128</v>
      </c>
      <c r="H197">
        <v>62</v>
      </c>
      <c r="I197">
        <v>62</v>
      </c>
      <c r="J197">
        <v>62</v>
      </c>
      <c r="K197">
        <v>62</v>
      </c>
      <c r="L197">
        <v>62</v>
      </c>
      <c r="M197">
        <v>62</v>
      </c>
      <c r="N197">
        <v>62</v>
      </c>
      <c r="O197">
        <v>62</v>
      </c>
      <c r="P197">
        <v>62</v>
      </c>
      <c r="Q197">
        <v>62</v>
      </c>
      <c r="R197">
        <v>62</v>
      </c>
      <c r="S197">
        <v>62</v>
      </c>
      <c r="T197">
        <v>62</v>
      </c>
      <c r="U197">
        <v>62</v>
      </c>
      <c r="V197">
        <v>62</v>
      </c>
      <c r="W197">
        <v>62</v>
      </c>
      <c r="X197">
        <v>62</v>
      </c>
      <c r="Y197">
        <v>62</v>
      </c>
      <c r="Z197">
        <v>62</v>
      </c>
      <c r="AA197">
        <v>62</v>
      </c>
      <c r="AC197" s="180" t="str">
        <f t="shared" si="11"/>
        <v>810089-MBLCK-OS</v>
      </c>
      <c r="AD197" s="181">
        <f>IF(B197="NET","",IF(B197="","",IFERROR(VLOOKUP(AC197,EAN!$A:$B,2,FALSE),"MANGLER - MÅ OPPDATERE EAN-FANEN")))</f>
        <v>7048652542434</v>
      </c>
      <c r="AE197" s="180">
        <f t="shared" ref="AE197:AE260" si="12">H197</f>
        <v>62</v>
      </c>
      <c r="AF197" s="180">
        <f t="shared" ref="AF197:AF260" si="13">AA197</f>
        <v>62</v>
      </c>
      <c r="AH197" s="133">
        <f>IF(B197="NET","",IFERROR(VLOOKUP(AD197,'2) Order Form'!$W$9:$W$684,1,FALSE),"Ikke med I order form"))</f>
        <v>7048652542434</v>
      </c>
      <c r="AJ197" s="159">
        <v>7048652661586</v>
      </c>
      <c r="AK197" s="149">
        <f>IFERROR(VLOOKUP(AJ197,'2) Order Form'!$W$9:$W$724,1,FALSE),"Ikke med I order form")</f>
        <v>7048652661586</v>
      </c>
      <c r="AL197" s="182">
        <f>INDEX(ATS!$A:$AE,MATCH(ATS!$AJ197,ATS!$AD:$AD,0),1)</f>
        <v>810059</v>
      </c>
      <c r="AM197" s="182" t="str">
        <f>INDEX(ATS!$A:$AE,MATCH(ATS!$AJ197,ATS!$AD:$AD,0),2)</f>
        <v>Falconer Aerocovers™</v>
      </c>
      <c r="AN197" s="183" t="str">
        <f>INDEX(ATS!$A:$AE,MATCH(ATS!$AJ197,ATS!$AD:$AD,0),4)</f>
        <v>MNGRY-L</v>
      </c>
      <c r="AP197" s="149">
        <v>7048652327673</v>
      </c>
      <c r="AQ197" s="149" t="str">
        <f t="shared" ref="AQ197:AQ260" si="14">IFERROR(VLOOKUP(AP197,$AJ$4:$AJ$1500,1,FALSE),"Ikke med i Elastic")</f>
        <v>Ikke med i Elastic</v>
      </c>
      <c r="AR197" s="182">
        <f>INDEX(ATS!$A:$AE,MATCH(ATS!$AP197,ATS!$AD:$AD,0),1)</f>
        <v>810055</v>
      </c>
      <c r="AS197" s="182" t="str">
        <f>INDEX(ATS!$A:$AE,MATCH(ATS!$AP197,ATS!$AD:$AD,0),2)</f>
        <v>Bushwhacker II Comf Pads 7 mm</v>
      </c>
      <c r="AT197" s="182" t="str">
        <f>INDEX(ATS!$A:$AE,MATCH(ATS!$AP197,ATS!$AD:$AD,0),4)</f>
        <v>TEBLK-SM</v>
      </c>
      <c r="AU197" s="148" t="str">
        <f>INDEX(ATS!$A:$AE,MATCH(ATS!$AP197,ATS!$AD:$AD,0),7)</f>
        <v>Stock</v>
      </c>
    </row>
    <row r="198" spans="1:47" x14ac:dyDescent="0.2">
      <c r="A198">
        <v>810089</v>
      </c>
      <c r="B198" t="s">
        <v>652</v>
      </c>
      <c r="C198" t="s">
        <v>4226</v>
      </c>
      <c r="D198" t="s">
        <v>540</v>
      </c>
      <c r="E198" t="s">
        <v>422</v>
      </c>
      <c r="F198" t="s">
        <v>84</v>
      </c>
      <c r="G198" t="s">
        <v>401</v>
      </c>
      <c r="H198">
        <v>21</v>
      </c>
      <c r="I198">
        <v>21</v>
      </c>
      <c r="J198">
        <v>21</v>
      </c>
      <c r="K198">
        <v>21</v>
      </c>
      <c r="L198">
        <v>21</v>
      </c>
      <c r="M198">
        <v>21</v>
      </c>
      <c r="N198">
        <v>21</v>
      </c>
      <c r="O198">
        <v>21</v>
      </c>
      <c r="P198">
        <v>21</v>
      </c>
      <c r="Q198">
        <v>21</v>
      </c>
      <c r="R198">
        <v>21</v>
      </c>
      <c r="S198">
        <v>21</v>
      </c>
      <c r="T198">
        <v>21</v>
      </c>
      <c r="U198">
        <v>21</v>
      </c>
      <c r="V198">
        <v>21</v>
      </c>
      <c r="W198">
        <v>21</v>
      </c>
      <c r="X198">
        <v>21</v>
      </c>
      <c r="Y198">
        <v>21</v>
      </c>
      <c r="Z198">
        <v>21</v>
      </c>
      <c r="AA198">
        <v>21</v>
      </c>
      <c r="AC198" s="180" t="str">
        <f t="shared" ref="AC198:AC261" si="15">CONCATENATE(A198,"-",D198)</f>
        <v>810089-MEAME-OS</v>
      </c>
      <c r="AD198" s="181">
        <f>IF(B198="NET","",IF(B198="","",IFERROR(VLOOKUP(AC198,EAN!$A:$B,2,FALSE),"MANGLER - MÅ OPPDATERE EAN-FANEN")))</f>
        <v>7048652661630</v>
      </c>
      <c r="AE198" s="180">
        <f t="shared" si="12"/>
        <v>21</v>
      </c>
      <c r="AF198" s="180">
        <f t="shared" si="13"/>
        <v>21</v>
      </c>
      <c r="AH198" s="149">
        <f>IF(B198="NET","",IFERROR(VLOOKUP(AD198,'2) Order Form'!$W$9:$W$684,1,FALSE),"Ikke med I order form"))</f>
        <v>7048652661630</v>
      </c>
      <c r="AI198" s="171"/>
      <c r="AJ198" s="159">
        <v>7048652327239</v>
      </c>
      <c r="AK198" s="149">
        <f>IFERROR(VLOOKUP(AJ198,'2) Order Form'!$W$9:$W$724,1,FALSE),"Ikke med I order form")</f>
        <v>7048652327239</v>
      </c>
      <c r="AL198" s="182">
        <f>INDEX(ATS!$A:$AE,MATCH(ATS!$AJ198,ATS!$AD:$AD,0),1)</f>
        <v>835009</v>
      </c>
      <c r="AM198" s="182" t="str">
        <f>INDEX(ATS!$A:$AE,MATCH(ATS!$AJ198,ATS!$AD:$AD,0),2)</f>
        <v>Knee Shin Pads</v>
      </c>
      <c r="AN198" s="183" t="str">
        <f>INDEX(ATS!$A:$AE,MATCH(ATS!$AJ198,ATS!$AD:$AD,0),4)</f>
        <v>BLACK-S</v>
      </c>
      <c r="AP198" s="149">
        <v>7048652327666</v>
      </c>
      <c r="AQ198" s="149" t="str">
        <f t="shared" si="14"/>
        <v>Ikke med i Elastic</v>
      </c>
      <c r="AR198" s="182">
        <f>INDEX(ATS!$A:$AE,MATCH(ATS!$AP198,ATS!$AD:$AD,0),1)</f>
        <v>810055</v>
      </c>
      <c r="AS198" s="182" t="str">
        <f>INDEX(ATS!$A:$AE,MATCH(ATS!$AP198,ATS!$AD:$AD,0),2)</f>
        <v>Bushwhacker II Comf Pads 7 mm</v>
      </c>
      <c r="AT198" s="182" t="str">
        <f>INDEX(ATS!$A:$AE,MATCH(ATS!$AP198,ATS!$AD:$AD,0),4)</f>
        <v>TEBLK-ML</v>
      </c>
      <c r="AU198" s="148" t="str">
        <f>INDEX(ATS!$A:$AE,MATCH(ATS!$AP198,ATS!$AD:$AD,0),7)</f>
        <v>Stock</v>
      </c>
    </row>
    <row r="199" spans="1:47" x14ac:dyDescent="0.2">
      <c r="A199">
        <v>810089</v>
      </c>
      <c r="B199" t="s">
        <v>652</v>
      </c>
      <c r="C199" t="s">
        <v>4226</v>
      </c>
      <c r="D199" t="s">
        <v>4231</v>
      </c>
      <c r="E199" t="s">
        <v>4232</v>
      </c>
      <c r="F199" t="s">
        <v>84</v>
      </c>
      <c r="G199" t="s">
        <v>128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C199" s="180" t="str">
        <f t="shared" si="15"/>
        <v>810089-MFLUO-OS</v>
      </c>
      <c r="AD199" s="181" t="str">
        <f>IF(B199="NET","",IF(B199="","",IFERROR(VLOOKUP(AC199,EAN!$A:$B,2,FALSE),"MANGLER - MÅ OPPDATERE EAN-FANEN")))</f>
        <v>MANGLER - MÅ OPPDATERE EAN-FANEN</v>
      </c>
      <c r="AE199" s="180">
        <f t="shared" si="12"/>
        <v>0</v>
      </c>
      <c r="AF199" s="180">
        <f t="shared" si="13"/>
        <v>0</v>
      </c>
      <c r="AH199" s="149" t="str">
        <f>IF(B199="NET","",IFERROR(VLOOKUP(AD199,'2) Order Form'!$W$9:$W$684,1,FALSE),"Ikke med I order form"))</f>
        <v>Ikke med I order form</v>
      </c>
      <c r="AI199" s="171"/>
      <c r="AJ199" s="159">
        <v>7048652327222</v>
      </c>
      <c r="AK199" s="149">
        <f>IFERROR(VLOOKUP(AJ199,'2) Order Form'!$W$9:$W$724,1,FALSE),"Ikke med I order form")</f>
        <v>7048652327222</v>
      </c>
      <c r="AL199" s="182">
        <f>INDEX(ATS!$A:$AE,MATCH(ATS!$AJ199,ATS!$AD:$AD,0),1)</f>
        <v>835009</v>
      </c>
      <c r="AM199" s="182" t="str">
        <f>INDEX(ATS!$A:$AE,MATCH(ATS!$AJ199,ATS!$AD:$AD,0),2)</f>
        <v>Knee Shin Pads</v>
      </c>
      <c r="AN199" s="183" t="str">
        <f>INDEX(ATS!$A:$AE,MATCH(ATS!$AJ199,ATS!$AD:$AD,0),4)</f>
        <v>BLACK-M</v>
      </c>
      <c r="AP199" s="149">
        <v>7048652327659</v>
      </c>
      <c r="AQ199" s="149" t="str">
        <f t="shared" si="14"/>
        <v>Ikke med i Elastic</v>
      </c>
      <c r="AR199" s="182">
        <f>INDEX(ATS!$A:$AE,MATCH(ATS!$AP199,ATS!$AD:$AD,0),1)</f>
        <v>810055</v>
      </c>
      <c r="AS199" s="182" t="str">
        <f>INDEX(ATS!$A:$AE,MATCH(ATS!$AP199,ATS!$AD:$AD,0),2)</f>
        <v>Bushwhacker II Comf Pads 7 mm</v>
      </c>
      <c r="AT199" s="182" t="str">
        <f>INDEX(ATS!$A:$AE,MATCH(ATS!$AP199,ATS!$AD:$AD,0),4)</f>
        <v>TEBLK-LXL</v>
      </c>
      <c r="AU199" s="148" t="str">
        <f>INDEX(ATS!$A:$AE,MATCH(ATS!$AP199,ATS!$AD:$AD,0),7)</f>
        <v>Stock</v>
      </c>
    </row>
    <row r="200" spans="1:47" x14ac:dyDescent="0.2">
      <c r="A200">
        <v>810089</v>
      </c>
      <c r="B200" t="s">
        <v>652</v>
      </c>
      <c r="C200" t="s">
        <v>4226</v>
      </c>
      <c r="D200" t="s">
        <v>574</v>
      </c>
      <c r="E200" t="s">
        <v>207</v>
      </c>
      <c r="F200" t="s">
        <v>84</v>
      </c>
      <c r="G200" t="s">
        <v>401</v>
      </c>
      <c r="H200">
        <v>10</v>
      </c>
      <c r="I200">
        <v>10</v>
      </c>
      <c r="J200">
        <v>10</v>
      </c>
      <c r="K200">
        <v>10</v>
      </c>
      <c r="L200">
        <v>10</v>
      </c>
      <c r="M200">
        <v>10</v>
      </c>
      <c r="N200">
        <v>10</v>
      </c>
      <c r="O200">
        <v>10</v>
      </c>
      <c r="P200">
        <v>10</v>
      </c>
      <c r="Q200">
        <v>10</v>
      </c>
      <c r="R200">
        <v>10</v>
      </c>
      <c r="S200">
        <v>10</v>
      </c>
      <c r="T200">
        <v>10</v>
      </c>
      <c r="U200">
        <v>10</v>
      </c>
      <c r="V200">
        <v>10</v>
      </c>
      <c r="W200">
        <v>10</v>
      </c>
      <c r="X200">
        <v>10</v>
      </c>
      <c r="Y200">
        <v>10</v>
      </c>
      <c r="Z200">
        <v>10</v>
      </c>
      <c r="AA200">
        <v>10</v>
      </c>
      <c r="AC200" s="180" t="str">
        <f t="shared" si="15"/>
        <v>810089-MMBLU-OS</v>
      </c>
      <c r="AD200" s="181">
        <f>IF(B200="NET","",IF(B200="","",IFERROR(VLOOKUP(AC200,EAN!$A:$B,2,FALSE),"MANGLER - MÅ OPPDATERE EAN-FANEN")))</f>
        <v>7048652542441</v>
      </c>
      <c r="AE200" s="180">
        <f t="shared" si="12"/>
        <v>10</v>
      </c>
      <c r="AF200" s="180">
        <f t="shared" si="13"/>
        <v>10</v>
      </c>
      <c r="AH200" s="149" t="str">
        <f>IF(B200="NET","",IFERROR(VLOOKUP(AD200,'2) Order Form'!$W$9:$W$684,1,FALSE),"Ikke med I order form"))</f>
        <v>Ikke med I order form</v>
      </c>
      <c r="AI200" s="171"/>
      <c r="AJ200" s="159">
        <v>7048652327215</v>
      </c>
      <c r="AK200" s="149">
        <f>IFERROR(VLOOKUP(AJ200,'2) Order Form'!$W$9:$W$724,1,FALSE),"Ikke med I order form")</f>
        <v>7048652327215</v>
      </c>
      <c r="AL200" s="182">
        <f>INDEX(ATS!$A:$AE,MATCH(ATS!$AJ200,ATS!$AD:$AD,0),1)</f>
        <v>835009</v>
      </c>
      <c r="AM200" s="182" t="str">
        <f>INDEX(ATS!$A:$AE,MATCH(ATS!$AJ200,ATS!$AD:$AD,0),2)</f>
        <v>Knee Shin Pads</v>
      </c>
      <c r="AN200" s="183" t="str">
        <f>INDEX(ATS!$A:$AE,MATCH(ATS!$AJ200,ATS!$AD:$AD,0),4)</f>
        <v>BLACK-L</v>
      </c>
      <c r="AP200" s="149">
        <v>7048652661630</v>
      </c>
      <c r="AQ200" s="149" t="str">
        <f t="shared" si="14"/>
        <v>Ikke med i Elastic</v>
      </c>
      <c r="AR200" s="182">
        <f>INDEX(ATS!$A:$AE,MATCH(ATS!$AP200,ATS!$AD:$AD,0),1)</f>
        <v>810089</v>
      </c>
      <c r="AS200" s="182" t="str">
        <f>INDEX(ATS!$A:$AE,MATCH(ATS!$AP200,ATS!$AD:$AD,0),2)</f>
        <v>Trailblazer Visor</v>
      </c>
      <c r="AT200" s="182" t="str">
        <f>INDEX(ATS!$A:$AE,MATCH(ATS!$AP200,ATS!$AD:$AD,0),4)</f>
        <v>MEAME-OS</v>
      </c>
      <c r="AU200" s="148" t="str">
        <f>INDEX(ATS!$A:$AE,MATCH(ATS!$AP200,ATS!$AD:$AD,0),7)</f>
        <v>Stock</v>
      </c>
    </row>
    <row r="201" spans="1:47" x14ac:dyDescent="0.2">
      <c r="A201">
        <v>810089</v>
      </c>
      <c r="B201" t="s">
        <v>652</v>
      </c>
      <c r="C201" t="s">
        <v>4226</v>
      </c>
      <c r="D201" t="s">
        <v>655</v>
      </c>
      <c r="E201" t="s">
        <v>417</v>
      </c>
      <c r="F201" t="s">
        <v>84</v>
      </c>
      <c r="G201" t="s">
        <v>401</v>
      </c>
      <c r="H201">
        <v>25</v>
      </c>
      <c r="I201">
        <v>25</v>
      </c>
      <c r="J201">
        <v>25</v>
      </c>
      <c r="K201">
        <v>25</v>
      </c>
      <c r="L201">
        <v>25</v>
      </c>
      <c r="M201">
        <v>25</v>
      </c>
      <c r="N201">
        <v>25</v>
      </c>
      <c r="O201">
        <v>25</v>
      </c>
      <c r="P201">
        <v>25</v>
      </c>
      <c r="Q201">
        <v>25</v>
      </c>
      <c r="R201">
        <v>25</v>
      </c>
      <c r="S201">
        <v>25</v>
      </c>
      <c r="T201">
        <v>25</v>
      </c>
      <c r="U201">
        <v>25</v>
      </c>
      <c r="V201">
        <v>25</v>
      </c>
      <c r="W201">
        <v>25</v>
      </c>
      <c r="X201">
        <v>25</v>
      </c>
      <c r="Y201">
        <v>25</v>
      </c>
      <c r="Z201">
        <v>25</v>
      </c>
      <c r="AA201">
        <v>25</v>
      </c>
      <c r="AC201" s="180" t="str">
        <f t="shared" si="15"/>
        <v>810089-MNGRY-OS</v>
      </c>
      <c r="AD201" s="181">
        <f>IF(B201="NET","",IF(B201="","",IFERROR(VLOOKUP(AC201,EAN!$A:$B,2,FALSE),"MANGLER - MÅ OPPDATERE EAN-FANEN")))</f>
        <v>7048652661647</v>
      </c>
      <c r="AE201" s="180">
        <f t="shared" si="12"/>
        <v>25</v>
      </c>
      <c r="AF201" s="180">
        <f t="shared" si="13"/>
        <v>25</v>
      </c>
      <c r="AH201" s="133">
        <f>IF(B201="NET","",IFERROR(VLOOKUP(AD201,'2) Order Form'!$W$9:$W$684,1,FALSE),"Ikke med I order form"))</f>
        <v>7048652661647</v>
      </c>
      <c r="AJ201" s="159">
        <v>7048652327246</v>
      </c>
      <c r="AK201" s="149">
        <f>IFERROR(VLOOKUP(AJ201,'2) Order Form'!$W$9:$W$724,1,FALSE),"Ikke med I order form")</f>
        <v>7048652327246</v>
      </c>
      <c r="AL201" s="182">
        <f>INDEX(ATS!$A:$AE,MATCH(ATS!$AJ201,ATS!$AD:$AD,0),1)</f>
        <v>835009</v>
      </c>
      <c r="AM201" s="182" t="str">
        <f>INDEX(ATS!$A:$AE,MATCH(ATS!$AJ201,ATS!$AD:$AD,0),2)</f>
        <v>Knee Shin Pads</v>
      </c>
      <c r="AN201" s="183" t="str">
        <f>INDEX(ATS!$A:$AE,MATCH(ATS!$AJ201,ATS!$AD:$AD,0),4)</f>
        <v>BLACK-XL</v>
      </c>
      <c r="AP201" s="149">
        <v>7048652542434</v>
      </c>
      <c r="AQ201" s="149" t="str">
        <f t="shared" si="14"/>
        <v>Ikke med i Elastic</v>
      </c>
      <c r="AR201" s="182">
        <f>INDEX(ATS!$A:$AE,MATCH(ATS!$AP201,ATS!$AD:$AD,0),1)</f>
        <v>810089</v>
      </c>
      <c r="AS201" s="182" t="str">
        <f>INDEX(ATS!$A:$AE,MATCH(ATS!$AP201,ATS!$AD:$AD,0),2)</f>
        <v>Trailblazer Visor</v>
      </c>
      <c r="AT201" s="182" t="str">
        <f>INDEX(ATS!$A:$AE,MATCH(ATS!$AP201,ATS!$AD:$AD,0),4)</f>
        <v>MBLCK-OS</v>
      </c>
      <c r="AU201" s="148" t="str">
        <f>INDEX(ATS!$A:$AE,MATCH(ATS!$AP201,ATS!$AD:$AD,0),7)</f>
        <v>Active</v>
      </c>
    </row>
    <row r="202" spans="1:47" x14ac:dyDescent="0.2">
      <c r="A202">
        <v>810089</v>
      </c>
      <c r="B202" t="s">
        <v>652</v>
      </c>
      <c r="C202" t="s">
        <v>4226</v>
      </c>
      <c r="D202" t="s">
        <v>578</v>
      </c>
      <c r="E202" t="s">
        <v>208</v>
      </c>
      <c r="F202" t="s">
        <v>84</v>
      </c>
      <c r="G202" t="s">
        <v>401</v>
      </c>
      <c r="H202">
        <v>9</v>
      </c>
      <c r="I202">
        <v>9</v>
      </c>
      <c r="J202">
        <v>9</v>
      </c>
      <c r="K202">
        <v>9</v>
      </c>
      <c r="L202">
        <v>9</v>
      </c>
      <c r="M202">
        <v>9</v>
      </c>
      <c r="N202">
        <v>9</v>
      </c>
      <c r="O202">
        <v>9</v>
      </c>
      <c r="P202">
        <v>9</v>
      </c>
      <c r="Q202">
        <v>9</v>
      </c>
      <c r="R202">
        <v>9</v>
      </c>
      <c r="S202">
        <v>9</v>
      </c>
      <c r="T202">
        <v>9</v>
      </c>
      <c r="U202">
        <v>9</v>
      </c>
      <c r="V202">
        <v>9</v>
      </c>
      <c r="W202">
        <v>9</v>
      </c>
      <c r="X202">
        <v>9</v>
      </c>
      <c r="Y202">
        <v>9</v>
      </c>
      <c r="Z202">
        <v>9</v>
      </c>
      <c r="AA202">
        <v>9</v>
      </c>
      <c r="AC202" s="180" t="str">
        <f t="shared" si="15"/>
        <v>810089-MSBMC-OS</v>
      </c>
      <c r="AD202" s="181">
        <f>IF(B202="NET","",IF(B202="","",IFERROR(VLOOKUP(AC202,EAN!$A:$B,2,FALSE),"MANGLER - MÅ OPPDATERE EAN-FANEN")))</f>
        <v>7048652542458</v>
      </c>
      <c r="AE202" s="180">
        <f t="shared" si="12"/>
        <v>9</v>
      </c>
      <c r="AF202" s="180">
        <f t="shared" si="13"/>
        <v>9</v>
      </c>
      <c r="AH202" s="149" t="str">
        <f>IF(B202="NET","",IFERROR(VLOOKUP(AD202,'2) Order Form'!$W$9:$W$684,1,FALSE),"Ikke med I order form"))</f>
        <v>Ikke med I order form</v>
      </c>
      <c r="AI202" s="171"/>
      <c r="AJ202" s="159">
        <v>7048652327031</v>
      </c>
      <c r="AK202" s="149">
        <f>IFERROR(VLOOKUP(AJ202,'2) Order Form'!$W$9:$W$724,1,FALSE),"Ikke med I order form")</f>
        <v>7048652327031</v>
      </c>
      <c r="AL202" s="182">
        <f>INDEX(ATS!$A:$AE,MATCH(ATS!$AJ202,ATS!$AD:$AD,0),1)</f>
        <v>835012</v>
      </c>
      <c r="AM202" s="182" t="str">
        <f>INDEX(ATS!$A:$AE,MATCH(ATS!$AJ202,ATS!$AD:$AD,0),2)</f>
        <v>Knee Pads</v>
      </c>
      <c r="AN202" s="183" t="str">
        <f>INDEX(ATS!$A:$AE,MATCH(ATS!$AJ202,ATS!$AD:$AD,0),4)</f>
        <v>BLACK-XS</v>
      </c>
      <c r="AP202" s="149">
        <v>7048652661647</v>
      </c>
      <c r="AQ202" s="149" t="str">
        <f t="shared" si="14"/>
        <v>Ikke med i Elastic</v>
      </c>
      <c r="AR202" s="182">
        <f>INDEX(ATS!$A:$AE,MATCH(ATS!$AP202,ATS!$AD:$AD,0),1)</f>
        <v>810089</v>
      </c>
      <c r="AS202" s="182" t="str">
        <f>INDEX(ATS!$A:$AE,MATCH(ATS!$AP202,ATS!$AD:$AD,0),2)</f>
        <v>Trailblazer Visor</v>
      </c>
      <c r="AT202" s="182" t="str">
        <f>INDEX(ATS!$A:$AE,MATCH(ATS!$AP202,ATS!$AD:$AD,0),4)</f>
        <v>MNGRY-OS</v>
      </c>
      <c r="AU202" s="148" t="str">
        <f>INDEX(ATS!$A:$AE,MATCH(ATS!$AP202,ATS!$AD:$AD,0),7)</f>
        <v>Stock</v>
      </c>
    </row>
    <row r="203" spans="1:47" x14ac:dyDescent="0.2">
      <c r="A203">
        <v>810089</v>
      </c>
      <c r="B203" t="s">
        <v>652</v>
      </c>
      <c r="C203" t="s">
        <v>4226</v>
      </c>
      <c r="D203" t="s">
        <v>543</v>
      </c>
      <c r="E203" t="s">
        <v>544</v>
      </c>
      <c r="F203" t="s">
        <v>84</v>
      </c>
      <c r="G203" t="s">
        <v>401</v>
      </c>
      <c r="H203">
        <v>5</v>
      </c>
      <c r="I203">
        <v>5</v>
      </c>
      <c r="J203">
        <v>5</v>
      </c>
      <c r="K203">
        <v>5</v>
      </c>
      <c r="L203">
        <v>5</v>
      </c>
      <c r="M203">
        <v>5</v>
      </c>
      <c r="N203">
        <v>5</v>
      </c>
      <c r="O203">
        <v>5</v>
      </c>
      <c r="P203">
        <v>5</v>
      </c>
      <c r="Q203">
        <v>5</v>
      </c>
      <c r="R203">
        <v>5</v>
      </c>
      <c r="S203">
        <v>5</v>
      </c>
      <c r="T203">
        <v>5</v>
      </c>
      <c r="U203">
        <v>5</v>
      </c>
      <c r="V203">
        <v>5</v>
      </c>
      <c r="W203">
        <v>5</v>
      </c>
      <c r="X203">
        <v>5</v>
      </c>
      <c r="Y203">
        <v>5</v>
      </c>
      <c r="Z203">
        <v>5</v>
      </c>
      <c r="AA203">
        <v>5</v>
      </c>
      <c r="AC203" s="180" t="str">
        <f t="shared" si="15"/>
        <v>810089-MSGMC-OS</v>
      </c>
      <c r="AD203" s="181">
        <f>IF(B203="NET","",IF(B203="","",IFERROR(VLOOKUP(AC203,EAN!$A:$B,2,FALSE),"MANGLER - MÅ OPPDATERE EAN-FANEN")))</f>
        <v>7048652542465</v>
      </c>
      <c r="AE203" s="180">
        <f t="shared" si="12"/>
        <v>5</v>
      </c>
      <c r="AF203" s="180">
        <f t="shared" si="13"/>
        <v>5</v>
      </c>
      <c r="AH203" s="149" t="str">
        <f>IF(B203="NET","",IFERROR(VLOOKUP(AD203,'2) Order Form'!$W$9:$W$684,1,FALSE),"Ikke med I order form"))</f>
        <v>Ikke med I order form</v>
      </c>
      <c r="AI203" s="171"/>
      <c r="AJ203" s="159">
        <v>7048652327017</v>
      </c>
      <c r="AK203" s="149">
        <f>IFERROR(VLOOKUP(AJ203,'2) Order Form'!$W$9:$W$724,1,FALSE),"Ikke med I order form")</f>
        <v>7048652327017</v>
      </c>
      <c r="AL203" s="182">
        <f>INDEX(ATS!$A:$AE,MATCH(ATS!$AJ203,ATS!$AD:$AD,0),1)</f>
        <v>835012</v>
      </c>
      <c r="AM203" s="182" t="str">
        <f>INDEX(ATS!$A:$AE,MATCH(ATS!$AJ203,ATS!$AD:$AD,0),2)</f>
        <v>Knee Pads</v>
      </c>
      <c r="AN203" s="183" t="str">
        <f>INDEX(ATS!$A:$AE,MATCH(ATS!$AJ203,ATS!$AD:$AD,0),4)</f>
        <v>BLACK-S</v>
      </c>
      <c r="AP203" s="149">
        <v>7048652542465</v>
      </c>
      <c r="AQ203" s="149" t="str">
        <f t="shared" si="14"/>
        <v>Ikke med i Elastic</v>
      </c>
      <c r="AR203" s="182">
        <f>INDEX(ATS!$A:$AE,MATCH(ATS!$AP203,ATS!$AD:$AD,0),1)</f>
        <v>810089</v>
      </c>
      <c r="AS203" s="182" t="str">
        <f>INDEX(ATS!$A:$AE,MATCH(ATS!$AP203,ATS!$AD:$AD,0),2)</f>
        <v>Trailblazer Visor</v>
      </c>
      <c r="AT203" s="182" t="str">
        <f>INDEX(ATS!$A:$AE,MATCH(ATS!$AP203,ATS!$AD:$AD,0),4)</f>
        <v>MSGMC-OS</v>
      </c>
      <c r="AU203" s="148" t="str">
        <f>INDEX(ATS!$A:$AE,MATCH(ATS!$AP203,ATS!$AD:$AD,0),7)</f>
        <v>Stock</v>
      </c>
    </row>
    <row r="204" spans="1:47" x14ac:dyDescent="0.2">
      <c r="A204">
        <v>810089</v>
      </c>
      <c r="B204" t="s">
        <v>652</v>
      </c>
      <c r="C204" t="s">
        <v>4226</v>
      </c>
      <c r="D204" t="s">
        <v>562</v>
      </c>
      <c r="E204" t="s">
        <v>91</v>
      </c>
      <c r="F204" t="s">
        <v>84</v>
      </c>
      <c r="G204" t="s">
        <v>128</v>
      </c>
      <c r="H204">
        <v>38</v>
      </c>
      <c r="I204">
        <v>38</v>
      </c>
      <c r="J204">
        <v>38</v>
      </c>
      <c r="K204">
        <v>38</v>
      </c>
      <c r="L204">
        <v>38</v>
      </c>
      <c r="M204">
        <v>38</v>
      </c>
      <c r="N204">
        <v>38</v>
      </c>
      <c r="O204">
        <v>38</v>
      </c>
      <c r="P204">
        <v>38</v>
      </c>
      <c r="Q204">
        <v>38</v>
      </c>
      <c r="R204">
        <v>38</v>
      </c>
      <c r="S204">
        <v>38</v>
      </c>
      <c r="T204">
        <v>38</v>
      </c>
      <c r="U204">
        <v>38</v>
      </c>
      <c r="V204">
        <v>38</v>
      </c>
      <c r="W204">
        <v>38</v>
      </c>
      <c r="X204">
        <v>38</v>
      </c>
      <c r="Y204">
        <v>38</v>
      </c>
      <c r="Z204">
        <v>38</v>
      </c>
      <c r="AA204">
        <v>38</v>
      </c>
      <c r="AC204" s="180" t="str">
        <f t="shared" si="15"/>
        <v>810089-MWHTE-OS</v>
      </c>
      <c r="AD204" s="181">
        <f>IF(B204="NET","",IF(B204="","",IFERROR(VLOOKUP(AC204,EAN!$A:$B,2,FALSE),"MANGLER - MÅ OPPDATERE EAN-FANEN")))</f>
        <v>7048652542472</v>
      </c>
      <c r="AE204" s="180">
        <f t="shared" si="12"/>
        <v>38</v>
      </c>
      <c r="AF204" s="180">
        <f t="shared" si="13"/>
        <v>38</v>
      </c>
      <c r="AH204" s="149">
        <f>IF(B204="NET","",IFERROR(VLOOKUP(AD204,'2) Order Form'!$W$9:$W$684,1,FALSE),"Ikke med I order form"))</f>
        <v>7048652542472</v>
      </c>
      <c r="AI204" s="171"/>
      <c r="AJ204" s="159">
        <v>7048652327000</v>
      </c>
      <c r="AK204" s="149">
        <f>IFERROR(VLOOKUP(AJ204,'2) Order Form'!$W$9:$W$724,1,FALSE),"Ikke med I order form")</f>
        <v>7048652327000</v>
      </c>
      <c r="AL204" s="182">
        <f>INDEX(ATS!$A:$AE,MATCH(ATS!$AJ204,ATS!$AD:$AD,0),1)</f>
        <v>835012</v>
      </c>
      <c r="AM204" s="182" t="str">
        <f>INDEX(ATS!$A:$AE,MATCH(ATS!$AJ204,ATS!$AD:$AD,0),2)</f>
        <v>Knee Pads</v>
      </c>
      <c r="AN204" s="183" t="str">
        <f>INDEX(ATS!$A:$AE,MATCH(ATS!$AJ204,ATS!$AD:$AD,0),4)</f>
        <v>BLACK-M</v>
      </c>
      <c r="AP204" s="149">
        <v>7048652542472</v>
      </c>
      <c r="AQ204" s="149" t="str">
        <f t="shared" si="14"/>
        <v>Ikke med i Elastic</v>
      </c>
      <c r="AR204" s="182">
        <f>INDEX(ATS!$A:$AE,MATCH(ATS!$AP204,ATS!$AD:$AD,0),1)</f>
        <v>810089</v>
      </c>
      <c r="AS204" s="182" t="str">
        <f>INDEX(ATS!$A:$AE,MATCH(ATS!$AP204,ATS!$AD:$AD,0),2)</f>
        <v>Trailblazer Visor</v>
      </c>
      <c r="AT204" s="182" t="str">
        <f>INDEX(ATS!$A:$AE,MATCH(ATS!$AP204,ATS!$AD:$AD,0),4)</f>
        <v>MWHTE-OS</v>
      </c>
      <c r="AU204" s="148" t="str">
        <f>INDEX(ATS!$A:$AE,MATCH(ATS!$AP204,ATS!$AD:$AD,0),7)</f>
        <v>Active</v>
      </c>
    </row>
    <row r="205" spans="1:47" x14ac:dyDescent="0.2">
      <c r="A205">
        <v>810089</v>
      </c>
      <c r="B205" t="s">
        <v>652</v>
      </c>
      <c r="C205" t="s">
        <v>4226</v>
      </c>
      <c r="D205" t="s">
        <v>2144</v>
      </c>
      <c r="E205" t="s">
        <v>103</v>
      </c>
      <c r="F205" t="s">
        <v>84</v>
      </c>
      <c r="G205" t="s">
        <v>401</v>
      </c>
      <c r="H205">
        <v>9</v>
      </c>
      <c r="I205">
        <v>9</v>
      </c>
      <c r="J205">
        <v>9</v>
      </c>
      <c r="K205">
        <v>9</v>
      </c>
      <c r="L205">
        <v>9</v>
      </c>
      <c r="M205">
        <v>9</v>
      </c>
      <c r="N205">
        <v>9</v>
      </c>
      <c r="O205">
        <v>9</v>
      </c>
      <c r="P205">
        <v>9</v>
      </c>
      <c r="Q205">
        <v>9</v>
      </c>
      <c r="R205">
        <v>9</v>
      </c>
      <c r="S205">
        <v>9</v>
      </c>
      <c r="T205">
        <v>9</v>
      </c>
      <c r="U205">
        <v>9</v>
      </c>
      <c r="V205">
        <v>9</v>
      </c>
      <c r="W205">
        <v>9</v>
      </c>
      <c r="X205">
        <v>9</v>
      </c>
      <c r="Y205">
        <v>9</v>
      </c>
      <c r="Z205">
        <v>9</v>
      </c>
      <c r="AA205">
        <v>9</v>
      </c>
      <c r="AC205" s="180" t="str">
        <f t="shared" si="15"/>
        <v>810089-SGRM-OS</v>
      </c>
      <c r="AD205" s="181">
        <f>IF(B205="NET","",IF(B205="","",IFERROR(VLOOKUP(AC205,EAN!$A:$B,2,FALSE),"MANGLER - MÅ OPPDATERE EAN-FANEN")))</f>
        <v>7048652714985</v>
      </c>
      <c r="AE205" s="180">
        <f t="shared" si="12"/>
        <v>9</v>
      </c>
      <c r="AF205" s="180">
        <f t="shared" si="13"/>
        <v>9</v>
      </c>
      <c r="AH205" s="149">
        <f>IF(B205="NET","",IFERROR(VLOOKUP(AD205,'2) Order Form'!$W$9:$W$684,1,FALSE),"Ikke med I order form"))</f>
        <v>7048652714985</v>
      </c>
      <c r="AI205" s="171"/>
      <c r="AJ205" s="159">
        <v>7048652326997</v>
      </c>
      <c r="AK205" s="149">
        <f>IFERROR(VLOOKUP(AJ205,'2) Order Form'!$W$9:$W$724,1,FALSE),"Ikke med I order form")</f>
        <v>7048652326997</v>
      </c>
      <c r="AL205" s="182">
        <f>INDEX(ATS!$A:$AE,MATCH(ATS!$AJ205,ATS!$AD:$AD,0),1)</f>
        <v>835012</v>
      </c>
      <c r="AM205" s="182" t="str">
        <f>INDEX(ATS!$A:$AE,MATCH(ATS!$AJ205,ATS!$AD:$AD,0),2)</f>
        <v>Knee Pads</v>
      </c>
      <c r="AN205" s="183" t="str">
        <f>INDEX(ATS!$A:$AE,MATCH(ATS!$AJ205,ATS!$AD:$AD,0),4)</f>
        <v>BLACK-L</v>
      </c>
      <c r="AP205" s="149">
        <v>7048652542694</v>
      </c>
      <c r="AQ205" s="149" t="str">
        <f t="shared" si="14"/>
        <v>Ikke med i Elastic</v>
      </c>
      <c r="AR205" s="182">
        <f>INDEX(ATS!$A:$AE,MATCH(ATS!$AP205,ATS!$AD:$AD,0),1)</f>
        <v>810094</v>
      </c>
      <c r="AS205" s="182" t="str">
        <f>INDEX(ATS!$A:$AE,MATCH(ATS!$AP205,ATS!$AD:$AD,0),2)</f>
        <v>Trailblazer Mips Comfort Pads</v>
      </c>
      <c r="AT205" s="182" t="str">
        <f>INDEX(ATS!$A:$AE,MATCH(ATS!$AP205,ATS!$AD:$AD,0),4)</f>
        <v>TEBLK-SM</v>
      </c>
      <c r="AU205" s="148" t="str">
        <f>INDEX(ATS!$A:$AE,MATCH(ATS!$AP205,ATS!$AD:$AD,0),7)</f>
        <v>Active</v>
      </c>
    </row>
    <row r="206" spans="1:47" x14ac:dyDescent="0.2">
      <c r="A206">
        <v>810089</v>
      </c>
      <c r="B206" t="s">
        <v>652</v>
      </c>
      <c r="C206" t="s">
        <v>4226</v>
      </c>
      <c r="D206" t="s">
        <v>4258</v>
      </c>
      <c r="E206" t="s">
        <v>4259</v>
      </c>
      <c r="F206" t="s">
        <v>84</v>
      </c>
      <c r="G206" t="s">
        <v>128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C206" s="180" t="str">
        <f t="shared" si="15"/>
        <v>810089-SLGRY-OS</v>
      </c>
      <c r="AD206" s="181" t="str">
        <f>IF(B206="NET","",IF(B206="","",IFERROR(VLOOKUP(AC206,EAN!$A:$B,2,FALSE),"MANGLER - MÅ OPPDATERE EAN-FANEN")))</f>
        <v>MANGLER - MÅ OPPDATERE EAN-FANEN</v>
      </c>
      <c r="AE206" s="180">
        <f t="shared" si="12"/>
        <v>0</v>
      </c>
      <c r="AF206" s="180">
        <f t="shared" si="13"/>
        <v>0</v>
      </c>
      <c r="AH206" s="133" t="str">
        <f>IF(B206="NET","",IFERROR(VLOOKUP(AD206,'2) Order Form'!$W$9:$W$684,1,FALSE),"Ikke med I order form"))</f>
        <v>Ikke med I order form</v>
      </c>
      <c r="AJ206" s="159">
        <v>7048652327024</v>
      </c>
      <c r="AK206" s="149">
        <f>IFERROR(VLOOKUP(AJ206,'2) Order Form'!$W$9:$W$724,1,FALSE),"Ikke med I order form")</f>
        <v>7048652327024</v>
      </c>
      <c r="AL206" s="182">
        <f>INDEX(ATS!$A:$AE,MATCH(ATS!$AJ206,ATS!$AD:$AD,0),1)</f>
        <v>835012</v>
      </c>
      <c r="AM206" s="182" t="str">
        <f>INDEX(ATS!$A:$AE,MATCH(ATS!$AJ206,ATS!$AD:$AD,0),2)</f>
        <v>Knee Pads</v>
      </c>
      <c r="AN206" s="183" t="str">
        <f>INDEX(ATS!$A:$AE,MATCH(ATS!$AJ206,ATS!$AD:$AD,0),4)</f>
        <v>BLACK-XL</v>
      </c>
      <c r="AP206" s="149">
        <v>7048652542687</v>
      </c>
      <c r="AQ206" s="149" t="str">
        <f t="shared" si="14"/>
        <v>Ikke med i Elastic</v>
      </c>
      <c r="AR206" s="182">
        <f>INDEX(ATS!$A:$AE,MATCH(ATS!$AP206,ATS!$AD:$AD,0),1)</f>
        <v>810094</v>
      </c>
      <c r="AS206" s="182" t="str">
        <f>INDEX(ATS!$A:$AE,MATCH(ATS!$AP206,ATS!$AD:$AD,0),2)</f>
        <v>Trailblazer Mips Comfort Pads</v>
      </c>
      <c r="AT206" s="182" t="str">
        <f>INDEX(ATS!$A:$AE,MATCH(ATS!$AP206,ATS!$AD:$AD,0),4)</f>
        <v>TEBLK-ML</v>
      </c>
      <c r="AU206" s="148" t="str">
        <f>INDEX(ATS!$A:$AE,MATCH(ATS!$AP206,ATS!$AD:$AD,0),7)</f>
        <v>Active</v>
      </c>
    </row>
    <row r="207" spans="1:47" x14ac:dyDescent="0.2">
      <c r="A207" s="155">
        <v>810090</v>
      </c>
      <c r="B207" t="s">
        <v>292</v>
      </c>
      <c r="H207" s="155">
        <v>202137</v>
      </c>
      <c r="I207" s="155">
        <v>202137</v>
      </c>
      <c r="J207" s="155">
        <v>202137</v>
      </c>
      <c r="K207" s="155">
        <v>202137</v>
      </c>
      <c r="L207" s="155">
        <v>202137</v>
      </c>
      <c r="M207" s="155">
        <v>202137</v>
      </c>
      <c r="N207" s="155">
        <v>202137</v>
      </c>
      <c r="O207" s="155">
        <v>202137</v>
      </c>
      <c r="P207" s="155">
        <v>202137</v>
      </c>
      <c r="Q207" s="155">
        <v>202137</v>
      </c>
      <c r="R207" s="155">
        <v>202137</v>
      </c>
      <c r="S207" s="155">
        <v>202137</v>
      </c>
      <c r="T207" s="155">
        <v>202137</v>
      </c>
      <c r="U207" s="155">
        <v>202137</v>
      </c>
      <c r="V207" s="155">
        <v>202137</v>
      </c>
      <c r="W207" s="155">
        <v>202137</v>
      </c>
      <c r="X207" s="155">
        <v>202137</v>
      </c>
      <c r="Y207" s="155">
        <v>202137</v>
      </c>
      <c r="Z207" s="155">
        <v>202137</v>
      </c>
      <c r="AA207" s="155">
        <v>202137</v>
      </c>
      <c r="AC207" s="180" t="str">
        <f t="shared" si="15"/>
        <v>810090-</v>
      </c>
      <c r="AD207" s="181" t="str">
        <f>IF(B207="NET","",IF(B207="","",IFERROR(VLOOKUP(AC207,EAN!$A:$B,2,FALSE),"MANGLER - MÅ OPPDATERE EAN-FANEN")))</f>
        <v/>
      </c>
      <c r="AE207" s="180">
        <f t="shared" si="12"/>
        <v>202137</v>
      </c>
      <c r="AF207" s="180">
        <f t="shared" si="13"/>
        <v>202137</v>
      </c>
      <c r="AH207" s="133" t="str">
        <f>IF(B207="NET","",IFERROR(VLOOKUP(AD207,'2) Order Form'!$W$9:$W$684,1,FALSE),"Ikke med I order form"))</f>
        <v/>
      </c>
      <c r="AJ207" s="159">
        <v>7048652327130</v>
      </c>
      <c r="AK207" s="149">
        <f>IFERROR(VLOOKUP(AJ207,'2) Order Form'!$W$9:$W$724,1,FALSE),"Ikke med I order form")</f>
        <v>7048652327130</v>
      </c>
      <c r="AL207" s="182">
        <f>INDEX(ATS!$A:$AE,MATCH(ATS!$AJ207,ATS!$AD:$AD,0),1)</f>
        <v>835014</v>
      </c>
      <c r="AM207" s="182" t="str">
        <f>INDEX(ATS!$A:$AE,MATCH(ATS!$AJ207,ATS!$AD:$AD,0),2)</f>
        <v>Elbow Pads</v>
      </c>
      <c r="AN207" s="183" t="str">
        <f>INDEX(ATS!$A:$AE,MATCH(ATS!$AJ207,ATS!$AD:$AD,0),4)</f>
        <v>BLACK-XS</v>
      </c>
      <c r="AP207" s="149">
        <v>7048652542670</v>
      </c>
      <c r="AQ207" s="149" t="str">
        <f t="shared" si="14"/>
        <v>Ikke med i Elastic</v>
      </c>
      <c r="AR207" s="182">
        <f>INDEX(ATS!$A:$AE,MATCH(ATS!$AP207,ATS!$AD:$AD,0),1)</f>
        <v>810094</v>
      </c>
      <c r="AS207" s="182" t="str">
        <f>INDEX(ATS!$A:$AE,MATCH(ATS!$AP207,ATS!$AD:$AD,0),2)</f>
        <v>Trailblazer Mips Comfort Pads</v>
      </c>
      <c r="AT207" s="182" t="str">
        <f>INDEX(ATS!$A:$AE,MATCH(ATS!$AP207,ATS!$AD:$AD,0),4)</f>
        <v>TEBLK-LXL</v>
      </c>
      <c r="AU207" s="148" t="str">
        <f>INDEX(ATS!$A:$AE,MATCH(ATS!$AP207,ATS!$AD:$AD,0),7)</f>
        <v>Active</v>
      </c>
    </row>
    <row r="208" spans="1:47" x14ac:dyDescent="0.2">
      <c r="A208">
        <v>810090</v>
      </c>
      <c r="B208" t="s">
        <v>656</v>
      </c>
      <c r="C208" t="s">
        <v>4226</v>
      </c>
      <c r="D208" t="s">
        <v>550</v>
      </c>
      <c r="E208" t="s">
        <v>89</v>
      </c>
      <c r="F208" t="s">
        <v>84</v>
      </c>
      <c r="G208" t="s">
        <v>128</v>
      </c>
      <c r="H208">
        <v>65</v>
      </c>
      <c r="I208">
        <v>65</v>
      </c>
      <c r="J208">
        <v>65</v>
      </c>
      <c r="K208">
        <v>65</v>
      </c>
      <c r="L208">
        <v>65</v>
      </c>
      <c r="M208">
        <v>65</v>
      </c>
      <c r="N208">
        <v>65</v>
      </c>
      <c r="O208">
        <v>65</v>
      </c>
      <c r="P208">
        <v>65</v>
      </c>
      <c r="Q208">
        <v>65</v>
      </c>
      <c r="R208">
        <v>65</v>
      </c>
      <c r="S208">
        <v>65</v>
      </c>
      <c r="T208">
        <v>65</v>
      </c>
      <c r="U208">
        <v>65</v>
      </c>
      <c r="V208">
        <v>65</v>
      </c>
      <c r="W208">
        <v>65</v>
      </c>
      <c r="X208">
        <v>65</v>
      </c>
      <c r="Y208">
        <v>65</v>
      </c>
      <c r="Z208">
        <v>65</v>
      </c>
      <c r="AA208">
        <v>65</v>
      </c>
      <c r="AC208" s="180" t="str">
        <f t="shared" si="15"/>
        <v>810090-MBLCK-OS</v>
      </c>
      <c r="AD208" s="181">
        <f>IF(B208="NET","",IF(B208="","",IFERROR(VLOOKUP(AC208,EAN!$A:$B,2,FALSE),"MANGLER - MÅ OPPDATERE EAN-FANEN")))</f>
        <v>7048652542373</v>
      </c>
      <c r="AE208" s="180">
        <f t="shared" si="12"/>
        <v>65</v>
      </c>
      <c r="AF208" s="180">
        <f t="shared" si="13"/>
        <v>65</v>
      </c>
      <c r="AH208" s="133">
        <f>IF(B208="NET","",IFERROR(VLOOKUP(AD208,'2) Order Form'!$W$9:$W$684,1,FALSE),"Ikke med I order form"))</f>
        <v>7048652542373</v>
      </c>
      <c r="AJ208" s="159">
        <v>7048652327116</v>
      </c>
      <c r="AK208" s="149">
        <f>IFERROR(VLOOKUP(AJ208,'2) Order Form'!$W$9:$W$724,1,FALSE),"Ikke med I order form")</f>
        <v>7048652327116</v>
      </c>
      <c r="AL208" s="182">
        <f>INDEX(ATS!$A:$AE,MATCH(ATS!$AJ208,ATS!$AD:$AD,0),1)</f>
        <v>835014</v>
      </c>
      <c r="AM208" s="182" t="str">
        <f>INDEX(ATS!$A:$AE,MATCH(ATS!$AJ208,ATS!$AD:$AD,0),2)</f>
        <v>Elbow Pads</v>
      </c>
      <c r="AN208" s="183" t="str">
        <f>INDEX(ATS!$A:$AE,MATCH(ATS!$AJ208,ATS!$AD:$AD,0),4)</f>
        <v>BLACK-S</v>
      </c>
      <c r="AP208" s="149">
        <v>7048652544742</v>
      </c>
      <c r="AQ208" s="149" t="str">
        <f t="shared" si="14"/>
        <v>Ikke med i Elastic</v>
      </c>
      <c r="AR208" s="182">
        <f>INDEX(ATS!$A:$AE,MATCH(ATS!$AP208,ATS!$AD:$AD,0),1)</f>
        <v>810091</v>
      </c>
      <c r="AS208" s="182" t="str">
        <f>INDEX(ATS!$A:$AE,MATCH(ATS!$AP208,ATS!$AD:$AD,0),2)</f>
        <v>Trailblazer Comfort Pads</v>
      </c>
      <c r="AT208" s="182" t="str">
        <f>INDEX(ATS!$A:$AE,MATCH(ATS!$AP208,ATS!$AD:$AD,0),4)</f>
        <v>TEBLK-SM</v>
      </c>
      <c r="AU208" s="148" t="str">
        <f>INDEX(ATS!$A:$AE,MATCH(ATS!$AP208,ATS!$AD:$AD,0),7)</f>
        <v>Active</v>
      </c>
    </row>
    <row r="209" spans="1:47" x14ac:dyDescent="0.2">
      <c r="A209">
        <v>810090</v>
      </c>
      <c r="B209" t="s">
        <v>656</v>
      </c>
      <c r="C209" t="s">
        <v>4226</v>
      </c>
      <c r="D209" t="s">
        <v>540</v>
      </c>
      <c r="E209" t="s">
        <v>422</v>
      </c>
      <c r="F209" t="s">
        <v>84</v>
      </c>
      <c r="G209" t="s">
        <v>128</v>
      </c>
      <c r="H209">
        <v>23</v>
      </c>
      <c r="I209">
        <v>23</v>
      </c>
      <c r="J209">
        <v>23</v>
      </c>
      <c r="K209">
        <v>23</v>
      </c>
      <c r="L209">
        <v>23</v>
      </c>
      <c r="M209">
        <v>23</v>
      </c>
      <c r="N209">
        <v>23</v>
      </c>
      <c r="O209">
        <v>23</v>
      </c>
      <c r="P209">
        <v>23</v>
      </c>
      <c r="Q209">
        <v>23</v>
      </c>
      <c r="R209">
        <v>23</v>
      </c>
      <c r="S209">
        <v>23</v>
      </c>
      <c r="T209">
        <v>23</v>
      </c>
      <c r="U209">
        <v>23</v>
      </c>
      <c r="V209">
        <v>23</v>
      </c>
      <c r="W209">
        <v>23</v>
      </c>
      <c r="X209">
        <v>23</v>
      </c>
      <c r="Y209">
        <v>23</v>
      </c>
      <c r="Z209">
        <v>23</v>
      </c>
      <c r="AA209">
        <v>23</v>
      </c>
      <c r="AC209" s="180" t="str">
        <f t="shared" si="15"/>
        <v>810090-MEAME-OS</v>
      </c>
      <c r="AD209" s="181">
        <f>IF(B209="NET","",IF(B209="","",IFERROR(VLOOKUP(AC209,EAN!$A:$B,2,FALSE),"MANGLER - MÅ OPPDATERE EAN-FANEN")))</f>
        <v>7048652661661</v>
      </c>
      <c r="AE209" s="180">
        <f t="shared" si="12"/>
        <v>23</v>
      </c>
      <c r="AF209" s="180">
        <f t="shared" si="13"/>
        <v>23</v>
      </c>
      <c r="AH209" s="133">
        <f>IF(B209="NET","",IFERROR(VLOOKUP(AD209,'2) Order Form'!$W$9:$W$684,1,FALSE),"Ikke med I order form"))</f>
        <v>7048652661661</v>
      </c>
      <c r="AJ209" s="159">
        <v>7048652327109</v>
      </c>
      <c r="AK209" s="149">
        <f>IFERROR(VLOOKUP(AJ209,'2) Order Form'!$W$9:$W$724,1,FALSE),"Ikke med I order form")</f>
        <v>7048652327109</v>
      </c>
      <c r="AL209" s="182">
        <f>INDEX(ATS!$A:$AE,MATCH(ATS!$AJ209,ATS!$AD:$AD,0),1)</f>
        <v>835014</v>
      </c>
      <c r="AM209" s="182" t="str">
        <f>INDEX(ATS!$A:$AE,MATCH(ATS!$AJ209,ATS!$AD:$AD,0),2)</f>
        <v>Elbow Pads</v>
      </c>
      <c r="AN209" s="183" t="str">
        <f>INDEX(ATS!$A:$AE,MATCH(ATS!$AJ209,ATS!$AD:$AD,0),4)</f>
        <v>BLACK-M</v>
      </c>
      <c r="AP209" s="149">
        <v>7048652544735</v>
      </c>
      <c r="AQ209" s="149" t="str">
        <f t="shared" si="14"/>
        <v>Ikke med i Elastic</v>
      </c>
      <c r="AR209" s="182">
        <f>INDEX(ATS!$A:$AE,MATCH(ATS!$AP209,ATS!$AD:$AD,0),1)</f>
        <v>810091</v>
      </c>
      <c r="AS209" s="182" t="str">
        <f>INDEX(ATS!$A:$AE,MATCH(ATS!$AP209,ATS!$AD:$AD,0),2)</f>
        <v>Trailblazer Comfort Pads</v>
      </c>
      <c r="AT209" s="182" t="str">
        <f>INDEX(ATS!$A:$AE,MATCH(ATS!$AP209,ATS!$AD:$AD,0),4)</f>
        <v>TEBLK-ML</v>
      </c>
      <c r="AU209" s="148" t="str">
        <f>INDEX(ATS!$A:$AE,MATCH(ATS!$AP209,ATS!$AD:$AD,0),7)</f>
        <v>Active</v>
      </c>
    </row>
    <row r="210" spans="1:47" x14ac:dyDescent="0.2">
      <c r="A210">
        <v>810090</v>
      </c>
      <c r="B210" t="s">
        <v>656</v>
      </c>
      <c r="C210" t="s">
        <v>4226</v>
      </c>
      <c r="D210" t="s">
        <v>657</v>
      </c>
      <c r="E210" t="s">
        <v>556</v>
      </c>
      <c r="F210" t="s">
        <v>84</v>
      </c>
      <c r="G210" t="s">
        <v>401</v>
      </c>
      <c r="H210">
        <v>8</v>
      </c>
      <c r="I210">
        <v>8</v>
      </c>
      <c r="J210">
        <v>8</v>
      </c>
      <c r="K210">
        <v>8</v>
      </c>
      <c r="L210">
        <v>8</v>
      </c>
      <c r="M210">
        <v>8</v>
      </c>
      <c r="N210">
        <v>8</v>
      </c>
      <c r="O210">
        <v>8</v>
      </c>
      <c r="P210">
        <v>8</v>
      </c>
      <c r="Q210">
        <v>8</v>
      </c>
      <c r="R210">
        <v>8</v>
      </c>
      <c r="S210">
        <v>8</v>
      </c>
      <c r="T210">
        <v>8</v>
      </c>
      <c r="U210">
        <v>8</v>
      </c>
      <c r="V210">
        <v>8</v>
      </c>
      <c r="W210">
        <v>8</v>
      </c>
      <c r="X210">
        <v>8</v>
      </c>
      <c r="Y210">
        <v>8</v>
      </c>
      <c r="Z210">
        <v>8</v>
      </c>
      <c r="AA210">
        <v>8</v>
      </c>
      <c r="AC210" s="180" t="str">
        <f t="shared" si="15"/>
        <v>810090-MFGN-OS</v>
      </c>
      <c r="AD210" s="181">
        <f>IF(B210="NET","",IF(B210="","",IFERROR(VLOOKUP(AC210,EAN!$A:$B,2,FALSE),"MANGLER - MÅ OPPDATERE EAN-FANEN")))</f>
        <v>7048652542380</v>
      </c>
      <c r="AE210" s="180">
        <f t="shared" si="12"/>
        <v>8</v>
      </c>
      <c r="AF210" s="180">
        <f t="shared" si="13"/>
        <v>8</v>
      </c>
      <c r="AH210" s="149" t="str">
        <f>IF(B210="NET","",IFERROR(VLOOKUP(AD210,'2) Order Form'!$W$9:$W$684,1,FALSE),"Ikke med I order form"))</f>
        <v>Ikke med I order form</v>
      </c>
      <c r="AI210" s="171"/>
      <c r="AJ210" s="159">
        <v>7048652327093</v>
      </c>
      <c r="AK210" s="149">
        <f>IFERROR(VLOOKUP(AJ210,'2) Order Form'!$W$9:$W$724,1,FALSE),"Ikke med I order form")</f>
        <v>7048652327093</v>
      </c>
      <c r="AL210" s="182">
        <f>INDEX(ATS!$A:$AE,MATCH(ATS!$AJ210,ATS!$AD:$AD,0),1)</f>
        <v>835014</v>
      </c>
      <c r="AM210" s="182" t="str">
        <f>INDEX(ATS!$A:$AE,MATCH(ATS!$AJ210,ATS!$AD:$AD,0),2)</f>
        <v>Elbow Pads</v>
      </c>
      <c r="AN210" s="183" t="str">
        <f>INDEX(ATS!$A:$AE,MATCH(ATS!$AJ210,ATS!$AD:$AD,0),4)</f>
        <v>BLACK-L</v>
      </c>
      <c r="AP210" s="149">
        <v>7048652544728</v>
      </c>
      <c r="AQ210" s="149" t="str">
        <f t="shared" si="14"/>
        <v>Ikke med i Elastic</v>
      </c>
      <c r="AR210" s="182">
        <f>INDEX(ATS!$A:$AE,MATCH(ATS!$AP210,ATS!$AD:$AD,0),1)</f>
        <v>810091</v>
      </c>
      <c r="AS210" s="182" t="str">
        <f>INDEX(ATS!$A:$AE,MATCH(ATS!$AP210,ATS!$AD:$AD,0),2)</f>
        <v>Trailblazer Comfort Pads</v>
      </c>
      <c r="AT210" s="182" t="str">
        <f>INDEX(ATS!$A:$AE,MATCH(ATS!$AP210,ATS!$AD:$AD,0),4)</f>
        <v>TEBLK-LXL</v>
      </c>
      <c r="AU210" s="148" t="str">
        <f>INDEX(ATS!$A:$AE,MATCH(ATS!$AP210,ATS!$AD:$AD,0),7)</f>
        <v>Active</v>
      </c>
    </row>
    <row r="211" spans="1:47" x14ac:dyDescent="0.2">
      <c r="A211">
        <v>810090</v>
      </c>
      <c r="B211" t="s">
        <v>656</v>
      </c>
      <c r="C211" t="s">
        <v>4226</v>
      </c>
      <c r="D211" t="s">
        <v>575</v>
      </c>
      <c r="E211" t="s">
        <v>97</v>
      </c>
      <c r="F211" t="s">
        <v>84</v>
      </c>
      <c r="G211" t="s">
        <v>128</v>
      </c>
      <c r="H211">
        <v>22</v>
      </c>
      <c r="I211">
        <v>22</v>
      </c>
      <c r="J211">
        <v>22</v>
      </c>
      <c r="K211">
        <v>22</v>
      </c>
      <c r="L211">
        <v>22</v>
      </c>
      <c r="M211">
        <v>22</v>
      </c>
      <c r="N211">
        <v>22</v>
      </c>
      <c r="O211">
        <v>22</v>
      </c>
      <c r="P211">
        <v>22</v>
      </c>
      <c r="Q211">
        <v>22</v>
      </c>
      <c r="R211">
        <v>22</v>
      </c>
      <c r="S211">
        <v>22</v>
      </c>
      <c r="T211">
        <v>22</v>
      </c>
      <c r="U211">
        <v>22</v>
      </c>
      <c r="V211">
        <v>22</v>
      </c>
      <c r="W211">
        <v>22</v>
      </c>
      <c r="X211">
        <v>22</v>
      </c>
      <c r="Y211">
        <v>22</v>
      </c>
      <c r="Z211">
        <v>22</v>
      </c>
      <c r="AA211">
        <v>22</v>
      </c>
      <c r="AC211" s="180" t="str">
        <f t="shared" si="15"/>
        <v>810090-MOPRE-OS</v>
      </c>
      <c r="AD211" s="181">
        <f>IF(B211="NET","",IF(B211="","",IFERROR(VLOOKUP(AC211,EAN!$A:$B,2,FALSE),"MANGLER - MÅ OPPDATERE EAN-FANEN")))</f>
        <v>7048652664136</v>
      </c>
      <c r="AE211" s="180">
        <f t="shared" si="12"/>
        <v>22</v>
      </c>
      <c r="AF211" s="180">
        <f t="shared" si="13"/>
        <v>22</v>
      </c>
      <c r="AH211" s="149">
        <f>IF(B211="NET","",IFERROR(VLOOKUP(AD211,'2) Order Form'!$W$9:$W$684,1,FALSE),"Ikke med I order form"))</f>
        <v>7048652664136</v>
      </c>
      <c r="AI211" s="171"/>
      <c r="AJ211" s="159">
        <v>7048652327123</v>
      </c>
      <c r="AK211" s="149">
        <f>IFERROR(VLOOKUP(AJ211,'2) Order Form'!$W$9:$W$724,1,FALSE),"Ikke med I order form")</f>
        <v>7048652327123</v>
      </c>
      <c r="AL211" s="182">
        <f>INDEX(ATS!$A:$AE,MATCH(ATS!$AJ211,ATS!$AD:$AD,0),1)</f>
        <v>835014</v>
      </c>
      <c r="AM211" s="182" t="str">
        <f>INDEX(ATS!$A:$AE,MATCH(ATS!$AJ211,ATS!$AD:$AD,0),2)</f>
        <v>Elbow Pads</v>
      </c>
      <c r="AN211" s="183" t="str">
        <f>INDEX(ATS!$A:$AE,MATCH(ATS!$AJ211,ATS!$AD:$AD,0),4)</f>
        <v>BLACK-XL</v>
      </c>
      <c r="AP211" s="149">
        <v>7048652661500</v>
      </c>
      <c r="AQ211" s="149" t="str">
        <f t="shared" si="14"/>
        <v>Ikke med i Elastic</v>
      </c>
      <c r="AR211" s="182">
        <f>INDEX(ATS!$A:$AE,MATCH(ATS!$AP211,ATS!$AD:$AD,0),1)</f>
        <v>810057</v>
      </c>
      <c r="AS211" s="182" t="str">
        <f>INDEX(ATS!$A:$AE,MATCH(ATS!$AP211,ATS!$AD:$AD,0),2)</f>
        <v>Dissenter Visor (+JR)</v>
      </c>
      <c r="AT211" s="182" t="str">
        <f>INDEX(ATS!$A:$AE,MATCH(ATS!$AP211,ATS!$AD:$AD,0),4)</f>
        <v>MEAME-OS</v>
      </c>
      <c r="AU211" s="148" t="str">
        <f>INDEX(ATS!$A:$AE,MATCH(ATS!$AP211,ATS!$AD:$AD,0),7)</f>
        <v>Stock</v>
      </c>
    </row>
    <row r="212" spans="1:47" x14ac:dyDescent="0.2">
      <c r="A212">
        <v>810090</v>
      </c>
      <c r="B212" t="s">
        <v>656</v>
      </c>
      <c r="C212" t="s">
        <v>4226</v>
      </c>
      <c r="D212" t="s">
        <v>576</v>
      </c>
      <c r="E212" t="s">
        <v>577</v>
      </c>
      <c r="F212" t="s">
        <v>84</v>
      </c>
      <c r="G212" t="s">
        <v>128</v>
      </c>
      <c r="H212">
        <v>31</v>
      </c>
      <c r="I212">
        <v>31</v>
      </c>
      <c r="J212">
        <v>31</v>
      </c>
      <c r="K212">
        <v>31</v>
      </c>
      <c r="L212">
        <v>31</v>
      </c>
      <c r="M212">
        <v>31</v>
      </c>
      <c r="N212">
        <v>31</v>
      </c>
      <c r="O212">
        <v>31</v>
      </c>
      <c r="P212">
        <v>31</v>
      </c>
      <c r="Q212">
        <v>31</v>
      </c>
      <c r="R212">
        <v>31</v>
      </c>
      <c r="S212">
        <v>31</v>
      </c>
      <c r="T212">
        <v>31</v>
      </c>
      <c r="U212">
        <v>31</v>
      </c>
      <c r="V212">
        <v>31</v>
      </c>
      <c r="W212">
        <v>31</v>
      </c>
      <c r="X212">
        <v>31</v>
      </c>
      <c r="Y212">
        <v>31</v>
      </c>
      <c r="Z212">
        <v>31</v>
      </c>
      <c r="AA212">
        <v>31</v>
      </c>
      <c r="AC212" s="180" t="str">
        <f t="shared" si="15"/>
        <v>810090-MRBE-OS</v>
      </c>
      <c r="AD212" s="181">
        <f>IF(B212="NET","",IF(B212="","",IFERROR(VLOOKUP(AC212,EAN!$A:$B,2,FALSE),"MANGLER - MÅ OPPDATERE EAN-FANEN")))</f>
        <v>7048652664129</v>
      </c>
      <c r="AE212" s="180">
        <f t="shared" si="12"/>
        <v>31</v>
      </c>
      <c r="AF212" s="180">
        <f t="shared" si="13"/>
        <v>31</v>
      </c>
      <c r="AH212" s="149">
        <f>IF(B212="NET","",IFERROR(VLOOKUP(AD212,'2) Order Form'!$W$9:$W$684,1,FALSE),"Ikke med I order form"))</f>
        <v>7048652664129</v>
      </c>
      <c r="AI212" s="171"/>
      <c r="AJ212" s="159">
        <v>7048652326980</v>
      </c>
      <c r="AK212" s="149">
        <f>IFERROR(VLOOKUP(AJ212,'2) Order Form'!$W$9:$W$724,1,FALSE),"Ikke med I order form")</f>
        <v>7048652326980</v>
      </c>
      <c r="AL212" s="182">
        <f>INDEX(ATS!$A:$AE,MATCH(ATS!$AJ212,ATS!$AD:$AD,0),1)</f>
        <v>835011</v>
      </c>
      <c r="AM212" s="182" t="str">
        <f>INDEX(ATS!$A:$AE,MATCH(ATS!$AJ212,ATS!$AD:$AD,0),2)</f>
        <v>Knee Guards</v>
      </c>
      <c r="AN212" s="183" t="str">
        <f>INDEX(ATS!$A:$AE,MATCH(ATS!$AJ212,ATS!$AD:$AD,0),4)</f>
        <v>BLACK-XS</v>
      </c>
      <c r="AP212" s="149">
        <v>7048652327710</v>
      </c>
      <c r="AQ212" s="149" t="str">
        <f t="shared" si="14"/>
        <v>Ikke med i Elastic</v>
      </c>
      <c r="AR212" s="182">
        <f>INDEX(ATS!$A:$AE,MATCH(ATS!$AP212,ATS!$AD:$AD,0),1)</f>
        <v>810057</v>
      </c>
      <c r="AS212" s="182" t="str">
        <f>INDEX(ATS!$A:$AE,MATCH(ATS!$AP212,ATS!$AD:$AD,0),2)</f>
        <v>Dissenter Visor (+JR)</v>
      </c>
      <c r="AT212" s="182" t="str">
        <f>INDEX(ATS!$A:$AE,MATCH(ATS!$AP212,ATS!$AD:$AD,0),4)</f>
        <v>MBLCK-OS</v>
      </c>
      <c r="AU212" s="148" t="str">
        <f>INDEX(ATS!$A:$AE,MATCH(ATS!$AP212,ATS!$AD:$AD,0),7)</f>
        <v>Active</v>
      </c>
    </row>
    <row r="213" spans="1:47" x14ac:dyDescent="0.2">
      <c r="A213">
        <v>810090</v>
      </c>
      <c r="B213" t="s">
        <v>656</v>
      </c>
      <c r="C213" t="s">
        <v>4226</v>
      </c>
      <c r="D213" t="s">
        <v>578</v>
      </c>
      <c r="E213" t="s">
        <v>208</v>
      </c>
      <c r="F213" t="s">
        <v>84</v>
      </c>
      <c r="G213" t="s">
        <v>401</v>
      </c>
      <c r="H213">
        <v>8</v>
      </c>
      <c r="I213">
        <v>8</v>
      </c>
      <c r="J213">
        <v>8</v>
      </c>
      <c r="K213">
        <v>8</v>
      </c>
      <c r="L213">
        <v>8</v>
      </c>
      <c r="M213">
        <v>8</v>
      </c>
      <c r="N213">
        <v>8</v>
      </c>
      <c r="O213">
        <v>8</v>
      </c>
      <c r="P213">
        <v>8</v>
      </c>
      <c r="Q213">
        <v>8</v>
      </c>
      <c r="R213">
        <v>8</v>
      </c>
      <c r="S213">
        <v>8</v>
      </c>
      <c r="T213">
        <v>8</v>
      </c>
      <c r="U213">
        <v>8</v>
      </c>
      <c r="V213">
        <v>8</v>
      </c>
      <c r="W213">
        <v>8</v>
      </c>
      <c r="X213">
        <v>8</v>
      </c>
      <c r="Y213">
        <v>8</v>
      </c>
      <c r="Z213">
        <v>8</v>
      </c>
      <c r="AA213">
        <v>8</v>
      </c>
      <c r="AC213" s="180" t="str">
        <f t="shared" si="15"/>
        <v>810090-MSBMC-OS</v>
      </c>
      <c r="AD213" s="181">
        <f>IF(B213="NET","",IF(B213="","",IFERROR(VLOOKUP(AC213,EAN!$A:$B,2,FALSE),"MANGLER - MÅ OPPDATERE EAN-FANEN")))</f>
        <v>7048652542397</v>
      </c>
      <c r="AE213" s="180">
        <f t="shared" si="12"/>
        <v>8</v>
      </c>
      <c r="AF213" s="180">
        <f t="shared" si="13"/>
        <v>8</v>
      </c>
      <c r="AH213" s="149" t="str">
        <f>IF(B213="NET","",IFERROR(VLOOKUP(AD213,'2) Order Form'!$W$9:$W$684,1,FALSE),"Ikke med I order form"))</f>
        <v>Ikke med I order form</v>
      </c>
      <c r="AI213" s="171"/>
      <c r="AJ213" s="159">
        <v>7048652326966</v>
      </c>
      <c r="AK213" s="149">
        <f>IFERROR(VLOOKUP(AJ213,'2) Order Form'!$W$9:$W$724,1,FALSE),"Ikke med I order form")</f>
        <v>7048652326966</v>
      </c>
      <c r="AL213" s="182">
        <f>INDEX(ATS!$A:$AE,MATCH(ATS!$AJ213,ATS!$AD:$AD,0),1)</f>
        <v>835011</v>
      </c>
      <c r="AM213" s="182" t="str">
        <f>INDEX(ATS!$A:$AE,MATCH(ATS!$AJ213,ATS!$AD:$AD,0),2)</f>
        <v>Knee Guards</v>
      </c>
      <c r="AN213" s="183" t="str">
        <f>INDEX(ATS!$A:$AE,MATCH(ATS!$AJ213,ATS!$AD:$AD,0),4)</f>
        <v>BLACK-S</v>
      </c>
      <c r="AP213" s="149">
        <v>7048652664143</v>
      </c>
      <c r="AQ213" s="149" t="str">
        <f t="shared" si="14"/>
        <v>Ikke med i Elastic</v>
      </c>
      <c r="AR213" s="182">
        <f>INDEX(ATS!$A:$AE,MATCH(ATS!$AP213,ATS!$AD:$AD,0),1)</f>
        <v>810057</v>
      </c>
      <c r="AS213" s="182" t="str">
        <f>INDEX(ATS!$A:$AE,MATCH(ATS!$AP213,ATS!$AD:$AD,0),2)</f>
        <v>Dissenter Visor (+JR)</v>
      </c>
      <c r="AT213" s="182" t="str">
        <f>INDEX(ATS!$A:$AE,MATCH(ATS!$AP213,ATS!$AD:$AD,0),4)</f>
        <v>MOPRE-OS</v>
      </c>
      <c r="AU213" s="148" t="str">
        <f>INDEX(ATS!$A:$AE,MATCH(ATS!$AP213,ATS!$AD:$AD,0),7)</f>
        <v>Stock</v>
      </c>
    </row>
    <row r="214" spans="1:47" x14ac:dyDescent="0.2">
      <c r="A214">
        <v>810090</v>
      </c>
      <c r="B214" t="s">
        <v>656</v>
      </c>
      <c r="C214" t="s">
        <v>4226</v>
      </c>
      <c r="D214" t="s">
        <v>543</v>
      </c>
      <c r="E214" t="s">
        <v>544</v>
      </c>
      <c r="F214" t="s">
        <v>84</v>
      </c>
      <c r="G214" t="s">
        <v>401</v>
      </c>
      <c r="H214">
        <v>6</v>
      </c>
      <c r="I214">
        <v>6</v>
      </c>
      <c r="J214">
        <v>6</v>
      </c>
      <c r="K214">
        <v>6</v>
      </c>
      <c r="L214">
        <v>6</v>
      </c>
      <c r="M214">
        <v>6</v>
      </c>
      <c r="N214">
        <v>6</v>
      </c>
      <c r="O214">
        <v>6</v>
      </c>
      <c r="P214">
        <v>6</v>
      </c>
      <c r="Q214">
        <v>6</v>
      </c>
      <c r="R214">
        <v>6</v>
      </c>
      <c r="S214">
        <v>6</v>
      </c>
      <c r="T214">
        <v>6</v>
      </c>
      <c r="U214">
        <v>6</v>
      </c>
      <c r="V214">
        <v>6</v>
      </c>
      <c r="W214">
        <v>6</v>
      </c>
      <c r="X214">
        <v>6</v>
      </c>
      <c r="Y214">
        <v>6</v>
      </c>
      <c r="Z214">
        <v>6</v>
      </c>
      <c r="AA214">
        <v>6</v>
      </c>
      <c r="AC214" s="180" t="str">
        <f t="shared" si="15"/>
        <v>810090-MSGMC-OS</v>
      </c>
      <c r="AD214" s="181">
        <f>IF(B214="NET","",IF(B214="","",IFERROR(VLOOKUP(AC214,EAN!$A:$B,2,FALSE),"MANGLER - MÅ OPPDATERE EAN-FANEN")))</f>
        <v>7048652542403</v>
      </c>
      <c r="AE214" s="180">
        <f t="shared" si="12"/>
        <v>6</v>
      </c>
      <c r="AF214" s="180">
        <f t="shared" si="13"/>
        <v>6</v>
      </c>
      <c r="AH214" s="149" t="str">
        <f>IF(B214="NET","",IFERROR(VLOOKUP(AD214,'2) Order Form'!$W$9:$W$684,1,FALSE),"Ikke med I order form"))</f>
        <v>Ikke med I order form</v>
      </c>
      <c r="AI214" s="171"/>
      <c r="AJ214" s="159">
        <v>7048652326959</v>
      </c>
      <c r="AK214" s="149">
        <f>IFERROR(VLOOKUP(AJ214,'2) Order Form'!$W$9:$W$724,1,FALSE),"Ikke med I order form")</f>
        <v>7048652326959</v>
      </c>
      <c r="AL214" s="182">
        <f>INDEX(ATS!$A:$AE,MATCH(ATS!$AJ214,ATS!$AD:$AD,0),1)</f>
        <v>835011</v>
      </c>
      <c r="AM214" s="182" t="str">
        <f>INDEX(ATS!$A:$AE,MATCH(ATS!$AJ214,ATS!$AD:$AD,0),2)</f>
        <v>Knee Guards</v>
      </c>
      <c r="AN214" s="183" t="str">
        <f>INDEX(ATS!$A:$AE,MATCH(ATS!$AJ214,ATS!$AD:$AD,0),4)</f>
        <v>BLACK-M</v>
      </c>
      <c r="AP214" s="149">
        <v>7048652664150</v>
      </c>
      <c r="AQ214" s="149" t="str">
        <f t="shared" si="14"/>
        <v>Ikke med i Elastic</v>
      </c>
      <c r="AR214" s="182">
        <f>INDEX(ATS!$A:$AE,MATCH(ATS!$AP214,ATS!$AD:$AD,0),1)</f>
        <v>810057</v>
      </c>
      <c r="AS214" s="182" t="str">
        <f>INDEX(ATS!$A:$AE,MATCH(ATS!$AP214,ATS!$AD:$AD,0),2)</f>
        <v>Dissenter Visor (+JR)</v>
      </c>
      <c r="AT214" s="182" t="str">
        <f>INDEX(ATS!$A:$AE,MATCH(ATS!$AP214,ATS!$AD:$AD,0),4)</f>
        <v>MRBE-OS</v>
      </c>
      <c r="AU214" s="148" t="str">
        <f>INDEX(ATS!$A:$AE,MATCH(ATS!$AP214,ATS!$AD:$AD,0),7)</f>
        <v>Stock</v>
      </c>
    </row>
    <row r="215" spans="1:47" x14ac:dyDescent="0.2">
      <c r="A215">
        <v>810090</v>
      </c>
      <c r="B215" t="s">
        <v>656</v>
      </c>
      <c r="C215" t="s">
        <v>4226</v>
      </c>
      <c r="D215" t="s">
        <v>562</v>
      </c>
      <c r="E215" t="s">
        <v>91</v>
      </c>
      <c r="F215" t="s">
        <v>84</v>
      </c>
      <c r="G215" t="s">
        <v>128</v>
      </c>
      <c r="H215">
        <v>40</v>
      </c>
      <c r="I215">
        <v>40</v>
      </c>
      <c r="J215">
        <v>40</v>
      </c>
      <c r="K215">
        <v>40</v>
      </c>
      <c r="L215">
        <v>40</v>
      </c>
      <c r="M215">
        <v>40</v>
      </c>
      <c r="N215">
        <v>40</v>
      </c>
      <c r="O215">
        <v>40</v>
      </c>
      <c r="P215">
        <v>40</v>
      </c>
      <c r="Q215">
        <v>40</v>
      </c>
      <c r="R215">
        <v>40</v>
      </c>
      <c r="S215">
        <v>40</v>
      </c>
      <c r="T215">
        <v>40</v>
      </c>
      <c r="U215">
        <v>40</v>
      </c>
      <c r="V215">
        <v>40</v>
      </c>
      <c r="W215">
        <v>40</v>
      </c>
      <c r="X215">
        <v>40</v>
      </c>
      <c r="Y215">
        <v>40</v>
      </c>
      <c r="Z215">
        <v>40</v>
      </c>
      <c r="AA215">
        <v>40</v>
      </c>
      <c r="AC215" s="180" t="str">
        <f t="shared" si="15"/>
        <v>810090-MWHTE-OS</v>
      </c>
      <c r="AD215" s="181">
        <f>IF(B215="NET","",IF(B215="","",IFERROR(VLOOKUP(AC215,EAN!$A:$B,2,FALSE),"MANGLER - MÅ OPPDATERE EAN-FANEN")))</f>
        <v>7048652542410</v>
      </c>
      <c r="AE215" s="180">
        <f t="shared" si="12"/>
        <v>40</v>
      </c>
      <c r="AF215" s="180">
        <f t="shared" si="13"/>
        <v>40</v>
      </c>
      <c r="AH215" s="149">
        <f>IF(B215="NET","",IFERROR(VLOOKUP(AD215,'2) Order Form'!$W$9:$W$684,1,FALSE),"Ikke med I order form"))</f>
        <v>7048652542410</v>
      </c>
      <c r="AI215" s="171"/>
      <c r="AJ215" s="159">
        <v>7048652326942</v>
      </c>
      <c r="AK215" s="149">
        <f>IFERROR(VLOOKUP(AJ215,'2) Order Form'!$W$9:$W$724,1,FALSE),"Ikke med I order form")</f>
        <v>7048652326942</v>
      </c>
      <c r="AL215" s="182">
        <f>INDEX(ATS!$A:$AE,MATCH(ATS!$AJ215,ATS!$AD:$AD,0),1)</f>
        <v>835011</v>
      </c>
      <c r="AM215" s="182" t="str">
        <f>INDEX(ATS!$A:$AE,MATCH(ATS!$AJ215,ATS!$AD:$AD,0),2)</f>
        <v>Knee Guards</v>
      </c>
      <c r="AN215" s="183" t="str">
        <f>INDEX(ATS!$A:$AE,MATCH(ATS!$AJ215,ATS!$AD:$AD,0),4)</f>
        <v>BLACK-L</v>
      </c>
      <c r="AP215" s="149">
        <v>7048652542601</v>
      </c>
      <c r="AQ215" s="149" t="str">
        <f t="shared" si="14"/>
        <v>Ikke med i Elastic</v>
      </c>
      <c r="AR215" s="182">
        <f>INDEX(ATS!$A:$AE,MATCH(ATS!$AP215,ATS!$AD:$AD,0),1)</f>
        <v>810057</v>
      </c>
      <c r="AS215" s="182" t="str">
        <f>INDEX(ATS!$A:$AE,MATCH(ATS!$AP215,ATS!$AD:$AD,0),2)</f>
        <v>Dissenter Visor (+JR)</v>
      </c>
      <c r="AT215" s="182" t="str">
        <f>INDEX(ATS!$A:$AE,MATCH(ATS!$AP215,ATS!$AD:$AD,0),4)</f>
        <v>MSGMC-OS</v>
      </c>
      <c r="AU215" s="148" t="str">
        <f>INDEX(ATS!$A:$AE,MATCH(ATS!$AP215,ATS!$AD:$AD,0),7)</f>
        <v>Active</v>
      </c>
    </row>
    <row r="216" spans="1:47" x14ac:dyDescent="0.2">
      <c r="A216">
        <v>810090</v>
      </c>
      <c r="B216" t="s">
        <v>656</v>
      </c>
      <c r="C216" t="s">
        <v>4226</v>
      </c>
      <c r="D216" t="s">
        <v>2144</v>
      </c>
      <c r="E216" t="s">
        <v>103</v>
      </c>
      <c r="F216" t="s">
        <v>84</v>
      </c>
      <c r="G216" t="s">
        <v>128</v>
      </c>
      <c r="H216">
        <v>7</v>
      </c>
      <c r="I216">
        <v>7</v>
      </c>
      <c r="J216">
        <v>7</v>
      </c>
      <c r="K216">
        <v>7</v>
      </c>
      <c r="L216">
        <v>7</v>
      </c>
      <c r="M216">
        <v>7</v>
      </c>
      <c r="N216">
        <v>7</v>
      </c>
      <c r="O216">
        <v>7</v>
      </c>
      <c r="P216">
        <v>7</v>
      </c>
      <c r="Q216">
        <v>7</v>
      </c>
      <c r="R216">
        <v>7</v>
      </c>
      <c r="S216">
        <v>7</v>
      </c>
      <c r="T216">
        <v>7</v>
      </c>
      <c r="U216">
        <v>7</v>
      </c>
      <c r="V216">
        <v>7</v>
      </c>
      <c r="W216">
        <v>7</v>
      </c>
      <c r="X216">
        <v>7</v>
      </c>
      <c r="Y216">
        <v>7</v>
      </c>
      <c r="Z216">
        <v>7</v>
      </c>
      <c r="AA216">
        <v>7</v>
      </c>
      <c r="AC216" s="180" t="str">
        <f t="shared" si="15"/>
        <v>810090-SGRM-OS</v>
      </c>
      <c r="AD216" s="181">
        <f>IF(B216="NET","",IF(B216="","",IFERROR(VLOOKUP(AC216,EAN!$A:$B,2,FALSE),"MANGLER - MÅ OPPDATERE EAN-FANEN")))</f>
        <v>7048652714992</v>
      </c>
      <c r="AE216" s="180">
        <f t="shared" si="12"/>
        <v>7</v>
      </c>
      <c r="AF216" s="180">
        <f t="shared" si="13"/>
        <v>7</v>
      </c>
      <c r="AH216" s="149">
        <f>IF(B216="NET","",IFERROR(VLOOKUP(AD216,'2) Order Form'!$W$9:$W$684,1,FALSE),"Ikke med I order form"))</f>
        <v>7048652714992</v>
      </c>
      <c r="AI216" s="171"/>
      <c r="AJ216" s="159">
        <v>7048652326973</v>
      </c>
      <c r="AK216" s="149">
        <f>IFERROR(VLOOKUP(AJ216,'2) Order Form'!$W$9:$W$724,1,FALSE),"Ikke med I order form")</f>
        <v>7048652326973</v>
      </c>
      <c r="AL216" s="182">
        <f>INDEX(ATS!$A:$AE,MATCH(ATS!$AJ216,ATS!$AD:$AD,0),1)</f>
        <v>835011</v>
      </c>
      <c r="AM216" s="182" t="str">
        <f>INDEX(ATS!$A:$AE,MATCH(ATS!$AJ216,ATS!$AD:$AD,0),2)</f>
        <v>Knee Guards</v>
      </c>
      <c r="AN216" s="183" t="str">
        <f>INDEX(ATS!$A:$AE,MATCH(ATS!$AJ216,ATS!$AD:$AD,0),4)</f>
        <v>BLACK-XL</v>
      </c>
      <c r="AP216" s="149">
        <v>7048652327772</v>
      </c>
      <c r="AQ216" s="149" t="str">
        <f t="shared" si="14"/>
        <v>Ikke med i Elastic</v>
      </c>
      <c r="AR216" s="182">
        <f>INDEX(ATS!$A:$AE,MATCH(ATS!$AP216,ATS!$AD:$AD,0),1)</f>
        <v>810057</v>
      </c>
      <c r="AS216" s="182" t="str">
        <f>INDEX(ATS!$A:$AE,MATCH(ATS!$AP216,ATS!$AD:$AD,0),2)</f>
        <v>Dissenter Visor (+JR)</v>
      </c>
      <c r="AT216" s="182" t="str">
        <f>INDEX(ATS!$A:$AE,MATCH(ATS!$AP216,ATS!$AD:$AD,0),4)</f>
        <v>MWHTE-OS</v>
      </c>
      <c r="AU216" s="148" t="str">
        <f>INDEX(ATS!$A:$AE,MATCH(ATS!$AP216,ATS!$AD:$AD,0),7)</f>
        <v>Active</v>
      </c>
    </row>
    <row r="217" spans="1:47" x14ac:dyDescent="0.2">
      <c r="A217" s="155">
        <v>810091</v>
      </c>
      <c r="B217" t="s">
        <v>292</v>
      </c>
      <c r="H217" s="155">
        <v>202137</v>
      </c>
      <c r="I217" s="155">
        <v>202137</v>
      </c>
      <c r="J217" s="155">
        <v>202137</v>
      </c>
      <c r="K217" s="155">
        <v>202137</v>
      </c>
      <c r="L217" s="155">
        <v>202137</v>
      </c>
      <c r="M217" s="155">
        <v>202137</v>
      </c>
      <c r="N217" s="155">
        <v>202137</v>
      </c>
      <c r="O217" s="155">
        <v>202137</v>
      </c>
      <c r="P217" s="155">
        <v>202137</v>
      </c>
      <c r="Q217" s="155">
        <v>202137</v>
      </c>
      <c r="R217" s="155">
        <v>202137</v>
      </c>
      <c r="S217" s="155">
        <v>202137</v>
      </c>
      <c r="T217" s="155">
        <v>202137</v>
      </c>
      <c r="U217" s="155">
        <v>202137</v>
      </c>
      <c r="V217" s="155">
        <v>202137</v>
      </c>
      <c r="W217" s="155">
        <v>202137</v>
      </c>
      <c r="X217" s="155">
        <v>202137</v>
      </c>
      <c r="Y217" s="155">
        <v>202137</v>
      </c>
      <c r="Z217" s="155">
        <v>202137</v>
      </c>
      <c r="AA217" s="155">
        <v>202137</v>
      </c>
      <c r="AC217" s="180" t="str">
        <f t="shared" si="15"/>
        <v>810091-</v>
      </c>
      <c r="AD217" s="181" t="str">
        <f>IF(B217="NET","",IF(B217="","",IFERROR(VLOOKUP(AC217,EAN!$A:$B,2,FALSE),"MANGLER - MÅ OPPDATERE EAN-FANEN")))</f>
        <v/>
      </c>
      <c r="AE217" s="180">
        <f t="shared" si="12"/>
        <v>202137</v>
      </c>
      <c r="AF217" s="180">
        <f t="shared" si="13"/>
        <v>202137</v>
      </c>
      <c r="AH217" s="149" t="str">
        <f>IF(B217="NET","",IFERROR(VLOOKUP(AD217,'2) Order Form'!$W$9:$W$684,1,FALSE),"Ikke med I order form"))</f>
        <v/>
      </c>
      <c r="AI217" s="171"/>
      <c r="AJ217" s="159">
        <v>7048652327086</v>
      </c>
      <c r="AK217" s="149">
        <f>IFERROR(VLOOKUP(AJ217,'2) Order Form'!$W$9:$W$724,1,FALSE),"Ikke med I order form")</f>
        <v>7048652327086</v>
      </c>
      <c r="AL217" s="182">
        <f>INDEX(ATS!$A:$AE,MATCH(ATS!$AJ217,ATS!$AD:$AD,0),1)</f>
        <v>835013</v>
      </c>
      <c r="AM217" s="182" t="str">
        <f>INDEX(ATS!$A:$AE,MATCH(ATS!$AJ217,ATS!$AD:$AD,0),2)</f>
        <v>Elbow Guards</v>
      </c>
      <c r="AN217" s="183" t="str">
        <f>INDEX(ATS!$A:$AE,MATCH(ATS!$AJ217,ATS!$AD:$AD,0),4)</f>
        <v>BLACK-XS</v>
      </c>
      <c r="AP217" s="149">
        <v>7048652544797</v>
      </c>
      <c r="AQ217" s="149" t="str">
        <f t="shared" si="14"/>
        <v>Ikke med i Elastic</v>
      </c>
      <c r="AR217" s="182">
        <f>INDEX(ATS!$A:$AE,MATCH(ATS!$AP217,ATS!$AD:$AD,0),1)</f>
        <v>810097</v>
      </c>
      <c r="AS217" s="182" t="str">
        <f>INDEX(ATS!$A:$AE,MATCH(ATS!$AP217,ATS!$AD:$AD,0),2)</f>
        <v>Dissenter Mips Comfort Pads 7 mm</v>
      </c>
      <c r="AT217" s="182" t="str">
        <f>INDEX(ATS!$A:$AE,MATCH(ATS!$AP217,ATS!$AD:$AD,0),4)</f>
        <v>TEBLK-SM</v>
      </c>
      <c r="AU217" s="148" t="str">
        <f>INDEX(ATS!$A:$AE,MATCH(ATS!$AP217,ATS!$AD:$AD,0),7)</f>
        <v>Active</v>
      </c>
    </row>
    <row r="218" spans="1:47" x14ac:dyDescent="0.2">
      <c r="A218">
        <v>810091</v>
      </c>
      <c r="B218" t="s">
        <v>658</v>
      </c>
      <c r="C218" t="s">
        <v>4226</v>
      </c>
      <c r="D218" t="s">
        <v>569</v>
      </c>
      <c r="E218" t="s">
        <v>288</v>
      </c>
      <c r="F218" t="s">
        <v>85</v>
      </c>
      <c r="G218" t="s">
        <v>128</v>
      </c>
      <c r="H218">
        <v>12</v>
      </c>
      <c r="I218">
        <v>12</v>
      </c>
      <c r="J218">
        <v>12</v>
      </c>
      <c r="K218">
        <v>12</v>
      </c>
      <c r="L218">
        <v>12</v>
      </c>
      <c r="M218">
        <v>12</v>
      </c>
      <c r="N218">
        <v>12</v>
      </c>
      <c r="O218">
        <v>12</v>
      </c>
      <c r="P218">
        <v>12</v>
      </c>
      <c r="Q218">
        <v>12</v>
      </c>
      <c r="R218">
        <v>12</v>
      </c>
      <c r="S218">
        <v>12</v>
      </c>
      <c r="T218">
        <v>12</v>
      </c>
      <c r="U218">
        <v>12</v>
      </c>
      <c r="V218">
        <v>12</v>
      </c>
      <c r="W218">
        <v>12</v>
      </c>
      <c r="X218">
        <v>12</v>
      </c>
      <c r="Y218">
        <v>12</v>
      </c>
      <c r="Z218">
        <v>12</v>
      </c>
      <c r="AA218">
        <v>12</v>
      </c>
      <c r="AC218" s="180" t="str">
        <f t="shared" si="15"/>
        <v>810091-TEBLK-SM</v>
      </c>
      <c r="AD218" s="181">
        <f>IF(B218="NET","",IF(B218="","",IFERROR(VLOOKUP(AC218,EAN!$A:$B,2,FALSE),"MANGLER - MÅ OPPDATERE EAN-FANEN")))</f>
        <v>7048652544742</v>
      </c>
      <c r="AE218" s="180">
        <f t="shared" si="12"/>
        <v>12</v>
      </c>
      <c r="AF218" s="180">
        <f t="shared" si="13"/>
        <v>12</v>
      </c>
      <c r="AH218" s="133">
        <f>IF(B218="NET","",IFERROR(VLOOKUP(AD218,'2) Order Form'!$W$9:$W$684,1,FALSE),"Ikke med I order form"))</f>
        <v>7048652544742</v>
      </c>
      <c r="AJ218" s="159">
        <v>7048652327062</v>
      </c>
      <c r="AK218" s="149">
        <f>IFERROR(VLOOKUP(AJ218,'2) Order Form'!$W$9:$W$724,1,FALSE),"Ikke med I order form")</f>
        <v>7048652327062</v>
      </c>
      <c r="AL218" s="182">
        <f>INDEX(ATS!$A:$AE,MATCH(ATS!$AJ218,ATS!$AD:$AD,0),1)</f>
        <v>835013</v>
      </c>
      <c r="AM218" s="182" t="str">
        <f>INDEX(ATS!$A:$AE,MATCH(ATS!$AJ218,ATS!$AD:$AD,0),2)</f>
        <v>Elbow Guards</v>
      </c>
      <c r="AN218" s="183" t="str">
        <f>INDEX(ATS!$A:$AE,MATCH(ATS!$AJ218,ATS!$AD:$AD,0),4)</f>
        <v>BLACK-S</v>
      </c>
      <c r="AP218" s="149">
        <v>7048652544780</v>
      </c>
      <c r="AQ218" s="149" t="str">
        <f t="shared" si="14"/>
        <v>Ikke med i Elastic</v>
      </c>
      <c r="AR218" s="182">
        <f>INDEX(ATS!$A:$AE,MATCH(ATS!$AP218,ATS!$AD:$AD,0),1)</f>
        <v>810097</v>
      </c>
      <c r="AS218" s="182" t="str">
        <f>INDEX(ATS!$A:$AE,MATCH(ATS!$AP218,ATS!$AD:$AD,0),2)</f>
        <v>Dissenter Mips Comfort Pads 7 mm</v>
      </c>
      <c r="AT218" s="182" t="str">
        <f>INDEX(ATS!$A:$AE,MATCH(ATS!$AP218,ATS!$AD:$AD,0),4)</f>
        <v>TEBLK-ML</v>
      </c>
      <c r="AU218" s="148" t="str">
        <f>INDEX(ATS!$A:$AE,MATCH(ATS!$AP218,ATS!$AD:$AD,0),7)</f>
        <v>Active</v>
      </c>
    </row>
    <row r="219" spans="1:47" x14ac:dyDescent="0.2">
      <c r="A219">
        <v>810091</v>
      </c>
      <c r="B219" t="s">
        <v>658</v>
      </c>
      <c r="C219" t="s">
        <v>4226</v>
      </c>
      <c r="D219" t="s">
        <v>570</v>
      </c>
      <c r="E219" t="s">
        <v>288</v>
      </c>
      <c r="F219" t="s">
        <v>86</v>
      </c>
      <c r="G219" t="s">
        <v>128</v>
      </c>
      <c r="H219">
        <v>15</v>
      </c>
      <c r="I219">
        <v>15</v>
      </c>
      <c r="J219">
        <v>15</v>
      </c>
      <c r="K219">
        <v>15</v>
      </c>
      <c r="L219">
        <v>15</v>
      </c>
      <c r="M219">
        <v>15</v>
      </c>
      <c r="N219">
        <v>15</v>
      </c>
      <c r="O219">
        <v>15</v>
      </c>
      <c r="P219">
        <v>15</v>
      </c>
      <c r="Q219">
        <v>15</v>
      </c>
      <c r="R219">
        <v>15</v>
      </c>
      <c r="S219">
        <v>15</v>
      </c>
      <c r="T219">
        <v>15</v>
      </c>
      <c r="U219">
        <v>15</v>
      </c>
      <c r="V219">
        <v>15</v>
      </c>
      <c r="W219">
        <v>15</v>
      </c>
      <c r="X219">
        <v>15</v>
      </c>
      <c r="Y219">
        <v>15</v>
      </c>
      <c r="Z219">
        <v>15</v>
      </c>
      <c r="AA219">
        <v>15</v>
      </c>
      <c r="AC219" s="180" t="str">
        <f t="shared" si="15"/>
        <v>810091-TEBLK-ML</v>
      </c>
      <c r="AD219" s="181">
        <f>IF(B219="NET","",IF(B219="","",IFERROR(VLOOKUP(AC219,EAN!$A:$B,2,FALSE),"MANGLER - MÅ OPPDATERE EAN-FANEN")))</f>
        <v>7048652544735</v>
      </c>
      <c r="AE219" s="180">
        <f t="shared" si="12"/>
        <v>15</v>
      </c>
      <c r="AF219" s="180">
        <f t="shared" si="13"/>
        <v>15</v>
      </c>
      <c r="AH219" s="133">
        <f>IF(B219="NET","",IFERROR(VLOOKUP(AD219,'2) Order Form'!$W$9:$W$684,1,FALSE),"Ikke med I order form"))</f>
        <v>7048652544735</v>
      </c>
      <c r="AJ219" s="159">
        <v>7048652327055</v>
      </c>
      <c r="AK219" s="149">
        <f>IFERROR(VLOOKUP(AJ219,'2) Order Form'!$W$9:$W$724,1,FALSE),"Ikke med I order form")</f>
        <v>7048652327055</v>
      </c>
      <c r="AL219" s="182">
        <f>INDEX(ATS!$A:$AE,MATCH(ATS!$AJ219,ATS!$AD:$AD,0),1)</f>
        <v>835013</v>
      </c>
      <c r="AM219" s="182" t="str">
        <f>INDEX(ATS!$A:$AE,MATCH(ATS!$AJ219,ATS!$AD:$AD,0),2)</f>
        <v>Elbow Guards</v>
      </c>
      <c r="AN219" s="183" t="str">
        <f>INDEX(ATS!$A:$AE,MATCH(ATS!$AJ219,ATS!$AD:$AD,0),4)</f>
        <v>BLACK-M</v>
      </c>
      <c r="AP219" s="149">
        <v>7048652544773</v>
      </c>
      <c r="AQ219" s="149" t="str">
        <f t="shared" si="14"/>
        <v>Ikke med i Elastic</v>
      </c>
      <c r="AR219" s="182">
        <f>INDEX(ATS!$A:$AE,MATCH(ATS!$AP219,ATS!$AD:$AD,0),1)</f>
        <v>810097</v>
      </c>
      <c r="AS219" s="182" t="str">
        <f>INDEX(ATS!$A:$AE,MATCH(ATS!$AP219,ATS!$AD:$AD,0),2)</f>
        <v>Dissenter Mips Comfort Pads 7 mm</v>
      </c>
      <c r="AT219" s="182" t="str">
        <f>INDEX(ATS!$A:$AE,MATCH(ATS!$AP219,ATS!$AD:$AD,0),4)</f>
        <v>TEBLK-LXL</v>
      </c>
      <c r="AU219" s="148" t="str">
        <f>INDEX(ATS!$A:$AE,MATCH(ATS!$AP219,ATS!$AD:$AD,0),7)</f>
        <v>Active</v>
      </c>
    </row>
    <row r="220" spans="1:47" x14ac:dyDescent="0.2">
      <c r="A220">
        <v>810091</v>
      </c>
      <c r="B220" t="s">
        <v>658</v>
      </c>
      <c r="C220" t="s">
        <v>4226</v>
      </c>
      <c r="D220" t="s">
        <v>571</v>
      </c>
      <c r="E220" t="s">
        <v>288</v>
      </c>
      <c r="F220" t="s">
        <v>87</v>
      </c>
      <c r="G220" t="s">
        <v>128</v>
      </c>
      <c r="H220">
        <v>3</v>
      </c>
      <c r="I220">
        <v>3</v>
      </c>
      <c r="J220">
        <v>3</v>
      </c>
      <c r="K220">
        <v>3</v>
      </c>
      <c r="L220">
        <v>3</v>
      </c>
      <c r="M220">
        <v>3</v>
      </c>
      <c r="N220">
        <v>3</v>
      </c>
      <c r="O220">
        <v>3</v>
      </c>
      <c r="P220">
        <v>3</v>
      </c>
      <c r="Q220">
        <v>3</v>
      </c>
      <c r="R220">
        <v>3</v>
      </c>
      <c r="S220">
        <v>3</v>
      </c>
      <c r="T220">
        <v>3</v>
      </c>
      <c r="U220">
        <v>3</v>
      </c>
      <c r="V220">
        <v>3</v>
      </c>
      <c r="W220">
        <v>3</v>
      </c>
      <c r="X220">
        <v>3</v>
      </c>
      <c r="Y220">
        <v>3</v>
      </c>
      <c r="Z220">
        <v>3</v>
      </c>
      <c r="AA220">
        <v>3</v>
      </c>
      <c r="AC220" s="180" t="str">
        <f t="shared" si="15"/>
        <v>810091-TEBLK-LXL</v>
      </c>
      <c r="AD220" s="181">
        <f>IF(B220="NET","",IF(B220="","",IFERROR(VLOOKUP(AC220,EAN!$A:$B,2,FALSE),"MANGLER - MÅ OPPDATERE EAN-FANEN")))</f>
        <v>7048652544728</v>
      </c>
      <c r="AE220" s="180">
        <f t="shared" si="12"/>
        <v>3</v>
      </c>
      <c r="AF220" s="180">
        <f t="shared" si="13"/>
        <v>3</v>
      </c>
      <c r="AH220" s="133">
        <f>IF(B220="NET","",IFERROR(VLOOKUP(AD220,'2) Order Form'!$W$9:$W$684,1,FALSE),"Ikke med I order form"))</f>
        <v>7048652544728</v>
      </c>
      <c r="AJ220" s="159">
        <v>7048652327048</v>
      </c>
      <c r="AK220" s="149">
        <f>IFERROR(VLOOKUP(AJ220,'2) Order Form'!$W$9:$W$724,1,FALSE),"Ikke med I order form")</f>
        <v>7048652327048</v>
      </c>
      <c r="AL220" s="182">
        <f>INDEX(ATS!$A:$AE,MATCH(ATS!$AJ220,ATS!$AD:$AD,0),1)</f>
        <v>835013</v>
      </c>
      <c r="AM220" s="182" t="str">
        <f>INDEX(ATS!$A:$AE,MATCH(ATS!$AJ220,ATS!$AD:$AD,0),2)</f>
        <v>Elbow Guards</v>
      </c>
      <c r="AN220" s="183" t="str">
        <f>INDEX(ATS!$A:$AE,MATCH(ATS!$AJ220,ATS!$AD:$AD,0),4)</f>
        <v>BLACK-L</v>
      </c>
      <c r="AP220" s="149">
        <v>7048652327802</v>
      </c>
      <c r="AQ220" s="149" t="str">
        <f t="shared" si="14"/>
        <v>Ikke med i Elastic</v>
      </c>
      <c r="AR220" s="182">
        <f>INDEX(ATS!$A:$AE,MATCH(ATS!$AP220,ATS!$AD:$AD,0),1)</f>
        <v>810058</v>
      </c>
      <c r="AS220" s="182" t="str">
        <f>INDEX(ATS!$A:$AE,MATCH(ATS!$AP220,ATS!$AD:$AD,0),2)</f>
        <v>Dissenter Comfort Pads 7 mm</v>
      </c>
      <c r="AT220" s="182" t="str">
        <f>INDEX(ATS!$A:$AE,MATCH(ATS!$AP220,ATS!$AD:$AD,0),4)</f>
        <v>TEBLK-SM</v>
      </c>
      <c r="AU220" s="148" t="str">
        <f>INDEX(ATS!$A:$AE,MATCH(ATS!$AP220,ATS!$AD:$AD,0),7)</f>
        <v>Active</v>
      </c>
    </row>
    <row r="221" spans="1:47" x14ac:dyDescent="0.2">
      <c r="A221" s="155">
        <v>810092</v>
      </c>
      <c r="B221" t="s">
        <v>292</v>
      </c>
      <c r="H221" s="155">
        <v>202137</v>
      </c>
      <c r="I221" s="155">
        <v>202137</v>
      </c>
      <c r="J221" s="155">
        <v>202137</v>
      </c>
      <c r="K221" s="155">
        <v>202137</v>
      </c>
      <c r="L221" s="155">
        <v>202137</v>
      </c>
      <c r="M221" s="155">
        <v>202137</v>
      </c>
      <c r="N221" s="155">
        <v>202137</v>
      </c>
      <c r="O221" s="155">
        <v>202137</v>
      </c>
      <c r="P221" s="155">
        <v>202137</v>
      </c>
      <c r="Q221" s="155">
        <v>202137</v>
      </c>
      <c r="R221" s="155">
        <v>202137</v>
      </c>
      <c r="S221" s="155">
        <v>202137</v>
      </c>
      <c r="T221" s="155">
        <v>202137</v>
      </c>
      <c r="U221" s="155">
        <v>202137</v>
      </c>
      <c r="V221" s="155">
        <v>202137</v>
      </c>
      <c r="W221" s="155">
        <v>202137</v>
      </c>
      <c r="X221" s="155">
        <v>202137</v>
      </c>
      <c r="Y221" s="155">
        <v>202137</v>
      </c>
      <c r="Z221" s="155">
        <v>202137</v>
      </c>
      <c r="AA221" s="155">
        <v>202137</v>
      </c>
      <c r="AC221" s="180" t="str">
        <f t="shared" si="15"/>
        <v>810092-</v>
      </c>
      <c r="AD221" s="181" t="str">
        <f>IF(B221="NET","",IF(B221="","",IFERROR(VLOOKUP(AC221,EAN!$A:$B,2,FALSE),"MANGLER - MÅ OPPDATERE EAN-FANEN")))</f>
        <v/>
      </c>
      <c r="AE221" s="180">
        <f t="shared" si="12"/>
        <v>202137</v>
      </c>
      <c r="AF221" s="180">
        <f t="shared" si="13"/>
        <v>202137</v>
      </c>
      <c r="AH221" s="133" t="str">
        <f>IF(B221="NET","",IFERROR(VLOOKUP(AD221,'2) Order Form'!$W$9:$W$684,1,FALSE),"Ikke med I order form"))</f>
        <v/>
      </c>
      <c r="AJ221" s="159">
        <v>7048652327079</v>
      </c>
      <c r="AK221" s="149">
        <f>IFERROR(VLOOKUP(AJ221,'2) Order Form'!$W$9:$W$724,1,FALSE),"Ikke med I order form")</f>
        <v>7048652327079</v>
      </c>
      <c r="AL221" s="182">
        <f>INDEX(ATS!$A:$AE,MATCH(ATS!$AJ221,ATS!$AD:$AD,0),1)</f>
        <v>835013</v>
      </c>
      <c r="AM221" s="182" t="str">
        <f>INDEX(ATS!$A:$AE,MATCH(ATS!$AJ221,ATS!$AD:$AD,0),2)</f>
        <v>Elbow Guards</v>
      </c>
      <c r="AN221" s="183" t="str">
        <f>INDEX(ATS!$A:$AE,MATCH(ATS!$AJ221,ATS!$AD:$AD,0),4)</f>
        <v>BLACK-XL</v>
      </c>
      <c r="AP221" s="149">
        <v>7048652327796</v>
      </c>
      <c r="AQ221" s="149" t="str">
        <f t="shared" si="14"/>
        <v>Ikke med i Elastic</v>
      </c>
      <c r="AR221" s="182">
        <f>INDEX(ATS!$A:$AE,MATCH(ATS!$AP221,ATS!$AD:$AD,0),1)</f>
        <v>810058</v>
      </c>
      <c r="AS221" s="182" t="str">
        <f>INDEX(ATS!$A:$AE,MATCH(ATS!$AP221,ATS!$AD:$AD,0),2)</f>
        <v>Dissenter Comfort Pads 7 mm</v>
      </c>
      <c r="AT221" s="182" t="str">
        <f>INDEX(ATS!$A:$AE,MATCH(ATS!$AP221,ATS!$AD:$AD,0),4)</f>
        <v>TEBLK-ML</v>
      </c>
      <c r="AU221" s="148" t="str">
        <f>INDEX(ATS!$A:$AE,MATCH(ATS!$AP221,ATS!$AD:$AD,0),7)</f>
        <v>Active</v>
      </c>
    </row>
    <row r="222" spans="1:47" x14ac:dyDescent="0.2">
      <c r="A222">
        <v>810092</v>
      </c>
      <c r="B222" t="s">
        <v>659</v>
      </c>
      <c r="C222" t="s">
        <v>4226</v>
      </c>
      <c r="D222" t="s">
        <v>287</v>
      </c>
      <c r="E222" t="s">
        <v>288</v>
      </c>
      <c r="F222" t="s">
        <v>84</v>
      </c>
      <c r="G222" t="s">
        <v>128</v>
      </c>
      <c r="H222">
        <v>156</v>
      </c>
      <c r="I222">
        <v>156</v>
      </c>
      <c r="J222">
        <v>156</v>
      </c>
      <c r="K222">
        <v>156</v>
      </c>
      <c r="L222">
        <v>156</v>
      </c>
      <c r="M222">
        <v>156</v>
      </c>
      <c r="N222">
        <v>156</v>
      </c>
      <c r="O222">
        <v>156</v>
      </c>
      <c r="P222">
        <v>156</v>
      </c>
      <c r="Q222">
        <v>156</v>
      </c>
      <c r="R222">
        <v>156</v>
      </c>
      <c r="S222">
        <v>156</v>
      </c>
      <c r="T222">
        <v>156</v>
      </c>
      <c r="U222">
        <v>156</v>
      </c>
      <c r="V222">
        <v>156</v>
      </c>
      <c r="W222">
        <v>156</v>
      </c>
      <c r="X222">
        <v>156</v>
      </c>
      <c r="Y222">
        <v>156</v>
      </c>
      <c r="Z222">
        <v>156</v>
      </c>
      <c r="AA222">
        <v>156</v>
      </c>
      <c r="AC222" s="180" t="str">
        <f t="shared" si="15"/>
        <v>810092-TEBLK-OS</v>
      </c>
      <c r="AD222" s="181">
        <f>IF(B222="NET","",IF(B222="","",IFERROR(VLOOKUP(AC222,EAN!$A:$B,2,FALSE),"MANGLER - MÅ OPPDATERE EAN-FANEN")))</f>
        <v>7048652556998</v>
      </c>
      <c r="AE222" s="180">
        <f t="shared" si="12"/>
        <v>156</v>
      </c>
      <c r="AF222" s="180">
        <f t="shared" si="13"/>
        <v>156</v>
      </c>
      <c r="AH222" s="133">
        <f>IF(B222="NET","",IFERROR(VLOOKUP(AD222,'2) Order Form'!$W$9:$W$684,1,FALSE),"Ikke med I order form"))</f>
        <v>7048652556998</v>
      </c>
      <c r="AJ222" s="159">
        <v>7048652327178</v>
      </c>
      <c r="AK222" s="149">
        <f>IFERROR(VLOOKUP(AJ222,'2) Order Form'!$W$9:$W$724,1,FALSE),"Ikke med I order form")</f>
        <v>7048652327178</v>
      </c>
      <c r="AL222" s="182">
        <f>INDEX(ATS!$A:$AE,MATCH(ATS!$AJ222,ATS!$AD:$AD,0),1)</f>
        <v>835016</v>
      </c>
      <c r="AM222" s="182" t="str">
        <f>INDEX(ATS!$A:$AE,MATCH(ATS!$AJ222,ATS!$AD:$AD,0),2)</f>
        <v>Knee Guards JR</v>
      </c>
      <c r="AN222" s="183" t="str">
        <f>INDEX(ATS!$A:$AE,MATCH(ATS!$AJ222,ATS!$AD:$AD,0),4)</f>
        <v>BLACK-XS</v>
      </c>
      <c r="AP222" s="149">
        <v>7048652327789</v>
      </c>
      <c r="AQ222" s="149" t="str">
        <f t="shared" si="14"/>
        <v>Ikke med i Elastic</v>
      </c>
      <c r="AR222" s="182">
        <f>INDEX(ATS!$A:$AE,MATCH(ATS!$AP222,ATS!$AD:$AD,0),1)</f>
        <v>810058</v>
      </c>
      <c r="AS222" s="182" t="str">
        <f>INDEX(ATS!$A:$AE,MATCH(ATS!$AP222,ATS!$AD:$AD,0),2)</f>
        <v>Dissenter Comfort Pads 7 mm</v>
      </c>
      <c r="AT222" s="182" t="str">
        <f>INDEX(ATS!$A:$AE,MATCH(ATS!$AP222,ATS!$AD:$AD,0),4)</f>
        <v>TEBLK-LXL</v>
      </c>
      <c r="AU222" s="148" t="str">
        <f>INDEX(ATS!$A:$AE,MATCH(ATS!$AP222,ATS!$AD:$AD,0),7)</f>
        <v>Active</v>
      </c>
    </row>
    <row r="223" spans="1:47" x14ac:dyDescent="0.2">
      <c r="A223" s="155">
        <v>810093</v>
      </c>
      <c r="B223" t="s">
        <v>292</v>
      </c>
      <c r="H223" s="155">
        <v>202137</v>
      </c>
      <c r="I223" s="155">
        <v>202137</v>
      </c>
      <c r="J223" s="155">
        <v>202137</v>
      </c>
      <c r="K223" s="155">
        <v>202137</v>
      </c>
      <c r="L223" s="155">
        <v>202137</v>
      </c>
      <c r="M223" s="155">
        <v>202137</v>
      </c>
      <c r="N223" s="155">
        <v>202137</v>
      </c>
      <c r="O223" s="155">
        <v>202137</v>
      </c>
      <c r="P223" s="155">
        <v>202137</v>
      </c>
      <c r="Q223" s="155">
        <v>202137</v>
      </c>
      <c r="R223" s="155">
        <v>202137</v>
      </c>
      <c r="S223" s="155">
        <v>202137</v>
      </c>
      <c r="T223" s="155">
        <v>202137</v>
      </c>
      <c r="U223" s="155">
        <v>202137</v>
      </c>
      <c r="V223" s="155">
        <v>202137</v>
      </c>
      <c r="W223" s="155">
        <v>202137</v>
      </c>
      <c r="X223" s="155">
        <v>202137</v>
      </c>
      <c r="Y223" s="155">
        <v>202137</v>
      </c>
      <c r="Z223" s="155">
        <v>202137</v>
      </c>
      <c r="AA223" s="155">
        <v>202137</v>
      </c>
      <c r="AC223" s="180" t="str">
        <f t="shared" si="15"/>
        <v>810093-</v>
      </c>
      <c r="AD223" s="181" t="str">
        <f>IF(B223="NET","",IF(B223="","",IFERROR(VLOOKUP(AC223,EAN!$A:$B,2,FALSE),"MANGLER - MÅ OPPDATERE EAN-FANEN")))</f>
        <v/>
      </c>
      <c r="AE223" s="180">
        <f t="shared" si="12"/>
        <v>202137</v>
      </c>
      <c r="AF223" s="180">
        <f t="shared" si="13"/>
        <v>202137</v>
      </c>
      <c r="AH223" s="149" t="str">
        <f>IF(B223="NET","",IFERROR(VLOOKUP(AD223,'2) Order Form'!$W$9:$W$684,1,FALSE),"Ikke med I order form"))</f>
        <v/>
      </c>
      <c r="AI223" s="171"/>
      <c r="AJ223" s="159">
        <v>7048652327161</v>
      </c>
      <c r="AK223" s="149">
        <f>IFERROR(VLOOKUP(AJ223,'2) Order Form'!$W$9:$W$724,1,FALSE),"Ikke med I order form")</f>
        <v>7048652327161</v>
      </c>
      <c r="AL223" s="182">
        <f>INDEX(ATS!$A:$AE,MATCH(ATS!$AJ223,ATS!$AD:$AD,0),1)</f>
        <v>835016</v>
      </c>
      <c r="AM223" s="182" t="str">
        <f>INDEX(ATS!$A:$AE,MATCH(ATS!$AJ223,ATS!$AD:$AD,0),2)</f>
        <v>Knee Guards JR</v>
      </c>
      <c r="AN223" s="183" t="str">
        <f>INDEX(ATS!$A:$AE,MATCH(ATS!$AJ223,ATS!$AD:$AD,0),4)</f>
        <v>BLACK-S</v>
      </c>
      <c r="AP223" s="149">
        <v>7048652661661</v>
      </c>
      <c r="AQ223" s="149" t="str">
        <f t="shared" si="14"/>
        <v>Ikke med i Elastic</v>
      </c>
      <c r="AR223" s="182">
        <f>INDEX(ATS!$A:$AE,MATCH(ATS!$AP223,ATS!$AD:$AD,0),1)</f>
        <v>810090</v>
      </c>
      <c r="AS223" s="182" t="str">
        <f>INDEX(ATS!$A:$AE,MATCH(ATS!$AP223,ATS!$AD:$AD,0),2)</f>
        <v>Ripper Helmet Visor (+JR)</v>
      </c>
      <c r="AT223" s="182" t="str">
        <f>INDEX(ATS!$A:$AE,MATCH(ATS!$AP223,ATS!$AD:$AD,0),4)</f>
        <v>MEAME-OS</v>
      </c>
      <c r="AU223" s="148" t="str">
        <f>INDEX(ATS!$A:$AE,MATCH(ATS!$AP223,ATS!$AD:$AD,0),7)</f>
        <v>Active</v>
      </c>
    </row>
    <row r="224" spans="1:47" x14ac:dyDescent="0.2">
      <c r="A224">
        <v>810093</v>
      </c>
      <c r="B224" t="s">
        <v>660</v>
      </c>
      <c r="C224" t="s">
        <v>4226</v>
      </c>
      <c r="D224" t="s">
        <v>287</v>
      </c>
      <c r="E224" t="s">
        <v>288</v>
      </c>
      <c r="F224" t="s">
        <v>84</v>
      </c>
      <c r="G224" t="s">
        <v>128</v>
      </c>
      <c r="H224">
        <v>199</v>
      </c>
      <c r="I224">
        <v>199</v>
      </c>
      <c r="J224">
        <v>199</v>
      </c>
      <c r="K224">
        <v>199</v>
      </c>
      <c r="L224">
        <v>199</v>
      </c>
      <c r="M224">
        <v>199</v>
      </c>
      <c r="N224">
        <v>199</v>
      </c>
      <c r="O224">
        <v>199</v>
      </c>
      <c r="P224">
        <v>199</v>
      </c>
      <c r="Q224">
        <v>199</v>
      </c>
      <c r="R224">
        <v>199</v>
      </c>
      <c r="S224">
        <v>199</v>
      </c>
      <c r="T224">
        <v>199</v>
      </c>
      <c r="U224">
        <v>199</v>
      </c>
      <c r="V224">
        <v>199</v>
      </c>
      <c r="W224">
        <v>199</v>
      </c>
      <c r="X224">
        <v>199</v>
      </c>
      <c r="Y224">
        <v>199</v>
      </c>
      <c r="Z224">
        <v>199</v>
      </c>
      <c r="AA224">
        <v>199</v>
      </c>
      <c r="AC224" s="180" t="str">
        <f t="shared" si="15"/>
        <v>810093-TEBLK-OS</v>
      </c>
      <c r="AD224" s="181">
        <f>IF(B224="NET","",IF(B224="","",IFERROR(VLOOKUP(AC224,EAN!$A:$B,2,FALSE),"MANGLER - MÅ OPPDATERE EAN-FANEN")))</f>
        <v>7048652557001</v>
      </c>
      <c r="AE224" s="180">
        <f t="shared" si="12"/>
        <v>199</v>
      </c>
      <c r="AF224" s="180">
        <f t="shared" si="13"/>
        <v>199</v>
      </c>
      <c r="AH224" s="149">
        <f>IF(B224="NET","",IFERROR(VLOOKUP(AD224,'2) Order Form'!$W$9:$W$684,1,FALSE),"Ikke med I order form"))</f>
        <v>7048652557001</v>
      </c>
      <c r="AI224" s="171"/>
      <c r="AJ224" s="159">
        <v>7048652327154</v>
      </c>
      <c r="AK224" s="149">
        <f>IFERROR(VLOOKUP(AJ224,'2) Order Form'!$W$9:$W$724,1,FALSE),"Ikke med I order form")</f>
        <v>7048652327154</v>
      </c>
      <c r="AL224" s="182">
        <f>INDEX(ATS!$A:$AE,MATCH(ATS!$AJ224,ATS!$AD:$AD,0),1)</f>
        <v>835015</v>
      </c>
      <c r="AM224" s="182" t="str">
        <f>INDEX(ATS!$A:$AE,MATCH(ATS!$AJ224,ATS!$AD:$AD,0),2)</f>
        <v>Elbow Guards JR</v>
      </c>
      <c r="AN224" s="183" t="str">
        <f>INDEX(ATS!$A:$AE,MATCH(ATS!$AJ224,ATS!$AD:$AD,0),4)</f>
        <v>BLACK-XS</v>
      </c>
      <c r="AP224" s="149">
        <v>7048652542373</v>
      </c>
      <c r="AQ224" s="149" t="str">
        <f t="shared" si="14"/>
        <v>Ikke med i Elastic</v>
      </c>
      <c r="AR224" s="182">
        <f>INDEX(ATS!$A:$AE,MATCH(ATS!$AP224,ATS!$AD:$AD,0),1)</f>
        <v>810090</v>
      </c>
      <c r="AS224" s="182" t="str">
        <f>INDEX(ATS!$A:$AE,MATCH(ATS!$AP224,ATS!$AD:$AD,0),2)</f>
        <v>Ripper Helmet Visor (+JR)</v>
      </c>
      <c r="AT224" s="182" t="str">
        <f>INDEX(ATS!$A:$AE,MATCH(ATS!$AP224,ATS!$AD:$AD,0),4)</f>
        <v>MBLCK-OS</v>
      </c>
      <c r="AU224" s="148" t="str">
        <f>INDEX(ATS!$A:$AE,MATCH(ATS!$AP224,ATS!$AD:$AD,0),7)</f>
        <v>Active</v>
      </c>
    </row>
    <row r="225" spans="1:47" x14ac:dyDescent="0.2">
      <c r="A225" s="155">
        <v>810094</v>
      </c>
      <c r="B225" t="s">
        <v>292</v>
      </c>
      <c r="H225" s="155">
        <v>202137</v>
      </c>
      <c r="I225" s="155">
        <v>202137</v>
      </c>
      <c r="J225" s="155">
        <v>202137</v>
      </c>
      <c r="K225" s="155">
        <v>202137</v>
      </c>
      <c r="L225" s="155">
        <v>202137</v>
      </c>
      <c r="M225" s="155">
        <v>202137</v>
      </c>
      <c r="N225" s="155">
        <v>202137</v>
      </c>
      <c r="O225" s="155">
        <v>202137</v>
      </c>
      <c r="P225" s="155">
        <v>202137</v>
      </c>
      <c r="Q225" s="155">
        <v>202137</v>
      </c>
      <c r="R225" s="155">
        <v>202137</v>
      </c>
      <c r="S225" s="155">
        <v>202137</v>
      </c>
      <c r="T225" s="155">
        <v>202137</v>
      </c>
      <c r="U225" s="155">
        <v>202137</v>
      </c>
      <c r="V225" s="155">
        <v>202137</v>
      </c>
      <c r="W225" s="155">
        <v>202137</v>
      </c>
      <c r="X225" s="155">
        <v>202137</v>
      </c>
      <c r="Y225" s="155">
        <v>202137</v>
      </c>
      <c r="Z225" s="155">
        <v>202137</v>
      </c>
      <c r="AA225" s="155">
        <v>202137</v>
      </c>
      <c r="AC225" s="180" t="str">
        <f t="shared" si="15"/>
        <v>810094-</v>
      </c>
      <c r="AD225" s="181" t="str">
        <f>IF(B225="NET","",IF(B225="","",IFERROR(VLOOKUP(AC225,EAN!$A:$B,2,FALSE),"MANGLER - MÅ OPPDATERE EAN-FANEN")))</f>
        <v/>
      </c>
      <c r="AE225" s="180">
        <f t="shared" si="12"/>
        <v>202137</v>
      </c>
      <c r="AF225" s="180">
        <f t="shared" si="13"/>
        <v>202137</v>
      </c>
      <c r="AH225" s="149" t="str">
        <f>IF(B225="NET","",IFERROR(VLOOKUP(AD225,'2) Order Form'!$W$9:$W$684,1,FALSE),"Ikke med I order form"))</f>
        <v/>
      </c>
      <c r="AI225" s="171"/>
      <c r="AJ225" s="159">
        <v>7048652327147</v>
      </c>
      <c r="AK225" s="149">
        <f>IFERROR(VLOOKUP(AJ225,'2) Order Form'!$W$9:$W$724,1,FALSE),"Ikke med I order form")</f>
        <v>7048652327147</v>
      </c>
      <c r="AL225" s="182">
        <f>INDEX(ATS!$A:$AE,MATCH(ATS!$AJ225,ATS!$AD:$AD,0),1)</f>
        <v>835015</v>
      </c>
      <c r="AM225" s="182" t="str">
        <f>INDEX(ATS!$A:$AE,MATCH(ATS!$AJ225,ATS!$AD:$AD,0),2)</f>
        <v>Elbow Guards JR</v>
      </c>
      <c r="AN225" s="183" t="str">
        <f>INDEX(ATS!$A:$AE,MATCH(ATS!$AJ225,ATS!$AD:$AD,0),4)</f>
        <v>BLACK-S</v>
      </c>
      <c r="AP225" s="149">
        <v>7048652664136</v>
      </c>
      <c r="AQ225" s="149" t="str">
        <f t="shared" si="14"/>
        <v>Ikke med i Elastic</v>
      </c>
      <c r="AR225" s="182">
        <f>INDEX(ATS!$A:$AE,MATCH(ATS!$AP225,ATS!$AD:$AD,0),1)</f>
        <v>810090</v>
      </c>
      <c r="AS225" s="182" t="str">
        <f>INDEX(ATS!$A:$AE,MATCH(ATS!$AP225,ATS!$AD:$AD,0),2)</f>
        <v>Ripper Helmet Visor (+JR)</v>
      </c>
      <c r="AT225" s="182" t="str">
        <f>INDEX(ATS!$A:$AE,MATCH(ATS!$AP225,ATS!$AD:$AD,0),4)</f>
        <v>MOPRE-OS</v>
      </c>
      <c r="AU225" s="148" t="str">
        <f>INDEX(ATS!$A:$AE,MATCH(ATS!$AP225,ATS!$AD:$AD,0),7)</f>
        <v>Active</v>
      </c>
    </row>
    <row r="226" spans="1:47" x14ac:dyDescent="0.2">
      <c r="A226">
        <v>810094</v>
      </c>
      <c r="B226" t="s">
        <v>4441</v>
      </c>
      <c r="C226" t="s">
        <v>4226</v>
      </c>
      <c r="D226" t="s">
        <v>569</v>
      </c>
      <c r="E226" t="s">
        <v>288</v>
      </c>
      <c r="F226" t="s">
        <v>85</v>
      </c>
      <c r="G226" t="s">
        <v>128</v>
      </c>
      <c r="H226">
        <v>24</v>
      </c>
      <c r="I226">
        <v>24</v>
      </c>
      <c r="J226">
        <v>24</v>
      </c>
      <c r="K226">
        <v>24</v>
      </c>
      <c r="L226">
        <v>24</v>
      </c>
      <c r="M226">
        <v>24</v>
      </c>
      <c r="N226">
        <v>24</v>
      </c>
      <c r="O226">
        <v>24</v>
      </c>
      <c r="P226">
        <v>24</v>
      </c>
      <c r="Q226">
        <v>24</v>
      </c>
      <c r="R226">
        <v>24</v>
      </c>
      <c r="S226">
        <v>24</v>
      </c>
      <c r="T226">
        <v>24</v>
      </c>
      <c r="U226">
        <v>24</v>
      </c>
      <c r="V226">
        <v>24</v>
      </c>
      <c r="W226">
        <v>24</v>
      </c>
      <c r="X226">
        <v>24</v>
      </c>
      <c r="Y226">
        <v>24</v>
      </c>
      <c r="Z226">
        <v>24</v>
      </c>
      <c r="AA226">
        <v>24</v>
      </c>
      <c r="AC226" s="180" t="str">
        <f t="shared" si="15"/>
        <v>810094-TEBLK-SM</v>
      </c>
      <c r="AD226" s="181">
        <f>IF(B226="NET","",IF(B226="","",IFERROR(VLOOKUP(AC226,EAN!$A:$B,2,FALSE),"MANGLER - MÅ OPPDATERE EAN-FANEN")))</f>
        <v>7048652542694</v>
      </c>
      <c r="AE226" s="180">
        <f t="shared" si="12"/>
        <v>24</v>
      </c>
      <c r="AF226" s="180">
        <f t="shared" si="13"/>
        <v>24</v>
      </c>
      <c r="AH226" s="149">
        <f>IF(B226="NET","",IFERROR(VLOOKUP(AD226,'2) Order Form'!$W$9:$W$684,1,FALSE),"Ikke med I order form"))</f>
        <v>7048652542694</v>
      </c>
      <c r="AI226" s="171"/>
      <c r="AJ226" s="159">
        <v>7048652661944</v>
      </c>
      <c r="AK226" s="149">
        <f>IFERROR(VLOOKUP(AJ226,'2) Order Form'!$W$9:$W$724,1,FALSE),"Ikke med I order form")</f>
        <v>7048652661944</v>
      </c>
      <c r="AL226" s="182">
        <f>INDEX(ATS!$A:$AE,MATCH(ATS!$AJ226,ATS!$AD:$AD,0),1)</f>
        <v>852043</v>
      </c>
      <c r="AM226" s="182" t="str">
        <f>INDEX(ATS!$A:$AE,MATCH(ATS!$AJ226,ATS!$AD:$AD,0),2)</f>
        <v>Ronin RIG Reflect</v>
      </c>
      <c r="AN226" s="183" t="str">
        <f>INDEX(ATS!$A:$AE,MATCH(ATS!$AJ226,ATS!$AD:$AD,0),4)</f>
        <v>061200-OS</v>
      </c>
      <c r="AP226" s="149">
        <v>7048652664129</v>
      </c>
      <c r="AQ226" s="149" t="str">
        <f t="shared" si="14"/>
        <v>Ikke med i Elastic</v>
      </c>
      <c r="AR226" s="182">
        <f>INDEX(ATS!$A:$AE,MATCH(ATS!$AP226,ATS!$AD:$AD,0),1)</f>
        <v>810090</v>
      </c>
      <c r="AS226" s="182" t="str">
        <f>INDEX(ATS!$A:$AE,MATCH(ATS!$AP226,ATS!$AD:$AD,0),2)</f>
        <v>Ripper Helmet Visor (+JR)</v>
      </c>
      <c r="AT226" s="182" t="str">
        <f>INDEX(ATS!$A:$AE,MATCH(ATS!$AP226,ATS!$AD:$AD,0),4)</f>
        <v>MRBE-OS</v>
      </c>
      <c r="AU226" s="148" t="str">
        <f>INDEX(ATS!$A:$AE,MATCH(ATS!$AP226,ATS!$AD:$AD,0),7)</f>
        <v>Active</v>
      </c>
    </row>
    <row r="227" spans="1:47" x14ac:dyDescent="0.2">
      <c r="A227">
        <v>810094</v>
      </c>
      <c r="B227" t="s">
        <v>4441</v>
      </c>
      <c r="C227" t="s">
        <v>4226</v>
      </c>
      <c r="D227" t="s">
        <v>570</v>
      </c>
      <c r="E227" t="s">
        <v>288</v>
      </c>
      <c r="F227" t="s">
        <v>86</v>
      </c>
      <c r="G227" t="s">
        <v>128</v>
      </c>
      <c r="H227">
        <v>55</v>
      </c>
      <c r="I227">
        <v>55</v>
      </c>
      <c r="J227">
        <v>55</v>
      </c>
      <c r="K227">
        <v>55</v>
      </c>
      <c r="L227">
        <v>55</v>
      </c>
      <c r="M227">
        <v>55</v>
      </c>
      <c r="N227">
        <v>55</v>
      </c>
      <c r="O227">
        <v>55</v>
      </c>
      <c r="P227">
        <v>55</v>
      </c>
      <c r="Q227">
        <v>55</v>
      </c>
      <c r="R227">
        <v>55</v>
      </c>
      <c r="S227">
        <v>55</v>
      </c>
      <c r="T227">
        <v>55</v>
      </c>
      <c r="U227">
        <v>55</v>
      </c>
      <c r="V227">
        <v>55</v>
      </c>
      <c r="W227">
        <v>55</v>
      </c>
      <c r="X227">
        <v>55</v>
      </c>
      <c r="Y227">
        <v>55</v>
      </c>
      <c r="Z227">
        <v>55</v>
      </c>
      <c r="AA227">
        <v>55</v>
      </c>
      <c r="AC227" s="180" t="str">
        <f t="shared" si="15"/>
        <v>810094-TEBLK-ML</v>
      </c>
      <c r="AD227" s="181">
        <f>IF(B227="NET","",IF(B227="","",IFERROR(VLOOKUP(AC227,EAN!$A:$B,2,FALSE),"MANGLER - MÅ OPPDATERE EAN-FANEN")))</f>
        <v>7048652542687</v>
      </c>
      <c r="AE227" s="180">
        <f t="shared" si="12"/>
        <v>55</v>
      </c>
      <c r="AF227" s="180">
        <f t="shared" si="13"/>
        <v>55</v>
      </c>
      <c r="AH227" s="149">
        <f>IF(B227="NET","",IFERROR(VLOOKUP(AD227,'2) Order Form'!$W$9:$W$684,1,FALSE),"Ikke med I order form"))</f>
        <v>7048652542687</v>
      </c>
      <c r="AI227" s="171"/>
      <c r="AJ227" s="159">
        <v>7048652615503</v>
      </c>
      <c r="AK227" s="149">
        <f>IFERROR(VLOOKUP(AJ227,'2) Order Form'!$W$9:$W$724,1,FALSE),"Ikke med I order form")</f>
        <v>7048652615503</v>
      </c>
      <c r="AL227" s="182">
        <f>INDEX(ATS!$A:$AE,MATCH(ATS!$AJ227,ATS!$AD:$AD,0),1)</f>
        <v>852043</v>
      </c>
      <c r="AM227" s="182" t="str">
        <f>INDEX(ATS!$A:$AE,MATCH(ATS!$AJ227,ATS!$AD:$AD,0),2)</f>
        <v>Ronin RIG Reflect</v>
      </c>
      <c r="AN227" s="183" t="str">
        <f>INDEX(ATS!$A:$AE,MATCH(ATS!$AJ227,ATS!$AD:$AD,0),4)</f>
        <v>161000-OS</v>
      </c>
      <c r="AP227" s="149">
        <v>7048652542403</v>
      </c>
      <c r="AQ227" s="149" t="str">
        <f t="shared" si="14"/>
        <v>Ikke med i Elastic</v>
      </c>
      <c r="AR227" s="182">
        <f>INDEX(ATS!$A:$AE,MATCH(ATS!$AP227,ATS!$AD:$AD,0),1)</f>
        <v>810090</v>
      </c>
      <c r="AS227" s="182" t="str">
        <f>INDEX(ATS!$A:$AE,MATCH(ATS!$AP227,ATS!$AD:$AD,0),2)</f>
        <v>Ripper Helmet Visor (+JR)</v>
      </c>
      <c r="AT227" s="182" t="str">
        <f>INDEX(ATS!$A:$AE,MATCH(ATS!$AP227,ATS!$AD:$AD,0),4)</f>
        <v>MSGMC-OS</v>
      </c>
      <c r="AU227" s="148" t="str">
        <f>INDEX(ATS!$A:$AE,MATCH(ATS!$AP227,ATS!$AD:$AD,0),7)</f>
        <v>Stock</v>
      </c>
    </row>
    <row r="228" spans="1:47" x14ac:dyDescent="0.2">
      <c r="A228">
        <v>810094</v>
      </c>
      <c r="B228" t="s">
        <v>4441</v>
      </c>
      <c r="C228" t="s">
        <v>4226</v>
      </c>
      <c r="D228" t="s">
        <v>571</v>
      </c>
      <c r="E228" t="s">
        <v>288</v>
      </c>
      <c r="F228" t="s">
        <v>87</v>
      </c>
      <c r="G228" t="s">
        <v>128</v>
      </c>
      <c r="H228">
        <v>25</v>
      </c>
      <c r="I228">
        <v>25</v>
      </c>
      <c r="J228">
        <v>25</v>
      </c>
      <c r="K228">
        <v>25</v>
      </c>
      <c r="L228">
        <v>25</v>
      </c>
      <c r="M228">
        <v>25</v>
      </c>
      <c r="N228">
        <v>25</v>
      </c>
      <c r="O228">
        <v>25</v>
      </c>
      <c r="P228">
        <v>25</v>
      </c>
      <c r="Q228">
        <v>25</v>
      </c>
      <c r="R228">
        <v>25</v>
      </c>
      <c r="S228">
        <v>25</v>
      </c>
      <c r="T228">
        <v>25</v>
      </c>
      <c r="U228">
        <v>25</v>
      </c>
      <c r="V228">
        <v>25</v>
      </c>
      <c r="W228">
        <v>25</v>
      </c>
      <c r="X228">
        <v>25</v>
      </c>
      <c r="Y228">
        <v>25</v>
      </c>
      <c r="Z228">
        <v>25</v>
      </c>
      <c r="AA228">
        <v>25</v>
      </c>
      <c r="AC228" s="180" t="str">
        <f t="shared" si="15"/>
        <v>810094-TEBLK-LXL</v>
      </c>
      <c r="AD228" s="181">
        <f>IF(B228="NET","",IF(B228="","",IFERROR(VLOOKUP(AC228,EAN!$A:$B,2,FALSE),"MANGLER - MÅ OPPDATERE EAN-FANEN")))</f>
        <v>7048652542670</v>
      </c>
      <c r="AE228" s="180">
        <f t="shared" si="12"/>
        <v>25</v>
      </c>
      <c r="AF228" s="180">
        <f t="shared" si="13"/>
        <v>25</v>
      </c>
      <c r="AH228" s="149">
        <f>IF(B228="NET","",IFERROR(VLOOKUP(AD228,'2) Order Form'!$W$9:$W$684,1,FALSE),"Ikke med I order form"))</f>
        <v>7048652542670</v>
      </c>
      <c r="AI228" s="171"/>
      <c r="AJ228" s="159">
        <v>7048652615510</v>
      </c>
      <c r="AK228" s="149">
        <f>IFERROR(VLOOKUP(AJ228,'2) Order Form'!$W$9:$W$724,1,FALSE),"Ikke med I order form")</f>
        <v>7048652615510</v>
      </c>
      <c r="AL228" s="182">
        <f>INDEX(ATS!$A:$AE,MATCH(ATS!$AJ228,ATS!$AD:$AD,0),1)</f>
        <v>852043</v>
      </c>
      <c r="AM228" s="182" t="str">
        <f>INDEX(ATS!$A:$AE,MATCH(ATS!$AJ228,ATS!$AD:$AD,0),2)</f>
        <v>Ronin RIG Reflect</v>
      </c>
      <c r="AN228" s="183" t="str">
        <f>INDEX(ATS!$A:$AE,MATCH(ATS!$AJ228,ATS!$AD:$AD,0),4)</f>
        <v>200100-OS</v>
      </c>
      <c r="AP228" s="149">
        <v>7048652542410</v>
      </c>
      <c r="AQ228" s="149" t="str">
        <f t="shared" si="14"/>
        <v>Ikke med i Elastic</v>
      </c>
      <c r="AR228" s="182">
        <f>INDEX(ATS!$A:$AE,MATCH(ATS!$AP228,ATS!$AD:$AD,0),1)</f>
        <v>810090</v>
      </c>
      <c r="AS228" s="182" t="str">
        <f>INDEX(ATS!$A:$AE,MATCH(ATS!$AP228,ATS!$AD:$AD,0),2)</f>
        <v>Ripper Helmet Visor (+JR)</v>
      </c>
      <c r="AT228" s="182" t="str">
        <f>INDEX(ATS!$A:$AE,MATCH(ATS!$AP228,ATS!$AD:$AD,0),4)</f>
        <v>MWHTE-OS</v>
      </c>
      <c r="AU228" s="148" t="str">
        <f>INDEX(ATS!$A:$AE,MATCH(ATS!$AP228,ATS!$AD:$AD,0),7)</f>
        <v>Active</v>
      </c>
    </row>
    <row r="229" spans="1:47" x14ac:dyDescent="0.2">
      <c r="A229" s="155">
        <v>810095</v>
      </c>
      <c r="B229" t="s">
        <v>292</v>
      </c>
      <c r="H229" s="155">
        <v>202137</v>
      </c>
      <c r="I229" s="155">
        <v>202137</v>
      </c>
      <c r="J229" s="155">
        <v>202137</v>
      </c>
      <c r="K229" s="155">
        <v>202137</v>
      </c>
      <c r="L229" s="155">
        <v>202137</v>
      </c>
      <c r="M229" s="155">
        <v>202137</v>
      </c>
      <c r="N229" s="155">
        <v>202137</v>
      </c>
      <c r="O229" s="155">
        <v>202137</v>
      </c>
      <c r="P229" s="155">
        <v>202137</v>
      </c>
      <c r="Q229" s="155">
        <v>202137</v>
      </c>
      <c r="R229" s="155">
        <v>202137</v>
      </c>
      <c r="S229" s="155">
        <v>202137</v>
      </c>
      <c r="T229" s="155">
        <v>202137</v>
      </c>
      <c r="U229" s="155">
        <v>202137</v>
      </c>
      <c r="V229" s="155">
        <v>202137</v>
      </c>
      <c r="W229" s="155">
        <v>202137</v>
      </c>
      <c r="X229" s="155">
        <v>202137</v>
      </c>
      <c r="Y229" s="155">
        <v>202137</v>
      </c>
      <c r="Z229" s="155">
        <v>202137</v>
      </c>
      <c r="AA229" s="155">
        <v>202137</v>
      </c>
      <c r="AC229" s="180" t="str">
        <f t="shared" si="15"/>
        <v>810095-</v>
      </c>
      <c r="AD229" s="181" t="str">
        <f>IF(B229="NET","",IF(B229="","",IFERROR(VLOOKUP(AC229,EAN!$A:$B,2,FALSE),"MANGLER - MÅ OPPDATERE EAN-FANEN")))</f>
        <v/>
      </c>
      <c r="AE229" s="180">
        <f t="shared" si="12"/>
        <v>202137</v>
      </c>
      <c r="AF229" s="180">
        <f t="shared" si="13"/>
        <v>202137</v>
      </c>
      <c r="AH229" s="149" t="str">
        <f>IF(B229="NET","",IFERROR(VLOOKUP(AD229,'2) Order Form'!$W$9:$W$684,1,FALSE),"Ikke med I order form"))</f>
        <v/>
      </c>
      <c r="AI229" s="171"/>
      <c r="AJ229" s="159">
        <v>7048652661968</v>
      </c>
      <c r="AK229" s="149">
        <f>IFERROR(VLOOKUP(AJ229,'2) Order Form'!$W$9:$W$724,1,FALSE),"Ikke med I order form")</f>
        <v>7048652661968</v>
      </c>
      <c r="AL229" s="182">
        <f>INDEX(ATS!$A:$AE,MATCH(ATS!$AJ229,ATS!$AD:$AD,0),1)</f>
        <v>852043</v>
      </c>
      <c r="AM229" s="182" t="str">
        <f>INDEX(ATS!$A:$AE,MATCH(ATS!$AJ229,ATS!$AD:$AD,0),2)</f>
        <v>Ronin RIG Reflect</v>
      </c>
      <c r="AN229" s="183" t="str">
        <f>INDEX(ATS!$A:$AE,MATCH(ATS!$AJ229,ATS!$AD:$AD,0),4)</f>
        <v>152000-OS</v>
      </c>
      <c r="AP229" s="149">
        <v>7048652557018</v>
      </c>
      <c r="AQ229" s="149" t="str">
        <f t="shared" si="14"/>
        <v>Ikke med i Elastic</v>
      </c>
      <c r="AR229" s="182">
        <f>INDEX(ATS!$A:$AE,MATCH(ATS!$AP229,ATS!$AD:$AD,0),1)</f>
        <v>810095</v>
      </c>
      <c r="AS229" s="182" t="str">
        <f>INDEX(ATS!$A:$AE,MATCH(ATS!$AP229,ATS!$AD:$AD,0),2)</f>
        <v>Ripper Mips Comfort Pads</v>
      </c>
      <c r="AT229" s="182" t="str">
        <f>INDEX(ATS!$A:$AE,MATCH(ATS!$AP229,ATS!$AD:$AD,0),4)</f>
        <v>TEBLK-OS</v>
      </c>
      <c r="AU229" s="148" t="str">
        <f>INDEX(ATS!$A:$AE,MATCH(ATS!$AP229,ATS!$AD:$AD,0),7)</f>
        <v>Active</v>
      </c>
    </row>
    <row r="230" spans="1:47" x14ac:dyDescent="0.2">
      <c r="A230">
        <v>810095</v>
      </c>
      <c r="B230" t="s">
        <v>4442</v>
      </c>
      <c r="C230" t="s">
        <v>4226</v>
      </c>
      <c r="D230" t="s">
        <v>287</v>
      </c>
      <c r="E230" t="s">
        <v>288</v>
      </c>
      <c r="F230" t="s">
        <v>84</v>
      </c>
      <c r="G230" t="s">
        <v>128</v>
      </c>
      <c r="H230">
        <v>197</v>
      </c>
      <c r="I230">
        <v>197</v>
      </c>
      <c r="J230">
        <v>197</v>
      </c>
      <c r="K230">
        <v>197</v>
      </c>
      <c r="L230">
        <v>197</v>
      </c>
      <c r="M230">
        <v>197</v>
      </c>
      <c r="N230">
        <v>197</v>
      </c>
      <c r="O230">
        <v>197</v>
      </c>
      <c r="P230">
        <v>197</v>
      </c>
      <c r="Q230">
        <v>197</v>
      </c>
      <c r="R230">
        <v>197</v>
      </c>
      <c r="S230">
        <v>197</v>
      </c>
      <c r="T230">
        <v>197</v>
      </c>
      <c r="U230">
        <v>197</v>
      </c>
      <c r="V230">
        <v>197</v>
      </c>
      <c r="W230">
        <v>197</v>
      </c>
      <c r="X230">
        <v>197</v>
      </c>
      <c r="Y230">
        <v>197</v>
      </c>
      <c r="Z230">
        <v>197</v>
      </c>
      <c r="AA230">
        <v>197</v>
      </c>
      <c r="AC230" s="180" t="str">
        <f t="shared" si="15"/>
        <v>810095-TEBLK-OS</v>
      </c>
      <c r="AD230" s="181">
        <f>IF(B230="NET","",IF(B230="","",IFERROR(VLOOKUP(AC230,EAN!$A:$B,2,FALSE),"MANGLER - MÅ OPPDATERE EAN-FANEN")))</f>
        <v>7048652557018</v>
      </c>
      <c r="AE230" s="180">
        <f t="shared" si="12"/>
        <v>197</v>
      </c>
      <c r="AF230" s="180">
        <f t="shared" si="13"/>
        <v>197</v>
      </c>
      <c r="AH230" s="149">
        <f>IF(B230="NET","",IFERROR(VLOOKUP(AD230,'2) Order Form'!$W$9:$W$684,1,FALSE),"Ikke med I order form"))</f>
        <v>7048652557018</v>
      </c>
      <c r="AI230" s="171"/>
      <c r="AJ230" s="159">
        <v>7048652662149</v>
      </c>
      <c r="AK230" s="149">
        <f>IFERROR(VLOOKUP(AJ230,'2) Order Form'!$W$9:$W$724,1,FALSE),"Ikke med I order form")</f>
        <v>7048652662149</v>
      </c>
      <c r="AL230" s="182">
        <f>INDEX(ATS!$A:$AE,MATCH(ATS!$AJ230,ATS!$AD:$AD,0),1)</f>
        <v>810102</v>
      </c>
      <c r="AM230" s="182" t="str">
        <f>INDEX(ATS!$A:$AE,MATCH(ATS!$AJ230,ATS!$AD:$AD,0),2)</f>
        <v>Ronin RIG</v>
      </c>
      <c r="AN230" s="183" t="str">
        <f>INDEX(ATS!$A:$AE,MATCH(ATS!$AJ230,ATS!$AD:$AD,0),4)</f>
        <v>011300-OS</v>
      </c>
      <c r="AP230" s="149">
        <v>7048652557001</v>
      </c>
      <c r="AQ230" s="149" t="str">
        <f t="shared" si="14"/>
        <v>Ikke med i Elastic</v>
      </c>
      <c r="AR230" s="182">
        <f>INDEX(ATS!$A:$AE,MATCH(ATS!$AP230,ATS!$AD:$AD,0),1)</f>
        <v>810093</v>
      </c>
      <c r="AS230" s="182" t="str">
        <f>INDEX(ATS!$A:$AE,MATCH(ATS!$AP230,ATS!$AD:$AD,0),2)</f>
        <v>Ripper Comfort Pads</v>
      </c>
      <c r="AT230" s="182" t="str">
        <f>INDEX(ATS!$A:$AE,MATCH(ATS!$AP230,ATS!$AD:$AD,0),4)</f>
        <v>TEBLK-OS</v>
      </c>
      <c r="AU230" s="148" t="str">
        <f>INDEX(ATS!$A:$AE,MATCH(ATS!$AP230,ATS!$AD:$AD,0),7)</f>
        <v>Active</v>
      </c>
    </row>
    <row r="231" spans="1:47" x14ac:dyDescent="0.2">
      <c r="A231" s="155">
        <v>810096</v>
      </c>
      <c r="B231" t="s">
        <v>292</v>
      </c>
      <c r="H231" s="155">
        <v>202137</v>
      </c>
      <c r="I231" s="155">
        <v>202137</v>
      </c>
      <c r="J231" s="155">
        <v>202137</v>
      </c>
      <c r="K231" s="155">
        <v>202137</v>
      </c>
      <c r="L231" s="155">
        <v>202137</v>
      </c>
      <c r="M231" s="155">
        <v>202137</v>
      </c>
      <c r="N231" s="155">
        <v>202137</v>
      </c>
      <c r="O231" s="155">
        <v>202137</v>
      </c>
      <c r="P231" s="155">
        <v>202137</v>
      </c>
      <c r="Q231" s="155">
        <v>202137</v>
      </c>
      <c r="R231" s="155">
        <v>202137</v>
      </c>
      <c r="S231" s="155">
        <v>202137</v>
      </c>
      <c r="T231" s="155">
        <v>202137</v>
      </c>
      <c r="U231" s="155">
        <v>202137</v>
      </c>
      <c r="V231" s="155">
        <v>202137</v>
      </c>
      <c r="W231" s="155">
        <v>202137</v>
      </c>
      <c r="X231" s="155">
        <v>202137</v>
      </c>
      <c r="Y231" s="155">
        <v>202137</v>
      </c>
      <c r="Z231" s="155">
        <v>202137</v>
      </c>
      <c r="AA231" s="155">
        <v>202137</v>
      </c>
      <c r="AC231" s="180" t="str">
        <f t="shared" si="15"/>
        <v>810096-</v>
      </c>
      <c r="AD231" s="181" t="str">
        <f>IF(B231="NET","",IF(B231="","",IFERROR(VLOOKUP(AC231,EAN!$A:$B,2,FALSE),"MANGLER - MÅ OPPDATERE EAN-FANEN")))</f>
        <v/>
      </c>
      <c r="AE231" s="180">
        <f t="shared" si="12"/>
        <v>202137</v>
      </c>
      <c r="AF231" s="180">
        <f t="shared" si="13"/>
        <v>202137</v>
      </c>
      <c r="AH231" s="133" t="str">
        <f>IF(B231="NET","",IFERROR(VLOOKUP(AD231,'2) Order Form'!$W$9:$W$684,1,FALSE),"Ikke med I order form"))</f>
        <v/>
      </c>
      <c r="AJ231" s="159">
        <v>7048652615367</v>
      </c>
      <c r="AK231" s="149">
        <f>IFERROR(VLOOKUP(AJ231,'2) Order Form'!$W$9:$W$724,1,FALSE),"Ikke med I order form")</f>
        <v>7048652615367</v>
      </c>
      <c r="AL231" s="182">
        <f>INDEX(ATS!$A:$AE,MATCH(ATS!$AJ231,ATS!$AD:$AD,0),1)</f>
        <v>852044</v>
      </c>
      <c r="AM231" s="182" t="str">
        <f>INDEX(ATS!$A:$AE,MATCH(ATS!$AJ231,ATS!$AD:$AD,0),2)</f>
        <v>Ronin RIG Photochromic</v>
      </c>
      <c r="AN231" s="183" t="str">
        <f>INDEX(ATS!$A:$AE,MATCH(ATS!$AJ231,ATS!$AD:$AD,0),4)</f>
        <v>226100-OS</v>
      </c>
      <c r="AP231" s="149">
        <v>7048652328182</v>
      </c>
      <c r="AQ231" s="149" t="str">
        <f t="shared" si="14"/>
        <v>Ikke med i Elastic</v>
      </c>
      <c r="AR231" s="182">
        <f>INDEX(ATS!$A:$AE,MATCH(ATS!$AP231,ATS!$AD:$AD,0),1)</f>
        <v>810065</v>
      </c>
      <c r="AS231" s="182" t="str">
        <f>INDEX(ATS!$A:$AE,MATCH(ATS!$AP231,ATS!$AD:$AD,0),2)</f>
        <v>Chaser Mips comf pads 7mm</v>
      </c>
      <c r="AT231" s="182" t="str">
        <f>INDEX(ATS!$A:$AE,MATCH(ATS!$AP231,ATS!$AD:$AD,0),4)</f>
        <v>TEBLK-SM</v>
      </c>
      <c r="AU231" s="148" t="str">
        <f>INDEX(ATS!$A:$AE,MATCH(ATS!$AP231,ATS!$AD:$AD,0),7)</f>
        <v>Active</v>
      </c>
    </row>
    <row r="232" spans="1:47" x14ac:dyDescent="0.2">
      <c r="A232">
        <v>810096</v>
      </c>
      <c r="B232" t="s">
        <v>4443</v>
      </c>
      <c r="C232" t="s">
        <v>4226</v>
      </c>
      <c r="D232" t="s">
        <v>287</v>
      </c>
      <c r="E232" t="s">
        <v>288</v>
      </c>
      <c r="F232" t="s">
        <v>84</v>
      </c>
      <c r="G232" t="s">
        <v>128</v>
      </c>
      <c r="H232">
        <v>150</v>
      </c>
      <c r="I232">
        <v>150</v>
      </c>
      <c r="J232">
        <v>150</v>
      </c>
      <c r="K232">
        <v>150</v>
      </c>
      <c r="L232">
        <v>150</v>
      </c>
      <c r="M232">
        <v>150</v>
      </c>
      <c r="N232">
        <v>150</v>
      </c>
      <c r="O232">
        <v>150</v>
      </c>
      <c r="P232">
        <v>150</v>
      </c>
      <c r="Q232">
        <v>150</v>
      </c>
      <c r="R232">
        <v>150</v>
      </c>
      <c r="S232">
        <v>150</v>
      </c>
      <c r="T232">
        <v>150</v>
      </c>
      <c r="U232">
        <v>150</v>
      </c>
      <c r="V232">
        <v>150</v>
      </c>
      <c r="W232">
        <v>150</v>
      </c>
      <c r="X232">
        <v>150</v>
      </c>
      <c r="Y232">
        <v>150</v>
      </c>
      <c r="Z232">
        <v>150</v>
      </c>
      <c r="AA232">
        <v>150</v>
      </c>
      <c r="AC232" s="180" t="str">
        <f t="shared" si="15"/>
        <v>810096-TEBLK-OS</v>
      </c>
      <c r="AD232" s="181">
        <f>IF(B232="NET","",IF(B232="","",IFERROR(VLOOKUP(AC232,EAN!$A:$B,2,FALSE),"MANGLER - MÅ OPPDATERE EAN-FANEN")))</f>
        <v>7048652557025</v>
      </c>
      <c r="AE232" s="180">
        <f t="shared" si="12"/>
        <v>150</v>
      </c>
      <c r="AF232" s="180">
        <f t="shared" si="13"/>
        <v>150</v>
      </c>
      <c r="AH232" s="149">
        <f>IF(B232="NET","",IFERROR(VLOOKUP(AD232,'2) Order Form'!$W$9:$W$684,1,FALSE),"Ikke med I order form"))</f>
        <v>7048652557025</v>
      </c>
      <c r="AI232" s="171"/>
      <c r="AJ232" s="159">
        <v>7048652666161</v>
      </c>
      <c r="AK232" s="149">
        <f>IFERROR(VLOOKUP(AJ232,'2) Order Form'!$W$9:$W$724,1,FALSE),"Ikke med I order form")</f>
        <v>7048652666161</v>
      </c>
      <c r="AL232" s="182">
        <f>INDEX(ATS!$A:$AE,MATCH(ATS!$AJ232,ATS!$AD:$AD,0),1)</f>
        <v>852044</v>
      </c>
      <c r="AM232" s="182" t="str">
        <f>INDEX(ATS!$A:$AE,MATCH(ATS!$AJ232,ATS!$AD:$AD,0),2)</f>
        <v>Ronin RIG Photochromic</v>
      </c>
      <c r="AN232" s="183" t="str">
        <f>INDEX(ATS!$A:$AE,MATCH(ATS!$AJ232,ATS!$AD:$AD,0),4)</f>
        <v>220100-OS</v>
      </c>
      <c r="AP232" s="149">
        <v>7048652328175</v>
      </c>
      <c r="AQ232" s="149" t="str">
        <f t="shared" si="14"/>
        <v>Ikke med i Elastic</v>
      </c>
      <c r="AR232" s="182">
        <f>INDEX(ATS!$A:$AE,MATCH(ATS!$AP232,ATS!$AD:$AD,0),1)</f>
        <v>810065</v>
      </c>
      <c r="AS232" s="182" t="str">
        <f>INDEX(ATS!$A:$AE,MATCH(ATS!$AP232,ATS!$AD:$AD,0),2)</f>
        <v>Chaser Mips comf pads 7mm</v>
      </c>
      <c r="AT232" s="182" t="str">
        <f>INDEX(ATS!$A:$AE,MATCH(ATS!$AP232,ATS!$AD:$AD,0),4)</f>
        <v>TEBLK-ML</v>
      </c>
      <c r="AU232" s="148" t="str">
        <f>INDEX(ATS!$A:$AE,MATCH(ATS!$AP232,ATS!$AD:$AD,0),7)</f>
        <v>Active</v>
      </c>
    </row>
    <row r="233" spans="1:47" x14ac:dyDescent="0.2">
      <c r="A233" s="155">
        <v>810097</v>
      </c>
      <c r="B233" t="s">
        <v>292</v>
      </c>
      <c r="H233" s="155">
        <v>202137</v>
      </c>
      <c r="I233" s="155">
        <v>202137</v>
      </c>
      <c r="J233" s="155">
        <v>202137</v>
      </c>
      <c r="K233" s="155">
        <v>202137</v>
      </c>
      <c r="L233" s="155">
        <v>202137</v>
      </c>
      <c r="M233" s="155">
        <v>202137</v>
      </c>
      <c r="N233" s="155">
        <v>202137</v>
      </c>
      <c r="O233" s="155">
        <v>202137</v>
      </c>
      <c r="P233" s="155">
        <v>202137</v>
      </c>
      <c r="Q233" s="155">
        <v>202137</v>
      </c>
      <c r="R233" s="155">
        <v>202137</v>
      </c>
      <c r="S233" s="155">
        <v>202137</v>
      </c>
      <c r="T233" s="155">
        <v>202137</v>
      </c>
      <c r="U233" s="155">
        <v>202137</v>
      </c>
      <c r="V233" s="155">
        <v>202137</v>
      </c>
      <c r="W233" s="155">
        <v>202137</v>
      </c>
      <c r="X233" s="155">
        <v>202137</v>
      </c>
      <c r="Y233" s="155">
        <v>202137</v>
      </c>
      <c r="Z233" s="155">
        <v>202137</v>
      </c>
      <c r="AA233" s="155">
        <v>202137</v>
      </c>
      <c r="AC233" s="180" t="str">
        <f t="shared" si="15"/>
        <v>810097-</v>
      </c>
      <c r="AD233" s="181" t="str">
        <f>IF(B233="NET","",IF(B233="","",IFERROR(VLOOKUP(AC233,EAN!$A:$B,2,FALSE),"MANGLER - MÅ OPPDATERE EAN-FANEN")))</f>
        <v/>
      </c>
      <c r="AE233" s="180">
        <f t="shared" si="12"/>
        <v>202137</v>
      </c>
      <c r="AF233" s="180">
        <f t="shared" si="13"/>
        <v>202137</v>
      </c>
      <c r="AH233" s="149" t="str">
        <f>IF(B233="NET","",IFERROR(VLOOKUP(AD233,'2) Order Form'!$W$9:$W$684,1,FALSE),"Ikke med I order form"))</f>
        <v/>
      </c>
      <c r="AI233" s="171"/>
      <c r="AJ233" s="159">
        <v>7048652615565</v>
      </c>
      <c r="AK233" s="149">
        <f>IFERROR(VLOOKUP(AJ233,'2) Order Form'!$W$9:$W$724,1,FALSE),"Ikke med I order form")</f>
        <v>7048652615565</v>
      </c>
      <c r="AL233" s="182">
        <f>INDEX(ATS!$A:$AE,MATCH(ATS!$AJ233,ATS!$AD:$AD,0),1)</f>
        <v>852042</v>
      </c>
      <c r="AM233" s="182" t="str">
        <f>INDEX(ATS!$A:$AE,MATCH(ATS!$AJ233,ATS!$AD:$AD,0),2)</f>
        <v>Ronin Polarized</v>
      </c>
      <c r="AN233" s="183" t="str">
        <f>INDEX(ATS!$A:$AE,MATCH(ATS!$AJ233,ATS!$AD:$AD,0),4)</f>
        <v>230100-OS</v>
      </c>
      <c r="AP233" s="149">
        <v>7048652328168</v>
      </c>
      <c r="AQ233" s="149" t="str">
        <f t="shared" si="14"/>
        <v>Ikke med i Elastic</v>
      </c>
      <c r="AR233" s="182">
        <f>INDEX(ATS!$A:$AE,MATCH(ATS!$AP233,ATS!$AD:$AD,0),1)</f>
        <v>810065</v>
      </c>
      <c r="AS233" s="182" t="str">
        <f>INDEX(ATS!$A:$AE,MATCH(ATS!$AP233,ATS!$AD:$AD,0),2)</f>
        <v>Chaser Mips comf pads 7mm</v>
      </c>
      <c r="AT233" s="182" t="str">
        <f>INDEX(ATS!$A:$AE,MATCH(ATS!$AP233,ATS!$AD:$AD,0),4)</f>
        <v>TEBLK-LXL</v>
      </c>
      <c r="AU233" s="148" t="str">
        <f>INDEX(ATS!$A:$AE,MATCH(ATS!$AP233,ATS!$AD:$AD,0),7)</f>
        <v>Active</v>
      </c>
    </row>
    <row r="234" spans="1:47" x14ac:dyDescent="0.2">
      <c r="A234">
        <v>810097</v>
      </c>
      <c r="B234" t="s">
        <v>4444</v>
      </c>
      <c r="C234" t="s">
        <v>4226</v>
      </c>
      <c r="D234" t="s">
        <v>569</v>
      </c>
      <c r="E234" t="s">
        <v>288</v>
      </c>
      <c r="F234" t="s">
        <v>85</v>
      </c>
      <c r="G234" t="s">
        <v>128</v>
      </c>
      <c r="H234">
        <v>22</v>
      </c>
      <c r="I234">
        <v>22</v>
      </c>
      <c r="J234">
        <v>22</v>
      </c>
      <c r="K234">
        <v>22</v>
      </c>
      <c r="L234">
        <v>22</v>
      </c>
      <c r="M234">
        <v>22</v>
      </c>
      <c r="N234">
        <v>22</v>
      </c>
      <c r="O234">
        <v>22</v>
      </c>
      <c r="P234">
        <v>22</v>
      </c>
      <c r="Q234">
        <v>22</v>
      </c>
      <c r="R234">
        <v>22</v>
      </c>
      <c r="S234">
        <v>22</v>
      </c>
      <c r="T234">
        <v>22</v>
      </c>
      <c r="U234">
        <v>22</v>
      </c>
      <c r="V234">
        <v>22</v>
      </c>
      <c r="W234">
        <v>22</v>
      </c>
      <c r="X234">
        <v>22</v>
      </c>
      <c r="Y234">
        <v>22</v>
      </c>
      <c r="Z234">
        <v>22</v>
      </c>
      <c r="AA234">
        <v>22</v>
      </c>
      <c r="AC234" s="180" t="str">
        <f t="shared" si="15"/>
        <v>810097-TEBLK-SM</v>
      </c>
      <c r="AD234" s="181">
        <f>IF(B234="NET","",IF(B234="","",IFERROR(VLOOKUP(AC234,EAN!$A:$B,2,FALSE),"MANGLER - MÅ OPPDATERE EAN-FANEN")))</f>
        <v>7048652544797</v>
      </c>
      <c r="AE234" s="180">
        <f t="shared" si="12"/>
        <v>22</v>
      </c>
      <c r="AF234" s="180">
        <f t="shared" si="13"/>
        <v>22</v>
      </c>
      <c r="AH234" s="149">
        <f>IF(B234="NET","",IFERROR(VLOOKUP(AD234,'2) Order Form'!$W$9:$W$684,1,FALSE),"Ikke med I order form"))</f>
        <v>7048652544797</v>
      </c>
      <c r="AI234" s="171"/>
      <c r="AJ234" s="159">
        <v>7048652661982</v>
      </c>
      <c r="AK234" s="149">
        <f>IFERROR(VLOOKUP(AJ234,'2) Order Form'!$W$9:$W$724,1,FALSE),"Ikke med I order form")</f>
        <v>7048652661982</v>
      </c>
      <c r="AL234" s="182">
        <f>INDEX(ATS!$A:$AE,MATCH(ATS!$AJ234,ATS!$AD:$AD,0),1)</f>
        <v>852046</v>
      </c>
      <c r="AM234" s="182" t="str">
        <f>INDEX(ATS!$A:$AE,MATCH(ATS!$AJ234,ATS!$AD:$AD,0),2)</f>
        <v>Ronin Max RIG Reflect</v>
      </c>
      <c r="AN234" s="183" t="str">
        <f>INDEX(ATS!$A:$AE,MATCH(ATS!$AJ234,ATS!$AD:$AD,0),4)</f>
        <v>061200-OS</v>
      </c>
      <c r="AP234" s="149">
        <v>7048652328151</v>
      </c>
      <c r="AQ234" s="149" t="str">
        <f t="shared" si="14"/>
        <v>Ikke med i Elastic</v>
      </c>
      <c r="AR234" s="182">
        <f>INDEX(ATS!$A:$AE,MATCH(ATS!$AP234,ATS!$AD:$AD,0),1)</f>
        <v>810064</v>
      </c>
      <c r="AS234" s="182" t="str">
        <f>INDEX(ATS!$A:$AE,MATCH(ATS!$AP234,ATS!$AD:$AD,0),2)</f>
        <v>Chaser Comfort pads 7mm</v>
      </c>
      <c r="AT234" s="182" t="str">
        <f>INDEX(ATS!$A:$AE,MATCH(ATS!$AP234,ATS!$AD:$AD,0),4)</f>
        <v>TEBLK-SM</v>
      </c>
      <c r="AU234" s="148" t="str">
        <f>INDEX(ATS!$A:$AE,MATCH(ATS!$AP234,ATS!$AD:$AD,0),7)</f>
        <v>Active</v>
      </c>
    </row>
    <row r="235" spans="1:47" x14ac:dyDescent="0.2">
      <c r="A235">
        <v>810097</v>
      </c>
      <c r="B235" t="s">
        <v>4444</v>
      </c>
      <c r="C235" t="s">
        <v>4226</v>
      </c>
      <c r="D235" t="s">
        <v>570</v>
      </c>
      <c r="E235" t="s">
        <v>288</v>
      </c>
      <c r="F235" t="s">
        <v>86</v>
      </c>
      <c r="G235" t="s">
        <v>128</v>
      </c>
      <c r="H235">
        <v>45</v>
      </c>
      <c r="I235">
        <v>45</v>
      </c>
      <c r="J235">
        <v>45</v>
      </c>
      <c r="K235">
        <v>45</v>
      </c>
      <c r="L235">
        <v>45</v>
      </c>
      <c r="M235">
        <v>45</v>
      </c>
      <c r="N235">
        <v>45</v>
      </c>
      <c r="O235">
        <v>45</v>
      </c>
      <c r="P235">
        <v>45</v>
      </c>
      <c r="Q235">
        <v>45</v>
      </c>
      <c r="R235">
        <v>45</v>
      </c>
      <c r="S235">
        <v>45</v>
      </c>
      <c r="T235">
        <v>45</v>
      </c>
      <c r="U235">
        <v>45</v>
      </c>
      <c r="V235">
        <v>45</v>
      </c>
      <c r="W235">
        <v>45</v>
      </c>
      <c r="X235">
        <v>45</v>
      </c>
      <c r="Y235">
        <v>45</v>
      </c>
      <c r="Z235">
        <v>45</v>
      </c>
      <c r="AA235">
        <v>45</v>
      </c>
      <c r="AC235" s="180" t="str">
        <f t="shared" si="15"/>
        <v>810097-TEBLK-ML</v>
      </c>
      <c r="AD235" s="181">
        <f>IF(B235="NET","",IF(B235="","",IFERROR(VLOOKUP(AC235,EAN!$A:$B,2,FALSE),"MANGLER - MÅ OPPDATERE EAN-FANEN")))</f>
        <v>7048652544780</v>
      </c>
      <c r="AE235" s="180">
        <f t="shared" si="12"/>
        <v>45</v>
      </c>
      <c r="AF235" s="180">
        <f t="shared" si="13"/>
        <v>45</v>
      </c>
      <c r="AH235" s="149">
        <f>IF(B235="NET","",IFERROR(VLOOKUP(AD235,'2) Order Form'!$W$9:$W$684,1,FALSE),"Ikke med I order form"))</f>
        <v>7048652544780</v>
      </c>
      <c r="AI235" s="171"/>
      <c r="AJ235" s="159">
        <v>7048652661999</v>
      </c>
      <c r="AK235" s="149">
        <f>IFERROR(VLOOKUP(AJ235,'2) Order Form'!$W$9:$W$724,1,FALSE),"Ikke med I order form")</f>
        <v>7048652661999</v>
      </c>
      <c r="AL235" s="182">
        <f>INDEX(ATS!$A:$AE,MATCH(ATS!$AJ235,ATS!$AD:$AD,0),1)</f>
        <v>852046</v>
      </c>
      <c r="AM235" s="182" t="str">
        <f>INDEX(ATS!$A:$AE,MATCH(ATS!$AJ235,ATS!$AD:$AD,0),2)</f>
        <v>Ronin Max RIG Reflect</v>
      </c>
      <c r="AN235" s="183" t="str">
        <f>INDEX(ATS!$A:$AE,MATCH(ATS!$AJ235,ATS!$AD:$AD,0),4)</f>
        <v>152000-OS</v>
      </c>
      <c r="AP235" s="149">
        <v>7048652328144</v>
      </c>
      <c r="AQ235" s="149" t="str">
        <f t="shared" si="14"/>
        <v>Ikke med i Elastic</v>
      </c>
      <c r="AR235" s="182">
        <f>INDEX(ATS!$A:$AE,MATCH(ATS!$AP235,ATS!$AD:$AD,0),1)</f>
        <v>810064</v>
      </c>
      <c r="AS235" s="182" t="str">
        <f>INDEX(ATS!$A:$AE,MATCH(ATS!$AP235,ATS!$AD:$AD,0),2)</f>
        <v>Chaser Comfort pads 7mm</v>
      </c>
      <c r="AT235" s="182" t="str">
        <f>INDEX(ATS!$A:$AE,MATCH(ATS!$AP235,ATS!$AD:$AD,0),4)</f>
        <v>TEBLK-ML</v>
      </c>
      <c r="AU235" s="148" t="str">
        <f>INDEX(ATS!$A:$AE,MATCH(ATS!$AP235,ATS!$AD:$AD,0),7)</f>
        <v>Active</v>
      </c>
    </row>
    <row r="236" spans="1:47" x14ac:dyDescent="0.2">
      <c r="A236">
        <v>810097</v>
      </c>
      <c r="B236" t="s">
        <v>4444</v>
      </c>
      <c r="C236" t="s">
        <v>4226</v>
      </c>
      <c r="D236" t="s">
        <v>571</v>
      </c>
      <c r="E236" t="s">
        <v>288</v>
      </c>
      <c r="F236" t="s">
        <v>87</v>
      </c>
      <c r="G236" t="s">
        <v>128</v>
      </c>
      <c r="H236">
        <v>20</v>
      </c>
      <c r="I236">
        <v>20</v>
      </c>
      <c r="J236">
        <v>20</v>
      </c>
      <c r="K236">
        <v>20</v>
      </c>
      <c r="L236">
        <v>20</v>
      </c>
      <c r="M236">
        <v>20</v>
      </c>
      <c r="N236">
        <v>20</v>
      </c>
      <c r="O236">
        <v>20</v>
      </c>
      <c r="P236">
        <v>20</v>
      </c>
      <c r="Q236">
        <v>20</v>
      </c>
      <c r="R236">
        <v>20</v>
      </c>
      <c r="S236">
        <v>20</v>
      </c>
      <c r="T236">
        <v>20</v>
      </c>
      <c r="U236">
        <v>20</v>
      </c>
      <c r="V236">
        <v>20</v>
      </c>
      <c r="W236">
        <v>20</v>
      </c>
      <c r="X236">
        <v>20</v>
      </c>
      <c r="Y236">
        <v>20</v>
      </c>
      <c r="Z236">
        <v>20</v>
      </c>
      <c r="AA236">
        <v>20</v>
      </c>
      <c r="AC236" s="180" t="str">
        <f t="shared" si="15"/>
        <v>810097-TEBLK-LXL</v>
      </c>
      <c r="AD236" s="181">
        <f>IF(B236="NET","",IF(B236="","",IFERROR(VLOOKUP(AC236,EAN!$A:$B,2,FALSE),"MANGLER - MÅ OPPDATERE EAN-FANEN")))</f>
        <v>7048652544773</v>
      </c>
      <c r="AE236" s="180">
        <f t="shared" si="12"/>
        <v>20</v>
      </c>
      <c r="AF236" s="180">
        <f t="shared" si="13"/>
        <v>20</v>
      </c>
      <c r="AH236" s="149">
        <f>IF(B236="NET","",IFERROR(VLOOKUP(AD236,'2) Order Form'!$W$9:$W$684,1,FALSE),"Ikke med I order form"))</f>
        <v>7048652544773</v>
      </c>
      <c r="AI236" s="171"/>
      <c r="AJ236" s="159">
        <v>7048652615336</v>
      </c>
      <c r="AK236" s="149">
        <f>IFERROR(VLOOKUP(AJ236,'2) Order Form'!$W$9:$W$724,1,FALSE),"Ikke med I order form")</f>
        <v>7048652615336</v>
      </c>
      <c r="AL236" s="182">
        <f>INDEX(ATS!$A:$AE,MATCH(ATS!$AJ236,ATS!$AD:$AD,0),1)</f>
        <v>852046</v>
      </c>
      <c r="AM236" s="182" t="str">
        <f>INDEX(ATS!$A:$AE,MATCH(ATS!$AJ236,ATS!$AD:$AD,0),2)</f>
        <v>Ronin Max RIG Reflect</v>
      </c>
      <c r="AN236" s="183" t="str">
        <f>INDEX(ATS!$A:$AE,MATCH(ATS!$AJ236,ATS!$AD:$AD,0),4)</f>
        <v>161000-OS</v>
      </c>
      <c r="AP236" s="149">
        <v>7048652328137</v>
      </c>
      <c r="AQ236" s="149" t="str">
        <f t="shared" si="14"/>
        <v>Ikke med i Elastic</v>
      </c>
      <c r="AR236" s="182">
        <f>INDEX(ATS!$A:$AE,MATCH(ATS!$AP236,ATS!$AD:$AD,0),1)</f>
        <v>810064</v>
      </c>
      <c r="AS236" s="182" t="str">
        <f>INDEX(ATS!$A:$AE,MATCH(ATS!$AP236,ATS!$AD:$AD,0),2)</f>
        <v>Chaser Comfort pads 7mm</v>
      </c>
      <c r="AT236" s="182" t="str">
        <f>INDEX(ATS!$A:$AE,MATCH(ATS!$AP236,ATS!$AD:$AD,0),4)</f>
        <v>TEBLK-LXL</v>
      </c>
      <c r="AU236" s="148" t="str">
        <f>INDEX(ATS!$A:$AE,MATCH(ATS!$AP236,ATS!$AD:$AD,0),7)</f>
        <v>Active</v>
      </c>
    </row>
    <row r="237" spans="1:47" x14ac:dyDescent="0.2">
      <c r="A237" s="155">
        <v>810098</v>
      </c>
      <c r="B237" t="s">
        <v>292</v>
      </c>
      <c r="H237" s="155">
        <v>202137</v>
      </c>
      <c r="I237" s="155">
        <v>202137</v>
      </c>
      <c r="J237" s="155">
        <v>202137</v>
      </c>
      <c r="K237" s="155">
        <v>202137</v>
      </c>
      <c r="L237" s="155">
        <v>202137</v>
      </c>
      <c r="M237" s="155">
        <v>202137</v>
      </c>
      <c r="N237" s="155">
        <v>202137</v>
      </c>
      <c r="O237" s="155">
        <v>202137</v>
      </c>
      <c r="P237" s="155">
        <v>202137</v>
      </c>
      <c r="Q237" s="155">
        <v>202137</v>
      </c>
      <c r="R237" s="155">
        <v>202137</v>
      </c>
      <c r="S237" s="155">
        <v>202137</v>
      </c>
      <c r="T237" s="155">
        <v>202137</v>
      </c>
      <c r="U237" s="155">
        <v>202137</v>
      </c>
      <c r="V237" s="155">
        <v>202137</v>
      </c>
      <c r="W237" s="155">
        <v>202137</v>
      </c>
      <c r="X237" s="155">
        <v>202137</v>
      </c>
      <c r="Y237" s="155">
        <v>202137</v>
      </c>
      <c r="Z237" s="155">
        <v>202137</v>
      </c>
      <c r="AA237" s="155">
        <v>202137</v>
      </c>
      <c r="AC237" s="180" t="str">
        <f t="shared" si="15"/>
        <v>810098-</v>
      </c>
      <c r="AD237" s="181" t="str">
        <f>IF(B237="NET","",IF(B237="","",IFERROR(VLOOKUP(AC237,EAN!$A:$B,2,FALSE),"MANGLER - MÅ OPPDATERE EAN-FANEN")))</f>
        <v/>
      </c>
      <c r="AE237" s="180">
        <f t="shared" si="12"/>
        <v>202137</v>
      </c>
      <c r="AF237" s="180">
        <f t="shared" si="13"/>
        <v>202137</v>
      </c>
      <c r="AH237" s="149" t="str">
        <f>IF(B237="NET","",IFERROR(VLOOKUP(AD237,'2) Order Form'!$W$9:$W$684,1,FALSE),"Ikke med I order form"))</f>
        <v/>
      </c>
      <c r="AI237" s="171"/>
      <c r="AJ237" s="159">
        <v>7048652615343</v>
      </c>
      <c r="AK237" s="149">
        <f>IFERROR(VLOOKUP(AJ237,'2) Order Form'!$W$9:$W$724,1,FALSE),"Ikke med I order form")</f>
        <v>7048652615343</v>
      </c>
      <c r="AL237" s="182">
        <f>INDEX(ATS!$A:$AE,MATCH(ATS!$AJ237,ATS!$AD:$AD,0),1)</f>
        <v>852046</v>
      </c>
      <c r="AM237" s="182" t="str">
        <f>INDEX(ATS!$A:$AE,MATCH(ATS!$AJ237,ATS!$AD:$AD,0),2)</f>
        <v>Ronin Max RIG Reflect</v>
      </c>
      <c r="AN237" s="183" t="str">
        <f>INDEX(ATS!$A:$AE,MATCH(ATS!$AJ237,ATS!$AD:$AD,0),4)</f>
        <v>200100-OS</v>
      </c>
      <c r="AP237" s="149">
        <v>7048652557025</v>
      </c>
      <c r="AQ237" s="149" t="str">
        <f t="shared" si="14"/>
        <v>Ikke med i Elastic</v>
      </c>
      <c r="AR237" s="182">
        <f>INDEX(ATS!$A:$AE,MATCH(ATS!$AP237,ATS!$AD:$AD,0),1)</f>
        <v>810096</v>
      </c>
      <c r="AS237" s="182" t="str">
        <f>INDEX(ATS!$A:$AE,MATCH(ATS!$AP237,ATS!$AD:$AD,0),2)</f>
        <v>Ripper Mips Comfort Pads JR</v>
      </c>
      <c r="AT237" s="182" t="str">
        <f>INDEX(ATS!$A:$AE,MATCH(ATS!$AP237,ATS!$AD:$AD,0),4)</f>
        <v>TEBLK-OS</v>
      </c>
      <c r="AU237" s="148" t="str">
        <f>INDEX(ATS!$A:$AE,MATCH(ATS!$AP237,ATS!$AD:$AD,0),7)</f>
        <v>Active</v>
      </c>
    </row>
    <row r="238" spans="1:47" x14ac:dyDescent="0.2">
      <c r="A238">
        <v>810098</v>
      </c>
      <c r="B238" t="s">
        <v>2145</v>
      </c>
      <c r="C238" t="s">
        <v>4226</v>
      </c>
      <c r="D238" t="s">
        <v>141</v>
      </c>
      <c r="E238" t="s">
        <v>94</v>
      </c>
      <c r="F238" t="s">
        <v>84</v>
      </c>
      <c r="G238" t="s">
        <v>128</v>
      </c>
      <c r="H238">
        <v>76</v>
      </c>
      <c r="I238">
        <v>76</v>
      </c>
      <c r="J238">
        <v>76</v>
      </c>
      <c r="K238">
        <v>76</v>
      </c>
      <c r="L238">
        <v>76</v>
      </c>
      <c r="M238">
        <v>76</v>
      </c>
      <c r="N238">
        <v>76</v>
      </c>
      <c r="O238">
        <v>76</v>
      </c>
      <c r="P238">
        <v>76</v>
      </c>
      <c r="Q238">
        <v>76</v>
      </c>
      <c r="R238">
        <v>76</v>
      </c>
      <c r="S238">
        <v>76</v>
      </c>
      <c r="T238">
        <v>76</v>
      </c>
      <c r="U238">
        <v>76</v>
      </c>
      <c r="V238">
        <v>76</v>
      </c>
      <c r="W238">
        <v>76</v>
      </c>
      <c r="X238">
        <v>76</v>
      </c>
      <c r="Y238">
        <v>76</v>
      </c>
      <c r="Z238">
        <v>76</v>
      </c>
      <c r="AA238">
        <v>76</v>
      </c>
      <c r="AC238" s="180" t="str">
        <f t="shared" si="15"/>
        <v>810098-BLACK-OS</v>
      </c>
      <c r="AD238" s="181">
        <f>IF(B238="NET","",IF(B238="","",IFERROR(VLOOKUP(AC238,EAN!$A:$B,2,FALSE),"MANGLER - MÅ OPPDATERE EAN-FANEN")))</f>
        <v>7048652607591</v>
      </c>
      <c r="AE238" s="180">
        <f t="shared" si="12"/>
        <v>76</v>
      </c>
      <c r="AF238" s="180">
        <f t="shared" si="13"/>
        <v>76</v>
      </c>
      <c r="AH238" s="149" t="str">
        <f>IF(B238="NET","",IFERROR(VLOOKUP(AD238,'2) Order Form'!$W$9:$W$684,1,FALSE),"Ikke med I order form"))</f>
        <v>Ikke med I order form</v>
      </c>
      <c r="AI238" s="171"/>
      <c r="AJ238" s="159">
        <v>7048652662125</v>
      </c>
      <c r="AK238" s="149">
        <f>IFERROR(VLOOKUP(AJ238,'2) Order Form'!$W$9:$W$724,1,FALSE),"Ikke med I order form")</f>
        <v>7048652662125</v>
      </c>
      <c r="AL238" s="182">
        <f>INDEX(ATS!$A:$AE,MATCH(ATS!$AJ238,ATS!$AD:$AD,0),1)</f>
        <v>810103</v>
      </c>
      <c r="AM238" s="182" t="str">
        <f>INDEX(ATS!$A:$AE,MATCH(ATS!$AJ238,ATS!$AD:$AD,0),2)</f>
        <v>Ronin Max RIG</v>
      </c>
      <c r="AN238" s="183" t="str">
        <f>INDEX(ATS!$A:$AE,MATCH(ATS!$AJ238,ATS!$AD:$AD,0),4)</f>
        <v>011300-OS</v>
      </c>
      <c r="AP238" s="149">
        <v>7048652556998</v>
      </c>
      <c r="AQ238" s="149" t="str">
        <f t="shared" si="14"/>
        <v>Ikke med i Elastic</v>
      </c>
      <c r="AR238" s="182">
        <f>INDEX(ATS!$A:$AE,MATCH(ATS!$AP238,ATS!$AD:$AD,0),1)</f>
        <v>810092</v>
      </c>
      <c r="AS238" s="182" t="str">
        <f>INDEX(ATS!$A:$AE,MATCH(ATS!$AP238,ATS!$AD:$AD,0),2)</f>
        <v>Ripper Comfort Pads JR</v>
      </c>
      <c r="AT238" s="182" t="str">
        <f>INDEX(ATS!$A:$AE,MATCH(ATS!$AP238,ATS!$AD:$AD,0),4)</f>
        <v>TEBLK-OS</v>
      </c>
      <c r="AU238" s="148" t="str">
        <f>INDEX(ATS!$A:$AE,MATCH(ATS!$AP238,ATS!$AD:$AD,0),7)</f>
        <v>Active</v>
      </c>
    </row>
    <row r="239" spans="1:47" x14ac:dyDescent="0.2">
      <c r="A239" s="155">
        <v>810102</v>
      </c>
      <c r="B239" t="s">
        <v>292</v>
      </c>
      <c r="H239" s="155">
        <v>202137</v>
      </c>
      <c r="I239" s="155">
        <v>202137</v>
      </c>
      <c r="J239" s="155">
        <v>202137</v>
      </c>
      <c r="K239" s="155">
        <v>202137</v>
      </c>
      <c r="L239" s="155">
        <v>202137</v>
      </c>
      <c r="M239" s="155">
        <v>202137</v>
      </c>
      <c r="N239" s="155">
        <v>202137</v>
      </c>
      <c r="O239" s="155">
        <v>202137</v>
      </c>
      <c r="P239" s="155">
        <v>202137</v>
      </c>
      <c r="Q239" s="155">
        <v>202137</v>
      </c>
      <c r="R239" s="155">
        <v>202137</v>
      </c>
      <c r="S239" s="155">
        <v>202137</v>
      </c>
      <c r="T239" s="155">
        <v>202137</v>
      </c>
      <c r="U239" s="155">
        <v>202137</v>
      </c>
      <c r="V239" s="155">
        <v>202137</v>
      </c>
      <c r="W239" s="155">
        <v>202137</v>
      </c>
      <c r="X239" s="155">
        <v>202137</v>
      </c>
      <c r="Y239" s="155">
        <v>202137</v>
      </c>
      <c r="Z239" s="155">
        <v>202137</v>
      </c>
      <c r="AA239" s="155">
        <v>202137</v>
      </c>
      <c r="AC239" s="180" t="str">
        <f t="shared" si="15"/>
        <v>810102-</v>
      </c>
      <c r="AD239" s="181" t="str">
        <f>IF(B239="NET","",IF(B239="","",IFERROR(VLOOKUP(AC239,EAN!$A:$B,2,FALSE),"MANGLER - MÅ OPPDATERE EAN-FANEN")))</f>
        <v/>
      </c>
      <c r="AE239" s="180">
        <f t="shared" si="12"/>
        <v>202137</v>
      </c>
      <c r="AF239" s="180">
        <f t="shared" si="13"/>
        <v>202137</v>
      </c>
      <c r="AH239" s="149" t="str">
        <f>IF(B239="NET","",IFERROR(VLOOKUP(AD239,'2) Order Form'!$W$9:$W$684,1,FALSE),"Ikke med I order form"))</f>
        <v/>
      </c>
      <c r="AI239" s="171"/>
      <c r="AJ239" s="159">
        <v>7048652615305</v>
      </c>
      <c r="AK239" s="149">
        <f>IFERROR(VLOOKUP(AJ239,'2) Order Form'!$W$9:$W$724,1,FALSE),"Ikke med I order form")</f>
        <v>7048652615305</v>
      </c>
      <c r="AL239" s="182">
        <f>INDEX(ATS!$A:$AE,MATCH(ATS!$AJ239,ATS!$AD:$AD,0),1)</f>
        <v>852047</v>
      </c>
      <c r="AM239" s="182" t="str">
        <f>INDEX(ATS!$A:$AE,MATCH(ATS!$AJ239,ATS!$AD:$AD,0),2)</f>
        <v>Ronin Max RIG Photochromic</v>
      </c>
      <c r="AN239" s="183" t="str">
        <f>INDEX(ATS!$A:$AE,MATCH(ATS!$AJ239,ATS!$AD:$AD,0),4)</f>
        <v>226100-OS</v>
      </c>
      <c r="AP239" s="149">
        <v>7048652328205</v>
      </c>
      <c r="AQ239" s="149" t="str">
        <f t="shared" si="14"/>
        <v>Ikke med i Elastic</v>
      </c>
      <c r="AR239" s="182">
        <f>INDEX(ATS!$A:$AE,MATCH(ATS!$AP239,ATS!$AD:$AD,0),1)</f>
        <v>810066</v>
      </c>
      <c r="AS239" s="182" t="str">
        <f>INDEX(ATS!$A:$AE,MATCH(ATS!$AP239,ATS!$AD:$AD,0),2)</f>
        <v>Tucker comfort pads</v>
      </c>
      <c r="AT239" s="182" t="str">
        <f>INDEX(ATS!$A:$AE,MATCH(ATS!$AP239,ATS!$AD:$AD,0),4)</f>
        <v>TEBLK-M</v>
      </c>
      <c r="AU239" s="148" t="str">
        <f>INDEX(ATS!$A:$AE,MATCH(ATS!$AP239,ATS!$AD:$AD,0),7)</f>
        <v>Active</v>
      </c>
    </row>
    <row r="240" spans="1:47" x14ac:dyDescent="0.2">
      <c r="A240">
        <v>810102</v>
      </c>
      <c r="B240" t="s">
        <v>665</v>
      </c>
      <c r="C240" t="s">
        <v>4226</v>
      </c>
      <c r="D240" t="s">
        <v>666</v>
      </c>
      <c r="E240" t="s">
        <v>667</v>
      </c>
      <c r="F240" t="s">
        <v>84</v>
      </c>
      <c r="G240" t="s">
        <v>128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C240" s="180" t="str">
        <f t="shared" si="15"/>
        <v>810102-011300-OS</v>
      </c>
      <c r="AD240" s="181">
        <f>IF(B240="NET","",IF(B240="","",IFERROR(VLOOKUP(AC240,EAN!$A:$B,2,FALSE),"MANGLER - MÅ OPPDATERE EAN-FANEN")))</f>
        <v>7048652662149</v>
      </c>
      <c r="AE240" s="180">
        <f t="shared" si="12"/>
        <v>0</v>
      </c>
      <c r="AF240" s="180">
        <f t="shared" si="13"/>
        <v>0</v>
      </c>
      <c r="AH240" s="149">
        <f>IF(B240="NET","",IFERROR(VLOOKUP(AD240,'2) Order Form'!$W$9:$W$684,1,FALSE),"Ikke med I order form"))</f>
        <v>7048652662149</v>
      </c>
      <c r="AI240" s="171"/>
      <c r="AJ240" s="159">
        <v>7048652666178</v>
      </c>
      <c r="AK240" s="149">
        <f>IFERROR(VLOOKUP(AJ240,'2) Order Form'!$W$9:$W$724,1,FALSE),"Ikke med I order form")</f>
        <v>7048652666178</v>
      </c>
      <c r="AL240" s="182">
        <f>INDEX(ATS!$A:$AE,MATCH(ATS!$AJ240,ATS!$AD:$AD,0),1)</f>
        <v>852047</v>
      </c>
      <c r="AM240" s="182" t="str">
        <f>INDEX(ATS!$A:$AE,MATCH(ATS!$AJ240,ATS!$AD:$AD,0),2)</f>
        <v>Ronin Max RIG Photochromic</v>
      </c>
      <c r="AN240" s="183" t="str">
        <f>INDEX(ATS!$A:$AE,MATCH(ATS!$AJ240,ATS!$AD:$AD,0),4)</f>
        <v>220100-OS</v>
      </c>
      <c r="AP240" s="149">
        <v>7048652328199</v>
      </c>
      <c r="AQ240" s="149" t="str">
        <f t="shared" si="14"/>
        <v>Ikke med i Elastic</v>
      </c>
      <c r="AR240" s="182">
        <f>INDEX(ATS!$A:$AE,MATCH(ATS!$AP240,ATS!$AD:$AD,0),1)</f>
        <v>810066</v>
      </c>
      <c r="AS240" s="182" t="str">
        <f>INDEX(ATS!$A:$AE,MATCH(ATS!$AP240,ATS!$AD:$AD,0),2)</f>
        <v>Tucker comfort pads</v>
      </c>
      <c r="AT240" s="182" t="str">
        <f>INDEX(ATS!$A:$AE,MATCH(ATS!$AP240,ATS!$AD:$AD,0),4)</f>
        <v>TEBLK-L</v>
      </c>
      <c r="AU240" s="148" t="str">
        <f>INDEX(ATS!$A:$AE,MATCH(ATS!$AP240,ATS!$AD:$AD,0),7)</f>
        <v>Active</v>
      </c>
    </row>
    <row r="241" spans="1:47" x14ac:dyDescent="0.2">
      <c r="A241" s="155">
        <v>810103</v>
      </c>
      <c r="B241" t="s">
        <v>292</v>
      </c>
      <c r="H241" s="155">
        <v>202137</v>
      </c>
      <c r="I241" s="155">
        <v>202137</v>
      </c>
      <c r="J241" s="155">
        <v>202137</v>
      </c>
      <c r="K241" s="155">
        <v>202137</v>
      </c>
      <c r="L241" s="155">
        <v>202137</v>
      </c>
      <c r="M241" s="155">
        <v>202137</v>
      </c>
      <c r="N241" s="155">
        <v>202137</v>
      </c>
      <c r="O241" s="155">
        <v>202137</v>
      </c>
      <c r="P241" s="155">
        <v>202137</v>
      </c>
      <c r="Q241" s="155">
        <v>202137</v>
      </c>
      <c r="R241" s="155">
        <v>202137</v>
      </c>
      <c r="S241" s="155">
        <v>202137</v>
      </c>
      <c r="T241" s="155">
        <v>202137</v>
      </c>
      <c r="U241" s="155">
        <v>202137</v>
      </c>
      <c r="V241" s="155">
        <v>202137</v>
      </c>
      <c r="W241" s="155">
        <v>202137</v>
      </c>
      <c r="X241" s="155">
        <v>202137</v>
      </c>
      <c r="Y241" s="155">
        <v>202137</v>
      </c>
      <c r="Z241" s="155">
        <v>202137</v>
      </c>
      <c r="AA241" s="155">
        <v>202137</v>
      </c>
      <c r="AC241" s="180" t="str">
        <f t="shared" si="15"/>
        <v>810103-</v>
      </c>
      <c r="AD241" s="181" t="str">
        <f>IF(B241="NET","",IF(B241="","",IFERROR(VLOOKUP(AC241,EAN!$A:$B,2,FALSE),"MANGLER - MÅ OPPDATERE EAN-FANEN")))</f>
        <v/>
      </c>
      <c r="AE241" s="180">
        <f t="shared" si="12"/>
        <v>202137</v>
      </c>
      <c r="AF241" s="180">
        <f t="shared" si="13"/>
        <v>202137</v>
      </c>
      <c r="AH241" s="149" t="str">
        <f>IF(B241="NET","",IFERROR(VLOOKUP(AD241,'2) Order Form'!$W$9:$W$684,1,FALSE),"Ikke med I order form"))</f>
        <v/>
      </c>
      <c r="AI241" s="171"/>
      <c r="AJ241" s="159">
        <v>7048652615350</v>
      </c>
      <c r="AK241" s="149">
        <f>IFERROR(VLOOKUP(AJ241,'2) Order Form'!$W$9:$W$724,1,FALSE),"Ikke med I order form")</f>
        <v>7048652615350</v>
      </c>
      <c r="AL241" s="182">
        <f>INDEX(ATS!$A:$AE,MATCH(ATS!$AJ241,ATS!$AD:$AD,0),1)</f>
        <v>852045</v>
      </c>
      <c r="AM241" s="182" t="str">
        <f>INDEX(ATS!$A:$AE,MATCH(ATS!$AJ241,ATS!$AD:$AD,0),2)</f>
        <v>Ronin Max Polarized</v>
      </c>
      <c r="AN241" s="183" t="str">
        <f>INDEX(ATS!$A:$AE,MATCH(ATS!$AJ241,ATS!$AD:$AD,0),4)</f>
        <v>230100-OS</v>
      </c>
      <c r="AP241" s="149">
        <v>7048652327840</v>
      </c>
      <c r="AQ241" s="149">
        <f t="shared" si="14"/>
        <v>7048652327840</v>
      </c>
      <c r="AR241" s="182">
        <f>INDEX(ATS!$A:$AE,MATCH(ATS!$AP241,ATS!$AD:$AD,0),1)</f>
        <v>810059</v>
      </c>
      <c r="AS241" s="182" t="str">
        <f>INDEX(ATS!$A:$AE,MATCH(ATS!$AP241,ATS!$AD:$AD,0),2)</f>
        <v>Falconer Aerocovers™</v>
      </c>
      <c r="AT241" s="182" t="str">
        <f>INDEX(ATS!$A:$AE,MATCH(ATS!$AP241,ATS!$AD:$AD,0),4)</f>
        <v>FCWHE-M</v>
      </c>
      <c r="AU241" s="148" t="str">
        <f>INDEX(ATS!$A:$AE,MATCH(ATS!$AP241,ATS!$AD:$AD,0),7)</f>
        <v>Active</v>
      </c>
    </row>
    <row r="242" spans="1:47" x14ac:dyDescent="0.2">
      <c r="A242">
        <v>810103</v>
      </c>
      <c r="B242" t="s">
        <v>668</v>
      </c>
      <c r="C242" t="s">
        <v>4226</v>
      </c>
      <c r="D242" t="s">
        <v>666</v>
      </c>
      <c r="E242" t="s">
        <v>667</v>
      </c>
      <c r="F242" t="s">
        <v>84</v>
      </c>
      <c r="G242" t="s">
        <v>128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C242" s="180" t="str">
        <f t="shared" si="15"/>
        <v>810103-011300-OS</v>
      </c>
      <c r="AD242" s="181">
        <f>IF(B242="NET","",IF(B242="","",IFERROR(VLOOKUP(AC242,EAN!$A:$B,2,FALSE),"MANGLER - MÅ OPPDATERE EAN-FANEN")))</f>
        <v>7048652662125</v>
      </c>
      <c r="AE242" s="180">
        <f t="shared" si="12"/>
        <v>0</v>
      </c>
      <c r="AF242" s="180">
        <f t="shared" si="13"/>
        <v>0</v>
      </c>
      <c r="AH242" s="149">
        <f>IF(B242="NET","",IFERROR(VLOOKUP(AD242,'2) Order Form'!$W$9:$W$684,1,FALSE),"Ikke med I order form"))</f>
        <v>7048652662125</v>
      </c>
      <c r="AI242" s="171"/>
      <c r="AJ242" s="159">
        <v>7048652615251</v>
      </c>
      <c r="AK242" s="149">
        <f>IFERROR(VLOOKUP(AJ242,'2) Order Form'!$W$9:$W$724,1,FALSE),"Ikke med I order form")</f>
        <v>7048652615251</v>
      </c>
      <c r="AL242" s="182">
        <f>INDEX(ATS!$A:$AE,MATCH(ATS!$AJ242,ATS!$AD:$AD,0),1)</f>
        <v>852049</v>
      </c>
      <c r="AM242" s="182" t="str">
        <f>INDEX(ATS!$A:$AE,MATCH(ATS!$AJ242,ATS!$AD:$AD,0),2)</f>
        <v>Ronin RIG Reflect Lens</v>
      </c>
      <c r="AN242" s="183" t="str">
        <f>INDEX(ATS!$A:$AE,MATCH(ATS!$AJ242,ATS!$AD:$AD,0),4)</f>
        <v>060000-OS</v>
      </c>
      <c r="AP242" s="149">
        <v>7048652327833</v>
      </c>
      <c r="AQ242" s="149">
        <f t="shared" si="14"/>
        <v>7048652327833</v>
      </c>
      <c r="AR242" s="182">
        <f>INDEX(ATS!$A:$AE,MATCH(ATS!$AP242,ATS!$AD:$AD,0),1)</f>
        <v>810059</v>
      </c>
      <c r="AS242" s="182" t="str">
        <f>INDEX(ATS!$A:$AE,MATCH(ATS!$AP242,ATS!$AD:$AD,0),2)</f>
        <v>Falconer Aerocovers™</v>
      </c>
      <c r="AT242" s="182" t="str">
        <f>INDEX(ATS!$A:$AE,MATCH(ATS!$AP242,ATS!$AD:$AD,0),4)</f>
        <v>FCWHE-L</v>
      </c>
      <c r="AU242" s="148" t="str">
        <f>INDEX(ATS!$A:$AE,MATCH(ATS!$AP242,ATS!$AD:$AD,0),7)</f>
        <v>Active</v>
      </c>
    </row>
    <row r="243" spans="1:47" x14ac:dyDescent="0.2">
      <c r="A243" s="155">
        <v>810104</v>
      </c>
      <c r="B243" t="s">
        <v>292</v>
      </c>
      <c r="H243" s="155">
        <v>202137</v>
      </c>
      <c r="I243" s="155">
        <v>202137</v>
      </c>
      <c r="J243" s="155">
        <v>202137</v>
      </c>
      <c r="K243" s="155">
        <v>202137</v>
      </c>
      <c r="L243" s="155">
        <v>202137</v>
      </c>
      <c r="M243" s="155">
        <v>202137</v>
      </c>
      <c r="N243" s="155">
        <v>202137</v>
      </c>
      <c r="O243" s="155">
        <v>202137</v>
      </c>
      <c r="P243" s="155">
        <v>202137</v>
      </c>
      <c r="Q243" s="155">
        <v>202137</v>
      </c>
      <c r="R243" s="155">
        <v>202137</v>
      </c>
      <c r="S243" s="155">
        <v>202137</v>
      </c>
      <c r="T243" s="155">
        <v>202137</v>
      </c>
      <c r="U243" s="155">
        <v>202137</v>
      </c>
      <c r="V243" s="155">
        <v>202137</v>
      </c>
      <c r="W243" s="155">
        <v>202137</v>
      </c>
      <c r="X243" s="155">
        <v>202137</v>
      </c>
      <c r="Y243" s="155">
        <v>202137</v>
      </c>
      <c r="Z243" s="155">
        <v>202137</v>
      </c>
      <c r="AA243" s="155">
        <v>202137</v>
      </c>
      <c r="AC243" s="180" t="str">
        <f t="shared" si="15"/>
        <v>810104-</v>
      </c>
      <c r="AD243" s="181" t="str">
        <f>IF(B243="NET","",IF(B243="","",IFERROR(VLOOKUP(AC243,EAN!$A:$B,2,FALSE),"MANGLER - MÅ OPPDATERE EAN-FANEN")))</f>
        <v/>
      </c>
      <c r="AE243" s="180">
        <f t="shared" si="12"/>
        <v>202137</v>
      </c>
      <c r="AF243" s="180">
        <f t="shared" si="13"/>
        <v>202137</v>
      </c>
      <c r="AH243" s="149" t="str">
        <f>IF(B243="NET","",IFERROR(VLOOKUP(AD243,'2) Order Form'!$W$9:$W$684,1,FALSE),"Ikke med I order form"))</f>
        <v/>
      </c>
      <c r="AI243" s="171"/>
      <c r="AJ243" s="159">
        <v>7048652615275</v>
      </c>
      <c r="AK243" s="149">
        <f>IFERROR(VLOOKUP(AJ243,'2) Order Form'!$W$9:$W$724,1,FALSE),"Ikke med I order form")</f>
        <v>7048652615275</v>
      </c>
      <c r="AL243" s="182">
        <f>INDEX(ATS!$A:$AE,MATCH(ATS!$AJ243,ATS!$AD:$AD,0),1)</f>
        <v>852049</v>
      </c>
      <c r="AM243" s="182" t="str">
        <f>INDEX(ATS!$A:$AE,MATCH(ATS!$AJ243,ATS!$AD:$AD,0),2)</f>
        <v>Ronin RIG Reflect Lens</v>
      </c>
      <c r="AN243" s="183" t="str">
        <f>INDEX(ATS!$A:$AE,MATCH(ATS!$AJ243,ATS!$AD:$AD,0),4)</f>
        <v>160000-OS</v>
      </c>
      <c r="AP243" s="149">
        <v>7048652542526</v>
      </c>
      <c r="AQ243" s="149">
        <f t="shared" si="14"/>
        <v>7048652542526</v>
      </c>
      <c r="AR243" s="182">
        <f>INDEX(ATS!$A:$AE,MATCH(ATS!$AP243,ATS!$AD:$AD,0),1)</f>
        <v>810059</v>
      </c>
      <c r="AS243" s="182" t="str">
        <f>INDEX(ATS!$A:$AE,MATCH(ATS!$AP243,ATS!$AD:$AD,0),2)</f>
        <v>Falconer Aerocovers™</v>
      </c>
      <c r="AT243" s="182" t="str">
        <f>INDEX(ATS!$A:$AE,MATCH(ATS!$AP243,ATS!$AD:$AD,0),4)</f>
        <v>FFRED-M</v>
      </c>
      <c r="AU243" s="148" t="str">
        <f>INDEX(ATS!$A:$AE,MATCH(ATS!$AP243,ATS!$AD:$AD,0),7)</f>
        <v>Stock</v>
      </c>
    </row>
    <row r="244" spans="1:47" x14ac:dyDescent="0.2">
      <c r="A244">
        <v>810104</v>
      </c>
      <c r="B244" t="s">
        <v>669</v>
      </c>
      <c r="C244" t="s">
        <v>4226</v>
      </c>
      <c r="D244" t="s">
        <v>670</v>
      </c>
      <c r="E244" t="s">
        <v>671</v>
      </c>
      <c r="F244" t="s">
        <v>84</v>
      </c>
      <c r="G244" t="s">
        <v>128</v>
      </c>
      <c r="H244">
        <v>9</v>
      </c>
      <c r="I244">
        <v>9</v>
      </c>
      <c r="J244">
        <v>9</v>
      </c>
      <c r="K244">
        <v>9</v>
      </c>
      <c r="L244">
        <v>9</v>
      </c>
      <c r="M244">
        <v>9</v>
      </c>
      <c r="N244">
        <v>9</v>
      </c>
      <c r="O244">
        <v>9</v>
      </c>
      <c r="P244">
        <v>9</v>
      </c>
      <c r="Q244">
        <v>9</v>
      </c>
      <c r="R244">
        <v>9</v>
      </c>
      <c r="S244">
        <v>9</v>
      </c>
      <c r="T244">
        <v>9</v>
      </c>
      <c r="U244">
        <v>9</v>
      </c>
      <c r="V244">
        <v>9</v>
      </c>
      <c r="W244">
        <v>9</v>
      </c>
      <c r="X244">
        <v>9</v>
      </c>
      <c r="Y244">
        <v>9</v>
      </c>
      <c r="Z244">
        <v>9</v>
      </c>
      <c r="AA244">
        <v>9</v>
      </c>
      <c r="AC244" s="180" t="str">
        <f t="shared" si="15"/>
        <v>810104-010000-OS</v>
      </c>
      <c r="AD244" s="181">
        <f>IF(B244="NET","",IF(B244="","",IFERROR(VLOOKUP(AC244,EAN!$A:$B,2,FALSE),"MANGLER - MÅ OPPDATERE EAN-FANEN")))</f>
        <v>7048652662156</v>
      </c>
      <c r="AE244" s="180">
        <f t="shared" si="12"/>
        <v>9</v>
      </c>
      <c r="AF244" s="180">
        <f t="shared" si="13"/>
        <v>9</v>
      </c>
      <c r="AH244" s="133">
        <f>IF(B244="NET","",IFERROR(VLOOKUP(AD244,'2) Order Form'!$W$9:$W$684,1,FALSE),"Ikke med I order form"))</f>
        <v>7048652662156</v>
      </c>
      <c r="AJ244" s="159">
        <v>7048652615282</v>
      </c>
      <c r="AK244" s="149">
        <f>IFERROR(VLOOKUP(AJ244,'2) Order Form'!$W$9:$W$724,1,FALSE),"Ikke med I order form")</f>
        <v>7048652615282</v>
      </c>
      <c r="AL244" s="182">
        <f>INDEX(ATS!$A:$AE,MATCH(ATS!$AJ244,ATS!$AD:$AD,0),1)</f>
        <v>852049</v>
      </c>
      <c r="AM244" s="182" t="str">
        <f>INDEX(ATS!$A:$AE,MATCH(ATS!$AJ244,ATS!$AD:$AD,0),2)</f>
        <v>Ronin RIG Reflect Lens</v>
      </c>
      <c r="AN244" s="183" t="str">
        <f>INDEX(ATS!$A:$AE,MATCH(ATS!$AJ244,ATS!$AD:$AD,0),4)</f>
        <v>200000-OS</v>
      </c>
      <c r="AP244" s="149">
        <v>7048652542519</v>
      </c>
      <c r="AQ244" s="149">
        <f t="shared" si="14"/>
        <v>7048652542519</v>
      </c>
      <c r="AR244" s="182">
        <f>INDEX(ATS!$A:$AE,MATCH(ATS!$AP244,ATS!$AD:$AD,0),1)</f>
        <v>810059</v>
      </c>
      <c r="AS244" s="182" t="str">
        <f>INDEX(ATS!$A:$AE,MATCH(ATS!$AP244,ATS!$AD:$AD,0),2)</f>
        <v>Falconer Aerocovers™</v>
      </c>
      <c r="AT244" s="182" t="str">
        <f>INDEX(ATS!$A:$AE,MATCH(ATS!$AP244,ATS!$AD:$AD,0),4)</f>
        <v>FFRED-L</v>
      </c>
      <c r="AU244" s="148" t="str">
        <f>INDEX(ATS!$A:$AE,MATCH(ATS!$AP244,ATS!$AD:$AD,0),7)</f>
        <v>Stock</v>
      </c>
    </row>
    <row r="245" spans="1:47" x14ac:dyDescent="0.2">
      <c r="A245" s="155">
        <v>810105</v>
      </c>
      <c r="B245" t="s">
        <v>292</v>
      </c>
      <c r="H245" s="155">
        <v>202137</v>
      </c>
      <c r="I245" s="155">
        <v>202137</v>
      </c>
      <c r="J245" s="155">
        <v>202137</v>
      </c>
      <c r="K245" s="155">
        <v>202137</v>
      </c>
      <c r="L245" s="155">
        <v>202137</v>
      </c>
      <c r="M245" s="155">
        <v>202137</v>
      </c>
      <c r="N245" s="155">
        <v>202137</v>
      </c>
      <c r="O245" s="155">
        <v>202137</v>
      </c>
      <c r="P245" s="155">
        <v>202137</v>
      </c>
      <c r="Q245" s="155">
        <v>202137</v>
      </c>
      <c r="R245" s="155">
        <v>202137</v>
      </c>
      <c r="S245" s="155">
        <v>202137</v>
      </c>
      <c r="T245" s="155">
        <v>202137</v>
      </c>
      <c r="U245" s="155">
        <v>202137</v>
      </c>
      <c r="V245" s="155">
        <v>202137</v>
      </c>
      <c r="W245" s="155">
        <v>202137</v>
      </c>
      <c r="X245" s="155">
        <v>202137</v>
      </c>
      <c r="Y245" s="155">
        <v>202137</v>
      </c>
      <c r="Z245" s="155">
        <v>202137</v>
      </c>
      <c r="AA245" s="155">
        <v>202137</v>
      </c>
      <c r="AC245" s="180" t="str">
        <f t="shared" si="15"/>
        <v>810105-</v>
      </c>
      <c r="AD245" s="181" t="str">
        <f>IF(B245="NET","",IF(B245="","",IFERROR(VLOOKUP(AC245,EAN!$A:$B,2,FALSE),"MANGLER - MÅ OPPDATERE EAN-FANEN")))</f>
        <v/>
      </c>
      <c r="AE245" s="180">
        <f t="shared" si="12"/>
        <v>202137</v>
      </c>
      <c r="AF245" s="180">
        <f t="shared" si="13"/>
        <v>202137</v>
      </c>
      <c r="AH245" s="133" t="str">
        <f>IF(B245="NET","",IFERROR(VLOOKUP(AD245,'2) Order Form'!$W$9:$W$684,1,FALSE),"Ikke med I order form"))</f>
        <v/>
      </c>
      <c r="AJ245" s="159">
        <v>7048652615268</v>
      </c>
      <c r="AK245" s="149">
        <f>IFERROR(VLOOKUP(AJ245,'2) Order Form'!$W$9:$W$724,1,FALSE),"Ikke med I order form")</f>
        <v>7048652615268</v>
      </c>
      <c r="AL245" s="182">
        <f>INDEX(ATS!$A:$AE,MATCH(ATS!$AJ245,ATS!$AD:$AD,0),1)</f>
        <v>852049</v>
      </c>
      <c r="AM245" s="182" t="str">
        <f>INDEX(ATS!$A:$AE,MATCH(ATS!$AJ245,ATS!$AD:$AD,0),2)</f>
        <v>Ronin RIG Reflect Lens</v>
      </c>
      <c r="AN245" s="183" t="str">
        <f>INDEX(ATS!$A:$AE,MATCH(ATS!$AJ245,ATS!$AD:$AD,0),4)</f>
        <v>150000-OS</v>
      </c>
      <c r="AP245" s="149">
        <v>7048652542540</v>
      </c>
      <c r="AQ245" s="149">
        <f t="shared" si="14"/>
        <v>7048652542540</v>
      </c>
      <c r="AR245" s="182">
        <f>INDEX(ATS!$A:$AE,MATCH(ATS!$AP245,ATS!$AD:$AD,0),1)</f>
        <v>810059</v>
      </c>
      <c r="AS245" s="182" t="str">
        <f>INDEX(ATS!$A:$AE,MATCH(ATS!$AP245,ATS!$AD:$AD,0),2)</f>
        <v>Falconer Aerocovers™</v>
      </c>
      <c r="AT245" s="182" t="str">
        <f>INDEX(ATS!$A:$AE,MATCH(ATS!$AP245,ATS!$AD:$AD,0),4)</f>
        <v>FRMBE-M</v>
      </c>
      <c r="AU245" s="148" t="str">
        <f>INDEX(ATS!$A:$AE,MATCH(ATS!$AP245,ATS!$AD:$AD,0),7)</f>
        <v>Stock</v>
      </c>
    </row>
    <row r="246" spans="1:47" x14ac:dyDescent="0.2">
      <c r="A246">
        <v>810105</v>
      </c>
      <c r="B246" t="s">
        <v>672</v>
      </c>
      <c r="C246" t="s">
        <v>4226</v>
      </c>
      <c r="D246" t="s">
        <v>670</v>
      </c>
      <c r="E246" t="s">
        <v>671</v>
      </c>
      <c r="F246" t="s">
        <v>84</v>
      </c>
      <c r="G246" t="s">
        <v>128</v>
      </c>
      <c r="H246">
        <v>3</v>
      </c>
      <c r="I246">
        <v>3</v>
      </c>
      <c r="J246">
        <v>3</v>
      </c>
      <c r="K246">
        <v>3</v>
      </c>
      <c r="L246">
        <v>3</v>
      </c>
      <c r="M246">
        <v>3</v>
      </c>
      <c r="N246">
        <v>3</v>
      </c>
      <c r="O246">
        <v>3</v>
      </c>
      <c r="P246">
        <v>3</v>
      </c>
      <c r="Q246">
        <v>3</v>
      </c>
      <c r="R246">
        <v>3</v>
      </c>
      <c r="S246">
        <v>3</v>
      </c>
      <c r="T246">
        <v>3</v>
      </c>
      <c r="U246">
        <v>3</v>
      </c>
      <c r="V246">
        <v>3</v>
      </c>
      <c r="W246">
        <v>3</v>
      </c>
      <c r="X246">
        <v>3</v>
      </c>
      <c r="Y246">
        <v>3</v>
      </c>
      <c r="Z246">
        <v>3</v>
      </c>
      <c r="AA246">
        <v>3</v>
      </c>
      <c r="AC246" s="180" t="str">
        <f t="shared" si="15"/>
        <v>810105-010000-OS</v>
      </c>
      <c r="AD246" s="181">
        <f>IF(B246="NET","",IF(B246="","",IFERROR(VLOOKUP(AC246,EAN!$A:$B,2,FALSE),"MANGLER - MÅ OPPDATERE EAN-FANEN")))</f>
        <v>7048652662163</v>
      </c>
      <c r="AE246" s="180">
        <f t="shared" si="12"/>
        <v>3</v>
      </c>
      <c r="AF246" s="180">
        <f t="shared" si="13"/>
        <v>3</v>
      </c>
      <c r="AH246" s="133">
        <f>IF(B246="NET","",IFERROR(VLOOKUP(AD246,'2) Order Form'!$W$9:$W$684,1,FALSE),"Ikke med I order form"))</f>
        <v>7048652662163</v>
      </c>
      <c r="AJ246" s="159">
        <v>7048652662156</v>
      </c>
      <c r="AK246" s="149">
        <f>IFERROR(VLOOKUP(AJ246,'2) Order Form'!$W$9:$W$724,1,FALSE),"Ikke med I order form")</f>
        <v>7048652662156</v>
      </c>
      <c r="AL246" s="182">
        <f>INDEX(ATS!$A:$AE,MATCH(ATS!$AJ246,ATS!$AD:$AD,0),1)</f>
        <v>810104</v>
      </c>
      <c r="AM246" s="182" t="str">
        <f>INDEX(ATS!$A:$AE,MATCH(ATS!$AJ246,ATS!$AD:$AD,0),2)</f>
        <v>Ronin RIG Lens</v>
      </c>
      <c r="AN246" s="183" t="str">
        <f>INDEX(ATS!$A:$AE,MATCH(ATS!$AJ246,ATS!$AD:$AD,0),4)</f>
        <v>010000-OS</v>
      </c>
      <c r="AP246" s="149">
        <v>7048652542533</v>
      </c>
      <c r="AQ246" s="149">
        <f t="shared" si="14"/>
        <v>7048652542533</v>
      </c>
      <c r="AR246" s="182">
        <f>INDEX(ATS!$A:$AE,MATCH(ATS!$AP246,ATS!$AD:$AD,0),1)</f>
        <v>810059</v>
      </c>
      <c r="AS246" s="182" t="str">
        <f>INDEX(ATS!$A:$AE,MATCH(ATS!$AP246,ATS!$AD:$AD,0),2)</f>
        <v>Falconer Aerocovers™</v>
      </c>
      <c r="AT246" s="182" t="str">
        <f>INDEX(ATS!$A:$AE,MATCH(ATS!$AP246,ATS!$AD:$AD,0),4)</f>
        <v>FRMBE-L</v>
      </c>
      <c r="AU246" s="148" t="str">
        <f>INDEX(ATS!$A:$AE,MATCH(ATS!$AP246,ATS!$AD:$AD,0),7)</f>
        <v>Stock</v>
      </c>
    </row>
    <row r="247" spans="1:47" x14ac:dyDescent="0.2">
      <c r="A247" s="155">
        <v>810106</v>
      </c>
      <c r="B247" t="s">
        <v>292</v>
      </c>
      <c r="H247" s="155">
        <v>202137</v>
      </c>
      <c r="I247" s="155">
        <v>202137</v>
      </c>
      <c r="J247" s="155">
        <v>202137</v>
      </c>
      <c r="K247" s="155">
        <v>202137</v>
      </c>
      <c r="L247" s="155">
        <v>202137</v>
      </c>
      <c r="M247" s="155">
        <v>202137</v>
      </c>
      <c r="N247" s="155">
        <v>202137</v>
      </c>
      <c r="O247" s="155">
        <v>202137</v>
      </c>
      <c r="P247" s="155">
        <v>202137</v>
      </c>
      <c r="Q247" s="155">
        <v>202137</v>
      </c>
      <c r="R247" s="155">
        <v>202137</v>
      </c>
      <c r="S247" s="155">
        <v>202137</v>
      </c>
      <c r="T247" s="155">
        <v>202137</v>
      </c>
      <c r="U247" s="155">
        <v>202137</v>
      </c>
      <c r="V247" s="155">
        <v>202137</v>
      </c>
      <c r="W247" s="155">
        <v>202137</v>
      </c>
      <c r="X247" s="155">
        <v>202137</v>
      </c>
      <c r="Y247" s="155">
        <v>202137</v>
      </c>
      <c r="Z247" s="155">
        <v>202137</v>
      </c>
      <c r="AA247" s="155">
        <v>202137</v>
      </c>
      <c r="AC247" s="180" t="str">
        <f t="shared" si="15"/>
        <v>810106-</v>
      </c>
      <c r="AD247" s="181" t="str">
        <f>IF(B247="NET","",IF(B247="","",IFERROR(VLOOKUP(AC247,EAN!$A:$B,2,FALSE),"MANGLER - MÅ OPPDATERE EAN-FANEN")))</f>
        <v/>
      </c>
      <c r="AE247" s="180">
        <f t="shared" si="12"/>
        <v>202137</v>
      </c>
      <c r="AF247" s="180">
        <f t="shared" si="13"/>
        <v>202137</v>
      </c>
      <c r="AH247" s="133" t="str">
        <f>IF(B247="NET","",IFERROR(VLOOKUP(AD247,'2) Order Form'!$W$9:$W$684,1,FALSE),"Ikke med I order form"))</f>
        <v/>
      </c>
      <c r="AJ247" s="159">
        <v>7048652615299</v>
      </c>
      <c r="AK247" s="149">
        <f>IFERROR(VLOOKUP(AJ247,'2) Order Form'!$W$9:$W$724,1,FALSE),"Ikke med I order form")</f>
        <v>7048652615299</v>
      </c>
      <c r="AL247" s="182">
        <f>INDEX(ATS!$A:$AE,MATCH(ATS!$AJ247,ATS!$AD:$AD,0),1)</f>
        <v>852048</v>
      </c>
      <c r="AM247" s="182" t="str">
        <f>INDEX(ATS!$A:$AE,MATCH(ATS!$AJ247,ATS!$AD:$AD,0),2)</f>
        <v>Ronin Lens</v>
      </c>
      <c r="AN247" s="183" t="str">
        <f>INDEX(ATS!$A:$AE,MATCH(ATS!$AJ247,ATS!$AD:$AD,0),4)</f>
        <v>100000-OS</v>
      </c>
      <c r="AP247" s="149">
        <v>7048652327888</v>
      </c>
      <c r="AQ247" s="149">
        <f t="shared" si="14"/>
        <v>7048652327888</v>
      </c>
      <c r="AR247" s="182">
        <f>INDEX(ATS!$A:$AE,MATCH(ATS!$AP247,ATS!$AD:$AD,0),1)</f>
        <v>810059</v>
      </c>
      <c r="AS247" s="182" t="str">
        <f>INDEX(ATS!$A:$AE,MATCH(ATS!$AP247,ATS!$AD:$AD,0),2)</f>
        <v>Falconer Aerocovers™</v>
      </c>
      <c r="AT247" s="182" t="str">
        <f>INDEX(ATS!$A:$AE,MATCH(ATS!$AP247,ATS!$AD:$AD,0),4)</f>
        <v>FSBLK-M</v>
      </c>
      <c r="AU247" s="148" t="str">
        <f>INDEX(ATS!$A:$AE,MATCH(ATS!$AP247,ATS!$AD:$AD,0),7)</f>
        <v>Active</v>
      </c>
    </row>
    <row r="248" spans="1:47" x14ac:dyDescent="0.2">
      <c r="A248">
        <v>810106</v>
      </c>
      <c r="B248" t="s">
        <v>673</v>
      </c>
      <c r="C248" t="s">
        <v>4226</v>
      </c>
      <c r="D248" t="s">
        <v>674</v>
      </c>
      <c r="E248" t="s">
        <v>675</v>
      </c>
      <c r="F248" t="s">
        <v>84</v>
      </c>
      <c r="G248" t="s">
        <v>128</v>
      </c>
      <c r="H248">
        <v>123</v>
      </c>
      <c r="I248">
        <v>123</v>
      </c>
      <c r="J248">
        <v>123</v>
      </c>
      <c r="K248">
        <v>123</v>
      </c>
      <c r="L248">
        <v>123</v>
      </c>
      <c r="M248">
        <v>123</v>
      </c>
      <c r="N248">
        <v>123</v>
      </c>
      <c r="O248">
        <v>123</v>
      </c>
      <c r="P248">
        <v>123</v>
      </c>
      <c r="Q248">
        <v>123</v>
      </c>
      <c r="R248">
        <v>123</v>
      </c>
      <c r="S248">
        <v>123</v>
      </c>
      <c r="T248">
        <v>123</v>
      </c>
      <c r="U248">
        <v>123</v>
      </c>
      <c r="V248">
        <v>123</v>
      </c>
      <c r="W248">
        <v>123</v>
      </c>
      <c r="X248">
        <v>123</v>
      </c>
      <c r="Y248">
        <v>123</v>
      </c>
      <c r="Z248">
        <v>123</v>
      </c>
      <c r="AA248">
        <v>123</v>
      </c>
      <c r="AC248" s="180" t="str">
        <f t="shared" si="15"/>
        <v>810106-186126-OS</v>
      </c>
      <c r="AD248" s="181">
        <f>IF(B248="NET","",IF(B248="","",IFERROR(VLOOKUP(AC248,EAN!$A:$B,2,FALSE),"MANGLER - MÅ OPPDATERE EAN-FANEN")))</f>
        <v>7048652662170</v>
      </c>
      <c r="AE248" s="180">
        <f t="shared" si="12"/>
        <v>123</v>
      </c>
      <c r="AF248" s="180">
        <f t="shared" si="13"/>
        <v>123</v>
      </c>
      <c r="AH248" s="133">
        <f>IF(B248="NET","",IFERROR(VLOOKUP(AD248,'2) Order Form'!$W$9:$W$684,1,FALSE),"Ikke med I order form"))</f>
        <v>7048652662170</v>
      </c>
      <c r="AJ248" s="159">
        <v>7048652615138</v>
      </c>
      <c r="AK248" s="149">
        <f>IFERROR(VLOOKUP(AJ248,'2) Order Form'!$W$9:$W$724,1,FALSE),"Ikke med I order form")</f>
        <v>7048652615138</v>
      </c>
      <c r="AL248" s="182">
        <f>INDEX(ATS!$A:$AE,MATCH(ATS!$AJ248,ATS!$AD:$AD,0),1)</f>
        <v>852050</v>
      </c>
      <c r="AM248" s="182" t="str">
        <f>INDEX(ATS!$A:$AE,MATCH(ATS!$AJ248,ATS!$AD:$AD,0),2)</f>
        <v>Ronin RIG Photochromic Lens</v>
      </c>
      <c r="AN248" s="183" t="str">
        <f>INDEX(ATS!$A:$AE,MATCH(ATS!$AJ248,ATS!$AD:$AD,0),4)</f>
        <v>220000-OS</v>
      </c>
      <c r="AP248" s="149">
        <v>7048652327871</v>
      </c>
      <c r="AQ248" s="149">
        <f t="shared" si="14"/>
        <v>7048652327871</v>
      </c>
      <c r="AR248" s="182">
        <f>INDEX(ATS!$A:$AE,MATCH(ATS!$AP248,ATS!$AD:$AD,0),1)</f>
        <v>810059</v>
      </c>
      <c r="AS248" s="182" t="str">
        <f>INDEX(ATS!$A:$AE,MATCH(ATS!$AP248,ATS!$AD:$AD,0),2)</f>
        <v>Falconer Aerocovers™</v>
      </c>
      <c r="AT248" s="182" t="str">
        <f>INDEX(ATS!$A:$AE,MATCH(ATS!$AP248,ATS!$AD:$AD,0),4)</f>
        <v>FSBLK-L</v>
      </c>
      <c r="AU248" s="148" t="str">
        <f>INDEX(ATS!$A:$AE,MATCH(ATS!$AP248,ATS!$AD:$AD,0),7)</f>
        <v>Active</v>
      </c>
    </row>
    <row r="249" spans="1:47" x14ac:dyDescent="0.2">
      <c r="A249" s="155">
        <v>810107</v>
      </c>
      <c r="B249" t="s">
        <v>292</v>
      </c>
      <c r="H249" s="155">
        <v>202137</v>
      </c>
      <c r="I249" s="155">
        <v>202137</v>
      </c>
      <c r="J249" s="155">
        <v>202137</v>
      </c>
      <c r="K249" s="155">
        <v>202137</v>
      </c>
      <c r="L249" s="155">
        <v>202137</v>
      </c>
      <c r="M249" s="155">
        <v>202137</v>
      </c>
      <c r="N249" s="155">
        <v>202137</v>
      </c>
      <c r="O249" s="155">
        <v>202137</v>
      </c>
      <c r="P249" s="155">
        <v>202137</v>
      </c>
      <c r="Q249" s="155">
        <v>202137</v>
      </c>
      <c r="R249" s="155">
        <v>202137</v>
      </c>
      <c r="S249" s="155">
        <v>202137</v>
      </c>
      <c r="T249" s="155">
        <v>202137</v>
      </c>
      <c r="U249" s="155">
        <v>202137</v>
      </c>
      <c r="V249" s="155">
        <v>202137</v>
      </c>
      <c r="W249" s="155">
        <v>202137</v>
      </c>
      <c r="X249" s="155">
        <v>202137</v>
      </c>
      <c r="Y249" s="155">
        <v>202137</v>
      </c>
      <c r="Z249" s="155">
        <v>202137</v>
      </c>
      <c r="AA249" s="155">
        <v>202137</v>
      </c>
      <c r="AC249" s="180" t="str">
        <f t="shared" si="15"/>
        <v>810107-</v>
      </c>
      <c r="AD249" s="181" t="str">
        <f>IF(B249="NET","",IF(B249="","",IFERROR(VLOOKUP(AC249,EAN!$A:$B,2,FALSE),"MANGLER - MÅ OPPDATERE EAN-FANEN")))</f>
        <v/>
      </c>
      <c r="AE249" s="180">
        <f t="shared" si="12"/>
        <v>202137</v>
      </c>
      <c r="AF249" s="180">
        <f t="shared" si="13"/>
        <v>202137</v>
      </c>
      <c r="AH249" s="133" t="str">
        <f>IF(B249="NET","",IFERROR(VLOOKUP(AD249,'2) Order Form'!$W$9:$W$684,1,FALSE),"Ikke med I order form"))</f>
        <v/>
      </c>
      <c r="AJ249" s="159">
        <v>7048652614919</v>
      </c>
      <c r="AK249" s="149">
        <f>IFERROR(VLOOKUP(AJ249,'2) Order Form'!$W$9:$W$724,1,FALSE),"Ikke med I order form")</f>
        <v>7048652614919</v>
      </c>
      <c r="AL249" s="182">
        <f>INDEX(ATS!$A:$AE,MATCH(ATS!$AJ249,ATS!$AD:$AD,0),1)</f>
        <v>852058</v>
      </c>
      <c r="AM249" s="182" t="str">
        <f>INDEX(ATS!$A:$AE,MATCH(ATS!$AJ249,ATS!$AD:$AD,0),2)</f>
        <v>Ronin Polarized Lens</v>
      </c>
      <c r="AN249" s="183" t="str">
        <f>INDEX(ATS!$A:$AE,MATCH(ATS!$AJ249,ATS!$AD:$AD,0),4)</f>
        <v>230000-OS</v>
      </c>
      <c r="AP249" s="149">
        <v>7048652327925</v>
      </c>
      <c r="AQ249" s="149">
        <f t="shared" si="14"/>
        <v>7048652327925</v>
      </c>
      <c r="AR249" s="182">
        <f>INDEX(ATS!$A:$AE,MATCH(ATS!$AP249,ATS!$AD:$AD,0),1)</f>
        <v>810059</v>
      </c>
      <c r="AS249" s="182" t="str">
        <f>INDEX(ATS!$A:$AE,MATCH(ATS!$AP249,ATS!$AD:$AD,0),2)</f>
        <v>Falconer Aerocovers™</v>
      </c>
      <c r="AT249" s="182" t="str">
        <f>INDEX(ATS!$A:$AE,MATCH(ATS!$AP249,ATS!$AD:$AD,0),4)</f>
        <v>MBLCK-M</v>
      </c>
      <c r="AU249" s="148" t="str">
        <f>INDEX(ATS!$A:$AE,MATCH(ATS!$AP249,ATS!$AD:$AD,0),7)</f>
        <v>Active</v>
      </c>
    </row>
    <row r="250" spans="1:47" x14ac:dyDescent="0.2">
      <c r="A250">
        <v>810107</v>
      </c>
      <c r="B250" t="s">
        <v>676</v>
      </c>
      <c r="C250" t="s">
        <v>4226</v>
      </c>
      <c r="D250" t="s">
        <v>428</v>
      </c>
      <c r="E250" t="s">
        <v>429</v>
      </c>
      <c r="F250" t="s">
        <v>84</v>
      </c>
      <c r="G250" t="s">
        <v>128</v>
      </c>
      <c r="H250">
        <v>25</v>
      </c>
      <c r="I250">
        <v>25</v>
      </c>
      <c r="J250">
        <v>25</v>
      </c>
      <c r="K250">
        <v>25</v>
      </c>
      <c r="L250">
        <v>25</v>
      </c>
      <c r="M250">
        <v>25</v>
      </c>
      <c r="N250">
        <v>25</v>
      </c>
      <c r="O250">
        <v>25</v>
      </c>
      <c r="P250">
        <v>25</v>
      </c>
      <c r="Q250">
        <v>25</v>
      </c>
      <c r="R250">
        <v>25</v>
      </c>
      <c r="S250">
        <v>25</v>
      </c>
      <c r="T250">
        <v>25</v>
      </c>
      <c r="U250">
        <v>25</v>
      </c>
      <c r="V250">
        <v>25</v>
      </c>
      <c r="W250">
        <v>25</v>
      </c>
      <c r="X250">
        <v>25</v>
      </c>
      <c r="Y250">
        <v>25</v>
      </c>
      <c r="Z250">
        <v>25</v>
      </c>
      <c r="AA250">
        <v>25</v>
      </c>
      <c r="AC250" s="180" t="str">
        <f t="shared" si="15"/>
        <v>810107-060101-OS</v>
      </c>
      <c r="AD250" s="181">
        <f>IF(B250="NET","",IF(B250="","",IFERROR(VLOOKUP(AC250,EAN!$A:$B,2,FALSE),"MANGLER - MÅ OPPDATERE EAN-FANEN")))</f>
        <v>7048652662187</v>
      </c>
      <c r="AE250" s="180">
        <f t="shared" si="12"/>
        <v>25</v>
      </c>
      <c r="AF250" s="180">
        <f t="shared" si="13"/>
        <v>25</v>
      </c>
      <c r="AH250" s="133">
        <f>IF(B250="NET","",IFERROR(VLOOKUP(AD250,'2) Order Form'!$W$9:$W$684,1,FALSE),"Ikke med I order form"))</f>
        <v>7048652662187</v>
      </c>
      <c r="AJ250" s="159">
        <v>7048652615084</v>
      </c>
      <c r="AK250" s="149">
        <f>IFERROR(VLOOKUP(AJ250,'2) Order Form'!$W$9:$W$724,1,FALSE),"Ikke med I order form")</f>
        <v>7048652615084</v>
      </c>
      <c r="AL250" s="182">
        <f>INDEX(ATS!$A:$AE,MATCH(ATS!$AJ250,ATS!$AD:$AD,0),1)</f>
        <v>852052</v>
      </c>
      <c r="AM250" s="182" t="str">
        <f>INDEX(ATS!$A:$AE,MATCH(ATS!$AJ250,ATS!$AD:$AD,0),2)</f>
        <v>Ronin Max RIG Reflect Lens</v>
      </c>
      <c r="AN250" s="183" t="str">
        <f>INDEX(ATS!$A:$AE,MATCH(ATS!$AJ250,ATS!$AD:$AD,0),4)</f>
        <v>060000-OS</v>
      </c>
      <c r="AP250" s="149">
        <v>7048652327918</v>
      </c>
      <c r="AQ250" s="149">
        <f t="shared" si="14"/>
        <v>7048652327918</v>
      </c>
      <c r="AR250" s="182">
        <f>INDEX(ATS!$A:$AE,MATCH(ATS!$AP250,ATS!$AD:$AD,0),1)</f>
        <v>810059</v>
      </c>
      <c r="AS250" s="182" t="str">
        <f>INDEX(ATS!$A:$AE,MATCH(ATS!$AP250,ATS!$AD:$AD,0),2)</f>
        <v>Falconer Aerocovers™</v>
      </c>
      <c r="AT250" s="182" t="str">
        <f>INDEX(ATS!$A:$AE,MATCH(ATS!$AP250,ATS!$AD:$AD,0),4)</f>
        <v>MBLCK-L</v>
      </c>
      <c r="AU250" s="148" t="str">
        <f>INDEX(ATS!$A:$AE,MATCH(ATS!$AP250,ATS!$AD:$AD,0),7)</f>
        <v>Active</v>
      </c>
    </row>
    <row r="251" spans="1:47" x14ac:dyDescent="0.2">
      <c r="A251" s="155">
        <v>810108</v>
      </c>
      <c r="B251" t="s">
        <v>292</v>
      </c>
      <c r="H251" s="155">
        <v>202137</v>
      </c>
      <c r="I251" s="155">
        <v>202137</v>
      </c>
      <c r="J251" s="155">
        <v>202137</v>
      </c>
      <c r="K251" s="155">
        <v>202137</v>
      </c>
      <c r="L251" s="155">
        <v>202137</v>
      </c>
      <c r="M251" s="155">
        <v>202137</v>
      </c>
      <c r="N251" s="155">
        <v>202137</v>
      </c>
      <c r="O251" s="155">
        <v>202137</v>
      </c>
      <c r="P251" s="155">
        <v>202137</v>
      </c>
      <c r="Q251" s="155">
        <v>202137</v>
      </c>
      <c r="R251" s="155">
        <v>202137</v>
      </c>
      <c r="S251" s="155">
        <v>202137</v>
      </c>
      <c r="T251" s="155">
        <v>202137</v>
      </c>
      <c r="U251" s="155">
        <v>202137</v>
      </c>
      <c r="V251" s="155">
        <v>202137</v>
      </c>
      <c r="W251" s="155">
        <v>202137</v>
      </c>
      <c r="X251" s="155">
        <v>202137</v>
      </c>
      <c r="Y251" s="155">
        <v>202137</v>
      </c>
      <c r="Z251" s="155">
        <v>202137</v>
      </c>
      <c r="AA251" s="155">
        <v>202137</v>
      </c>
      <c r="AC251" s="180" t="str">
        <f t="shared" si="15"/>
        <v>810108-</v>
      </c>
      <c r="AD251" s="181" t="str">
        <f>IF(B251="NET","",IF(B251="","",IFERROR(VLOOKUP(AC251,EAN!$A:$B,2,FALSE),"MANGLER - MÅ OPPDATERE EAN-FANEN")))</f>
        <v/>
      </c>
      <c r="AE251" s="180">
        <f t="shared" si="12"/>
        <v>202137</v>
      </c>
      <c r="AF251" s="180">
        <f t="shared" si="13"/>
        <v>202137</v>
      </c>
      <c r="AH251" s="133" t="str">
        <f>IF(B251="NET","",IFERROR(VLOOKUP(AD251,'2) Order Form'!$W$9:$W$684,1,FALSE),"Ikke med I order form"))</f>
        <v/>
      </c>
      <c r="AJ251" s="159">
        <v>7048652615091</v>
      </c>
      <c r="AK251" s="149">
        <f>IFERROR(VLOOKUP(AJ251,'2) Order Form'!$W$9:$W$724,1,FALSE),"Ikke med I order form")</f>
        <v>7048652615091</v>
      </c>
      <c r="AL251" s="182">
        <f>INDEX(ATS!$A:$AE,MATCH(ATS!$AJ251,ATS!$AD:$AD,0),1)</f>
        <v>852052</v>
      </c>
      <c r="AM251" s="182" t="str">
        <f>INDEX(ATS!$A:$AE,MATCH(ATS!$AJ251,ATS!$AD:$AD,0),2)</f>
        <v>Ronin Max RIG Reflect Lens</v>
      </c>
      <c r="AN251" s="183" t="str">
        <f>INDEX(ATS!$A:$AE,MATCH(ATS!$AJ251,ATS!$AD:$AD,0),4)</f>
        <v>150000-OS</v>
      </c>
      <c r="AP251" s="149">
        <v>7048652661555</v>
      </c>
      <c r="AQ251" s="149">
        <f t="shared" si="14"/>
        <v>7048652661555</v>
      </c>
      <c r="AR251" s="182">
        <f>INDEX(ATS!$A:$AE,MATCH(ATS!$AP251,ATS!$AD:$AD,0),1)</f>
        <v>810059</v>
      </c>
      <c r="AS251" s="182" t="str">
        <f>INDEX(ATS!$A:$AE,MATCH(ATS!$AP251,ATS!$AD:$AD,0),2)</f>
        <v>Falconer Aerocovers™</v>
      </c>
      <c r="AT251" s="182" t="str">
        <f>INDEX(ATS!$A:$AE,MATCH(ATS!$AP251,ATS!$AD:$AD,0),4)</f>
        <v>MCHOR-M</v>
      </c>
      <c r="AU251" s="148" t="str">
        <f>INDEX(ATS!$A:$AE,MATCH(ATS!$AP251,ATS!$AD:$AD,0),7)</f>
        <v>Stock</v>
      </c>
    </row>
    <row r="252" spans="1:47" x14ac:dyDescent="0.2">
      <c r="A252">
        <v>810108</v>
      </c>
      <c r="B252" t="s">
        <v>677</v>
      </c>
      <c r="C252" t="s">
        <v>4226</v>
      </c>
      <c r="D252" t="s">
        <v>678</v>
      </c>
      <c r="E252" t="s">
        <v>679</v>
      </c>
      <c r="F252" t="s">
        <v>84</v>
      </c>
      <c r="G252" t="s">
        <v>128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C252" s="180" t="str">
        <f t="shared" si="15"/>
        <v>810108-100201-OS</v>
      </c>
      <c r="AD252" s="181">
        <f>IF(B252="NET","",IF(B252="","",IFERROR(VLOOKUP(AC252,EAN!$A:$B,2,FALSE),"MANGLER - MÅ OPPDATERE EAN-FANEN")))</f>
        <v>7048652662194</v>
      </c>
      <c r="AE252" s="180">
        <f t="shared" si="12"/>
        <v>0</v>
      </c>
      <c r="AF252" s="180">
        <f t="shared" si="13"/>
        <v>0</v>
      </c>
      <c r="AH252" s="133">
        <f>IF(B252="NET","",IFERROR(VLOOKUP(AD252,'2) Order Form'!$W$9:$W$684,1,FALSE),"Ikke med I order form"))</f>
        <v>7048652662194</v>
      </c>
      <c r="AJ252" s="159">
        <v>7048652615107</v>
      </c>
      <c r="AK252" s="149">
        <f>IFERROR(VLOOKUP(AJ252,'2) Order Form'!$W$9:$W$724,1,FALSE),"Ikke med I order form")</f>
        <v>7048652615107</v>
      </c>
      <c r="AL252" s="182">
        <f>INDEX(ATS!$A:$AE,MATCH(ATS!$AJ252,ATS!$AD:$AD,0),1)</f>
        <v>852052</v>
      </c>
      <c r="AM252" s="182" t="str">
        <f>INDEX(ATS!$A:$AE,MATCH(ATS!$AJ252,ATS!$AD:$AD,0),2)</f>
        <v>Ronin Max RIG Reflect Lens</v>
      </c>
      <c r="AN252" s="183" t="str">
        <f>INDEX(ATS!$A:$AE,MATCH(ATS!$AJ252,ATS!$AD:$AD,0),4)</f>
        <v>160000-OS</v>
      </c>
      <c r="AP252" s="149">
        <v>7048652661548</v>
      </c>
      <c r="AQ252" s="149">
        <f t="shared" si="14"/>
        <v>7048652661548</v>
      </c>
      <c r="AR252" s="182">
        <f>INDEX(ATS!$A:$AE,MATCH(ATS!$AP252,ATS!$AD:$AD,0),1)</f>
        <v>810059</v>
      </c>
      <c r="AS252" s="182" t="str">
        <f>INDEX(ATS!$A:$AE,MATCH(ATS!$AP252,ATS!$AD:$AD,0),2)</f>
        <v>Falconer Aerocovers™</v>
      </c>
      <c r="AT252" s="182" t="str">
        <f>INDEX(ATS!$A:$AE,MATCH(ATS!$AP252,ATS!$AD:$AD,0),4)</f>
        <v>MCHOR-L</v>
      </c>
      <c r="AU252" s="148" t="str">
        <f>INDEX(ATS!$A:$AE,MATCH(ATS!$AP252,ATS!$AD:$AD,0),7)</f>
        <v>Stock</v>
      </c>
    </row>
    <row r="253" spans="1:47" x14ac:dyDescent="0.2">
      <c r="A253">
        <v>810108</v>
      </c>
      <c r="B253" t="s">
        <v>677</v>
      </c>
      <c r="C253" t="s">
        <v>4226</v>
      </c>
      <c r="D253" t="s">
        <v>4260</v>
      </c>
      <c r="E253" t="s">
        <v>4261</v>
      </c>
      <c r="F253" t="s">
        <v>84</v>
      </c>
      <c r="G253" t="s">
        <v>128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C253" s="180" t="str">
        <f t="shared" si="15"/>
        <v>810108-100433-OS</v>
      </c>
      <c r="AD253" s="181" t="str">
        <f>IF(B253="NET","",IF(B253="","",IFERROR(VLOOKUP(AC253,EAN!$A:$B,2,FALSE),"MANGLER - MÅ OPPDATERE EAN-FANEN")))</f>
        <v>MANGLER - MÅ OPPDATERE EAN-FANEN</v>
      </c>
      <c r="AE253" s="180">
        <f t="shared" si="12"/>
        <v>0</v>
      </c>
      <c r="AF253" s="180">
        <f t="shared" si="13"/>
        <v>0</v>
      </c>
      <c r="AH253" s="133" t="str">
        <f>IF(B253="NET","",IFERROR(VLOOKUP(AD253,'2) Order Form'!$W$9:$W$684,1,FALSE),"Ikke med I order form"))</f>
        <v>Ikke med I order form</v>
      </c>
      <c r="AJ253" s="159">
        <v>7048652615114</v>
      </c>
      <c r="AK253" s="149">
        <f>IFERROR(VLOOKUP(AJ253,'2) Order Form'!$W$9:$W$724,1,FALSE),"Ikke med I order form")</f>
        <v>7048652615114</v>
      </c>
      <c r="AL253" s="182">
        <f>INDEX(ATS!$A:$AE,MATCH(ATS!$AJ253,ATS!$AD:$AD,0),1)</f>
        <v>852052</v>
      </c>
      <c r="AM253" s="182" t="str">
        <f>INDEX(ATS!$A:$AE,MATCH(ATS!$AJ253,ATS!$AD:$AD,0),2)</f>
        <v>Ronin Max RIG Reflect Lens</v>
      </c>
      <c r="AN253" s="183" t="str">
        <f>INDEX(ATS!$A:$AE,MATCH(ATS!$AJ253,ATS!$AD:$AD,0),4)</f>
        <v>200000-OS</v>
      </c>
      <c r="AP253" s="149">
        <v>7048652661531</v>
      </c>
      <c r="AQ253" s="149">
        <f t="shared" si="14"/>
        <v>7048652661531</v>
      </c>
      <c r="AR253" s="182">
        <f>INDEX(ATS!$A:$AE,MATCH(ATS!$AP253,ATS!$AD:$AD,0),1)</f>
        <v>810059</v>
      </c>
      <c r="AS253" s="182" t="str">
        <f>INDEX(ATS!$A:$AE,MATCH(ATS!$AP253,ATS!$AD:$AD,0),2)</f>
        <v>Falconer Aerocovers™</v>
      </c>
      <c r="AT253" s="182" t="str">
        <f>INDEX(ATS!$A:$AE,MATCH(ATS!$AP253,ATS!$AD:$AD,0),4)</f>
        <v>MCDGY-M</v>
      </c>
      <c r="AU253" s="148" t="str">
        <f>INDEX(ATS!$A:$AE,MATCH(ATS!$AP253,ATS!$AD:$AD,0),7)</f>
        <v>Active</v>
      </c>
    </row>
    <row r="254" spans="1:47" x14ac:dyDescent="0.2">
      <c r="A254">
        <v>810108</v>
      </c>
      <c r="B254" t="s">
        <v>677</v>
      </c>
      <c r="C254" t="s">
        <v>4226</v>
      </c>
      <c r="D254" t="s">
        <v>4262</v>
      </c>
      <c r="E254" t="s">
        <v>4263</v>
      </c>
      <c r="F254" t="s">
        <v>84</v>
      </c>
      <c r="G254" t="s">
        <v>128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C254" s="180" t="str">
        <f t="shared" si="15"/>
        <v>810108-101534-OS</v>
      </c>
      <c r="AD254" s="181" t="str">
        <f>IF(B254="NET","",IF(B254="","",IFERROR(VLOOKUP(AC254,EAN!$A:$B,2,FALSE),"MANGLER - MÅ OPPDATERE EAN-FANEN")))</f>
        <v>MANGLER - MÅ OPPDATERE EAN-FANEN</v>
      </c>
      <c r="AE254" s="180">
        <f t="shared" si="12"/>
        <v>0</v>
      </c>
      <c r="AF254" s="180">
        <f t="shared" si="13"/>
        <v>0</v>
      </c>
      <c r="AH254" s="133" t="str">
        <f>IF(B254="NET","",IFERROR(VLOOKUP(AD254,'2) Order Form'!$W$9:$W$684,1,FALSE),"Ikke med I order form"))</f>
        <v>Ikke med I order form</v>
      </c>
      <c r="AJ254" s="159">
        <v>7048652662163</v>
      </c>
      <c r="AK254" s="149">
        <f>IFERROR(VLOOKUP(AJ254,'2) Order Form'!$W$9:$W$724,1,FALSE),"Ikke med I order form")</f>
        <v>7048652662163</v>
      </c>
      <c r="AL254" s="182">
        <f>INDEX(ATS!$A:$AE,MATCH(ATS!$AJ254,ATS!$AD:$AD,0),1)</f>
        <v>810105</v>
      </c>
      <c r="AM254" s="182" t="str">
        <f>INDEX(ATS!$A:$AE,MATCH(ATS!$AJ254,ATS!$AD:$AD,0),2)</f>
        <v>Ronin Max RIG Lens</v>
      </c>
      <c r="AN254" s="183" t="str">
        <f>INDEX(ATS!$A:$AE,MATCH(ATS!$AJ254,ATS!$AD:$AD,0),4)</f>
        <v>010000-OS</v>
      </c>
      <c r="AP254" s="149">
        <v>7048652661524</v>
      </c>
      <c r="AQ254" s="149">
        <f t="shared" si="14"/>
        <v>7048652661524</v>
      </c>
      <c r="AR254" s="182">
        <f>INDEX(ATS!$A:$AE,MATCH(ATS!$AP254,ATS!$AD:$AD,0),1)</f>
        <v>810059</v>
      </c>
      <c r="AS254" s="182" t="str">
        <f>INDEX(ATS!$A:$AE,MATCH(ATS!$AP254,ATS!$AD:$AD,0),2)</f>
        <v>Falconer Aerocovers™</v>
      </c>
      <c r="AT254" s="182" t="str">
        <f>INDEX(ATS!$A:$AE,MATCH(ATS!$AP254,ATS!$AD:$AD,0),4)</f>
        <v>MCDGY-L</v>
      </c>
      <c r="AU254" s="148" t="str">
        <f>INDEX(ATS!$A:$AE,MATCH(ATS!$AP254,ATS!$AD:$AD,0),7)</f>
        <v>Active</v>
      </c>
    </row>
    <row r="255" spans="1:47" x14ac:dyDescent="0.2">
      <c r="A255">
        <v>810108</v>
      </c>
      <c r="B255" t="s">
        <v>677</v>
      </c>
      <c r="C255" t="s">
        <v>4226</v>
      </c>
      <c r="D255" t="s">
        <v>680</v>
      </c>
      <c r="E255" t="s">
        <v>681</v>
      </c>
      <c r="F255" t="s">
        <v>84</v>
      </c>
      <c r="G255" t="s">
        <v>401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C255" s="180" t="str">
        <f t="shared" si="15"/>
        <v>810108-105025-OS</v>
      </c>
      <c r="AD255" s="181">
        <f>IF(B255="NET","",IF(B255="","",IFERROR(VLOOKUP(AC255,EAN!$A:$B,2,FALSE),"MANGLER - MÅ OPPDATERE EAN-FANEN")))</f>
        <v>7048652662200</v>
      </c>
      <c r="AE255" s="180">
        <f t="shared" si="12"/>
        <v>0</v>
      </c>
      <c r="AF255" s="180">
        <f t="shared" si="13"/>
        <v>0</v>
      </c>
      <c r="AH255" s="133">
        <f>IF(B255="NET","",IFERROR(VLOOKUP(AD255,'2) Order Form'!$W$9:$W$684,1,FALSE),"Ikke med I order form"))</f>
        <v>7048652662200</v>
      </c>
      <c r="AJ255" s="159">
        <v>7048652615121</v>
      </c>
      <c r="AK255" s="149">
        <f>IFERROR(VLOOKUP(AJ255,'2) Order Form'!$W$9:$W$724,1,FALSE),"Ikke med I order form")</f>
        <v>7048652615121</v>
      </c>
      <c r="AL255" s="182">
        <f>INDEX(ATS!$A:$AE,MATCH(ATS!$AJ255,ATS!$AD:$AD,0),1)</f>
        <v>852051</v>
      </c>
      <c r="AM255" s="182" t="str">
        <f>INDEX(ATS!$A:$AE,MATCH(ATS!$AJ255,ATS!$AD:$AD,0),2)</f>
        <v>Ronin Max Lens</v>
      </c>
      <c r="AN255" s="183" t="str">
        <f>INDEX(ATS!$A:$AE,MATCH(ATS!$AJ255,ATS!$AD:$AD,0),4)</f>
        <v>100000-OS</v>
      </c>
      <c r="AP255" s="149">
        <v>7048652661579</v>
      </c>
      <c r="AQ255" s="149">
        <f t="shared" si="14"/>
        <v>7048652661579</v>
      </c>
      <c r="AR255" s="182">
        <f>INDEX(ATS!$A:$AE,MATCH(ATS!$AP255,ATS!$AD:$AD,0),1)</f>
        <v>810059</v>
      </c>
      <c r="AS255" s="182" t="str">
        <f>INDEX(ATS!$A:$AE,MATCH(ATS!$AP255,ATS!$AD:$AD,0),2)</f>
        <v>Falconer Aerocovers™</v>
      </c>
      <c r="AT255" s="182" t="str">
        <f>INDEX(ATS!$A:$AE,MATCH(ATS!$AP255,ATS!$AD:$AD,0),4)</f>
        <v>MCRFL-M</v>
      </c>
      <c r="AU255" s="148" t="str">
        <f>INDEX(ATS!$A:$AE,MATCH(ATS!$AP255,ATS!$AD:$AD,0),7)</f>
        <v>Stock</v>
      </c>
    </row>
    <row r="256" spans="1:47" x14ac:dyDescent="0.2">
      <c r="A256">
        <v>810108</v>
      </c>
      <c r="B256" t="s">
        <v>677</v>
      </c>
      <c r="C256" t="s">
        <v>4226</v>
      </c>
      <c r="D256" t="s">
        <v>4264</v>
      </c>
      <c r="E256" t="s">
        <v>4265</v>
      </c>
      <c r="F256" t="s">
        <v>84</v>
      </c>
      <c r="G256" t="s">
        <v>128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C256" s="180" t="str">
        <f t="shared" si="15"/>
        <v>810108-108135-OS</v>
      </c>
      <c r="AD256" s="181" t="str">
        <f>IF(B256="NET","",IF(B256="","",IFERROR(VLOOKUP(AC256,EAN!$A:$B,2,FALSE),"MANGLER - MÅ OPPDATERE EAN-FANEN")))</f>
        <v>MANGLER - MÅ OPPDATERE EAN-FANEN</v>
      </c>
      <c r="AE256" s="180">
        <f t="shared" si="12"/>
        <v>0</v>
      </c>
      <c r="AF256" s="180">
        <f t="shared" si="13"/>
        <v>0</v>
      </c>
      <c r="AH256" s="133" t="str">
        <f>IF(B256="NET","",IFERROR(VLOOKUP(AD256,'2) Order Form'!$W$9:$W$684,1,FALSE),"Ikke med I order form"))</f>
        <v>Ikke med I order form</v>
      </c>
      <c r="AJ256" s="159">
        <v>7048652615077</v>
      </c>
      <c r="AK256" s="149">
        <f>IFERROR(VLOOKUP(AJ256,'2) Order Form'!$W$9:$W$724,1,FALSE),"Ikke med I order form")</f>
        <v>7048652615077</v>
      </c>
      <c r="AL256" s="182">
        <f>INDEX(ATS!$A:$AE,MATCH(ATS!$AJ256,ATS!$AD:$AD,0),1)</f>
        <v>852053</v>
      </c>
      <c r="AM256" s="182" t="str">
        <f>INDEX(ATS!$A:$AE,MATCH(ATS!$AJ256,ATS!$AD:$AD,0),2)</f>
        <v>Ronin Max RIG Photochromic Lens</v>
      </c>
      <c r="AN256" s="183" t="str">
        <f>INDEX(ATS!$A:$AE,MATCH(ATS!$AJ256,ATS!$AD:$AD,0),4)</f>
        <v>220000-OS</v>
      </c>
      <c r="AP256" s="149">
        <v>7048652661562</v>
      </c>
      <c r="AQ256" s="149">
        <f t="shared" si="14"/>
        <v>7048652661562</v>
      </c>
      <c r="AR256" s="182">
        <f>INDEX(ATS!$A:$AE,MATCH(ATS!$AP256,ATS!$AD:$AD,0),1)</f>
        <v>810059</v>
      </c>
      <c r="AS256" s="182" t="str">
        <f>INDEX(ATS!$A:$AE,MATCH(ATS!$AP256,ATS!$AD:$AD,0),2)</f>
        <v>Falconer Aerocovers™</v>
      </c>
      <c r="AT256" s="182" t="str">
        <f>INDEX(ATS!$A:$AE,MATCH(ATS!$AP256,ATS!$AD:$AD,0),4)</f>
        <v>MCRFL-L</v>
      </c>
      <c r="AU256" s="148" t="str">
        <f>INDEX(ATS!$A:$AE,MATCH(ATS!$AP256,ATS!$AD:$AD,0),7)</f>
        <v>Stock</v>
      </c>
    </row>
    <row r="257" spans="1:47" x14ac:dyDescent="0.2">
      <c r="A257" s="155">
        <v>810109</v>
      </c>
      <c r="B257" t="s">
        <v>292</v>
      </c>
      <c r="H257" s="155">
        <v>202137</v>
      </c>
      <c r="I257" s="155">
        <v>202137</v>
      </c>
      <c r="J257" s="155">
        <v>202137</v>
      </c>
      <c r="K257" s="155">
        <v>202137</v>
      </c>
      <c r="L257" s="155">
        <v>202137</v>
      </c>
      <c r="M257" s="155">
        <v>202137</v>
      </c>
      <c r="N257" s="155">
        <v>202137</v>
      </c>
      <c r="O257" s="155">
        <v>202137</v>
      </c>
      <c r="P257" s="155">
        <v>202137</v>
      </c>
      <c r="Q257" s="155">
        <v>202137</v>
      </c>
      <c r="R257" s="155">
        <v>202137</v>
      </c>
      <c r="S257" s="155">
        <v>202137</v>
      </c>
      <c r="T257" s="155">
        <v>202137</v>
      </c>
      <c r="U257" s="155">
        <v>202137</v>
      </c>
      <c r="V257" s="155">
        <v>202137</v>
      </c>
      <c r="W257" s="155">
        <v>202137</v>
      </c>
      <c r="X257" s="155">
        <v>202137</v>
      </c>
      <c r="Y257" s="155">
        <v>202137</v>
      </c>
      <c r="Z257" s="155">
        <v>202137</v>
      </c>
      <c r="AA257" s="155">
        <v>202137</v>
      </c>
      <c r="AC257" s="180" t="str">
        <f t="shared" si="15"/>
        <v>810109-</v>
      </c>
      <c r="AD257" s="181" t="str">
        <f>IF(B257="NET","",IF(B257="","",IFERROR(VLOOKUP(AC257,EAN!$A:$B,2,FALSE),"MANGLER - MÅ OPPDATERE EAN-FANEN")))</f>
        <v/>
      </c>
      <c r="AE257" s="180">
        <f t="shared" si="12"/>
        <v>202137</v>
      </c>
      <c r="AF257" s="180">
        <f t="shared" si="13"/>
        <v>202137</v>
      </c>
      <c r="AH257" s="149" t="str">
        <f>IF(B257="NET","",IFERROR(VLOOKUP(AD257,'2) Order Form'!$W$9:$W$684,1,FALSE),"Ikke med I order form"))</f>
        <v/>
      </c>
      <c r="AI257" s="171"/>
      <c r="AJ257" s="159">
        <v>7048652614896</v>
      </c>
      <c r="AK257" s="149">
        <f>IFERROR(VLOOKUP(AJ257,'2) Order Form'!$W$9:$W$724,1,FALSE),"Ikke med I order form")</f>
        <v>7048652614896</v>
      </c>
      <c r="AL257" s="182">
        <f>INDEX(ATS!$A:$AE,MATCH(ATS!$AJ257,ATS!$AD:$AD,0),1)</f>
        <v>852059</v>
      </c>
      <c r="AM257" s="182" t="str">
        <f>INDEX(ATS!$A:$AE,MATCH(ATS!$AJ257,ATS!$AD:$AD,0),2)</f>
        <v>Ronin Max Polarized Lens</v>
      </c>
      <c r="AN257" s="183" t="str">
        <f>INDEX(ATS!$A:$AE,MATCH(ATS!$AJ257,ATS!$AD:$AD,0),4)</f>
        <v>230000-OS</v>
      </c>
      <c r="AP257" s="149">
        <v>7048652661593</v>
      </c>
      <c r="AQ257" s="149">
        <f t="shared" si="14"/>
        <v>7048652661593</v>
      </c>
      <c r="AR257" s="182">
        <f>INDEX(ATS!$A:$AE,MATCH(ATS!$AP257,ATS!$AD:$AD,0),1)</f>
        <v>810059</v>
      </c>
      <c r="AS257" s="182" t="str">
        <f>INDEX(ATS!$A:$AE,MATCH(ATS!$AP257,ATS!$AD:$AD,0),2)</f>
        <v>Falconer Aerocovers™</v>
      </c>
      <c r="AT257" s="182" t="str">
        <f>INDEX(ATS!$A:$AE,MATCH(ATS!$AP257,ATS!$AD:$AD,0),4)</f>
        <v>MNGRY-M</v>
      </c>
      <c r="AU257" s="148" t="str">
        <f>INDEX(ATS!$A:$AE,MATCH(ATS!$AP257,ATS!$AD:$AD,0),7)</f>
        <v>Stock</v>
      </c>
    </row>
    <row r="258" spans="1:47" x14ac:dyDescent="0.2">
      <c r="A258">
        <v>810109</v>
      </c>
      <c r="B258" t="s">
        <v>682</v>
      </c>
      <c r="C258" t="s">
        <v>4226</v>
      </c>
      <c r="D258" t="s">
        <v>430</v>
      </c>
      <c r="E258" t="s">
        <v>124</v>
      </c>
      <c r="F258" t="s">
        <v>84</v>
      </c>
      <c r="G258" t="s">
        <v>128</v>
      </c>
      <c r="H258">
        <v>40</v>
      </c>
      <c r="I258">
        <v>40</v>
      </c>
      <c r="J258">
        <v>40</v>
      </c>
      <c r="K258">
        <v>40</v>
      </c>
      <c r="L258">
        <v>40</v>
      </c>
      <c r="M258">
        <v>40</v>
      </c>
      <c r="N258">
        <v>40</v>
      </c>
      <c r="O258">
        <v>40</v>
      </c>
      <c r="P258">
        <v>40</v>
      </c>
      <c r="Q258">
        <v>40</v>
      </c>
      <c r="R258">
        <v>40</v>
      </c>
      <c r="S258">
        <v>40</v>
      </c>
      <c r="T258">
        <v>40</v>
      </c>
      <c r="U258">
        <v>40</v>
      </c>
      <c r="V258">
        <v>40</v>
      </c>
      <c r="W258">
        <v>40</v>
      </c>
      <c r="X258">
        <v>40</v>
      </c>
      <c r="Y258">
        <v>40</v>
      </c>
      <c r="Z258">
        <v>40</v>
      </c>
      <c r="AA258">
        <v>40</v>
      </c>
      <c r="AC258" s="180" t="str">
        <f t="shared" si="15"/>
        <v>810109-060000-OS</v>
      </c>
      <c r="AD258" s="181">
        <f>IF(B258="NET","",IF(B258="","",IFERROR(VLOOKUP(AC258,EAN!$A:$B,2,FALSE),"MANGLER - MÅ OPPDATERE EAN-FANEN")))</f>
        <v>7048652662118</v>
      </c>
      <c r="AE258" s="180">
        <f t="shared" si="12"/>
        <v>40</v>
      </c>
      <c r="AF258" s="180">
        <f t="shared" si="13"/>
        <v>40</v>
      </c>
      <c r="AH258" s="149">
        <f>IF(B258="NET","",IFERROR(VLOOKUP(AD258,'2) Order Form'!$W$9:$W$684,1,FALSE),"Ikke med I order form"))</f>
        <v>7048652662118</v>
      </c>
      <c r="AI258" s="171"/>
      <c r="AJ258" s="159">
        <v>7048652616456</v>
      </c>
      <c r="AK258" s="149">
        <f>IFERROR(VLOOKUP(AJ258,'2) Order Form'!$W$9:$W$724,1,FALSE),"Ikke med I order form")</f>
        <v>7048652616456</v>
      </c>
      <c r="AL258" s="182">
        <f>INDEX(ATS!$A:$AE,MATCH(ATS!$AJ258,ATS!$AD:$AD,0),1)</f>
        <v>852031</v>
      </c>
      <c r="AM258" s="182" t="str">
        <f>INDEX(ATS!$A:$AE,MATCH(ATS!$AJ258,ATS!$AD:$AD,0),2)</f>
        <v>Heat RIG Reflect</v>
      </c>
      <c r="AN258" s="183" t="str">
        <f>INDEX(ATS!$A:$AE,MATCH(ATS!$AJ258,ATS!$AD:$AD,0),4)</f>
        <v>060100-OS</v>
      </c>
      <c r="AP258" s="149">
        <v>7048652661586</v>
      </c>
      <c r="AQ258" s="149">
        <f t="shared" si="14"/>
        <v>7048652661586</v>
      </c>
      <c r="AR258" s="182">
        <f>INDEX(ATS!$A:$AE,MATCH(ATS!$AP258,ATS!$AD:$AD,0),1)</f>
        <v>810059</v>
      </c>
      <c r="AS258" s="182" t="str">
        <f>INDEX(ATS!$A:$AE,MATCH(ATS!$AP258,ATS!$AD:$AD,0),2)</f>
        <v>Falconer Aerocovers™</v>
      </c>
      <c r="AT258" s="182" t="str">
        <f>INDEX(ATS!$A:$AE,MATCH(ATS!$AP258,ATS!$AD:$AD,0),4)</f>
        <v>MNGRY-L</v>
      </c>
      <c r="AU258" s="148" t="str">
        <f>INDEX(ATS!$A:$AE,MATCH(ATS!$AP258,ATS!$AD:$AD,0),7)</f>
        <v>Stock</v>
      </c>
    </row>
    <row r="259" spans="1:47" x14ac:dyDescent="0.2">
      <c r="A259" s="155">
        <v>810110</v>
      </c>
      <c r="B259" t="s">
        <v>292</v>
      </c>
      <c r="H259" s="155">
        <v>202137</v>
      </c>
      <c r="I259" s="155">
        <v>202137</v>
      </c>
      <c r="J259" s="155">
        <v>202137</v>
      </c>
      <c r="K259" s="155">
        <v>202137</v>
      </c>
      <c r="L259" s="155">
        <v>202137</v>
      </c>
      <c r="M259" s="155">
        <v>202137</v>
      </c>
      <c r="N259" s="155">
        <v>202137</v>
      </c>
      <c r="O259" s="155">
        <v>202137</v>
      </c>
      <c r="P259" s="155">
        <v>202137</v>
      </c>
      <c r="Q259" s="155">
        <v>202137</v>
      </c>
      <c r="R259" s="155">
        <v>202137</v>
      </c>
      <c r="S259" s="155">
        <v>202137</v>
      </c>
      <c r="T259" s="155">
        <v>202137</v>
      </c>
      <c r="U259" s="155">
        <v>202137</v>
      </c>
      <c r="V259" s="155">
        <v>202137</v>
      </c>
      <c r="W259" s="155">
        <v>202137</v>
      </c>
      <c r="X259" s="155">
        <v>202137</v>
      </c>
      <c r="Y259" s="155">
        <v>202137</v>
      </c>
      <c r="Z259" s="155">
        <v>202137</v>
      </c>
      <c r="AA259" s="155">
        <v>202137</v>
      </c>
      <c r="AC259" s="180" t="str">
        <f t="shared" si="15"/>
        <v>810110-</v>
      </c>
      <c r="AD259" s="181" t="str">
        <f>IF(B259="NET","",IF(B259="","",IFERROR(VLOOKUP(AC259,EAN!$A:$B,2,FALSE),"MANGLER - MÅ OPPDATERE EAN-FANEN")))</f>
        <v/>
      </c>
      <c r="AE259" s="180">
        <f t="shared" si="12"/>
        <v>202137</v>
      </c>
      <c r="AF259" s="180">
        <f t="shared" si="13"/>
        <v>202137</v>
      </c>
      <c r="AH259" s="149" t="str">
        <f>IF(B259="NET","",IFERROR(VLOOKUP(AD259,'2) Order Form'!$W$9:$W$684,1,FALSE),"Ikke med I order form"))</f>
        <v/>
      </c>
      <c r="AI259" s="171"/>
      <c r="AJ259" s="159">
        <v>7048652616463</v>
      </c>
      <c r="AK259" s="149">
        <f>IFERROR(VLOOKUP(AJ259,'2) Order Form'!$W$9:$W$724,1,FALSE),"Ikke med I order form")</f>
        <v>7048652616463</v>
      </c>
      <c r="AL259" s="182">
        <f>INDEX(ATS!$A:$AE,MATCH(ATS!$AJ259,ATS!$AD:$AD,0),1)</f>
        <v>852031</v>
      </c>
      <c r="AM259" s="182" t="str">
        <f>INDEX(ATS!$A:$AE,MATCH(ATS!$AJ259,ATS!$AD:$AD,0),2)</f>
        <v>Heat RIG Reflect</v>
      </c>
      <c r="AN259" s="183" t="str">
        <f>INDEX(ATS!$A:$AE,MATCH(ATS!$AJ259,ATS!$AD:$AD,0),4)</f>
        <v>152100-OS</v>
      </c>
      <c r="AP259" s="149">
        <v>7048652328069</v>
      </c>
      <c r="AQ259" s="149" t="str">
        <f t="shared" si="14"/>
        <v>Ikke med i Elastic</v>
      </c>
      <c r="AR259" s="182">
        <f>INDEX(ATS!$A:$AE,MATCH(ATS!$AP259,ATS!$AD:$AD,0),1)</f>
        <v>810061</v>
      </c>
      <c r="AS259" s="182" t="str">
        <f>INDEX(ATS!$A:$AE,MATCH(ATS!$AP259,ATS!$AD:$AD,0),2)</f>
        <v>Falconer Mips Comf pads 5 mm</v>
      </c>
      <c r="AT259" s="182" t="str">
        <f>INDEX(ATS!$A:$AE,MATCH(ATS!$AP259,ATS!$AD:$AD,0),4)</f>
        <v>TEBLK-M</v>
      </c>
      <c r="AU259" s="148" t="str">
        <f>INDEX(ATS!$A:$AE,MATCH(ATS!$AP259,ATS!$AD:$AD,0),7)</f>
        <v>Active</v>
      </c>
    </row>
    <row r="260" spans="1:47" x14ac:dyDescent="0.2">
      <c r="A260">
        <v>810110</v>
      </c>
      <c r="B260" t="s">
        <v>683</v>
      </c>
      <c r="C260" t="s">
        <v>4226</v>
      </c>
      <c r="D260" t="s">
        <v>437</v>
      </c>
      <c r="E260" t="s">
        <v>438</v>
      </c>
      <c r="F260" t="s">
        <v>84</v>
      </c>
      <c r="G260" t="s">
        <v>128</v>
      </c>
      <c r="H260">
        <v>11</v>
      </c>
      <c r="I260">
        <v>11</v>
      </c>
      <c r="J260">
        <v>11</v>
      </c>
      <c r="K260">
        <v>11</v>
      </c>
      <c r="L260">
        <v>11</v>
      </c>
      <c r="M260">
        <v>11</v>
      </c>
      <c r="N260">
        <v>11</v>
      </c>
      <c r="O260">
        <v>11</v>
      </c>
      <c r="P260">
        <v>11</v>
      </c>
      <c r="Q260">
        <v>11</v>
      </c>
      <c r="R260">
        <v>11</v>
      </c>
      <c r="S260">
        <v>11</v>
      </c>
      <c r="T260">
        <v>11</v>
      </c>
      <c r="U260">
        <v>11</v>
      </c>
      <c r="V260">
        <v>11</v>
      </c>
      <c r="W260">
        <v>11</v>
      </c>
      <c r="X260">
        <v>11</v>
      </c>
      <c r="Y260">
        <v>11</v>
      </c>
      <c r="Z260">
        <v>11</v>
      </c>
      <c r="AA260">
        <v>11</v>
      </c>
      <c r="AC260" s="180" t="str">
        <f t="shared" si="15"/>
        <v>810110-180000-OS</v>
      </c>
      <c r="AD260" s="181">
        <f>IF(B260="NET","",IF(B260="","",IFERROR(VLOOKUP(AC260,EAN!$A:$B,2,FALSE),"MANGLER - MÅ OPPDATERE EAN-FANEN")))</f>
        <v>7048652662217</v>
      </c>
      <c r="AE260" s="180">
        <f t="shared" si="12"/>
        <v>11</v>
      </c>
      <c r="AF260" s="180">
        <f t="shared" si="13"/>
        <v>11</v>
      </c>
      <c r="AH260" s="149">
        <f>IF(B260="NET","",IFERROR(VLOOKUP(AD260,'2) Order Form'!$W$9:$W$684,1,FALSE),"Ikke med I order form"))</f>
        <v>7048652662217</v>
      </c>
      <c r="AI260" s="171"/>
      <c r="AJ260" s="159">
        <v>7048652616487</v>
      </c>
      <c r="AK260" s="149">
        <f>IFERROR(VLOOKUP(AJ260,'2) Order Form'!$W$9:$W$724,1,FALSE),"Ikke med I order form")</f>
        <v>7048652616487</v>
      </c>
      <c r="AL260" s="182">
        <f>INDEX(ATS!$A:$AE,MATCH(ATS!$AJ260,ATS!$AD:$AD,0),1)</f>
        <v>852031</v>
      </c>
      <c r="AM260" s="182" t="str">
        <f>INDEX(ATS!$A:$AE,MATCH(ATS!$AJ260,ATS!$AD:$AD,0),2)</f>
        <v>Heat RIG Reflect</v>
      </c>
      <c r="AN260" s="183" t="str">
        <f>INDEX(ATS!$A:$AE,MATCH(ATS!$AJ260,ATS!$AD:$AD,0),4)</f>
        <v>191100-OS</v>
      </c>
      <c r="AP260" s="149">
        <v>7048652328045</v>
      </c>
      <c r="AQ260" s="149" t="str">
        <f t="shared" si="14"/>
        <v>Ikke med i Elastic</v>
      </c>
      <c r="AR260" s="182">
        <f>INDEX(ATS!$A:$AE,MATCH(ATS!$AP260,ATS!$AD:$AD,0),1)</f>
        <v>810060</v>
      </c>
      <c r="AS260" s="182" t="str">
        <f>INDEX(ATS!$A:$AE,MATCH(ATS!$AP260,ATS!$AD:$AD,0),2)</f>
        <v>Falconer Comfort Pads 5 mm</v>
      </c>
      <c r="AT260" s="182" t="str">
        <f>INDEX(ATS!$A:$AE,MATCH(ATS!$AP260,ATS!$AD:$AD,0),4)</f>
        <v>TEBLK-M</v>
      </c>
      <c r="AU260" s="148" t="str">
        <f>INDEX(ATS!$A:$AE,MATCH(ATS!$AP260,ATS!$AD:$AD,0),7)</f>
        <v>Active</v>
      </c>
    </row>
    <row r="261" spans="1:47" x14ac:dyDescent="0.2">
      <c r="A261" s="155">
        <v>810111</v>
      </c>
      <c r="B261" t="s">
        <v>292</v>
      </c>
      <c r="H261" s="155">
        <v>202137</v>
      </c>
      <c r="I261" s="155">
        <v>202137</v>
      </c>
      <c r="J261" s="155">
        <v>202137</v>
      </c>
      <c r="K261" s="155">
        <v>202137</v>
      </c>
      <c r="L261" s="155">
        <v>202137</v>
      </c>
      <c r="M261" s="155">
        <v>202137</v>
      </c>
      <c r="N261" s="155">
        <v>202137</v>
      </c>
      <c r="O261" s="155">
        <v>202137</v>
      </c>
      <c r="P261" s="155">
        <v>202137</v>
      </c>
      <c r="Q261" s="155">
        <v>202137</v>
      </c>
      <c r="R261" s="155">
        <v>202137</v>
      </c>
      <c r="S261" s="155">
        <v>202137</v>
      </c>
      <c r="T261" s="155">
        <v>202137</v>
      </c>
      <c r="U261" s="155">
        <v>202137</v>
      </c>
      <c r="V261" s="155">
        <v>202137</v>
      </c>
      <c r="W261" s="155">
        <v>202137</v>
      </c>
      <c r="X261" s="155">
        <v>202137</v>
      </c>
      <c r="Y261" s="155">
        <v>202137</v>
      </c>
      <c r="Z261" s="155">
        <v>202137</v>
      </c>
      <c r="AA261" s="155">
        <v>202137</v>
      </c>
      <c r="AC261" s="180" t="str">
        <f t="shared" si="15"/>
        <v>810111-</v>
      </c>
      <c r="AD261" s="181" t="str">
        <f>IF(B261="NET","",IF(B261="","",IFERROR(VLOOKUP(AC261,EAN!$A:$B,2,FALSE),"MANGLER - MÅ OPPDATERE EAN-FANEN")))</f>
        <v/>
      </c>
      <c r="AE261" s="180">
        <f t="shared" ref="AE261:AE324" si="16">H261</f>
        <v>202137</v>
      </c>
      <c r="AF261" s="180">
        <f t="shared" ref="AF261:AF324" si="17">AA261</f>
        <v>202137</v>
      </c>
      <c r="AH261" s="149" t="str">
        <f>IF(B261="NET","",IFERROR(VLOOKUP(AD261,'2) Order Form'!$W$9:$W$684,1,FALSE),"Ikke med I order form"))</f>
        <v/>
      </c>
      <c r="AI261" s="171"/>
      <c r="AJ261" s="159">
        <v>7048652663849</v>
      </c>
      <c r="AK261" s="149">
        <f>IFERROR(VLOOKUP(AJ261,'2) Order Form'!$W$9:$W$724,1,FALSE),"Ikke med I order form")</f>
        <v>7048652663849</v>
      </c>
      <c r="AL261" s="182">
        <f>INDEX(ATS!$A:$AE,MATCH(ATS!$AJ261,ATS!$AD:$AD,0),1)</f>
        <v>852031</v>
      </c>
      <c r="AM261" s="182" t="str">
        <f>INDEX(ATS!$A:$AE,MATCH(ATS!$AJ261,ATS!$AD:$AD,0),2)</f>
        <v>Heat RIG Reflect</v>
      </c>
      <c r="AN261" s="183" t="str">
        <f>INDEX(ATS!$A:$AE,MATCH(ATS!$AJ261,ATS!$AD:$AD,0),4)</f>
        <v>191300-OS</v>
      </c>
      <c r="AP261" s="149">
        <v>7048652328038</v>
      </c>
      <c r="AQ261" s="149" t="str">
        <f t="shared" ref="AQ261:AQ324" si="18">IFERROR(VLOOKUP(AP261,$AJ$4:$AJ$1500,1,FALSE),"Ikke med i Elastic")</f>
        <v>Ikke med i Elastic</v>
      </c>
      <c r="AR261" s="182">
        <f>INDEX(ATS!$A:$AE,MATCH(ATS!$AP261,ATS!$AD:$AD,0),1)</f>
        <v>810060</v>
      </c>
      <c r="AS261" s="182" t="str">
        <f>INDEX(ATS!$A:$AE,MATCH(ATS!$AP261,ATS!$AD:$AD,0),2)</f>
        <v>Falconer Comfort Pads 5 mm</v>
      </c>
      <c r="AT261" s="182" t="str">
        <f>INDEX(ATS!$A:$AE,MATCH(ATS!$AP261,ATS!$AD:$AD,0),4)</f>
        <v>TEBLK-L</v>
      </c>
      <c r="AU261" s="148" t="str">
        <f>INDEX(ATS!$A:$AE,MATCH(ATS!$AP261,ATS!$AD:$AD,0),7)</f>
        <v>Active</v>
      </c>
    </row>
    <row r="262" spans="1:47" x14ac:dyDescent="0.2">
      <c r="A262">
        <v>810111</v>
      </c>
      <c r="B262" t="s">
        <v>684</v>
      </c>
      <c r="C262" t="s">
        <v>4226</v>
      </c>
      <c r="D262" t="s">
        <v>439</v>
      </c>
      <c r="E262" t="s">
        <v>125</v>
      </c>
      <c r="F262" t="s">
        <v>84</v>
      </c>
      <c r="G262" t="s">
        <v>128</v>
      </c>
      <c r="H262">
        <v>117</v>
      </c>
      <c r="I262">
        <v>117</v>
      </c>
      <c r="J262">
        <v>117</v>
      </c>
      <c r="K262">
        <v>117</v>
      </c>
      <c r="L262">
        <v>117</v>
      </c>
      <c r="M262">
        <v>117</v>
      </c>
      <c r="N262">
        <v>117</v>
      </c>
      <c r="O262">
        <v>117</v>
      </c>
      <c r="P262">
        <v>117</v>
      </c>
      <c r="Q262">
        <v>117</v>
      </c>
      <c r="R262">
        <v>117</v>
      </c>
      <c r="S262">
        <v>117</v>
      </c>
      <c r="T262">
        <v>117</v>
      </c>
      <c r="U262">
        <v>117</v>
      </c>
      <c r="V262">
        <v>117</v>
      </c>
      <c r="W262">
        <v>117</v>
      </c>
      <c r="X262">
        <v>117</v>
      </c>
      <c r="Y262">
        <v>117</v>
      </c>
      <c r="Z262">
        <v>117</v>
      </c>
      <c r="AA262">
        <v>117</v>
      </c>
      <c r="AC262" s="180" t="str">
        <f t="shared" ref="AC262:AC325" si="19">CONCATENATE(A262,"-",D262)</f>
        <v>810111-100000-OS</v>
      </c>
      <c r="AD262" s="181">
        <f>IF(B262="NET","",IF(B262="","",IFERROR(VLOOKUP(AC262,EAN!$A:$B,2,FALSE),"MANGLER - MÅ OPPDATERE EAN-FANEN")))</f>
        <v>7048652662101</v>
      </c>
      <c r="AE262" s="180">
        <f t="shared" si="16"/>
        <v>117</v>
      </c>
      <c r="AF262" s="180">
        <f t="shared" si="17"/>
        <v>117</v>
      </c>
      <c r="AH262" s="149">
        <f>IF(B262="NET","",IFERROR(VLOOKUP(AD262,'2) Order Form'!$W$9:$W$684,1,FALSE),"Ikke med I order form"))</f>
        <v>7048652662101</v>
      </c>
      <c r="AI262" s="171"/>
      <c r="AJ262" s="159">
        <v>7048652616470</v>
      </c>
      <c r="AK262" s="149">
        <f>IFERROR(VLOOKUP(AJ262,'2) Order Form'!$W$9:$W$724,1,FALSE),"Ikke med I order form")</f>
        <v>7048652616470</v>
      </c>
      <c r="AL262" s="182">
        <f>INDEX(ATS!$A:$AE,MATCH(ATS!$AJ262,ATS!$AD:$AD,0),1)</f>
        <v>852031</v>
      </c>
      <c r="AM262" s="182" t="str">
        <f>INDEX(ATS!$A:$AE,MATCH(ATS!$AJ262,ATS!$AD:$AD,0),2)</f>
        <v>Heat RIG Reflect</v>
      </c>
      <c r="AN262" s="183" t="str">
        <f>INDEX(ATS!$A:$AE,MATCH(ATS!$AJ262,ATS!$AD:$AD,0),4)</f>
        <v>160300-OS</v>
      </c>
      <c r="AP262" s="149">
        <v>7048652328120</v>
      </c>
      <c r="AQ262" s="149" t="str">
        <f t="shared" si="18"/>
        <v>Ikke med i Elastic</v>
      </c>
      <c r="AR262" s="182">
        <f>INDEX(ATS!$A:$AE,MATCH(ATS!$AP262,ATS!$AD:$AD,0),1)</f>
        <v>810063</v>
      </c>
      <c r="AS262" s="182" t="str">
        <f>INDEX(ATS!$A:$AE,MATCH(ATS!$AP262,ATS!$AD:$AD,0),2)</f>
        <v>Outrider Mips Comfort pads 7mm</v>
      </c>
      <c r="AT262" s="182" t="str">
        <f>INDEX(ATS!$A:$AE,MATCH(ATS!$AP262,ATS!$AD:$AD,0),4)</f>
        <v>TEBLK-S</v>
      </c>
      <c r="AU262" s="148" t="str">
        <f>INDEX(ATS!$A:$AE,MATCH(ATS!$AP262,ATS!$AD:$AD,0),7)</f>
        <v>Active</v>
      </c>
    </row>
    <row r="263" spans="1:47" x14ac:dyDescent="0.2">
      <c r="A263" s="155">
        <v>810112</v>
      </c>
      <c r="B263" t="s">
        <v>292</v>
      </c>
      <c r="H263" s="155">
        <v>202137</v>
      </c>
      <c r="I263" s="155">
        <v>202137</v>
      </c>
      <c r="J263" s="155">
        <v>202137</v>
      </c>
      <c r="K263" s="155">
        <v>202137</v>
      </c>
      <c r="L263" s="155">
        <v>202137</v>
      </c>
      <c r="M263" s="155">
        <v>202137</v>
      </c>
      <c r="N263" s="155">
        <v>202137</v>
      </c>
      <c r="O263" s="155">
        <v>202137</v>
      </c>
      <c r="P263" s="155">
        <v>202137</v>
      </c>
      <c r="Q263" s="155">
        <v>202137</v>
      </c>
      <c r="R263" s="155">
        <v>202137</v>
      </c>
      <c r="S263" s="155">
        <v>202137</v>
      </c>
      <c r="T263" s="155">
        <v>202137</v>
      </c>
      <c r="U263" s="155">
        <v>202137</v>
      </c>
      <c r="V263" s="155">
        <v>202137</v>
      </c>
      <c r="W263" s="155">
        <v>202137</v>
      </c>
      <c r="X263" s="155">
        <v>202137</v>
      </c>
      <c r="Y263" s="155">
        <v>202137</v>
      </c>
      <c r="Z263" s="155">
        <v>202137</v>
      </c>
      <c r="AA263" s="155">
        <v>202137</v>
      </c>
      <c r="AC263" s="180" t="str">
        <f t="shared" si="19"/>
        <v>810112-</v>
      </c>
      <c r="AD263" s="181" t="str">
        <f>IF(B263="NET","",IF(B263="","",IFERROR(VLOOKUP(AC263,EAN!$A:$B,2,FALSE),"MANGLER - MÅ OPPDATERE EAN-FANEN")))</f>
        <v/>
      </c>
      <c r="AE263" s="180">
        <f t="shared" si="16"/>
        <v>202137</v>
      </c>
      <c r="AF263" s="180">
        <f t="shared" si="17"/>
        <v>202137</v>
      </c>
      <c r="AH263" s="149" t="str">
        <f>IF(B263="NET","",IFERROR(VLOOKUP(AD263,'2) Order Form'!$W$9:$W$684,1,FALSE),"Ikke med I order form"))</f>
        <v/>
      </c>
      <c r="AI263" s="171"/>
      <c r="AJ263" s="159">
        <v>7048652616494</v>
      </c>
      <c r="AK263" s="149">
        <f>IFERROR(VLOOKUP(AJ263,'2) Order Form'!$W$9:$W$724,1,FALSE),"Ikke med I order form")</f>
        <v>7048652616494</v>
      </c>
      <c r="AL263" s="182">
        <f>INDEX(ATS!$A:$AE,MATCH(ATS!$AJ263,ATS!$AD:$AD,0),1)</f>
        <v>852031</v>
      </c>
      <c r="AM263" s="182" t="str">
        <f>INDEX(ATS!$A:$AE,MATCH(ATS!$AJ263,ATS!$AD:$AD,0),2)</f>
        <v>Heat RIG Reflect</v>
      </c>
      <c r="AN263" s="183" t="str">
        <f>INDEX(ATS!$A:$AE,MATCH(ATS!$AJ263,ATS!$AD:$AD,0),4)</f>
        <v>200100-OS</v>
      </c>
      <c r="AP263" s="149">
        <v>7048652328113</v>
      </c>
      <c r="AQ263" s="149" t="str">
        <f t="shared" si="18"/>
        <v>Ikke med i Elastic</v>
      </c>
      <c r="AR263" s="182">
        <f>INDEX(ATS!$A:$AE,MATCH(ATS!$AP263,ATS!$AD:$AD,0),1)</f>
        <v>810063</v>
      </c>
      <c r="AS263" s="182" t="str">
        <f>INDEX(ATS!$A:$AE,MATCH(ATS!$AP263,ATS!$AD:$AD,0),2)</f>
        <v>Outrider Mips Comfort pads 7mm</v>
      </c>
      <c r="AT263" s="182" t="str">
        <f>INDEX(ATS!$A:$AE,MATCH(ATS!$AP263,ATS!$AD:$AD,0),4)</f>
        <v>TEBLK-M</v>
      </c>
      <c r="AU263" s="148" t="str">
        <f>INDEX(ATS!$A:$AE,MATCH(ATS!$AP263,ATS!$AD:$AD,0),7)</f>
        <v>Active</v>
      </c>
    </row>
    <row r="264" spans="1:47" x14ac:dyDescent="0.2">
      <c r="A264">
        <v>810112</v>
      </c>
      <c r="B264" t="s">
        <v>2146</v>
      </c>
      <c r="C264" t="s">
        <v>4226</v>
      </c>
      <c r="D264" t="s">
        <v>2147</v>
      </c>
      <c r="E264" t="s">
        <v>2148</v>
      </c>
      <c r="F264" t="s">
        <v>8</v>
      </c>
      <c r="G264" t="s">
        <v>128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C264" s="180" t="str">
        <f t="shared" si="19"/>
        <v>810112-54000-S</v>
      </c>
      <c r="AD264" s="181">
        <f>IF(B264="NET","",IF(B264="","",IFERROR(VLOOKUP(AC264,EAN!$A:$B,2,FALSE),"MANGLER - MÅ OPPDATERE EAN-FANEN")))</f>
        <v>7048652710307</v>
      </c>
      <c r="AE264" s="180">
        <f t="shared" si="16"/>
        <v>0</v>
      </c>
      <c r="AF264" s="180">
        <f t="shared" si="17"/>
        <v>0</v>
      </c>
      <c r="AH264" s="149" t="str">
        <f>IF(B264="NET","",IFERROR(VLOOKUP(AD264,'2) Order Form'!$W$9:$W$684,1,FALSE),"Ikke med I order form"))</f>
        <v>Ikke med I order form</v>
      </c>
      <c r="AI264" s="171"/>
      <c r="AJ264" s="159">
        <v>7048652616449</v>
      </c>
      <c r="AK264" s="149">
        <f>IFERROR(VLOOKUP(AJ264,'2) Order Form'!$W$9:$W$724,1,FALSE),"Ikke med I order form")</f>
        <v>7048652616449</v>
      </c>
      <c r="AL264" s="182">
        <f>INDEX(ATS!$A:$AE,MATCH(ATS!$AJ264,ATS!$AD:$AD,0),1)</f>
        <v>852032</v>
      </c>
      <c r="AM264" s="182" t="str">
        <f>INDEX(ATS!$A:$AE,MATCH(ATS!$AJ264,ATS!$AD:$AD,0),2)</f>
        <v>Heat</v>
      </c>
      <c r="AN264" s="183" t="str">
        <f>INDEX(ATS!$A:$AE,MATCH(ATS!$AJ264,ATS!$AD:$AD,0),4)</f>
        <v>099000-OS</v>
      </c>
      <c r="AP264" s="149">
        <v>7048652328106</v>
      </c>
      <c r="AQ264" s="149" t="str">
        <f t="shared" si="18"/>
        <v>Ikke med i Elastic</v>
      </c>
      <c r="AR264" s="182">
        <f>INDEX(ATS!$A:$AE,MATCH(ATS!$AP264,ATS!$AD:$AD,0),1)</f>
        <v>810063</v>
      </c>
      <c r="AS264" s="182" t="str">
        <f>INDEX(ATS!$A:$AE,MATCH(ATS!$AP264,ATS!$AD:$AD,0),2)</f>
        <v>Outrider Mips Comfort pads 7mm</v>
      </c>
      <c r="AT264" s="182" t="str">
        <f>INDEX(ATS!$A:$AE,MATCH(ATS!$AP264,ATS!$AD:$AD,0),4)</f>
        <v>TEBLK-L</v>
      </c>
      <c r="AU264" s="148" t="str">
        <f>INDEX(ATS!$A:$AE,MATCH(ATS!$AP264,ATS!$AD:$AD,0),7)</f>
        <v>Active</v>
      </c>
    </row>
    <row r="265" spans="1:47" x14ac:dyDescent="0.2">
      <c r="A265">
        <v>810112</v>
      </c>
      <c r="B265" t="s">
        <v>2146</v>
      </c>
      <c r="C265" t="s">
        <v>4226</v>
      </c>
      <c r="D265" t="s">
        <v>2149</v>
      </c>
      <c r="E265" t="s">
        <v>2148</v>
      </c>
      <c r="F265" t="s">
        <v>7</v>
      </c>
      <c r="G265" t="s">
        <v>128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C265" s="180" t="str">
        <f t="shared" si="19"/>
        <v>810112-54000-M</v>
      </c>
      <c r="AD265" s="181">
        <f>IF(B265="NET","",IF(B265="","",IFERROR(VLOOKUP(AC265,EAN!$A:$B,2,FALSE),"MANGLER - MÅ OPPDATERE EAN-FANEN")))</f>
        <v>7048652710291</v>
      </c>
      <c r="AE265" s="180">
        <f t="shared" si="16"/>
        <v>0</v>
      </c>
      <c r="AF265" s="180">
        <f t="shared" si="17"/>
        <v>0</v>
      </c>
      <c r="AH265" s="133" t="str">
        <f>IF(B265="NET","",IFERROR(VLOOKUP(AD265,'2) Order Form'!$W$9:$W$684,1,FALSE),"Ikke med I order form"))</f>
        <v>Ikke med I order form</v>
      </c>
      <c r="AJ265" s="159">
        <v>7048652616432</v>
      </c>
      <c r="AK265" s="149">
        <f>IFERROR(VLOOKUP(AJ265,'2) Order Form'!$W$9:$W$724,1,FALSE),"Ikke med I order form")</f>
        <v>7048652616432</v>
      </c>
      <c r="AL265" s="182">
        <f>INDEX(ATS!$A:$AE,MATCH(ATS!$AJ265,ATS!$AD:$AD,0),1)</f>
        <v>852032</v>
      </c>
      <c r="AM265" s="182" t="str">
        <f>INDEX(ATS!$A:$AE,MATCH(ATS!$AJ265,ATS!$AD:$AD,0),2)</f>
        <v>Heat</v>
      </c>
      <c r="AN265" s="183" t="str">
        <f>INDEX(ATS!$A:$AE,MATCH(ATS!$AJ265,ATS!$AD:$AD,0),4)</f>
        <v>090200-OS</v>
      </c>
      <c r="AP265" s="149">
        <v>7048652328090</v>
      </c>
      <c r="AQ265" s="149" t="str">
        <f t="shared" si="18"/>
        <v>Ikke med i Elastic</v>
      </c>
      <c r="AR265" s="182">
        <f>INDEX(ATS!$A:$AE,MATCH(ATS!$AP265,ATS!$AD:$AD,0),1)</f>
        <v>810062</v>
      </c>
      <c r="AS265" s="182" t="str">
        <f>INDEX(ATS!$A:$AE,MATCH(ATS!$AP265,ATS!$AD:$AD,0),2)</f>
        <v>Outrider Comfort pads 7mm</v>
      </c>
      <c r="AT265" s="182" t="str">
        <f>INDEX(ATS!$A:$AE,MATCH(ATS!$AP265,ATS!$AD:$AD,0),4)</f>
        <v>TEBLK-S</v>
      </c>
      <c r="AU265" s="148" t="str">
        <f>INDEX(ATS!$A:$AE,MATCH(ATS!$AP265,ATS!$AD:$AD,0),7)</f>
        <v>Active</v>
      </c>
    </row>
    <row r="266" spans="1:47" x14ac:dyDescent="0.2">
      <c r="A266">
        <v>810112</v>
      </c>
      <c r="B266" t="s">
        <v>2146</v>
      </c>
      <c r="C266" t="s">
        <v>4226</v>
      </c>
      <c r="D266" t="s">
        <v>2150</v>
      </c>
      <c r="E266" t="s">
        <v>2148</v>
      </c>
      <c r="F266" t="s">
        <v>67</v>
      </c>
      <c r="G266" t="s">
        <v>128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C266" s="180" t="str">
        <f t="shared" si="19"/>
        <v>810112-54000-L</v>
      </c>
      <c r="AD266" s="181">
        <f>IF(B266="NET","",IF(B266="","",IFERROR(VLOOKUP(AC266,EAN!$A:$B,2,FALSE),"MANGLER - MÅ OPPDATERE EAN-FANEN")))</f>
        <v>7048652710284</v>
      </c>
      <c r="AE266" s="180">
        <f t="shared" si="16"/>
        <v>0</v>
      </c>
      <c r="AF266" s="180">
        <f t="shared" si="17"/>
        <v>0</v>
      </c>
      <c r="AH266" s="133" t="str">
        <f>IF(B266="NET","",IFERROR(VLOOKUP(AD266,'2) Order Form'!$W$9:$W$684,1,FALSE),"Ikke med I order form"))</f>
        <v>Ikke med I order form</v>
      </c>
      <c r="AJ266" s="159">
        <v>7048652662187</v>
      </c>
      <c r="AK266" s="149">
        <f>IFERROR(VLOOKUP(AJ266,'2) Order Form'!$W$9:$W$724,1,FALSE),"Ikke med I order form")</f>
        <v>7048652662187</v>
      </c>
      <c r="AL266" s="182">
        <f>INDEX(ATS!$A:$AE,MATCH(ATS!$AJ266,ATS!$AD:$AD,0),1)</f>
        <v>810107</v>
      </c>
      <c r="AM266" s="182" t="str">
        <f>INDEX(ATS!$A:$AE,MATCH(ATS!$AJ266,ATS!$AD:$AD,0),2)</f>
        <v>Firewall MTB RIG Reflect</v>
      </c>
      <c r="AN266" s="183" t="str">
        <f>INDEX(ATS!$A:$AE,MATCH(ATS!$AJ266,ATS!$AD:$AD,0),4)</f>
        <v>060101-OS</v>
      </c>
      <c r="AP266" s="149">
        <v>7048652328083</v>
      </c>
      <c r="AQ266" s="149" t="str">
        <f t="shared" si="18"/>
        <v>Ikke med i Elastic</v>
      </c>
      <c r="AR266" s="182">
        <f>INDEX(ATS!$A:$AE,MATCH(ATS!$AP266,ATS!$AD:$AD,0),1)</f>
        <v>810062</v>
      </c>
      <c r="AS266" s="182" t="str">
        <f>INDEX(ATS!$A:$AE,MATCH(ATS!$AP266,ATS!$AD:$AD,0),2)</f>
        <v>Outrider Comfort pads 7mm</v>
      </c>
      <c r="AT266" s="182" t="str">
        <f>INDEX(ATS!$A:$AE,MATCH(ATS!$AP266,ATS!$AD:$AD,0),4)</f>
        <v>TEBLK-M</v>
      </c>
      <c r="AU266" s="148" t="str">
        <f>INDEX(ATS!$A:$AE,MATCH(ATS!$AP266,ATS!$AD:$AD,0),7)</f>
        <v>Active</v>
      </c>
    </row>
    <row r="267" spans="1:47" x14ac:dyDescent="0.2">
      <c r="A267">
        <v>810112</v>
      </c>
      <c r="B267" t="s">
        <v>2146</v>
      </c>
      <c r="C267" t="s">
        <v>4226</v>
      </c>
      <c r="D267" t="s">
        <v>2151</v>
      </c>
      <c r="E267" t="s">
        <v>2148</v>
      </c>
      <c r="F267" t="s">
        <v>68</v>
      </c>
      <c r="G267" t="s">
        <v>128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C267" s="180" t="str">
        <f t="shared" si="19"/>
        <v>810112-54000-XL</v>
      </c>
      <c r="AD267" s="181">
        <f>IF(B267="NET","",IF(B267="","",IFERROR(VLOOKUP(AC267,EAN!$A:$B,2,FALSE),"MANGLER - MÅ OPPDATERE EAN-FANEN")))</f>
        <v>7048652710314</v>
      </c>
      <c r="AE267" s="180">
        <f t="shared" si="16"/>
        <v>0</v>
      </c>
      <c r="AF267" s="180">
        <f t="shared" si="17"/>
        <v>0</v>
      </c>
      <c r="AH267" s="133" t="str">
        <f>IF(B267="NET","",IFERROR(VLOOKUP(AD267,'2) Order Form'!$W$9:$W$684,1,FALSE),"Ikke med I order form"))</f>
        <v>Ikke med I order form</v>
      </c>
      <c r="AJ267" s="159">
        <v>7048652662170</v>
      </c>
      <c r="AK267" s="149">
        <f>IFERROR(VLOOKUP(AJ267,'2) Order Form'!$W$9:$W$724,1,FALSE),"Ikke med I order form")</f>
        <v>7048652662170</v>
      </c>
      <c r="AL267" s="182">
        <f>INDEX(ATS!$A:$AE,MATCH(ATS!$AJ267,ATS!$AD:$AD,0),1)</f>
        <v>810106</v>
      </c>
      <c r="AM267" s="182" t="str">
        <f>INDEX(ATS!$A:$AE,MATCH(ATS!$AJ267,ATS!$AD:$AD,0),2)</f>
        <v>Firewall MTB RIG</v>
      </c>
      <c r="AN267" s="183" t="str">
        <f>INDEX(ATS!$A:$AE,MATCH(ATS!$AJ267,ATS!$AD:$AD,0),4)</f>
        <v>186126-OS</v>
      </c>
      <c r="AP267" s="149">
        <v>7048652328076</v>
      </c>
      <c r="AQ267" s="149" t="str">
        <f t="shared" si="18"/>
        <v>Ikke med i Elastic</v>
      </c>
      <c r="AR267" s="182">
        <f>INDEX(ATS!$A:$AE,MATCH(ATS!$AP267,ATS!$AD:$AD,0),1)</f>
        <v>810062</v>
      </c>
      <c r="AS267" s="182" t="str">
        <f>INDEX(ATS!$A:$AE,MATCH(ATS!$AP267,ATS!$AD:$AD,0),2)</f>
        <v>Outrider Comfort pads 7mm</v>
      </c>
      <c r="AT267" s="182" t="str">
        <f>INDEX(ATS!$A:$AE,MATCH(ATS!$AP267,ATS!$AD:$AD,0),4)</f>
        <v>TEBLK-L</v>
      </c>
      <c r="AU267" s="148" t="str">
        <f>INDEX(ATS!$A:$AE,MATCH(ATS!$AP267,ATS!$AD:$AD,0),7)</f>
        <v>Active</v>
      </c>
    </row>
    <row r="268" spans="1:47" x14ac:dyDescent="0.2">
      <c r="A268">
        <v>810112</v>
      </c>
      <c r="B268" t="s">
        <v>2146</v>
      </c>
      <c r="C268" t="s">
        <v>4226</v>
      </c>
      <c r="D268" t="s">
        <v>2152</v>
      </c>
      <c r="E268" t="s">
        <v>94</v>
      </c>
      <c r="F268" t="s">
        <v>8</v>
      </c>
      <c r="G268" t="s">
        <v>128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C268" s="180" t="str">
        <f t="shared" si="19"/>
        <v>810112-99901-S</v>
      </c>
      <c r="AD268" s="181">
        <f>IF(B268="NET","",IF(B268="","",IFERROR(VLOOKUP(AC268,EAN!$A:$B,2,FALSE),"MANGLER - MÅ OPPDATERE EAN-FANEN")))</f>
        <v>7048652714411</v>
      </c>
      <c r="AE268" s="180">
        <f t="shared" si="16"/>
        <v>0</v>
      </c>
      <c r="AF268" s="180">
        <f t="shared" si="17"/>
        <v>0</v>
      </c>
      <c r="AH268" s="133" t="str">
        <f>IF(B268="NET","",IFERROR(VLOOKUP(AD268,'2) Order Form'!$W$9:$W$684,1,FALSE),"Ikke med I order form"))</f>
        <v>Ikke med I order form</v>
      </c>
      <c r="AJ268" s="159">
        <v>7048652662194</v>
      </c>
      <c r="AK268" s="149">
        <f>IFERROR(VLOOKUP(AJ268,'2) Order Form'!$W$9:$W$724,1,FALSE),"Ikke med I order form")</f>
        <v>7048652662194</v>
      </c>
      <c r="AL268" s="182">
        <f>INDEX(ATS!$A:$AE,MATCH(ATS!$AJ268,ATS!$AD:$AD,0),1)</f>
        <v>810108</v>
      </c>
      <c r="AM268" s="182" t="str">
        <f>INDEX(ATS!$A:$AE,MATCH(ATS!$AJ268,ATS!$AD:$AD,0),2)</f>
        <v>Firewall MTB</v>
      </c>
      <c r="AN268" s="183" t="str">
        <f>INDEX(ATS!$A:$AE,MATCH(ATS!$AJ268,ATS!$AD:$AD,0),4)</f>
        <v>100201-OS</v>
      </c>
      <c r="AP268" s="149">
        <v>7048652327277</v>
      </c>
      <c r="AQ268" s="149">
        <f t="shared" si="18"/>
        <v>7048652327277</v>
      </c>
      <c r="AR268" s="182">
        <f>INDEX(ATS!$A:$AE,MATCH(ATS!$AP268,ATS!$AD:$AD,0),1)</f>
        <v>835010</v>
      </c>
      <c r="AS268" s="182" t="str">
        <f>INDEX(ATS!$A:$AE,MATCH(ATS!$AP268,ATS!$AD:$AD,0),2)</f>
        <v>Enduro Race Vest</v>
      </c>
      <c r="AT268" s="182" t="str">
        <f>INDEX(ATS!$A:$AE,MATCH(ATS!$AP268,ATS!$AD:$AD,0),4)</f>
        <v>BLACK-M</v>
      </c>
      <c r="AU268" s="148" t="str">
        <f>INDEX(ATS!$A:$AE,MATCH(ATS!$AP268,ATS!$AD:$AD,0),7)</f>
        <v>Active</v>
      </c>
    </row>
    <row r="269" spans="1:47" x14ac:dyDescent="0.2">
      <c r="A269">
        <v>810112</v>
      </c>
      <c r="B269" t="s">
        <v>2146</v>
      </c>
      <c r="C269" t="s">
        <v>4226</v>
      </c>
      <c r="D269" t="s">
        <v>2153</v>
      </c>
      <c r="E269" t="s">
        <v>94</v>
      </c>
      <c r="F269" t="s">
        <v>7</v>
      </c>
      <c r="G269" t="s">
        <v>128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C269" s="180" t="str">
        <f t="shared" si="19"/>
        <v>810112-99901-M</v>
      </c>
      <c r="AD269" s="181">
        <f>IF(B269="NET","",IF(B269="","",IFERROR(VLOOKUP(AC269,EAN!$A:$B,2,FALSE),"MANGLER - MÅ OPPDATERE EAN-FANEN")))</f>
        <v>7048652714404</v>
      </c>
      <c r="AE269" s="180">
        <f t="shared" si="16"/>
        <v>0</v>
      </c>
      <c r="AF269" s="180">
        <f t="shared" si="17"/>
        <v>0</v>
      </c>
      <c r="AH269" s="133" t="str">
        <f>IF(B269="NET","",IFERROR(VLOOKUP(AD269,'2) Order Form'!$W$9:$W$684,1,FALSE),"Ikke med I order form"))</f>
        <v>Ikke med I order form</v>
      </c>
      <c r="AJ269" s="159">
        <v>7048652662200</v>
      </c>
      <c r="AK269" s="149">
        <f>IFERROR(VLOOKUP(AJ269,'2) Order Form'!$W$9:$W$724,1,FALSE),"Ikke med I order form")</f>
        <v>7048652662200</v>
      </c>
      <c r="AL269" s="182">
        <f>INDEX(ATS!$A:$AE,MATCH(ATS!$AJ269,ATS!$AD:$AD,0),1)</f>
        <v>810108</v>
      </c>
      <c r="AM269" s="182" t="str">
        <f>INDEX(ATS!$A:$AE,MATCH(ATS!$AJ269,ATS!$AD:$AD,0),2)</f>
        <v>Firewall MTB</v>
      </c>
      <c r="AN269" s="183" t="str">
        <f>INDEX(ATS!$A:$AE,MATCH(ATS!$AJ269,ATS!$AD:$AD,0),4)</f>
        <v>105025-OS</v>
      </c>
      <c r="AP269" s="149">
        <v>7048652327260</v>
      </c>
      <c r="AQ269" s="149">
        <f t="shared" si="18"/>
        <v>7048652327260</v>
      </c>
      <c r="AR269" s="182">
        <f>INDEX(ATS!$A:$AE,MATCH(ATS!$AP269,ATS!$AD:$AD,0),1)</f>
        <v>835010</v>
      </c>
      <c r="AS269" s="182" t="str">
        <f>INDEX(ATS!$A:$AE,MATCH(ATS!$AP269,ATS!$AD:$AD,0),2)</f>
        <v>Enduro Race Vest</v>
      </c>
      <c r="AT269" s="182" t="str">
        <f>INDEX(ATS!$A:$AE,MATCH(ATS!$AP269,ATS!$AD:$AD,0),4)</f>
        <v>BLACK-L</v>
      </c>
      <c r="AU269" s="148" t="str">
        <f>INDEX(ATS!$A:$AE,MATCH(ATS!$AP269,ATS!$AD:$AD,0),7)</f>
        <v>Active</v>
      </c>
    </row>
    <row r="270" spans="1:47" x14ac:dyDescent="0.2">
      <c r="A270">
        <v>810112</v>
      </c>
      <c r="B270" t="s">
        <v>2146</v>
      </c>
      <c r="C270" t="s">
        <v>4226</v>
      </c>
      <c r="D270" t="s">
        <v>2154</v>
      </c>
      <c r="E270" t="s">
        <v>94</v>
      </c>
      <c r="F270" t="s">
        <v>67</v>
      </c>
      <c r="G270" t="s">
        <v>128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C270" s="180" t="str">
        <f t="shared" si="19"/>
        <v>810112-99901-L</v>
      </c>
      <c r="AD270" s="181">
        <f>IF(B270="NET","",IF(B270="","",IFERROR(VLOOKUP(AC270,EAN!$A:$B,2,FALSE),"MANGLER - MÅ OPPDATERE EAN-FANEN")))</f>
        <v>7048652714398</v>
      </c>
      <c r="AE270" s="180">
        <f t="shared" si="16"/>
        <v>0</v>
      </c>
      <c r="AF270" s="180">
        <f t="shared" si="17"/>
        <v>0</v>
      </c>
      <c r="AH270" s="133" t="str">
        <f>IF(B270="NET","",IFERROR(VLOOKUP(AD270,'2) Order Form'!$W$9:$W$684,1,FALSE),"Ikke med I order form"))</f>
        <v>Ikke med I order form</v>
      </c>
      <c r="AJ270" s="159">
        <v>7048652662118</v>
      </c>
      <c r="AK270" s="149">
        <f>IFERROR(VLOOKUP(AJ270,'2) Order Form'!$W$9:$W$724,1,FALSE),"Ikke med I order form")</f>
        <v>7048652662118</v>
      </c>
      <c r="AL270" s="182">
        <f>INDEX(ATS!$A:$AE,MATCH(ATS!$AJ270,ATS!$AD:$AD,0),1)</f>
        <v>810109</v>
      </c>
      <c r="AM270" s="182" t="str">
        <f>INDEX(ATS!$A:$AE,MATCH(ATS!$AJ270,ATS!$AD:$AD,0),2)</f>
        <v>Firewall MTB Lens RIG Reflect</v>
      </c>
      <c r="AN270" s="183" t="str">
        <f>INDEX(ATS!$A:$AE,MATCH(ATS!$AJ270,ATS!$AD:$AD,0),4)</f>
        <v>060000-OS</v>
      </c>
      <c r="AP270" s="149">
        <v>7048652327284</v>
      </c>
      <c r="AQ270" s="149">
        <f t="shared" si="18"/>
        <v>7048652327284</v>
      </c>
      <c r="AR270" s="182">
        <f>INDEX(ATS!$A:$AE,MATCH(ATS!$AP270,ATS!$AD:$AD,0),1)</f>
        <v>835010</v>
      </c>
      <c r="AS270" s="182" t="str">
        <f>INDEX(ATS!$A:$AE,MATCH(ATS!$AP270,ATS!$AD:$AD,0),2)</f>
        <v>Enduro Race Vest</v>
      </c>
      <c r="AT270" s="182" t="str">
        <f>INDEX(ATS!$A:$AE,MATCH(ATS!$AP270,ATS!$AD:$AD,0),4)</f>
        <v>BLACK-XL</v>
      </c>
      <c r="AU270" s="148" t="str">
        <f>INDEX(ATS!$A:$AE,MATCH(ATS!$AP270,ATS!$AD:$AD,0),7)</f>
        <v>Active</v>
      </c>
    </row>
    <row r="271" spans="1:47" x14ac:dyDescent="0.2">
      <c r="A271">
        <v>810112</v>
      </c>
      <c r="B271" t="s">
        <v>2146</v>
      </c>
      <c r="C271" t="s">
        <v>4226</v>
      </c>
      <c r="D271" t="s">
        <v>2155</v>
      </c>
      <c r="E271" t="s">
        <v>94</v>
      </c>
      <c r="F271" t="s">
        <v>68</v>
      </c>
      <c r="G271" t="s">
        <v>128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C271" s="180" t="str">
        <f t="shared" si="19"/>
        <v>810112-99901-XL</v>
      </c>
      <c r="AD271" s="181">
        <f>IF(B271="NET","",IF(B271="","",IFERROR(VLOOKUP(AC271,EAN!$A:$B,2,FALSE),"MANGLER - MÅ OPPDATERE EAN-FANEN")))</f>
        <v>7048652714428</v>
      </c>
      <c r="AE271" s="180">
        <f t="shared" si="16"/>
        <v>0</v>
      </c>
      <c r="AF271" s="180">
        <f t="shared" si="17"/>
        <v>0</v>
      </c>
      <c r="AH271" s="133" t="str">
        <f>IF(B271="NET","",IFERROR(VLOOKUP(AD271,'2) Order Form'!$W$9:$W$684,1,FALSE),"Ikke med I order form"))</f>
        <v>Ikke med I order form</v>
      </c>
      <c r="AJ271" s="159">
        <v>7048652662217</v>
      </c>
      <c r="AK271" s="149">
        <f>IFERROR(VLOOKUP(AJ271,'2) Order Form'!$W$9:$W$724,1,FALSE),"Ikke med I order form")</f>
        <v>7048652662217</v>
      </c>
      <c r="AL271" s="182">
        <f>INDEX(ATS!$A:$AE,MATCH(ATS!$AJ271,ATS!$AD:$AD,0),1)</f>
        <v>810110</v>
      </c>
      <c r="AM271" s="182" t="str">
        <f>INDEX(ATS!$A:$AE,MATCH(ATS!$AJ271,ATS!$AD:$AD,0),2)</f>
        <v>Firewall MTB Lens RIG</v>
      </c>
      <c r="AN271" s="183" t="str">
        <f>INDEX(ATS!$A:$AE,MATCH(ATS!$AJ271,ATS!$AD:$AD,0),4)</f>
        <v>180000-OS</v>
      </c>
      <c r="AP271" s="149">
        <v>7048652327239</v>
      </c>
      <c r="AQ271" s="149">
        <f t="shared" si="18"/>
        <v>7048652327239</v>
      </c>
      <c r="AR271" s="182">
        <f>INDEX(ATS!$A:$AE,MATCH(ATS!$AP271,ATS!$AD:$AD,0),1)</f>
        <v>835009</v>
      </c>
      <c r="AS271" s="182" t="str">
        <f>INDEX(ATS!$A:$AE,MATCH(ATS!$AP271,ATS!$AD:$AD,0),2)</f>
        <v>Knee Shin Pads</v>
      </c>
      <c r="AT271" s="182" t="str">
        <f>INDEX(ATS!$A:$AE,MATCH(ATS!$AP271,ATS!$AD:$AD,0),4)</f>
        <v>BLACK-S</v>
      </c>
      <c r="AU271" s="148" t="str">
        <f>INDEX(ATS!$A:$AE,MATCH(ATS!$AP271,ATS!$AD:$AD,0),7)</f>
        <v>Active</v>
      </c>
    </row>
    <row r="272" spans="1:47" x14ac:dyDescent="0.2">
      <c r="A272" s="155">
        <v>810113</v>
      </c>
      <c r="B272" t="s">
        <v>292</v>
      </c>
      <c r="H272" s="155">
        <v>202137</v>
      </c>
      <c r="I272" s="155">
        <v>202137</v>
      </c>
      <c r="J272" s="155">
        <v>202137</v>
      </c>
      <c r="K272" s="155">
        <v>202137</v>
      </c>
      <c r="L272" s="155">
        <v>202137</v>
      </c>
      <c r="M272" s="155">
        <v>202137</v>
      </c>
      <c r="N272" s="155">
        <v>202137</v>
      </c>
      <c r="O272" s="155">
        <v>202137</v>
      </c>
      <c r="P272" s="155">
        <v>202137</v>
      </c>
      <c r="Q272" s="155">
        <v>202137</v>
      </c>
      <c r="R272" s="155">
        <v>202137</v>
      </c>
      <c r="S272" s="155">
        <v>202137</v>
      </c>
      <c r="T272" s="155">
        <v>202137</v>
      </c>
      <c r="U272" s="155">
        <v>202137</v>
      </c>
      <c r="V272" s="155">
        <v>202137</v>
      </c>
      <c r="W272" s="155">
        <v>202137</v>
      </c>
      <c r="X272" s="155">
        <v>202137</v>
      </c>
      <c r="Y272" s="155">
        <v>202137</v>
      </c>
      <c r="Z272" s="155">
        <v>202137</v>
      </c>
      <c r="AA272" s="155">
        <v>202137</v>
      </c>
      <c r="AC272" s="180" t="str">
        <f t="shared" si="19"/>
        <v>810113-</v>
      </c>
      <c r="AD272" s="181" t="str">
        <f>IF(B272="NET","",IF(B272="","",IFERROR(VLOOKUP(AC272,EAN!$A:$B,2,FALSE),"MANGLER - MÅ OPPDATERE EAN-FANEN")))</f>
        <v/>
      </c>
      <c r="AE272" s="180">
        <f t="shared" si="16"/>
        <v>202137</v>
      </c>
      <c r="AF272" s="180">
        <f t="shared" si="17"/>
        <v>202137</v>
      </c>
      <c r="AH272" s="133" t="str">
        <f>IF(B272="NET","",IFERROR(VLOOKUP(AD272,'2) Order Form'!$W$9:$W$684,1,FALSE),"Ikke med I order form"))</f>
        <v/>
      </c>
      <c r="AJ272" s="159">
        <v>7048652662101</v>
      </c>
      <c r="AK272" s="149">
        <f>IFERROR(VLOOKUP(AJ272,'2) Order Form'!$W$9:$W$724,1,FALSE),"Ikke med I order form")</f>
        <v>7048652662101</v>
      </c>
      <c r="AL272" s="182">
        <f>INDEX(ATS!$A:$AE,MATCH(ATS!$AJ272,ATS!$AD:$AD,0),1)</f>
        <v>810111</v>
      </c>
      <c r="AM272" s="182" t="str">
        <f>INDEX(ATS!$A:$AE,MATCH(ATS!$AJ272,ATS!$AD:$AD,0),2)</f>
        <v>Firewall MTB Lens</v>
      </c>
      <c r="AN272" s="183" t="str">
        <f>INDEX(ATS!$A:$AE,MATCH(ATS!$AJ272,ATS!$AD:$AD,0),4)</f>
        <v>100000-OS</v>
      </c>
      <c r="AP272" s="149">
        <v>7048652327222</v>
      </c>
      <c r="AQ272" s="149">
        <f t="shared" si="18"/>
        <v>7048652327222</v>
      </c>
      <c r="AR272" s="182">
        <f>INDEX(ATS!$A:$AE,MATCH(ATS!$AP272,ATS!$AD:$AD,0),1)</f>
        <v>835009</v>
      </c>
      <c r="AS272" s="182" t="str">
        <f>INDEX(ATS!$A:$AE,MATCH(ATS!$AP272,ATS!$AD:$AD,0),2)</f>
        <v>Knee Shin Pads</v>
      </c>
      <c r="AT272" s="182" t="str">
        <f>INDEX(ATS!$A:$AE,MATCH(ATS!$AP272,ATS!$AD:$AD,0),4)</f>
        <v>BLACK-M</v>
      </c>
      <c r="AU272" s="148" t="str">
        <f>INDEX(ATS!$A:$AE,MATCH(ATS!$AP272,ATS!$AD:$AD,0),7)</f>
        <v>Active</v>
      </c>
    </row>
    <row r="273" spans="1:47" x14ac:dyDescent="0.2">
      <c r="A273">
        <v>810113</v>
      </c>
      <c r="B273" t="s">
        <v>2156</v>
      </c>
      <c r="C273" t="s">
        <v>4226</v>
      </c>
      <c r="D273" t="s">
        <v>2157</v>
      </c>
      <c r="E273" t="s">
        <v>2148</v>
      </c>
      <c r="F273" t="s">
        <v>69</v>
      </c>
      <c r="G273" t="s">
        <v>128</v>
      </c>
      <c r="H273">
        <v>9</v>
      </c>
      <c r="I273">
        <v>9</v>
      </c>
      <c r="J273">
        <v>9</v>
      </c>
      <c r="K273">
        <v>9</v>
      </c>
      <c r="L273">
        <v>9</v>
      </c>
      <c r="M273">
        <v>9</v>
      </c>
      <c r="N273">
        <v>9</v>
      </c>
      <c r="O273">
        <v>9</v>
      </c>
      <c r="P273">
        <v>9</v>
      </c>
      <c r="Q273">
        <v>9</v>
      </c>
      <c r="R273">
        <v>9</v>
      </c>
      <c r="S273">
        <v>9</v>
      </c>
      <c r="T273">
        <v>9</v>
      </c>
      <c r="U273">
        <v>9</v>
      </c>
      <c r="V273">
        <v>9</v>
      </c>
      <c r="W273">
        <v>9</v>
      </c>
      <c r="X273">
        <v>9</v>
      </c>
      <c r="Y273">
        <v>9</v>
      </c>
      <c r="Z273">
        <v>9</v>
      </c>
      <c r="AA273">
        <v>9</v>
      </c>
      <c r="AC273" s="180" t="str">
        <f t="shared" si="19"/>
        <v>810113-54000-XS</v>
      </c>
      <c r="AD273" s="181">
        <f>IF(B273="NET","",IF(B273="","",IFERROR(VLOOKUP(AC273,EAN!$A:$B,2,FALSE),"MANGLER - MÅ OPPDATERE EAN-FANEN")))</f>
        <v>7048652711878</v>
      </c>
      <c r="AE273" s="180">
        <f t="shared" si="16"/>
        <v>9</v>
      </c>
      <c r="AF273" s="180">
        <f t="shared" si="17"/>
        <v>9</v>
      </c>
      <c r="AH273" s="149" t="str">
        <f>IF(B273="NET","",IFERROR(VLOOKUP(AD273,'2) Order Form'!$W$9:$W$684,1,FALSE),"Ikke med I order form"))</f>
        <v>Ikke med I order form</v>
      </c>
      <c r="AI273" s="171"/>
      <c r="AJ273" s="159">
        <v>7048652498892</v>
      </c>
      <c r="AK273" s="149">
        <f>IFERROR(VLOOKUP(AJ273,'2) Order Form'!$W$9:$W$724,1,FALSE),"Ikke med I order form")</f>
        <v>7048652498892</v>
      </c>
      <c r="AL273" s="182">
        <f>INDEX(ATS!$A:$AE,MATCH(ATS!$AJ273,ATS!$AD:$AD,0),1)</f>
        <v>850067</v>
      </c>
      <c r="AM273" s="182" t="str">
        <f>INDEX(ATS!$A:$AE,MATCH(ATS!$AJ273,ATS!$AD:$AD,0),2)</f>
        <v>Goggle Hard Case</v>
      </c>
      <c r="AN273" s="183" t="str">
        <f>INDEX(ATS!$A:$AE,MATCH(ATS!$AJ273,ATS!$AD:$AD,0),4)</f>
        <v>BLACK-OS</v>
      </c>
      <c r="AP273" s="149">
        <v>7048652327215</v>
      </c>
      <c r="AQ273" s="149">
        <f t="shared" si="18"/>
        <v>7048652327215</v>
      </c>
      <c r="AR273" s="182">
        <f>INDEX(ATS!$A:$AE,MATCH(ATS!$AP273,ATS!$AD:$AD,0),1)</f>
        <v>835009</v>
      </c>
      <c r="AS273" s="182" t="str">
        <f>INDEX(ATS!$A:$AE,MATCH(ATS!$AP273,ATS!$AD:$AD,0),2)</f>
        <v>Knee Shin Pads</v>
      </c>
      <c r="AT273" s="182" t="str">
        <f>INDEX(ATS!$A:$AE,MATCH(ATS!$AP273,ATS!$AD:$AD,0),4)</f>
        <v>BLACK-L</v>
      </c>
      <c r="AU273" s="148" t="str">
        <f>INDEX(ATS!$A:$AE,MATCH(ATS!$AP273,ATS!$AD:$AD,0),7)</f>
        <v>Active</v>
      </c>
    </row>
    <row r="274" spans="1:47" x14ac:dyDescent="0.2">
      <c r="A274">
        <v>810113</v>
      </c>
      <c r="B274" t="s">
        <v>2156</v>
      </c>
      <c r="C274" t="s">
        <v>4226</v>
      </c>
      <c r="D274" t="s">
        <v>2147</v>
      </c>
      <c r="E274" t="s">
        <v>2148</v>
      </c>
      <c r="F274" t="s">
        <v>8</v>
      </c>
      <c r="G274" t="s">
        <v>128</v>
      </c>
      <c r="H274">
        <v>8</v>
      </c>
      <c r="I274">
        <v>8</v>
      </c>
      <c r="J274">
        <v>8</v>
      </c>
      <c r="K274">
        <v>8</v>
      </c>
      <c r="L274">
        <v>8</v>
      </c>
      <c r="M274">
        <v>8</v>
      </c>
      <c r="N274">
        <v>8</v>
      </c>
      <c r="O274">
        <v>8</v>
      </c>
      <c r="P274">
        <v>8</v>
      </c>
      <c r="Q274">
        <v>8</v>
      </c>
      <c r="R274">
        <v>8</v>
      </c>
      <c r="S274">
        <v>8</v>
      </c>
      <c r="T274">
        <v>8</v>
      </c>
      <c r="U274">
        <v>8</v>
      </c>
      <c r="V274">
        <v>8</v>
      </c>
      <c r="W274">
        <v>8</v>
      </c>
      <c r="X274">
        <v>8</v>
      </c>
      <c r="Y274">
        <v>8</v>
      </c>
      <c r="Z274">
        <v>8</v>
      </c>
      <c r="AA274">
        <v>8</v>
      </c>
      <c r="AC274" s="180" t="str">
        <f t="shared" si="19"/>
        <v>810113-54000-S</v>
      </c>
      <c r="AD274" s="181">
        <f>IF(B274="NET","",IF(B274="","",IFERROR(VLOOKUP(AC274,EAN!$A:$B,2,FALSE),"MANGLER - MÅ OPPDATERE EAN-FANEN")))</f>
        <v>7048652711861</v>
      </c>
      <c r="AE274" s="180">
        <f t="shared" si="16"/>
        <v>8</v>
      </c>
      <c r="AF274" s="180">
        <f t="shared" si="17"/>
        <v>8</v>
      </c>
      <c r="AH274" s="149" t="str">
        <f>IF(B274="NET","",IFERROR(VLOOKUP(AD274,'2) Order Form'!$W$9:$W$684,1,FALSE),"Ikke med I order form"))</f>
        <v>Ikke med I order form</v>
      </c>
      <c r="AI274" s="171"/>
      <c r="AJ274" s="159">
        <v>7048652542076</v>
      </c>
      <c r="AK274" s="149">
        <f>IFERROR(VLOOKUP(AJ274,'2) Order Form'!$W$9:$W$724,1,FALSE),"Ikke med I order form")</f>
        <v>7048652542076</v>
      </c>
      <c r="AL274" s="182">
        <f>INDEX(ATS!$A:$AE,MATCH(ATS!$AJ274,ATS!$AD:$AD,0),1)</f>
        <v>850085</v>
      </c>
      <c r="AM274" s="182" t="str">
        <f>INDEX(ATS!$A:$AE,MATCH(ATS!$AJ274,ATS!$AD:$AD,0),2)</f>
        <v>Sports Glasses Hard Case</v>
      </c>
      <c r="AN274" s="183" t="str">
        <f>INDEX(ATS!$A:$AE,MATCH(ATS!$AJ274,ATS!$AD:$AD,0),4)</f>
        <v>BLACK-OS</v>
      </c>
      <c r="AP274" s="149">
        <v>7048652327246</v>
      </c>
      <c r="AQ274" s="149">
        <f t="shared" si="18"/>
        <v>7048652327246</v>
      </c>
      <c r="AR274" s="182">
        <f>INDEX(ATS!$A:$AE,MATCH(ATS!$AP274,ATS!$AD:$AD,0),1)</f>
        <v>835009</v>
      </c>
      <c r="AS274" s="182" t="str">
        <f>INDEX(ATS!$A:$AE,MATCH(ATS!$AP274,ATS!$AD:$AD,0),2)</f>
        <v>Knee Shin Pads</v>
      </c>
      <c r="AT274" s="182" t="str">
        <f>INDEX(ATS!$A:$AE,MATCH(ATS!$AP274,ATS!$AD:$AD,0),4)</f>
        <v>BLACK-XL</v>
      </c>
      <c r="AU274" s="148" t="str">
        <f>INDEX(ATS!$A:$AE,MATCH(ATS!$AP274,ATS!$AD:$AD,0),7)</f>
        <v>Active</v>
      </c>
    </row>
    <row r="275" spans="1:47" x14ac:dyDescent="0.2">
      <c r="A275">
        <v>810113</v>
      </c>
      <c r="B275" t="s">
        <v>2156</v>
      </c>
      <c r="C275" t="s">
        <v>4226</v>
      </c>
      <c r="D275" t="s">
        <v>2149</v>
      </c>
      <c r="E275" t="s">
        <v>2148</v>
      </c>
      <c r="F275" t="s">
        <v>7</v>
      </c>
      <c r="G275" t="s">
        <v>128</v>
      </c>
      <c r="H275">
        <v>9</v>
      </c>
      <c r="I275">
        <v>9</v>
      </c>
      <c r="J275">
        <v>9</v>
      </c>
      <c r="K275">
        <v>9</v>
      </c>
      <c r="L275">
        <v>9</v>
      </c>
      <c r="M275">
        <v>9</v>
      </c>
      <c r="N275">
        <v>9</v>
      </c>
      <c r="O275">
        <v>9</v>
      </c>
      <c r="P275">
        <v>9</v>
      </c>
      <c r="Q275">
        <v>9</v>
      </c>
      <c r="R275">
        <v>9</v>
      </c>
      <c r="S275">
        <v>9</v>
      </c>
      <c r="T275">
        <v>9</v>
      </c>
      <c r="U275">
        <v>9</v>
      </c>
      <c r="V275">
        <v>9</v>
      </c>
      <c r="W275">
        <v>9</v>
      </c>
      <c r="X275">
        <v>9</v>
      </c>
      <c r="Y275">
        <v>9</v>
      </c>
      <c r="Z275">
        <v>9</v>
      </c>
      <c r="AA275">
        <v>9</v>
      </c>
      <c r="AC275" s="180" t="str">
        <f t="shared" si="19"/>
        <v>810113-54000-M</v>
      </c>
      <c r="AD275" s="181">
        <f>IF(B275="NET","",IF(B275="","",IFERROR(VLOOKUP(AC275,EAN!$A:$B,2,FALSE),"MANGLER - MÅ OPPDATERE EAN-FANEN")))</f>
        <v>7048652711854</v>
      </c>
      <c r="AE275" s="180">
        <f t="shared" si="16"/>
        <v>9</v>
      </c>
      <c r="AF275" s="180">
        <f t="shared" si="17"/>
        <v>9</v>
      </c>
      <c r="AH275" s="149" t="str">
        <f>IF(B275="NET","",IFERROR(VLOOKUP(AD275,'2) Order Form'!$W$9:$W$684,1,FALSE),"Ikke med I order form"))</f>
        <v>Ikke med I order form</v>
      </c>
      <c r="AI275" s="171"/>
      <c r="AJ275" s="159">
        <v>7048652475442</v>
      </c>
      <c r="AK275" s="149">
        <f>IFERROR(VLOOKUP(AJ275,'2) Order Form'!$W$9:$W$724,1,FALSE),"Ikke med I order form")</f>
        <v>7048652475442</v>
      </c>
      <c r="AL275" s="182">
        <f>INDEX(ATS!$A:$AE,MATCH(ATS!$AJ275,ATS!$AD:$AD,0),1)</f>
        <v>850014</v>
      </c>
      <c r="AM275" s="182" t="str">
        <f>INDEX(ATS!$A:$AE,MATCH(ATS!$AJ275,ATS!$AD:$AD,0),2)</f>
        <v>Lens Cleaning Set</v>
      </c>
      <c r="AN275" s="183" t="str">
        <f>INDEX(ATS!$A:$AE,MATCH(ATS!$AJ275,ATS!$AD:$AD,0),4)</f>
        <v>BLACK-OS</v>
      </c>
      <c r="AP275" s="149">
        <v>7048652327031</v>
      </c>
      <c r="AQ275" s="149">
        <f t="shared" si="18"/>
        <v>7048652327031</v>
      </c>
      <c r="AR275" s="182">
        <f>INDEX(ATS!$A:$AE,MATCH(ATS!$AP275,ATS!$AD:$AD,0),1)</f>
        <v>835012</v>
      </c>
      <c r="AS275" s="182" t="str">
        <f>INDEX(ATS!$A:$AE,MATCH(ATS!$AP275,ATS!$AD:$AD,0),2)</f>
        <v>Knee Pads</v>
      </c>
      <c r="AT275" s="182" t="str">
        <f>INDEX(ATS!$A:$AE,MATCH(ATS!$AP275,ATS!$AD:$AD,0),4)</f>
        <v>BLACK-XS</v>
      </c>
      <c r="AU275" s="148" t="str">
        <f>INDEX(ATS!$A:$AE,MATCH(ATS!$AP275,ATS!$AD:$AD,0),7)</f>
        <v>Active</v>
      </c>
    </row>
    <row r="276" spans="1:47" x14ac:dyDescent="0.2">
      <c r="A276">
        <v>810113</v>
      </c>
      <c r="B276" t="s">
        <v>2156</v>
      </c>
      <c r="C276" t="s">
        <v>4226</v>
      </c>
      <c r="D276" t="s">
        <v>2150</v>
      </c>
      <c r="E276" t="s">
        <v>2148</v>
      </c>
      <c r="F276" t="s">
        <v>67</v>
      </c>
      <c r="G276" t="s">
        <v>128</v>
      </c>
      <c r="H276">
        <v>10</v>
      </c>
      <c r="I276">
        <v>10</v>
      </c>
      <c r="J276">
        <v>10</v>
      </c>
      <c r="K276">
        <v>10</v>
      </c>
      <c r="L276">
        <v>10</v>
      </c>
      <c r="M276">
        <v>10</v>
      </c>
      <c r="N276">
        <v>10</v>
      </c>
      <c r="O276">
        <v>10</v>
      </c>
      <c r="P276">
        <v>10</v>
      </c>
      <c r="Q276">
        <v>10</v>
      </c>
      <c r="R276">
        <v>10</v>
      </c>
      <c r="S276">
        <v>10</v>
      </c>
      <c r="T276">
        <v>10</v>
      </c>
      <c r="U276">
        <v>10</v>
      </c>
      <c r="V276">
        <v>10</v>
      </c>
      <c r="W276">
        <v>10</v>
      </c>
      <c r="X276">
        <v>10</v>
      </c>
      <c r="Y276">
        <v>10</v>
      </c>
      <c r="Z276">
        <v>10</v>
      </c>
      <c r="AA276">
        <v>10</v>
      </c>
      <c r="AC276" s="180" t="str">
        <f t="shared" si="19"/>
        <v>810113-54000-L</v>
      </c>
      <c r="AD276" s="181">
        <f>IF(B276="NET","",IF(B276="","",IFERROR(VLOOKUP(AC276,EAN!$A:$B,2,FALSE),"MANGLER - MÅ OPPDATERE EAN-FANEN")))</f>
        <v>7048652711847</v>
      </c>
      <c r="AE276" s="180">
        <f t="shared" si="16"/>
        <v>10</v>
      </c>
      <c r="AF276" s="180">
        <f t="shared" si="17"/>
        <v>10</v>
      </c>
      <c r="AH276" s="149" t="str">
        <f>IF(B276="NET","",IFERROR(VLOOKUP(AD276,'2) Order Form'!$W$9:$W$684,1,FALSE),"Ikke med I order form"))</f>
        <v>Ikke med I order form</v>
      </c>
      <c r="AI276" s="171"/>
      <c r="AJ276" s="159">
        <v>7048652275158</v>
      </c>
      <c r="AK276" s="149">
        <f>IFERROR(VLOOKUP(AJ276,'2) Order Form'!$W$9:$W$724,1,FALSE),"Ikke med I order form")</f>
        <v>7048652275158</v>
      </c>
      <c r="AL276" s="182">
        <f>INDEX(ATS!$A:$AE,MATCH(ATS!$AJ276,ATS!$AD:$AD,0),1)</f>
        <v>828146</v>
      </c>
      <c r="AM276" s="182" t="str">
        <f>INDEX(ATS!$A:$AE,MATCH(ATS!$AJ276,ATS!$AD:$AD,0),2)</f>
        <v>Hunter DryZeal Jacket M</v>
      </c>
      <c r="AN276" s="183" t="str">
        <f>INDEX(ATS!$A:$AE,MATCH(ATS!$AJ276,ATS!$AD:$AD,0),4)</f>
        <v>BLACK-S</v>
      </c>
      <c r="AP276" s="149">
        <v>7048652327017</v>
      </c>
      <c r="AQ276" s="149">
        <f t="shared" si="18"/>
        <v>7048652327017</v>
      </c>
      <c r="AR276" s="182">
        <f>INDEX(ATS!$A:$AE,MATCH(ATS!$AP276,ATS!$AD:$AD,0),1)</f>
        <v>835012</v>
      </c>
      <c r="AS276" s="182" t="str">
        <f>INDEX(ATS!$A:$AE,MATCH(ATS!$AP276,ATS!$AD:$AD,0),2)</f>
        <v>Knee Pads</v>
      </c>
      <c r="AT276" s="182" t="str">
        <f>INDEX(ATS!$A:$AE,MATCH(ATS!$AP276,ATS!$AD:$AD,0),4)</f>
        <v>BLACK-S</v>
      </c>
      <c r="AU276" s="148" t="str">
        <f>INDEX(ATS!$A:$AE,MATCH(ATS!$AP276,ATS!$AD:$AD,0),7)</f>
        <v>Active</v>
      </c>
    </row>
    <row r="277" spans="1:47" x14ac:dyDescent="0.2">
      <c r="A277">
        <v>810113</v>
      </c>
      <c r="B277" t="s">
        <v>2156</v>
      </c>
      <c r="C277" t="s">
        <v>4226</v>
      </c>
      <c r="D277" t="s">
        <v>2158</v>
      </c>
      <c r="E277" t="s">
        <v>94</v>
      </c>
      <c r="F277" t="s">
        <v>69</v>
      </c>
      <c r="G277" t="s">
        <v>128</v>
      </c>
      <c r="H277">
        <v>10</v>
      </c>
      <c r="I277">
        <v>10</v>
      </c>
      <c r="J277">
        <v>10</v>
      </c>
      <c r="K277">
        <v>10</v>
      </c>
      <c r="L277">
        <v>10</v>
      </c>
      <c r="M277">
        <v>10</v>
      </c>
      <c r="N277">
        <v>10</v>
      </c>
      <c r="O277">
        <v>10</v>
      </c>
      <c r="P277">
        <v>10</v>
      </c>
      <c r="Q277">
        <v>10</v>
      </c>
      <c r="R277">
        <v>10</v>
      </c>
      <c r="S277">
        <v>10</v>
      </c>
      <c r="T277">
        <v>10</v>
      </c>
      <c r="U277">
        <v>10</v>
      </c>
      <c r="V277">
        <v>10</v>
      </c>
      <c r="W277">
        <v>10</v>
      </c>
      <c r="X277">
        <v>10</v>
      </c>
      <c r="Y277">
        <v>10</v>
      </c>
      <c r="Z277">
        <v>10</v>
      </c>
      <c r="AA277">
        <v>10</v>
      </c>
      <c r="AC277" s="180" t="str">
        <f t="shared" si="19"/>
        <v>810113-99901-XS</v>
      </c>
      <c r="AD277" s="181">
        <f>IF(B277="NET","",IF(B277="","",IFERROR(VLOOKUP(AC277,EAN!$A:$B,2,FALSE),"MANGLER - MÅ OPPDATERE EAN-FANEN")))</f>
        <v>7048652711915</v>
      </c>
      <c r="AE277" s="180">
        <f t="shared" si="16"/>
        <v>10</v>
      </c>
      <c r="AF277" s="180">
        <f t="shared" si="17"/>
        <v>10</v>
      </c>
      <c r="AH277" s="133" t="str">
        <f>IF(B277="NET","",IFERROR(VLOOKUP(AD277,'2) Order Form'!$W$9:$W$684,1,FALSE),"Ikke med I order form"))</f>
        <v>Ikke med I order form</v>
      </c>
      <c r="AJ277" s="159">
        <v>7048652275141</v>
      </c>
      <c r="AK277" s="149">
        <f>IFERROR(VLOOKUP(AJ277,'2) Order Form'!$W$9:$W$724,1,FALSE),"Ikke med I order form")</f>
        <v>7048652275141</v>
      </c>
      <c r="AL277" s="182">
        <f>INDEX(ATS!$A:$AE,MATCH(ATS!$AJ277,ATS!$AD:$AD,0),1)</f>
        <v>828146</v>
      </c>
      <c r="AM277" s="182" t="str">
        <f>INDEX(ATS!$A:$AE,MATCH(ATS!$AJ277,ATS!$AD:$AD,0),2)</f>
        <v>Hunter DryZeal Jacket M</v>
      </c>
      <c r="AN277" s="183" t="str">
        <f>INDEX(ATS!$A:$AE,MATCH(ATS!$AJ277,ATS!$AD:$AD,0),4)</f>
        <v>BLACK-M</v>
      </c>
      <c r="AP277" s="149">
        <v>7048652327000</v>
      </c>
      <c r="AQ277" s="149">
        <f t="shared" si="18"/>
        <v>7048652327000</v>
      </c>
      <c r="AR277" s="182">
        <f>INDEX(ATS!$A:$AE,MATCH(ATS!$AP277,ATS!$AD:$AD,0),1)</f>
        <v>835012</v>
      </c>
      <c r="AS277" s="182" t="str">
        <f>INDEX(ATS!$A:$AE,MATCH(ATS!$AP277,ATS!$AD:$AD,0),2)</f>
        <v>Knee Pads</v>
      </c>
      <c r="AT277" s="182" t="str">
        <f>INDEX(ATS!$A:$AE,MATCH(ATS!$AP277,ATS!$AD:$AD,0),4)</f>
        <v>BLACK-M</v>
      </c>
      <c r="AU277" s="148" t="str">
        <f>INDEX(ATS!$A:$AE,MATCH(ATS!$AP277,ATS!$AD:$AD,0),7)</f>
        <v>Active</v>
      </c>
    </row>
    <row r="278" spans="1:47" x14ac:dyDescent="0.2">
      <c r="A278">
        <v>810113</v>
      </c>
      <c r="B278" t="s">
        <v>2156</v>
      </c>
      <c r="C278" t="s">
        <v>4226</v>
      </c>
      <c r="D278" t="s">
        <v>2152</v>
      </c>
      <c r="E278" t="s">
        <v>94</v>
      </c>
      <c r="F278" t="s">
        <v>8</v>
      </c>
      <c r="G278" t="s">
        <v>128</v>
      </c>
      <c r="H278">
        <v>8</v>
      </c>
      <c r="I278">
        <v>8</v>
      </c>
      <c r="J278">
        <v>8</v>
      </c>
      <c r="K278">
        <v>8</v>
      </c>
      <c r="L278">
        <v>8</v>
      </c>
      <c r="M278">
        <v>8</v>
      </c>
      <c r="N278">
        <v>8</v>
      </c>
      <c r="O278">
        <v>8</v>
      </c>
      <c r="P278">
        <v>8</v>
      </c>
      <c r="Q278">
        <v>8</v>
      </c>
      <c r="R278">
        <v>8</v>
      </c>
      <c r="S278">
        <v>8</v>
      </c>
      <c r="T278">
        <v>8</v>
      </c>
      <c r="U278">
        <v>8</v>
      </c>
      <c r="V278">
        <v>8</v>
      </c>
      <c r="W278">
        <v>8</v>
      </c>
      <c r="X278">
        <v>8</v>
      </c>
      <c r="Y278">
        <v>8</v>
      </c>
      <c r="Z278">
        <v>8</v>
      </c>
      <c r="AA278">
        <v>8</v>
      </c>
      <c r="AC278" s="180" t="str">
        <f t="shared" si="19"/>
        <v>810113-99901-S</v>
      </c>
      <c r="AD278" s="181">
        <f>IF(B278="NET","",IF(B278="","",IFERROR(VLOOKUP(AC278,EAN!$A:$B,2,FALSE),"MANGLER - MÅ OPPDATERE EAN-FANEN")))</f>
        <v>7048652711908</v>
      </c>
      <c r="AE278" s="180">
        <f t="shared" si="16"/>
        <v>8</v>
      </c>
      <c r="AF278" s="180">
        <f t="shared" si="17"/>
        <v>8</v>
      </c>
      <c r="AH278" s="149" t="str">
        <f>IF(B278="NET","",IFERROR(VLOOKUP(AD278,'2) Order Form'!$W$9:$W$684,1,FALSE),"Ikke med I order form"))</f>
        <v>Ikke med I order form</v>
      </c>
      <c r="AI278" s="171"/>
      <c r="AJ278" s="159">
        <v>7048652275134</v>
      </c>
      <c r="AK278" s="149">
        <f>IFERROR(VLOOKUP(AJ278,'2) Order Form'!$W$9:$W$724,1,FALSE),"Ikke med I order form")</f>
        <v>7048652275134</v>
      </c>
      <c r="AL278" s="182">
        <f>INDEX(ATS!$A:$AE,MATCH(ATS!$AJ278,ATS!$AD:$AD,0),1)</f>
        <v>828146</v>
      </c>
      <c r="AM278" s="182" t="str">
        <f>INDEX(ATS!$A:$AE,MATCH(ATS!$AJ278,ATS!$AD:$AD,0),2)</f>
        <v>Hunter DryZeal Jacket M</v>
      </c>
      <c r="AN278" s="183" t="str">
        <f>INDEX(ATS!$A:$AE,MATCH(ATS!$AJ278,ATS!$AD:$AD,0),4)</f>
        <v>BLACK-L</v>
      </c>
      <c r="AP278" s="149">
        <v>7048652326997</v>
      </c>
      <c r="AQ278" s="149">
        <f t="shared" si="18"/>
        <v>7048652326997</v>
      </c>
      <c r="AR278" s="182">
        <f>INDEX(ATS!$A:$AE,MATCH(ATS!$AP278,ATS!$AD:$AD,0),1)</f>
        <v>835012</v>
      </c>
      <c r="AS278" s="182" t="str">
        <f>INDEX(ATS!$A:$AE,MATCH(ATS!$AP278,ATS!$AD:$AD,0),2)</f>
        <v>Knee Pads</v>
      </c>
      <c r="AT278" s="182" t="str">
        <f>INDEX(ATS!$A:$AE,MATCH(ATS!$AP278,ATS!$AD:$AD,0),4)</f>
        <v>BLACK-L</v>
      </c>
      <c r="AU278" s="148" t="str">
        <f>INDEX(ATS!$A:$AE,MATCH(ATS!$AP278,ATS!$AD:$AD,0),7)</f>
        <v>Active</v>
      </c>
    </row>
    <row r="279" spans="1:47" x14ac:dyDescent="0.2">
      <c r="A279">
        <v>810113</v>
      </c>
      <c r="B279" t="s">
        <v>2156</v>
      </c>
      <c r="C279" t="s">
        <v>4226</v>
      </c>
      <c r="D279" t="s">
        <v>2153</v>
      </c>
      <c r="E279" t="s">
        <v>94</v>
      </c>
      <c r="F279" t="s">
        <v>7</v>
      </c>
      <c r="G279" t="s">
        <v>128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C279" s="180" t="str">
        <f t="shared" si="19"/>
        <v>810113-99901-M</v>
      </c>
      <c r="AD279" s="181">
        <f>IF(B279="NET","",IF(B279="","",IFERROR(VLOOKUP(AC279,EAN!$A:$B,2,FALSE),"MANGLER - MÅ OPPDATERE EAN-FANEN")))</f>
        <v>7048652711892</v>
      </c>
      <c r="AE279" s="180">
        <f t="shared" si="16"/>
        <v>0</v>
      </c>
      <c r="AF279" s="180">
        <f t="shared" si="17"/>
        <v>0</v>
      </c>
      <c r="AH279" s="149" t="str">
        <f>IF(B279="NET","",IFERROR(VLOOKUP(AD279,'2) Order Form'!$W$9:$W$684,1,FALSE),"Ikke med I order form"))</f>
        <v>Ikke med I order form</v>
      </c>
      <c r="AI279" s="171"/>
      <c r="AJ279" s="159">
        <v>7048652275165</v>
      </c>
      <c r="AK279" s="149">
        <f>IFERROR(VLOOKUP(AJ279,'2) Order Form'!$W$9:$W$724,1,FALSE),"Ikke med I order form")</f>
        <v>7048652275165</v>
      </c>
      <c r="AL279" s="182">
        <f>INDEX(ATS!$A:$AE,MATCH(ATS!$AJ279,ATS!$AD:$AD,0),1)</f>
        <v>828146</v>
      </c>
      <c r="AM279" s="182" t="str">
        <f>INDEX(ATS!$A:$AE,MATCH(ATS!$AJ279,ATS!$AD:$AD,0),2)</f>
        <v>Hunter DryZeal Jacket M</v>
      </c>
      <c r="AN279" s="183" t="str">
        <f>INDEX(ATS!$A:$AE,MATCH(ATS!$AJ279,ATS!$AD:$AD,0),4)</f>
        <v>BLACK-XL</v>
      </c>
      <c r="AP279" s="149">
        <v>7048652327024</v>
      </c>
      <c r="AQ279" s="149">
        <f t="shared" si="18"/>
        <v>7048652327024</v>
      </c>
      <c r="AR279" s="182">
        <f>INDEX(ATS!$A:$AE,MATCH(ATS!$AP279,ATS!$AD:$AD,0),1)</f>
        <v>835012</v>
      </c>
      <c r="AS279" s="182" t="str">
        <f>INDEX(ATS!$A:$AE,MATCH(ATS!$AP279,ATS!$AD:$AD,0),2)</f>
        <v>Knee Pads</v>
      </c>
      <c r="AT279" s="182" t="str">
        <f>INDEX(ATS!$A:$AE,MATCH(ATS!$AP279,ATS!$AD:$AD,0),4)</f>
        <v>BLACK-XL</v>
      </c>
      <c r="AU279" s="148" t="str">
        <f>INDEX(ATS!$A:$AE,MATCH(ATS!$AP279,ATS!$AD:$AD,0),7)</f>
        <v>Active</v>
      </c>
    </row>
    <row r="280" spans="1:47" x14ac:dyDescent="0.2">
      <c r="A280">
        <v>810113</v>
      </c>
      <c r="B280" t="s">
        <v>2156</v>
      </c>
      <c r="C280" t="s">
        <v>4226</v>
      </c>
      <c r="D280" t="s">
        <v>2154</v>
      </c>
      <c r="E280" t="s">
        <v>94</v>
      </c>
      <c r="F280" t="s">
        <v>67</v>
      </c>
      <c r="G280" t="s">
        <v>128</v>
      </c>
      <c r="H280">
        <v>10</v>
      </c>
      <c r="I280">
        <v>10</v>
      </c>
      <c r="J280">
        <v>10</v>
      </c>
      <c r="K280">
        <v>10</v>
      </c>
      <c r="L280">
        <v>10</v>
      </c>
      <c r="M280">
        <v>10</v>
      </c>
      <c r="N280">
        <v>10</v>
      </c>
      <c r="O280">
        <v>10</v>
      </c>
      <c r="P280">
        <v>10</v>
      </c>
      <c r="Q280">
        <v>10</v>
      </c>
      <c r="R280">
        <v>10</v>
      </c>
      <c r="S280">
        <v>10</v>
      </c>
      <c r="T280">
        <v>10</v>
      </c>
      <c r="U280">
        <v>10</v>
      </c>
      <c r="V280">
        <v>10</v>
      </c>
      <c r="W280">
        <v>10</v>
      </c>
      <c r="X280">
        <v>10</v>
      </c>
      <c r="Y280">
        <v>10</v>
      </c>
      <c r="Z280">
        <v>10</v>
      </c>
      <c r="AA280">
        <v>10</v>
      </c>
      <c r="AC280" s="180" t="str">
        <f t="shared" si="19"/>
        <v>810113-99901-L</v>
      </c>
      <c r="AD280" s="181">
        <f>IF(B280="NET","",IF(B280="","",IFERROR(VLOOKUP(AC280,EAN!$A:$B,2,FALSE),"MANGLER - MÅ OPPDATERE EAN-FANEN")))</f>
        <v>7048652711885</v>
      </c>
      <c r="AE280" s="180">
        <f t="shared" si="16"/>
        <v>10</v>
      </c>
      <c r="AF280" s="180">
        <f t="shared" si="17"/>
        <v>10</v>
      </c>
      <c r="AH280" s="149" t="str">
        <f>IF(B280="NET","",IFERROR(VLOOKUP(AD280,'2) Order Form'!$W$9:$W$684,1,FALSE),"Ikke med I order form"))</f>
        <v>Ikke med I order form</v>
      </c>
      <c r="AI280" s="171"/>
      <c r="AJ280" s="159">
        <v>7048652275233</v>
      </c>
      <c r="AK280" s="149">
        <f>IFERROR(VLOOKUP(AJ280,'2) Order Form'!$W$9:$W$724,1,FALSE),"Ikke med I order form")</f>
        <v>7048652275233</v>
      </c>
      <c r="AL280" s="182">
        <f>INDEX(ATS!$A:$AE,MATCH(ATS!$AJ280,ATS!$AD:$AD,0),1)</f>
        <v>828148</v>
      </c>
      <c r="AM280" s="182" t="str">
        <f>INDEX(ATS!$A:$AE,MATCH(ATS!$AJ280,ATS!$AD:$AD,0),2)</f>
        <v>Hunter DryZeal Pant M</v>
      </c>
      <c r="AN280" s="183" t="str">
        <f>INDEX(ATS!$A:$AE,MATCH(ATS!$AJ280,ATS!$AD:$AD,0),4)</f>
        <v>BLACK-S</v>
      </c>
      <c r="AP280" s="149">
        <v>7048652327130</v>
      </c>
      <c r="AQ280" s="149">
        <f t="shared" si="18"/>
        <v>7048652327130</v>
      </c>
      <c r="AR280" s="182">
        <f>INDEX(ATS!$A:$AE,MATCH(ATS!$AP280,ATS!$AD:$AD,0),1)</f>
        <v>835014</v>
      </c>
      <c r="AS280" s="182" t="str">
        <f>INDEX(ATS!$A:$AE,MATCH(ATS!$AP280,ATS!$AD:$AD,0),2)</f>
        <v>Elbow Pads</v>
      </c>
      <c r="AT280" s="182" t="str">
        <f>INDEX(ATS!$A:$AE,MATCH(ATS!$AP280,ATS!$AD:$AD,0),4)</f>
        <v>BLACK-XS</v>
      </c>
      <c r="AU280" s="148" t="str">
        <f>INDEX(ATS!$A:$AE,MATCH(ATS!$AP280,ATS!$AD:$AD,0),7)</f>
        <v>Active</v>
      </c>
    </row>
    <row r="281" spans="1:47" x14ac:dyDescent="0.2">
      <c r="A281" s="155">
        <v>810114</v>
      </c>
      <c r="B281" t="s">
        <v>292</v>
      </c>
      <c r="H281" s="155">
        <v>202137</v>
      </c>
      <c r="I281" s="155">
        <v>202137</v>
      </c>
      <c r="J281" s="155">
        <v>202137</v>
      </c>
      <c r="K281" s="155">
        <v>202137</v>
      </c>
      <c r="L281" s="155">
        <v>202137</v>
      </c>
      <c r="M281" s="155">
        <v>202137</v>
      </c>
      <c r="N281" s="155">
        <v>202137</v>
      </c>
      <c r="O281" s="155">
        <v>202137</v>
      </c>
      <c r="P281" s="155">
        <v>202137</v>
      </c>
      <c r="Q281" s="155">
        <v>202137</v>
      </c>
      <c r="R281" s="155">
        <v>202137</v>
      </c>
      <c r="S281" s="155">
        <v>202137</v>
      </c>
      <c r="T281" s="155">
        <v>202137</v>
      </c>
      <c r="U281" s="155">
        <v>202137</v>
      </c>
      <c r="V281" s="155">
        <v>202137</v>
      </c>
      <c r="W281" s="155">
        <v>202137</v>
      </c>
      <c r="X281" s="155">
        <v>202137</v>
      </c>
      <c r="Y281" s="155">
        <v>202137</v>
      </c>
      <c r="Z281" s="155">
        <v>202137</v>
      </c>
      <c r="AA281" s="155">
        <v>202137</v>
      </c>
      <c r="AC281" s="180" t="str">
        <f t="shared" si="19"/>
        <v>810114-</v>
      </c>
      <c r="AD281" s="181" t="str">
        <f>IF(B281="NET","",IF(B281="","",IFERROR(VLOOKUP(AC281,EAN!$A:$B,2,FALSE),"MANGLER - MÅ OPPDATERE EAN-FANEN")))</f>
        <v/>
      </c>
      <c r="AE281" s="180">
        <f t="shared" si="16"/>
        <v>202137</v>
      </c>
      <c r="AF281" s="180">
        <f t="shared" si="17"/>
        <v>202137</v>
      </c>
      <c r="AH281" s="149" t="str">
        <f>IF(B281="NET","",IFERROR(VLOOKUP(AD281,'2) Order Form'!$W$9:$W$684,1,FALSE),"Ikke med I order form"))</f>
        <v/>
      </c>
      <c r="AI281" s="171"/>
      <c r="AJ281" s="159">
        <v>7048652275226</v>
      </c>
      <c r="AK281" s="149">
        <f>IFERROR(VLOOKUP(AJ281,'2) Order Form'!$W$9:$W$724,1,FALSE),"Ikke med I order form")</f>
        <v>7048652275226</v>
      </c>
      <c r="AL281" s="182">
        <f>INDEX(ATS!$A:$AE,MATCH(ATS!$AJ281,ATS!$AD:$AD,0),1)</f>
        <v>828148</v>
      </c>
      <c r="AM281" s="182" t="str">
        <f>INDEX(ATS!$A:$AE,MATCH(ATS!$AJ281,ATS!$AD:$AD,0),2)</f>
        <v>Hunter DryZeal Pant M</v>
      </c>
      <c r="AN281" s="183" t="str">
        <f>INDEX(ATS!$A:$AE,MATCH(ATS!$AJ281,ATS!$AD:$AD,0),4)</f>
        <v>BLACK-M</v>
      </c>
      <c r="AP281" s="149">
        <v>7048652327116</v>
      </c>
      <c r="AQ281" s="149">
        <f t="shared" si="18"/>
        <v>7048652327116</v>
      </c>
      <c r="AR281" s="182">
        <f>INDEX(ATS!$A:$AE,MATCH(ATS!$AP281,ATS!$AD:$AD,0),1)</f>
        <v>835014</v>
      </c>
      <c r="AS281" s="182" t="str">
        <f>INDEX(ATS!$A:$AE,MATCH(ATS!$AP281,ATS!$AD:$AD,0),2)</f>
        <v>Elbow Pads</v>
      </c>
      <c r="AT281" s="182" t="str">
        <f>INDEX(ATS!$A:$AE,MATCH(ATS!$AP281,ATS!$AD:$AD,0),4)</f>
        <v>BLACK-S</v>
      </c>
      <c r="AU281" s="148" t="str">
        <f>INDEX(ATS!$A:$AE,MATCH(ATS!$AP281,ATS!$AD:$AD,0),7)</f>
        <v>Active</v>
      </c>
    </row>
    <row r="282" spans="1:47" x14ac:dyDescent="0.2">
      <c r="A282">
        <v>810114</v>
      </c>
      <c r="B282" t="s">
        <v>2159</v>
      </c>
      <c r="C282" t="s">
        <v>4226</v>
      </c>
      <c r="D282" t="s">
        <v>2160</v>
      </c>
      <c r="E282" t="s">
        <v>2161</v>
      </c>
      <c r="F282" t="s">
        <v>8</v>
      </c>
      <c r="G282" t="s">
        <v>128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C282" s="180" t="str">
        <f t="shared" si="19"/>
        <v>810114-66101-S</v>
      </c>
      <c r="AD282" s="181">
        <f>IF(B282="NET","",IF(B282="","",IFERROR(VLOOKUP(AC282,EAN!$A:$B,2,FALSE),"MANGLER - MÅ OPPDATERE EAN-FANEN")))</f>
        <v>7048652711786</v>
      </c>
      <c r="AE282" s="180">
        <f t="shared" si="16"/>
        <v>0</v>
      </c>
      <c r="AF282" s="180">
        <f t="shared" si="17"/>
        <v>0</v>
      </c>
      <c r="AH282" s="133" t="str">
        <f>IF(B282="NET","",IFERROR(VLOOKUP(AD282,'2) Order Form'!$W$9:$W$684,1,FALSE),"Ikke med I order form"))</f>
        <v>Ikke med I order form</v>
      </c>
      <c r="AJ282" s="159">
        <v>7048652275219</v>
      </c>
      <c r="AK282" s="149">
        <f>IFERROR(VLOOKUP(AJ282,'2) Order Form'!$W$9:$W$724,1,FALSE),"Ikke med I order form")</f>
        <v>7048652275219</v>
      </c>
      <c r="AL282" s="182">
        <f>INDEX(ATS!$A:$AE,MATCH(ATS!$AJ282,ATS!$AD:$AD,0),1)</f>
        <v>828148</v>
      </c>
      <c r="AM282" s="182" t="str">
        <f>INDEX(ATS!$A:$AE,MATCH(ATS!$AJ282,ATS!$AD:$AD,0),2)</f>
        <v>Hunter DryZeal Pant M</v>
      </c>
      <c r="AN282" s="183" t="str">
        <f>INDEX(ATS!$A:$AE,MATCH(ATS!$AJ282,ATS!$AD:$AD,0),4)</f>
        <v>BLACK-L</v>
      </c>
      <c r="AP282" s="149">
        <v>7048652327109</v>
      </c>
      <c r="AQ282" s="149">
        <f t="shared" si="18"/>
        <v>7048652327109</v>
      </c>
      <c r="AR282" s="182">
        <f>INDEX(ATS!$A:$AE,MATCH(ATS!$AP282,ATS!$AD:$AD,0),1)</f>
        <v>835014</v>
      </c>
      <c r="AS282" s="182" t="str">
        <f>INDEX(ATS!$A:$AE,MATCH(ATS!$AP282,ATS!$AD:$AD,0),2)</f>
        <v>Elbow Pads</v>
      </c>
      <c r="AT282" s="182" t="str">
        <f>INDEX(ATS!$A:$AE,MATCH(ATS!$AP282,ATS!$AD:$AD,0),4)</f>
        <v>BLACK-M</v>
      </c>
      <c r="AU282" s="148" t="str">
        <f>INDEX(ATS!$A:$AE,MATCH(ATS!$AP282,ATS!$AD:$AD,0),7)</f>
        <v>Active</v>
      </c>
    </row>
    <row r="283" spans="1:47" x14ac:dyDescent="0.2">
      <c r="A283">
        <v>810114</v>
      </c>
      <c r="B283" t="s">
        <v>2159</v>
      </c>
      <c r="C283" t="s">
        <v>4226</v>
      </c>
      <c r="D283" t="s">
        <v>2162</v>
      </c>
      <c r="E283" t="s">
        <v>2161</v>
      </c>
      <c r="F283" t="s">
        <v>7</v>
      </c>
      <c r="G283" t="s">
        <v>128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C283" s="180" t="str">
        <f t="shared" si="19"/>
        <v>810114-66101-M</v>
      </c>
      <c r="AD283" s="181">
        <f>IF(B283="NET","",IF(B283="","",IFERROR(VLOOKUP(AC283,EAN!$A:$B,2,FALSE),"MANGLER - MÅ OPPDATERE EAN-FANEN")))</f>
        <v>7048652711779</v>
      </c>
      <c r="AE283" s="180">
        <f t="shared" si="16"/>
        <v>0</v>
      </c>
      <c r="AF283" s="180">
        <f t="shared" si="17"/>
        <v>0</v>
      </c>
      <c r="AH283" s="133" t="str">
        <f>IF(B283="NET","",IFERROR(VLOOKUP(AD283,'2) Order Form'!$W$9:$W$684,1,FALSE),"Ikke med I order form"))</f>
        <v>Ikke med I order form</v>
      </c>
      <c r="AJ283" s="159">
        <v>7048652275240</v>
      </c>
      <c r="AK283" s="149">
        <f>IFERROR(VLOOKUP(AJ283,'2) Order Form'!$W$9:$W$724,1,FALSE),"Ikke med I order form")</f>
        <v>7048652275240</v>
      </c>
      <c r="AL283" s="182">
        <f>INDEX(ATS!$A:$AE,MATCH(ATS!$AJ283,ATS!$AD:$AD,0),1)</f>
        <v>828148</v>
      </c>
      <c r="AM283" s="182" t="str">
        <f>INDEX(ATS!$A:$AE,MATCH(ATS!$AJ283,ATS!$AD:$AD,0),2)</f>
        <v>Hunter DryZeal Pant M</v>
      </c>
      <c r="AN283" s="183" t="str">
        <f>INDEX(ATS!$A:$AE,MATCH(ATS!$AJ283,ATS!$AD:$AD,0),4)</f>
        <v>BLACK-XL</v>
      </c>
      <c r="AP283" s="149">
        <v>7048652327093</v>
      </c>
      <c r="AQ283" s="149">
        <f t="shared" si="18"/>
        <v>7048652327093</v>
      </c>
      <c r="AR283" s="182">
        <f>INDEX(ATS!$A:$AE,MATCH(ATS!$AP283,ATS!$AD:$AD,0),1)</f>
        <v>835014</v>
      </c>
      <c r="AS283" s="182" t="str">
        <f>INDEX(ATS!$A:$AE,MATCH(ATS!$AP283,ATS!$AD:$AD,0),2)</f>
        <v>Elbow Pads</v>
      </c>
      <c r="AT283" s="182" t="str">
        <f>INDEX(ATS!$A:$AE,MATCH(ATS!$AP283,ATS!$AD:$AD,0),4)</f>
        <v>BLACK-L</v>
      </c>
      <c r="AU283" s="148" t="str">
        <f>INDEX(ATS!$A:$AE,MATCH(ATS!$AP283,ATS!$AD:$AD,0),7)</f>
        <v>Active</v>
      </c>
    </row>
    <row r="284" spans="1:47" x14ac:dyDescent="0.2">
      <c r="A284">
        <v>810114</v>
      </c>
      <c r="B284" t="s">
        <v>2159</v>
      </c>
      <c r="C284" t="s">
        <v>4226</v>
      </c>
      <c r="D284" t="s">
        <v>2163</v>
      </c>
      <c r="E284" t="s">
        <v>2161</v>
      </c>
      <c r="F284" t="s">
        <v>67</v>
      </c>
      <c r="G284" t="s">
        <v>128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C284" s="180" t="str">
        <f t="shared" si="19"/>
        <v>810114-66101-L</v>
      </c>
      <c r="AD284" s="181">
        <f>IF(B284="NET","",IF(B284="","",IFERROR(VLOOKUP(AC284,EAN!$A:$B,2,FALSE),"MANGLER - MÅ OPPDATERE EAN-FANEN")))</f>
        <v>7048652711762</v>
      </c>
      <c r="AE284" s="180">
        <f t="shared" si="16"/>
        <v>0</v>
      </c>
      <c r="AF284" s="180">
        <f t="shared" si="17"/>
        <v>0</v>
      </c>
      <c r="AH284" s="133" t="str">
        <f>IF(B284="NET","",IFERROR(VLOOKUP(AD284,'2) Order Form'!$W$9:$W$684,1,FALSE),"Ikke med I order form"))</f>
        <v>Ikke med I order form</v>
      </c>
      <c r="AJ284" s="159">
        <v>7048652275318</v>
      </c>
      <c r="AK284" s="149">
        <f>IFERROR(VLOOKUP(AJ284,'2) Order Form'!$W$9:$W$724,1,FALSE),"Ikke med I order form")</f>
        <v>7048652275318</v>
      </c>
      <c r="AL284" s="182">
        <f>INDEX(ATS!$A:$AE,MATCH(ATS!$AJ284,ATS!$AD:$AD,0),1)</f>
        <v>828075</v>
      </c>
      <c r="AM284" s="182" t="str">
        <f>INDEX(ATS!$A:$AE,MATCH(ATS!$AJ284,ATS!$AD:$AD,0),2)</f>
        <v>Hunter Wind Jacket M</v>
      </c>
      <c r="AN284" s="183" t="str">
        <f>INDEX(ATS!$A:$AE,MATCH(ATS!$AJ284,ATS!$AD:$AD,0),4)</f>
        <v>BLACK-S</v>
      </c>
      <c r="AP284" s="149">
        <v>7048652327123</v>
      </c>
      <c r="AQ284" s="149">
        <f t="shared" si="18"/>
        <v>7048652327123</v>
      </c>
      <c r="AR284" s="182">
        <f>INDEX(ATS!$A:$AE,MATCH(ATS!$AP284,ATS!$AD:$AD,0),1)</f>
        <v>835014</v>
      </c>
      <c r="AS284" s="182" t="str">
        <f>INDEX(ATS!$A:$AE,MATCH(ATS!$AP284,ATS!$AD:$AD,0),2)</f>
        <v>Elbow Pads</v>
      </c>
      <c r="AT284" s="182" t="str">
        <f>INDEX(ATS!$A:$AE,MATCH(ATS!$AP284,ATS!$AD:$AD,0),4)</f>
        <v>BLACK-XL</v>
      </c>
      <c r="AU284" s="148" t="str">
        <f>INDEX(ATS!$A:$AE,MATCH(ATS!$AP284,ATS!$AD:$AD,0),7)</f>
        <v>Active</v>
      </c>
    </row>
    <row r="285" spans="1:47" x14ac:dyDescent="0.2">
      <c r="A285">
        <v>810114</v>
      </c>
      <c r="B285" t="s">
        <v>2159</v>
      </c>
      <c r="C285" t="s">
        <v>4226</v>
      </c>
      <c r="D285" t="s">
        <v>2164</v>
      </c>
      <c r="E285" t="s">
        <v>2161</v>
      </c>
      <c r="F285" t="s">
        <v>68</v>
      </c>
      <c r="G285" t="s">
        <v>128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C285" s="180" t="str">
        <f t="shared" si="19"/>
        <v>810114-66101-XL</v>
      </c>
      <c r="AD285" s="181">
        <f>IF(B285="NET","",IF(B285="","",IFERROR(VLOOKUP(AC285,EAN!$A:$B,2,FALSE),"MANGLER - MÅ OPPDATERE EAN-FANEN")))</f>
        <v>7048652711793</v>
      </c>
      <c r="AE285" s="180">
        <f t="shared" si="16"/>
        <v>0</v>
      </c>
      <c r="AF285" s="180">
        <f t="shared" si="17"/>
        <v>0</v>
      </c>
      <c r="AH285" s="133" t="str">
        <f>IF(B285="NET","",IFERROR(VLOOKUP(AD285,'2) Order Form'!$W$9:$W$684,1,FALSE),"Ikke med I order form"))</f>
        <v>Ikke med I order form</v>
      </c>
      <c r="AJ285" s="159">
        <v>7048652275301</v>
      </c>
      <c r="AK285" s="149">
        <f>IFERROR(VLOOKUP(AJ285,'2) Order Form'!$W$9:$W$724,1,FALSE),"Ikke med I order form")</f>
        <v>7048652275301</v>
      </c>
      <c r="AL285" s="182">
        <f>INDEX(ATS!$A:$AE,MATCH(ATS!$AJ285,ATS!$AD:$AD,0),1)</f>
        <v>828075</v>
      </c>
      <c r="AM285" s="182" t="str">
        <f>INDEX(ATS!$A:$AE,MATCH(ATS!$AJ285,ATS!$AD:$AD,0),2)</f>
        <v>Hunter Wind Jacket M</v>
      </c>
      <c r="AN285" s="183" t="str">
        <f>INDEX(ATS!$A:$AE,MATCH(ATS!$AJ285,ATS!$AD:$AD,0),4)</f>
        <v>BLACK-M</v>
      </c>
      <c r="AP285" s="149">
        <v>7048652326980</v>
      </c>
      <c r="AQ285" s="149">
        <f t="shared" si="18"/>
        <v>7048652326980</v>
      </c>
      <c r="AR285" s="182">
        <f>INDEX(ATS!$A:$AE,MATCH(ATS!$AP285,ATS!$AD:$AD,0),1)</f>
        <v>835011</v>
      </c>
      <c r="AS285" s="182" t="str">
        <f>INDEX(ATS!$A:$AE,MATCH(ATS!$AP285,ATS!$AD:$AD,0),2)</f>
        <v>Knee Guards</v>
      </c>
      <c r="AT285" s="182" t="str">
        <f>INDEX(ATS!$A:$AE,MATCH(ATS!$AP285,ATS!$AD:$AD,0),4)</f>
        <v>BLACK-XS</v>
      </c>
      <c r="AU285" s="148" t="str">
        <f>INDEX(ATS!$A:$AE,MATCH(ATS!$AP285,ATS!$AD:$AD,0),7)</f>
        <v>Active</v>
      </c>
    </row>
    <row r="286" spans="1:47" x14ac:dyDescent="0.2">
      <c r="A286">
        <v>810114</v>
      </c>
      <c r="B286" t="s">
        <v>2159</v>
      </c>
      <c r="C286" t="s">
        <v>4226</v>
      </c>
      <c r="D286" t="s">
        <v>2152</v>
      </c>
      <c r="E286" t="s">
        <v>94</v>
      </c>
      <c r="F286" t="s">
        <v>8</v>
      </c>
      <c r="G286" t="s">
        <v>128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C286" s="180" t="str">
        <f t="shared" si="19"/>
        <v>810114-99901-S</v>
      </c>
      <c r="AD286" s="181">
        <f>IF(B286="NET","",IF(B286="","",IFERROR(VLOOKUP(AC286,EAN!$A:$B,2,FALSE),"MANGLER - MÅ OPPDATERE EAN-FANEN")))</f>
        <v>7048652711823</v>
      </c>
      <c r="AE286" s="180">
        <f t="shared" si="16"/>
        <v>0</v>
      </c>
      <c r="AF286" s="180">
        <f t="shared" si="17"/>
        <v>0</v>
      </c>
      <c r="AH286" s="133" t="str">
        <f>IF(B286="NET","",IFERROR(VLOOKUP(AD286,'2) Order Form'!$W$9:$W$684,1,FALSE),"Ikke med I order form"))</f>
        <v>Ikke med I order form</v>
      </c>
      <c r="AJ286" s="159">
        <v>7048652275295</v>
      </c>
      <c r="AK286" s="149">
        <f>IFERROR(VLOOKUP(AJ286,'2) Order Form'!$W$9:$W$724,1,FALSE),"Ikke med I order form")</f>
        <v>7048652275295</v>
      </c>
      <c r="AL286" s="182">
        <f>INDEX(ATS!$A:$AE,MATCH(ATS!$AJ286,ATS!$AD:$AD,0),1)</f>
        <v>828075</v>
      </c>
      <c r="AM286" s="182" t="str">
        <f>INDEX(ATS!$A:$AE,MATCH(ATS!$AJ286,ATS!$AD:$AD,0),2)</f>
        <v>Hunter Wind Jacket M</v>
      </c>
      <c r="AN286" s="183" t="str">
        <f>INDEX(ATS!$A:$AE,MATCH(ATS!$AJ286,ATS!$AD:$AD,0),4)</f>
        <v>BLACK-L</v>
      </c>
      <c r="AP286" s="149">
        <v>7048652326966</v>
      </c>
      <c r="AQ286" s="149">
        <f t="shared" si="18"/>
        <v>7048652326966</v>
      </c>
      <c r="AR286" s="182">
        <f>INDEX(ATS!$A:$AE,MATCH(ATS!$AP286,ATS!$AD:$AD,0),1)</f>
        <v>835011</v>
      </c>
      <c r="AS286" s="182" t="str">
        <f>INDEX(ATS!$A:$AE,MATCH(ATS!$AP286,ATS!$AD:$AD,0),2)</f>
        <v>Knee Guards</v>
      </c>
      <c r="AT286" s="182" t="str">
        <f>INDEX(ATS!$A:$AE,MATCH(ATS!$AP286,ATS!$AD:$AD,0),4)</f>
        <v>BLACK-S</v>
      </c>
      <c r="AU286" s="148" t="str">
        <f>INDEX(ATS!$A:$AE,MATCH(ATS!$AP286,ATS!$AD:$AD,0),7)</f>
        <v>Active</v>
      </c>
    </row>
    <row r="287" spans="1:47" x14ac:dyDescent="0.2">
      <c r="A287">
        <v>810114</v>
      </c>
      <c r="B287" t="s">
        <v>2159</v>
      </c>
      <c r="C287" t="s">
        <v>4226</v>
      </c>
      <c r="D287" t="s">
        <v>2153</v>
      </c>
      <c r="E287" t="s">
        <v>94</v>
      </c>
      <c r="F287" t="s">
        <v>7</v>
      </c>
      <c r="G287" t="s">
        <v>128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C287" s="180" t="str">
        <f t="shared" si="19"/>
        <v>810114-99901-M</v>
      </c>
      <c r="AD287" s="181">
        <f>IF(B287="NET","",IF(B287="","",IFERROR(VLOOKUP(AC287,EAN!$A:$B,2,FALSE),"MANGLER - MÅ OPPDATERE EAN-FANEN")))</f>
        <v>7048652711816</v>
      </c>
      <c r="AE287" s="180">
        <f t="shared" si="16"/>
        <v>0</v>
      </c>
      <c r="AF287" s="180">
        <f t="shared" si="17"/>
        <v>0</v>
      </c>
      <c r="AH287" s="149" t="str">
        <f>IF(B287="NET","",IFERROR(VLOOKUP(AD287,'2) Order Form'!$W$9:$W$684,1,FALSE),"Ikke med I order form"))</f>
        <v>Ikke med I order form</v>
      </c>
      <c r="AI287" s="171"/>
      <c r="AJ287" s="159">
        <v>7048652275325</v>
      </c>
      <c r="AK287" s="149">
        <f>IFERROR(VLOOKUP(AJ287,'2) Order Form'!$W$9:$W$724,1,FALSE),"Ikke med I order form")</f>
        <v>7048652275325</v>
      </c>
      <c r="AL287" s="182">
        <f>INDEX(ATS!$A:$AE,MATCH(ATS!$AJ287,ATS!$AD:$AD,0),1)</f>
        <v>828075</v>
      </c>
      <c r="AM287" s="182" t="str">
        <f>INDEX(ATS!$A:$AE,MATCH(ATS!$AJ287,ATS!$AD:$AD,0),2)</f>
        <v>Hunter Wind Jacket M</v>
      </c>
      <c r="AN287" s="183" t="str">
        <f>INDEX(ATS!$A:$AE,MATCH(ATS!$AJ287,ATS!$AD:$AD,0),4)</f>
        <v>BLACK-XL</v>
      </c>
      <c r="AP287" s="149">
        <v>7048652326959</v>
      </c>
      <c r="AQ287" s="149">
        <f t="shared" si="18"/>
        <v>7048652326959</v>
      </c>
      <c r="AR287" s="182">
        <f>INDEX(ATS!$A:$AE,MATCH(ATS!$AP287,ATS!$AD:$AD,0),1)</f>
        <v>835011</v>
      </c>
      <c r="AS287" s="182" t="str">
        <f>INDEX(ATS!$A:$AE,MATCH(ATS!$AP287,ATS!$AD:$AD,0),2)</f>
        <v>Knee Guards</v>
      </c>
      <c r="AT287" s="182" t="str">
        <f>INDEX(ATS!$A:$AE,MATCH(ATS!$AP287,ATS!$AD:$AD,0),4)</f>
        <v>BLACK-M</v>
      </c>
      <c r="AU287" s="148" t="str">
        <f>INDEX(ATS!$A:$AE,MATCH(ATS!$AP287,ATS!$AD:$AD,0),7)</f>
        <v>Active</v>
      </c>
    </row>
    <row r="288" spans="1:47" x14ac:dyDescent="0.2">
      <c r="A288">
        <v>810114</v>
      </c>
      <c r="B288" t="s">
        <v>2159</v>
      </c>
      <c r="C288" t="s">
        <v>4226</v>
      </c>
      <c r="D288" t="s">
        <v>2154</v>
      </c>
      <c r="E288" t="s">
        <v>94</v>
      </c>
      <c r="F288" t="s">
        <v>67</v>
      </c>
      <c r="G288" t="s">
        <v>128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C288" s="180" t="str">
        <f t="shared" si="19"/>
        <v>810114-99901-L</v>
      </c>
      <c r="AD288" s="181">
        <f>IF(B288="NET","",IF(B288="","",IFERROR(VLOOKUP(AC288,EAN!$A:$B,2,FALSE),"MANGLER - MÅ OPPDATERE EAN-FANEN")))</f>
        <v>7048652711809</v>
      </c>
      <c r="AE288" s="180">
        <f t="shared" si="16"/>
        <v>0</v>
      </c>
      <c r="AF288" s="180">
        <f t="shared" si="17"/>
        <v>0</v>
      </c>
      <c r="AH288" s="149" t="str">
        <f>IF(B288="NET","",IFERROR(VLOOKUP(AD288,'2) Order Form'!$W$9:$W$684,1,FALSE),"Ikke med I order form"))</f>
        <v>Ikke med I order form</v>
      </c>
      <c r="AI288" s="171"/>
      <c r="AJ288" s="159">
        <v>7048652275394</v>
      </c>
      <c r="AK288" s="149">
        <f>IFERROR(VLOOKUP(AJ288,'2) Order Form'!$W$9:$W$724,1,FALSE),"Ikke med I order form")</f>
        <v>7048652275394</v>
      </c>
      <c r="AL288" s="182">
        <f>INDEX(ATS!$A:$AE,MATCH(ATS!$AJ288,ATS!$AD:$AD,0),1)</f>
        <v>828075</v>
      </c>
      <c r="AM288" s="182" t="str">
        <f>INDEX(ATS!$A:$AE,MATCH(ATS!$AJ288,ATS!$AD:$AD,0),2)</f>
        <v>Hunter Wind Jacket M</v>
      </c>
      <c r="AN288" s="183" t="str">
        <f>INDEX(ATS!$A:$AE,MATCH(ATS!$AJ288,ATS!$AD:$AD,0),4)</f>
        <v>NAVY-S</v>
      </c>
      <c r="AP288" s="149">
        <v>7048652326942</v>
      </c>
      <c r="AQ288" s="149">
        <f t="shared" si="18"/>
        <v>7048652326942</v>
      </c>
      <c r="AR288" s="182">
        <f>INDEX(ATS!$A:$AE,MATCH(ATS!$AP288,ATS!$AD:$AD,0),1)</f>
        <v>835011</v>
      </c>
      <c r="AS288" s="182" t="str">
        <f>INDEX(ATS!$A:$AE,MATCH(ATS!$AP288,ATS!$AD:$AD,0),2)</f>
        <v>Knee Guards</v>
      </c>
      <c r="AT288" s="182" t="str">
        <f>INDEX(ATS!$A:$AE,MATCH(ATS!$AP288,ATS!$AD:$AD,0),4)</f>
        <v>BLACK-L</v>
      </c>
      <c r="AU288" s="148" t="str">
        <f>INDEX(ATS!$A:$AE,MATCH(ATS!$AP288,ATS!$AD:$AD,0),7)</f>
        <v>Active</v>
      </c>
    </row>
    <row r="289" spans="1:47" x14ac:dyDescent="0.2">
      <c r="A289">
        <v>810114</v>
      </c>
      <c r="B289" t="s">
        <v>2159</v>
      </c>
      <c r="C289" t="s">
        <v>4226</v>
      </c>
      <c r="D289" t="s">
        <v>2155</v>
      </c>
      <c r="E289" t="s">
        <v>94</v>
      </c>
      <c r="F289" t="s">
        <v>68</v>
      </c>
      <c r="G289" t="s">
        <v>128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C289" s="180" t="str">
        <f t="shared" si="19"/>
        <v>810114-99901-XL</v>
      </c>
      <c r="AD289" s="181">
        <f>IF(B289="NET","",IF(B289="","",IFERROR(VLOOKUP(AC289,EAN!$A:$B,2,FALSE),"MANGLER - MÅ OPPDATERE EAN-FANEN")))</f>
        <v>7048652711830</v>
      </c>
      <c r="AE289" s="180">
        <f t="shared" si="16"/>
        <v>0</v>
      </c>
      <c r="AF289" s="180">
        <f t="shared" si="17"/>
        <v>0</v>
      </c>
      <c r="AH289" s="149" t="str">
        <f>IF(B289="NET","",IFERROR(VLOOKUP(AD289,'2) Order Form'!$W$9:$W$684,1,FALSE),"Ikke med I order form"))</f>
        <v>Ikke med I order form</v>
      </c>
      <c r="AI289" s="171"/>
      <c r="AJ289" s="159">
        <v>7048652275387</v>
      </c>
      <c r="AK289" s="149">
        <f>IFERROR(VLOOKUP(AJ289,'2) Order Form'!$W$9:$W$724,1,FALSE),"Ikke med I order form")</f>
        <v>7048652275387</v>
      </c>
      <c r="AL289" s="182">
        <f>INDEX(ATS!$A:$AE,MATCH(ATS!$AJ289,ATS!$AD:$AD,0),1)</f>
        <v>828075</v>
      </c>
      <c r="AM289" s="182" t="str">
        <f>INDEX(ATS!$A:$AE,MATCH(ATS!$AJ289,ATS!$AD:$AD,0),2)</f>
        <v>Hunter Wind Jacket M</v>
      </c>
      <c r="AN289" s="183" t="str">
        <f>INDEX(ATS!$A:$AE,MATCH(ATS!$AJ289,ATS!$AD:$AD,0),4)</f>
        <v>NAVY-M</v>
      </c>
      <c r="AP289" s="149">
        <v>7048652326973</v>
      </c>
      <c r="AQ289" s="149">
        <f t="shared" si="18"/>
        <v>7048652326973</v>
      </c>
      <c r="AR289" s="182">
        <f>INDEX(ATS!$A:$AE,MATCH(ATS!$AP289,ATS!$AD:$AD,0),1)</f>
        <v>835011</v>
      </c>
      <c r="AS289" s="182" t="str">
        <f>INDEX(ATS!$A:$AE,MATCH(ATS!$AP289,ATS!$AD:$AD,0),2)</f>
        <v>Knee Guards</v>
      </c>
      <c r="AT289" s="182" t="str">
        <f>INDEX(ATS!$A:$AE,MATCH(ATS!$AP289,ATS!$AD:$AD,0),4)</f>
        <v>BLACK-XL</v>
      </c>
      <c r="AU289" s="148" t="str">
        <f>INDEX(ATS!$A:$AE,MATCH(ATS!$AP289,ATS!$AD:$AD,0),7)</f>
        <v>Active</v>
      </c>
    </row>
    <row r="290" spans="1:47" x14ac:dyDescent="0.2">
      <c r="A290" s="155">
        <v>810115</v>
      </c>
      <c r="B290" t="s">
        <v>292</v>
      </c>
      <c r="H290" s="155">
        <v>202137</v>
      </c>
      <c r="I290" s="155">
        <v>202137</v>
      </c>
      <c r="J290" s="155">
        <v>202137</v>
      </c>
      <c r="K290" s="155">
        <v>202137</v>
      </c>
      <c r="L290" s="155">
        <v>202137</v>
      </c>
      <c r="M290" s="155">
        <v>202137</v>
      </c>
      <c r="N290" s="155">
        <v>202137</v>
      </c>
      <c r="O290" s="155">
        <v>202137</v>
      </c>
      <c r="P290" s="155">
        <v>202137</v>
      </c>
      <c r="Q290" s="155">
        <v>202137</v>
      </c>
      <c r="R290" s="155">
        <v>202137</v>
      </c>
      <c r="S290" s="155">
        <v>202137</v>
      </c>
      <c r="T290" s="155">
        <v>202137</v>
      </c>
      <c r="U290" s="155">
        <v>202137</v>
      </c>
      <c r="V290" s="155">
        <v>202137</v>
      </c>
      <c r="W290" s="155">
        <v>202137</v>
      </c>
      <c r="X290" s="155">
        <v>202137</v>
      </c>
      <c r="Y290" s="155">
        <v>202137</v>
      </c>
      <c r="Z290" s="155">
        <v>202137</v>
      </c>
      <c r="AA290" s="155">
        <v>202137</v>
      </c>
      <c r="AC290" s="180" t="str">
        <f t="shared" si="19"/>
        <v>810115-</v>
      </c>
      <c r="AD290" s="181" t="str">
        <f>IF(B290="NET","",IF(B290="","",IFERROR(VLOOKUP(AC290,EAN!$A:$B,2,FALSE),"MANGLER - MÅ OPPDATERE EAN-FANEN")))</f>
        <v/>
      </c>
      <c r="AE290" s="180">
        <f t="shared" si="16"/>
        <v>202137</v>
      </c>
      <c r="AF290" s="180">
        <f t="shared" si="17"/>
        <v>202137</v>
      </c>
      <c r="AH290" s="149" t="str">
        <f>IF(B290="NET","",IFERROR(VLOOKUP(AD290,'2) Order Form'!$W$9:$W$684,1,FALSE),"Ikke med I order form"))</f>
        <v/>
      </c>
      <c r="AI290" s="171"/>
      <c r="AJ290" s="159">
        <v>7048652275370</v>
      </c>
      <c r="AK290" s="149">
        <f>IFERROR(VLOOKUP(AJ290,'2) Order Form'!$W$9:$W$724,1,FALSE),"Ikke med I order form")</f>
        <v>7048652275370</v>
      </c>
      <c r="AL290" s="182">
        <f>INDEX(ATS!$A:$AE,MATCH(ATS!$AJ290,ATS!$AD:$AD,0),1)</f>
        <v>828075</v>
      </c>
      <c r="AM290" s="182" t="str">
        <f>INDEX(ATS!$A:$AE,MATCH(ATS!$AJ290,ATS!$AD:$AD,0),2)</f>
        <v>Hunter Wind Jacket M</v>
      </c>
      <c r="AN290" s="183" t="str">
        <f>INDEX(ATS!$A:$AE,MATCH(ATS!$AJ290,ATS!$AD:$AD,0),4)</f>
        <v>NAVY-L</v>
      </c>
      <c r="AP290" s="149">
        <v>7048652327086</v>
      </c>
      <c r="AQ290" s="149">
        <f t="shared" si="18"/>
        <v>7048652327086</v>
      </c>
      <c r="AR290" s="182">
        <f>INDEX(ATS!$A:$AE,MATCH(ATS!$AP290,ATS!$AD:$AD,0),1)</f>
        <v>835013</v>
      </c>
      <c r="AS290" s="182" t="str">
        <f>INDEX(ATS!$A:$AE,MATCH(ATS!$AP290,ATS!$AD:$AD,0),2)</f>
        <v>Elbow Guards</v>
      </c>
      <c r="AT290" s="182" t="str">
        <f>INDEX(ATS!$A:$AE,MATCH(ATS!$AP290,ATS!$AD:$AD,0),4)</f>
        <v>BLACK-XS</v>
      </c>
      <c r="AU290" s="148" t="str">
        <f>INDEX(ATS!$A:$AE,MATCH(ATS!$AP290,ATS!$AD:$AD,0),7)</f>
        <v>Active</v>
      </c>
    </row>
    <row r="291" spans="1:47" x14ac:dyDescent="0.2">
      <c r="A291">
        <v>810115</v>
      </c>
      <c r="B291" t="s">
        <v>2165</v>
      </c>
      <c r="C291" t="s">
        <v>4226</v>
      </c>
      <c r="D291" t="s">
        <v>2160</v>
      </c>
      <c r="E291" t="s">
        <v>2161</v>
      </c>
      <c r="F291" t="s">
        <v>8</v>
      </c>
      <c r="G291" t="s">
        <v>128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C291" s="180" t="str">
        <f t="shared" si="19"/>
        <v>810115-66101-S</v>
      </c>
      <c r="AD291" s="181">
        <f>IF(B291="NET","",IF(B291="","",IFERROR(VLOOKUP(AC291,EAN!$A:$B,2,FALSE),"MANGLER - MÅ OPPDATERE EAN-FANEN")))</f>
        <v>7048652711700</v>
      </c>
      <c r="AE291" s="180">
        <f t="shared" si="16"/>
        <v>0</v>
      </c>
      <c r="AF291" s="180">
        <f t="shared" si="17"/>
        <v>0</v>
      </c>
      <c r="AH291" s="149" t="str">
        <f>IF(B291="NET","",IFERROR(VLOOKUP(AD291,'2) Order Form'!$W$9:$W$684,1,FALSE),"Ikke med I order form"))</f>
        <v>Ikke med I order form</v>
      </c>
      <c r="AI291" s="171"/>
      <c r="AJ291" s="159">
        <v>7048652275400</v>
      </c>
      <c r="AK291" s="149">
        <f>IFERROR(VLOOKUP(AJ291,'2) Order Form'!$W$9:$W$724,1,FALSE),"Ikke med I order form")</f>
        <v>7048652275400</v>
      </c>
      <c r="AL291" s="182">
        <f>INDEX(ATS!$A:$AE,MATCH(ATS!$AJ291,ATS!$AD:$AD,0),1)</f>
        <v>828075</v>
      </c>
      <c r="AM291" s="182" t="str">
        <f>INDEX(ATS!$A:$AE,MATCH(ATS!$AJ291,ATS!$AD:$AD,0),2)</f>
        <v>Hunter Wind Jacket M</v>
      </c>
      <c r="AN291" s="183" t="str">
        <f>INDEX(ATS!$A:$AE,MATCH(ATS!$AJ291,ATS!$AD:$AD,0),4)</f>
        <v>NAVY-XL</v>
      </c>
      <c r="AP291" s="149">
        <v>7048652327062</v>
      </c>
      <c r="AQ291" s="149">
        <f t="shared" si="18"/>
        <v>7048652327062</v>
      </c>
      <c r="AR291" s="182">
        <f>INDEX(ATS!$A:$AE,MATCH(ATS!$AP291,ATS!$AD:$AD,0),1)</f>
        <v>835013</v>
      </c>
      <c r="AS291" s="182" t="str">
        <f>INDEX(ATS!$A:$AE,MATCH(ATS!$AP291,ATS!$AD:$AD,0),2)</f>
        <v>Elbow Guards</v>
      </c>
      <c r="AT291" s="182" t="str">
        <f>INDEX(ATS!$A:$AE,MATCH(ATS!$AP291,ATS!$AD:$AD,0),4)</f>
        <v>BLACK-S</v>
      </c>
      <c r="AU291" s="148" t="str">
        <f>INDEX(ATS!$A:$AE,MATCH(ATS!$AP291,ATS!$AD:$AD,0),7)</f>
        <v>Active</v>
      </c>
    </row>
    <row r="292" spans="1:47" x14ac:dyDescent="0.2">
      <c r="A292">
        <v>810115</v>
      </c>
      <c r="B292" t="s">
        <v>2165</v>
      </c>
      <c r="C292" t="s">
        <v>4226</v>
      </c>
      <c r="D292" t="s">
        <v>2162</v>
      </c>
      <c r="E292" t="s">
        <v>2161</v>
      </c>
      <c r="F292" t="s">
        <v>7</v>
      </c>
      <c r="G292" t="s">
        <v>128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C292" s="180" t="str">
        <f t="shared" si="19"/>
        <v>810115-66101-M</v>
      </c>
      <c r="AD292" s="181">
        <f>IF(B292="NET","",IF(B292="","",IFERROR(VLOOKUP(AC292,EAN!$A:$B,2,FALSE),"MANGLER - MÅ OPPDATERE EAN-FANEN")))</f>
        <v>7048652711694</v>
      </c>
      <c r="AE292" s="180">
        <f t="shared" si="16"/>
        <v>0</v>
      </c>
      <c r="AF292" s="180">
        <f t="shared" si="17"/>
        <v>0</v>
      </c>
      <c r="AH292" s="133" t="str">
        <f>IF(B292="NET","",IFERROR(VLOOKUP(AD292,'2) Order Form'!$W$9:$W$684,1,FALSE),"Ikke med I order form"))</f>
        <v>Ikke med I order form</v>
      </c>
      <c r="AJ292" s="159">
        <v>7048652539038</v>
      </c>
      <c r="AK292" s="149">
        <f>IFERROR(VLOOKUP(AJ292,'2) Order Form'!$W$9:$W$724,1,FALSE),"Ikke med I order form")</f>
        <v>7048652539038</v>
      </c>
      <c r="AL292" s="182">
        <f>INDEX(ATS!$A:$AE,MATCH(ATS!$AJ292,ATS!$AD:$AD,0),1)</f>
        <v>828075</v>
      </c>
      <c r="AM292" s="182" t="str">
        <f>INDEX(ATS!$A:$AE,MATCH(ATS!$AJ292,ATS!$AD:$AD,0),2)</f>
        <v>Hunter Wind Jacket M</v>
      </c>
      <c r="AN292" s="183" t="str">
        <f>INDEX(ATS!$A:$AE,MATCH(ATS!$AJ292,ATS!$AD:$AD,0),4)</f>
        <v>FOGRN-S</v>
      </c>
      <c r="AP292" s="149">
        <v>7048652327055</v>
      </c>
      <c r="AQ292" s="149">
        <f t="shared" si="18"/>
        <v>7048652327055</v>
      </c>
      <c r="AR292" s="182">
        <f>INDEX(ATS!$A:$AE,MATCH(ATS!$AP292,ATS!$AD:$AD,0),1)</f>
        <v>835013</v>
      </c>
      <c r="AS292" s="182" t="str">
        <f>INDEX(ATS!$A:$AE,MATCH(ATS!$AP292,ATS!$AD:$AD,0),2)</f>
        <v>Elbow Guards</v>
      </c>
      <c r="AT292" s="182" t="str">
        <f>INDEX(ATS!$A:$AE,MATCH(ATS!$AP292,ATS!$AD:$AD,0),4)</f>
        <v>BLACK-M</v>
      </c>
      <c r="AU292" s="148" t="str">
        <f>INDEX(ATS!$A:$AE,MATCH(ATS!$AP292,ATS!$AD:$AD,0),7)</f>
        <v>Active</v>
      </c>
    </row>
    <row r="293" spans="1:47" x14ac:dyDescent="0.2">
      <c r="A293">
        <v>810115</v>
      </c>
      <c r="B293" t="s">
        <v>2165</v>
      </c>
      <c r="C293" t="s">
        <v>4226</v>
      </c>
      <c r="D293" t="s">
        <v>2163</v>
      </c>
      <c r="E293" t="s">
        <v>2161</v>
      </c>
      <c r="F293" t="s">
        <v>67</v>
      </c>
      <c r="G293" t="s">
        <v>128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C293" s="180" t="str">
        <f t="shared" si="19"/>
        <v>810115-66101-L</v>
      </c>
      <c r="AD293" s="181">
        <f>IF(B293="NET","",IF(B293="","",IFERROR(VLOOKUP(AC293,EAN!$A:$B,2,FALSE),"MANGLER - MÅ OPPDATERE EAN-FANEN")))</f>
        <v>7048652711687</v>
      </c>
      <c r="AE293" s="180">
        <f t="shared" si="16"/>
        <v>0</v>
      </c>
      <c r="AF293" s="180">
        <f t="shared" si="17"/>
        <v>0</v>
      </c>
      <c r="AH293" s="133" t="str">
        <f>IF(B293="NET","",IFERROR(VLOOKUP(AD293,'2) Order Form'!$W$9:$W$684,1,FALSE),"Ikke med I order form"))</f>
        <v>Ikke med I order form</v>
      </c>
      <c r="AJ293" s="159">
        <v>7048652539021</v>
      </c>
      <c r="AK293" s="149">
        <f>IFERROR(VLOOKUP(AJ293,'2) Order Form'!$W$9:$W$724,1,FALSE),"Ikke med I order form")</f>
        <v>7048652539021</v>
      </c>
      <c r="AL293" s="182">
        <f>INDEX(ATS!$A:$AE,MATCH(ATS!$AJ293,ATS!$AD:$AD,0),1)</f>
        <v>828075</v>
      </c>
      <c r="AM293" s="182" t="str">
        <f>INDEX(ATS!$A:$AE,MATCH(ATS!$AJ293,ATS!$AD:$AD,0),2)</f>
        <v>Hunter Wind Jacket M</v>
      </c>
      <c r="AN293" s="183" t="str">
        <f>INDEX(ATS!$A:$AE,MATCH(ATS!$AJ293,ATS!$AD:$AD,0),4)</f>
        <v>FOGRN-M</v>
      </c>
      <c r="AP293" s="149">
        <v>7048652327048</v>
      </c>
      <c r="AQ293" s="149">
        <f t="shared" si="18"/>
        <v>7048652327048</v>
      </c>
      <c r="AR293" s="182">
        <f>INDEX(ATS!$A:$AE,MATCH(ATS!$AP293,ATS!$AD:$AD,0),1)</f>
        <v>835013</v>
      </c>
      <c r="AS293" s="182" t="str">
        <f>INDEX(ATS!$A:$AE,MATCH(ATS!$AP293,ATS!$AD:$AD,0),2)</f>
        <v>Elbow Guards</v>
      </c>
      <c r="AT293" s="182" t="str">
        <f>INDEX(ATS!$A:$AE,MATCH(ATS!$AP293,ATS!$AD:$AD,0),4)</f>
        <v>BLACK-L</v>
      </c>
      <c r="AU293" s="148" t="str">
        <f>INDEX(ATS!$A:$AE,MATCH(ATS!$AP293,ATS!$AD:$AD,0),7)</f>
        <v>Active</v>
      </c>
    </row>
    <row r="294" spans="1:47" x14ac:dyDescent="0.2">
      <c r="A294">
        <v>810115</v>
      </c>
      <c r="B294" t="s">
        <v>2165</v>
      </c>
      <c r="C294" t="s">
        <v>4226</v>
      </c>
      <c r="D294" t="s">
        <v>2164</v>
      </c>
      <c r="E294" t="s">
        <v>2161</v>
      </c>
      <c r="F294" t="s">
        <v>68</v>
      </c>
      <c r="G294" t="s">
        <v>128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C294" s="180" t="str">
        <f t="shared" si="19"/>
        <v>810115-66101-XL</v>
      </c>
      <c r="AD294" s="181">
        <f>IF(B294="NET","",IF(B294="","",IFERROR(VLOOKUP(AC294,EAN!$A:$B,2,FALSE),"MANGLER - MÅ OPPDATERE EAN-FANEN")))</f>
        <v>7048652711717</v>
      </c>
      <c r="AE294" s="180">
        <f t="shared" si="16"/>
        <v>0</v>
      </c>
      <c r="AF294" s="180">
        <f t="shared" si="17"/>
        <v>0</v>
      </c>
      <c r="AH294" s="149" t="str">
        <f>IF(B294="NET","",IFERROR(VLOOKUP(AD294,'2) Order Form'!$W$9:$W$684,1,FALSE),"Ikke med I order form"))</f>
        <v>Ikke med I order form</v>
      </c>
      <c r="AI294" s="171"/>
      <c r="AJ294" s="159">
        <v>7048652539014</v>
      </c>
      <c r="AK294" s="149">
        <f>IFERROR(VLOOKUP(AJ294,'2) Order Form'!$W$9:$W$724,1,FALSE),"Ikke med I order form")</f>
        <v>7048652539014</v>
      </c>
      <c r="AL294" s="182">
        <f>INDEX(ATS!$A:$AE,MATCH(ATS!$AJ294,ATS!$AD:$AD,0),1)</f>
        <v>828075</v>
      </c>
      <c r="AM294" s="182" t="str">
        <f>INDEX(ATS!$A:$AE,MATCH(ATS!$AJ294,ATS!$AD:$AD,0),2)</f>
        <v>Hunter Wind Jacket M</v>
      </c>
      <c r="AN294" s="183" t="str">
        <f>INDEX(ATS!$A:$AE,MATCH(ATS!$AJ294,ATS!$AD:$AD,0),4)</f>
        <v>FOGRN-L</v>
      </c>
      <c r="AP294" s="149">
        <v>7048652327079</v>
      </c>
      <c r="AQ294" s="149">
        <f t="shared" si="18"/>
        <v>7048652327079</v>
      </c>
      <c r="AR294" s="182">
        <f>INDEX(ATS!$A:$AE,MATCH(ATS!$AP294,ATS!$AD:$AD,0),1)</f>
        <v>835013</v>
      </c>
      <c r="AS294" s="182" t="str">
        <f>INDEX(ATS!$A:$AE,MATCH(ATS!$AP294,ATS!$AD:$AD,0),2)</f>
        <v>Elbow Guards</v>
      </c>
      <c r="AT294" s="182" t="str">
        <f>INDEX(ATS!$A:$AE,MATCH(ATS!$AP294,ATS!$AD:$AD,0),4)</f>
        <v>BLACK-XL</v>
      </c>
      <c r="AU294" s="148" t="str">
        <f>INDEX(ATS!$A:$AE,MATCH(ATS!$AP294,ATS!$AD:$AD,0),7)</f>
        <v>Active</v>
      </c>
    </row>
    <row r="295" spans="1:47" x14ac:dyDescent="0.2">
      <c r="A295">
        <v>810115</v>
      </c>
      <c r="B295" t="s">
        <v>2165</v>
      </c>
      <c r="C295" t="s">
        <v>4226</v>
      </c>
      <c r="D295" t="s">
        <v>2152</v>
      </c>
      <c r="E295" t="s">
        <v>94</v>
      </c>
      <c r="F295" t="s">
        <v>8</v>
      </c>
      <c r="G295" t="s">
        <v>128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C295" s="180" t="str">
        <f t="shared" si="19"/>
        <v>810115-99901-S</v>
      </c>
      <c r="AD295" s="181">
        <f>IF(B295="NET","",IF(B295="","",IFERROR(VLOOKUP(AC295,EAN!$A:$B,2,FALSE),"MANGLER - MÅ OPPDATERE EAN-FANEN")))</f>
        <v>7048652711748</v>
      </c>
      <c r="AE295" s="180">
        <f t="shared" si="16"/>
        <v>0</v>
      </c>
      <c r="AF295" s="180">
        <f t="shared" si="17"/>
        <v>0</v>
      </c>
      <c r="AH295" s="149" t="str">
        <f>IF(B295="NET","",IFERROR(VLOOKUP(AD295,'2) Order Form'!$W$9:$W$684,1,FALSE),"Ikke med I order form"))</f>
        <v>Ikke med I order form</v>
      </c>
      <c r="AI295" s="171"/>
      <c r="AJ295" s="159">
        <v>7048652539045</v>
      </c>
      <c r="AK295" s="149">
        <f>IFERROR(VLOOKUP(AJ295,'2) Order Form'!$W$9:$W$724,1,FALSE),"Ikke med I order form")</f>
        <v>7048652539045</v>
      </c>
      <c r="AL295" s="182">
        <f>INDEX(ATS!$A:$AE,MATCH(ATS!$AJ295,ATS!$AD:$AD,0),1)</f>
        <v>828075</v>
      </c>
      <c r="AM295" s="182" t="str">
        <f>INDEX(ATS!$A:$AE,MATCH(ATS!$AJ295,ATS!$AD:$AD,0),2)</f>
        <v>Hunter Wind Jacket M</v>
      </c>
      <c r="AN295" s="183" t="str">
        <f>INDEX(ATS!$A:$AE,MATCH(ATS!$AJ295,ATS!$AD:$AD,0),4)</f>
        <v>FOGRN-XL</v>
      </c>
      <c r="AP295" s="149">
        <v>7048652327178</v>
      </c>
      <c r="AQ295" s="149">
        <f t="shared" si="18"/>
        <v>7048652327178</v>
      </c>
      <c r="AR295" s="182">
        <f>INDEX(ATS!$A:$AE,MATCH(ATS!$AP295,ATS!$AD:$AD,0),1)</f>
        <v>835016</v>
      </c>
      <c r="AS295" s="182" t="str">
        <f>INDEX(ATS!$A:$AE,MATCH(ATS!$AP295,ATS!$AD:$AD,0),2)</f>
        <v>Knee Guards JR</v>
      </c>
      <c r="AT295" s="182" t="str">
        <f>INDEX(ATS!$A:$AE,MATCH(ATS!$AP295,ATS!$AD:$AD,0),4)</f>
        <v>BLACK-XS</v>
      </c>
      <c r="AU295" s="148" t="str">
        <f>INDEX(ATS!$A:$AE,MATCH(ATS!$AP295,ATS!$AD:$AD,0),7)</f>
        <v>Active</v>
      </c>
    </row>
    <row r="296" spans="1:47" x14ac:dyDescent="0.2">
      <c r="A296">
        <v>810115</v>
      </c>
      <c r="B296" t="s">
        <v>2165</v>
      </c>
      <c r="C296" t="s">
        <v>4226</v>
      </c>
      <c r="D296" t="s">
        <v>2153</v>
      </c>
      <c r="E296" t="s">
        <v>94</v>
      </c>
      <c r="F296" t="s">
        <v>7</v>
      </c>
      <c r="G296" t="s">
        <v>128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C296" s="180" t="str">
        <f t="shared" si="19"/>
        <v>810115-99901-M</v>
      </c>
      <c r="AD296" s="181">
        <f>IF(B296="NET","",IF(B296="","",IFERROR(VLOOKUP(AC296,EAN!$A:$B,2,FALSE),"MANGLER - MÅ OPPDATERE EAN-FANEN")))</f>
        <v>7048652711731</v>
      </c>
      <c r="AE296" s="180">
        <f t="shared" si="16"/>
        <v>0</v>
      </c>
      <c r="AF296" s="180">
        <f t="shared" si="17"/>
        <v>0</v>
      </c>
      <c r="AH296" s="149" t="str">
        <f>IF(B296="NET","",IFERROR(VLOOKUP(AD296,'2) Order Form'!$W$9:$W$684,1,FALSE),"Ikke med I order form"))</f>
        <v>Ikke med I order form</v>
      </c>
      <c r="AI296" s="171"/>
      <c r="AJ296" s="159">
        <v>7048652537997</v>
      </c>
      <c r="AK296" s="149">
        <f>IFERROR(VLOOKUP(AJ296,'2) Order Form'!$W$9:$W$724,1,FALSE),"Ikke med I order form")</f>
        <v>7048652537997</v>
      </c>
      <c r="AL296" s="182">
        <f>INDEX(ATS!$A:$AE,MATCH(ATS!$AJ296,ATS!$AD:$AD,0),1)</f>
        <v>828158</v>
      </c>
      <c r="AM296" s="182" t="str">
        <f>INDEX(ATS!$A:$AE,MATCH(ATS!$AJ296,ATS!$AD:$AD,0),2)</f>
        <v>Hunter Midlayer F/Z M</v>
      </c>
      <c r="AN296" s="183" t="str">
        <f>INDEX(ATS!$A:$AE,MATCH(ATS!$AJ296,ATS!$AD:$AD,0),4)</f>
        <v>BLACK-S</v>
      </c>
      <c r="AP296" s="149">
        <v>7048652327161</v>
      </c>
      <c r="AQ296" s="149">
        <f t="shared" si="18"/>
        <v>7048652327161</v>
      </c>
      <c r="AR296" s="182">
        <f>INDEX(ATS!$A:$AE,MATCH(ATS!$AP296,ATS!$AD:$AD,0),1)</f>
        <v>835016</v>
      </c>
      <c r="AS296" s="182" t="str">
        <f>INDEX(ATS!$A:$AE,MATCH(ATS!$AP296,ATS!$AD:$AD,0),2)</f>
        <v>Knee Guards JR</v>
      </c>
      <c r="AT296" s="182" t="str">
        <f>INDEX(ATS!$A:$AE,MATCH(ATS!$AP296,ATS!$AD:$AD,0),4)</f>
        <v>BLACK-S</v>
      </c>
      <c r="AU296" s="148" t="str">
        <f>INDEX(ATS!$A:$AE,MATCH(ATS!$AP296,ATS!$AD:$AD,0),7)</f>
        <v>Active</v>
      </c>
    </row>
    <row r="297" spans="1:47" x14ac:dyDescent="0.2">
      <c r="A297">
        <v>810115</v>
      </c>
      <c r="B297" t="s">
        <v>2165</v>
      </c>
      <c r="C297" t="s">
        <v>4226</v>
      </c>
      <c r="D297" t="s">
        <v>2154</v>
      </c>
      <c r="E297" t="s">
        <v>94</v>
      </c>
      <c r="F297" t="s">
        <v>67</v>
      </c>
      <c r="G297" t="s">
        <v>128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C297" s="180" t="str">
        <f t="shared" si="19"/>
        <v>810115-99901-L</v>
      </c>
      <c r="AD297" s="181">
        <f>IF(B297="NET","",IF(B297="","",IFERROR(VLOOKUP(AC297,EAN!$A:$B,2,FALSE),"MANGLER - MÅ OPPDATERE EAN-FANEN")))</f>
        <v>7048652711724</v>
      </c>
      <c r="AE297" s="180">
        <f t="shared" si="16"/>
        <v>0</v>
      </c>
      <c r="AF297" s="180">
        <f t="shared" si="17"/>
        <v>0</v>
      </c>
      <c r="AH297" s="149" t="str">
        <f>IF(B297="NET","",IFERROR(VLOOKUP(AD297,'2) Order Form'!$W$9:$W$684,1,FALSE),"Ikke med I order form"))</f>
        <v>Ikke med I order form</v>
      </c>
      <c r="AI297" s="171"/>
      <c r="AJ297" s="159">
        <v>7048652537980</v>
      </c>
      <c r="AK297" s="149">
        <f>IFERROR(VLOOKUP(AJ297,'2) Order Form'!$W$9:$W$724,1,FALSE),"Ikke med I order form")</f>
        <v>7048652537980</v>
      </c>
      <c r="AL297" s="182">
        <f>INDEX(ATS!$A:$AE,MATCH(ATS!$AJ297,ATS!$AD:$AD,0),1)</f>
        <v>828158</v>
      </c>
      <c r="AM297" s="182" t="str">
        <f>INDEX(ATS!$A:$AE,MATCH(ATS!$AJ297,ATS!$AD:$AD,0),2)</f>
        <v>Hunter Midlayer F/Z M</v>
      </c>
      <c r="AN297" s="183" t="str">
        <f>INDEX(ATS!$A:$AE,MATCH(ATS!$AJ297,ATS!$AD:$AD,0),4)</f>
        <v>BLACK-M</v>
      </c>
      <c r="AP297" s="149">
        <v>7048652327154</v>
      </c>
      <c r="AQ297" s="149">
        <f t="shared" si="18"/>
        <v>7048652327154</v>
      </c>
      <c r="AR297" s="182">
        <f>INDEX(ATS!$A:$AE,MATCH(ATS!$AP297,ATS!$AD:$AD,0),1)</f>
        <v>835015</v>
      </c>
      <c r="AS297" s="182" t="str">
        <f>INDEX(ATS!$A:$AE,MATCH(ATS!$AP297,ATS!$AD:$AD,0),2)</f>
        <v>Elbow Guards JR</v>
      </c>
      <c r="AT297" s="182" t="str">
        <f>INDEX(ATS!$A:$AE,MATCH(ATS!$AP297,ATS!$AD:$AD,0),4)</f>
        <v>BLACK-XS</v>
      </c>
      <c r="AU297" s="148" t="str">
        <f>INDEX(ATS!$A:$AE,MATCH(ATS!$AP297,ATS!$AD:$AD,0),7)</f>
        <v>Active</v>
      </c>
    </row>
    <row r="298" spans="1:47" x14ac:dyDescent="0.2">
      <c r="A298">
        <v>810115</v>
      </c>
      <c r="B298" t="s">
        <v>2165</v>
      </c>
      <c r="C298" t="s">
        <v>4226</v>
      </c>
      <c r="D298" t="s">
        <v>2155</v>
      </c>
      <c r="E298" t="s">
        <v>94</v>
      </c>
      <c r="F298" t="s">
        <v>68</v>
      </c>
      <c r="G298" t="s">
        <v>128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C298" s="180" t="str">
        <f t="shared" si="19"/>
        <v>810115-99901-XL</v>
      </c>
      <c r="AD298" s="181">
        <f>IF(B298="NET","",IF(B298="","",IFERROR(VLOOKUP(AC298,EAN!$A:$B,2,FALSE),"MANGLER - MÅ OPPDATERE EAN-FANEN")))</f>
        <v>7048652711755</v>
      </c>
      <c r="AE298" s="180">
        <f t="shared" si="16"/>
        <v>0</v>
      </c>
      <c r="AF298" s="180">
        <f t="shared" si="17"/>
        <v>0</v>
      </c>
      <c r="AH298" s="149" t="str">
        <f>IF(B298="NET","",IFERROR(VLOOKUP(AD298,'2) Order Form'!$W$9:$W$684,1,FALSE),"Ikke med I order form"))</f>
        <v>Ikke med I order form</v>
      </c>
      <c r="AI298" s="171"/>
      <c r="AJ298" s="159">
        <v>7048652537973</v>
      </c>
      <c r="AK298" s="149">
        <f>IFERROR(VLOOKUP(AJ298,'2) Order Form'!$W$9:$W$724,1,FALSE),"Ikke med I order form")</f>
        <v>7048652537973</v>
      </c>
      <c r="AL298" s="182">
        <f>INDEX(ATS!$A:$AE,MATCH(ATS!$AJ298,ATS!$AD:$AD,0),1)</f>
        <v>828158</v>
      </c>
      <c r="AM298" s="182" t="str">
        <f>INDEX(ATS!$A:$AE,MATCH(ATS!$AJ298,ATS!$AD:$AD,0),2)</f>
        <v>Hunter Midlayer F/Z M</v>
      </c>
      <c r="AN298" s="183" t="str">
        <f>INDEX(ATS!$A:$AE,MATCH(ATS!$AJ298,ATS!$AD:$AD,0),4)</f>
        <v>BLACK-L</v>
      </c>
      <c r="AP298" s="149">
        <v>7048652327147</v>
      </c>
      <c r="AQ298" s="149">
        <f t="shared" si="18"/>
        <v>7048652327147</v>
      </c>
      <c r="AR298" s="182">
        <f>INDEX(ATS!$A:$AE,MATCH(ATS!$AP298,ATS!$AD:$AD,0),1)</f>
        <v>835015</v>
      </c>
      <c r="AS298" s="182" t="str">
        <f>INDEX(ATS!$A:$AE,MATCH(ATS!$AP298,ATS!$AD:$AD,0),2)</f>
        <v>Elbow Guards JR</v>
      </c>
      <c r="AT298" s="182" t="str">
        <f>INDEX(ATS!$A:$AE,MATCH(ATS!$AP298,ATS!$AD:$AD,0),4)</f>
        <v>BLACK-S</v>
      </c>
      <c r="AU298" s="148" t="str">
        <f>INDEX(ATS!$A:$AE,MATCH(ATS!$AP298,ATS!$AD:$AD,0),7)</f>
        <v>Active</v>
      </c>
    </row>
    <row r="299" spans="1:47" x14ac:dyDescent="0.2">
      <c r="A299" s="155">
        <v>810116</v>
      </c>
      <c r="B299" t="s">
        <v>292</v>
      </c>
      <c r="H299" s="155">
        <v>202137</v>
      </c>
      <c r="I299" s="155">
        <v>202137</v>
      </c>
      <c r="J299" s="155">
        <v>202137</v>
      </c>
      <c r="K299" s="155">
        <v>202137</v>
      </c>
      <c r="L299" s="155">
        <v>202137</v>
      </c>
      <c r="M299" s="155">
        <v>202137</v>
      </c>
      <c r="N299" s="155">
        <v>202137</v>
      </c>
      <c r="O299" s="155">
        <v>202137</v>
      </c>
      <c r="P299" s="155">
        <v>202137</v>
      </c>
      <c r="Q299" s="155">
        <v>202137</v>
      </c>
      <c r="R299" s="155">
        <v>202137</v>
      </c>
      <c r="S299" s="155">
        <v>202137</v>
      </c>
      <c r="T299" s="155">
        <v>202137</v>
      </c>
      <c r="U299" s="155">
        <v>202137</v>
      </c>
      <c r="V299" s="155">
        <v>202137</v>
      </c>
      <c r="W299" s="155">
        <v>202137</v>
      </c>
      <c r="X299" s="155">
        <v>202137</v>
      </c>
      <c r="Y299" s="155">
        <v>202137</v>
      </c>
      <c r="Z299" s="155">
        <v>202137</v>
      </c>
      <c r="AA299" s="155">
        <v>202137</v>
      </c>
      <c r="AC299" s="180" t="str">
        <f t="shared" si="19"/>
        <v>810116-</v>
      </c>
      <c r="AD299" s="181" t="str">
        <f>IF(B299="NET","",IF(B299="","",IFERROR(VLOOKUP(AC299,EAN!$A:$B,2,FALSE),"MANGLER - MÅ OPPDATERE EAN-FANEN")))</f>
        <v/>
      </c>
      <c r="AE299" s="180">
        <f t="shared" si="16"/>
        <v>202137</v>
      </c>
      <c r="AF299" s="180">
        <f t="shared" si="17"/>
        <v>202137</v>
      </c>
      <c r="AH299" s="149" t="str">
        <f>IF(B299="NET","",IFERROR(VLOOKUP(AD299,'2) Order Form'!$W$9:$W$684,1,FALSE),"Ikke med I order form"))</f>
        <v/>
      </c>
      <c r="AI299" s="171"/>
      <c r="AJ299" s="159">
        <v>7048652538000</v>
      </c>
      <c r="AK299" s="149">
        <f>IFERROR(VLOOKUP(AJ299,'2) Order Form'!$W$9:$W$724,1,FALSE),"Ikke med I order form")</f>
        <v>7048652538000</v>
      </c>
      <c r="AL299" s="182">
        <f>INDEX(ATS!$A:$AE,MATCH(ATS!$AJ299,ATS!$AD:$AD,0),1)</f>
        <v>828158</v>
      </c>
      <c r="AM299" s="182" t="str">
        <f>INDEX(ATS!$A:$AE,MATCH(ATS!$AJ299,ATS!$AD:$AD,0),2)</f>
        <v>Hunter Midlayer F/Z M</v>
      </c>
      <c r="AN299" s="183" t="str">
        <f>INDEX(ATS!$A:$AE,MATCH(ATS!$AJ299,ATS!$AD:$AD,0),4)</f>
        <v>BLACK-XL</v>
      </c>
      <c r="AP299" s="149">
        <v>7048652615503</v>
      </c>
      <c r="AQ299" s="149">
        <f t="shared" si="18"/>
        <v>7048652615503</v>
      </c>
      <c r="AR299" s="182">
        <f>INDEX(ATS!$A:$AE,MATCH(ATS!$AP299,ATS!$AD:$AD,0),1)</f>
        <v>852043</v>
      </c>
      <c r="AS299" s="182" t="str">
        <f>INDEX(ATS!$A:$AE,MATCH(ATS!$AP299,ATS!$AD:$AD,0),2)</f>
        <v>Ronin RIG Reflect</v>
      </c>
      <c r="AT299" s="182" t="str">
        <f>INDEX(ATS!$A:$AE,MATCH(ATS!$AP299,ATS!$AD:$AD,0),4)</f>
        <v>161000-OS</v>
      </c>
      <c r="AU299" s="148" t="str">
        <f>INDEX(ATS!$A:$AE,MATCH(ATS!$AP299,ATS!$AD:$AD,0),7)</f>
        <v>Stock</v>
      </c>
    </row>
    <row r="300" spans="1:47" x14ac:dyDescent="0.2">
      <c r="A300">
        <v>810116</v>
      </c>
      <c r="B300" t="s">
        <v>2166</v>
      </c>
      <c r="C300" t="s">
        <v>4226</v>
      </c>
      <c r="D300" t="s">
        <v>2167</v>
      </c>
      <c r="E300" t="s">
        <v>2168</v>
      </c>
      <c r="F300" t="s">
        <v>84</v>
      </c>
      <c r="G300" t="s">
        <v>128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C300" s="180" t="str">
        <f t="shared" si="19"/>
        <v>810116-066228-OS</v>
      </c>
      <c r="AD300" s="181">
        <f>IF(B300="NET","",IF(B300="","",IFERROR(VLOOKUP(AC300,EAN!$A:$B,2,FALSE),"MANGLER - MÅ OPPDATERE EAN-FANEN")))</f>
        <v>7048652709936</v>
      </c>
      <c r="AE300" s="180">
        <f t="shared" si="16"/>
        <v>0</v>
      </c>
      <c r="AF300" s="180">
        <f t="shared" si="17"/>
        <v>0</v>
      </c>
      <c r="AH300" s="149" t="str">
        <f>IF(B300="NET","",IFERROR(VLOOKUP(AD300,'2) Order Form'!$W$9:$W$684,1,FALSE),"Ikke med I order form"))</f>
        <v>Ikke med I order form</v>
      </c>
      <c r="AI300" s="171"/>
      <c r="AJ300" s="159">
        <v>7048652538031</v>
      </c>
      <c r="AK300" s="149">
        <f>IFERROR(VLOOKUP(AJ300,'2) Order Form'!$W$9:$W$724,1,FALSE),"Ikke med I order form")</f>
        <v>7048652538031</v>
      </c>
      <c r="AL300" s="182">
        <f>INDEX(ATS!$A:$AE,MATCH(ATS!$AJ300,ATS!$AD:$AD,0),1)</f>
        <v>828158</v>
      </c>
      <c r="AM300" s="182" t="str">
        <f>INDEX(ATS!$A:$AE,MATCH(ATS!$AJ300,ATS!$AD:$AD,0),2)</f>
        <v>Hunter Midlayer F/Z M</v>
      </c>
      <c r="AN300" s="183" t="str">
        <f>INDEX(ATS!$A:$AE,MATCH(ATS!$AJ300,ATS!$AD:$AD,0),4)</f>
        <v>FOGRN-S</v>
      </c>
      <c r="AP300" s="149">
        <v>7048652661968</v>
      </c>
      <c r="AQ300" s="149">
        <f t="shared" si="18"/>
        <v>7048652661968</v>
      </c>
      <c r="AR300" s="182">
        <f>INDEX(ATS!$A:$AE,MATCH(ATS!$AP300,ATS!$AD:$AD,0),1)</f>
        <v>852043</v>
      </c>
      <c r="AS300" s="182" t="str">
        <f>INDEX(ATS!$A:$AE,MATCH(ATS!$AP300,ATS!$AD:$AD,0),2)</f>
        <v>Ronin RIG Reflect</v>
      </c>
      <c r="AT300" s="182" t="str">
        <f>INDEX(ATS!$A:$AE,MATCH(ATS!$AP300,ATS!$AD:$AD,0),4)</f>
        <v>152000-OS</v>
      </c>
      <c r="AU300" s="148" t="str">
        <f>INDEX(ATS!$A:$AE,MATCH(ATS!$AP300,ATS!$AD:$AD,0),7)</f>
        <v>Active</v>
      </c>
    </row>
    <row r="301" spans="1:47" x14ac:dyDescent="0.2">
      <c r="A301" s="155">
        <v>810117</v>
      </c>
      <c r="B301" t="s">
        <v>292</v>
      </c>
      <c r="H301" s="155">
        <v>202137</v>
      </c>
      <c r="I301" s="155">
        <v>202137</v>
      </c>
      <c r="J301" s="155">
        <v>202137</v>
      </c>
      <c r="K301" s="155">
        <v>202137</v>
      </c>
      <c r="L301" s="155">
        <v>202137</v>
      </c>
      <c r="M301" s="155">
        <v>202137</v>
      </c>
      <c r="N301" s="155">
        <v>202137</v>
      </c>
      <c r="O301" s="155">
        <v>202137</v>
      </c>
      <c r="P301" s="155">
        <v>202137</v>
      </c>
      <c r="Q301" s="155">
        <v>202137</v>
      </c>
      <c r="R301" s="155">
        <v>202137</v>
      </c>
      <c r="S301" s="155">
        <v>202137</v>
      </c>
      <c r="T301" s="155">
        <v>202137</v>
      </c>
      <c r="U301" s="155">
        <v>202137</v>
      </c>
      <c r="V301" s="155">
        <v>202137</v>
      </c>
      <c r="W301" s="155">
        <v>202137</v>
      </c>
      <c r="X301" s="155">
        <v>202137</v>
      </c>
      <c r="Y301" s="155">
        <v>202137</v>
      </c>
      <c r="Z301" s="155">
        <v>202137</v>
      </c>
      <c r="AA301" s="155">
        <v>202137</v>
      </c>
      <c r="AC301" s="180" t="str">
        <f t="shared" si="19"/>
        <v>810117-</v>
      </c>
      <c r="AD301" s="181" t="str">
        <f>IF(B301="NET","",IF(B301="","",IFERROR(VLOOKUP(AC301,EAN!$A:$B,2,FALSE),"MANGLER - MÅ OPPDATERE EAN-FANEN")))</f>
        <v/>
      </c>
      <c r="AE301" s="180">
        <f t="shared" si="16"/>
        <v>202137</v>
      </c>
      <c r="AF301" s="180">
        <f t="shared" si="17"/>
        <v>202137</v>
      </c>
      <c r="AH301" s="149" t="str">
        <f>IF(B301="NET","",IFERROR(VLOOKUP(AD301,'2) Order Form'!$W$9:$W$684,1,FALSE),"Ikke med I order form"))</f>
        <v/>
      </c>
      <c r="AI301" s="171"/>
      <c r="AJ301" s="159">
        <v>7048652538024</v>
      </c>
      <c r="AK301" s="149">
        <f>IFERROR(VLOOKUP(AJ301,'2) Order Form'!$W$9:$W$724,1,FALSE),"Ikke med I order form")</f>
        <v>7048652538024</v>
      </c>
      <c r="AL301" s="182">
        <f>INDEX(ATS!$A:$AE,MATCH(ATS!$AJ301,ATS!$AD:$AD,0),1)</f>
        <v>828158</v>
      </c>
      <c r="AM301" s="182" t="str">
        <f>INDEX(ATS!$A:$AE,MATCH(ATS!$AJ301,ATS!$AD:$AD,0),2)</f>
        <v>Hunter Midlayer F/Z M</v>
      </c>
      <c r="AN301" s="183" t="str">
        <f>INDEX(ATS!$A:$AE,MATCH(ATS!$AJ301,ATS!$AD:$AD,0),4)</f>
        <v>FOGRN-M</v>
      </c>
      <c r="AP301" s="149">
        <v>7048652615510</v>
      </c>
      <c r="AQ301" s="149">
        <f t="shared" si="18"/>
        <v>7048652615510</v>
      </c>
      <c r="AR301" s="182">
        <f>INDEX(ATS!$A:$AE,MATCH(ATS!$AP301,ATS!$AD:$AD,0),1)</f>
        <v>852043</v>
      </c>
      <c r="AS301" s="182" t="str">
        <f>INDEX(ATS!$A:$AE,MATCH(ATS!$AP301,ATS!$AD:$AD,0),2)</f>
        <v>Ronin RIG Reflect</v>
      </c>
      <c r="AT301" s="182" t="str">
        <f>INDEX(ATS!$A:$AE,MATCH(ATS!$AP301,ATS!$AD:$AD,0),4)</f>
        <v>200100-OS</v>
      </c>
      <c r="AU301" s="148" t="str">
        <f>INDEX(ATS!$A:$AE,MATCH(ATS!$AP301,ATS!$AD:$AD,0),7)</f>
        <v>Active</v>
      </c>
    </row>
    <row r="302" spans="1:47" x14ac:dyDescent="0.2">
      <c r="A302">
        <v>810117</v>
      </c>
      <c r="B302" t="s">
        <v>2169</v>
      </c>
      <c r="C302" t="s">
        <v>4226</v>
      </c>
      <c r="D302" t="s">
        <v>2170</v>
      </c>
      <c r="E302" t="s">
        <v>2171</v>
      </c>
      <c r="F302" t="s">
        <v>84</v>
      </c>
      <c r="G302" t="s">
        <v>128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C302" s="180" t="str">
        <f t="shared" si="19"/>
        <v>810117-511003-OS</v>
      </c>
      <c r="AD302" s="181">
        <f>IF(B302="NET","",IF(B302="","",IFERROR(VLOOKUP(AC302,EAN!$A:$B,2,FALSE),"MANGLER - MÅ OPPDATERE EAN-FANEN")))</f>
        <v>7048652712479</v>
      </c>
      <c r="AE302" s="180">
        <f t="shared" si="16"/>
        <v>0</v>
      </c>
      <c r="AF302" s="180">
        <f t="shared" si="17"/>
        <v>0</v>
      </c>
      <c r="AH302" s="133" t="str">
        <f>IF(B302="NET","",IFERROR(VLOOKUP(AD302,'2) Order Form'!$W$9:$W$684,1,FALSE),"Ikke med I order form"))</f>
        <v>Ikke med I order form</v>
      </c>
      <c r="AJ302" s="159">
        <v>7048652538017</v>
      </c>
      <c r="AK302" s="149">
        <f>IFERROR(VLOOKUP(AJ302,'2) Order Form'!$W$9:$W$724,1,FALSE),"Ikke med I order form")</f>
        <v>7048652538017</v>
      </c>
      <c r="AL302" s="182">
        <f>INDEX(ATS!$A:$AE,MATCH(ATS!$AJ302,ATS!$AD:$AD,0),1)</f>
        <v>828158</v>
      </c>
      <c r="AM302" s="182" t="str">
        <f>INDEX(ATS!$A:$AE,MATCH(ATS!$AJ302,ATS!$AD:$AD,0),2)</f>
        <v>Hunter Midlayer F/Z M</v>
      </c>
      <c r="AN302" s="183" t="str">
        <f>INDEX(ATS!$A:$AE,MATCH(ATS!$AJ302,ATS!$AD:$AD,0),4)</f>
        <v>FOGRN-L</v>
      </c>
      <c r="AP302" s="149">
        <v>7048652661944</v>
      </c>
      <c r="AQ302" s="149">
        <f t="shared" si="18"/>
        <v>7048652661944</v>
      </c>
      <c r="AR302" s="182">
        <f>INDEX(ATS!$A:$AE,MATCH(ATS!$AP302,ATS!$AD:$AD,0),1)</f>
        <v>852043</v>
      </c>
      <c r="AS302" s="182" t="str">
        <f>INDEX(ATS!$A:$AE,MATCH(ATS!$AP302,ATS!$AD:$AD,0),2)</f>
        <v>Ronin RIG Reflect</v>
      </c>
      <c r="AT302" s="182" t="str">
        <f>INDEX(ATS!$A:$AE,MATCH(ATS!$AP302,ATS!$AD:$AD,0),4)</f>
        <v>061200-OS</v>
      </c>
      <c r="AU302" s="148" t="str">
        <f>INDEX(ATS!$A:$AE,MATCH(ATS!$AP302,ATS!$AD:$AD,0),7)</f>
        <v>Active</v>
      </c>
    </row>
    <row r="303" spans="1:47" x14ac:dyDescent="0.2">
      <c r="A303">
        <v>810117</v>
      </c>
      <c r="B303" t="s">
        <v>2169</v>
      </c>
      <c r="C303" t="s">
        <v>4226</v>
      </c>
      <c r="D303" t="s">
        <v>2172</v>
      </c>
      <c r="E303" t="s">
        <v>2173</v>
      </c>
      <c r="F303" t="s">
        <v>84</v>
      </c>
      <c r="G303" t="s">
        <v>128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C303" s="180" t="str">
        <f t="shared" si="19"/>
        <v>810117-530101-OS</v>
      </c>
      <c r="AD303" s="181">
        <f>IF(B303="NET","",IF(B303="","",IFERROR(VLOOKUP(AC303,EAN!$A:$B,2,FALSE),"MANGLER - MÅ OPPDATERE EAN-FANEN")))</f>
        <v>7048652712486</v>
      </c>
      <c r="AE303" s="180">
        <f t="shared" si="16"/>
        <v>0</v>
      </c>
      <c r="AF303" s="180">
        <f t="shared" si="17"/>
        <v>0</v>
      </c>
      <c r="AH303" s="149" t="str">
        <f>IF(B303="NET","",IFERROR(VLOOKUP(AD303,'2) Order Form'!$W$9:$W$684,1,FALSE),"Ikke med I order form"))</f>
        <v>Ikke med I order form</v>
      </c>
      <c r="AI303" s="171"/>
      <c r="AJ303" s="159">
        <v>7048652538048</v>
      </c>
      <c r="AK303" s="149">
        <f>IFERROR(VLOOKUP(AJ303,'2) Order Form'!$W$9:$W$724,1,FALSE),"Ikke med I order form")</f>
        <v>7048652538048</v>
      </c>
      <c r="AL303" s="182">
        <f>INDEX(ATS!$A:$AE,MATCH(ATS!$AJ303,ATS!$AD:$AD,0),1)</f>
        <v>828158</v>
      </c>
      <c r="AM303" s="182" t="str">
        <f>INDEX(ATS!$A:$AE,MATCH(ATS!$AJ303,ATS!$AD:$AD,0),2)</f>
        <v>Hunter Midlayer F/Z M</v>
      </c>
      <c r="AN303" s="183" t="str">
        <f>INDEX(ATS!$A:$AE,MATCH(ATS!$AJ303,ATS!$AD:$AD,0),4)</f>
        <v>FOGRN-XL</v>
      </c>
      <c r="AP303" s="149">
        <v>7048652662149</v>
      </c>
      <c r="AQ303" s="149">
        <f t="shared" si="18"/>
        <v>7048652662149</v>
      </c>
      <c r="AR303" s="182">
        <f>INDEX(ATS!$A:$AE,MATCH(ATS!$AP303,ATS!$AD:$AD,0),1)</f>
        <v>810102</v>
      </c>
      <c r="AS303" s="182" t="str">
        <f>INDEX(ATS!$A:$AE,MATCH(ATS!$AP303,ATS!$AD:$AD,0),2)</f>
        <v>Ronin RIG</v>
      </c>
      <c r="AT303" s="182" t="str">
        <f>INDEX(ATS!$A:$AE,MATCH(ATS!$AP303,ATS!$AD:$AD,0),4)</f>
        <v>011300-OS</v>
      </c>
      <c r="AU303" s="148" t="str">
        <f>INDEX(ATS!$A:$AE,MATCH(ATS!$AP303,ATS!$AD:$AD,0),7)</f>
        <v>Active</v>
      </c>
    </row>
    <row r="304" spans="1:47" x14ac:dyDescent="0.2">
      <c r="A304" s="155">
        <v>810118</v>
      </c>
      <c r="B304" t="s">
        <v>292</v>
      </c>
      <c r="H304" s="155">
        <v>202137</v>
      </c>
      <c r="I304" s="155">
        <v>202137</v>
      </c>
      <c r="J304" s="155">
        <v>202137</v>
      </c>
      <c r="K304" s="155">
        <v>202137</v>
      </c>
      <c r="L304" s="155">
        <v>202137</v>
      </c>
      <c r="M304" s="155">
        <v>202137</v>
      </c>
      <c r="N304" s="155">
        <v>202137</v>
      </c>
      <c r="O304" s="155">
        <v>202137</v>
      </c>
      <c r="P304" s="155">
        <v>202137</v>
      </c>
      <c r="Q304" s="155">
        <v>202137</v>
      </c>
      <c r="R304" s="155">
        <v>202137</v>
      </c>
      <c r="S304" s="155">
        <v>202137</v>
      </c>
      <c r="T304" s="155">
        <v>202137</v>
      </c>
      <c r="U304" s="155">
        <v>202137</v>
      </c>
      <c r="V304" s="155">
        <v>202137</v>
      </c>
      <c r="W304" s="155">
        <v>202137</v>
      </c>
      <c r="X304" s="155">
        <v>202137</v>
      </c>
      <c r="Y304" s="155">
        <v>202137</v>
      </c>
      <c r="Z304" s="155">
        <v>202137</v>
      </c>
      <c r="AA304" s="155">
        <v>202137</v>
      </c>
      <c r="AC304" s="180" t="str">
        <f t="shared" si="19"/>
        <v>810118-</v>
      </c>
      <c r="AD304" s="181" t="str">
        <f>IF(B304="NET","",IF(B304="","",IFERROR(VLOOKUP(AC304,EAN!$A:$B,2,FALSE),"MANGLER - MÅ OPPDATERE EAN-FANEN")))</f>
        <v/>
      </c>
      <c r="AE304" s="180">
        <f t="shared" si="16"/>
        <v>202137</v>
      </c>
      <c r="AF304" s="180">
        <f t="shared" si="17"/>
        <v>202137</v>
      </c>
      <c r="AH304" s="149" t="str">
        <f>IF(B304="NET","",IFERROR(VLOOKUP(AD304,'2) Order Form'!$W$9:$W$684,1,FALSE),"Ikke med I order form"))</f>
        <v/>
      </c>
      <c r="AI304" s="171"/>
      <c r="AJ304" s="159">
        <v>7048652275516</v>
      </c>
      <c r="AK304" s="149">
        <f>IFERROR(VLOOKUP(AJ304,'2) Order Form'!$W$9:$W$724,1,FALSE),"Ikke med I order form")</f>
        <v>7048652275516</v>
      </c>
      <c r="AL304" s="182">
        <f>INDEX(ATS!$A:$AE,MATCH(ATS!$AJ304,ATS!$AD:$AD,0),1)</f>
        <v>828077</v>
      </c>
      <c r="AM304" s="182" t="str">
        <f>INDEX(ATS!$A:$AE,MATCH(ATS!$AJ304,ATS!$AD:$AD,0),2)</f>
        <v>Hunter Merino Wind FZ M</v>
      </c>
      <c r="AN304" s="183" t="str">
        <f>INDEX(ATS!$A:$AE,MATCH(ATS!$AJ304,ATS!$AD:$AD,0),4)</f>
        <v>BLACK-S</v>
      </c>
      <c r="AP304" s="149">
        <v>7048652615367</v>
      </c>
      <c r="AQ304" s="149">
        <f t="shared" si="18"/>
        <v>7048652615367</v>
      </c>
      <c r="AR304" s="182">
        <f>INDEX(ATS!$A:$AE,MATCH(ATS!$AP304,ATS!$AD:$AD,0),1)</f>
        <v>852044</v>
      </c>
      <c r="AS304" s="182" t="str">
        <f>INDEX(ATS!$A:$AE,MATCH(ATS!$AP304,ATS!$AD:$AD,0),2)</f>
        <v>Ronin RIG Photochromic</v>
      </c>
      <c r="AT304" s="182" t="str">
        <f>INDEX(ATS!$A:$AE,MATCH(ATS!$AP304,ATS!$AD:$AD,0),4)</f>
        <v>226100-OS</v>
      </c>
      <c r="AU304" s="148" t="str">
        <f>INDEX(ATS!$A:$AE,MATCH(ATS!$AP304,ATS!$AD:$AD,0),7)</f>
        <v>Stock</v>
      </c>
    </row>
    <row r="305" spans="1:47" x14ac:dyDescent="0.2">
      <c r="A305">
        <v>810118</v>
      </c>
      <c r="B305" t="s">
        <v>2111</v>
      </c>
      <c r="C305" t="s">
        <v>4226</v>
      </c>
      <c r="D305" t="s">
        <v>142</v>
      </c>
      <c r="E305" t="s">
        <v>94</v>
      </c>
      <c r="F305" t="s">
        <v>8</v>
      </c>
      <c r="G305" t="s">
        <v>128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C305" s="180" t="str">
        <f t="shared" si="19"/>
        <v>810118-BLACK-S</v>
      </c>
      <c r="AD305" s="181">
        <f>IF(B305="NET","",IF(B305="","",IFERROR(VLOOKUP(AC305,EAN!$A:$B,2,FALSE),"MANGLER - MÅ OPPDATERE EAN-FANEN")))</f>
        <v>7048652666512</v>
      </c>
      <c r="AE305" s="180">
        <f t="shared" si="16"/>
        <v>0</v>
      </c>
      <c r="AF305" s="180">
        <f t="shared" si="17"/>
        <v>0</v>
      </c>
      <c r="AH305" s="149">
        <f>IF(B305="NET","",IFERROR(VLOOKUP(AD305,'2) Order Form'!$W$9:$W$684,1,FALSE),"Ikke med I order form"))</f>
        <v>7048652666512</v>
      </c>
      <c r="AI305" s="171"/>
      <c r="AJ305" s="159">
        <v>7048652275509</v>
      </c>
      <c r="AK305" s="149">
        <f>IFERROR(VLOOKUP(AJ305,'2) Order Form'!$W$9:$W$724,1,FALSE),"Ikke med I order form")</f>
        <v>7048652275509</v>
      </c>
      <c r="AL305" s="182">
        <f>INDEX(ATS!$A:$AE,MATCH(ATS!$AJ305,ATS!$AD:$AD,0),1)</f>
        <v>828077</v>
      </c>
      <c r="AM305" s="182" t="str">
        <f>INDEX(ATS!$A:$AE,MATCH(ATS!$AJ305,ATS!$AD:$AD,0),2)</f>
        <v>Hunter Merino Wind FZ M</v>
      </c>
      <c r="AN305" s="183" t="str">
        <f>INDEX(ATS!$A:$AE,MATCH(ATS!$AJ305,ATS!$AD:$AD,0),4)</f>
        <v>BLACK-M</v>
      </c>
      <c r="AP305" s="149">
        <v>7048652666161</v>
      </c>
      <c r="AQ305" s="149">
        <f t="shared" si="18"/>
        <v>7048652666161</v>
      </c>
      <c r="AR305" s="182">
        <f>INDEX(ATS!$A:$AE,MATCH(ATS!$AP305,ATS!$AD:$AD,0),1)</f>
        <v>852044</v>
      </c>
      <c r="AS305" s="182" t="str">
        <f>INDEX(ATS!$A:$AE,MATCH(ATS!$AP305,ATS!$AD:$AD,0),2)</f>
        <v>Ronin RIG Photochromic</v>
      </c>
      <c r="AT305" s="182" t="str">
        <f>INDEX(ATS!$A:$AE,MATCH(ATS!$AP305,ATS!$AD:$AD,0),4)</f>
        <v>220100-OS</v>
      </c>
      <c r="AU305" s="148" t="str">
        <f>INDEX(ATS!$A:$AE,MATCH(ATS!$AP305,ATS!$AD:$AD,0),7)</f>
        <v>Stock</v>
      </c>
    </row>
    <row r="306" spans="1:47" x14ac:dyDescent="0.2">
      <c r="A306">
        <v>810118</v>
      </c>
      <c r="B306" t="s">
        <v>2111</v>
      </c>
      <c r="C306" t="s">
        <v>4226</v>
      </c>
      <c r="D306" t="s">
        <v>143</v>
      </c>
      <c r="E306" t="s">
        <v>94</v>
      </c>
      <c r="F306" t="s">
        <v>7</v>
      </c>
      <c r="G306" t="s">
        <v>128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C306" s="180" t="str">
        <f t="shared" si="19"/>
        <v>810118-BLACK-M</v>
      </c>
      <c r="AD306" s="181">
        <f>IF(B306="NET","",IF(B306="","",IFERROR(VLOOKUP(AC306,EAN!$A:$B,2,FALSE),"MANGLER - MÅ OPPDATERE EAN-FANEN")))</f>
        <v>7048652666505</v>
      </c>
      <c r="AE306" s="180">
        <f t="shared" si="16"/>
        <v>0</v>
      </c>
      <c r="AF306" s="180">
        <f t="shared" si="17"/>
        <v>0</v>
      </c>
      <c r="AH306" s="149">
        <f>IF(B306="NET","",IFERROR(VLOOKUP(AD306,'2) Order Form'!$W$9:$W$684,1,FALSE),"Ikke med I order form"))</f>
        <v>7048652666505</v>
      </c>
      <c r="AI306" s="171"/>
      <c r="AJ306" s="159">
        <v>7048652275493</v>
      </c>
      <c r="AK306" s="149">
        <f>IFERROR(VLOOKUP(AJ306,'2) Order Form'!$W$9:$W$724,1,FALSE),"Ikke med I order form")</f>
        <v>7048652275493</v>
      </c>
      <c r="AL306" s="182">
        <f>INDEX(ATS!$A:$AE,MATCH(ATS!$AJ306,ATS!$AD:$AD,0),1)</f>
        <v>828077</v>
      </c>
      <c r="AM306" s="182" t="str">
        <f>INDEX(ATS!$A:$AE,MATCH(ATS!$AJ306,ATS!$AD:$AD,0),2)</f>
        <v>Hunter Merino Wind FZ M</v>
      </c>
      <c r="AN306" s="183" t="str">
        <f>INDEX(ATS!$A:$AE,MATCH(ATS!$AJ306,ATS!$AD:$AD,0),4)</f>
        <v>BLACK-L</v>
      </c>
      <c r="AP306" s="149">
        <v>7048652615565</v>
      </c>
      <c r="AQ306" s="149">
        <f t="shared" si="18"/>
        <v>7048652615565</v>
      </c>
      <c r="AR306" s="182">
        <f>INDEX(ATS!$A:$AE,MATCH(ATS!$AP306,ATS!$AD:$AD,0),1)</f>
        <v>852042</v>
      </c>
      <c r="AS306" s="182" t="str">
        <f>INDEX(ATS!$A:$AE,MATCH(ATS!$AP306,ATS!$AD:$AD,0),2)</f>
        <v>Ronin Polarized</v>
      </c>
      <c r="AT306" s="182" t="str">
        <f>INDEX(ATS!$A:$AE,MATCH(ATS!$AP306,ATS!$AD:$AD,0),4)</f>
        <v>230100-OS</v>
      </c>
      <c r="AU306" s="148" t="str">
        <f>INDEX(ATS!$A:$AE,MATCH(ATS!$AP306,ATS!$AD:$AD,0),7)</f>
        <v>Active</v>
      </c>
    </row>
    <row r="307" spans="1:47" x14ac:dyDescent="0.2">
      <c r="A307">
        <v>810118</v>
      </c>
      <c r="B307" t="s">
        <v>2111</v>
      </c>
      <c r="C307" t="s">
        <v>4226</v>
      </c>
      <c r="D307" t="s">
        <v>144</v>
      </c>
      <c r="E307" t="s">
        <v>94</v>
      </c>
      <c r="F307" t="s">
        <v>67</v>
      </c>
      <c r="G307" t="s">
        <v>128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C307" s="180" t="str">
        <f t="shared" si="19"/>
        <v>810118-BLACK-L</v>
      </c>
      <c r="AD307" s="181">
        <f>IF(B307="NET","",IF(B307="","",IFERROR(VLOOKUP(AC307,EAN!$A:$B,2,FALSE),"MANGLER - MÅ OPPDATERE EAN-FANEN")))</f>
        <v>7048652666499</v>
      </c>
      <c r="AE307" s="180">
        <f t="shared" si="16"/>
        <v>0</v>
      </c>
      <c r="AF307" s="180">
        <f t="shared" si="17"/>
        <v>0</v>
      </c>
      <c r="AH307" s="133">
        <f>IF(B307="NET","",IFERROR(VLOOKUP(AD307,'2) Order Form'!$W$9:$W$684,1,FALSE),"Ikke med I order form"))</f>
        <v>7048652666499</v>
      </c>
      <c r="AJ307" s="159">
        <v>7048652275523</v>
      </c>
      <c r="AK307" s="149">
        <f>IFERROR(VLOOKUP(AJ307,'2) Order Form'!$W$9:$W$724,1,FALSE),"Ikke med I order form")</f>
        <v>7048652275523</v>
      </c>
      <c r="AL307" s="182">
        <f>INDEX(ATS!$A:$AE,MATCH(ATS!$AJ307,ATS!$AD:$AD,0),1)</f>
        <v>828077</v>
      </c>
      <c r="AM307" s="182" t="str">
        <f>INDEX(ATS!$A:$AE,MATCH(ATS!$AJ307,ATS!$AD:$AD,0),2)</f>
        <v>Hunter Merino Wind FZ M</v>
      </c>
      <c r="AN307" s="183" t="str">
        <f>INDEX(ATS!$A:$AE,MATCH(ATS!$AJ307,ATS!$AD:$AD,0),4)</f>
        <v>BLACK-XL</v>
      </c>
      <c r="AP307" s="149">
        <v>7048652615336</v>
      </c>
      <c r="AQ307" s="149">
        <f t="shared" si="18"/>
        <v>7048652615336</v>
      </c>
      <c r="AR307" s="182">
        <f>INDEX(ATS!$A:$AE,MATCH(ATS!$AP307,ATS!$AD:$AD,0),1)</f>
        <v>852046</v>
      </c>
      <c r="AS307" s="182" t="str">
        <f>INDEX(ATS!$A:$AE,MATCH(ATS!$AP307,ATS!$AD:$AD,0),2)</f>
        <v>Ronin Max RIG Reflect</v>
      </c>
      <c r="AT307" s="182" t="str">
        <f>INDEX(ATS!$A:$AE,MATCH(ATS!$AP307,ATS!$AD:$AD,0),4)</f>
        <v>161000-OS</v>
      </c>
      <c r="AU307" s="148" t="str">
        <f>INDEX(ATS!$A:$AE,MATCH(ATS!$AP307,ATS!$AD:$AD,0),7)</f>
        <v>Stock</v>
      </c>
    </row>
    <row r="308" spans="1:47" x14ac:dyDescent="0.2">
      <c r="A308">
        <v>810118</v>
      </c>
      <c r="B308" t="s">
        <v>2111</v>
      </c>
      <c r="C308" t="s">
        <v>4226</v>
      </c>
      <c r="D308" t="s">
        <v>145</v>
      </c>
      <c r="E308" t="s">
        <v>94</v>
      </c>
      <c r="F308" t="s">
        <v>68</v>
      </c>
      <c r="G308" t="s">
        <v>128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C308" s="180" t="str">
        <f t="shared" si="19"/>
        <v>810118-BLACK-XL</v>
      </c>
      <c r="AD308" s="181">
        <f>IF(B308="NET","",IF(B308="","",IFERROR(VLOOKUP(AC308,EAN!$A:$B,2,FALSE),"MANGLER - MÅ OPPDATERE EAN-FANEN")))</f>
        <v>7048652666529</v>
      </c>
      <c r="AE308" s="180">
        <f t="shared" si="16"/>
        <v>0</v>
      </c>
      <c r="AF308" s="180">
        <f t="shared" si="17"/>
        <v>0</v>
      </c>
      <c r="AH308" s="133">
        <f>IF(B308="NET","",IFERROR(VLOOKUP(AD308,'2) Order Form'!$W$9:$W$684,1,FALSE),"Ikke med I order form"))</f>
        <v>7048652666529</v>
      </c>
      <c r="AJ308" s="159">
        <v>7048652193476</v>
      </c>
      <c r="AK308" s="149">
        <f>IFERROR(VLOOKUP(AJ308,'2) Order Form'!$W$9:$W$724,1,FALSE),"Ikke med I order form")</f>
        <v>7048652193476</v>
      </c>
      <c r="AL308" s="182">
        <f>INDEX(ATS!$A:$AE,MATCH(ATS!$AJ308,ATS!$AD:$AD,0),1)</f>
        <v>828077</v>
      </c>
      <c r="AM308" s="182" t="str">
        <f>INDEX(ATS!$A:$AE,MATCH(ATS!$AJ308,ATS!$AD:$AD,0),2)</f>
        <v>Hunter Merino Wind FZ M</v>
      </c>
      <c r="AN308" s="183" t="str">
        <f>INDEX(ATS!$A:$AE,MATCH(ATS!$AJ308,ATS!$AD:$AD,0),4)</f>
        <v>NAVY-S</v>
      </c>
      <c r="AP308" s="149">
        <v>7048652661999</v>
      </c>
      <c r="AQ308" s="149">
        <f t="shared" si="18"/>
        <v>7048652661999</v>
      </c>
      <c r="AR308" s="182">
        <f>INDEX(ATS!$A:$AE,MATCH(ATS!$AP308,ATS!$AD:$AD,0),1)</f>
        <v>852046</v>
      </c>
      <c r="AS308" s="182" t="str">
        <f>INDEX(ATS!$A:$AE,MATCH(ATS!$AP308,ATS!$AD:$AD,0),2)</f>
        <v>Ronin Max RIG Reflect</v>
      </c>
      <c r="AT308" s="182" t="str">
        <f>INDEX(ATS!$A:$AE,MATCH(ATS!$AP308,ATS!$AD:$AD,0),4)</f>
        <v>152000-OS</v>
      </c>
      <c r="AU308" s="148" t="str">
        <f>INDEX(ATS!$A:$AE,MATCH(ATS!$AP308,ATS!$AD:$AD,0),7)</f>
        <v>Active</v>
      </c>
    </row>
    <row r="309" spans="1:47" x14ac:dyDescent="0.2">
      <c r="A309" s="155">
        <v>810119</v>
      </c>
      <c r="B309" t="s">
        <v>292</v>
      </c>
      <c r="H309" s="155">
        <v>202137</v>
      </c>
      <c r="I309" s="155">
        <v>202137</v>
      </c>
      <c r="J309" s="155">
        <v>202137</v>
      </c>
      <c r="K309" s="155">
        <v>202137</v>
      </c>
      <c r="L309" s="155">
        <v>202137</v>
      </c>
      <c r="M309" s="155">
        <v>202137</v>
      </c>
      <c r="N309" s="155">
        <v>202137</v>
      </c>
      <c r="O309" s="155">
        <v>202137</v>
      </c>
      <c r="P309" s="155">
        <v>202137</v>
      </c>
      <c r="Q309" s="155">
        <v>202137</v>
      </c>
      <c r="R309" s="155">
        <v>202137</v>
      </c>
      <c r="S309" s="155">
        <v>202137</v>
      </c>
      <c r="T309" s="155">
        <v>202137</v>
      </c>
      <c r="U309" s="155">
        <v>202137</v>
      </c>
      <c r="V309" s="155">
        <v>202137</v>
      </c>
      <c r="W309" s="155">
        <v>202137</v>
      </c>
      <c r="X309" s="155">
        <v>202137</v>
      </c>
      <c r="Y309" s="155">
        <v>202137</v>
      </c>
      <c r="Z309" s="155">
        <v>202137</v>
      </c>
      <c r="AA309" s="155">
        <v>202137</v>
      </c>
      <c r="AC309" s="180" t="str">
        <f t="shared" si="19"/>
        <v>810119-</v>
      </c>
      <c r="AD309" s="181" t="str">
        <f>IF(B309="NET","",IF(B309="","",IFERROR(VLOOKUP(AC309,EAN!$A:$B,2,FALSE),"MANGLER - MÅ OPPDATERE EAN-FANEN")))</f>
        <v/>
      </c>
      <c r="AE309" s="180">
        <f t="shared" si="16"/>
        <v>202137</v>
      </c>
      <c r="AF309" s="180">
        <f t="shared" si="17"/>
        <v>202137</v>
      </c>
      <c r="AH309" s="133" t="str">
        <f>IF(B309="NET","",IFERROR(VLOOKUP(AD309,'2) Order Form'!$W$9:$W$684,1,FALSE),"Ikke med I order form"))</f>
        <v/>
      </c>
      <c r="AJ309" s="159">
        <v>7048652193469</v>
      </c>
      <c r="AK309" s="149">
        <f>IFERROR(VLOOKUP(AJ309,'2) Order Form'!$W$9:$W$724,1,FALSE),"Ikke med I order form")</f>
        <v>7048652193469</v>
      </c>
      <c r="AL309" s="182">
        <f>INDEX(ATS!$A:$AE,MATCH(ATS!$AJ309,ATS!$AD:$AD,0),1)</f>
        <v>828077</v>
      </c>
      <c r="AM309" s="182" t="str">
        <f>INDEX(ATS!$A:$AE,MATCH(ATS!$AJ309,ATS!$AD:$AD,0),2)</f>
        <v>Hunter Merino Wind FZ M</v>
      </c>
      <c r="AN309" s="183" t="str">
        <f>INDEX(ATS!$A:$AE,MATCH(ATS!$AJ309,ATS!$AD:$AD,0),4)</f>
        <v>NAVY-M</v>
      </c>
      <c r="AP309" s="149">
        <v>7048652615343</v>
      </c>
      <c r="AQ309" s="149">
        <f t="shared" si="18"/>
        <v>7048652615343</v>
      </c>
      <c r="AR309" s="182">
        <f>INDEX(ATS!$A:$AE,MATCH(ATS!$AP309,ATS!$AD:$AD,0),1)</f>
        <v>852046</v>
      </c>
      <c r="AS309" s="182" t="str">
        <f>INDEX(ATS!$A:$AE,MATCH(ATS!$AP309,ATS!$AD:$AD,0),2)</f>
        <v>Ronin Max RIG Reflect</v>
      </c>
      <c r="AT309" s="182" t="str">
        <f>INDEX(ATS!$A:$AE,MATCH(ATS!$AP309,ATS!$AD:$AD,0),4)</f>
        <v>200100-OS</v>
      </c>
      <c r="AU309" s="148" t="str">
        <f>INDEX(ATS!$A:$AE,MATCH(ATS!$AP309,ATS!$AD:$AD,0),7)</f>
        <v>Active</v>
      </c>
    </row>
    <row r="310" spans="1:47" x14ac:dyDescent="0.2">
      <c r="A310">
        <v>810119</v>
      </c>
      <c r="B310" t="s">
        <v>2112</v>
      </c>
      <c r="C310" t="s">
        <v>4226</v>
      </c>
      <c r="D310" t="s">
        <v>146</v>
      </c>
      <c r="E310" t="s">
        <v>94</v>
      </c>
      <c r="F310" t="s">
        <v>69</v>
      </c>
      <c r="G310" t="s">
        <v>128</v>
      </c>
      <c r="H310">
        <v>13</v>
      </c>
      <c r="I310">
        <v>13</v>
      </c>
      <c r="J310">
        <v>13</v>
      </c>
      <c r="K310">
        <v>13</v>
      </c>
      <c r="L310">
        <v>13</v>
      </c>
      <c r="M310">
        <v>13</v>
      </c>
      <c r="N310">
        <v>13</v>
      </c>
      <c r="O310">
        <v>13</v>
      </c>
      <c r="P310">
        <v>13</v>
      </c>
      <c r="Q310">
        <v>13</v>
      </c>
      <c r="R310">
        <v>13</v>
      </c>
      <c r="S310">
        <v>13</v>
      </c>
      <c r="T310">
        <v>13</v>
      </c>
      <c r="U310">
        <v>13</v>
      </c>
      <c r="V310">
        <v>13</v>
      </c>
      <c r="W310">
        <v>13</v>
      </c>
      <c r="X310">
        <v>13</v>
      </c>
      <c r="Y310">
        <v>13</v>
      </c>
      <c r="Z310">
        <v>13</v>
      </c>
      <c r="AA310">
        <v>13</v>
      </c>
      <c r="AC310" s="180" t="str">
        <f t="shared" si="19"/>
        <v>810119-BLACK-XS</v>
      </c>
      <c r="AD310" s="181">
        <f>IF(B310="NET","",IF(B310="","",IFERROR(VLOOKUP(AC310,EAN!$A:$B,2,FALSE),"MANGLER - MÅ OPPDATERE EAN-FANEN")))</f>
        <v>7048652666482</v>
      </c>
      <c r="AE310" s="180">
        <f t="shared" si="16"/>
        <v>13</v>
      </c>
      <c r="AF310" s="180">
        <f t="shared" si="17"/>
        <v>13</v>
      </c>
      <c r="AH310" s="149">
        <f>IF(B310="NET","",IFERROR(VLOOKUP(AD310,'2) Order Form'!$W$9:$W$684,1,FALSE),"Ikke med I order form"))</f>
        <v>7048652666482</v>
      </c>
      <c r="AI310" s="171"/>
      <c r="AJ310" s="159">
        <v>7048652193452</v>
      </c>
      <c r="AK310" s="149">
        <f>IFERROR(VLOOKUP(AJ310,'2) Order Form'!$W$9:$W$724,1,FALSE),"Ikke med I order form")</f>
        <v>7048652193452</v>
      </c>
      <c r="AL310" s="182">
        <f>INDEX(ATS!$A:$AE,MATCH(ATS!$AJ310,ATS!$AD:$AD,0),1)</f>
        <v>828077</v>
      </c>
      <c r="AM310" s="182" t="str">
        <f>INDEX(ATS!$A:$AE,MATCH(ATS!$AJ310,ATS!$AD:$AD,0),2)</f>
        <v>Hunter Merino Wind FZ M</v>
      </c>
      <c r="AN310" s="183" t="str">
        <f>INDEX(ATS!$A:$AE,MATCH(ATS!$AJ310,ATS!$AD:$AD,0),4)</f>
        <v>NAVY-L</v>
      </c>
      <c r="AP310" s="149">
        <v>7048652661982</v>
      </c>
      <c r="AQ310" s="149">
        <f t="shared" si="18"/>
        <v>7048652661982</v>
      </c>
      <c r="AR310" s="182">
        <f>INDEX(ATS!$A:$AE,MATCH(ATS!$AP310,ATS!$AD:$AD,0),1)</f>
        <v>852046</v>
      </c>
      <c r="AS310" s="182" t="str">
        <f>INDEX(ATS!$A:$AE,MATCH(ATS!$AP310,ATS!$AD:$AD,0),2)</f>
        <v>Ronin Max RIG Reflect</v>
      </c>
      <c r="AT310" s="182" t="str">
        <f>INDEX(ATS!$A:$AE,MATCH(ATS!$AP310,ATS!$AD:$AD,0),4)</f>
        <v>061200-OS</v>
      </c>
      <c r="AU310" s="148" t="str">
        <f>INDEX(ATS!$A:$AE,MATCH(ATS!$AP310,ATS!$AD:$AD,0),7)</f>
        <v>Active</v>
      </c>
    </row>
    <row r="311" spans="1:47" x14ac:dyDescent="0.2">
      <c r="A311">
        <v>810119</v>
      </c>
      <c r="B311" t="s">
        <v>2112</v>
      </c>
      <c r="C311" t="s">
        <v>4226</v>
      </c>
      <c r="D311" t="s">
        <v>142</v>
      </c>
      <c r="E311" t="s">
        <v>94</v>
      </c>
      <c r="F311" t="s">
        <v>8</v>
      </c>
      <c r="G311" t="s">
        <v>128</v>
      </c>
      <c r="H311">
        <v>22</v>
      </c>
      <c r="I311">
        <v>22</v>
      </c>
      <c r="J311">
        <v>22</v>
      </c>
      <c r="K311">
        <v>22</v>
      </c>
      <c r="L311">
        <v>22</v>
      </c>
      <c r="M311">
        <v>22</v>
      </c>
      <c r="N311">
        <v>22</v>
      </c>
      <c r="O311">
        <v>22</v>
      </c>
      <c r="P311">
        <v>22</v>
      </c>
      <c r="Q311">
        <v>22</v>
      </c>
      <c r="R311">
        <v>22</v>
      </c>
      <c r="S311">
        <v>22</v>
      </c>
      <c r="T311">
        <v>22</v>
      </c>
      <c r="U311">
        <v>22</v>
      </c>
      <c r="V311">
        <v>22</v>
      </c>
      <c r="W311">
        <v>22</v>
      </c>
      <c r="X311">
        <v>22</v>
      </c>
      <c r="Y311">
        <v>22</v>
      </c>
      <c r="Z311">
        <v>22</v>
      </c>
      <c r="AA311">
        <v>22</v>
      </c>
      <c r="AC311" s="180" t="str">
        <f t="shared" si="19"/>
        <v>810119-BLACK-S</v>
      </c>
      <c r="AD311" s="181">
        <f>IF(B311="NET","",IF(B311="","",IFERROR(VLOOKUP(AC311,EAN!$A:$B,2,FALSE),"MANGLER - MÅ OPPDATERE EAN-FANEN")))</f>
        <v>7048652666475</v>
      </c>
      <c r="AE311" s="180">
        <f t="shared" si="16"/>
        <v>22</v>
      </c>
      <c r="AF311" s="180">
        <f t="shared" si="17"/>
        <v>22</v>
      </c>
      <c r="AH311" s="149">
        <f>IF(B311="NET","",IFERROR(VLOOKUP(AD311,'2) Order Form'!$W$9:$W$684,1,FALSE),"Ikke med I order form"))</f>
        <v>7048652666475</v>
      </c>
      <c r="AI311" s="171"/>
      <c r="AJ311" s="159">
        <v>7048652193483</v>
      </c>
      <c r="AK311" s="149">
        <f>IFERROR(VLOOKUP(AJ311,'2) Order Form'!$W$9:$W$724,1,FALSE),"Ikke med I order form")</f>
        <v>7048652193483</v>
      </c>
      <c r="AL311" s="182">
        <f>INDEX(ATS!$A:$AE,MATCH(ATS!$AJ311,ATS!$AD:$AD,0),1)</f>
        <v>828077</v>
      </c>
      <c r="AM311" s="182" t="str">
        <f>INDEX(ATS!$A:$AE,MATCH(ATS!$AJ311,ATS!$AD:$AD,0),2)</f>
        <v>Hunter Merino Wind FZ M</v>
      </c>
      <c r="AN311" s="183" t="str">
        <f>INDEX(ATS!$A:$AE,MATCH(ATS!$AJ311,ATS!$AD:$AD,0),4)</f>
        <v>NAVY-XL</v>
      </c>
      <c r="AP311" s="149">
        <v>7048652662125</v>
      </c>
      <c r="AQ311" s="149">
        <f t="shared" si="18"/>
        <v>7048652662125</v>
      </c>
      <c r="AR311" s="182">
        <f>INDEX(ATS!$A:$AE,MATCH(ATS!$AP311,ATS!$AD:$AD,0),1)</f>
        <v>810103</v>
      </c>
      <c r="AS311" s="182" t="str">
        <f>INDEX(ATS!$A:$AE,MATCH(ATS!$AP311,ATS!$AD:$AD,0),2)</f>
        <v>Ronin Max RIG</v>
      </c>
      <c r="AT311" s="182" t="str">
        <f>INDEX(ATS!$A:$AE,MATCH(ATS!$AP311,ATS!$AD:$AD,0),4)</f>
        <v>011300-OS</v>
      </c>
      <c r="AU311" s="148" t="str">
        <f>INDEX(ATS!$A:$AE,MATCH(ATS!$AP311,ATS!$AD:$AD,0),7)</f>
        <v>Active</v>
      </c>
    </row>
    <row r="312" spans="1:47" x14ac:dyDescent="0.2">
      <c r="A312">
        <v>810119</v>
      </c>
      <c r="B312" t="s">
        <v>2112</v>
      </c>
      <c r="C312" t="s">
        <v>4226</v>
      </c>
      <c r="D312" t="s">
        <v>143</v>
      </c>
      <c r="E312" t="s">
        <v>94</v>
      </c>
      <c r="F312" t="s">
        <v>7</v>
      </c>
      <c r="G312" t="s">
        <v>128</v>
      </c>
      <c r="H312">
        <v>26</v>
      </c>
      <c r="I312">
        <v>26</v>
      </c>
      <c r="J312">
        <v>26</v>
      </c>
      <c r="K312">
        <v>26</v>
      </c>
      <c r="L312">
        <v>26</v>
      </c>
      <c r="M312">
        <v>26</v>
      </c>
      <c r="N312">
        <v>26</v>
      </c>
      <c r="O312">
        <v>26</v>
      </c>
      <c r="P312">
        <v>26</v>
      </c>
      <c r="Q312">
        <v>26</v>
      </c>
      <c r="R312">
        <v>26</v>
      </c>
      <c r="S312">
        <v>26</v>
      </c>
      <c r="T312">
        <v>26</v>
      </c>
      <c r="U312">
        <v>26</v>
      </c>
      <c r="V312">
        <v>26</v>
      </c>
      <c r="W312">
        <v>26</v>
      </c>
      <c r="X312">
        <v>26</v>
      </c>
      <c r="Y312">
        <v>26</v>
      </c>
      <c r="Z312">
        <v>26</v>
      </c>
      <c r="AA312">
        <v>26</v>
      </c>
      <c r="AC312" s="180" t="str">
        <f t="shared" si="19"/>
        <v>810119-BLACK-M</v>
      </c>
      <c r="AD312" s="181">
        <f>IF(B312="NET","",IF(B312="","",IFERROR(VLOOKUP(AC312,EAN!$A:$B,2,FALSE),"MANGLER - MÅ OPPDATERE EAN-FANEN")))</f>
        <v>7048652666468</v>
      </c>
      <c r="AE312" s="180">
        <f t="shared" si="16"/>
        <v>26</v>
      </c>
      <c r="AF312" s="180">
        <f t="shared" si="17"/>
        <v>26</v>
      </c>
      <c r="AH312" s="133">
        <f>IF(B312="NET","",IFERROR(VLOOKUP(AD312,'2) Order Form'!$W$9:$W$684,1,FALSE),"Ikke med I order form"))</f>
        <v>7048652666468</v>
      </c>
      <c r="AJ312" s="159">
        <v>7048652538758</v>
      </c>
      <c r="AK312" s="149">
        <f>IFERROR(VLOOKUP(AJ312,'2) Order Form'!$W$9:$W$724,1,FALSE),"Ikke med I order form")</f>
        <v>7048652538758</v>
      </c>
      <c r="AL312" s="182">
        <f>INDEX(ATS!$A:$AE,MATCH(ATS!$AJ312,ATS!$AD:$AD,0),1)</f>
        <v>828157</v>
      </c>
      <c r="AM312" s="182" t="str">
        <f>INDEX(ATS!$A:$AE,MATCH(ATS!$AJ312,ATS!$AD:$AD,0),2)</f>
        <v>Hunter Merino Fusion Jersey</v>
      </c>
      <c r="AN312" s="183" t="str">
        <f>INDEX(ATS!$A:$AE,MATCH(ATS!$AJ312,ATS!$AD:$AD,0),4)</f>
        <v>FOGRN-S</v>
      </c>
      <c r="AP312" s="149">
        <v>7048652615305</v>
      </c>
      <c r="AQ312" s="149">
        <f t="shared" si="18"/>
        <v>7048652615305</v>
      </c>
      <c r="AR312" s="182">
        <f>INDEX(ATS!$A:$AE,MATCH(ATS!$AP312,ATS!$AD:$AD,0),1)</f>
        <v>852047</v>
      </c>
      <c r="AS312" s="182" t="str">
        <f>INDEX(ATS!$A:$AE,MATCH(ATS!$AP312,ATS!$AD:$AD,0),2)</f>
        <v>Ronin Max RIG Photochromic</v>
      </c>
      <c r="AT312" s="182" t="str">
        <f>INDEX(ATS!$A:$AE,MATCH(ATS!$AP312,ATS!$AD:$AD,0),4)</f>
        <v>226100-OS</v>
      </c>
      <c r="AU312" s="148" t="str">
        <f>INDEX(ATS!$A:$AE,MATCH(ATS!$AP312,ATS!$AD:$AD,0),7)</f>
        <v>Stock</v>
      </c>
    </row>
    <row r="313" spans="1:47" x14ac:dyDescent="0.2">
      <c r="A313">
        <v>810119</v>
      </c>
      <c r="B313" t="s">
        <v>2112</v>
      </c>
      <c r="C313" t="s">
        <v>4226</v>
      </c>
      <c r="D313" t="s">
        <v>144</v>
      </c>
      <c r="E313" t="s">
        <v>94</v>
      </c>
      <c r="F313" t="s">
        <v>67</v>
      </c>
      <c r="G313" t="s">
        <v>128</v>
      </c>
      <c r="H313">
        <v>8</v>
      </c>
      <c r="I313">
        <v>8</v>
      </c>
      <c r="J313">
        <v>8</v>
      </c>
      <c r="K313">
        <v>8</v>
      </c>
      <c r="L313">
        <v>8</v>
      </c>
      <c r="M313">
        <v>8</v>
      </c>
      <c r="N313">
        <v>8</v>
      </c>
      <c r="O313">
        <v>8</v>
      </c>
      <c r="P313">
        <v>8</v>
      </c>
      <c r="Q313">
        <v>8</v>
      </c>
      <c r="R313">
        <v>8</v>
      </c>
      <c r="S313">
        <v>8</v>
      </c>
      <c r="T313">
        <v>8</v>
      </c>
      <c r="U313">
        <v>8</v>
      </c>
      <c r="V313">
        <v>8</v>
      </c>
      <c r="W313">
        <v>8</v>
      </c>
      <c r="X313">
        <v>8</v>
      </c>
      <c r="Y313">
        <v>8</v>
      </c>
      <c r="Z313">
        <v>8</v>
      </c>
      <c r="AA313">
        <v>8</v>
      </c>
      <c r="AC313" s="180" t="str">
        <f t="shared" si="19"/>
        <v>810119-BLACK-L</v>
      </c>
      <c r="AD313" s="181">
        <f>IF(B313="NET","",IF(B313="","",IFERROR(VLOOKUP(AC313,EAN!$A:$B,2,FALSE),"MANGLER - MÅ OPPDATERE EAN-FANEN")))</f>
        <v>7048652666451</v>
      </c>
      <c r="AE313" s="180">
        <f t="shared" si="16"/>
        <v>8</v>
      </c>
      <c r="AF313" s="180">
        <f t="shared" si="17"/>
        <v>8</v>
      </c>
      <c r="AH313" s="149">
        <f>IF(B313="NET","",IFERROR(VLOOKUP(AD313,'2) Order Form'!$W$9:$W$684,1,FALSE),"Ikke med I order form"))</f>
        <v>7048652666451</v>
      </c>
      <c r="AI313" s="171"/>
      <c r="AJ313" s="159">
        <v>7048652538741</v>
      </c>
      <c r="AK313" s="149">
        <f>IFERROR(VLOOKUP(AJ313,'2) Order Form'!$W$9:$W$724,1,FALSE),"Ikke med I order form")</f>
        <v>7048652538741</v>
      </c>
      <c r="AL313" s="182">
        <f>INDEX(ATS!$A:$AE,MATCH(ATS!$AJ313,ATS!$AD:$AD,0),1)</f>
        <v>828157</v>
      </c>
      <c r="AM313" s="182" t="str">
        <f>INDEX(ATS!$A:$AE,MATCH(ATS!$AJ313,ATS!$AD:$AD,0),2)</f>
        <v>Hunter Merino Fusion Jersey</v>
      </c>
      <c r="AN313" s="183" t="str">
        <f>INDEX(ATS!$A:$AE,MATCH(ATS!$AJ313,ATS!$AD:$AD,0),4)</f>
        <v>FOGRN-M</v>
      </c>
      <c r="AP313" s="149">
        <v>7048652666178</v>
      </c>
      <c r="AQ313" s="149">
        <f t="shared" si="18"/>
        <v>7048652666178</v>
      </c>
      <c r="AR313" s="182">
        <f>INDEX(ATS!$A:$AE,MATCH(ATS!$AP313,ATS!$AD:$AD,0),1)</f>
        <v>852047</v>
      </c>
      <c r="AS313" s="182" t="str">
        <f>INDEX(ATS!$A:$AE,MATCH(ATS!$AP313,ATS!$AD:$AD,0),2)</f>
        <v>Ronin Max RIG Photochromic</v>
      </c>
      <c r="AT313" s="182" t="str">
        <f>INDEX(ATS!$A:$AE,MATCH(ATS!$AP313,ATS!$AD:$AD,0),4)</f>
        <v>220100-OS</v>
      </c>
      <c r="AU313" s="148" t="str">
        <f>INDEX(ATS!$A:$AE,MATCH(ATS!$AP313,ATS!$AD:$AD,0),7)</f>
        <v>Stock</v>
      </c>
    </row>
    <row r="314" spans="1:47" x14ac:dyDescent="0.2">
      <c r="A314" s="155">
        <v>810120</v>
      </c>
      <c r="B314" t="s">
        <v>292</v>
      </c>
      <c r="H314" s="155">
        <v>202137</v>
      </c>
      <c r="I314" s="155">
        <v>202137</v>
      </c>
      <c r="J314" s="155">
        <v>202137</v>
      </c>
      <c r="K314" s="155">
        <v>202137</v>
      </c>
      <c r="L314" s="155">
        <v>202137</v>
      </c>
      <c r="M314" s="155">
        <v>202137</v>
      </c>
      <c r="N314" s="155">
        <v>202137</v>
      </c>
      <c r="O314" s="155">
        <v>202137</v>
      </c>
      <c r="P314" s="155">
        <v>202137</v>
      </c>
      <c r="Q314" s="155">
        <v>202137</v>
      </c>
      <c r="R314" s="155">
        <v>202137</v>
      </c>
      <c r="S314" s="155">
        <v>202137</v>
      </c>
      <c r="T314" s="155">
        <v>202137</v>
      </c>
      <c r="U314" s="155">
        <v>202137</v>
      </c>
      <c r="V314" s="155">
        <v>202137</v>
      </c>
      <c r="W314" s="155">
        <v>202137</v>
      </c>
      <c r="X314" s="155">
        <v>202137</v>
      </c>
      <c r="Y314" s="155">
        <v>202137</v>
      </c>
      <c r="Z314" s="155">
        <v>202137</v>
      </c>
      <c r="AA314" s="155">
        <v>202137</v>
      </c>
      <c r="AC314" s="180" t="str">
        <f t="shared" si="19"/>
        <v>810120-</v>
      </c>
      <c r="AD314" s="181" t="str">
        <f>IF(B314="NET","",IF(B314="","",IFERROR(VLOOKUP(AC314,EAN!$A:$B,2,FALSE),"MANGLER - MÅ OPPDATERE EAN-FANEN")))</f>
        <v/>
      </c>
      <c r="AE314" s="180">
        <f t="shared" si="16"/>
        <v>202137</v>
      </c>
      <c r="AF314" s="180">
        <f t="shared" si="17"/>
        <v>202137</v>
      </c>
      <c r="AH314" s="133" t="str">
        <f>IF(B314="NET","",IFERROR(VLOOKUP(AD314,'2) Order Form'!$W$9:$W$684,1,FALSE),"Ikke med I order form"))</f>
        <v/>
      </c>
      <c r="AJ314" s="159">
        <v>7048652538734</v>
      </c>
      <c r="AK314" s="149">
        <f>IFERROR(VLOOKUP(AJ314,'2) Order Form'!$W$9:$W$724,1,FALSE),"Ikke med I order form")</f>
        <v>7048652538734</v>
      </c>
      <c r="AL314" s="182">
        <f>INDEX(ATS!$A:$AE,MATCH(ATS!$AJ314,ATS!$AD:$AD,0),1)</f>
        <v>828157</v>
      </c>
      <c r="AM314" s="182" t="str">
        <f>INDEX(ATS!$A:$AE,MATCH(ATS!$AJ314,ATS!$AD:$AD,0),2)</f>
        <v>Hunter Merino Fusion Jersey</v>
      </c>
      <c r="AN314" s="183" t="str">
        <f>INDEX(ATS!$A:$AE,MATCH(ATS!$AJ314,ATS!$AD:$AD,0),4)</f>
        <v>FOGRN-L</v>
      </c>
      <c r="AP314" s="149">
        <v>7048652615350</v>
      </c>
      <c r="AQ314" s="149">
        <f t="shared" si="18"/>
        <v>7048652615350</v>
      </c>
      <c r="AR314" s="182">
        <f>INDEX(ATS!$A:$AE,MATCH(ATS!$AP314,ATS!$AD:$AD,0),1)</f>
        <v>852045</v>
      </c>
      <c r="AS314" s="182" t="str">
        <f>INDEX(ATS!$A:$AE,MATCH(ATS!$AP314,ATS!$AD:$AD,0),2)</f>
        <v>Ronin Max Polarized</v>
      </c>
      <c r="AT314" s="182" t="str">
        <f>INDEX(ATS!$A:$AE,MATCH(ATS!$AP314,ATS!$AD:$AD,0),4)</f>
        <v>230100-OS</v>
      </c>
      <c r="AU314" s="148" t="str">
        <f>INDEX(ATS!$A:$AE,MATCH(ATS!$AP314,ATS!$AD:$AD,0),7)</f>
        <v>Active</v>
      </c>
    </row>
    <row r="315" spans="1:47" x14ac:dyDescent="0.2">
      <c r="A315">
        <v>810120</v>
      </c>
      <c r="B315" t="s">
        <v>2174</v>
      </c>
      <c r="C315" t="s">
        <v>4226</v>
      </c>
      <c r="D315" t="s">
        <v>4266</v>
      </c>
      <c r="E315" t="s">
        <v>4235</v>
      </c>
      <c r="F315" t="s">
        <v>8</v>
      </c>
      <c r="G315" t="s">
        <v>128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C315" s="180" t="str">
        <f t="shared" si="19"/>
        <v>810120-10003-S</v>
      </c>
      <c r="AD315" s="181" t="str">
        <f>IF(B315="NET","",IF(B315="","",IFERROR(VLOOKUP(AC315,EAN!$A:$B,2,FALSE),"MANGLER - MÅ OPPDATERE EAN-FANEN")))</f>
        <v>MANGLER - MÅ OPPDATERE EAN-FANEN</v>
      </c>
      <c r="AE315" s="180">
        <f t="shared" si="16"/>
        <v>0</v>
      </c>
      <c r="AF315" s="180">
        <f t="shared" si="17"/>
        <v>0</v>
      </c>
      <c r="AH315" s="149" t="str">
        <f>IF(B315="NET","",IFERROR(VLOOKUP(AD315,'2) Order Form'!$W$9:$W$684,1,FALSE),"Ikke med I order form"))</f>
        <v>Ikke med I order form</v>
      </c>
      <c r="AI315" s="171"/>
      <c r="AJ315" s="159">
        <v>7048652538765</v>
      </c>
      <c r="AK315" s="149">
        <f>IFERROR(VLOOKUP(AJ315,'2) Order Form'!$W$9:$W$724,1,FALSE),"Ikke med I order form")</f>
        <v>7048652538765</v>
      </c>
      <c r="AL315" s="182">
        <f>INDEX(ATS!$A:$AE,MATCH(ATS!$AJ315,ATS!$AD:$AD,0),1)</f>
        <v>828157</v>
      </c>
      <c r="AM315" s="182" t="str">
        <f>INDEX(ATS!$A:$AE,MATCH(ATS!$AJ315,ATS!$AD:$AD,0),2)</f>
        <v>Hunter Merino Fusion Jersey</v>
      </c>
      <c r="AN315" s="183" t="str">
        <f>INDEX(ATS!$A:$AE,MATCH(ATS!$AJ315,ATS!$AD:$AD,0),4)</f>
        <v>FOGRN-XL</v>
      </c>
      <c r="AP315" s="149">
        <v>7048652615275</v>
      </c>
      <c r="AQ315" s="149">
        <f t="shared" si="18"/>
        <v>7048652615275</v>
      </c>
      <c r="AR315" s="182">
        <f>INDEX(ATS!$A:$AE,MATCH(ATS!$AP315,ATS!$AD:$AD,0),1)</f>
        <v>852049</v>
      </c>
      <c r="AS315" s="182" t="str">
        <f>INDEX(ATS!$A:$AE,MATCH(ATS!$AP315,ATS!$AD:$AD,0),2)</f>
        <v>Ronin RIG Reflect Lens</v>
      </c>
      <c r="AT315" s="182" t="str">
        <f>INDEX(ATS!$A:$AE,MATCH(ATS!$AP315,ATS!$AD:$AD,0),4)</f>
        <v>160000-OS</v>
      </c>
      <c r="AU315" s="148" t="str">
        <f>INDEX(ATS!$A:$AE,MATCH(ATS!$AP315,ATS!$AD:$AD,0),7)</f>
        <v>Active</v>
      </c>
    </row>
    <row r="316" spans="1:47" x14ac:dyDescent="0.2">
      <c r="A316">
        <v>810120</v>
      </c>
      <c r="B316" t="s">
        <v>2174</v>
      </c>
      <c r="C316" t="s">
        <v>4226</v>
      </c>
      <c r="D316" t="s">
        <v>4267</v>
      </c>
      <c r="E316" t="s">
        <v>4235</v>
      </c>
      <c r="F316" t="s">
        <v>7</v>
      </c>
      <c r="G316" t="s">
        <v>128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C316" s="180" t="str">
        <f t="shared" si="19"/>
        <v>810120-10003-M</v>
      </c>
      <c r="AD316" s="181" t="str">
        <f>IF(B316="NET","",IF(B316="","",IFERROR(VLOOKUP(AC316,EAN!$A:$B,2,FALSE),"MANGLER - MÅ OPPDATERE EAN-FANEN")))</f>
        <v>MANGLER - MÅ OPPDATERE EAN-FANEN</v>
      </c>
      <c r="AE316" s="180">
        <f t="shared" si="16"/>
        <v>0</v>
      </c>
      <c r="AF316" s="180">
        <f t="shared" si="17"/>
        <v>0</v>
      </c>
      <c r="AH316" s="133" t="str">
        <f>IF(B316="NET","",IFERROR(VLOOKUP(AD316,'2) Order Form'!$W$9:$W$684,1,FALSE),"Ikke med I order form"))</f>
        <v>Ikke med I order form</v>
      </c>
      <c r="AJ316" s="159">
        <v>7048652538796</v>
      </c>
      <c r="AK316" s="149">
        <f>IFERROR(VLOOKUP(AJ316,'2) Order Form'!$W$9:$W$724,1,FALSE),"Ikke med I order form")</f>
        <v>7048652538796</v>
      </c>
      <c r="AL316" s="182">
        <f>INDEX(ATS!$A:$AE,MATCH(ATS!$AJ316,ATS!$AD:$AD,0),1)</f>
        <v>828157</v>
      </c>
      <c r="AM316" s="182" t="str">
        <f>INDEX(ATS!$A:$AE,MATCH(ATS!$AJ316,ATS!$AD:$AD,0),2)</f>
        <v>Hunter Merino Fusion Jersey</v>
      </c>
      <c r="AN316" s="183" t="str">
        <f>INDEX(ATS!$A:$AE,MATCH(ATS!$AJ316,ATS!$AD:$AD,0),4)</f>
        <v>SEGRY-S</v>
      </c>
      <c r="AP316" s="149">
        <v>7048652615268</v>
      </c>
      <c r="AQ316" s="149">
        <f t="shared" si="18"/>
        <v>7048652615268</v>
      </c>
      <c r="AR316" s="182">
        <f>INDEX(ATS!$A:$AE,MATCH(ATS!$AP316,ATS!$AD:$AD,0),1)</f>
        <v>852049</v>
      </c>
      <c r="AS316" s="182" t="str">
        <f>INDEX(ATS!$A:$AE,MATCH(ATS!$AP316,ATS!$AD:$AD,0),2)</f>
        <v>Ronin RIG Reflect Lens</v>
      </c>
      <c r="AT316" s="182" t="str">
        <f>INDEX(ATS!$A:$AE,MATCH(ATS!$AP316,ATS!$AD:$AD,0),4)</f>
        <v>150000-OS</v>
      </c>
      <c r="AU316" s="148" t="str">
        <f>INDEX(ATS!$A:$AE,MATCH(ATS!$AP316,ATS!$AD:$AD,0),7)</f>
        <v>Active</v>
      </c>
    </row>
    <row r="317" spans="1:47" x14ac:dyDescent="0.2">
      <c r="A317">
        <v>810120</v>
      </c>
      <c r="B317" t="s">
        <v>2174</v>
      </c>
      <c r="C317" t="s">
        <v>4226</v>
      </c>
      <c r="D317" t="s">
        <v>4268</v>
      </c>
      <c r="E317" t="s">
        <v>4235</v>
      </c>
      <c r="F317" t="s">
        <v>67</v>
      </c>
      <c r="G317" t="s">
        <v>128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C317" s="180" t="str">
        <f t="shared" si="19"/>
        <v>810120-10003-L</v>
      </c>
      <c r="AD317" s="181" t="str">
        <f>IF(B317="NET","",IF(B317="","",IFERROR(VLOOKUP(AC317,EAN!$A:$B,2,FALSE),"MANGLER - MÅ OPPDATERE EAN-FANEN")))</f>
        <v>MANGLER - MÅ OPPDATERE EAN-FANEN</v>
      </c>
      <c r="AE317" s="180">
        <f t="shared" si="16"/>
        <v>0</v>
      </c>
      <c r="AF317" s="180">
        <f t="shared" si="17"/>
        <v>0</v>
      </c>
      <c r="AH317" s="149" t="str">
        <f>IF(B317="NET","",IFERROR(VLOOKUP(AD317,'2) Order Form'!$W$9:$W$684,1,FALSE),"Ikke med I order form"))</f>
        <v>Ikke med I order form</v>
      </c>
      <c r="AI317" s="171"/>
      <c r="AJ317" s="159">
        <v>7048652538789</v>
      </c>
      <c r="AK317" s="149">
        <f>IFERROR(VLOOKUP(AJ317,'2) Order Form'!$W$9:$W$724,1,FALSE),"Ikke med I order form")</f>
        <v>7048652538789</v>
      </c>
      <c r="AL317" s="182">
        <f>INDEX(ATS!$A:$AE,MATCH(ATS!$AJ317,ATS!$AD:$AD,0),1)</f>
        <v>828157</v>
      </c>
      <c r="AM317" s="182" t="str">
        <f>INDEX(ATS!$A:$AE,MATCH(ATS!$AJ317,ATS!$AD:$AD,0),2)</f>
        <v>Hunter Merino Fusion Jersey</v>
      </c>
      <c r="AN317" s="183" t="str">
        <f>INDEX(ATS!$A:$AE,MATCH(ATS!$AJ317,ATS!$AD:$AD,0),4)</f>
        <v>SEGRY-M</v>
      </c>
      <c r="AP317" s="149">
        <v>7048652615282</v>
      </c>
      <c r="AQ317" s="149">
        <f t="shared" si="18"/>
        <v>7048652615282</v>
      </c>
      <c r="AR317" s="182">
        <f>INDEX(ATS!$A:$AE,MATCH(ATS!$AP317,ATS!$AD:$AD,0),1)</f>
        <v>852049</v>
      </c>
      <c r="AS317" s="182" t="str">
        <f>INDEX(ATS!$A:$AE,MATCH(ATS!$AP317,ATS!$AD:$AD,0),2)</f>
        <v>Ronin RIG Reflect Lens</v>
      </c>
      <c r="AT317" s="182" t="str">
        <f>INDEX(ATS!$A:$AE,MATCH(ATS!$AP317,ATS!$AD:$AD,0),4)</f>
        <v>200000-OS</v>
      </c>
      <c r="AU317" s="148" t="str">
        <f>INDEX(ATS!$A:$AE,MATCH(ATS!$AP317,ATS!$AD:$AD,0),7)</f>
        <v>Active</v>
      </c>
    </row>
    <row r="318" spans="1:47" x14ac:dyDescent="0.2">
      <c r="A318">
        <v>810120</v>
      </c>
      <c r="B318" t="s">
        <v>2174</v>
      </c>
      <c r="C318" t="s">
        <v>4226</v>
      </c>
      <c r="D318" t="s">
        <v>4269</v>
      </c>
      <c r="E318" t="s">
        <v>4235</v>
      </c>
      <c r="F318" t="s">
        <v>68</v>
      </c>
      <c r="G318" t="s">
        <v>128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C318" s="180" t="str">
        <f t="shared" si="19"/>
        <v>810120-10003-XL</v>
      </c>
      <c r="AD318" s="181" t="str">
        <f>IF(B318="NET","",IF(B318="","",IFERROR(VLOOKUP(AC318,EAN!$A:$B,2,FALSE),"MANGLER - MÅ OPPDATERE EAN-FANEN")))</f>
        <v>MANGLER - MÅ OPPDATERE EAN-FANEN</v>
      </c>
      <c r="AE318" s="180">
        <f t="shared" si="16"/>
        <v>0</v>
      </c>
      <c r="AF318" s="180">
        <f t="shared" si="17"/>
        <v>0</v>
      </c>
      <c r="AH318" s="149" t="str">
        <f>IF(B318="NET","",IFERROR(VLOOKUP(AD318,'2) Order Form'!$W$9:$W$684,1,FALSE),"Ikke med I order form"))</f>
        <v>Ikke med I order form</v>
      </c>
      <c r="AI318" s="171"/>
      <c r="AJ318" s="159">
        <v>7048652538772</v>
      </c>
      <c r="AK318" s="149">
        <f>IFERROR(VLOOKUP(AJ318,'2) Order Form'!$W$9:$W$724,1,FALSE),"Ikke med I order form")</f>
        <v>7048652538772</v>
      </c>
      <c r="AL318" s="182">
        <f>INDEX(ATS!$A:$AE,MATCH(ATS!$AJ318,ATS!$AD:$AD,0),1)</f>
        <v>828157</v>
      </c>
      <c r="AM318" s="182" t="str">
        <f>INDEX(ATS!$A:$AE,MATCH(ATS!$AJ318,ATS!$AD:$AD,0),2)</f>
        <v>Hunter Merino Fusion Jersey</v>
      </c>
      <c r="AN318" s="183" t="str">
        <f>INDEX(ATS!$A:$AE,MATCH(ATS!$AJ318,ATS!$AD:$AD,0),4)</f>
        <v>SEGRY-L</v>
      </c>
      <c r="AP318" s="149">
        <v>7048652615251</v>
      </c>
      <c r="AQ318" s="149">
        <f t="shared" si="18"/>
        <v>7048652615251</v>
      </c>
      <c r="AR318" s="182">
        <f>INDEX(ATS!$A:$AE,MATCH(ATS!$AP318,ATS!$AD:$AD,0),1)</f>
        <v>852049</v>
      </c>
      <c r="AS318" s="182" t="str">
        <f>INDEX(ATS!$A:$AE,MATCH(ATS!$AP318,ATS!$AD:$AD,0),2)</f>
        <v>Ronin RIG Reflect Lens</v>
      </c>
      <c r="AT318" s="182" t="str">
        <f>INDEX(ATS!$A:$AE,MATCH(ATS!$AP318,ATS!$AD:$AD,0),4)</f>
        <v>060000-OS</v>
      </c>
      <c r="AU318" s="148" t="str">
        <f>INDEX(ATS!$A:$AE,MATCH(ATS!$AP318,ATS!$AD:$AD,0),7)</f>
        <v>Active</v>
      </c>
    </row>
    <row r="319" spans="1:47" x14ac:dyDescent="0.2">
      <c r="A319">
        <v>810120</v>
      </c>
      <c r="B319" t="s">
        <v>2174</v>
      </c>
      <c r="C319" t="s">
        <v>4226</v>
      </c>
      <c r="D319" t="s">
        <v>2152</v>
      </c>
      <c r="E319" t="s">
        <v>94</v>
      </c>
      <c r="F319" t="s">
        <v>8</v>
      </c>
      <c r="G319" t="s">
        <v>128</v>
      </c>
      <c r="H319">
        <v>23</v>
      </c>
      <c r="I319">
        <v>23</v>
      </c>
      <c r="J319">
        <v>23</v>
      </c>
      <c r="K319">
        <v>23</v>
      </c>
      <c r="L319">
        <v>23</v>
      </c>
      <c r="M319">
        <v>23</v>
      </c>
      <c r="N319">
        <v>23</v>
      </c>
      <c r="O319">
        <v>23</v>
      </c>
      <c r="P319">
        <v>23</v>
      </c>
      <c r="Q319">
        <v>23</v>
      </c>
      <c r="R319">
        <v>23</v>
      </c>
      <c r="S319">
        <v>23</v>
      </c>
      <c r="T319">
        <v>23</v>
      </c>
      <c r="U319">
        <v>23</v>
      </c>
      <c r="V319">
        <v>23</v>
      </c>
      <c r="W319">
        <v>23</v>
      </c>
      <c r="X319">
        <v>23</v>
      </c>
      <c r="Y319">
        <v>23</v>
      </c>
      <c r="Z319">
        <v>23</v>
      </c>
      <c r="AA319">
        <v>23</v>
      </c>
      <c r="AC319" s="180" t="str">
        <f t="shared" si="19"/>
        <v>810120-99901-S</v>
      </c>
      <c r="AD319" s="181">
        <f>IF(B319="NET","",IF(B319="","",IFERROR(VLOOKUP(AC319,EAN!$A:$B,2,FALSE),"MANGLER - MÅ OPPDATERE EAN-FANEN")))</f>
        <v>7048652715609</v>
      </c>
      <c r="AE319" s="180">
        <f t="shared" si="16"/>
        <v>23</v>
      </c>
      <c r="AF319" s="180">
        <f t="shared" si="17"/>
        <v>23</v>
      </c>
      <c r="AH319" s="149" t="str">
        <f>IF(B319="NET","",IFERROR(VLOOKUP(AD319,'2) Order Form'!$W$9:$W$684,1,FALSE),"Ikke med I order form"))</f>
        <v>Ikke med I order form</v>
      </c>
      <c r="AI319" s="171"/>
      <c r="AJ319" s="159">
        <v>7048652538802</v>
      </c>
      <c r="AK319" s="149">
        <f>IFERROR(VLOOKUP(AJ319,'2) Order Form'!$W$9:$W$724,1,FALSE),"Ikke med I order form")</f>
        <v>7048652538802</v>
      </c>
      <c r="AL319" s="182">
        <f>INDEX(ATS!$A:$AE,MATCH(ATS!$AJ319,ATS!$AD:$AD,0),1)</f>
        <v>828157</v>
      </c>
      <c r="AM319" s="182" t="str">
        <f>INDEX(ATS!$A:$AE,MATCH(ATS!$AJ319,ATS!$AD:$AD,0),2)</f>
        <v>Hunter Merino Fusion Jersey</v>
      </c>
      <c r="AN319" s="183" t="str">
        <f>INDEX(ATS!$A:$AE,MATCH(ATS!$AJ319,ATS!$AD:$AD,0),4)</f>
        <v>SEGRY-XL</v>
      </c>
      <c r="AP319" s="149">
        <v>7048652662156</v>
      </c>
      <c r="AQ319" s="149">
        <f t="shared" si="18"/>
        <v>7048652662156</v>
      </c>
      <c r="AR319" s="182">
        <f>INDEX(ATS!$A:$AE,MATCH(ATS!$AP319,ATS!$AD:$AD,0),1)</f>
        <v>810104</v>
      </c>
      <c r="AS319" s="182" t="str">
        <f>INDEX(ATS!$A:$AE,MATCH(ATS!$AP319,ATS!$AD:$AD,0),2)</f>
        <v>Ronin RIG Lens</v>
      </c>
      <c r="AT319" s="182" t="str">
        <f>INDEX(ATS!$A:$AE,MATCH(ATS!$AP319,ATS!$AD:$AD,0),4)</f>
        <v>010000-OS</v>
      </c>
      <c r="AU319" s="148" t="str">
        <f>INDEX(ATS!$A:$AE,MATCH(ATS!$AP319,ATS!$AD:$AD,0),7)</f>
        <v>Active</v>
      </c>
    </row>
    <row r="320" spans="1:47" x14ac:dyDescent="0.2">
      <c r="A320">
        <v>810120</v>
      </c>
      <c r="B320" t="s">
        <v>2174</v>
      </c>
      <c r="C320" t="s">
        <v>4226</v>
      </c>
      <c r="D320" t="s">
        <v>2153</v>
      </c>
      <c r="E320" t="s">
        <v>94</v>
      </c>
      <c r="F320" t="s">
        <v>7</v>
      </c>
      <c r="G320" t="s">
        <v>128</v>
      </c>
      <c r="H320">
        <v>54</v>
      </c>
      <c r="I320">
        <v>54</v>
      </c>
      <c r="J320">
        <v>54</v>
      </c>
      <c r="K320">
        <v>54</v>
      </c>
      <c r="L320">
        <v>54</v>
      </c>
      <c r="M320">
        <v>54</v>
      </c>
      <c r="N320">
        <v>54</v>
      </c>
      <c r="O320">
        <v>54</v>
      </c>
      <c r="P320">
        <v>54</v>
      </c>
      <c r="Q320">
        <v>54</v>
      </c>
      <c r="R320">
        <v>54</v>
      </c>
      <c r="S320">
        <v>54</v>
      </c>
      <c r="T320">
        <v>54</v>
      </c>
      <c r="U320">
        <v>54</v>
      </c>
      <c r="V320">
        <v>54</v>
      </c>
      <c r="W320">
        <v>54</v>
      </c>
      <c r="X320">
        <v>54</v>
      </c>
      <c r="Y320">
        <v>54</v>
      </c>
      <c r="Z320">
        <v>54</v>
      </c>
      <c r="AA320">
        <v>54</v>
      </c>
      <c r="AC320" s="180" t="str">
        <f t="shared" si="19"/>
        <v>810120-99901-M</v>
      </c>
      <c r="AD320" s="181">
        <f>IF(B320="NET","",IF(B320="","",IFERROR(VLOOKUP(AC320,EAN!$A:$B,2,FALSE),"MANGLER - MÅ OPPDATERE EAN-FANEN")))</f>
        <v>7048652715593</v>
      </c>
      <c r="AE320" s="180">
        <f t="shared" si="16"/>
        <v>54</v>
      </c>
      <c r="AF320" s="180">
        <f t="shared" si="17"/>
        <v>54</v>
      </c>
      <c r="AH320" s="149" t="str">
        <f>IF(B320="NET","",IFERROR(VLOOKUP(AD320,'2) Order Form'!$W$9:$W$684,1,FALSE),"Ikke med I order form"))</f>
        <v>Ikke med I order form</v>
      </c>
      <c r="AI320" s="171"/>
      <c r="AJ320" s="159">
        <v>7048652275752</v>
      </c>
      <c r="AK320" s="149">
        <f>IFERROR(VLOOKUP(AJ320,'2) Order Form'!$W$9:$W$724,1,FALSE),"Ikke med I order form")</f>
        <v>7048652275752</v>
      </c>
      <c r="AL320" s="182">
        <f>INDEX(ATS!$A:$AE,MATCH(ATS!$AJ320,ATS!$AD:$AD,0),1)</f>
        <v>828079</v>
      </c>
      <c r="AM320" s="182" t="str">
        <f>INDEX(ATS!$A:$AE,MATCH(ATS!$AJ320,ATS!$AD:$AD,0),2)</f>
        <v>Hunter Merino LS Jersey M</v>
      </c>
      <c r="AN320" s="183" t="str">
        <f>INDEX(ATS!$A:$AE,MATCH(ATS!$AJ320,ATS!$AD:$AD,0),4)</f>
        <v>BLACK-S</v>
      </c>
      <c r="AP320" s="149">
        <v>7048652615299</v>
      </c>
      <c r="AQ320" s="149">
        <f t="shared" si="18"/>
        <v>7048652615299</v>
      </c>
      <c r="AR320" s="182">
        <f>INDEX(ATS!$A:$AE,MATCH(ATS!$AP320,ATS!$AD:$AD,0),1)</f>
        <v>852048</v>
      </c>
      <c r="AS320" s="182" t="str">
        <f>INDEX(ATS!$A:$AE,MATCH(ATS!$AP320,ATS!$AD:$AD,0),2)</f>
        <v>Ronin Lens</v>
      </c>
      <c r="AT320" s="182" t="str">
        <f>INDEX(ATS!$A:$AE,MATCH(ATS!$AP320,ATS!$AD:$AD,0),4)</f>
        <v>100000-OS</v>
      </c>
      <c r="AU320" s="148" t="str">
        <f>INDEX(ATS!$A:$AE,MATCH(ATS!$AP320,ATS!$AD:$AD,0),7)</f>
        <v>Active</v>
      </c>
    </row>
    <row r="321" spans="1:47" x14ac:dyDescent="0.2">
      <c r="A321">
        <v>810120</v>
      </c>
      <c r="B321" t="s">
        <v>2174</v>
      </c>
      <c r="C321" t="s">
        <v>4226</v>
      </c>
      <c r="D321" t="s">
        <v>2154</v>
      </c>
      <c r="E321" t="s">
        <v>94</v>
      </c>
      <c r="F321" t="s">
        <v>67</v>
      </c>
      <c r="G321" t="s">
        <v>128</v>
      </c>
      <c r="H321">
        <v>51</v>
      </c>
      <c r="I321">
        <v>51</v>
      </c>
      <c r="J321">
        <v>51</v>
      </c>
      <c r="K321">
        <v>51</v>
      </c>
      <c r="L321">
        <v>51</v>
      </c>
      <c r="M321">
        <v>51</v>
      </c>
      <c r="N321">
        <v>51</v>
      </c>
      <c r="O321">
        <v>51</v>
      </c>
      <c r="P321">
        <v>51</v>
      </c>
      <c r="Q321">
        <v>51</v>
      </c>
      <c r="R321">
        <v>51</v>
      </c>
      <c r="S321">
        <v>51</v>
      </c>
      <c r="T321">
        <v>51</v>
      </c>
      <c r="U321">
        <v>51</v>
      </c>
      <c r="V321">
        <v>51</v>
      </c>
      <c r="W321">
        <v>51</v>
      </c>
      <c r="X321">
        <v>51</v>
      </c>
      <c r="Y321">
        <v>51</v>
      </c>
      <c r="Z321">
        <v>51</v>
      </c>
      <c r="AA321">
        <v>51</v>
      </c>
      <c r="AC321" s="180" t="str">
        <f t="shared" si="19"/>
        <v>810120-99901-L</v>
      </c>
      <c r="AD321" s="181">
        <f>IF(B321="NET","",IF(B321="","",IFERROR(VLOOKUP(AC321,EAN!$A:$B,2,FALSE),"MANGLER - MÅ OPPDATERE EAN-FANEN")))</f>
        <v>7048652715586</v>
      </c>
      <c r="AE321" s="180">
        <f t="shared" si="16"/>
        <v>51</v>
      </c>
      <c r="AF321" s="180">
        <f t="shared" si="17"/>
        <v>51</v>
      </c>
      <c r="AH321" s="149" t="str">
        <f>IF(B321="NET","",IFERROR(VLOOKUP(AD321,'2) Order Form'!$W$9:$W$684,1,FALSE),"Ikke med I order form"))</f>
        <v>Ikke med I order form</v>
      </c>
      <c r="AI321" s="171"/>
      <c r="AJ321" s="159">
        <v>7048652275745</v>
      </c>
      <c r="AK321" s="149">
        <f>IFERROR(VLOOKUP(AJ321,'2) Order Form'!$W$9:$W$724,1,FALSE),"Ikke med I order form")</f>
        <v>7048652275745</v>
      </c>
      <c r="AL321" s="182">
        <f>INDEX(ATS!$A:$AE,MATCH(ATS!$AJ321,ATS!$AD:$AD,0),1)</f>
        <v>828079</v>
      </c>
      <c r="AM321" s="182" t="str">
        <f>INDEX(ATS!$A:$AE,MATCH(ATS!$AJ321,ATS!$AD:$AD,0),2)</f>
        <v>Hunter Merino LS Jersey M</v>
      </c>
      <c r="AN321" s="183" t="str">
        <f>INDEX(ATS!$A:$AE,MATCH(ATS!$AJ321,ATS!$AD:$AD,0),4)</f>
        <v>BLACK-M</v>
      </c>
      <c r="AP321" s="149">
        <v>7048652615138</v>
      </c>
      <c r="AQ321" s="149">
        <f t="shared" si="18"/>
        <v>7048652615138</v>
      </c>
      <c r="AR321" s="182">
        <f>INDEX(ATS!$A:$AE,MATCH(ATS!$AP321,ATS!$AD:$AD,0),1)</f>
        <v>852050</v>
      </c>
      <c r="AS321" s="182" t="str">
        <f>INDEX(ATS!$A:$AE,MATCH(ATS!$AP321,ATS!$AD:$AD,0),2)</f>
        <v>Ronin RIG Photochromic Lens</v>
      </c>
      <c r="AT321" s="182" t="str">
        <f>INDEX(ATS!$A:$AE,MATCH(ATS!$AP321,ATS!$AD:$AD,0),4)</f>
        <v>220000-OS</v>
      </c>
      <c r="AU321" s="148" t="str">
        <f>INDEX(ATS!$A:$AE,MATCH(ATS!$AP321,ATS!$AD:$AD,0),7)</f>
        <v>Active</v>
      </c>
    </row>
    <row r="322" spans="1:47" x14ac:dyDescent="0.2">
      <c r="A322">
        <v>810120</v>
      </c>
      <c r="B322" t="s">
        <v>2174</v>
      </c>
      <c r="C322" t="s">
        <v>4226</v>
      </c>
      <c r="D322" t="s">
        <v>2155</v>
      </c>
      <c r="E322" t="s">
        <v>94</v>
      </c>
      <c r="F322" t="s">
        <v>68</v>
      </c>
      <c r="G322" t="s">
        <v>128</v>
      </c>
      <c r="H322">
        <v>26</v>
      </c>
      <c r="I322">
        <v>26</v>
      </c>
      <c r="J322">
        <v>26</v>
      </c>
      <c r="K322">
        <v>26</v>
      </c>
      <c r="L322">
        <v>26</v>
      </c>
      <c r="M322">
        <v>26</v>
      </c>
      <c r="N322">
        <v>26</v>
      </c>
      <c r="O322">
        <v>26</v>
      </c>
      <c r="P322">
        <v>26</v>
      </c>
      <c r="Q322">
        <v>26</v>
      </c>
      <c r="R322">
        <v>26</v>
      </c>
      <c r="S322">
        <v>26</v>
      </c>
      <c r="T322">
        <v>26</v>
      </c>
      <c r="U322">
        <v>26</v>
      </c>
      <c r="V322">
        <v>26</v>
      </c>
      <c r="W322">
        <v>26</v>
      </c>
      <c r="X322">
        <v>26</v>
      </c>
      <c r="Y322">
        <v>26</v>
      </c>
      <c r="Z322">
        <v>26</v>
      </c>
      <c r="AA322">
        <v>26</v>
      </c>
      <c r="AC322" s="180" t="str">
        <f t="shared" si="19"/>
        <v>810120-99901-XL</v>
      </c>
      <c r="AD322" s="181">
        <f>IF(B322="NET","",IF(B322="","",IFERROR(VLOOKUP(AC322,EAN!$A:$B,2,FALSE),"MANGLER - MÅ OPPDATERE EAN-FANEN")))</f>
        <v>7048652715616</v>
      </c>
      <c r="AE322" s="180">
        <f t="shared" si="16"/>
        <v>26</v>
      </c>
      <c r="AF322" s="180">
        <f t="shared" si="17"/>
        <v>26</v>
      </c>
      <c r="AH322" s="149" t="str">
        <f>IF(B322="NET","",IFERROR(VLOOKUP(AD322,'2) Order Form'!$W$9:$W$684,1,FALSE),"Ikke med I order form"))</f>
        <v>Ikke med I order form</v>
      </c>
      <c r="AI322" s="171"/>
      <c r="AJ322" s="159">
        <v>7048652275738</v>
      </c>
      <c r="AK322" s="149">
        <f>IFERROR(VLOOKUP(AJ322,'2) Order Form'!$W$9:$W$724,1,FALSE),"Ikke med I order form")</f>
        <v>7048652275738</v>
      </c>
      <c r="AL322" s="182">
        <f>INDEX(ATS!$A:$AE,MATCH(ATS!$AJ322,ATS!$AD:$AD,0),1)</f>
        <v>828079</v>
      </c>
      <c r="AM322" s="182" t="str">
        <f>INDEX(ATS!$A:$AE,MATCH(ATS!$AJ322,ATS!$AD:$AD,0),2)</f>
        <v>Hunter Merino LS Jersey M</v>
      </c>
      <c r="AN322" s="183" t="str">
        <f>INDEX(ATS!$A:$AE,MATCH(ATS!$AJ322,ATS!$AD:$AD,0),4)</f>
        <v>BLACK-L</v>
      </c>
      <c r="AP322" s="149">
        <v>7048652614919</v>
      </c>
      <c r="AQ322" s="149">
        <f t="shared" si="18"/>
        <v>7048652614919</v>
      </c>
      <c r="AR322" s="182">
        <f>INDEX(ATS!$A:$AE,MATCH(ATS!$AP322,ATS!$AD:$AD,0),1)</f>
        <v>852058</v>
      </c>
      <c r="AS322" s="182" t="str">
        <f>INDEX(ATS!$A:$AE,MATCH(ATS!$AP322,ATS!$AD:$AD,0),2)</f>
        <v>Ronin Polarized Lens</v>
      </c>
      <c r="AT322" s="182" t="str">
        <f>INDEX(ATS!$A:$AE,MATCH(ATS!$AP322,ATS!$AD:$AD,0),4)</f>
        <v>230000-OS</v>
      </c>
      <c r="AU322" s="148" t="str">
        <f>INDEX(ATS!$A:$AE,MATCH(ATS!$AP322,ATS!$AD:$AD,0),7)</f>
        <v>Active</v>
      </c>
    </row>
    <row r="323" spans="1:47" x14ac:dyDescent="0.2">
      <c r="A323">
        <v>810120</v>
      </c>
      <c r="B323" t="s">
        <v>2174</v>
      </c>
      <c r="C323" t="s">
        <v>4226</v>
      </c>
      <c r="D323" t="s">
        <v>212</v>
      </c>
      <c r="E323" t="s">
        <v>204</v>
      </c>
      <c r="F323" t="s">
        <v>8</v>
      </c>
      <c r="G323" t="s">
        <v>401</v>
      </c>
      <c r="H323">
        <v>7</v>
      </c>
      <c r="I323">
        <v>7</v>
      </c>
      <c r="J323">
        <v>7</v>
      </c>
      <c r="K323">
        <v>7</v>
      </c>
      <c r="L323">
        <v>7</v>
      </c>
      <c r="M323">
        <v>7</v>
      </c>
      <c r="N323">
        <v>7</v>
      </c>
      <c r="O323">
        <v>7</v>
      </c>
      <c r="P323">
        <v>7</v>
      </c>
      <c r="Q323">
        <v>7</v>
      </c>
      <c r="R323">
        <v>7</v>
      </c>
      <c r="S323">
        <v>7</v>
      </c>
      <c r="T323">
        <v>7</v>
      </c>
      <c r="U323">
        <v>7</v>
      </c>
      <c r="V323">
        <v>7</v>
      </c>
      <c r="W323">
        <v>7</v>
      </c>
      <c r="X323">
        <v>7</v>
      </c>
      <c r="Y323">
        <v>7</v>
      </c>
      <c r="Z323">
        <v>7</v>
      </c>
      <c r="AA323">
        <v>7</v>
      </c>
      <c r="AC323" s="180" t="str">
        <f t="shared" si="19"/>
        <v>810120-FOGRN-S</v>
      </c>
      <c r="AD323" s="181">
        <f>IF(B323="NET","",IF(B323="","",IFERROR(VLOOKUP(AC323,EAN!$A:$B,2,FALSE),"MANGLER - MÅ OPPDATERE EAN-FANEN")))</f>
        <v>7048652715562</v>
      </c>
      <c r="AE323" s="180">
        <f t="shared" si="16"/>
        <v>7</v>
      </c>
      <c r="AF323" s="180">
        <f t="shared" si="17"/>
        <v>7</v>
      </c>
      <c r="AH323" s="149" t="str">
        <f>IF(B323="NET","",IFERROR(VLOOKUP(AD323,'2) Order Form'!$W$9:$W$684,1,FALSE),"Ikke med I order form"))</f>
        <v>Ikke med I order form</v>
      </c>
      <c r="AI323" s="171"/>
      <c r="AJ323" s="159">
        <v>7048652275769</v>
      </c>
      <c r="AK323" s="149">
        <f>IFERROR(VLOOKUP(AJ323,'2) Order Form'!$W$9:$W$724,1,FALSE),"Ikke med I order form")</f>
        <v>7048652275769</v>
      </c>
      <c r="AL323" s="182">
        <f>INDEX(ATS!$A:$AE,MATCH(ATS!$AJ323,ATS!$AD:$AD,0),1)</f>
        <v>828079</v>
      </c>
      <c r="AM323" s="182" t="str">
        <f>INDEX(ATS!$A:$AE,MATCH(ATS!$AJ323,ATS!$AD:$AD,0),2)</f>
        <v>Hunter Merino LS Jersey M</v>
      </c>
      <c r="AN323" s="183" t="str">
        <f>INDEX(ATS!$A:$AE,MATCH(ATS!$AJ323,ATS!$AD:$AD,0),4)</f>
        <v>BLACK-XL</v>
      </c>
      <c r="AP323" s="149">
        <v>7048652615107</v>
      </c>
      <c r="AQ323" s="149">
        <f t="shared" si="18"/>
        <v>7048652615107</v>
      </c>
      <c r="AR323" s="182">
        <f>INDEX(ATS!$A:$AE,MATCH(ATS!$AP323,ATS!$AD:$AD,0),1)</f>
        <v>852052</v>
      </c>
      <c r="AS323" s="182" t="str">
        <f>INDEX(ATS!$A:$AE,MATCH(ATS!$AP323,ATS!$AD:$AD,0),2)</f>
        <v>Ronin Max RIG Reflect Lens</v>
      </c>
      <c r="AT323" s="182" t="str">
        <f>INDEX(ATS!$A:$AE,MATCH(ATS!$AP323,ATS!$AD:$AD,0),4)</f>
        <v>160000-OS</v>
      </c>
      <c r="AU323" s="148" t="str">
        <f>INDEX(ATS!$A:$AE,MATCH(ATS!$AP323,ATS!$AD:$AD,0),7)</f>
        <v>Active</v>
      </c>
    </row>
    <row r="324" spans="1:47" x14ac:dyDescent="0.2">
      <c r="A324">
        <v>810120</v>
      </c>
      <c r="B324" t="s">
        <v>2174</v>
      </c>
      <c r="C324" t="s">
        <v>4226</v>
      </c>
      <c r="D324" t="s">
        <v>213</v>
      </c>
      <c r="E324" t="s">
        <v>204</v>
      </c>
      <c r="F324" t="s">
        <v>7</v>
      </c>
      <c r="G324" t="s">
        <v>401</v>
      </c>
      <c r="H324">
        <v>4</v>
      </c>
      <c r="I324">
        <v>4</v>
      </c>
      <c r="J324">
        <v>4</v>
      </c>
      <c r="K324">
        <v>4</v>
      </c>
      <c r="L324">
        <v>4</v>
      </c>
      <c r="M324">
        <v>4</v>
      </c>
      <c r="N324">
        <v>4</v>
      </c>
      <c r="O324">
        <v>4</v>
      </c>
      <c r="P324">
        <v>4</v>
      </c>
      <c r="Q324">
        <v>4</v>
      </c>
      <c r="R324">
        <v>4</v>
      </c>
      <c r="S324">
        <v>4</v>
      </c>
      <c r="T324">
        <v>4</v>
      </c>
      <c r="U324">
        <v>4</v>
      </c>
      <c r="V324">
        <v>4</v>
      </c>
      <c r="W324">
        <v>4</v>
      </c>
      <c r="X324">
        <v>4</v>
      </c>
      <c r="Y324">
        <v>4</v>
      </c>
      <c r="Z324">
        <v>4</v>
      </c>
      <c r="AA324">
        <v>4</v>
      </c>
      <c r="AC324" s="180" t="str">
        <f t="shared" si="19"/>
        <v>810120-FOGRN-M</v>
      </c>
      <c r="AD324" s="181">
        <f>IF(B324="NET","",IF(B324="","",IFERROR(VLOOKUP(AC324,EAN!$A:$B,2,FALSE),"MANGLER - MÅ OPPDATERE EAN-FANEN")))</f>
        <v>7048652715555</v>
      </c>
      <c r="AE324" s="180">
        <f t="shared" si="16"/>
        <v>4</v>
      </c>
      <c r="AF324" s="180">
        <f t="shared" si="17"/>
        <v>4</v>
      </c>
      <c r="AH324" s="149" t="str">
        <f>IF(B324="NET","",IFERROR(VLOOKUP(AD324,'2) Order Form'!$W$9:$W$684,1,FALSE),"Ikke med I order form"))</f>
        <v>Ikke med I order form</v>
      </c>
      <c r="AI324" s="171"/>
      <c r="AJ324" s="159">
        <v>7048652544841</v>
      </c>
      <c r="AK324" s="149">
        <f>IFERROR(VLOOKUP(AJ324,'2) Order Form'!$W$9:$W$724,1,FALSE),"Ikke med I order form")</f>
        <v>7048652544841</v>
      </c>
      <c r="AL324" s="182">
        <f>INDEX(ATS!$A:$AE,MATCH(ATS!$AJ324,ATS!$AD:$AD,0),1)</f>
        <v>828079</v>
      </c>
      <c r="AM324" s="182" t="str">
        <f>INDEX(ATS!$A:$AE,MATCH(ATS!$AJ324,ATS!$AD:$AD,0),2)</f>
        <v>Hunter Merino LS Jersey M</v>
      </c>
      <c r="AN324" s="183" t="str">
        <f>INDEX(ATS!$A:$AE,MATCH(ATS!$AJ324,ATS!$AD:$AD,0),4)</f>
        <v>FOGRN-S</v>
      </c>
      <c r="AP324" s="149">
        <v>7048652615091</v>
      </c>
      <c r="AQ324" s="149">
        <f t="shared" si="18"/>
        <v>7048652615091</v>
      </c>
      <c r="AR324" s="182">
        <f>INDEX(ATS!$A:$AE,MATCH(ATS!$AP324,ATS!$AD:$AD,0),1)</f>
        <v>852052</v>
      </c>
      <c r="AS324" s="182" t="str">
        <f>INDEX(ATS!$A:$AE,MATCH(ATS!$AP324,ATS!$AD:$AD,0),2)</f>
        <v>Ronin Max RIG Reflect Lens</v>
      </c>
      <c r="AT324" s="182" t="str">
        <f>INDEX(ATS!$A:$AE,MATCH(ATS!$AP324,ATS!$AD:$AD,0),4)</f>
        <v>150000-OS</v>
      </c>
      <c r="AU324" s="148" t="str">
        <f>INDEX(ATS!$A:$AE,MATCH(ATS!$AP324,ATS!$AD:$AD,0),7)</f>
        <v>Active</v>
      </c>
    </row>
    <row r="325" spans="1:47" x14ac:dyDescent="0.2">
      <c r="A325">
        <v>810120</v>
      </c>
      <c r="B325" t="s">
        <v>2174</v>
      </c>
      <c r="C325" t="s">
        <v>4226</v>
      </c>
      <c r="D325" t="s">
        <v>214</v>
      </c>
      <c r="E325" t="s">
        <v>204</v>
      </c>
      <c r="F325" t="s">
        <v>67</v>
      </c>
      <c r="G325" t="s">
        <v>401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C325" s="180" t="str">
        <f t="shared" si="19"/>
        <v>810120-FOGRN-L</v>
      </c>
      <c r="AD325" s="181">
        <f>IF(B325="NET","",IF(B325="","",IFERROR(VLOOKUP(AC325,EAN!$A:$B,2,FALSE),"MANGLER - MÅ OPPDATERE EAN-FANEN")))</f>
        <v>7048652715548</v>
      </c>
      <c r="AE325" s="180">
        <f t="shared" ref="AE325:AE388" si="20">H325</f>
        <v>0</v>
      </c>
      <c r="AF325" s="180">
        <f t="shared" ref="AF325:AF388" si="21">AA325</f>
        <v>0</v>
      </c>
      <c r="AH325" s="133" t="str">
        <f>IF(B325="NET","",IFERROR(VLOOKUP(AD325,'2) Order Form'!$W$9:$W$684,1,FALSE),"Ikke med I order form"))</f>
        <v>Ikke med I order form</v>
      </c>
      <c r="AJ325" s="159">
        <v>7048652544834</v>
      </c>
      <c r="AK325" s="149">
        <f>IFERROR(VLOOKUP(AJ325,'2) Order Form'!$W$9:$W$724,1,FALSE),"Ikke med I order form")</f>
        <v>7048652544834</v>
      </c>
      <c r="AL325" s="182">
        <f>INDEX(ATS!$A:$AE,MATCH(ATS!$AJ325,ATS!$AD:$AD,0),1)</f>
        <v>828079</v>
      </c>
      <c r="AM325" s="182" t="str">
        <f>INDEX(ATS!$A:$AE,MATCH(ATS!$AJ325,ATS!$AD:$AD,0),2)</f>
        <v>Hunter Merino LS Jersey M</v>
      </c>
      <c r="AN325" s="183" t="str">
        <f>INDEX(ATS!$A:$AE,MATCH(ATS!$AJ325,ATS!$AD:$AD,0),4)</f>
        <v>FOGRN-M</v>
      </c>
      <c r="AP325" s="149">
        <v>7048652615114</v>
      </c>
      <c r="AQ325" s="149">
        <f t="shared" ref="AQ325:AQ388" si="22">IFERROR(VLOOKUP(AP325,$AJ$4:$AJ$1500,1,FALSE),"Ikke med i Elastic")</f>
        <v>7048652615114</v>
      </c>
      <c r="AR325" s="182">
        <f>INDEX(ATS!$A:$AE,MATCH(ATS!$AP325,ATS!$AD:$AD,0),1)</f>
        <v>852052</v>
      </c>
      <c r="AS325" s="182" t="str">
        <f>INDEX(ATS!$A:$AE,MATCH(ATS!$AP325,ATS!$AD:$AD,0),2)</f>
        <v>Ronin Max RIG Reflect Lens</v>
      </c>
      <c r="AT325" s="182" t="str">
        <f>INDEX(ATS!$A:$AE,MATCH(ATS!$AP325,ATS!$AD:$AD,0),4)</f>
        <v>200000-OS</v>
      </c>
      <c r="AU325" s="148" t="str">
        <f>INDEX(ATS!$A:$AE,MATCH(ATS!$AP325,ATS!$AD:$AD,0),7)</f>
        <v>Active</v>
      </c>
    </row>
    <row r="326" spans="1:47" x14ac:dyDescent="0.2">
      <c r="A326">
        <v>810120</v>
      </c>
      <c r="B326" t="s">
        <v>2174</v>
      </c>
      <c r="C326" t="s">
        <v>4226</v>
      </c>
      <c r="D326" t="s">
        <v>215</v>
      </c>
      <c r="E326" t="s">
        <v>204</v>
      </c>
      <c r="F326" t="s">
        <v>68</v>
      </c>
      <c r="G326" t="s">
        <v>401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C326" s="180" t="str">
        <f t="shared" ref="AC326:AC389" si="23">CONCATENATE(A326,"-",D326)</f>
        <v>810120-FOGRN-XL</v>
      </c>
      <c r="AD326" s="181">
        <f>IF(B326="NET","",IF(B326="","",IFERROR(VLOOKUP(AC326,EAN!$A:$B,2,FALSE),"MANGLER - MÅ OPPDATERE EAN-FANEN")))</f>
        <v>7048652715579</v>
      </c>
      <c r="AE326" s="180">
        <f t="shared" si="20"/>
        <v>0</v>
      </c>
      <c r="AF326" s="180">
        <f t="shared" si="21"/>
        <v>0</v>
      </c>
      <c r="AH326" s="133" t="str">
        <f>IF(B326="NET","",IFERROR(VLOOKUP(AD326,'2) Order Form'!$W$9:$W$684,1,FALSE),"Ikke med I order form"))</f>
        <v>Ikke med I order form</v>
      </c>
      <c r="AJ326" s="159">
        <v>7048652544827</v>
      </c>
      <c r="AK326" s="149">
        <f>IFERROR(VLOOKUP(AJ326,'2) Order Form'!$W$9:$W$724,1,FALSE),"Ikke med I order form")</f>
        <v>7048652544827</v>
      </c>
      <c r="AL326" s="182">
        <f>INDEX(ATS!$A:$AE,MATCH(ATS!$AJ326,ATS!$AD:$AD,0),1)</f>
        <v>828079</v>
      </c>
      <c r="AM326" s="182" t="str">
        <f>INDEX(ATS!$A:$AE,MATCH(ATS!$AJ326,ATS!$AD:$AD,0),2)</f>
        <v>Hunter Merino LS Jersey M</v>
      </c>
      <c r="AN326" s="183" t="str">
        <f>INDEX(ATS!$A:$AE,MATCH(ATS!$AJ326,ATS!$AD:$AD,0),4)</f>
        <v>FOGRN-L</v>
      </c>
      <c r="AP326" s="149">
        <v>7048652615084</v>
      </c>
      <c r="AQ326" s="149">
        <f t="shared" si="22"/>
        <v>7048652615084</v>
      </c>
      <c r="AR326" s="182">
        <f>INDEX(ATS!$A:$AE,MATCH(ATS!$AP326,ATS!$AD:$AD,0),1)</f>
        <v>852052</v>
      </c>
      <c r="AS326" s="182" t="str">
        <f>INDEX(ATS!$A:$AE,MATCH(ATS!$AP326,ATS!$AD:$AD,0),2)</f>
        <v>Ronin Max RIG Reflect Lens</v>
      </c>
      <c r="AT326" s="182" t="str">
        <f>INDEX(ATS!$A:$AE,MATCH(ATS!$AP326,ATS!$AD:$AD,0),4)</f>
        <v>060000-OS</v>
      </c>
      <c r="AU326" s="148" t="str">
        <f>INDEX(ATS!$A:$AE,MATCH(ATS!$AP326,ATS!$AD:$AD,0),7)</f>
        <v>Active</v>
      </c>
    </row>
    <row r="327" spans="1:47" x14ac:dyDescent="0.2">
      <c r="A327" s="155">
        <v>810121</v>
      </c>
      <c r="B327" t="s">
        <v>292</v>
      </c>
      <c r="H327" s="155">
        <v>202137</v>
      </c>
      <c r="I327" s="155">
        <v>202137</v>
      </c>
      <c r="J327" s="155">
        <v>202137</v>
      </c>
      <c r="K327" s="155">
        <v>202137</v>
      </c>
      <c r="L327" s="155">
        <v>202137</v>
      </c>
      <c r="M327" s="155">
        <v>202137</v>
      </c>
      <c r="N327" s="155">
        <v>202137</v>
      </c>
      <c r="O327" s="155">
        <v>202137</v>
      </c>
      <c r="P327" s="155">
        <v>202137</v>
      </c>
      <c r="Q327" s="155">
        <v>202137</v>
      </c>
      <c r="R327" s="155">
        <v>202137</v>
      </c>
      <c r="S327" s="155">
        <v>202137</v>
      </c>
      <c r="T327" s="155">
        <v>202137</v>
      </c>
      <c r="U327" s="155">
        <v>202137</v>
      </c>
      <c r="V327" s="155">
        <v>202137</v>
      </c>
      <c r="W327" s="155">
        <v>202137</v>
      </c>
      <c r="X327" s="155">
        <v>202137</v>
      </c>
      <c r="Y327" s="155">
        <v>202137</v>
      </c>
      <c r="Z327" s="155">
        <v>202137</v>
      </c>
      <c r="AA327" s="155">
        <v>202137</v>
      </c>
      <c r="AC327" s="180" t="str">
        <f t="shared" si="23"/>
        <v>810121-</v>
      </c>
      <c r="AD327" s="181" t="str">
        <f>IF(B327="NET","",IF(B327="","",IFERROR(VLOOKUP(AC327,EAN!$A:$B,2,FALSE),"MANGLER - MÅ OPPDATERE EAN-FANEN")))</f>
        <v/>
      </c>
      <c r="AE327" s="180">
        <f t="shared" si="20"/>
        <v>202137</v>
      </c>
      <c r="AF327" s="180">
        <f t="shared" si="21"/>
        <v>202137</v>
      </c>
      <c r="AH327" s="133" t="str">
        <f>IF(B327="NET","",IFERROR(VLOOKUP(AD327,'2) Order Form'!$W$9:$W$684,1,FALSE),"Ikke med I order form"))</f>
        <v/>
      </c>
      <c r="AJ327" s="159">
        <v>7048652544858</v>
      </c>
      <c r="AK327" s="149">
        <f>IFERROR(VLOOKUP(AJ327,'2) Order Form'!$W$9:$W$724,1,FALSE),"Ikke med I order form")</f>
        <v>7048652544858</v>
      </c>
      <c r="AL327" s="182">
        <f>INDEX(ATS!$A:$AE,MATCH(ATS!$AJ327,ATS!$AD:$AD,0),1)</f>
        <v>828079</v>
      </c>
      <c r="AM327" s="182" t="str">
        <f>INDEX(ATS!$A:$AE,MATCH(ATS!$AJ327,ATS!$AD:$AD,0),2)</f>
        <v>Hunter Merino LS Jersey M</v>
      </c>
      <c r="AN327" s="183" t="str">
        <f>INDEX(ATS!$A:$AE,MATCH(ATS!$AJ327,ATS!$AD:$AD,0),4)</f>
        <v>FOGRN-XL</v>
      </c>
      <c r="AP327" s="149">
        <v>7048652662163</v>
      </c>
      <c r="AQ327" s="149">
        <f t="shared" si="22"/>
        <v>7048652662163</v>
      </c>
      <c r="AR327" s="182">
        <f>INDEX(ATS!$A:$AE,MATCH(ATS!$AP327,ATS!$AD:$AD,0),1)</f>
        <v>810105</v>
      </c>
      <c r="AS327" s="182" t="str">
        <f>INDEX(ATS!$A:$AE,MATCH(ATS!$AP327,ATS!$AD:$AD,0),2)</f>
        <v>Ronin Max RIG Lens</v>
      </c>
      <c r="AT327" s="182" t="str">
        <f>INDEX(ATS!$A:$AE,MATCH(ATS!$AP327,ATS!$AD:$AD,0),4)</f>
        <v>010000-OS</v>
      </c>
      <c r="AU327" s="148" t="str">
        <f>INDEX(ATS!$A:$AE,MATCH(ATS!$AP327,ATS!$AD:$AD,0),7)</f>
        <v>Active</v>
      </c>
    </row>
    <row r="328" spans="1:47" x14ac:dyDescent="0.2">
      <c r="A328">
        <v>810121</v>
      </c>
      <c r="B328" t="s">
        <v>4270</v>
      </c>
      <c r="C328" t="s">
        <v>4226</v>
      </c>
      <c r="D328" t="s">
        <v>4271</v>
      </c>
      <c r="E328" t="s">
        <v>4235</v>
      </c>
      <c r="F328" t="s">
        <v>69</v>
      </c>
      <c r="G328" t="s">
        <v>128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C328" s="180" t="str">
        <f t="shared" si="23"/>
        <v>810121-10003-XS</v>
      </c>
      <c r="AD328" s="181" t="str">
        <f>IF(B328="NET","",IF(B328="","",IFERROR(VLOOKUP(AC328,EAN!$A:$B,2,FALSE),"MANGLER - MÅ OPPDATERE EAN-FANEN")))</f>
        <v>MANGLER - MÅ OPPDATERE EAN-FANEN</v>
      </c>
      <c r="AE328" s="180">
        <f t="shared" si="20"/>
        <v>0</v>
      </c>
      <c r="AF328" s="180">
        <f t="shared" si="21"/>
        <v>0</v>
      </c>
      <c r="AH328" s="133" t="str">
        <f>IF(B328="NET","",IFERROR(VLOOKUP(AD328,'2) Order Form'!$W$9:$W$684,1,FALSE),"Ikke med I order form"))</f>
        <v>Ikke med I order form</v>
      </c>
      <c r="AJ328" s="159">
        <v>7048652275950</v>
      </c>
      <c r="AK328" s="149">
        <f>IFERROR(VLOOKUP(AJ328,'2) Order Form'!$W$9:$W$724,1,FALSE),"Ikke med I order form")</f>
        <v>7048652275950</v>
      </c>
      <c r="AL328" s="182">
        <f>INDEX(ATS!$A:$AE,MATCH(ATS!$AJ328,ATS!$AD:$AD,0),1)</f>
        <v>828081</v>
      </c>
      <c r="AM328" s="182" t="str">
        <f>INDEX(ATS!$A:$AE,MATCH(ATS!$AJ328,ATS!$AD:$AD,0),2)</f>
        <v>Hunter Merino SS Jersey M</v>
      </c>
      <c r="AN328" s="183" t="str">
        <f>INDEX(ATS!$A:$AE,MATCH(ATS!$AJ328,ATS!$AD:$AD,0),4)</f>
        <v>BLACK-S</v>
      </c>
      <c r="AP328" s="149">
        <v>7048652615121</v>
      </c>
      <c r="AQ328" s="149">
        <f t="shared" si="22"/>
        <v>7048652615121</v>
      </c>
      <c r="AR328" s="182">
        <f>INDEX(ATS!$A:$AE,MATCH(ATS!$AP328,ATS!$AD:$AD,0),1)</f>
        <v>852051</v>
      </c>
      <c r="AS328" s="182" t="str">
        <f>INDEX(ATS!$A:$AE,MATCH(ATS!$AP328,ATS!$AD:$AD,0),2)</f>
        <v>Ronin Max Lens</v>
      </c>
      <c r="AT328" s="182" t="str">
        <f>INDEX(ATS!$A:$AE,MATCH(ATS!$AP328,ATS!$AD:$AD,0),4)</f>
        <v>100000-OS</v>
      </c>
      <c r="AU328" s="148" t="str">
        <f>INDEX(ATS!$A:$AE,MATCH(ATS!$AP328,ATS!$AD:$AD,0),7)</f>
        <v>Active</v>
      </c>
    </row>
    <row r="329" spans="1:47" x14ac:dyDescent="0.2">
      <c r="A329">
        <v>810121</v>
      </c>
      <c r="B329" t="s">
        <v>4270</v>
      </c>
      <c r="C329" t="s">
        <v>4226</v>
      </c>
      <c r="D329" t="s">
        <v>4266</v>
      </c>
      <c r="E329" t="s">
        <v>4235</v>
      </c>
      <c r="F329" t="s">
        <v>8</v>
      </c>
      <c r="G329" t="s">
        <v>128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C329" s="180" t="str">
        <f t="shared" si="23"/>
        <v>810121-10003-S</v>
      </c>
      <c r="AD329" s="181" t="str">
        <f>IF(B329="NET","",IF(B329="","",IFERROR(VLOOKUP(AC329,EAN!$A:$B,2,FALSE),"MANGLER - MÅ OPPDATERE EAN-FANEN")))</f>
        <v>MANGLER - MÅ OPPDATERE EAN-FANEN</v>
      </c>
      <c r="AE329" s="180">
        <f t="shared" si="20"/>
        <v>0</v>
      </c>
      <c r="AF329" s="180">
        <f t="shared" si="21"/>
        <v>0</v>
      </c>
      <c r="AH329" s="133" t="str">
        <f>IF(B329="NET","",IFERROR(VLOOKUP(AD329,'2) Order Form'!$W$9:$W$684,1,FALSE),"Ikke med I order form"))</f>
        <v>Ikke med I order form</v>
      </c>
      <c r="AJ329" s="159">
        <v>7048652275943</v>
      </c>
      <c r="AK329" s="149">
        <f>IFERROR(VLOOKUP(AJ329,'2) Order Form'!$W$9:$W$724,1,FALSE),"Ikke med I order form")</f>
        <v>7048652275943</v>
      </c>
      <c r="AL329" s="182">
        <f>INDEX(ATS!$A:$AE,MATCH(ATS!$AJ329,ATS!$AD:$AD,0),1)</f>
        <v>828081</v>
      </c>
      <c r="AM329" s="182" t="str">
        <f>INDEX(ATS!$A:$AE,MATCH(ATS!$AJ329,ATS!$AD:$AD,0),2)</f>
        <v>Hunter Merino SS Jersey M</v>
      </c>
      <c r="AN329" s="183" t="str">
        <f>INDEX(ATS!$A:$AE,MATCH(ATS!$AJ329,ATS!$AD:$AD,0),4)</f>
        <v>BLACK-M</v>
      </c>
      <c r="AP329" s="149">
        <v>7048652615077</v>
      </c>
      <c r="AQ329" s="149">
        <f t="shared" si="22"/>
        <v>7048652615077</v>
      </c>
      <c r="AR329" s="182">
        <f>INDEX(ATS!$A:$AE,MATCH(ATS!$AP329,ATS!$AD:$AD,0),1)</f>
        <v>852053</v>
      </c>
      <c r="AS329" s="182" t="str">
        <f>INDEX(ATS!$A:$AE,MATCH(ATS!$AP329,ATS!$AD:$AD,0),2)</f>
        <v>Ronin Max RIG Photochromic Lens</v>
      </c>
      <c r="AT329" s="182" t="str">
        <f>INDEX(ATS!$A:$AE,MATCH(ATS!$AP329,ATS!$AD:$AD,0),4)</f>
        <v>220000-OS</v>
      </c>
      <c r="AU329" s="148" t="str">
        <f>INDEX(ATS!$A:$AE,MATCH(ATS!$AP329,ATS!$AD:$AD,0),7)</f>
        <v>Active</v>
      </c>
    </row>
    <row r="330" spans="1:47" x14ac:dyDescent="0.2">
      <c r="A330">
        <v>810121</v>
      </c>
      <c r="B330" t="s">
        <v>4270</v>
      </c>
      <c r="C330" t="s">
        <v>4226</v>
      </c>
      <c r="D330" t="s">
        <v>4267</v>
      </c>
      <c r="E330" t="s">
        <v>4235</v>
      </c>
      <c r="F330" t="s">
        <v>7</v>
      </c>
      <c r="G330" t="s">
        <v>128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C330" s="180" t="str">
        <f t="shared" si="23"/>
        <v>810121-10003-M</v>
      </c>
      <c r="AD330" s="181" t="str">
        <f>IF(B330="NET","",IF(B330="","",IFERROR(VLOOKUP(AC330,EAN!$A:$B,2,FALSE),"MANGLER - MÅ OPPDATERE EAN-FANEN")))</f>
        <v>MANGLER - MÅ OPPDATERE EAN-FANEN</v>
      </c>
      <c r="AE330" s="180">
        <f t="shared" si="20"/>
        <v>0</v>
      </c>
      <c r="AF330" s="180">
        <f t="shared" si="21"/>
        <v>0</v>
      </c>
      <c r="AH330" s="133" t="str">
        <f>IF(B330="NET","",IFERROR(VLOOKUP(AD330,'2) Order Form'!$W$9:$W$684,1,FALSE),"Ikke med I order form"))</f>
        <v>Ikke med I order form</v>
      </c>
      <c r="AJ330" s="159">
        <v>7048652275936</v>
      </c>
      <c r="AK330" s="149">
        <f>IFERROR(VLOOKUP(AJ330,'2) Order Form'!$W$9:$W$724,1,FALSE),"Ikke med I order form")</f>
        <v>7048652275936</v>
      </c>
      <c r="AL330" s="182">
        <f>INDEX(ATS!$A:$AE,MATCH(ATS!$AJ330,ATS!$AD:$AD,0),1)</f>
        <v>828081</v>
      </c>
      <c r="AM330" s="182" t="str">
        <f>INDEX(ATS!$A:$AE,MATCH(ATS!$AJ330,ATS!$AD:$AD,0),2)</f>
        <v>Hunter Merino SS Jersey M</v>
      </c>
      <c r="AN330" s="183" t="str">
        <f>INDEX(ATS!$A:$AE,MATCH(ATS!$AJ330,ATS!$AD:$AD,0),4)</f>
        <v>BLACK-L</v>
      </c>
      <c r="AP330" s="149">
        <v>7048652614896</v>
      </c>
      <c r="AQ330" s="149">
        <f t="shared" si="22"/>
        <v>7048652614896</v>
      </c>
      <c r="AR330" s="182">
        <f>INDEX(ATS!$A:$AE,MATCH(ATS!$AP330,ATS!$AD:$AD,0),1)</f>
        <v>852059</v>
      </c>
      <c r="AS330" s="182" t="str">
        <f>INDEX(ATS!$A:$AE,MATCH(ATS!$AP330,ATS!$AD:$AD,0),2)</f>
        <v>Ronin Max Polarized Lens</v>
      </c>
      <c r="AT330" s="182" t="str">
        <f>INDEX(ATS!$A:$AE,MATCH(ATS!$AP330,ATS!$AD:$AD,0),4)</f>
        <v>230000-OS</v>
      </c>
      <c r="AU330" s="148" t="str">
        <f>INDEX(ATS!$A:$AE,MATCH(ATS!$AP330,ATS!$AD:$AD,0),7)</f>
        <v>Active</v>
      </c>
    </row>
    <row r="331" spans="1:47" x14ac:dyDescent="0.2">
      <c r="A331">
        <v>810121</v>
      </c>
      <c r="B331" t="s">
        <v>4270</v>
      </c>
      <c r="C331" t="s">
        <v>4226</v>
      </c>
      <c r="D331" t="s">
        <v>4268</v>
      </c>
      <c r="E331" t="s">
        <v>4235</v>
      </c>
      <c r="F331" t="s">
        <v>67</v>
      </c>
      <c r="G331" t="s">
        <v>128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C331" s="180" t="str">
        <f t="shared" si="23"/>
        <v>810121-10003-L</v>
      </c>
      <c r="AD331" s="181" t="str">
        <f>IF(B331="NET","",IF(B331="","",IFERROR(VLOOKUP(AC331,EAN!$A:$B,2,FALSE),"MANGLER - MÅ OPPDATERE EAN-FANEN")))</f>
        <v>MANGLER - MÅ OPPDATERE EAN-FANEN</v>
      </c>
      <c r="AE331" s="180">
        <f t="shared" si="20"/>
        <v>0</v>
      </c>
      <c r="AF331" s="180">
        <f t="shared" si="21"/>
        <v>0</v>
      </c>
      <c r="AH331" s="133" t="str">
        <f>IF(B331="NET","",IFERROR(VLOOKUP(AD331,'2) Order Form'!$W$9:$W$684,1,FALSE),"Ikke med I order form"))</f>
        <v>Ikke med I order form</v>
      </c>
      <c r="AJ331" s="159">
        <v>7048652275967</v>
      </c>
      <c r="AK331" s="149">
        <f>IFERROR(VLOOKUP(AJ331,'2) Order Form'!$W$9:$W$724,1,FALSE),"Ikke med I order form")</f>
        <v>7048652275967</v>
      </c>
      <c r="AL331" s="182">
        <f>INDEX(ATS!$A:$AE,MATCH(ATS!$AJ331,ATS!$AD:$AD,0),1)</f>
        <v>828081</v>
      </c>
      <c r="AM331" s="182" t="str">
        <f>INDEX(ATS!$A:$AE,MATCH(ATS!$AJ331,ATS!$AD:$AD,0),2)</f>
        <v>Hunter Merino SS Jersey M</v>
      </c>
      <c r="AN331" s="183" t="str">
        <f>INDEX(ATS!$A:$AE,MATCH(ATS!$AJ331,ATS!$AD:$AD,0),4)</f>
        <v>BLACK-XL</v>
      </c>
      <c r="AP331" s="149">
        <v>7048652616470</v>
      </c>
      <c r="AQ331" s="149">
        <f t="shared" si="22"/>
        <v>7048652616470</v>
      </c>
      <c r="AR331" s="182">
        <f>INDEX(ATS!$A:$AE,MATCH(ATS!$AP331,ATS!$AD:$AD,0),1)</f>
        <v>852031</v>
      </c>
      <c r="AS331" s="182" t="str">
        <f>INDEX(ATS!$A:$AE,MATCH(ATS!$AP331,ATS!$AD:$AD,0),2)</f>
        <v>Heat RIG Reflect</v>
      </c>
      <c r="AT331" s="182" t="str">
        <f>INDEX(ATS!$A:$AE,MATCH(ATS!$AP331,ATS!$AD:$AD,0),4)</f>
        <v>160300-OS</v>
      </c>
      <c r="AU331" s="148" t="str">
        <f>INDEX(ATS!$A:$AE,MATCH(ATS!$AP331,ATS!$AD:$AD,0),7)</f>
        <v>Stock</v>
      </c>
    </row>
    <row r="332" spans="1:47" x14ac:dyDescent="0.2">
      <c r="A332">
        <v>810121</v>
      </c>
      <c r="B332" t="s">
        <v>4270</v>
      </c>
      <c r="C332" t="s">
        <v>4226</v>
      </c>
      <c r="D332" t="s">
        <v>2158</v>
      </c>
      <c r="E332" t="s">
        <v>94</v>
      </c>
      <c r="F332" t="s">
        <v>69</v>
      </c>
      <c r="G332" t="s">
        <v>128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C332" s="180" t="str">
        <f t="shared" si="23"/>
        <v>810121-99901-XS</v>
      </c>
      <c r="AD332" s="181" t="str">
        <f>IF(B332="NET","",IF(B332="","",IFERROR(VLOOKUP(AC332,EAN!$A:$B,2,FALSE),"MANGLER - MÅ OPPDATERE EAN-FANEN")))</f>
        <v>MANGLER - MÅ OPPDATERE EAN-FANEN</v>
      </c>
      <c r="AE332" s="180">
        <f t="shared" si="20"/>
        <v>0</v>
      </c>
      <c r="AF332" s="180">
        <f t="shared" si="21"/>
        <v>0</v>
      </c>
      <c r="AH332" s="133" t="str">
        <f>IF(B332="NET","",IFERROR(VLOOKUP(AD332,'2) Order Form'!$W$9:$W$684,1,FALSE),"Ikke med I order form"))</f>
        <v>Ikke med I order form</v>
      </c>
      <c r="AJ332" s="159">
        <v>7048652538635</v>
      </c>
      <c r="AK332" s="149">
        <f>IFERROR(VLOOKUP(AJ332,'2) Order Form'!$W$9:$W$724,1,FALSE),"Ikke med I order form")</f>
        <v>7048652538635</v>
      </c>
      <c r="AL332" s="182">
        <f>INDEX(ATS!$A:$AE,MATCH(ATS!$AJ332,ATS!$AD:$AD,0),1)</f>
        <v>828081</v>
      </c>
      <c r="AM332" s="182" t="str">
        <f>INDEX(ATS!$A:$AE,MATCH(ATS!$AJ332,ATS!$AD:$AD,0),2)</f>
        <v>Hunter Merino SS Jersey M</v>
      </c>
      <c r="AN332" s="183" t="str">
        <f>INDEX(ATS!$A:$AE,MATCH(ATS!$AJ332,ATS!$AD:$AD,0),4)</f>
        <v>MOSS-S</v>
      </c>
      <c r="AP332" s="149">
        <v>7048652616463</v>
      </c>
      <c r="AQ332" s="149">
        <f t="shared" si="22"/>
        <v>7048652616463</v>
      </c>
      <c r="AR332" s="182">
        <f>INDEX(ATS!$A:$AE,MATCH(ATS!$AP332,ATS!$AD:$AD,0),1)</f>
        <v>852031</v>
      </c>
      <c r="AS332" s="182" t="str">
        <f>INDEX(ATS!$A:$AE,MATCH(ATS!$AP332,ATS!$AD:$AD,0),2)</f>
        <v>Heat RIG Reflect</v>
      </c>
      <c r="AT332" s="182" t="str">
        <f>INDEX(ATS!$A:$AE,MATCH(ATS!$AP332,ATS!$AD:$AD,0),4)</f>
        <v>152100-OS</v>
      </c>
      <c r="AU332" s="148" t="str">
        <f>INDEX(ATS!$A:$AE,MATCH(ATS!$AP332,ATS!$AD:$AD,0),7)</f>
        <v>Active</v>
      </c>
    </row>
    <row r="333" spans="1:47" x14ac:dyDescent="0.2">
      <c r="A333">
        <v>810121</v>
      </c>
      <c r="B333" t="s">
        <v>4270</v>
      </c>
      <c r="C333" t="s">
        <v>4226</v>
      </c>
      <c r="D333" t="s">
        <v>2152</v>
      </c>
      <c r="E333" t="s">
        <v>94</v>
      </c>
      <c r="F333" t="s">
        <v>8</v>
      </c>
      <c r="G333" t="s">
        <v>128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C333" s="180" t="str">
        <f t="shared" si="23"/>
        <v>810121-99901-S</v>
      </c>
      <c r="AD333" s="181" t="str">
        <f>IF(B333="NET","",IF(B333="","",IFERROR(VLOOKUP(AC333,EAN!$A:$B,2,FALSE),"MANGLER - MÅ OPPDATERE EAN-FANEN")))</f>
        <v>MANGLER - MÅ OPPDATERE EAN-FANEN</v>
      </c>
      <c r="AE333" s="180">
        <f t="shared" si="20"/>
        <v>0</v>
      </c>
      <c r="AF333" s="180">
        <f t="shared" si="21"/>
        <v>0</v>
      </c>
      <c r="AH333" s="133" t="str">
        <f>IF(B333="NET","",IFERROR(VLOOKUP(AD333,'2) Order Form'!$W$9:$W$684,1,FALSE),"Ikke med I order form"))</f>
        <v>Ikke med I order form</v>
      </c>
      <c r="AJ333" s="159">
        <v>7048652538628</v>
      </c>
      <c r="AK333" s="149">
        <f>IFERROR(VLOOKUP(AJ333,'2) Order Form'!$W$9:$W$724,1,FALSE),"Ikke med I order form")</f>
        <v>7048652538628</v>
      </c>
      <c r="AL333" s="182">
        <f>INDEX(ATS!$A:$AE,MATCH(ATS!$AJ333,ATS!$AD:$AD,0),1)</f>
        <v>828081</v>
      </c>
      <c r="AM333" s="182" t="str">
        <f>INDEX(ATS!$A:$AE,MATCH(ATS!$AJ333,ATS!$AD:$AD,0),2)</f>
        <v>Hunter Merino SS Jersey M</v>
      </c>
      <c r="AN333" s="183" t="str">
        <f>INDEX(ATS!$A:$AE,MATCH(ATS!$AJ333,ATS!$AD:$AD,0),4)</f>
        <v>MOSS-M</v>
      </c>
      <c r="AP333" s="149">
        <v>7048652663849</v>
      </c>
      <c r="AQ333" s="149">
        <f t="shared" si="22"/>
        <v>7048652663849</v>
      </c>
      <c r="AR333" s="182">
        <f>INDEX(ATS!$A:$AE,MATCH(ATS!$AP333,ATS!$AD:$AD,0),1)</f>
        <v>852031</v>
      </c>
      <c r="AS333" s="182" t="str">
        <f>INDEX(ATS!$A:$AE,MATCH(ATS!$AP333,ATS!$AD:$AD,0),2)</f>
        <v>Heat RIG Reflect</v>
      </c>
      <c r="AT333" s="182" t="str">
        <f>INDEX(ATS!$A:$AE,MATCH(ATS!$AP333,ATS!$AD:$AD,0),4)</f>
        <v>191300-OS</v>
      </c>
      <c r="AU333" s="148" t="str">
        <f>INDEX(ATS!$A:$AE,MATCH(ATS!$AP333,ATS!$AD:$AD,0),7)</f>
        <v>Active</v>
      </c>
    </row>
    <row r="334" spans="1:47" x14ac:dyDescent="0.2">
      <c r="A334">
        <v>810121</v>
      </c>
      <c r="B334" t="s">
        <v>4270</v>
      </c>
      <c r="C334" t="s">
        <v>4226</v>
      </c>
      <c r="D334" t="s">
        <v>2153</v>
      </c>
      <c r="E334" t="s">
        <v>94</v>
      </c>
      <c r="F334" t="s">
        <v>7</v>
      </c>
      <c r="G334" t="s">
        <v>128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C334" s="180" t="str">
        <f t="shared" si="23"/>
        <v>810121-99901-M</v>
      </c>
      <c r="AD334" s="181" t="str">
        <f>IF(B334="NET","",IF(B334="","",IFERROR(VLOOKUP(AC334,EAN!$A:$B,2,FALSE),"MANGLER - MÅ OPPDATERE EAN-FANEN")))</f>
        <v>MANGLER - MÅ OPPDATERE EAN-FANEN</v>
      </c>
      <c r="AE334" s="180">
        <f t="shared" si="20"/>
        <v>0</v>
      </c>
      <c r="AF334" s="180">
        <f t="shared" si="21"/>
        <v>0</v>
      </c>
      <c r="AH334" s="133" t="str">
        <f>IF(B334="NET","",IFERROR(VLOOKUP(AD334,'2) Order Form'!$W$9:$W$684,1,FALSE),"Ikke med I order form"))</f>
        <v>Ikke med I order form</v>
      </c>
      <c r="AJ334" s="159">
        <v>7048652538611</v>
      </c>
      <c r="AK334" s="149">
        <f>IFERROR(VLOOKUP(AJ334,'2) Order Form'!$W$9:$W$724,1,FALSE),"Ikke med I order form")</f>
        <v>7048652538611</v>
      </c>
      <c r="AL334" s="182">
        <f>INDEX(ATS!$A:$AE,MATCH(ATS!$AJ334,ATS!$AD:$AD,0),1)</f>
        <v>828081</v>
      </c>
      <c r="AM334" s="182" t="str">
        <f>INDEX(ATS!$A:$AE,MATCH(ATS!$AJ334,ATS!$AD:$AD,0),2)</f>
        <v>Hunter Merino SS Jersey M</v>
      </c>
      <c r="AN334" s="183" t="str">
        <f>INDEX(ATS!$A:$AE,MATCH(ATS!$AJ334,ATS!$AD:$AD,0),4)</f>
        <v>MOSS-L</v>
      </c>
      <c r="AP334" s="149">
        <v>7048652616487</v>
      </c>
      <c r="AQ334" s="149">
        <f t="shared" si="22"/>
        <v>7048652616487</v>
      </c>
      <c r="AR334" s="182">
        <f>INDEX(ATS!$A:$AE,MATCH(ATS!$AP334,ATS!$AD:$AD,0),1)</f>
        <v>852031</v>
      </c>
      <c r="AS334" s="182" t="str">
        <f>INDEX(ATS!$A:$AE,MATCH(ATS!$AP334,ATS!$AD:$AD,0),2)</f>
        <v>Heat RIG Reflect</v>
      </c>
      <c r="AT334" s="182" t="str">
        <f>INDEX(ATS!$A:$AE,MATCH(ATS!$AP334,ATS!$AD:$AD,0),4)</f>
        <v>191100-OS</v>
      </c>
      <c r="AU334" s="148" t="str">
        <f>INDEX(ATS!$A:$AE,MATCH(ATS!$AP334,ATS!$AD:$AD,0),7)</f>
        <v>Stock</v>
      </c>
    </row>
    <row r="335" spans="1:47" x14ac:dyDescent="0.2">
      <c r="A335">
        <v>810121</v>
      </c>
      <c r="B335" t="s">
        <v>4270</v>
      </c>
      <c r="C335" t="s">
        <v>4226</v>
      </c>
      <c r="D335" t="s">
        <v>2154</v>
      </c>
      <c r="E335" t="s">
        <v>94</v>
      </c>
      <c r="F335" t="s">
        <v>67</v>
      </c>
      <c r="G335" t="s">
        <v>128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C335" s="180" t="str">
        <f t="shared" si="23"/>
        <v>810121-99901-L</v>
      </c>
      <c r="AD335" s="181" t="str">
        <f>IF(B335="NET","",IF(B335="","",IFERROR(VLOOKUP(AC335,EAN!$A:$B,2,FALSE),"MANGLER - MÅ OPPDATERE EAN-FANEN")))</f>
        <v>MANGLER - MÅ OPPDATERE EAN-FANEN</v>
      </c>
      <c r="AE335" s="180">
        <f t="shared" si="20"/>
        <v>0</v>
      </c>
      <c r="AF335" s="180">
        <f t="shared" si="21"/>
        <v>0</v>
      </c>
      <c r="AH335" s="133" t="str">
        <f>IF(B335="NET","",IFERROR(VLOOKUP(AD335,'2) Order Form'!$W$9:$W$684,1,FALSE),"Ikke med I order form"))</f>
        <v>Ikke med I order form</v>
      </c>
      <c r="AJ335" s="159">
        <v>7048652538642</v>
      </c>
      <c r="AK335" s="149">
        <f>IFERROR(VLOOKUP(AJ335,'2) Order Form'!$W$9:$W$724,1,FALSE),"Ikke med I order form")</f>
        <v>7048652538642</v>
      </c>
      <c r="AL335" s="182">
        <f>INDEX(ATS!$A:$AE,MATCH(ATS!$AJ335,ATS!$AD:$AD,0),1)</f>
        <v>828081</v>
      </c>
      <c r="AM335" s="182" t="str">
        <f>INDEX(ATS!$A:$AE,MATCH(ATS!$AJ335,ATS!$AD:$AD,0),2)</f>
        <v>Hunter Merino SS Jersey M</v>
      </c>
      <c r="AN335" s="183" t="str">
        <f>INDEX(ATS!$A:$AE,MATCH(ATS!$AJ335,ATS!$AD:$AD,0),4)</f>
        <v>MOSS-XL</v>
      </c>
      <c r="AP335" s="149">
        <v>7048652616494</v>
      </c>
      <c r="AQ335" s="149">
        <f t="shared" si="22"/>
        <v>7048652616494</v>
      </c>
      <c r="AR335" s="182">
        <f>INDEX(ATS!$A:$AE,MATCH(ATS!$AP335,ATS!$AD:$AD,0),1)</f>
        <v>852031</v>
      </c>
      <c r="AS335" s="182" t="str">
        <f>INDEX(ATS!$A:$AE,MATCH(ATS!$AP335,ATS!$AD:$AD,0),2)</f>
        <v>Heat RIG Reflect</v>
      </c>
      <c r="AT335" s="182" t="str">
        <f>INDEX(ATS!$A:$AE,MATCH(ATS!$AP335,ATS!$AD:$AD,0),4)</f>
        <v>200100-OS</v>
      </c>
      <c r="AU335" s="148" t="str">
        <f>INDEX(ATS!$A:$AE,MATCH(ATS!$AP335,ATS!$AD:$AD,0),7)</f>
        <v>Stock</v>
      </c>
    </row>
    <row r="336" spans="1:47" x14ac:dyDescent="0.2">
      <c r="A336" s="155">
        <v>810124</v>
      </c>
      <c r="B336" t="s">
        <v>292</v>
      </c>
      <c r="H336" s="155">
        <v>202137</v>
      </c>
      <c r="I336" s="155">
        <v>202137</v>
      </c>
      <c r="J336" s="155">
        <v>202137</v>
      </c>
      <c r="K336" s="155">
        <v>202137</v>
      </c>
      <c r="L336" s="155">
        <v>202137</v>
      </c>
      <c r="M336" s="155">
        <v>202137</v>
      </c>
      <c r="N336" s="155">
        <v>202137</v>
      </c>
      <c r="O336" s="155">
        <v>202137</v>
      </c>
      <c r="P336" s="155">
        <v>202137</v>
      </c>
      <c r="Q336" s="155">
        <v>202137</v>
      </c>
      <c r="R336" s="155">
        <v>202137</v>
      </c>
      <c r="S336" s="155">
        <v>202137</v>
      </c>
      <c r="T336" s="155">
        <v>202137</v>
      </c>
      <c r="U336" s="155">
        <v>202137</v>
      </c>
      <c r="V336" s="155">
        <v>202137</v>
      </c>
      <c r="W336" s="155">
        <v>202137</v>
      </c>
      <c r="X336" s="155">
        <v>202137</v>
      </c>
      <c r="Y336" s="155">
        <v>202137</v>
      </c>
      <c r="Z336" s="155">
        <v>202137</v>
      </c>
      <c r="AA336" s="155">
        <v>202137</v>
      </c>
      <c r="AC336" s="180" t="str">
        <f t="shared" si="23"/>
        <v>810124-</v>
      </c>
      <c r="AD336" s="181" t="str">
        <f>IF(B336="NET","",IF(B336="","",IFERROR(VLOOKUP(AC336,EAN!$A:$B,2,FALSE),"MANGLER - MÅ OPPDATERE EAN-FANEN")))</f>
        <v/>
      </c>
      <c r="AE336" s="180">
        <f t="shared" si="20"/>
        <v>202137</v>
      </c>
      <c r="AF336" s="180">
        <f t="shared" si="21"/>
        <v>202137</v>
      </c>
      <c r="AH336" s="133" t="str">
        <f>IF(B336="NET","",IFERROR(VLOOKUP(AD336,'2) Order Form'!$W$9:$W$684,1,FALSE),"Ikke med I order form"))</f>
        <v/>
      </c>
      <c r="AJ336" s="159">
        <v>7048652538437</v>
      </c>
      <c r="AK336" s="149">
        <f>IFERROR(VLOOKUP(AJ336,'2) Order Form'!$W$9:$W$724,1,FALSE),"Ikke med I order form")</f>
        <v>7048652538437</v>
      </c>
      <c r="AL336" s="182">
        <f>INDEX(ATS!$A:$AE,MATCH(ATS!$AJ336,ATS!$AD:$AD,0),1)</f>
        <v>828083</v>
      </c>
      <c r="AM336" s="182" t="str">
        <f>INDEX(ATS!$A:$AE,MATCH(ATS!$AJ336,ATS!$AD:$AD,0),2)</f>
        <v>Hunter LS Jersey M</v>
      </c>
      <c r="AN336" s="183" t="str">
        <f>INDEX(ATS!$A:$AE,MATCH(ATS!$AJ336,ATS!$AD:$AD,0),4)</f>
        <v>BLACK-S</v>
      </c>
      <c r="AP336" s="149">
        <v>7048652616456</v>
      </c>
      <c r="AQ336" s="149">
        <f t="shared" si="22"/>
        <v>7048652616456</v>
      </c>
      <c r="AR336" s="182">
        <f>INDEX(ATS!$A:$AE,MATCH(ATS!$AP336,ATS!$AD:$AD,0),1)</f>
        <v>852031</v>
      </c>
      <c r="AS336" s="182" t="str">
        <f>INDEX(ATS!$A:$AE,MATCH(ATS!$AP336,ATS!$AD:$AD,0),2)</f>
        <v>Heat RIG Reflect</v>
      </c>
      <c r="AT336" s="182" t="str">
        <f>INDEX(ATS!$A:$AE,MATCH(ATS!$AP336,ATS!$AD:$AD,0),4)</f>
        <v>060100-OS</v>
      </c>
      <c r="AU336" s="148" t="str">
        <f>INDEX(ATS!$A:$AE,MATCH(ATS!$AP336,ATS!$AD:$AD,0),7)</f>
        <v>Active</v>
      </c>
    </row>
    <row r="337" spans="1:47" x14ac:dyDescent="0.2">
      <c r="A337">
        <v>810124</v>
      </c>
      <c r="B337" t="s">
        <v>2175</v>
      </c>
      <c r="C337" t="s">
        <v>4226</v>
      </c>
      <c r="D337" t="s">
        <v>141</v>
      </c>
      <c r="E337" t="s">
        <v>94</v>
      </c>
      <c r="F337" t="s">
        <v>84</v>
      </c>
      <c r="G337" t="s">
        <v>128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C337" s="180" t="str">
        <f t="shared" si="23"/>
        <v>810124-BLACK-OS</v>
      </c>
      <c r="AD337" s="181">
        <f>IF(B337="NET","",IF(B337="","",IFERROR(VLOOKUP(AC337,EAN!$A:$B,2,FALSE),"MANGLER - MÅ OPPDATERE EAN-FANEN")))</f>
        <v>7048652712950</v>
      </c>
      <c r="AE337" s="180">
        <f t="shared" si="20"/>
        <v>0</v>
      </c>
      <c r="AF337" s="180">
        <f t="shared" si="21"/>
        <v>0</v>
      </c>
      <c r="AH337" s="133" t="str">
        <f>IF(B337="NET","",IFERROR(VLOOKUP(AD337,'2) Order Form'!$W$9:$W$684,1,FALSE),"Ikke med I order form"))</f>
        <v>Ikke med I order form</v>
      </c>
      <c r="AJ337" s="159">
        <v>7048652538420</v>
      </c>
      <c r="AK337" s="149">
        <f>IFERROR(VLOOKUP(AJ337,'2) Order Form'!$W$9:$W$724,1,FALSE),"Ikke med I order form")</f>
        <v>7048652538420</v>
      </c>
      <c r="AL337" s="182">
        <f>INDEX(ATS!$A:$AE,MATCH(ATS!$AJ337,ATS!$AD:$AD,0),1)</f>
        <v>828083</v>
      </c>
      <c r="AM337" s="182" t="str">
        <f>INDEX(ATS!$A:$AE,MATCH(ATS!$AJ337,ATS!$AD:$AD,0),2)</f>
        <v>Hunter LS Jersey M</v>
      </c>
      <c r="AN337" s="183" t="str">
        <f>INDEX(ATS!$A:$AE,MATCH(ATS!$AJ337,ATS!$AD:$AD,0),4)</f>
        <v>BLACK-M</v>
      </c>
      <c r="AP337" s="149">
        <v>7048652616432</v>
      </c>
      <c r="AQ337" s="149">
        <f t="shared" si="22"/>
        <v>7048652616432</v>
      </c>
      <c r="AR337" s="182">
        <f>INDEX(ATS!$A:$AE,MATCH(ATS!$AP337,ATS!$AD:$AD,0),1)</f>
        <v>852032</v>
      </c>
      <c r="AS337" s="182" t="str">
        <f>INDEX(ATS!$A:$AE,MATCH(ATS!$AP337,ATS!$AD:$AD,0),2)</f>
        <v>Heat</v>
      </c>
      <c r="AT337" s="182" t="str">
        <f>INDEX(ATS!$A:$AE,MATCH(ATS!$AP337,ATS!$AD:$AD,0),4)</f>
        <v>090200-OS</v>
      </c>
      <c r="AU337" s="148" t="str">
        <f>INDEX(ATS!$A:$AE,MATCH(ATS!$AP337,ATS!$AD:$AD,0),7)</f>
        <v>Stock</v>
      </c>
    </row>
    <row r="338" spans="1:47" x14ac:dyDescent="0.2">
      <c r="A338" s="155">
        <v>810125</v>
      </c>
      <c r="B338" t="s">
        <v>292</v>
      </c>
      <c r="H338" s="155">
        <v>202137</v>
      </c>
      <c r="I338" s="155">
        <v>202137</v>
      </c>
      <c r="J338" s="155">
        <v>202137</v>
      </c>
      <c r="K338" s="155">
        <v>202137</v>
      </c>
      <c r="L338" s="155">
        <v>202137</v>
      </c>
      <c r="M338" s="155">
        <v>202137</v>
      </c>
      <c r="N338" s="155">
        <v>202137</v>
      </c>
      <c r="O338" s="155">
        <v>202137</v>
      </c>
      <c r="P338" s="155">
        <v>202137</v>
      </c>
      <c r="Q338" s="155">
        <v>202137</v>
      </c>
      <c r="R338" s="155">
        <v>202137</v>
      </c>
      <c r="S338" s="155">
        <v>202137</v>
      </c>
      <c r="T338" s="155">
        <v>202137</v>
      </c>
      <c r="U338" s="155">
        <v>202137</v>
      </c>
      <c r="V338" s="155">
        <v>202137</v>
      </c>
      <c r="W338" s="155">
        <v>202137</v>
      </c>
      <c r="X338" s="155">
        <v>202137</v>
      </c>
      <c r="Y338" s="155">
        <v>202137</v>
      </c>
      <c r="Z338" s="155">
        <v>202137</v>
      </c>
      <c r="AA338" s="155">
        <v>202137</v>
      </c>
      <c r="AC338" s="180" t="str">
        <f t="shared" si="23"/>
        <v>810125-</v>
      </c>
      <c r="AD338" s="181" t="str">
        <f>IF(B338="NET","",IF(B338="","",IFERROR(VLOOKUP(AC338,EAN!$A:$B,2,FALSE),"MANGLER - MÅ OPPDATERE EAN-FANEN")))</f>
        <v/>
      </c>
      <c r="AE338" s="180">
        <f t="shared" si="20"/>
        <v>202137</v>
      </c>
      <c r="AF338" s="180">
        <f t="shared" si="21"/>
        <v>202137</v>
      </c>
      <c r="AH338" s="133" t="str">
        <f>IF(B338="NET","",IFERROR(VLOOKUP(AD338,'2) Order Form'!$W$9:$W$684,1,FALSE),"Ikke med I order form"))</f>
        <v/>
      </c>
      <c r="AJ338" s="159">
        <v>7048652538413</v>
      </c>
      <c r="AK338" s="149">
        <f>IFERROR(VLOOKUP(AJ338,'2) Order Form'!$W$9:$W$724,1,FALSE),"Ikke med I order form")</f>
        <v>7048652538413</v>
      </c>
      <c r="AL338" s="182">
        <f>INDEX(ATS!$A:$AE,MATCH(ATS!$AJ338,ATS!$AD:$AD,0),1)</f>
        <v>828083</v>
      </c>
      <c r="AM338" s="182" t="str">
        <f>INDEX(ATS!$A:$AE,MATCH(ATS!$AJ338,ATS!$AD:$AD,0),2)</f>
        <v>Hunter LS Jersey M</v>
      </c>
      <c r="AN338" s="183" t="str">
        <f>INDEX(ATS!$A:$AE,MATCH(ATS!$AJ338,ATS!$AD:$AD,0),4)</f>
        <v>BLACK-L</v>
      </c>
      <c r="AP338" s="149">
        <v>7048652616449</v>
      </c>
      <c r="AQ338" s="149">
        <f t="shared" si="22"/>
        <v>7048652616449</v>
      </c>
      <c r="AR338" s="182">
        <f>INDEX(ATS!$A:$AE,MATCH(ATS!$AP338,ATS!$AD:$AD,0),1)</f>
        <v>852032</v>
      </c>
      <c r="AS338" s="182" t="str">
        <f>INDEX(ATS!$A:$AE,MATCH(ATS!$AP338,ATS!$AD:$AD,0),2)</f>
        <v>Heat</v>
      </c>
      <c r="AT338" s="182" t="str">
        <f>INDEX(ATS!$A:$AE,MATCH(ATS!$AP338,ATS!$AD:$AD,0),4)</f>
        <v>099000-OS</v>
      </c>
      <c r="AU338" s="148" t="str">
        <f>INDEX(ATS!$A:$AE,MATCH(ATS!$AP338,ATS!$AD:$AD,0),7)</f>
        <v>Active</v>
      </c>
    </row>
    <row r="339" spans="1:47" x14ac:dyDescent="0.2">
      <c r="A339">
        <v>810125</v>
      </c>
      <c r="B339" t="s">
        <v>2176</v>
      </c>
      <c r="C339" t="s">
        <v>4226</v>
      </c>
      <c r="D339" t="s">
        <v>2177</v>
      </c>
      <c r="E339" t="s">
        <v>2178</v>
      </c>
      <c r="F339" t="s">
        <v>84</v>
      </c>
      <c r="G339" t="s">
        <v>128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C339" s="180" t="str">
        <f t="shared" si="23"/>
        <v>810125-TITAN-OS</v>
      </c>
      <c r="AD339" s="181">
        <f>IF(B339="NET","",IF(B339="","",IFERROR(VLOOKUP(AC339,EAN!$A:$B,2,FALSE),"MANGLER - MÅ OPPDATERE EAN-FANEN")))</f>
        <v>7048652712943</v>
      </c>
      <c r="AE339" s="180">
        <f t="shared" si="20"/>
        <v>0</v>
      </c>
      <c r="AF339" s="180">
        <f t="shared" si="21"/>
        <v>0</v>
      </c>
      <c r="AH339" s="133" t="str">
        <f>IF(B339="NET","",IFERROR(VLOOKUP(AD339,'2) Order Form'!$W$9:$W$684,1,FALSE),"Ikke med I order form"))</f>
        <v>Ikke med I order form</v>
      </c>
      <c r="AJ339" s="159">
        <v>7048652538444</v>
      </c>
      <c r="AK339" s="149">
        <f>IFERROR(VLOOKUP(AJ339,'2) Order Form'!$W$9:$W$724,1,FALSE),"Ikke med I order form")</f>
        <v>7048652538444</v>
      </c>
      <c r="AL339" s="182">
        <f>INDEX(ATS!$A:$AE,MATCH(ATS!$AJ339,ATS!$AD:$AD,0),1)</f>
        <v>828083</v>
      </c>
      <c r="AM339" s="182" t="str">
        <f>INDEX(ATS!$A:$AE,MATCH(ATS!$AJ339,ATS!$AD:$AD,0),2)</f>
        <v>Hunter LS Jersey M</v>
      </c>
      <c r="AN339" s="183" t="str">
        <f>INDEX(ATS!$A:$AE,MATCH(ATS!$AJ339,ATS!$AD:$AD,0),4)</f>
        <v>BLACK-XL</v>
      </c>
      <c r="AP339" s="149">
        <v>7048652662187</v>
      </c>
      <c r="AQ339" s="149">
        <f t="shared" si="22"/>
        <v>7048652662187</v>
      </c>
      <c r="AR339" s="182">
        <f>INDEX(ATS!$A:$AE,MATCH(ATS!$AP339,ATS!$AD:$AD,0),1)</f>
        <v>810107</v>
      </c>
      <c r="AS339" s="182" t="str">
        <f>INDEX(ATS!$A:$AE,MATCH(ATS!$AP339,ATS!$AD:$AD,0),2)</f>
        <v>Firewall MTB RIG Reflect</v>
      </c>
      <c r="AT339" s="182" t="str">
        <f>INDEX(ATS!$A:$AE,MATCH(ATS!$AP339,ATS!$AD:$AD,0),4)</f>
        <v>060101-OS</v>
      </c>
      <c r="AU339" s="148" t="str">
        <f>INDEX(ATS!$A:$AE,MATCH(ATS!$AP339,ATS!$AD:$AD,0),7)</f>
        <v>Active</v>
      </c>
    </row>
    <row r="340" spans="1:47" x14ac:dyDescent="0.2">
      <c r="A340" s="155">
        <v>810126</v>
      </c>
      <c r="B340" t="s">
        <v>292</v>
      </c>
      <c r="H340" s="155">
        <v>202137</v>
      </c>
      <c r="I340" s="155">
        <v>202137</v>
      </c>
      <c r="J340" s="155">
        <v>202137</v>
      </c>
      <c r="K340" s="155">
        <v>202137</v>
      </c>
      <c r="L340" s="155">
        <v>202137</v>
      </c>
      <c r="M340" s="155">
        <v>202137</v>
      </c>
      <c r="N340" s="155">
        <v>202137</v>
      </c>
      <c r="O340" s="155">
        <v>202137</v>
      </c>
      <c r="P340" s="155">
        <v>202137</v>
      </c>
      <c r="Q340" s="155">
        <v>202137</v>
      </c>
      <c r="R340" s="155">
        <v>202137</v>
      </c>
      <c r="S340" s="155">
        <v>202137</v>
      </c>
      <c r="T340" s="155">
        <v>202137</v>
      </c>
      <c r="U340" s="155">
        <v>202137</v>
      </c>
      <c r="V340" s="155">
        <v>202137</v>
      </c>
      <c r="W340" s="155">
        <v>202137</v>
      </c>
      <c r="X340" s="155">
        <v>202137</v>
      </c>
      <c r="Y340" s="155">
        <v>202137</v>
      </c>
      <c r="Z340" s="155">
        <v>202137</v>
      </c>
      <c r="AA340" s="155">
        <v>202137</v>
      </c>
      <c r="AC340" s="180" t="str">
        <f t="shared" si="23"/>
        <v>810126-</v>
      </c>
      <c r="AD340" s="181" t="str">
        <f>IF(B340="NET","",IF(B340="","",IFERROR(VLOOKUP(AC340,EAN!$A:$B,2,FALSE),"MANGLER - MÅ OPPDATERE EAN-FANEN")))</f>
        <v/>
      </c>
      <c r="AE340" s="180">
        <f t="shared" si="20"/>
        <v>202137</v>
      </c>
      <c r="AF340" s="180">
        <f t="shared" si="21"/>
        <v>202137</v>
      </c>
      <c r="AH340" s="133" t="str">
        <f>IF(B340="NET","",IFERROR(VLOOKUP(AD340,'2) Order Form'!$W$9:$W$684,1,FALSE),"Ikke med I order form"))</f>
        <v/>
      </c>
      <c r="AJ340" s="159">
        <v>7048652538475</v>
      </c>
      <c r="AK340" s="149">
        <f>IFERROR(VLOOKUP(AJ340,'2) Order Form'!$W$9:$W$724,1,FALSE),"Ikke med I order form")</f>
        <v>7048652538475</v>
      </c>
      <c r="AL340" s="182">
        <f>INDEX(ATS!$A:$AE,MATCH(ATS!$AJ340,ATS!$AD:$AD,0),1)</f>
        <v>828083</v>
      </c>
      <c r="AM340" s="182" t="str">
        <f>INDEX(ATS!$A:$AE,MATCH(ATS!$AJ340,ATS!$AD:$AD,0),2)</f>
        <v>Hunter LS Jersey M</v>
      </c>
      <c r="AN340" s="183" t="str">
        <f>INDEX(ATS!$A:$AE,MATCH(ATS!$AJ340,ATS!$AD:$AD,0),4)</f>
        <v>FOGRN-S</v>
      </c>
      <c r="AP340" s="149">
        <v>7048652662170</v>
      </c>
      <c r="AQ340" s="149">
        <f t="shared" si="22"/>
        <v>7048652662170</v>
      </c>
      <c r="AR340" s="182">
        <f>INDEX(ATS!$A:$AE,MATCH(ATS!$AP340,ATS!$AD:$AD,0),1)</f>
        <v>810106</v>
      </c>
      <c r="AS340" s="182" t="str">
        <f>INDEX(ATS!$A:$AE,MATCH(ATS!$AP340,ATS!$AD:$AD,0),2)</f>
        <v>Firewall MTB RIG</v>
      </c>
      <c r="AT340" s="182" t="str">
        <f>INDEX(ATS!$A:$AE,MATCH(ATS!$AP340,ATS!$AD:$AD,0),4)</f>
        <v>186126-OS</v>
      </c>
      <c r="AU340" s="148" t="str">
        <f>INDEX(ATS!$A:$AE,MATCH(ATS!$AP340,ATS!$AD:$AD,0),7)</f>
        <v>Active</v>
      </c>
    </row>
    <row r="341" spans="1:47" x14ac:dyDescent="0.2">
      <c r="A341">
        <v>810126</v>
      </c>
      <c r="B341" t="s">
        <v>2179</v>
      </c>
      <c r="C341" t="s">
        <v>4226</v>
      </c>
      <c r="D341" t="s">
        <v>141</v>
      </c>
      <c r="E341" t="s">
        <v>94</v>
      </c>
      <c r="F341" t="s">
        <v>84</v>
      </c>
      <c r="G341" t="s">
        <v>128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C341" s="180" t="str">
        <f t="shared" si="23"/>
        <v>810126-BLACK-OS</v>
      </c>
      <c r="AD341" s="181">
        <f>IF(B341="NET","",IF(B341="","",IFERROR(VLOOKUP(AC341,EAN!$A:$B,2,FALSE),"MANGLER - MÅ OPPDATERE EAN-FANEN")))</f>
        <v>7048652712936</v>
      </c>
      <c r="AE341" s="180">
        <f t="shared" si="20"/>
        <v>0</v>
      </c>
      <c r="AF341" s="180">
        <f t="shared" si="21"/>
        <v>0</v>
      </c>
      <c r="AH341" s="133" t="str">
        <f>IF(B341="NET","",IFERROR(VLOOKUP(AD341,'2) Order Form'!$W$9:$W$684,1,FALSE),"Ikke med I order form"))</f>
        <v>Ikke med I order form</v>
      </c>
      <c r="AJ341" s="159">
        <v>7048652538468</v>
      </c>
      <c r="AK341" s="149">
        <f>IFERROR(VLOOKUP(AJ341,'2) Order Form'!$W$9:$W$724,1,FALSE),"Ikke med I order form")</f>
        <v>7048652538468</v>
      </c>
      <c r="AL341" s="182">
        <f>INDEX(ATS!$A:$AE,MATCH(ATS!$AJ341,ATS!$AD:$AD,0),1)</f>
        <v>828083</v>
      </c>
      <c r="AM341" s="182" t="str">
        <f>INDEX(ATS!$A:$AE,MATCH(ATS!$AJ341,ATS!$AD:$AD,0),2)</f>
        <v>Hunter LS Jersey M</v>
      </c>
      <c r="AN341" s="183" t="str">
        <f>INDEX(ATS!$A:$AE,MATCH(ATS!$AJ341,ATS!$AD:$AD,0),4)</f>
        <v>FOGRN-M</v>
      </c>
      <c r="AP341" s="149">
        <v>7048652662194</v>
      </c>
      <c r="AQ341" s="149">
        <f t="shared" si="22"/>
        <v>7048652662194</v>
      </c>
      <c r="AR341" s="182">
        <f>INDEX(ATS!$A:$AE,MATCH(ATS!$AP341,ATS!$AD:$AD,0),1)</f>
        <v>810108</v>
      </c>
      <c r="AS341" s="182" t="str">
        <f>INDEX(ATS!$A:$AE,MATCH(ATS!$AP341,ATS!$AD:$AD,0),2)</f>
        <v>Firewall MTB</v>
      </c>
      <c r="AT341" s="182" t="str">
        <f>INDEX(ATS!$A:$AE,MATCH(ATS!$AP341,ATS!$AD:$AD,0),4)</f>
        <v>100201-OS</v>
      </c>
      <c r="AU341" s="148" t="str">
        <f>INDEX(ATS!$A:$AE,MATCH(ATS!$AP341,ATS!$AD:$AD,0),7)</f>
        <v>Active</v>
      </c>
    </row>
    <row r="342" spans="1:47" x14ac:dyDescent="0.2">
      <c r="A342" s="155">
        <v>810127</v>
      </c>
      <c r="B342" t="s">
        <v>292</v>
      </c>
      <c r="H342" s="155">
        <v>202137</v>
      </c>
      <c r="I342" s="155">
        <v>202137</v>
      </c>
      <c r="J342" s="155">
        <v>202137</v>
      </c>
      <c r="K342" s="155">
        <v>202137</v>
      </c>
      <c r="L342" s="155">
        <v>202137</v>
      </c>
      <c r="M342" s="155">
        <v>202137</v>
      </c>
      <c r="N342" s="155">
        <v>202137</v>
      </c>
      <c r="O342" s="155">
        <v>202137</v>
      </c>
      <c r="P342" s="155">
        <v>202137</v>
      </c>
      <c r="Q342" s="155">
        <v>202137</v>
      </c>
      <c r="R342" s="155">
        <v>202137</v>
      </c>
      <c r="S342" s="155">
        <v>202137</v>
      </c>
      <c r="T342" s="155">
        <v>202137</v>
      </c>
      <c r="U342" s="155">
        <v>202137</v>
      </c>
      <c r="V342" s="155">
        <v>202137</v>
      </c>
      <c r="W342" s="155">
        <v>202137</v>
      </c>
      <c r="X342" s="155">
        <v>202137</v>
      </c>
      <c r="Y342" s="155">
        <v>202137</v>
      </c>
      <c r="Z342" s="155">
        <v>202137</v>
      </c>
      <c r="AA342" s="155">
        <v>202137</v>
      </c>
      <c r="AC342" s="180" t="str">
        <f t="shared" si="23"/>
        <v>810127-</v>
      </c>
      <c r="AD342" s="181" t="str">
        <f>IF(B342="NET","",IF(B342="","",IFERROR(VLOOKUP(AC342,EAN!$A:$B,2,FALSE),"MANGLER - MÅ OPPDATERE EAN-FANEN")))</f>
        <v/>
      </c>
      <c r="AE342" s="180">
        <f t="shared" si="20"/>
        <v>202137</v>
      </c>
      <c r="AF342" s="180">
        <f t="shared" si="21"/>
        <v>202137</v>
      </c>
      <c r="AH342" s="149" t="str">
        <f>IF(B342="NET","",IFERROR(VLOOKUP(AD342,'2) Order Form'!$W$9:$W$684,1,FALSE),"Ikke med I order form"))</f>
        <v/>
      </c>
      <c r="AI342" s="171"/>
      <c r="AJ342" s="159">
        <v>7048652538451</v>
      </c>
      <c r="AK342" s="149">
        <f>IFERROR(VLOOKUP(AJ342,'2) Order Form'!$W$9:$W$724,1,FALSE),"Ikke med I order form")</f>
        <v>7048652538451</v>
      </c>
      <c r="AL342" s="182">
        <f>INDEX(ATS!$A:$AE,MATCH(ATS!$AJ342,ATS!$AD:$AD,0),1)</f>
        <v>828083</v>
      </c>
      <c r="AM342" s="182" t="str">
        <f>INDEX(ATS!$A:$AE,MATCH(ATS!$AJ342,ATS!$AD:$AD,0),2)</f>
        <v>Hunter LS Jersey M</v>
      </c>
      <c r="AN342" s="183" t="str">
        <f>INDEX(ATS!$A:$AE,MATCH(ATS!$AJ342,ATS!$AD:$AD,0),4)</f>
        <v>FOGRN-L</v>
      </c>
      <c r="AP342" s="149">
        <v>7048652662200</v>
      </c>
      <c r="AQ342" s="149">
        <f t="shared" si="22"/>
        <v>7048652662200</v>
      </c>
      <c r="AR342" s="182">
        <f>INDEX(ATS!$A:$AE,MATCH(ATS!$AP342,ATS!$AD:$AD,0),1)</f>
        <v>810108</v>
      </c>
      <c r="AS342" s="182" t="str">
        <f>INDEX(ATS!$A:$AE,MATCH(ATS!$AP342,ATS!$AD:$AD,0),2)</f>
        <v>Firewall MTB</v>
      </c>
      <c r="AT342" s="182" t="str">
        <f>INDEX(ATS!$A:$AE,MATCH(ATS!$AP342,ATS!$AD:$AD,0),4)</f>
        <v>105025-OS</v>
      </c>
      <c r="AU342" s="148" t="str">
        <f>INDEX(ATS!$A:$AE,MATCH(ATS!$AP342,ATS!$AD:$AD,0),7)</f>
        <v>Stock</v>
      </c>
    </row>
    <row r="343" spans="1:47" x14ac:dyDescent="0.2">
      <c r="A343">
        <v>810127</v>
      </c>
      <c r="B343" t="s">
        <v>4219</v>
      </c>
      <c r="C343" t="s">
        <v>4226</v>
      </c>
      <c r="D343" t="s">
        <v>4220</v>
      </c>
      <c r="E343" t="s">
        <v>4221</v>
      </c>
      <c r="F343" t="s">
        <v>84</v>
      </c>
      <c r="G343" t="s">
        <v>128</v>
      </c>
      <c r="H343">
        <v>-268</v>
      </c>
      <c r="I343">
        <v>-268</v>
      </c>
      <c r="J343">
        <v>-268</v>
      </c>
      <c r="K343">
        <v>-268</v>
      </c>
      <c r="L343">
        <v>-268</v>
      </c>
      <c r="M343">
        <v>-268</v>
      </c>
      <c r="N343">
        <v>-268</v>
      </c>
      <c r="O343">
        <v>-268</v>
      </c>
      <c r="P343">
        <v>-268</v>
      </c>
      <c r="Q343">
        <v>-268</v>
      </c>
      <c r="R343">
        <v>-268</v>
      </c>
      <c r="S343">
        <v>-268</v>
      </c>
      <c r="T343">
        <v>-268</v>
      </c>
      <c r="U343">
        <v>-268</v>
      </c>
      <c r="V343">
        <v>-268</v>
      </c>
      <c r="W343">
        <v>-268</v>
      </c>
      <c r="X343">
        <v>-268</v>
      </c>
      <c r="Y343">
        <v>-268</v>
      </c>
      <c r="Z343">
        <v>-268</v>
      </c>
      <c r="AA343">
        <v>-268</v>
      </c>
      <c r="AC343" s="180" t="str">
        <f t="shared" si="23"/>
        <v>810127-RED-OS</v>
      </c>
      <c r="AD343" s="181" t="str">
        <f>IF(B343="NET","",IF(B343="","",IFERROR(VLOOKUP(AC343,EAN!$A:$B,2,FALSE),"MANGLER - MÅ OPPDATERE EAN-FANEN")))</f>
        <v>MANGLER - MÅ OPPDATERE EAN-FANEN</v>
      </c>
      <c r="AE343" s="180">
        <f t="shared" si="20"/>
        <v>-268</v>
      </c>
      <c r="AF343" s="180">
        <f t="shared" si="21"/>
        <v>-268</v>
      </c>
      <c r="AH343" s="149" t="str">
        <f>IF(B343="NET","",IFERROR(VLOOKUP(AD343,'2) Order Form'!$W$9:$W$684,1,FALSE),"Ikke med I order form"))</f>
        <v>Ikke med I order form</v>
      </c>
      <c r="AI343" s="171"/>
      <c r="AJ343" s="159">
        <v>7048652538482</v>
      </c>
      <c r="AK343" s="149">
        <f>IFERROR(VLOOKUP(AJ343,'2) Order Form'!$W$9:$W$724,1,FALSE),"Ikke med I order form")</f>
        <v>7048652538482</v>
      </c>
      <c r="AL343" s="182">
        <f>INDEX(ATS!$A:$AE,MATCH(ATS!$AJ343,ATS!$AD:$AD,0),1)</f>
        <v>828083</v>
      </c>
      <c r="AM343" s="182" t="str">
        <f>INDEX(ATS!$A:$AE,MATCH(ATS!$AJ343,ATS!$AD:$AD,0),2)</f>
        <v>Hunter LS Jersey M</v>
      </c>
      <c r="AN343" s="183" t="str">
        <f>INDEX(ATS!$A:$AE,MATCH(ATS!$AJ343,ATS!$AD:$AD,0),4)</f>
        <v>FOGRN-XL</v>
      </c>
      <c r="AP343" s="149">
        <v>7048652662118</v>
      </c>
      <c r="AQ343" s="149">
        <f t="shared" si="22"/>
        <v>7048652662118</v>
      </c>
      <c r="AR343" s="182">
        <f>INDEX(ATS!$A:$AE,MATCH(ATS!$AP343,ATS!$AD:$AD,0),1)</f>
        <v>810109</v>
      </c>
      <c r="AS343" s="182" t="str">
        <f>INDEX(ATS!$A:$AE,MATCH(ATS!$AP343,ATS!$AD:$AD,0),2)</f>
        <v>Firewall MTB Lens RIG Reflect</v>
      </c>
      <c r="AT343" s="182" t="str">
        <f>INDEX(ATS!$A:$AE,MATCH(ATS!$AP343,ATS!$AD:$AD,0),4)</f>
        <v>060000-OS</v>
      </c>
      <c r="AU343" s="148" t="str">
        <f>INDEX(ATS!$A:$AE,MATCH(ATS!$AP343,ATS!$AD:$AD,0),7)</f>
        <v>Active</v>
      </c>
    </row>
    <row r="344" spans="1:47" x14ac:dyDescent="0.2">
      <c r="A344" s="155">
        <v>810128</v>
      </c>
      <c r="B344" t="s">
        <v>292</v>
      </c>
      <c r="H344" s="155">
        <v>202137</v>
      </c>
      <c r="I344" s="155">
        <v>202137</v>
      </c>
      <c r="J344" s="155">
        <v>202137</v>
      </c>
      <c r="K344" s="155">
        <v>202137</v>
      </c>
      <c r="L344" s="155">
        <v>202137</v>
      </c>
      <c r="M344" s="155">
        <v>202137</v>
      </c>
      <c r="N344" s="155">
        <v>202137</v>
      </c>
      <c r="O344" s="155">
        <v>202137</v>
      </c>
      <c r="P344" s="155">
        <v>202137</v>
      </c>
      <c r="Q344" s="155">
        <v>202137</v>
      </c>
      <c r="R344" s="155">
        <v>202137</v>
      </c>
      <c r="S344" s="155">
        <v>202137</v>
      </c>
      <c r="T344" s="155">
        <v>202137</v>
      </c>
      <c r="U344" s="155">
        <v>202137</v>
      </c>
      <c r="V344" s="155">
        <v>202137</v>
      </c>
      <c r="W344" s="155">
        <v>202137</v>
      </c>
      <c r="X344" s="155">
        <v>202137</v>
      </c>
      <c r="Y344" s="155">
        <v>202137</v>
      </c>
      <c r="Z344" s="155">
        <v>202137</v>
      </c>
      <c r="AA344" s="155">
        <v>202137</v>
      </c>
      <c r="AC344" s="180" t="str">
        <f t="shared" si="23"/>
        <v>810128-</v>
      </c>
      <c r="AD344" s="181" t="str">
        <f>IF(B344="NET","",IF(B344="","",IFERROR(VLOOKUP(AC344,EAN!$A:$B,2,FALSE),"MANGLER - MÅ OPPDATERE EAN-FANEN")))</f>
        <v/>
      </c>
      <c r="AE344" s="180">
        <f t="shared" si="20"/>
        <v>202137</v>
      </c>
      <c r="AF344" s="180">
        <f t="shared" si="21"/>
        <v>202137</v>
      </c>
      <c r="AH344" s="149" t="str">
        <f>IF(B344="NET","",IFERROR(VLOOKUP(AD344,'2) Order Form'!$W$9:$W$684,1,FALSE),"Ikke med I order form"))</f>
        <v/>
      </c>
      <c r="AI344" s="171"/>
      <c r="AJ344" s="159">
        <v>7048652276353</v>
      </c>
      <c r="AK344" s="149">
        <f>IFERROR(VLOOKUP(AJ344,'2) Order Form'!$W$9:$W$724,1,FALSE),"Ikke med I order form")</f>
        <v>7048652276353</v>
      </c>
      <c r="AL344" s="182">
        <f>INDEX(ATS!$A:$AE,MATCH(ATS!$AJ344,ATS!$AD:$AD,0),1)</f>
        <v>828084</v>
      </c>
      <c r="AM344" s="182" t="str">
        <f>INDEX(ATS!$A:$AE,MATCH(ATS!$AJ344,ATS!$AD:$AD,0),2)</f>
        <v>Hunter SS Jersey M</v>
      </c>
      <c r="AN344" s="183" t="str">
        <f>INDEX(ATS!$A:$AE,MATCH(ATS!$AJ344,ATS!$AD:$AD,0),4)</f>
        <v>BLACK-S</v>
      </c>
      <c r="AP344" s="149">
        <v>7048652662217</v>
      </c>
      <c r="AQ344" s="149">
        <f t="shared" si="22"/>
        <v>7048652662217</v>
      </c>
      <c r="AR344" s="182">
        <f>INDEX(ATS!$A:$AE,MATCH(ATS!$AP344,ATS!$AD:$AD,0),1)</f>
        <v>810110</v>
      </c>
      <c r="AS344" s="182" t="str">
        <f>INDEX(ATS!$A:$AE,MATCH(ATS!$AP344,ATS!$AD:$AD,0),2)</f>
        <v>Firewall MTB Lens RIG</v>
      </c>
      <c r="AT344" s="182" t="str">
        <f>INDEX(ATS!$A:$AE,MATCH(ATS!$AP344,ATS!$AD:$AD,0),4)</f>
        <v>180000-OS</v>
      </c>
      <c r="AU344" s="148" t="str">
        <f>INDEX(ATS!$A:$AE,MATCH(ATS!$AP344,ATS!$AD:$AD,0),7)</f>
        <v>Active</v>
      </c>
    </row>
    <row r="345" spans="1:47" x14ac:dyDescent="0.2">
      <c r="A345">
        <v>810128</v>
      </c>
      <c r="B345" t="s">
        <v>4510</v>
      </c>
      <c r="C345" t="s">
        <v>4226</v>
      </c>
      <c r="D345" t="s">
        <v>287</v>
      </c>
      <c r="E345" t="s">
        <v>288</v>
      </c>
      <c r="F345" t="s">
        <v>84</v>
      </c>
      <c r="G345" t="s">
        <v>128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C345" s="180" t="str">
        <f t="shared" si="23"/>
        <v>810128-TEBLK-OS</v>
      </c>
      <c r="AD345" s="181" t="str">
        <f>IF(B345="NET","",IF(B345="","",IFERROR(VLOOKUP(AC345,EAN!$A:$B,2,FALSE),"MANGLER - MÅ OPPDATERE EAN-FANEN")))</f>
        <v>MANGLER - MÅ OPPDATERE EAN-FANEN</v>
      </c>
      <c r="AE345" s="180">
        <f t="shared" si="20"/>
        <v>0</v>
      </c>
      <c r="AF345" s="180">
        <f t="shared" si="21"/>
        <v>0</v>
      </c>
      <c r="AH345" s="149" t="str">
        <f>IF(B345="NET","",IFERROR(VLOOKUP(AD345,'2) Order Form'!$W$9:$W$684,1,FALSE),"Ikke med I order form"))</f>
        <v>Ikke med I order form</v>
      </c>
      <c r="AI345" s="171"/>
      <c r="AJ345" s="159">
        <v>7048652276346</v>
      </c>
      <c r="AK345" s="149">
        <f>IFERROR(VLOOKUP(AJ345,'2) Order Form'!$W$9:$W$724,1,FALSE),"Ikke med I order form")</f>
        <v>7048652276346</v>
      </c>
      <c r="AL345" s="182">
        <f>INDEX(ATS!$A:$AE,MATCH(ATS!$AJ345,ATS!$AD:$AD,0),1)</f>
        <v>828084</v>
      </c>
      <c r="AM345" s="182" t="str">
        <f>INDEX(ATS!$A:$AE,MATCH(ATS!$AJ345,ATS!$AD:$AD,0),2)</f>
        <v>Hunter SS Jersey M</v>
      </c>
      <c r="AN345" s="183" t="str">
        <f>INDEX(ATS!$A:$AE,MATCH(ATS!$AJ345,ATS!$AD:$AD,0),4)</f>
        <v>BLACK-M</v>
      </c>
      <c r="AP345" s="149">
        <v>7048652662101</v>
      </c>
      <c r="AQ345" s="149">
        <f t="shared" si="22"/>
        <v>7048652662101</v>
      </c>
      <c r="AR345" s="182">
        <f>INDEX(ATS!$A:$AE,MATCH(ATS!$AP345,ATS!$AD:$AD,0),1)</f>
        <v>810111</v>
      </c>
      <c r="AS345" s="182" t="str">
        <f>INDEX(ATS!$A:$AE,MATCH(ATS!$AP345,ATS!$AD:$AD,0),2)</f>
        <v>Firewall MTB Lens</v>
      </c>
      <c r="AT345" s="182" t="str">
        <f>INDEX(ATS!$A:$AE,MATCH(ATS!$AP345,ATS!$AD:$AD,0),4)</f>
        <v>100000-OS</v>
      </c>
      <c r="AU345" s="148" t="str">
        <f>INDEX(ATS!$A:$AE,MATCH(ATS!$AP345,ATS!$AD:$AD,0),7)</f>
        <v>Active</v>
      </c>
    </row>
    <row r="346" spans="1:47" x14ac:dyDescent="0.2">
      <c r="A346" s="155">
        <v>810129</v>
      </c>
      <c r="B346" t="s">
        <v>292</v>
      </c>
      <c r="H346" s="155">
        <v>202137</v>
      </c>
      <c r="I346" s="155">
        <v>202137</v>
      </c>
      <c r="J346" s="155">
        <v>202137</v>
      </c>
      <c r="K346" s="155">
        <v>202137</v>
      </c>
      <c r="L346" s="155">
        <v>202137</v>
      </c>
      <c r="M346" s="155">
        <v>202137</v>
      </c>
      <c r="N346" s="155">
        <v>202137</v>
      </c>
      <c r="O346" s="155">
        <v>202137</v>
      </c>
      <c r="P346" s="155">
        <v>202137</v>
      </c>
      <c r="Q346" s="155">
        <v>202137</v>
      </c>
      <c r="R346" s="155">
        <v>202137</v>
      </c>
      <c r="S346" s="155">
        <v>202137</v>
      </c>
      <c r="T346" s="155">
        <v>202137</v>
      </c>
      <c r="U346" s="155">
        <v>202137</v>
      </c>
      <c r="V346" s="155">
        <v>202137</v>
      </c>
      <c r="W346" s="155">
        <v>202137</v>
      </c>
      <c r="X346" s="155">
        <v>202137</v>
      </c>
      <c r="Y346" s="155">
        <v>202137</v>
      </c>
      <c r="Z346" s="155">
        <v>202137</v>
      </c>
      <c r="AA346" s="155">
        <v>202137</v>
      </c>
      <c r="AC346" s="180" t="str">
        <f t="shared" si="23"/>
        <v>810129-</v>
      </c>
      <c r="AD346" s="181" t="str">
        <f>IF(B346="NET","",IF(B346="","",IFERROR(VLOOKUP(AC346,EAN!$A:$B,2,FALSE),"MANGLER - MÅ OPPDATERE EAN-FANEN")))</f>
        <v/>
      </c>
      <c r="AE346" s="180">
        <f t="shared" si="20"/>
        <v>202137</v>
      </c>
      <c r="AF346" s="180">
        <f t="shared" si="21"/>
        <v>202137</v>
      </c>
      <c r="AH346" s="149" t="str">
        <f>IF(B346="NET","",IFERROR(VLOOKUP(AD346,'2) Order Form'!$W$9:$W$684,1,FALSE),"Ikke med I order form"))</f>
        <v/>
      </c>
      <c r="AI346" s="171"/>
      <c r="AJ346" s="159">
        <v>7048652276339</v>
      </c>
      <c r="AK346" s="149">
        <f>IFERROR(VLOOKUP(AJ346,'2) Order Form'!$W$9:$W$724,1,FALSE),"Ikke med I order form")</f>
        <v>7048652276339</v>
      </c>
      <c r="AL346" s="182">
        <f>INDEX(ATS!$A:$AE,MATCH(ATS!$AJ346,ATS!$AD:$AD,0),1)</f>
        <v>828084</v>
      </c>
      <c r="AM346" s="182" t="str">
        <f>INDEX(ATS!$A:$AE,MATCH(ATS!$AJ346,ATS!$AD:$AD,0),2)</f>
        <v>Hunter SS Jersey M</v>
      </c>
      <c r="AN346" s="183" t="str">
        <f>INDEX(ATS!$A:$AE,MATCH(ATS!$AJ346,ATS!$AD:$AD,0),4)</f>
        <v>BLACK-L</v>
      </c>
      <c r="AP346" s="149">
        <v>7048652498892</v>
      </c>
      <c r="AQ346" s="149">
        <f t="shared" si="22"/>
        <v>7048652498892</v>
      </c>
      <c r="AR346" s="182">
        <f>INDEX(ATS!$A:$AE,MATCH(ATS!$AP346,ATS!$AD:$AD,0),1)</f>
        <v>850067</v>
      </c>
      <c r="AS346" s="182" t="str">
        <f>INDEX(ATS!$A:$AE,MATCH(ATS!$AP346,ATS!$AD:$AD,0),2)</f>
        <v>Goggle Hard Case</v>
      </c>
      <c r="AT346" s="182" t="str">
        <f>INDEX(ATS!$A:$AE,MATCH(ATS!$AP346,ATS!$AD:$AD,0),4)</f>
        <v>BLACK-OS</v>
      </c>
      <c r="AU346" s="148" t="str">
        <f>INDEX(ATS!$A:$AE,MATCH(ATS!$AP346,ATS!$AD:$AD,0),7)</f>
        <v>Active</v>
      </c>
    </row>
    <row r="347" spans="1:47" x14ac:dyDescent="0.2">
      <c r="A347">
        <v>810129</v>
      </c>
      <c r="B347" t="s">
        <v>4511</v>
      </c>
      <c r="C347" t="s">
        <v>4226</v>
      </c>
      <c r="D347" t="s">
        <v>287</v>
      </c>
      <c r="E347" t="s">
        <v>288</v>
      </c>
      <c r="F347" t="s">
        <v>84</v>
      </c>
      <c r="G347" t="s">
        <v>128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C347" s="180" t="str">
        <f t="shared" si="23"/>
        <v>810129-TEBLK-OS</v>
      </c>
      <c r="AD347" s="181" t="str">
        <f>IF(B347="NET","",IF(B347="","",IFERROR(VLOOKUP(AC347,EAN!$A:$B,2,FALSE),"MANGLER - MÅ OPPDATERE EAN-FANEN")))</f>
        <v>MANGLER - MÅ OPPDATERE EAN-FANEN</v>
      </c>
      <c r="AE347" s="180">
        <f t="shared" si="20"/>
        <v>0</v>
      </c>
      <c r="AF347" s="180">
        <f t="shared" si="21"/>
        <v>0</v>
      </c>
      <c r="AH347" s="133" t="str">
        <f>IF(B347="NET","",IFERROR(VLOOKUP(AD347,'2) Order Form'!$W$9:$W$684,1,FALSE),"Ikke med I order form"))</f>
        <v>Ikke med I order form</v>
      </c>
      <c r="AJ347" s="159">
        <v>7048652276360</v>
      </c>
      <c r="AK347" s="149">
        <f>IFERROR(VLOOKUP(AJ347,'2) Order Form'!$W$9:$W$724,1,FALSE),"Ikke med I order form")</f>
        <v>7048652276360</v>
      </c>
      <c r="AL347" s="182">
        <f>INDEX(ATS!$A:$AE,MATCH(ATS!$AJ347,ATS!$AD:$AD,0),1)</f>
        <v>828084</v>
      </c>
      <c r="AM347" s="182" t="str">
        <f>INDEX(ATS!$A:$AE,MATCH(ATS!$AJ347,ATS!$AD:$AD,0),2)</f>
        <v>Hunter SS Jersey M</v>
      </c>
      <c r="AN347" s="183" t="str">
        <f>INDEX(ATS!$A:$AE,MATCH(ATS!$AJ347,ATS!$AD:$AD,0),4)</f>
        <v>BLACK-XL</v>
      </c>
      <c r="AP347" s="149">
        <v>7048652542076</v>
      </c>
      <c r="AQ347" s="149">
        <f t="shared" si="22"/>
        <v>7048652542076</v>
      </c>
      <c r="AR347" s="182">
        <f>INDEX(ATS!$A:$AE,MATCH(ATS!$AP347,ATS!$AD:$AD,0),1)</f>
        <v>850085</v>
      </c>
      <c r="AS347" s="182" t="str">
        <f>INDEX(ATS!$A:$AE,MATCH(ATS!$AP347,ATS!$AD:$AD,0),2)</f>
        <v>Sports Glasses Hard Case</v>
      </c>
      <c r="AT347" s="182" t="str">
        <f>INDEX(ATS!$A:$AE,MATCH(ATS!$AP347,ATS!$AD:$AD,0),4)</f>
        <v>BLACK-OS</v>
      </c>
      <c r="AU347" s="148" t="str">
        <f>INDEX(ATS!$A:$AE,MATCH(ATS!$AP347,ATS!$AD:$AD,0),7)</f>
        <v>Active</v>
      </c>
    </row>
    <row r="348" spans="1:47" x14ac:dyDescent="0.2">
      <c r="A348" s="155">
        <v>815126</v>
      </c>
      <c r="B348" t="s">
        <v>292</v>
      </c>
      <c r="H348" s="155">
        <v>202137</v>
      </c>
      <c r="I348" s="155">
        <v>202137</v>
      </c>
      <c r="J348" s="155">
        <v>202137</v>
      </c>
      <c r="K348" s="155">
        <v>202137</v>
      </c>
      <c r="L348" s="155">
        <v>202137</v>
      </c>
      <c r="M348" s="155">
        <v>202137</v>
      </c>
      <c r="N348" s="155">
        <v>202137</v>
      </c>
      <c r="O348" s="155">
        <v>202137</v>
      </c>
      <c r="P348" s="155">
        <v>202137</v>
      </c>
      <c r="Q348" s="155">
        <v>202137</v>
      </c>
      <c r="R348" s="155">
        <v>202137</v>
      </c>
      <c r="S348" s="155">
        <v>202137</v>
      </c>
      <c r="T348" s="155">
        <v>202137</v>
      </c>
      <c r="U348" s="155">
        <v>202137</v>
      </c>
      <c r="V348" s="155">
        <v>202137</v>
      </c>
      <c r="W348" s="155">
        <v>202137</v>
      </c>
      <c r="X348" s="155">
        <v>202137</v>
      </c>
      <c r="Y348" s="155">
        <v>202137</v>
      </c>
      <c r="Z348" s="155">
        <v>202137</v>
      </c>
      <c r="AA348" s="155">
        <v>202137</v>
      </c>
      <c r="AC348" s="180" t="str">
        <f t="shared" si="23"/>
        <v>815126-</v>
      </c>
      <c r="AD348" s="181" t="str">
        <f>IF(B348="NET","",IF(B348="","",IFERROR(VLOOKUP(AC348,EAN!$A:$B,2,FALSE),"MANGLER - MÅ OPPDATERE EAN-FANEN")))</f>
        <v/>
      </c>
      <c r="AE348" s="180">
        <f t="shared" si="20"/>
        <v>202137</v>
      </c>
      <c r="AF348" s="180">
        <f t="shared" si="21"/>
        <v>202137</v>
      </c>
      <c r="AH348" s="133" t="str">
        <f>IF(B348="NET","",IFERROR(VLOOKUP(AD348,'2) Order Form'!$W$9:$W$684,1,FALSE),"Ikke med I order form"))</f>
        <v/>
      </c>
      <c r="AJ348" s="159">
        <v>7048652538314</v>
      </c>
      <c r="AK348" s="149">
        <f>IFERROR(VLOOKUP(AJ348,'2) Order Form'!$W$9:$W$724,1,FALSE),"Ikke med I order form")</f>
        <v>7048652538314</v>
      </c>
      <c r="AL348" s="182">
        <f>INDEX(ATS!$A:$AE,MATCH(ATS!$AJ348,ATS!$AD:$AD,0),1)</f>
        <v>828084</v>
      </c>
      <c r="AM348" s="182" t="str">
        <f>INDEX(ATS!$A:$AE,MATCH(ATS!$AJ348,ATS!$AD:$AD,0),2)</f>
        <v>Hunter SS Jersey M</v>
      </c>
      <c r="AN348" s="183" t="str">
        <f>INDEX(ATS!$A:$AE,MATCH(ATS!$AJ348,ATS!$AD:$AD,0),4)</f>
        <v>MOSS-S</v>
      </c>
      <c r="AP348" s="149">
        <v>7048652475442</v>
      </c>
      <c r="AQ348" s="149">
        <f t="shared" si="22"/>
        <v>7048652475442</v>
      </c>
      <c r="AR348" s="182">
        <f>INDEX(ATS!$A:$AE,MATCH(ATS!$AP348,ATS!$AD:$AD,0),1)</f>
        <v>850014</v>
      </c>
      <c r="AS348" s="182" t="str">
        <f>INDEX(ATS!$A:$AE,MATCH(ATS!$AP348,ATS!$AD:$AD,0),2)</f>
        <v>Lens Cleaning Set</v>
      </c>
      <c r="AT348" s="182" t="str">
        <f>INDEX(ATS!$A:$AE,MATCH(ATS!$AP348,ATS!$AD:$AD,0),4)</f>
        <v>BLACK-OS</v>
      </c>
      <c r="AU348" s="148" t="str">
        <f>INDEX(ATS!$A:$AE,MATCH(ATS!$AP348,ATS!$AD:$AD,0),7)</f>
        <v>Active</v>
      </c>
    </row>
    <row r="349" spans="1:47" x14ac:dyDescent="0.2">
      <c r="A349">
        <v>815126</v>
      </c>
      <c r="B349" t="s">
        <v>4445</v>
      </c>
      <c r="C349" t="s">
        <v>4226</v>
      </c>
      <c r="D349" t="s">
        <v>2180</v>
      </c>
      <c r="E349" t="s">
        <v>94</v>
      </c>
      <c r="F349" t="s">
        <v>7</v>
      </c>
      <c r="G349" t="s">
        <v>128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C349" s="180" t="str">
        <f t="shared" si="23"/>
        <v>815126-BLK21-M</v>
      </c>
      <c r="AD349" s="181">
        <f>IF(B349="NET","",IF(B349="","",IFERROR(VLOOKUP(AC349,EAN!$A:$B,2,FALSE),"MANGLER - MÅ OPPDATERE EAN-FANEN")))</f>
        <v>7048652667335</v>
      </c>
      <c r="AE349" s="180">
        <f t="shared" si="20"/>
        <v>0</v>
      </c>
      <c r="AF349" s="180">
        <f t="shared" si="21"/>
        <v>0</v>
      </c>
      <c r="AH349" s="133" t="str">
        <f>IF(B349="NET","",IFERROR(VLOOKUP(AD349,'2) Order Form'!$W$9:$W$684,1,FALSE),"Ikke med I order form"))</f>
        <v>Ikke med I order form</v>
      </c>
      <c r="AJ349" s="159">
        <v>7048652538307</v>
      </c>
      <c r="AK349" s="149">
        <f>IFERROR(VLOOKUP(AJ349,'2) Order Form'!$W$9:$W$724,1,FALSE),"Ikke med I order form")</f>
        <v>7048652538307</v>
      </c>
      <c r="AL349" s="182">
        <f>INDEX(ATS!$A:$AE,MATCH(ATS!$AJ349,ATS!$AD:$AD,0),1)</f>
        <v>828084</v>
      </c>
      <c r="AM349" s="182" t="str">
        <f>INDEX(ATS!$A:$AE,MATCH(ATS!$AJ349,ATS!$AD:$AD,0),2)</f>
        <v>Hunter SS Jersey M</v>
      </c>
      <c r="AN349" s="183" t="str">
        <f>INDEX(ATS!$A:$AE,MATCH(ATS!$AJ349,ATS!$AD:$AD,0),4)</f>
        <v>MOSS-M</v>
      </c>
      <c r="AP349" s="149">
        <v>7048652275158</v>
      </c>
      <c r="AQ349" s="149">
        <f t="shared" si="22"/>
        <v>7048652275158</v>
      </c>
      <c r="AR349" s="182">
        <f>INDEX(ATS!$A:$AE,MATCH(ATS!$AP349,ATS!$AD:$AD,0),1)</f>
        <v>828146</v>
      </c>
      <c r="AS349" s="182" t="str">
        <f>INDEX(ATS!$A:$AE,MATCH(ATS!$AP349,ATS!$AD:$AD,0),2)</f>
        <v>Hunter DryZeal Jacket M</v>
      </c>
      <c r="AT349" s="182" t="str">
        <f>INDEX(ATS!$A:$AE,MATCH(ATS!$AP349,ATS!$AD:$AD,0),4)</f>
        <v>BLACK-S</v>
      </c>
      <c r="AU349" s="148" t="str">
        <f>INDEX(ATS!$A:$AE,MATCH(ATS!$AP349,ATS!$AD:$AD,0),7)</f>
        <v>Active</v>
      </c>
    </row>
    <row r="350" spans="1:47" x14ac:dyDescent="0.2">
      <c r="A350">
        <v>815126</v>
      </c>
      <c r="B350" t="s">
        <v>4445</v>
      </c>
      <c r="C350" t="s">
        <v>4226</v>
      </c>
      <c r="D350" t="s">
        <v>2181</v>
      </c>
      <c r="E350" t="s">
        <v>94</v>
      </c>
      <c r="F350" t="s">
        <v>67</v>
      </c>
      <c r="G350" t="s">
        <v>128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C350" s="180" t="str">
        <f t="shared" si="23"/>
        <v>815126-BLK21-L</v>
      </c>
      <c r="AD350" s="181">
        <f>IF(B350="NET","",IF(B350="","",IFERROR(VLOOKUP(AC350,EAN!$A:$B,2,FALSE),"MANGLER - MÅ OPPDATERE EAN-FANEN")))</f>
        <v>7048652667328</v>
      </c>
      <c r="AE350" s="180">
        <f t="shared" si="20"/>
        <v>0</v>
      </c>
      <c r="AF350" s="180">
        <f t="shared" si="21"/>
        <v>0</v>
      </c>
      <c r="AH350" s="133" t="str">
        <f>IF(B350="NET","",IFERROR(VLOOKUP(AD350,'2) Order Form'!$W$9:$W$684,1,FALSE),"Ikke med I order form"))</f>
        <v>Ikke med I order form</v>
      </c>
      <c r="AJ350" s="159">
        <v>7048652538291</v>
      </c>
      <c r="AK350" s="149">
        <f>IFERROR(VLOOKUP(AJ350,'2) Order Form'!$W$9:$W$724,1,FALSE),"Ikke med I order form")</f>
        <v>7048652538291</v>
      </c>
      <c r="AL350" s="182">
        <f>INDEX(ATS!$A:$AE,MATCH(ATS!$AJ350,ATS!$AD:$AD,0),1)</f>
        <v>828084</v>
      </c>
      <c r="AM350" s="182" t="str">
        <f>INDEX(ATS!$A:$AE,MATCH(ATS!$AJ350,ATS!$AD:$AD,0),2)</f>
        <v>Hunter SS Jersey M</v>
      </c>
      <c r="AN350" s="183" t="str">
        <f>INDEX(ATS!$A:$AE,MATCH(ATS!$AJ350,ATS!$AD:$AD,0),4)</f>
        <v>MOSS-L</v>
      </c>
      <c r="AP350" s="149">
        <v>7048652275141</v>
      </c>
      <c r="AQ350" s="149">
        <f t="shared" si="22"/>
        <v>7048652275141</v>
      </c>
      <c r="AR350" s="182">
        <f>INDEX(ATS!$A:$AE,MATCH(ATS!$AP350,ATS!$AD:$AD,0),1)</f>
        <v>828146</v>
      </c>
      <c r="AS350" s="182" t="str">
        <f>INDEX(ATS!$A:$AE,MATCH(ATS!$AP350,ATS!$AD:$AD,0),2)</f>
        <v>Hunter DryZeal Jacket M</v>
      </c>
      <c r="AT350" s="182" t="str">
        <f>INDEX(ATS!$A:$AE,MATCH(ATS!$AP350,ATS!$AD:$AD,0),4)</f>
        <v>BLACK-M</v>
      </c>
      <c r="AU350" s="148" t="str">
        <f>INDEX(ATS!$A:$AE,MATCH(ATS!$AP350,ATS!$AD:$AD,0),7)</f>
        <v>Active</v>
      </c>
    </row>
    <row r="351" spans="1:47" x14ac:dyDescent="0.2">
      <c r="A351">
        <v>815126</v>
      </c>
      <c r="B351" t="s">
        <v>4445</v>
      </c>
      <c r="C351" t="s">
        <v>4226</v>
      </c>
      <c r="D351" t="s">
        <v>2182</v>
      </c>
      <c r="E351" t="s">
        <v>2183</v>
      </c>
      <c r="F351" t="s">
        <v>7</v>
      </c>
      <c r="G351" t="s">
        <v>401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C351" s="180" t="str">
        <f t="shared" si="23"/>
        <v>815126-BRORG-M</v>
      </c>
      <c r="AD351" s="181">
        <f>IF(B351="NET","",IF(B351="","",IFERROR(VLOOKUP(AC351,EAN!$A:$B,2,FALSE),"MANGLER - MÅ OPPDATERE EAN-FANEN")))</f>
        <v>7048652667311</v>
      </c>
      <c r="AE351" s="180">
        <f t="shared" si="20"/>
        <v>0</v>
      </c>
      <c r="AF351" s="180">
        <f t="shared" si="21"/>
        <v>0</v>
      </c>
      <c r="AH351" s="133" t="str">
        <f>IF(B351="NET","",IFERROR(VLOOKUP(AD351,'2) Order Form'!$W$9:$W$684,1,FALSE),"Ikke med I order form"))</f>
        <v>Ikke med I order form</v>
      </c>
      <c r="AJ351" s="159">
        <v>7048652538321</v>
      </c>
      <c r="AK351" s="149">
        <f>IFERROR(VLOOKUP(AJ351,'2) Order Form'!$W$9:$W$724,1,FALSE),"Ikke med I order form")</f>
        <v>7048652538321</v>
      </c>
      <c r="AL351" s="182">
        <f>INDEX(ATS!$A:$AE,MATCH(ATS!$AJ351,ATS!$AD:$AD,0),1)</f>
        <v>828084</v>
      </c>
      <c r="AM351" s="182" t="str">
        <f>INDEX(ATS!$A:$AE,MATCH(ATS!$AJ351,ATS!$AD:$AD,0),2)</f>
        <v>Hunter SS Jersey M</v>
      </c>
      <c r="AN351" s="183" t="str">
        <f>INDEX(ATS!$A:$AE,MATCH(ATS!$AJ351,ATS!$AD:$AD,0),4)</f>
        <v>MOSS-XL</v>
      </c>
      <c r="AP351" s="149">
        <v>7048652275134</v>
      </c>
      <c r="AQ351" s="149">
        <f t="shared" si="22"/>
        <v>7048652275134</v>
      </c>
      <c r="AR351" s="182">
        <f>INDEX(ATS!$A:$AE,MATCH(ATS!$AP351,ATS!$AD:$AD,0),1)</f>
        <v>828146</v>
      </c>
      <c r="AS351" s="182" t="str">
        <f>INDEX(ATS!$A:$AE,MATCH(ATS!$AP351,ATS!$AD:$AD,0),2)</f>
        <v>Hunter DryZeal Jacket M</v>
      </c>
      <c r="AT351" s="182" t="str">
        <f>INDEX(ATS!$A:$AE,MATCH(ATS!$AP351,ATS!$AD:$AD,0),4)</f>
        <v>BLACK-L</v>
      </c>
      <c r="AU351" s="148" t="str">
        <f>INDEX(ATS!$A:$AE,MATCH(ATS!$AP351,ATS!$AD:$AD,0),7)</f>
        <v>Active</v>
      </c>
    </row>
    <row r="352" spans="1:47" x14ac:dyDescent="0.2">
      <c r="A352">
        <v>815126</v>
      </c>
      <c r="B352" t="s">
        <v>4445</v>
      </c>
      <c r="C352" t="s">
        <v>4226</v>
      </c>
      <c r="D352" t="s">
        <v>2184</v>
      </c>
      <c r="E352" t="s">
        <v>2183</v>
      </c>
      <c r="F352" t="s">
        <v>67</v>
      </c>
      <c r="G352" t="s">
        <v>401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C352" s="180" t="str">
        <f t="shared" si="23"/>
        <v>815126-BRORG-L</v>
      </c>
      <c r="AD352" s="181">
        <f>IF(B352="NET","",IF(B352="","",IFERROR(VLOOKUP(AC352,EAN!$A:$B,2,FALSE),"MANGLER - MÅ OPPDATERE EAN-FANEN")))</f>
        <v>7048652667304</v>
      </c>
      <c r="AE352" s="180">
        <f t="shared" si="20"/>
        <v>0</v>
      </c>
      <c r="AF352" s="180">
        <f t="shared" si="21"/>
        <v>0</v>
      </c>
      <c r="AH352" s="133" t="str">
        <f>IF(B352="NET","",IFERROR(VLOOKUP(AD352,'2) Order Form'!$W$9:$W$684,1,FALSE),"Ikke med I order form"))</f>
        <v>Ikke med I order form</v>
      </c>
      <c r="AJ352" s="159">
        <v>7048652279132</v>
      </c>
      <c r="AK352" s="149">
        <f>IFERROR(VLOOKUP(AJ352,'2) Order Form'!$W$9:$W$724,1,FALSE),"Ikke med I order form")</f>
        <v>7048652279132</v>
      </c>
      <c r="AL352" s="182">
        <f>INDEX(ATS!$A:$AE,MATCH(ATS!$AJ352,ATS!$AD:$AD,0),1)</f>
        <v>828120</v>
      </c>
      <c r="AM352" s="182" t="str">
        <f>INDEX(ATS!$A:$AE,MATCH(ATS!$AJ352,ATS!$AD:$AD,0),2)</f>
        <v>Crossfire Merino SS Jersey M</v>
      </c>
      <c r="AN352" s="183" t="str">
        <f>INDEX(ATS!$A:$AE,MATCH(ATS!$AJ352,ATS!$AD:$AD,0),4)</f>
        <v>BLACK-S</v>
      </c>
      <c r="AP352" s="149">
        <v>7048652275165</v>
      </c>
      <c r="AQ352" s="149">
        <f t="shared" si="22"/>
        <v>7048652275165</v>
      </c>
      <c r="AR352" s="182">
        <f>INDEX(ATS!$A:$AE,MATCH(ATS!$AP352,ATS!$AD:$AD,0),1)</f>
        <v>828146</v>
      </c>
      <c r="AS352" s="182" t="str">
        <f>INDEX(ATS!$A:$AE,MATCH(ATS!$AP352,ATS!$AD:$AD,0),2)</f>
        <v>Hunter DryZeal Jacket M</v>
      </c>
      <c r="AT352" s="182" t="str">
        <f>INDEX(ATS!$A:$AE,MATCH(ATS!$AP352,ATS!$AD:$AD,0),4)</f>
        <v>BLACK-XL</v>
      </c>
      <c r="AU352" s="148" t="str">
        <f>INDEX(ATS!$A:$AE,MATCH(ATS!$AP352,ATS!$AD:$AD,0),7)</f>
        <v>Active</v>
      </c>
    </row>
    <row r="353" spans="1:47" x14ac:dyDescent="0.2">
      <c r="A353">
        <v>815126</v>
      </c>
      <c r="B353" t="s">
        <v>4445</v>
      </c>
      <c r="C353" t="s">
        <v>4226</v>
      </c>
      <c r="D353" t="s">
        <v>4533</v>
      </c>
      <c r="E353" t="s">
        <v>4534</v>
      </c>
      <c r="F353" t="s">
        <v>7</v>
      </c>
      <c r="G353" t="s">
        <v>128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C353" s="180" t="str">
        <f t="shared" si="23"/>
        <v>815126-DUBLU-M</v>
      </c>
      <c r="AD353" s="181" t="str">
        <f>IF(B353="NET","",IF(B353="","",IFERROR(VLOOKUP(AC353,EAN!$A:$B,2,FALSE),"MANGLER - MÅ OPPDATERE EAN-FANEN")))</f>
        <v>MANGLER - MÅ OPPDATERE EAN-FANEN</v>
      </c>
      <c r="AE353" s="180">
        <f t="shared" si="20"/>
        <v>0</v>
      </c>
      <c r="AF353" s="180">
        <f t="shared" si="21"/>
        <v>0</v>
      </c>
      <c r="AH353" s="133" t="str">
        <f>IF(B353="NET","",IFERROR(VLOOKUP(AD353,'2) Order Form'!$W$9:$W$684,1,FALSE),"Ikke med I order form"))</f>
        <v>Ikke med I order form</v>
      </c>
      <c r="AJ353" s="159">
        <v>7048652279125</v>
      </c>
      <c r="AK353" s="149">
        <f>IFERROR(VLOOKUP(AJ353,'2) Order Form'!$W$9:$W$724,1,FALSE),"Ikke med I order form")</f>
        <v>7048652279125</v>
      </c>
      <c r="AL353" s="182">
        <f>INDEX(ATS!$A:$AE,MATCH(ATS!$AJ353,ATS!$AD:$AD,0),1)</f>
        <v>828120</v>
      </c>
      <c r="AM353" s="182" t="str">
        <f>INDEX(ATS!$A:$AE,MATCH(ATS!$AJ353,ATS!$AD:$AD,0),2)</f>
        <v>Crossfire Merino SS Jersey M</v>
      </c>
      <c r="AN353" s="183" t="str">
        <f>INDEX(ATS!$A:$AE,MATCH(ATS!$AJ353,ATS!$AD:$AD,0),4)</f>
        <v>BLACK-M</v>
      </c>
      <c r="AP353" s="149">
        <v>7048652275233</v>
      </c>
      <c r="AQ353" s="149">
        <f t="shared" si="22"/>
        <v>7048652275233</v>
      </c>
      <c r="AR353" s="182">
        <f>INDEX(ATS!$A:$AE,MATCH(ATS!$AP353,ATS!$AD:$AD,0),1)</f>
        <v>828148</v>
      </c>
      <c r="AS353" s="182" t="str">
        <f>INDEX(ATS!$A:$AE,MATCH(ATS!$AP353,ATS!$AD:$AD,0),2)</f>
        <v>Hunter DryZeal Pant M</v>
      </c>
      <c r="AT353" s="182" t="str">
        <f>INDEX(ATS!$A:$AE,MATCH(ATS!$AP353,ATS!$AD:$AD,0),4)</f>
        <v>BLACK-S</v>
      </c>
      <c r="AU353" s="148" t="str">
        <f>INDEX(ATS!$A:$AE,MATCH(ATS!$AP353,ATS!$AD:$AD,0),7)</f>
        <v>Active</v>
      </c>
    </row>
    <row r="354" spans="1:47" x14ac:dyDescent="0.2">
      <c r="A354">
        <v>815126</v>
      </c>
      <c r="B354" t="s">
        <v>4445</v>
      </c>
      <c r="C354" t="s">
        <v>4226</v>
      </c>
      <c r="D354" t="s">
        <v>4535</v>
      </c>
      <c r="E354" t="s">
        <v>4534</v>
      </c>
      <c r="F354" t="s">
        <v>67</v>
      </c>
      <c r="G354" t="s">
        <v>128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C354" s="180" t="str">
        <f t="shared" si="23"/>
        <v>815126-DUBLU-L</v>
      </c>
      <c r="AD354" s="181" t="str">
        <f>IF(B354="NET","",IF(B354="","",IFERROR(VLOOKUP(AC354,EAN!$A:$B,2,FALSE),"MANGLER - MÅ OPPDATERE EAN-FANEN")))</f>
        <v>MANGLER - MÅ OPPDATERE EAN-FANEN</v>
      </c>
      <c r="AE354" s="180">
        <f t="shared" si="20"/>
        <v>0</v>
      </c>
      <c r="AF354" s="180">
        <f t="shared" si="21"/>
        <v>0</v>
      </c>
      <c r="AH354" s="133" t="str">
        <f>IF(B354="NET","",IFERROR(VLOOKUP(AD354,'2) Order Form'!$W$9:$W$684,1,FALSE),"Ikke med I order form"))</f>
        <v>Ikke med I order form</v>
      </c>
      <c r="AJ354" s="159">
        <v>7048652279118</v>
      </c>
      <c r="AK354" s="149">
        <f>IFERROR(VLOOKUP(AJ354,'2) Order Form'!$W$9:$W$724,1,FALSE),"Ikke med I order form")</f>
        <v>7048652279118</v>
      </c>
      <c r="AL354" s="182">
        <f>INDEX(ATS!$A:$AE,MATCH(ATS!$AJ354,ATS!$AD:$AD,0),1)</f>
        <v>828120</v>
      </c>
      <c r="AM354" s="182" t="str">
        <f>INDEX(ATS!$A:$AE,MATCH(ATS!$AJ354,ATS!$AD:$AD,0),2)</f>
        <v>Crossfire Merino SS Jersey M</v>
      </c>
      <c r="AN354" s="183" t="str">
        <f>INDEX(ATS!$A:$AE,MATCH(ATS!$AJ354,ATS!$AD:$AD,0),4)</f>
        <v>BLACK-L</v>
      </c>
      <c r="AP354" s="149">
        <v>7048652275226</v>
      </c>
      <c r="AQ354" s="149">
        <f t="shared" si="22"/>
        <v>7048652275226</v>
      </c>
      <c r="AR354" s="182">
        <f>INDEX(ATS!$A:$AE,MATCH(ATS!$AP354,ATS!$AD:$AD,0),1)</f>
        <v>828148</v>
      </c>
      <c r="AS354" s="182" t="str">
        <f>INDEX(ATS!$A:$AE,MATCH(ATS!$AP354,ATS!$AD:$AD,0),2)</f>
        <v>Hunter DryZeal Pant M</v>
      </c>
      <c r="AT354" s="182" t="str">
        <f>INDEX(ATS!$A:$AE,MATCH(ATS!$AP354,ATS!$AD:$AD,0),4)</f>
        <v>BLACK-M</v>
      </c>
      <c r="AU354" s="148" t="str">
        <f>INDEX(ATS!$A:$AE,MATCH(ATS!$AP354,ATS!$AD:$AD,0),7)</f>
        <v>Active</v>
      </c>
    </row>
    <row r="355" spans="1:47" x14ac:dyDescent="0.2">
      <c r="A355">
        <v>815126</v>
      </c>
      <c r="B355" t="s">
        <v>4445</v>
      </c>
      <c r="C355" t="s">
        <v>4226</v>
      </c>
      <c r="D355" t="s">
        <v>4536</v>
      </c>
      <c r="E355" t="s">
        <v>4537</v>
      </c>
      <c r="F355" t="s">
        <v>7</v>
      </c>
      <c r="G355" t="s">
        <v>128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C355" s="180" t="str">
        <f t="shared" si="23"/>
        <v>815126-EARTH-M</v>
      </c>
      <c r="AD355" s="181" t="str">
        <f>IF(B355="NET","",IF(B355="","",IFERROR(VLOOKUP(AC355,EAN!$A:$B,2,FALSE),"MANGLER - MÅ OPPDATERE EAN-FANEN")))</f>
        <v>MANGLER - MÅ OPPDATERE EAN-FANEN</v>
      </c>
      <c r="AE355" s="180">
        <f t="shared" si="20"/>
        <v>0</v>
      </c>
      <c r="AF355" s="180">
        <f t="shared" si="21"/>
        <v>0</v>
      </c>
      <c r="AH355" s="149" t="str">
        <f>IF(B355="NET","",IFERROR(VLOOKUP(AD355,'2) Order Form'!$W$9:$W$684,1,FALSE),"Ikke med I order form"))</f>
        <v>Ikke med I order form</v>
      </c>
      <c r="AI355" s="171"/>
      <c r="AJ355" s="159">
        <v>7048652279149</v>
      </c>
      <c r="AK355" s="149">
        <f>IFERROR(VLOOKUP(AJ355,'2) Order Form'!$W$9:$W$724,1,FALSE),"Ikke med I order form")</f>
        <v>7048652279149</v>
      </c>
      <c r="AL355" s="182">
        <f>INDEX(ATS!$A:$AE,MATCH(ATS!$AJ355,ATS!$AD:$AD,0),1)</f>
        <v>828120</v>
      </c>
      <c r="AM355" s="182" t="str">
        <f>INDEX(ATS!$A:$AE,MATCH(ATS!$AJ355,ATS!$AD:$AD,0),2)</f>
        <v>Crossfire Merino SS Jersey M</v>
      </c>
      <c r="AN355" s="183" t="str">
        <f>INDEX(ATS!$A:$AE,MATCH(ATS!$AJ355,ATS!$AD:$AD,0),4)</f>
        <v>BLACK-XL</v>
      </c>
      <c r="AP355" s="149">
        <v>7048652275219</v>
      </c>
      <c r="AQ355" s="149">
        <f t="shared" si="22"/>
        <v>7048652275219</v>
      </c>
      <c r="AR355" s="182">
        <f>INDEX(ATS!$A:$AE,MATCH(ATS!$AP355,ATS!$AD:$AD,0),1)</f>
        <v>828148</v>
      </c>
      <c r="AS355" s="182" t="str">
        <f>INDEX(ATS!$A:$AE,MATCH(ATS!$AP355,ATS!$AD:$AD,0),2)</f>
        <v>Hunter DryZeal Pant M</v>
      </c>
      <c r="AT355" s="182" t="str">
        <f>INDEX(ATS!$A:$AE,MATCH(ATS!$AP355,ATS!$AD:$AD,0),4)</f>
        <v>BLACK-L</v>
      </c>
      <c r="AU355" s="148" t="str">
        <f>INDEX(ATS!$A:$AE,MATCH(ATS!$AP355,ATS!$AD:$AD,0),7)</f>
        <v>Active</v>
      </c>
    </row>
    <row r="356" spans="1:47" x14ac:dyDescent="0.2">
      <c r="A356">
        <v>815126</v>
      </c>
      <c r="B356" t="s">
        <v>4445</v>
      </c>
      <c r="C356" t="s">
        <v>4226</v>
      </c>
      <c r="D356" t="s">
        <v>4538</v>
      </c>
      <c r="E356" t="s">
        <v>4537</v>
      </c>
      <c r="F356" t="s">
        <v>67</v>
      </c>
      <c r="G356" t="s">
        <v>128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C356" s="180" t="str">
        <f t="shared" si="23"/>
        <v>815126-EARTH-L</v>
      </c>
      <c r="AD356" s="181" t="str">
        <f>IF(B356="NET","",IF(B356="","",IFERROR(VLOOKUP(AC356,EAN!$A:$B,2,FALSE),"MANGLER - MÅ OPPDATERE EAN-FANEN")))</f>
        <v>MANGLER - MÅ OPPDATERE EAN-FANEN</v>
      </c>
      <c r="AE356" s="180">
        <f t="shared" si="20"/>
        <v>0</v>
      </c>
      <c r="AF356" s="180">
        <f t="shared" si="21"/>
        <v>0</v>
      </c>
      <c r="AH356" s="149" t="str">
        <f>IF(B356="NET","",IFERROR(VLOOKUP(AD356,'2) Order Form'!$W$9:$W$684,1,FALSE),"Ikke med I order form"))</f>
        <v>Ikke med I order form</v>
      </c>
      <c r="AI356" s="171"/>
      <c r="AJ356" s="159">
        <v>7048652279217</v>
      </c>
      <c r="AK356" s="149">
        <f>IFERROR(VLOOKUP(AJ356,'2) Order Form'!$W$9:$W$724,1,FALSE),"Ikke med I order form")</f>
        <v>7048652279217</v>
      </c>
      <c r="AL356" s="182">
        <f>INDEX(ATS!$A:$AE,MATCH(ATS!$AJ356,ATS!$AD:$AD,0),1)</f>
        <v>828120</v>
      </c>
      <c r="AM356" s="182" t="str">
        <f>INDEX(ATS!$A:$AE,MATCH(ATS!$AJ356,ATS!$AD:$AD,0),2)</f>
        <v>Crossfire Merino SS Jersey M</v>
      </c>
      <c r="AN356" s="183" t="str">
        <f>INDEX(ATS!$A:$AE,MATCH(ATS!$AJ356,ATS!$AD:$AD,0),4)</f>
        <v>ONBLU-S</v>
      </c>
      <c r="AP356" s="149">
        <v>7048652275240</v>
      </c>
      <c r="AQ356" s="149">
        <f t="shared" si="22"/>
        <v>7048652275240</v>
      </c>
      <c r="AR356" s="182">
        <f>INDEX(ATS!$A:$AE,MATCH(ATS!$AP356,ATS!$AD:$AD,0),1)</f>
        <v>828148</v>
      </c>
      <c r="AS356" s="182" t="str">
        <f>INDEX(ATS!$A:$AE,MATCH(ATS!$AP356,ATS!$AD:$AD,0),2)</f>
        <v>Hunter DryZeal Pant M</v>
      </c>
      <c r="AT356" s="182" t="str">
        <f>INDEX(ATS!$A:$AE,MATCH(ATS!$AP356,ATS!$AD:$AD,0),4)</f>
        <v>BLACK-XL</v>
      </c>
      <c r="AU356" s="148" t="str">
        <f>INDEX(ATS!$A:$AE,MATCH(ATS!$AP356,ATS!$AD:$AD,0),7)</f>
        <v>Active</v>
      </c>
    </row>
    <row r="357" spans="1:47" x14ac:dyDescent="0.2">
      <c r="A357">
        <v>815126</v>
      </c>
      <c r="B357" t="s">
        <v>4445</v>
      </c>
      <c r="C357" t="s">
        <v>4226</v>
      </c>
      <c r="D357" t="s">
        <v>4539</v>
      </c>
      <c r="E357" t="s">
        <v>4540</v>
      </c>
      <c r="F357" t="s">
        <v>7</v>
      </c>
      <c r="G357" t="s">
        <v>128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C357" s="180" t="str">
        <f t="shared" si="23"/>
        <v>815126-LOLVE-M</v>
      </c>
      <c r="AD357" s="181" t="str">
        <f>IF(B357="NET","",IF(B357="","",IFERROR(VLOOKUP(AC357,EAN!$A:$B,2,FALSE),"MANGLER - MÅ OPPDATERE EAN-FANEN")))</f>
        <v>MANGLER - MÅ OPPDATERE EAN-FANEN</v>
      </c>
      <c r="AE357" s="180">
        <f t="shared" si="20"/>
        <v>0</v>
      </c>
      <c r="AF357" s="180">
        <f t="shared" si="21"/>
        <v>0</v>
      </c>
      <c r="AH357" s="149" t="str">
        <f>IF(B357="NET","",IFERROR(VLOOKUP(AD357,'2) Order Form'!$W$9:$W$684,1,FALSE),"Ikke med I order form"))</f>
        <v>Ikke med I order form</v>
      </c>
      <c r="AI357" s="171"/>
      <c r="AJ357" s="159">
        <v>7048652279200</v>
      </c>
      <c r="AK357" s="149">
        <f>IFERROR(VLOOKUP(AJ357,'2) Order Form'!$W$9:$W$724,1,FALSE),"Ikke med I order form")</f>
        <v>7048652279200</v>
      </c>
      <c r="AL357" s="182">
        <f>INDEX(ATS!$A:$AE,MATCH(ATS!$AJ357,ATS!$AD:$AD,0),1)</f>
        <v>828120</v>
      </c>
      <c r="AM357" s="182" t="str">
        <f>INDEX(ATS!$A:$AE,MATCH(ATS!$AJ357,ATS!$AD:$AD,0),2)</f>
        <v>Crossfire Merino SS Jersey M</v>
      </c>
      <c r="AN357" s="183" t="str">
        <f>INDEX(ATS!$A:$AE,MATCH(ATS!$AJ357,ATS!$AD:$AD,0),4)</f>
        <v>ONBLU-M</v>
      </c>
      <c r="AP357" s="149">
        <v>7048652275318</v>
      </c>
      <c r="AQ357" s="149">
        <f t="shared" si="22"/>
        <v>7048652275318</v>
      </c>
      <c r="AR357" s="182">
        <f>INDEX(ATS!$A:$AE,MATCH(ATS!$AP357,ATS!$AD:$AD,0),1)</f>
        <v>828075</v>
      </c>
      <c r="AS357" s="182" t="str">
        <f>INDEX(ATS!$A:$AE,MATCH(ATS!$AP357,ATS!$AD:$AD,0),2)</f>
        <v>Hunter Wind Jacket M</v>
      </c>
      <c r="AT357" s="182" t="str">
        <f>INDEX(ATS!$A:$AE,MATCH(ATS!$AP357,ATS!$AD:$AD,0),4)</f>
        <v>BLACK-S</v>
      </c>
      <c r="AU357" s="148" t="str">
        <f>INDEX(ATS!$A:$AE,MATCH(ATS!$AP357,ATS!$AD:$AD,0),7)</f>
        <v>Active</v>
      </c>
    </row>
    <row r="358" spans="1:47" x14ac:dyDescent="0.2">
      <c r="A358">
        <v>815126</v>
      </c>
      <c r="B358" t="s">
        <v>4445</v>
      </c>
      <c r="C358" t="s">
        <v>4226</v>
      </c>
      <c r="D358" t="s">
        <v>4541</v>
      </c>
      <c r="E358" t="s">
        <v>4540</v>
      </c>
      <c r="F358" t="s">
        <v>67</v>
      </c>
      <c r="G358" t="s">
        <v>128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C358" s="180" t="str">
        <f t="shared" si="23"/>
        <v>815126-LOLVE-L</v>
      </c>
      <c r="AD358" s="181" t="str">
        <f>IF(B358="NET","",IF(B358="","",IFERROR(VLOOKUP(AC358,EAN!$A:$B,2,FALSE),"MANGLER - MÅ OPPDATERE EAN-FANEN")))</f>
        <v>MANGLER - MÅ OPPDATERE EAN-FANEN</v>
      </c>
      <c r="AE358" s="180">
        <f t="shared" si="20"/>
        <v>0</v>
      </c>
      <c r="AF358" s="180">
        <f t="shared" si="21"/>
        <v>0</v>
      </c>
      <c r="AH358" s="149" t="str">
        <f>IF(B358="NET","",IFERROR(VLOOKUP(AD358,'2) Order Form'!$W$9:$W$684,1,FALSE),"Ikke med I order form"))</f>
        <v>Ikke med I order form</v>
      </c>
      <c r="AI358" s="171"/>
      <c r="AJ358" s="159">
        <v>7048652279194</v>
      </c>
      <c r="AK358" s="149">
        <f>IFERROR(VLOOKUP(AJ358,'2) Order Form'!$W$9:$W$724,1,FALSE),"Ikke med I order form")</f>
        <v>7048652279194</v>
      </c>
      <c r="AL358" s="182">
        <f>INDEX(ATS!$A:$AE,MATCH(ATS!$AJ358,ATS!$AD:$AD,0),1)</f>
        <v>828120</v>
      </c>
      <c r="AM358" s="182" t="str">
        <f>INDEX(ATS!$A:$AE,MATCH(ATS!$AJ358,ATS!$AD:$AD,0),2)</f>
        <v>Crossfire Merino SS Jersey M</v>
      </c>
      <c r="AN358" s="183" t="str">
        <f>INDEX(ATS!$A:$AE,MATCH(ATS!$AJ358,ATS!$AD:$AD,0),4)</f>
        <v>ONBLU-L</v>
      </c>
      <c r="AP358" s="149">
        <v>7048652275301</v>
      </c>
      <c r="AQ358" s="149">
        <f t="shared" si="22"/>
        <v>7048652275301</v>
      </c>
      <c r="AR358" s="182">
        <f>INDEX(ATS!$A:$AE,MATCH(ATS!$AP358,ATS!$AD:$AD,0),1)</f>
        <v>828075</v>
      </c>
      <c r="AS358" s="182" t="str">
        <f>INDEX(ATS!$A:$AE,MATCH(ATS!$AP358,ATS!$AD:$AD,0),2)</f>
        <v>Hunter Wind Jacket M</v>
      </c>
      <c r="AT358" s="182" t="str">
        <f>INDEX(ATS!$A:$AE,MATCH(ATS!$AP358,ATS!$AD:$AD,0),4)</f>
        <v>BLACK-M</v>
      </c>
      <c r="AU358" s="148" t="str">
        <f>INDEX(ATS!$A:$AE,MATCH(ATS!$AP358,ATS!$AD:$AD,0),7)</f>
        <v>Active</v>
      </c>
    </row>
    <row r="359" spans="1:47" x14ac:dyDescent="0.2">
      <c r="A359">
        <v>815126</v>
      </c>
      <c r="B359" t="s">
        <v>4445</v>
      </c>
      <c r="C359" t="s">
        <v>4226</v>
      </c>
      <c r="D359" t="s">
        <v>2185</v>
      </c>
      <c r="E359" t="s">
        <v>2186</v>
      </c>
      <c r="F359" t="s">
        <v>7</v>
      </c>
      <c r="G359" t="s">
        <v>128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C359" s="180" t="str">
        <f t="shared" si="23"/>
        <v>815126-OWH21-M</v>
      </c>
      <c r="AD359" s="181">
        <f>IF(B359="NET","",IF(B359="","",IFERROR(VLOOKUP(AC359,EAN!$A:$B,2,FALSE),"MANGLER - MÅ OPPDATERE EAN-FANEN")))</f>
        <v>7048652667250</v>
      </c>
      <c r="AE359" s="180">
        <f t="shared" si="20"/>
        <v>0</v>
      </c>
      <c r="AF359" s="180">
        <f t="shared" si="21"/>
        <v>0</v>
      </c>
      <c r="AH359" s="133" t="str">
        <f>IF(B359="NET","",IFERROR(VLOOKUP(AD359,'2) Order Form'!$W$9:$W$684,1,FALSE),"Ikke med I order form"))</f>
        <v>Ikke med I order form</v>
      </c>
      <c r="AJ359" s="159">
        <v>7048652279224</v>
      </c>
      <c r="AK359" s="149">
        <f>IFERROR(VLOOKUP(AJ359,'2) Order Form'!$W$9:$W$724,1,FALSE),"Ikke med I order form")</f>
        <v>7048652279224</v>
      </c>
      <c r="AL359" s="182">
        <f>INDEX(ATS!$A:$AE,MATCH(ATS!$AJ359,ATS!$AD:$AD,0),1)</f>
        <v>828120</v>
      </c>
      <c r="AM359" s="182" t="str">
        <f>INDEX(ATS!$A:$AE,MATCH(ATS!$AJ359,ATS!$AD:$AD,0),2)</f>
        <v>Crossfire Merino SS Jersey M</v>
      </c>
      <c r="AN359" s="183" t="str">
        <f>INDEX(ATS!$A:$AE,MATCH(ATS!$AJ359,ATS!$AD:$AD,0),4)</f>
        <v>ONBLU-XL</v>
      </c>
      <c r="AP359" s="149">
        <v>7048652275295</v>
      </c>
      <c r="AQ359" s="149">
        <f t="shared" si="22"/>
        <v>7048652275295</v>
      </c>
      <c r="AR359" s="182">
        <f>INDEX(ATS!$A:$AE,MATCH(ATS!$AP359,ATS!$AD:$AD,0),1)</f>
        <v>828075</v>
      </c>
      <c r="AS359" s="182" t="str">
        <f>INDEX(ATS!$A:$AE,MATCH(ATS!$AP359,ATS!$AD:$AD,0),2)</f>
        <v>Hunter Wind Jacket M</v>
      </c>
      <c r="AT359" s="182" t="str">
        <f>INDEX(ATS!$A:$AE,MATCH(ATS!$AP359,ATS!$AD:$AD,0),4)</f>
        <v>BLACK-L</v>
      </c>
      <c r="AU359" s="148" t="str">
        <f>INDEX(ATS!$A:$AE,MATCH(ATS!$AP359,ATS!$AD:$AD,0),7)</f>
        <v>Active</v>
      </c>
    </row>
    <row r="360" spans="1:47" x14ac:dyDescent="0.2">
      <c r="A360">
        <v>815126</v>
      </c>
      <c r="B360" t="s">
        <v>4445</v>
      </c>
      <c r="C360" t="s">
        <v>4226</v>
      </c>
      <c r="D360" t="s">
        <v>2187</v>
      </c>
      <c r="E360" t="s">
        <v>2186</v>
      </c>
      <c r="F360" t="s">
        <v>67</v>
      </c>
      <c r="G360" t="s">
        <v>128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C360" s="180" t="str">
        <f t="shared" si="23"/>
        <v>815126-OWH21-L</v>
      </c>
      <c r="AD360" s="181">
        <f>IF(B360="NET","",IF(B360="","",IFERROR(VLOOKUP(AC360,EAN!$A:$B,2,FALSE),"MANGLER - MÅ OPPDATERE EAN-FANEN")))</f>
        <v>7048652667243</v>
      </c>
      <c r="AE360" s="180">
        <f t="shared" si="20"/>
        <v>0</v>
      </c>
      <c r="AF360" s="180">
        <f t="shared" si="21"/>
        <v>0</v>
      </c>
      <c r="AH360" s="133" t="str">
        <f>IF(B360="NET","",IFERROR(VLOOKUP(AD360,'2) Order Form'!$W$9:$W$684,1,FALSE),"Ikke med I order form"))</f>
        <v>Ikke med I order form</v>
      </c>
      <c r="AJ360" s="159">
        <v>7048652536310</v>
      </c>
      <c r="AK360" s="149">
        <f>IFERROR(VLOOKUP(AJ360,'2) Order Form'!$W$9:$W$724,1,FALSE),"Ikke med I order form")</f>
        <v>7048652536310</v>
      </c>
      <c r="AL360" s="182">
        <f>INDEX(ATS!$A:$AE,MATCH(ATS!$AJ360,ATS!$AD:$AD,0),1)</f>
        <v>828120</v>
      </c>
      <c r="AM360" s="182" t="str">
        <f>INDEX(ATS!$A:$AE,MATCH(ATS!$AJ360,ATS!$AD:$AD,0),2)</f>
        <v>Crossfire Merino SS Jersey M</v>
      </c>
      <c r="AN360" s="183" t="str">
        <f>INDEX(ATS!$A:$AE,MATCH(ATS!$AJ360,ATS!$AD:$AD,0),4)</f>
        <v>FOGRN-S</v>
      </c>
      <c r="AP360" s="149">
        <v>7048652275325</v>
      </c>
      <c r="AQ360" s="149">
        <f t="shared" si="22"/>
        <v>7048652275325</v>
      </c>
      <c r="AR360" s="182">
        <f>INDEX(ATS!$A:$AE,MATCH(ATS!$AP360,ATS!$AD:$AD,0),1)</f>
        <v>828075</v>
      </c>
      <c r="AS360" s="182" t="str">
        <f>INDEX(ATS!$A:$AE,MATCH(ATS!$AP360,ATS!$AD:$AD,0),2)</f>
        <v>Hunter Wind Jacket M</v>
      </c>
      <c r="AT360" s="182" t="str">
        <f>INDEX(ATS!$A:$AE,MATCH(ATS!$AP360,ATS!$AD:$AD,0),4)</f>
        <v>BLACK-XL</v>
      </c>
      <c r="AU360" s="148" t="str">
        <f>INDEX(ATS!$A:$AE,MATCH(ATS!$AP360,ATS!$AD:$AD,0),7)</f>
        <v>Active</v>
      </c>
    </row>
    <row r="361" spans="1:47" x14ac:dyDescent="0.2">
      <c r="A361">
        <v>815126</v>
      </c>
      <c r="B361" t="s">
        <v>4445</v>
      </c>
      <c r="C361" t="s">
        <v>4226</v>
      </c>
      <c r="D361" t="s">
        <v>2188</v>
      </c>
      <c r="E361" t="s">
        <v>2189</v>
      </c>
      <c r="F361" t="s">
        <v>7</v>
      </c>
      <c r="G361" t="s">
        <v>401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C361" s="180" t="str">
        <f t="shared" si="23"/>
        <v>815126-PRPL-M</v>
      </c>
      <c r="AD361" s="181">
        <f>IF(B361="NET","",IF(B361="","",IFERROR(VLOOKUP(AC361,EAN!$A:$B,2,FALSE),"MANGLER - MÅ OPPDATERE EAN-FANEN")))</f>
        <v>7048652667298</v>
      </c>
      <c r="AE361" s="180">
        <f t="shared" si="20"/>
        <v>0</v>
      </c>
      <c r="AF361" s="180">
        <f t="shared" si="21"/>
        <v>0</v>
      </c>
      <c r="AH361" s="133" t="str">
        <f>IF(B361="NET","",IFERROR(VLOOKUP(AD361,'2) Order Form'!$W$9:$W$684,1,FALSE),"Ikke med I order form"))</f>
        <v>Ikke med I order form</v>
      </c>
      <c r="AJ361" s="159">
        <v>7048652536303</v>
      </c>
      <c r="AK361" s="149">
        <f>IFERROR(VLOOKUP(AJ361,'2) Order Form'!$W$9:$W$724,1,FALSE),"Ikke med I order form")</f>
        <v>7048652536303</v>
      </c>
      <c r="AL361" s="182">
        <f>INDEX(ATS!$A:$AE,MATCH(ATS!$AJ361,ATS!$AD:$AD,0),1)</f>
        <v>828120</v>
      </c>
      <c r="AM361" s="182" t="str">
        <f>INDEX(ATS!$A:$AE,MATCH(ATS!$AJ361,ATS!$AD:$AD,0),2)</f>
        <v>Crossfire Merino SS Jersey M</v>
      </c>
      <c r="AN361" s="183" t="str">
        <f>INDEX(ATS!$A:$AE,MATCH(ATS!$AJ361,ATS!$AD:$AD,0),4)</f>
        <v>FOGRN-M</v>
      </c>
      <c r="AP361" s="149">
        <v>7048652539038</v>
      </c>
      <c r="AQ361" s="149">
        <f t="shared" si="22"/>
        <v>7048652539038</v>
      </c>
      <c r="AR361" s="182">
        <f>INDEX(ATS!$A:$AE,MATCH(ATS!$AP361,ATS!$AD:$AD,0),1)</f>
        <v>828075</v>
      </c>
      <c r="AS361" s="182" t="str">
        <f>INDEX(ATS!$A:$AE,MATCH(ATS!$AP361,ATS!$AD:$AD,0),2)</f>
        <v>Hunter Wind Jacket M</v>
      </c>
      <c r="AT361" s="182" t="str">
        <f>INDEX(ATS!$A:$AE,MATCH(ATS!$AP361,ATS!$AD:$AD,0),4)</f>
        <v>FOGRN-S</v>
      </c>
      <c r="AU361" s="148" t="str">
        <f>INDEX(ATS!$A:$AE,MATCH(ATS!$AP361,ATS!$AD:$AD,0),7)</f>
        <v>Stock</v>
      </c>
    </row>
    <row r="362" spans="1:47" x14ac:dyDescent="0.2">
      <c r="A362">
        <v>815126</v>
      </c>
      <c r="B362" t="s">
        <v>4445</v>
      </c>
      <c r="C362" t="s">
        <v>4226</v>
      </c>
      <c r="D362" t="s">
        <v>2190</v>
      </c>
      <c r="E362" t="s">
        <v>2189</v>
      </c>
      <c r="F362" t="s">
        <v>67</v>
      </c>
      <c r="G362" t="s">
        <v>401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C362" s="180" t="str">
        <f t="shared" si="23"/>
        <v>815126-PRPL-L</v>
      </c>
      <c r="AD362" s="181">
        <f>IF(B362="NET","",IF(B362="","",IFERROR(VLOOKUP(AC362,EAN!$A:$B,2,FALSE),"MANGLER - MÅ OPPDATERE EAN-FANEN")))</f>
        <v>7048652667281</v>
      </c>
      <c r="AE362" s="180">
        <f t="shared" si="20"/>
        <v>0</v>
      </c>
      <c r="AF362" s="180">
        <f t="shared" si="21"/>
        <v>0</v>
      </c>
      <c r="AH362" s="149" t="str">
        <f>IF(B362="NET","",IFERROR(VLOOKUP(AD362,'2) Order Form'!$W$9:$W$684,1,FALSE),"Ikke med I order form"))</f>
        <v>Ikke med I order form</v>
      </c>
      <c r="AI362" s="171"/>
      <c r="AJ362" s="159">
        <v>7048652536297</v>
      </c>
      <c r="AK362" s="149">
        <f>IFERROR(VLOOKUP(AJ362,'2) Order Form'!$W$9:$W$724,1,FALSE),"Ikke med I order form")</f>
        <v>7048652536297</v>
      </c>
      <c r="AL362" s="182">
        <f>INDEX(ATS!$A:$AE,MATCH(ATS!$AJ362,ATS!$AD:$AD,0),1)</f>
        <v>828120</v>
      </c>
      <c r="AM362" s="182" t="str">
        <f>INDEX(ATS!$A:$AE,MATCH(ATS!$AJ362,ATS!$AD:$AD,0),2)</f>
        <v>Crossfire Merino SS Jersey M</v>
      </c>
      <c r="AN362" s="183" t="str">
        <f>INDEX(ATS!$A:$AE,MATCH(ATS!$AJ362,ATS!$AD:$AD,0),4)</f>
        <v>FOGRN-L</v>
      </c>
      <c r="AP362" s="149">
        <v>7048652539021</v>
      </c>
      <c r="AQ362" s="149">
        <f t="shared" si="22"/>
        <v>7048652539021</v>
      </c>
      <c r="AR362" s="182">
        <f>INDEX(ATS!$A:$AE,MATCH(ATS!$AP362,ATS!$AD:$AD,0),1)</f>
        <v>828075</v>
      </c>
      <c r="AS362" s="182" t="str">
        <f>INDEX(ATS!$A:$AE,MATCH(ATS!$AP362,ATS!$AD:$AD,0),2)</f>
        <v>Hunter Wind Jacket M</v>
      </c>
      <c r="AT362" s="182" t="str">
        <f>INDEX(ATS!$A:$AE,MATCH(ATS!$AP362,ATS!$AD:$AD,0),4)</f>
        <v>FOGRN-M</v>
      </c>
      <c r="AU362" s="148" t="str">
        <f>INDEX(ATS!$A:$AE,MATCH(ATS!$AP362,ATS!$AD:$AD,0),7)</f>
        <v>Stock</v>
      </c>
    </row>
    <row r="363" spans="1:47" x14ac:dyDescent="0.2">
      <c r="A363" s="155">
        <v>820088</v>
      </c>
      <c r="B363" t="s">
        <v>292</v>
      </c>
      <c r="H363" s="155">
        <v>202137</v>
      </c>
      <c r="I363" s="155">
        <v>202137</v>
      </c>
      <c r="J363" s="155">
        <v>202137</v>
      </c>
      <c r="K363" s="155">
        <v>202137</v>
      </c>
      <c r="L363" s="155">
        <v>202137</v>
      </c>
      <c r="M363" s="155">
        <v>202137</v>
      </c>
      <c r="N363" s="155">
        <v>202137</v>
      </c>
      <c r="O363" s="155">
        <v>202137</v>
      </c>
      <c r="P363" s="155">
        <v>202137</v>
      </c>
      <c r="Q363" s="155">
        <v>202137</v>
      </c>
      <c r="R363" s="155">
        <v>202137</v>
      </c>
      <c r="S363" s="155">
        <v>202137</v>
      </c>
      <c r="T363" s="155">
        <v>202137</v>
      </c>
      <c r="U363" s="155">
        <v>202137</v>
      </c>
      <c r="V363" s="155">
        <v>202137</v>
      </c>
      <c r="W363" s="155">
        <v>202137</v>
      </c>
      <c r="X363" s="155">
        <v>202137</v>
      </c>
      <c r="Y363" s="155">
        <v>202137</v>
      </c>
      <c r="Z363" s="155">
        <v>202137</v>
      </c>
      <c r="AA363" s="155">
        <v>202137</v>
      </c>
      <c r="AC363" s="180" t="str">
        <f t="shared" si="23"/>
        <v>820088-</v>
      </c>
      <c r="AD363" s="181" t="str">
        <f>IF(B363="NET","",IF(B363="","",IFERROR(VLOOKUP(AC363,EAN!$A:$B,2,FALSE),"MANGLER - MÅ OPPDATERE EAN-FANEN")))</f>
        <v/>
      </c>
      <c r="AE363" s="180">
        <f t="shared" si="20"/>
        <v>202137</v>
      </c>
      <c r="AF363" s="180">
        <f t="shared" si="21"/>
        <v>202137</v>
      </c>
      <c r="AH363" s="133" t="str">
        <f>IF(B363="NET","",IFERROR(VLOOKUP(AD363,'2) Order Form'!$W$9:$W$684,1,FALSE),"Ikke med I order form"))</f>
        <v/>
      </c>
      <c r="AJ363" s="159">
        <v>7048652536327</v>
      </c>
      <c r="AK363" s="149">
        <f>IFERROR(VLOOKUP(AJ363,'2) Order Form'!$W$9:$W$724,1,FALSE),"Ikke med I order form")</f>
        <v>7048652536327</v>
      </c>
      <c r="AL363" s="182">
        <f>INDEX(ATS!$A:$AE,MATCH(ATS!$AJ363,ATS!$AD:$AD,0),1)</f>
        <v>828120</v>
      </c>
      <c r="AM363" s="182" t="str">
        <f>INDEX(ATS!$A:$AE,MATCH(ATS!$AJ363,ATS!$AD:$AD,0),2)</f>
        <v>Crossfire Merino SS Jersey M</v>
      </c>
      <c r="AN363" s="183" t="str">
        <f>INDEX(ATS!$A:$AE,MATCH(ATS!$AJ363,ATS!$AD:$AD,0),4)</f>
        <v>FOGRN-XL</v>
      </c>
      <c r="AP363" s="149">
        <v>7048652539014</v>
      </c>
      <c r="AQ363" s="149">
        <f t="shared" si="22"/>
        <v>7048652539014</v>
      </c>
      <c r="AR363" s="182">
        <f>INDEX(ATS!$A:$AE,MATCH(ATS!$AP363,ATS!$AD:$AD,0),1)</f>
        <v>828075</v>
      </c>
      <c r="AS363" s="182" t="str">
        <f>INDEX(ATS!$A:$AE,MATCH(ATS!$AP363,ATS!$AD:$AD,0),2)</f>
        <v>Hunter Wind Jacket M</v>
      </c>
      <c r="AT363" s="182" t="str">
        <f>INDEX(ATS!$A:$AE,MATCH(ATS!$AP363,ATS!$AD:$AD,0),4)</f>
        <v>FOGRN-L</v>
      </c>
      <c r="AU363" s="148" t="str">
        <f>INDEX(ATS!$A:$AE,MATCH(ATS!$AP363,ATS!$AD:$AD,0),7)</f>
        <v>Stock</v>
      </c>
    </row>
    <row r="364" spans="1:47" x14ac:dyDescent="0.2">
      <c r="A364">
        <v>820088</v>
      </c>
      <c r="B364" t="s">
        <v>2191</v>
      </c>
      <c r="C364" t="s">
        <v>4226</v>
      </c>
      <c r="D364" t="s">
        <v>146</v>
      </c>
      <c r="E364" t="s">
        <v>94</v>
      </c>
      <c r="F364" t="s">
        <v>69</v>
      </c>
      <c r="G364" t="s">
        <v>128</v>
      </c>
      <c r="H364">
        <v>2</v>
      </c>
      <c r="I364">
        <v>2</v>
      </c>
      <c r="J364">
        <v>2</v>
      </c>
      <c r="K364">
        <v>2</v>
      </c>
      <c r="L364">
        <v>2</v>
      </c>
      <c r="M364">
        <v>2</v>
      </c>
      <c r="N364">
        <v>2</v>
      </c>
      <c r="O364">
        <v>2</v>
      </c>
      <c r="P364">
        <v>2</v>
      </c>
      <c r="Q364">
        <v>2</v>
      </c>
      <c r="R364">
        <v>2</v>
      </c>
      <c r="S364">
        <v>2</v>
      </c>
      <c r="T364">
        <v>2</v>
      </c>
      <c r="U364">
        <v>2</v>
      </c>
      <c r="V364">
        <v>2</v>
      </c>
      <c r="W364">
        <v>2</v>
      </c>
      <c r="X364">
        <v>2</v>
      </c>
      <c r="Y364">
        <v>2</v>
      </c>
      <c r="Z364">
        <v>2</v>
      </c>
      <c r="AA364">
        <v>2</v>
      </c>
      <c r="AC364" s="180" t="str">
        <f t="shared" si="23"/>
        <v>820088-BLACK-XS</v>
      </c>
      <c r="AD364" s="181">
        <f>IF(B364="NET","",IF(B364="","",IFERROR(VLOOKUP(AC364,EAN!$A:$B,2,FALSE),"MANGLER - MÅ OPPDATERE EAN-FANEN")))</f>
        <v>7048652459633</v>
      </c>
      <c r="AE364" s="180">
        <f t="shared" si="20"/>
        <v>2</v>
      </c>
      <c r="AF364" s="180">
        <f t="shared" si="21"/>
        <v>2</v>
      </c>
      <c r="AH364" s="149" t="str">
        <f>IF(B364="NET","",IFERROR(VLOOKUP(AD364,'2) Order Form'!$W$9:$W$684,1,FALSE),"Ikke med I order form"))</f>
        <v>Ikke med I order form</v>
      </c>
      <c r="AI364" s="171"/>
      <c r="AJ364" s="159">
        <v>7048652278777</v>
      </c>
      <c r="AK364" s="149">
        <f>IFERROR(VLOOKUP(AJ364,'2) Order Form'!$W$9:$W$724,1,FALSE),"Ikke med I order form")</f>
        <v>7048652278777</v>
      </c>
      <c r="AL364" s="182">
        <f>INDEX(ATS!$A:$AE,MATCH(ATS!$AJ364,ATS!$AD:$AD,0),1)</f>
        <v>828112</v>
      </c>
      <c r="AM364" s="182" t="str">
        <f>INDEX(ATS!$A:$AE,MATCH(ATS!$AJ364,ATS!$AD:$AD,0),2)</f>
        <v>Crossfire Gilet M</v>
      </c>
      <c r="AN364" s="183" t="str">
        <f>INDEX(ATS!$A:$AE,MATCH(ATS!$AJ364,ATS!$AD:$AD,0),4)</f>
        <v>BLACK-S</v>
      </c>
      <c r="AP364" s="149">
        <v>7048652539045</v>
      </c>
      <c r="AQ364" s="149">
        <f t="shared" si="22"/>
        <v>7048652539045</v>
      </c>
      <c r="AR364" s="182">
        <f>INDEX(ATS!$A:$AE,MATCH(ATS!$AP364,ATS!$AD:$AD,0),1)</f>
        <v>828075</v>
      </c>
      <c r="AS364" s="182" t="str">
        <f>INDEX(ATS!$A:$AE,MATCH(ATS!$AP364,ATS!$AD:$AD,0),2)</f>
        <v>Hunter Wind Jacket M</v>
      </c>
      <c r="AT364" s="182" t="str">
        <f>INDEX(ATS!$A:$AE,MATCH(ATS!$AP364,ATS!$AD:$AD,0),4)</f>
        <v>FOGRN-XL</v>
      </c>
      <c r="AU364" s="148" t="str">
        <f>INDEX(ATS!$A:$AE,MATCH(ATS!$AP364,ATS!$AD:$AD,0),7)</f>
        <v>Stock</v>
      </c>
    </row>
    <row r="365" spans="1:47" x14ac:dyDescent="0.2">
      <c r="A365">
        <v>820088</v>
      </c>
      <c r="B365" t="s">
        <v>2191</v>
      </c>
      <c r="C365" t="s">
        <v>4226</v>
      </c>
      <c r="D365" t="s">
        <v>142</v>
      </c>
      <c r="E365" t="s">
        <v>94</v>
      </c>
      <c r="F365" t="s">
        <v>8</v>
      </c>
      <c r="G365" t="s">
        <v>128</v>
      </c>
      <c r="H365">
        <v>3</v>
      </c>
      <c r="I365">
        <v>3</v>
      </c>
      <c r="J365">
        <v>3</v>
      </c>
      <c r="K365">
        <v>3</v>
      </c>
      <c r="L365">
        <v>3</v>
      </c>
      <c r="M365">
        <v>3</v>
      </c>
      <c r="N365">
        <v>3</v>
      </c>
      <c r="O365">
        <v>3</v>
      </c>
      <c r="P365">
        <v>3</v>
      </c>
      <c r="Q365">
        <v>3</v>
      </c>
      <c r="R365">
        <v>3</v>
      </c>
      <c r="S365">
        <v>3</v>
      </c>
      <c r="T365">
        <v>3</v>
      </c>
      <c r="U365">
        <v>3</v>
      </c>
      <c r="V365">
        <v>3</v>
      </c>
      <c r="W365">
        <v>3</v>
      </c>
      <c r="X365">
        <v>3</v>
      </c>
      <c r="Y365">
        <v>3</v>
      </c>
      <c r="Z365">
        <v>3</v>
      </c>
      <c r="AA365">
        <v>3</v>
      </c>
      <c r="AC365" s="180" t="str">
        <f t="shared" si="23"/>
        <v>820088-BLACK-S</v>
      </c>
      <c r="AD365" s="181">
        <f>IF(B365="NET","",IF(B365="","",IFERROR(VLOOKUP(AC365,EAN!$A:$B,2,FALSE),"MANGLER - MÅ OPPDATERE EAN-FANEN")))</f>
        <v>7048652459626</v>
      </c>
      <c r="AE365" s="180">
        <f t="shared" si="20"/>
        <v>3</v>
      </c>
      <c r="AF365" s="180">
        <f t="shared" si="21"/>
        <v>3</v>
      </c>
      <c r="AH365" s="149" t="str">
        <f>IF(B365="NET","",IFERROR(VLOOKUP(AD365,'2) Order Form'!$W$9:$W$684,1,FALSE),"Ikke med I order form"))</f>
        <v>Ikke med I order form</v>
      </c>
      <c r="AI365" s="171"/>
      <c r="AJ365" s="159">
        <v>7048652278760</v>
      </c>
      <c r="AK365" s="149">
        <f>IFERROR(VLOOKUP(AJ365,'2) Order Form'!$W$9:$W$724,1,FALSE),"Ikke med I order form")</f>
        <v>7048652278760</v>
      </c>
      <c r="AL365" s="182">
        <f>INDEX(ATS!$A:$AE,MATCH(ATS!$AJ365,ATS!$AD:$AD,0),1)</f>
        <v>828112</v>
      </c>
      <c r="AM365" s="182" t="str">
        <f>INDEX(ATS!$A:$AE,MATCH(ATS!$AJ365,ATS!$AD:$AD,0),2)</f>
        <v>Crossfire Gilet M</v>
      </c>
      <c r="AN365" s="183" t="str">
        <f>INDEX(ATS!$A:$AE,MATCH(ATS!$AJ365,ATS!$AD:$AD,0),4)</f>
        <v>BLACK-M</v>
      </c>
      <c r="AP365" s="149">
        <v>7048652275394</v>
      </c>
      <c r="AQ365" s="149">
        <f t="shared" si="22"/>
        <v>7048652275394</v>
      </c>
      <c r="AR365" s="182">
        <f>INDEX(ATS!$A:$AE,MATCH(ATS!$AP365,ATS!$AD:$AD,0),1)</f>
        <v>828075</v>
      </c>
      <c r="AS365" s="182" t="str">
        <f>INDEX(ATS!$A:$AE,MATCH(ATS!$AP365,ATS!$AD:$AD,0),2)</f>
        <v>Hunter Wind Jacket M</v>
      </c>
      <c r="AT365" s="182" t="str">
        <f>INDEX(ATS!$A:$AE,MATCH(ATS!$AP365,ATS!$AD:$AD,0),4)</f>
        <v>NAVY-S</v>
      </c>
      <c r="AU365" s="148" t="str">
        <f>INDEX(ATS!$A:$AE,MATCH(ATS!$AP365,ATS!$AD:$AD,0),7)</f>
        <v>Stock</v>
      </c>
    </row>
    <row r="366" spans="1:47" x14ac:dyDescent="0.2">
      <c r="A366">
        <v>820088</v>
      </c>
      <c r="B366" t="s">
        <v>2191</v>
      </c>
      <c r="C366" t="s">
        <v>4226</v>
      </c>
      <c r="D366" t="s">
        <v>143</v>
      </c>
      <c r="E366" t="s">
        <v>94</v>
      </c>
      <c r="F366" t="s">
        <v>7</v>
      </c>
      <c r="G366" t="s">
        <v>128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C366" s="180" t="str">
        <f t="shared" si="23"/>
        <v>820088-BLACK-M</v>
      </c>
      <c r="AD366" s="181">
        <f>IF(B366="NET","",IF(B366="","",IFERROR(VLOOKUP(AC366,EAN!$A:$B,2,FALSE),"MANGLER - MÅ OPPDATERE EAN-FANEN")))</f>
        <v>7048652459619</v>
      </c>
      <c r="AE366" s="180">
        <f t="shared" si="20"/>
        <v>0</v>
      </c>
      <c r="AF366" s="180">
        <f t="shared" si="21"/>
        <v>0</v>
      </c>
      <c r="AH366" s="149" t="str">
        <f>IF(B366="NET","",IFERROR(VLOOKUP(AD366,'2) Order Form'!$W$9:$W$684,1,FALSE),"Ikke med I order form"))</f>
        <v>Ikke med I order form</v>
      </c>
      <c r="AI366" s="171"/>
      <c r="AJ366" s="159">
        <v>7048652278753</v>
      </c>
      <c r="AK366" s="149">
        <f>IFERROR(VLOOKUP(AJ366,'2) Order Form'!$W$9:$W$724,1,FALSE),"Ikke med I order form")</f>
        <v>7048652278753</v>
      </c>
      <c r="AL366" s="182">
        <f>INDEX(ATS!$A:$AE,MATCH(ATS!$AJ366,ATS!$AD:$AD,0),1)</f>
        <v>828112</v>
      </c>
      <c r="AM366" s="182" t="str">
        <f>INDEX(ATS!$A:$AE,MATCH(ATS!$AJ366,ATS!$AD:$AD,0),2)</f>
        <v>Crossfire Gilet M</v>
      </c>
      <c r="AN366" s="183" t="str">
        <f>INDEX(ATS!$A:$AE,MATCH(ATS!$AJ366,ATS!$AD:$AD,0),4)</f>
        <v>BLACK-L</v>
      </c>
      <c r="AP366" s="149">
        <v>7048652275387</v>
      </c>
      <c r="AQ366" s="149">
        <f t="shared" si="22"/>
        <v>7048652275387</v>
      </c>
      <c r="AR366" s="182">
        <f>INDEX(ATS!$A:$AE,MATCH(ATS!$AP366,ATS!$AD:$AD,0),1)</f>
        <v>828075</v>
      </c>
      <c r="AS366" s="182" t="str">
        <f>INDEX(ATS!$A:$AE,MATCH(ATS!$AP366,ATS!$AD:$AD,0),2)</f>
        <v>Hunter Wind Jacket M</v>
      </c>
      <c r="AT366" s="182" t="str">
        <f>INDEX(ATS!$A:$AE,MATCH(ATS!$AP366,ATS!$AD:$AD,0),4)</f>
        <v>NAVY-M</v>
      </c>
      <c r="AU366" s="148" t="str">
        <f>INDEX(ATS!$A:$AE,MATCH(ATS!$AP366,ATS!$AD:$AD,0),7)</f>
        <v>Stock</v>
      </c>
    </row>
    <row r="367" spans="1:47" x14ac:dyDescent="0.2">
      <c r="A367">
        <v>820088</v>
      </c>
      <c r="B367" t="s">
        <v>2191</v>
      </c>
      <c r="C367" t="s">
        <v>4226</v>
      </c>
      <c r="D367" t="s">
        <v>144</v>
      </c>
      <c r="E367" t="s">
        <v>94</v>
      </c>
      <c r="F367" t="s">
        <v>67</v>
      </c>
      <c r="G367" t="s">
        <v>128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C367" s="180" t="str">
        <f t="shared" si="23"/>
        <v>820088-BLACK-L</v>
      </c>
      <c r="AD367" s="181">
        <f>IF(B367="NET","",IF(B367="","",IFERROR(VLOOKUP(AC367,EAN!$A:$B,2,FALSE),"MANGLER - MÅ OPPDATERE EAN-FANEN")))</f>
        <v>7048652459602</v>
      </c>
      <c r="AE367" s="180">
        <f t="shared" si="20"/>
        <v>0</v>
      </c>
      <c r="AF367" s="180">
        <f t="shared" si="21"/>
        <v>0</v>
      </c>
      <c r="AH367" s="133" t="str">
        <f>IF(B367="NET","",IFERROR(VLOOKUP(AD367,'2) Order Form'!$W$9:$W$684,1,FALSE),"Ikke med I order form"))</f>
        <v>Ikke med I order form</v>
      </c>
      <c r="AJ367" s="159">
        <v>7048652278784</v>
      </c>
      <c r="AK367" s="149">
        <f>IFERROR(VLOOKUP(AJ367,'2) Order Form'!$W$9:$W$724,1,FALSE),"Ikke med I order form")</f>
        <v>7048652278784</v>
      </c>
      <c r="AL367" s="182">
        <f>INDEX(ATS!$A:$AE,MATCH(ATS!$AJ367,ATS!$AD:$AD,0),1)</f>
        <v>828112</v>
      </c>
      <c r="AM367" s="182" t="str">
        <f>INDEX(ATS!$A:$AE,MATCH(ATS!$AJ367,ATS!$AD:$AD,0),2)</f>
        <v>Crossfire Gilet M</v>
      </c>
      <c r="AN367" s="183" t="str">
        <f>INDEX(ATS!$A:$AE,MATCH(ATS!$AJ367,ATS!$AD:$AD,0),4)</f>
        <v>BLACK-XL</v>
      </c>
      <c r="AP367" s="149">
        <v>7048652275370</v>
      </c>
      <c r="AQ367" s="149">
        <f t="shared" si="22"/>
        <v>7048652275370</v>
      </c>
      <c r="AR367" s="182">
        <f>INDEX(ATS!$A:$AE,MATCH(ATS!$AP367,ATS!$AD:$AD,0),1)</f>
        <v>828075</v>
      </c>
      <c r="AS367" s="182" t="str">
        <f>INDEX(ATS!$A:$AE,MATCH(ATS!$AP367,ATS!$AD:$AD,0),2)</f>
        <v>Hunter Wind Jacket M</v>
      </c>
      <c r="AT367" s="182" t="str">
        <f>INDEX(ATS!$A:$AE,MATCH(ATS!$AP367,ATS!$AD:$AD,0),4)</f>
        <v>NAVY-L</v>
      </c>
      <c r="AU367" s="148" t="str">
        <f>INDEX(ATS!$A:$AE,MATCH(ATS!$AP367,ATS!$AD:$AD,0),7)</f>
        <v>Stock</v>
      </c>
    </row>
    <row r="368" spans="1:47" x14ac:dyDescent="0.2">
      <c r="A368">
        <v>820088</v>
      </c>
      <c r="B368" t="s">
        <v>2191</v>
      </c>
      <c r="C368" t="s">
        <v>4226</v>
      </c>
      <c r="D368" t="s">
        <v>2192</v>
      </c>
      <c r="E368" t="s">
        <v>2193</v>
      </c>
      <c r="F368" t="s">
        <v>69</v>
      </c>
      <c r="G368" t="s">
        <v>401</v>
      </c>
      <c r="H368">
        <v>5</v>
      </c>
      <c r="I368">
        <v>5</v>
      </c>
      <c r="J368">
        <v>5</v>
      </c>
      <c r="K368">
        <v>5</v>
      </c>
      <c r="L368">
        <v>5</v>
      </c>
      <c r="M368">
        <v>5</v>
      </c>
      <c r="N368">
        <v>5</v>
      </c>
      <c r="O368">
        <v>5</v>
      </c>
      <c r="P368">
        <v>5</v>
      </c>
      <c r="Q368">
        <v>5</v>
      </c>
      <c r="R368">
        <v>5</v>
      </c>
      <c r="S368">
        <v>5</v>
      </c>
      <c r="T368">
        <v>5</v>
      </c>
      <c r="U368">
        <v>5</v>
      </c>
      <c r="V368">
        <v>5</v>
      </c>
      <c r="W368">
        <v>5</v>
      </c>
      <c r="X368">
        <v>5</v>
      </c>
      <c r="Y368">
        <v>5</v>
      </c>
      <c r="Z368">
        <v>5</v>
      </c>
      <c r="AA368">
        <v>5</v>
      </c>
      <c r="AC368" s="180" t="str">
        <f t="shared" si="23"/>
        <v>820088-JIRA-XS</v>
      </c>
      <c r="AD368" s="181">
        <f>IF(B368="NET","",IF(B368="","",IFERROR(VLOOKUP(AC368,EAN!$A:$B,2,FALSE),"MANGLER - MÅ OPPDATERE EAN-FANEN")))</f>
        <v>7048652609090</v>
      </c>
      <c r="AE368" s="180">
        <f t="shared" si="20"/>
        <v>5</v>
      </c>
      <c r="AF368" s="180">
        <f t="shared" si="21"/>
        <v>5</v>
      </c>
      <c r="AH368" s="149" t="str">
        <f>IF(B368="NET","",IFERROR(VLOOKUP(AD368,'2) Order Form'!$W$9:$W$684,1,FALSE),"Ikke med I order form"))</f>
        <v>Ikke med I order form</v>
      </c>
      <c r="AI368" s="171"/>
      <c r="AJ368" s="159">
        <v>7048652537478</v>
      </c>
      <c r="AK368" s="149">
        <f>IFERROR(VLOOKUP(AJ368,'2) Order Form'!$W$9:$W$724,1,FALSE),"Ikke med I order form")</f>
        <v>7048652537478</v>
      </c>
      <c r="AL368" s="182">
        <f>INDEX(ATS!$A:$AE,MATCH(ATS!$AJ368,ATS!$AD:$AD,0),1)</f>
        <v>828164</v>
      </c>
      <c r="AM368" s="182" t="str">
        <f>INDEX(ATS!$A:$AE,MATCH(ATS!$AJ368,ATS!$AD:$AD,0),2)</f>
        <v>Hunter Shorts M</v>
      </c>
      <c r="AN368" s="183" t="str">
        <f>INDEX(ATS!$A:$AE,MATCH(ATS!$AJ368,ATS!$AD:$AD,0),4)</f>
        <v>BLACK-S</v>
      </c>
      <c r="AP368" s="149">
        <v>7048652275400</v>
      </c>
      <c r="AQ368" s="149">
        <f t="shared" si="22"/>
        <v>7048652275400</v>
      </c>
      <c r="AR368" s="182">
        <f>INDEX(ATS!$A:$AE,MATCH(ATS!$AP368,ATS!$AD:$AD,0),1)</f>
        <v>828075</v>
      </c>
      <c r="AS368" s="182" t="str">
        <f>INDEX(ATS!$A:$AE,MATCH(ATS!$AP368,ATS!$AD:$AD,0),2)</f>
        <v>Hunter Wind Jacket M</v>
      </c>
      <c r="AT368" s="182" t="str">
        <f>INDEX(ATS!$A:$AE,MATCH(ATS!$AP368,ATS!$AD:$AD,0),4)</f>
        <v>NAVY-XL</v>
      </c>
      <c r="AU368" s="148" t="str">
        <f>INDEX(ATS!$A:$AE,MATCH(ATS!$AP368,ATS!$AD:$AD,0),7)</f>
        <v>Stock</v>
      </c>
    </row>
    <row r="369" spans="1:47" x14ac:dyDescent="0.2">
      <c r="A369">
        <v>820088</v>
      </c>
      <c r="B369" t="s">
        <v>2191</v>
      </c>
      <c r="C369" t="s">
        <v>4226</v>
      </c>
      <c r="D369" t="s">
        <v>2194</v>
      </c>
      <c r="E369" t="s">
        <v>2193</v>
      </c>
      <c r="F369" t="s">
        <v>8</v>
      </c>
      <c r="G369" t="s">
        <v>401</v>
      </c>
      <c r="H369">
        <v>16</v>
      </c>
      <c r="I369">
        <v>16</v>
      </c>
      <c r="J369">
        <v>16</v>
      </c>
      <c r="K369">
        <v>16</v>
      </c>
      <c r="L369">
        <v>16</v>
      </c>
      <c r="M369">
        <v>16</v>
      </c>
      <c r="N369">
        <v>16</v>
      </c>
      <c r="O369">
        <v>16</v>
      </c>
      <c r="P369">
        <v>16</v>
      </c>
      <c r="Q369">
        <v>16</v>
      </c>
      <c r="R369">
        <v>16</v>
      </c>
      <c r="S369">
        <v>16</v>
      </c>
      <c r="T369">
        <v>16</v>
      </c>
      <c r="U369">
        <v>16</v>
      </c>
      <c r="V369">
        <v>16</v>
      </c>
      <c r="W369">
        <v>16</v>
      </c>
      <c r="X369">
        <v>16</v>
      </c>
      <c r="Y369">
        <v>16</v>
      </c>
      <c r="Z369">
        <v>16</v>
      </c>
      <c r="AA369">
        <v>16</v>
      </c>
      <c r="AC369" s="180" t="str">
        <f t="shared" si="23"/>
        <v>820088-JIRA-S</v>
      </c>
      <c r="AD369" s="181">
        <f>IF(B369="NET","",IF(B369="","",IFERROR(VLOOKUP(AC369,EAN!$A:$B,2,FALSE),"MANGLER - MÅ OPPDATERE EAN-FANEN")))</f>
        <v>7048652609083</v>
      </c>
      <c r="AE369" s="180">
        <f t="shared" si="20"/>
        <v>16</v>
      </c>
      <c r="AF369" s="180">
        <f t="shared" si="21"/>
        <v>16</v>
      </c>
      <c r="AH369" s="133" t="str">
        <f>IF(B369="NET","",IFERROR(VLOOKUP(AD369,'2) Order Form'!$W$9:$W$684,1,FALSE),"Ikke med I order form"))</f>
        <v>Ikke med I order form</v>
      </c>
      <c r="AJ369" s="159">
        <v>7048652537461</v>
      </c>
      <c r="AK369" s="149">
        <f>IFERROR(VLOOKUP(AJ369,'2) Order Form'!$W$9:$W$724,1,FALSE),"Ikke med I order form")</f>
        <v>7048652537461</v>
      </c>
      <c r="AL369" s="182">
        <f>INDEX(ATS!$A:$AE,MATCH(ATS!$AJ369,ATS!$AD:$AD,0),1)</f>
        <v>828164</v>
      </c>
      <c r="AM369" s="182" t="str">
        <f>INDEX(ATS!$A:$AE,MATCH(ATS!$AJ369,ATS!$AD:$AD,0),2)</f>
        <v>Hunter Shorts M</v>
      </c>
      <c r="AN369" s="183" t="str">
        <f>INDEX(ATS!$A:$AE,MATCH(ATS!$AJ369,ATS!$AD:$AD,0),4)</f>
        <v>BLACK-M</v>
      </c>
      <c r="AP369" s="149">
        <v>7048652537997</v>
      </c>
      <c r="AQ369" s="149">
        <f t="shared" si="22"/>
        <v>7048652537997</v>
      </c>
      <c r="AR369" s="182">
        <f>INDEX(ATS!$A:$AE,MATCH(ATS!$AP369,ATS!$AD:$AD,0),1)</f>
        <v>828158</v>
      </c>
      <c r="AS369" s="182" t="str">
        <f>INDEX(ATS!$A:$AE,MATCH(ATS!$AP369,ATS!$AD:$AD,0),2)</f>
        <v>Hunter Midlayer F/Z M</v>
      </c>
      <c r="AT369" s="182" t="str">
        <f>INDEX(ATS!$A:$AE,MATCH(ATS!$AP369,ATS!$AD:$AD,0),4)</f>
        <v>BLACK-S</v>
      </c>
      <c r="AU369" s="148" t="str">
        <f>INDEX(ATS!$A:$AE,MATCH(ATS!$AP369,ATS!$AD:$AD,0),7)</f>
        <v>Active</v>
      </c>
    </row>
    <row r="370" spans="1:47" x14ac:dyDescent="0.2">
      <c r="A370">
        <v>820088</v>
      </c>
      <c r="B370" t="s">
        <v>2191</v>
      </c>
      <c r="C370" t="s">
        <v>4226</v>
      </c>
      <c r="D370" t="s">
        <v>2195</v>
      </c>
      <c r="E370" t="s">
        <v>2193</v>
      </c>
      <c r="F370" t="s">
        <v>7</v>
      </c>
      <c r="G370" t="s">
        <v>401</v>
      </c>
      <c r="H370">
        <v>18</v>
      </c>
      <c r="I370">
        <v>18</v>
      </c>
      <c r="J370">
        <v>18</v>
      </c>
      <c r="K370">
        <v>18</v>
      </c>
      <c r="L370">
        <v>18</v>
      </c>
      <c r="M370">
        <v>18</v>
      </c>
      <c r="N370">
        <v>18</v>
      </c>
      <c r="O370">
        <v>18</v>
      </c>
      <c r="P370">
        <v>18</v>
      </c>
      <c r="Q370">
        <v>18</v>
      </c>
      <c r="R370">
        <v>18</v>
      </c>
      <c r="S370">
        <v>18</v>
      </c>
      <c r="T370">
        <v>18</v>
      </c>
      <c r="U370">
        <v>18</v>
      </c>
      <c r="V370">
        <v>18</v>
      </c>
      <c r="W370">
        <v>18</v>
      </c>
      <c r="X370">
        <v>18</v>
      </c>
      <c r="Y370">
        <v>18</v>
      </c>
      <c r="Z370">
        <v>18</v>
      </c>
      <c r="AA370">
        <v>18</v>
      </c>
      <c r="AC370" s="180" t="str">
        <f t="shared" si="23"/>
        <v>820088-JIRA-M</v>
      </c>
      <c r="AD370" s="181">
        <f>IF(B370="NET","",IF(B370="","",IFERROR(VLOOKUP(AC370,EAN!$A:$B,2,FALSE),"MANGLER - MÅ OPPDATERE EAN-FANEN")))</f>
        <v>7048652609076</v>
      </c>
      <c r="AE370" s="180">
        <f t="shared" si="20"/>
        <v>18</v>
      </c>
      <c r="AF370" s="180">
        <f t="shared" si="21"/>
        <v>18</v>
      </c>
      <c r="AH370" s="149" t="str">
        <f>IF(B370="NET","",IFERROR(VLOOKUP(AD370,'2) Order Form'!$W$9:$W$684,1,FALSE),"Ikke med I order form"))</f>
        <v>Ikke med I order form</v>
      </c>
      <c r="AI370" s="171"/>
      <c r="AJ370" s="159">
        <v>7048652537454</v>
      </c>
      <c r="AK370" s="149">
        <f>IFERROR(VLOOKUP(AJ370,'2) Order Form'!$W$9:$W$724,1,FALSE),"Ikke med I order form")</f>
        <v>7048652537454</v>
      </c>
      <c r="AL370" s="182">
        <f>INDEX(ATS!$A:$AE,MATCH(ATS!$AJ370,ATS!$AD:$AD,0),1)</f>
        <v>828164</v>
      </c>
      <c r="AM370" s="182" t="str">
        <f>INDEX(ATS!$A:$AE,MATCH(ATS!$AJ370,ATS!$AD:$AD,0),2)</f>
        <v>Hunter Shorts M</v>
      </c>
      <c r="AN370" s="183" t="str">
        <f>INDEX(ATS!$A:$AE,MATCH(ATS!$AJ370,ATS!$AD:$AD,0),4)</f>
        <v>BLACK-L</v>
      </c>
      <c r="AP370" s="149">
        <v>7048652537980</v>
      </c>
      <c r="AQ370" s="149">
        <f t="shared" si="22"/>
        <v>7048652537980</v>
      </c>
      <c r="AR370" s="182">
        <f>INDEX(ATS!$A:$AE,MATCH(ATS!$AP370,ATS!$AD:$AD,0),1)</f>
        <v>828158</v>
      </c>
      <c r="AS370" s="182" t="str">
        <f>INDEX(ATS!$A:$AE,MATCH(ATS!$AP370,ATS!$AD:$AD,0),2)</f>
        <v>Hunter Midlayer F/Z M</v>
      </c>
      <c r="AT370" s="182" t="str">
        <f>INDEX(ATS!$A:$AE,MATCH(ATS!$AP370,ATS!$AD:$AD,0),4)</f>
        <v>BLACK-M</v>
      </c>
      <c r="AU370" s="148" t="str">
        <f>INDEX(ATS!$A:$AE,MATCH(ATS!$AP370,ATS!$AD:$AD,0),7)</f>
        <v>Active</v>
      </c>
    </row>
    <row r="371" spans="1:47" x14ac:dyDescent="0.2">
      <c r="A371">
        <v>820088</v>
      </c>
      <c r="B371" t="s">
        <v>2191</v>
      </c>
      <c r="C371" t="s">
        <v>4226</v>
      </c>
      <c r="D371" t="s">
        <v>2196</v>
      </c>
      <c r="E371" t="s">
        <v>2193</v>
      </c>
      <c r="F371" t="s">
        <v>67</v>
      </c>
      <c r="G371" t="s">
        <v>401</v>
      </c>
      <c r="H371">
        <v>13</v>
      </c>
      <c r="I371">
        <v>13</v>
      </c>
      <c r="J371">
        <v>13</v>
      </c>
      <c r="K371">
        <v>13</v>
      </c>
      <c r="L371">
        <v>13</v>
      </c>
      <c r="M371">
        <v>13</v>
      </c>
      <c r="N371">
        <v>13</v>
      </c>
      <c r="O371">
        <v>13</v>
      </c>
      <c r="P371">
        <v>13</v>
      </c>
      <c r="Q371">
        <v>13</v>
      </c>
      <c r="R371">
        <v>13</v>
      </c>
      <c r="S371">
        <v>13</v>
      </c>
      <c r="T371">
        <v>13</v>
      </c>
      <c r="U371">
        <v>13</v>
      </c>
      <c r="V371">
        <v>13</v>
      </c>
      <c r="W371">
        <v>13</v>
      </c>
      <c r="X371">
        <v>13</v>
      </c>
      <c r="Y371">
        <v>13</v>
      </c>
      <c r="Z371">
        <v>13</v>
      </c>
      <c r="AA371">
        <v>13</v>
      </c>
      <c r="AC371" s="180" t="str">
        <f t="shared" si="23"/>
        <v>820088-JIRA-L</v>
      </c>
      <c r="AD371" s="181">
        <f>IF(B371="NET","",IF(B371="","",IFERROR(VLOOKUP(AC371,EAN!$A:$B,2,FALSE),"MANGLER - MÅ OPPDATERE EAN-FANEN")))</f>
        <v>7048652609069</v>
      </c>
      <c r="AE371" s="180">
        <f t="shared" si="20"/>
        <v>13</v>
      </c>
      <c r="AF371" s="180">
        <f t="shared" si="21"/>
        <v>13</v>
      </c>
      <c r="AH371" s="133" t="str">
        <f>IF(B371="NET","",IFERROR(VLOOKUP(AD371,'2) Order Form'!$W$9:$W$684,1,FALSE),"Ikke med I order form"))</f>
        <v>Ikke med I order form</v>
      </c>
      <c r="AJ371" s="159">
        <v>7048652537485</v>
      </c>
      <c r="AK371" s="149">
        <f>IFERROR(VLOOKUP(AJ371,'2) Order Form'!$W$9:$W$724,1,FALSE),"Ikke med I order form")</f>
        <v>7048652537485</v>
      </c>
      <c r="AL371" s="182">
        <f>INDEX(ATS!$A:$AE,MATCH(ATS!$AJ371,ATS!$AD:$AD,0),1)</f>
        <v>828164</v>
      </c>
      <c r="AM371" s="182" t="str">
        <f>INDEX(ATS!$A:$AE,MATCH(ATS!$AJ371,ATS!$AD:$AD,0),2)</f>
        <v>Hunter Shorts M</v>
      </c>
      <c r="AN371" s="183" t="str">
        <f>INDEX(ATS!$A:$AE,MATCH(ATS!$AJ371,ATS!$AD:$AD,0),4)</f>
        <v>BLACK-XL</v>
      </c>
      <c r="AP371" s="149">
        <v>7048652537973</v>
      </c>
      <c r="AQ371" s="149">
        <f t="shared" si="22"/>
        <v>7048652537973</v>
      </c>
      <c r="AR371" s="182">
        <f>INDEX(ATS!$A:$AE,MATCH(ATS!$AP371,ATS!$AD:$AD,0),1)</f>
        <v>828158</v>
      </c>
      <c r="AS371" s="182" t="str">
        <f>INDEX(ATS!$A:$AE,MATCH(ATS!$AP371,ATS!$AD:$AD,0),2)</f>
        <v>Hunter Midlayer F/Z M</v>
      </c>
      <c r="AT371" s="182" t="str">
        <f>INDEX(ATS!$A:$AE,MATCH(ATS!$AP371,ATS!$AD:$AD,0),4)</f>
        <v>BLACK-L</v>
      </c>
      <c r="AU371" s="148" t="str">
        <f>INDEX(ATS!$A:$AE,MATCH(ATS!$AP371,ATS!$AD:$AD,0),7)</f>
        <v>Active</v>
      </c>
    </row>
    <row r="372" spans="1:47" x14ac:dyDescent="0.2">
      <c r="A372">
        <v>820088</v>
      </c>
      <c r="B372" t="s">
        <v>2191</v>
      </c>
      <c r="C372" t="s">
        <v>4226</v>
      </c>
      <c r="D372" t="s">
        <v>2197</v>
      </c>
      <c r="E372" t="s">
        <v>2198</v>
      </c>
      <c r="F372" t="s">
        <v>69</v>
      </c>
      <c r="G372" t="s">
        <v>401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C372" s="180" t="str">
        <f t="shared" si="23"/>
        <v>820088-OMI-XS</v>
      </c>
      <c r="AD372" s="181">
        <f>IF(B372="NET","",IF(B372="","",IFERROR(VLOOKUP(AC372,EAN!$A:$B,2,FALSE),"MANGLER - MÅ OPPDATERE EAN-FANEN")))</f>
        <v>7048652609137</v>
      </c>
      <c r="AE372" s="180">
        <f t="shared" si="20"/>
        <v>1</v>
      </c>
      <c r="AF372" s="180">
        <f t="shared" si="21"/>
        <v>1</v>
      </c>
      <c r="AH372" s="149" t="str">
        <f>IF(B372="NET","",IFERROR(VLOOKUP(AD372,'2) Order Form'!$W$9:$W$684,1,FALSE),"Ikke med I order form"))</f>
        <v>Ikke med I order form</v>
      </c>
      <c r="AI372" s="171"/>
      <c r="AJ372" s="159">
        <v>7048652277398</v>
      </c>
      <c r="AK372" s="149">
        <f>IFERROR(VLOOKUP(AJ372,'2) Order Form'!$W$9:$W$724,1,FALSE),"Ikke med I order form")</f>
        <v>7048652277398</v>
      </c>
      <c r="AL372" s="182">
        <f>INDEX(ATS!$A:$AE,MATCH(ATS!$AJ372,ATS!$AD:$AD,0),1)</f>
        <v>828093</v>
      </c>
      <c r="AM372" s="182" t="str">
        <f>INDEX(ATS!$A:$AE,MATCH(ATS!$AJ372,ATS!$AD:$AD,0),2)</f>
        <v>Hunter Light Shorts M</v>
      </c>
      <c r="AN372" s="183" t="str">
        <f>INDEX(ATS!$A:$AE,MATCH(ATS!$AJ372,ATS!$AD:$AD,0),4)</f>
        <v>BLACK-S</v>
      </c>
      <c r="AP372" s="149">
        <v>7048652538000</v>
      </c>
      <c r="AQ372" s="149">
        <f t="shared" si="22"/>
        <v>7048652538000</v>
      </c>
      <c r="AR372" s="182">
        <f>INDEX(ATS!$A:$AE,MATCH(ATS!$AP372,ATS!$AD:$AD,0),1)</f>
        <v>828158</v>
      </c>
      <c r="AS372" s="182" t="str">
        <f>INDEX(ATS!$A:$AE,MATCH(ATS!$AP372,ATS!$AD:$AD,0),2)</f>
        <v>Hunter Midlayer F/Z M</v>
      </c>
      <c r="AT372" s="182" t="str">
        <f>INDEX(ATS!$A:$AE,MATCH(ATS!$AP372,ATS!$AD:$AD,0),4)</f>
        <v>BLACK-XL</v>
      </c>
      <c r="AU372" s="148" t="str">
        <f>INDEX(ATS!$A:$AE,MATCH(ATS!$AP372,ATS!$AD:$AD,0),7)</f>
        <v>Active</v>
      </c>
    </row>
    <row r="373" spans="1:47" x14ac:dyDescent="0.2">
      <c r="A373">
        <v>820088</v>
      </c>
      <c r="B373" t="s">
        <v>2191</v>
      </c>
      <c r="C373" t="s">
        <v>4226</v>
      </c>
      <c r="D373" t="s">
        <v>2199</v>
      </c>
      <c r="E373" t="s">
        <v>2198</v>
      </c>
      <c r="F373" t="s">
        <v>8</v>
      </c>
      <c r="G373" t="s">
        <v>401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C373" s="180" t="str">
        <f t="shared" si="23"/>
        <v>820088-OMI-S</v>
      </c>
      <c r="AD373" s="181">
        <f>IF(B373="NET","",IF(B373="","",IFERROR(VLOOKUP(AC373,EAN!$A:$B,2,FALSE),"MANGLER - MÅ OPPDATERE EAN-FANEN")))</f>
        <v>7048652609120</v>
      </c>
      <c r="AE373" s="180">
        <f t="shared" si="20"/>
        <v>1</v>
      </c>
      <c r="AF373" s="180">
        <f t="shared" si="21"/>
        <v>1</v>
      </c>
      <c r="AH373" s="149" t="str">
        <f>IF(B373="NET","",IFERROR(VLOOKUP(AD373,'2) Order Form'!$W$9:$W$684,1,FALSE),"Ikke med I order form"))</f>
        <v>Ikke med I order form</v>
      </c>
      <c r="AI373" s="171"/>
      <c r="AJ373" s="159">
        <v>7048652277381</v>
      </c>
      <c r="AK373" s="149">
        <f>IFERROR(VLOOKUP(AJ373,'2) Order Form'!$W$9:$W$724,1,FALSE),"Ikke med I order form")</f>
        <v>7048652277381</v>
      </c>
      <c r="AL373" s="182">
        <f>INDEX(ATS!$A:$AE,MATCH(ATS!$AJ373,ATS!$AD:$AD,0),1)</f>
        <v>828093</v>
      </c>
      <c r="AM373" s="182" t="str">
        <f>INDEX(ATS!$A:$AE,MATCH(ATS!$AJ373,ATS!$AD:$AD,0),2)</f>
        <v>Hunter Light Shorts M</v>
      </c>
      <c r="AN373" s="183" t="str">
        <f>INDEX(ATS!$A:$AE,MATCH(ATS!$AJ373,ATS!$AD:$AD,0),4)</f>
        <v>BLACK-M</v>
      </c>
      <c r="AP373" s="149">
        <v>7048652538031</v>
      </c>
      <c r="AQ373" s="149">
        <f t="shared" si="22"/>
        <v>7048652538031</v>
      </c>
      <c r="AR373" s="182">
        <f>INDEX(ATS!$A:$AE,MATCH(ATS!$AP373,ATS!$AD:$AD,0),1)</f>
        <v>828158</v>
      </c>
      <c r="AS373" s="182" t="str">
        <f>INDEX(ATS!$A:$AE,MATCH(ATS!$AP373,ATS!$AD:$AD,0),2)</f>
        <v>Hunter Midlayer F/Z M</v>
      </c>
      <c r="AT373" s="182" t="str">
        <f>INDEX(ATS!$A:$AE,MATCH(ATS!$AP373,ATS!$AD:$AD,0),4)</f>
        <v>FOGRN-S</v>
      </c>
      <c r="AU373" s="148" t="str">
        <f>INDEX(ATS!$A:$AE,MATCH(ATS!$AP373,ATS!$AD:$AD,0),7)</f>
        <v>Stock</v>
      </c>
    </row>
    <row r="374" spans="1:47" x14ac:dyDescent="0.2">
      <c r="A374">
        <v>820088</v>
      </c>
      <c r="B374" t="s">
        <v>2191</v>
      </c>
      <c r="C374" t="s">
        <v>4226</v>
      </c>
      <c r="D374" t="s">
        <v>2200</v>
      </c>
      <c r="E374" t="s">
        <v>2198</v>
      </c>
      <c r="F374" t="s">
        <v>7</v>
      </c>
      <c r="G374" t="s">
        <v>401</v>
      </c>
      <c r="H374">
        <v>44</v>
      </c>
      <c r="I374">
        <v>44</v>
      </c>
      <c r="J374">
        <v>44</v>
      </c>
      <c r="K374">
        <v>44</v>
      </c>
      <c r="L374">
        <v>44</v>
      </c>
      <c r="M374">
        <v>44</v>
      </c>
      <c r="N374">
        <v>44</v>
      </c>
      <c r="O374">
        <v>44</v>
      </c>
      <c r="P374">
        <v>44</v>
      </c>
      <c r="Q374">
        <v>44</v>
      </c>
      <c r="R374">
        <v>44</v>
      </c>
      <c r="S374">
        <v>44</v>
      </c>
      <c r="T374">
        <v>44</v>
      </c>
      <c r="U374">
        <v>44</v>
      </c>
      <c r="V374">
        <v>44</v>
      </c>
      <c r="W374">
        <v>44</v>
      </c>
      <c r="X374">
        <v>44</v>
      </c>
      <c r="Y374">
        <v>44</v>
      </c>
      <c r="Z374">
        <v>44</v>
      </c>
      <c r="AA374">
        <v>44</v>
      </c>
      <c r="AC374" s="180" t="str">
        <f t="shared" si="23"/>
        <v>820088-OMI-M</v>
      </c>
      <c r="AD374" s="181">
        <f>IF(B374="NET","",IF(B374="","",IFERROR(VLOOKUP(AC374,EAN!$A:$B,2,FALSE),"MANGLER - MÅ OPPDATERE EAN-FANEN")))</f>
        <v>7048652609113</v>
      </c>
      <c r="AE374" s="180">
        <f t="shared" si="20"/>
        <v>44</v>
      </c>
      <c r="AF374" s="180">
        <f t="shared" si="21"/>
        <v>44</v>
      </c>
      <c r="AH374" s="149" t="str">
        <f>IF(B374="NET","",IFERROR(VLOOKUP(AD374,'2) Order Form'!$W$9:$W$684,1,FALSE),"Ikke med I order form"))</f>
        <v>Ikke med I order form</v>
      </c>
      <c r="AI374" s="171"/>
      <c r="AJ374" s="159">
        <v>7048652277374</v>
      </c>
      <c r="AK374" s="149">
        <f>IFERROR(VLOOKUP(AJ374,'2) Order Form'!$W$9:$W$724,1,FALSE),"Ikke med I order form")</f>
        <v>7048652277374</v>
      </c>
      <c r="AL374" s="182">
        <f>INDEX(ATS!$A:$AE,MATCH(ATS!$AJ374,ATS!$AD:$AD,0),1)</f>
        <v>828093</v>
      </c>
      <c r="AM374" s="182" t="str">
        <f>INDEX(ATS!$A:$AE,MATCH(ATS!$AJ374,ATS!$AD:$AD,0),2)</f>
        <v>Hunter Light Shorts M</v>
      </c>
      <c r="AN374" s="183" t="str">
        <f>INDEX(ATS!$A:$AE,MATCH(ATS!$AJ374,ATS!$AD:$AD,0),4)</f>
        <v>BLACK-L</v>
      </c>
      <c r="AP374" s="149">
        <v>7048652538024</v>
      </c>
      <c r="AQ374" s="149">
        <f t="shared" si="22"/>
        <v>7048652538024</v>
      </c>
      <c r="AR374" s="182">
        <f>INDEX(ATS!$A:$AE,MATCH(ATS!$AP374,ATS!$AD:$AD,0),1)</f>
        <v>828158</v>
      </c>
      <c r="AS374" s="182" t="str">
        <f>INDEX(ATS!$A:$AE,MATCH(ATS!$AP374,ATS!$AD:$AD,0),2)</f>
        <v>Hunter Midlayer F/Z M</v>
      </c>
      <c r="AT374" s="182" t="str">
        <f>INDEX(ATS!$A:$AE,MATCH(ATS!$AP374,ATS!$AD:$AD,0),4)</f>
        <v>FOGRN-M</v>
      </c>
      <c r="AU374" s="148" t="str">
        <f>INDEX(ATS!$A:$AE,MATCH(ATS!$AP374,ATS!$AD:$AD,0),7)</f>
        <v>Stock</v>
      </c>
    </row>
    <row r="375" spans="1:47" x14ac:dyDescent="0.2">
      <c r="A375">
        <v>820088</v>
      </c>
      <c r="B375" t="s">
        <v>2191</v>
      </c>
      <c r="C375" t="s">
        <v>4226</v>
      </c>
      <c r="D375" t="s">
        <v>2201</v>
      </c>
      <c r="E375" t="s">
        <v>2198</v>
      </c>
      <c r="F375" t="s">
        <v>67</v>
      </c>
      <c r="G375" t="s">
        <v>401</v>
      </c>
      <c r="H375">
        <v>34</v>
      </c>
      <c r="I375">
        <v>34</v>
      </c>
      <c r="J375">
        <v>34</v>
      </c>
      <c r="K375">
        <v>34</v>
      </c>
      <c r="L375">
        <v>34</v>
      </c>
      <c r="M375">
        <v>34</v>
      </c>
      <c r="N375">
        <v>34</v>
      </c>
      <c r="O375">
        <v>34</v>
      </c>
      <c r="P375">
        <v>34</v>
      </c>
      <c r="Q375">
        <v>34</v>
      </c>
      <c r="R375">
        <v>34</v>
      </c>
      <c r="S375">
        <v>34</v>
      </c>
      <c r="T375">
        <v>34</v>
      </c>
      <c r="U375">
        <v>34</v>
      </c>
      <c r="V375">
        <v>34</v>
      </c>
      <c r="W375">
        <v>34</v>
      </c>
      <c r="X375">
        <v>34</v>
      </c>
      <c r="Y375">
        <v>34</v>
      </c>
      <c r="Z375">
        <v>34</v>
      </c>
      <c r="AA375">
        <v>34</v>
      </c>
      <c r="AC375" s="180" t="str">
        <f t="shared" si="23"/>
        <v>820088-OMI-L</v>
      </c>
      <c r="AD375" s="181">
        <f>IF(B375="NET","",IF(B375="","",IFERROR(VLOOKUP(AC375,EAN!$A:$B,2,FALSE),"MANGLER - MÅ OPPDATERE EAN-FANEN")))</f>
        <v>7048652609106</v>
      </c>
      <c r="AE375" s="180">
        <f t="shared" si="20"/>
        <v>34</v>
      </c>
      <c r="AF375" s="180">
        <f t="shared" si="21"/>
        <v>34</v>
      </c>
      <c r="AH375" s="149" t="str">
        <f>IF(B375="NET","",IFERROR(VLOOKUP(AD375,'2) Order Form'!$W$9:$W$684,1,FALSE),"Ikke med I order form"))</f>
        <v>Ikke med I order form</v>
      </c>
      <c r="AI375" s="171"/>
      <c r="AJ375" s="159">
        <v>7048652277404</v>
      </c>
      <c r="AK375" s="149">
        <f>IFERROR(VLOOKUP(AJ375,'2) Order Form'!$W$9:$W$724,1,FALSE),"Ikke med I order form")</f>
        <v>7048652277404</v>
      </c>
      <c r="AL375" s="182">
        <f>INDEX(ATS!$A:$AE,MATCH(ATS!$AJ375,ATS!$AD:$AD,0),1)</f>
        <v>828093</v>
      </c>
      <c r="AM375" s="182" t="str">
        <f>INDEX(ATS!$A:$AE,MATCH(ATS!$AJ375,ATS!$AD:$AD,0),2)</f>
        <v>Hunter Light Shorts M</v>
      </c>
      <c r="AN375" s="183" t="str">
        <f>INDEX(ATS!$A:$AE,MATCH(ATS!$AJ375,ATS!$AD:$AD,0),4)</f>
        <v>BLACK-XL</v>
      </c>
      <c r="AP375" s="149">
        <v>7048652538017</v>
      </c>
      <c r="AQ375" s="149">
        <f t="shared" si="22"/>
        <v>7048652538017</v>
      </c>
      <c r="AR375" s="182">
        <f>INDEX(ATS!$A:$AE,MATCH(ATS!$AP375,ATS!$AD:$AD,0),1)</f>
        <v>828158</v>
      </c>
      <c r="AS375" s="182" t="str">
        <f>INDEX(ATS!$A:$AE,MATCH(ATS!$AP375,ATS!$AD:$AD,0),2)</f>
        <v>Hunter Midlayer F/Z M</v>
      </c>
      <c r="AT375" s="182" t="str">
        <f>INDEX(ATS!$A:$AE,MATCH(ATS!$AP375,ATS!$AD:$AD,0),4)</f>
        <v>FOGRN-L</v>
      </c>
      <c r="AU375" s="148" t="str">
        <f>INDEX(ATS!$A:$AE,MATCH(ATS!$AP375,ATS!$AD:$AD,0),7)</f>
        <v>Stock</v>
      </c>
    </row>
    <row r="376" spans="1:47" x14ac:dyDescent="0.2">
      <c r="A376">
        <v>820088</v>
      </c>
      <c r="B376" t="s">
        <v>2191</v>
      </c>
      <c r="C376" t="s">
        <v>4226</v>
      </c>
      <c r="D376" t="s">
        <v>147</v>
      </c>
      <c r="E376" t="s">
        <v>100</v>
      </c>
      <c r="F376" t="s">
        <v>69</v>
      </c>
      <c r="G376" t="s">
        <v>128</v>
      </c>
      <c r="H376">
        <v>102</v>
      </c>
      <c r="I376">
        <v>102</v>
      </c>
      <c r="J376">
        <v>102</v>
      </c>
      <c r="K376">
        <v>102</v>
      </c>
      <c r="L376">
        <v>102</v>
      </c>
      <c r="M376">
        <v>102</v>
      </c>
      <c r="N376">
        <v>102</v>
      </c>
      <c r="O376">
        <v>102</v>
      </c>
      <c r="P376">
        <v>102</v>
      </c>
      <c r="Q376">
        <v>102</v>
      </c>
      <c r="R376">
        <v>102</v>
      </c>
      <c r="S376">
        <v>102</v>
      </c>
      <c r="T376">
        <v>102</v>
      </c>
      <c r="U376">
        <v>102</v>
      </c>
      <c r="V376">
        <v>102</v>
      </c>
      <c r="W376">
        <v>102</v>
      </c>
      <c r="X376">
        <v>102</v>
      </c>
      <c r="Y376">
        <v>102</v>
      </c>
      <c r="Z376">
        <v>102</v>
      </c>
      <c r="AA376">
        <v>102</v>
      </c>
      <c r="AC376" s="180" t="str">
        <f t="shared" si="23"/>
        <v>820088-RSWOD-XS</v>
      </c>
      <c r="AD376" s="181">
        <f>IF(B376="NET","",IF(B376="","",IFERROR(VLOOKUP(AC376,EAN!$A:$B,2,FALSE),"MANGLER - MÅ OPPDATERE EAN-FANEN")))</f>
        <v>7048652459671</v>
      </c>
      <c r="AE376" s="180">
        <f t="shared" si="20"/>
        <v>102</v>
      </c>
      <c r="AF376" s="180">
        <f t="shared" si="21"/>
        <v>102</v>
      </c>
      <c r="AH376" s="133" t="str">
        <f>IF(B376="NET","",IFERROR(VLOOKUP(AD376,'2) Order Form'!$W$9:$W$684,1,FALSE),"Ikke med I order form"))</f>
        <v>Ikke med I order form</v>
      </c>
      <c r="AJ376" s="159">
        <v>7048652537317</v>
      </c>
      <c r="AK376" s="149">
        <f>IFERROR(VLOOKUP(AJ376,'2) Order Form'!$W$9:$W$724,1,FALSE),"Ikke med I order form")</f>
        <v>7048652537317</v>
      </c>
      <c r="AL376" s="182">
        <f>INDEX(ATS!$A:$AE,MATCH(ATS!$AJ376,ATS!$AD:$AD,0),1)</f>
        <v>828093</v>
      </c>
      <c r="AM376" s="182" t="str">
        <f>INDEX(ATS!$A:$AE,MATCH(ATS!$AJ376,ATS!$AD:$AD,0),2)</f>
        <v>Hunter Light Shorts M</v>
      </c>
      <c r="AN376" s="183" t="str">
        <f>INDEX(ATS!$A:$AE,MATCH(ATS!$AJ376,ATS!$AD:$AD,0),4)</f>
        <v>FOGRN-S</v>
      </c>
      <c r="AP376" s="149">
        <v>7048652538048</v>
      </c>
      <c r="AQ376" s="149">
        <f t="shared" si="22"/>
        <v>7048652538048</v>
      </c>
      <c r="AR376" s="182">
        <f>INDEX(ATS!$A:$AE,MATCH(ATS!$AP376,ATS!$AD:$AD,0),1)</f>
        <v>828158</v>
      </c>
      <c r="AS376" s="182" t="str">
        <f>INDEX(ATS!$A:$AE,MATCH(ATS!$AP376,ATS!$AD:$AD,0),2)</f>
        <v>Hunter Midlayer F/Z M</v>
      </c>
      <c r="AT376" s="182" t="str">
        <f>INDEX(ATS!$A:$AE,MATCH(ATS!$AP376,ATS!$AD:$AD,0),4)</f>
        <v>FOGRN-XL</v>
      </c>
      <c r="AU376" s="148" t="str">
        <f>INDEX(ATS!$A:$AE,MATCH(ATS!$AP376,ATS!$AD:$AD,0),7)</f>
        <v>Stock</v>
      </c>
    </row>
    <row r="377" spans="1:47" x14ac:dyDescent="0.2">
      <c r="A377">
        <v>820088</v>
      </c>
      <c r="B377" t="s">
        <v>2191</v>
      </c>
      <c r="C377" t="s">
        <v>4226</v>
      </c>
      <c r="D377" t="s">
        <v>148</v>
      </c>
      <c r="E377" t="s">
        <v>100</v>
      </c>
      <c r="F377" t="s">
        <v>8</v>
      </c>
      <c r="G377" t="s">
        <v>128</v>
      </c>
      <c r="H377">
        <v>185</v>
      </c>
      <c r="I377">
        <v>185</v>
      </c>
      <c r="J377">
        <v>185</v>
      </c>
      <c r="K377">
        <v>185</v>
      </c>
      <c r="L377">
        <v>185</v>
      </c>
      <c r="M377">
        <v>185</v>
      </c>
      <c r="N377">
        <v>185</v>
      </c>
      <c r="O377">
        <v>185</v>
      </c>
      <c r="P377">
        <v>185</v>
      </c>
      <c r="Q377">
        <v>185</v>
      </c>
      <c r="R377">
        <v>185</v>
      </c>
      <c r="S377">
        <v>185</v>
      </c>
      <c r="T377">
        <v>185</v>
      </c>
      <c r="U377">
        <v>185</v>
      </c>
      <c r="V377">
        <v>185</v>
      </c>
      <c r="W377">
        <v>185</v>
      </c>
      <c r="X377">
        <v>185</v>
      </c>
      <c r="Y377">
        <v>185</v>
      </c>
      <c r="Z377">
        <v>185</v>
      </c>
      <c r="AA377">
        <v>185</v>
      </c>
      <c r="AC377" s="180" t="str">
        <f t="shared" si="23"/>
        <v>820088-RSWOD-S</v>
      </c>
      <c r="AD377" s="181">
        <f>IF(B377="NET","",IF(B377="","",IFERROR(VLOOKUP(AC377,EAN!$A:$B,2,FALSE),"MANGLER - MÅ OPPDATERE EAN-FANEN")))</f>
        <v>7048652459664</v>
      </c>
      <c r="AE377" s="180">
        <f t="shared" si="20"/>
        <v>185</v>
      </c>
      <c r="AF377" s="180">
        <f t="shared" si="21"/>
        <v>185</v>
      </c>
      <c r="AH377" s="133" t="str">
        <f>IF(B377="NET","",IFERROR(VLOOKUP(AD377,'2) Order Form'!$W$9:$W$684,1,FALSE),"Ikke med I order form"))</f>
        <v>Ikke med I order form</v>
      </c>
      <c r="AJ377" s="159">
        <v>7048652537300</v>
      </c>
      <c r="AK377" s="149">
        <f>IFERROR(VLOOKUP(AJ377,'2) Order Form'!$W$9:$W$724,1,FALSE),"Ikke med I order form")</f>
        <v>7048652537300</v>
      </c>
      <c r="AL377" s="182">
        <f>INDEX(ATS!$A:$AE,MATCH(ATS!$AJ377,ATS!$AD:$AD,0),1)</f>
        <v>828093</v>
      </c>
      <c r="AM377" s="182" t="str">
        <f>INDEX(ATS!$A:$AE,MATCH(ATS!$AJ377,ATS!$AD:$AD,0),2)</f>
        <v>Hunter Light Shorts M</v>
      </c>
      <c r="AN377" s="183" t="str">
        <f>INDEX(ATS!$A:$AE,MATCH(ATS!$AJ377,ATS!$AD:$AD,0),4)</f>
        <v>FOGRN-M</v>
      </c>
      <c r="AP377" s="149">
        <v>7048652275516</v>
      </c>
      <c r="AQ377" s="149">
        <f t="shared" si="22"/>
        <v>7048652275516</v>
      </c>
      <c r="AR377" s="182">
        <f>INDEX(ATS!$A:$AE,MATCH(ATS!$AP377,ATS!$AD:$AD,0),1)</f>
        <v>828077</v>
      </c>
      <c r="AS377" s="182" t="str">
        <f>INDEX(ATS!$A:$AE,MATCH(ATS!$AP377,ATS!$AD:$AD,0),2)</f>
        <v>Hunter Merino Wind FZ M</v>
      </c>
      <c r="AT377" s="182" t="str">
        <f>INDEX(ATS!$A:$AE,MATCH(ATS!$AP377,ATS!$AD:$AD,0),4)</f>
        <v>BLACK-S</v>
      </c>
      <c r="AU377" s="148" t="str">
        <f>INDEX(ATS!$A:$AE,MATCH(ATS!$AP377,ATS!$AD:$AD,0),7)</f>
        <v>Active</v>
      </c>
    </row>
    <row r="378" spans="1:47" x14ac:dyDescent="0.2">
      <c r="A378">
        <v>820088</v>
      </c>
      <c r="B378" t="s">
        <v>2191</v>
      </c>
      <c r="C378" t="s">
        <v>4226</v>
      </c>
      <c r="D378" t="s">
        <v>149</v>
      </c>
      <c r="E378" t="s">
        <v>100</v>
      </c>
      <c r="F378" t="s">
        <v>7</v>
      </c>
      <c r="G378" t="s">
        <v>128</v>
      </c>
      <c r="H378">
        <v>222</v>
      </c>
      <c r="I378">
        <v>222</v>
      </c>
      <c r="J378">
        <v>222</v>
      </c>
      <c r="K378">
        <v>222</v>
      </c>
      <c r="L378">
        <v>222</v>
      </c>
      <c r="M378">
        <v>222</v>
      </c>
      <c r="N378">
        <v>222</v>
      </c>
      <c r="O378">
        <v>222</v>
      </c>
      <c r="P378">
        <v>222</v>
      </c>
      <c r="Q378">
        <v>222</v>
      </c>
      <c r="R378">
        <v>222</v>
      </c>
      <c r="S378">
        <v>222</v>
      </c>
      <c r="T378">
        <v>222</v>
      </c>
      <c r="U378">
        <v>222</v>
      </c>
      <c r="V378">
        <v>222</v>
      </c>
      <c r="W378">
        <v>222</v>
      </c>
      <c r="X378">
        <v>222</v>
      </c>
      <c r="Y378">
        <v>222</v>
      </c>
      <c r="Z378">
        <v>222</v>
      </c>
      <c r="AA378">
        <v>222</v>
      </c>
      <c r="AC378" s="180" t="str">
        <f t="shared" si="23"/>
        <v>820088-RSWOD-M</v>
      </c>
      <c r="AD378" s="181">
        <f>IF(B378="NET","",IF(B378="","",IFERROR(VLOOKUP(AC378,EAN!$A:$B,2,FALSE),"MANGLER - MÅ OPPDATERE EAN-FANEN")))</f>
        <v>7048652459657</v>
      </c>
      <c r="AE378" s="180">
        <f t="shared" si="20"/>
        <v>222</v>
      </c>
      <c r="AF378" s="180">
        <f t="shared" si="21"/>
        <v>222</v>
      </c>
      <c r="AH378" s="133" t="str">
        <f>IF(B378="NET","",IFERROR(VLOOKUP(AD378,'2) Order Form'!$W$9:$W$684,1,FALSE),"Ikke med I order form"))</f>
        <v>Ikke med I order form</v>
      </c>
      <c r="AJ378" s="159">
        <v>7048652537294</v>
      </c>
      <c r="AK378" s="149">
        <f>IFERROR(VLOOKUP(AJ378,'2) Order Form'!$W$9:$W$724,1,FALSE),"Ikke med I order form")</f>
        <v>7048652537294</v>
      </c>
      <c r="AL378" s="182">
        <f>INDEX(ATS!$A:$AE,MATCH(ATS!$AJ378,ATS!$AD:$AD,0),1)</f>
        <v>828093</v>
      </c>
      <c r="AM378" s="182" t="str">
        <f>INDEX(ATS!$A:$AE,MATCH(ATS!$AJ378,ATS!$AD:$AD,0),2)</f>
        <v>Hunter Light Shorts M</v>
      </c>
      <c r="AN378" s="183" t="str">
        <f>INDEX(ATS!$A:$AE,MATCH(ATS!$AJ378,ATS!$AD:$AD,0),4)</f>
        <v>FOGRN-L</v>
      </c>
      <c r="AP378" s="149">
        <v>7048652275509</v>
      </c>
      <c r="AQ378" s="149">
        <f t="shared" si="22"/>
        <v>7048652275509</v>
      </c>
      <c r="AR378" s="182">
        <f>INDEX(ATS!$A:$AE,MATCH(ATS!$AP378,ATS!$AD:$AD,0),1)</f>
        <v>828077</v>
      </c>
      <c r="AS378" s="182" t="str">
        <f>INDEX(ATS!$A:$AE,MATCH(ATS!$AP378,ATS!$AD:$AD,0),2)</f>
        <v>Hunter Merino Wind FZ M</v>
      </c>
      <c r="AT378" s="182" t="str">
        <f>INDEX(ATS!$A:$AE,MATCH(ATS!$AP378,ATS!$AD:$AD,0),4)</f>
        <v>BLACK-M</v>
      </c>
      <c r="AU378" s="148" t="str">
        <f>INDEX(ATS!$A:$AE,MATCH(ATS!$AP378,ATS!$AD:$AD,0),7)</f>
        <v>Active</v>
      </c>
    </row>
    <row r="379" spans="1:47" x14ac:dyDescent="0.2">
      <c r="A379">
        <v>820088</v>
      </c>
      <c r="B379" t="s">
        <v>2191</v>
      </c>
      <c r="C379" t="s">
        <v>4226</v>
      </c>
      <c r="D379" t="s">
        <v>150</v>
      </c>
      <c r="E379" t="s">
        <v>100</v>
      </c>
      <c r="F379" t="s">
        <v>67</v>
      </c>
      <c r="G379" t="s">
        <v>128</v>
      </c>
      <c r="H379">
        <v>92</v>
      </c>
      <c r="I379">
        <v>92</v>
      </c>
      <c r="J379">
        <v>92</v>
      </c>
      <c r="K379">
        <v>92</v>
      </c>
      <c r="L379">
        <v>92</v>
      </c>
      <c r="M379">
        <v>92</v>
      </c>
      <c r="N379">
        <v>92</v>
      </c>
      <c r="O379">
        <v>92</v>
      </c>
      <c r="P379">
        <v>92</v>
      </c>
      <c r="Q379">
        <v>92</v>
      </c>
      <c r="R379">
        <v>92</v>
      </c>
      <c r="S379">
        <v>92</v>
      </c>
      <c r="T379">
        <v>92</v>
      </c>
      <c r="U379">
        <v>92</v>
      </c>
      <c r="V379">
        <v>92</v>
      </c>
      <c r="W379">
        <v>92</v>
      </c>
      <c r="X379">
        <v>92</v>
      </c>
      <c r="Y379">
        <v>92</v>
      </c>
      <c r="Z379">
        <v>92</v>
      </c>
      <c r="AA379">
        <v>92</v>
      </c>
      <c r="AC379" s="180" t="str">
        <f t="shared" si="23"/>
        <v>820088-RSWOD-L</v>
      </c>
      <c r="AD379" s="181">
        <f>IF(B379="NET","",IF(B379="","",IFERROR(VLOOKUP(AC379,EAN!$A:$B,2,FALSE),"MANGLER - MÅ OPPDATERE EAN-FANEN")))</f>
        <v>7048652459640</v>
      </c>
      <c r="AE379" s="180">
        <f t="shared" si="20"/>
        <v>92</v>
      </c>
      <c r="AF379" s="180">
        <f t="shared" si="21"/>
        <v>92</v>
      </c>
      <c r="AH379" s="133" t="str">
        <f>IF(B379="NET","",IFERROR(VLOOKUP(AD379,'2) Order Form'!$W$9:$W$684,1,FALSE),"Ikke med I order form"))</f>
        <v>Ikke med I order form</v>
      </c>
      <c r="AJ379" s="159">
        <v>7048652537324</v>
      </c>
      <c r="AK379" s="149">
        <f>IFERROR(VLOOKUP(AJ379,'2) Order Form'!$W$9:$W$724,1,FALSE),"Ikke med I order form")</f>
        <v>7048652537324</v>
      </c>
      <c r="AL379" s="182">
        <f>INDEX(ATS!$A:$AE,MATCH(ATS!$AJ379,ATS!$AD:$AD,0),1)</f>
        <v>828093</v>
      </c>
      <c r="AM379" s="182" t="str">
        <f>INDEX(ATS!$A:$AE,MATCH(ATS!$AJ379,ATS!$AD:$AD,0),2)</f>
        <v>Hunter Light Shorts M</v>
      </c>
      <c r="AN379" s="183" t="str">
        <f>INDEX(ATS!$A:$AE,MATCH(ATS!$AJ379,ATS!$AD:$AD,0),4)</f>
        <v>FOGRN-XL</v>
      </c>
      <c r="AP379" s="149">
        <v>7048652275493</v>
      </c>
      <c r="AQ379" s="149">
        <f t="shared" si="22"/>
        <v>7048652275493</v>
      </c>
      <c r="AR379" s="182">
        <f>INDEX(ATS!$A:$AE,MATCH(ATS!$AP379,ATS!$AD:$AD,0),1)</f>
        <v>828077</v>
      </c>
      <c r="AS379" s="182" t="str">
        <f>INDEX(ATS!$A:$AE,MATCH(ATS!$AP379,ATS!$AD:$AD,0),2)</f>
        <v>Hunter Merino Wind FZ M</v>
      </c>
      <c r="AT379" s="182" t="str">
        <f>INDEX(ATS!$A:$AE,MATCH(ATS!$AP379,ATS!$AD:$AD,0),4)</f>
        <v>BLACK-L</v>
      </c>
      <c r="AU379" s="148" t="str">
        <f>INDEX(ATS!$A:$AE,MATCH(ATS!$AP379,ATS!$AD:$AD,0),7)</f>
        <v>Active</v>
      </c>
    </row>
    <row r="380" spans="1:47" x14ac:dyDescent="0.2">
      <c r="A380">
        <v>820088</v>
      </c>
      <c r="B380" t="s">
        <v>2191</v>
      </c>
      <c r="C380" t="s">
        <v>4226</v>
      </c>
      <c r="D380" t="s">
        <v>151</v>
      </c>
      <c r="E380" t="s">
        <v>102</v>
      </c>
      <c r="F380" t="s">
        <v>69</v>
      </c>
      <c r="G380" t="s">
        <v>401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C380" s="180" t="str">
        <f t="shared" si="23"/>
        <v>820088-TEAL-XS</v>
      </c>
      <c r="AD380" s="181">
        <f>IF(B380="NET","",IF(B380="","",IFERROR(VLOOKUP(AC380,EAN!$A:$B,2,FALSE),"MANGLER - MÅ OPPDATERE EAN-FANEN")))</f>
        <v>7048652459718</v>
      </c>
      <c r="AE380" s="180">
        <f t="shared" si="20"/>
        <v>0</v>
      </c>
      <c r="AF380" s="180">
        <f t="shared" si="21"/>
        <v>0</v>
      </c>
      <c r="AH380" s="149" t="str">
        <f>IF(B380="NET","",IFERROR(VLOOKUP(AD380,'2) Order Form'!$W$9:$W$684,1,FALSE),"Ikke med I order form"))</f>
        <v>Ikke med I order form</v>
      </c>
      <c r="AI380" s="171"/>
      <c r="AJ380" s="159">
        <v>7048652537157</v>
      </c>
      <c r="AK380" s="149">
        <f>IFERROR(VLOOKUP(AJ380,'2) Order Form'!$W$9:$W$724,1,FALSE),"Ikke med I order form")</f>
        <v>7048652537157</v>
      </c>
      <c r="AL380" s="182">
        <f>INDEX(ATS!$A:$AE,MATCH(ATS!$AJ380,ATS!$AD:$AD,0),1)</f>
        <v>828161</v>
      </c>
      <c r="AM380" s="182" t="str">
        <f>INDEX(ATS!$A:$AE,MATCH(ATS!$AJ380,ATS!$AD:$AD,0),2)</f>
        <v>Hunter Slashed Shorts M</v>
      </c>
      <c r="AN380" s="183" t="str">
        <f>INDEX(ATS!$A:$AE,MATCH(ATS!$AJ380,ATS!$AD:$AD,0),4)</f>
        <v>BLACK-S</v>
      </c>
      <c r="AP380" s="149">
        <v>7048652275523</v>
      </c>
      <c r="AQ380" s="149">
        <f t="shared" si="22"/>
        <v>7048652275523</v>
      </c>
      <c r="AR380" s="182">
        <f>INDEX(ATS!$A:$AE,MATCH(ATS!$AP380,ATS!$AD:$AD,0),1)</f>
        <v>828077</v>
      </c>
      <c r="AS380" s="182" t="str">
        <f>INDEX(ATS!$A:$AE,MATCH(ATS!$AP380,ATS!$AD:$AD,0),2)</f>
        <v>Hunter Merino Wind FZ M</v>
      </c>
      <c r="AT380" s="182" t="str">
        <f>INDEX(ATS!$A:$AE,MATCH(ATS!$AP380,ATS!$AD:$AD,0),4)</f>
        <v>BLACK-XL</v>
      </c>
      <c r="AU380" s="148" t="str">
        <f>INDEX(ATS!$A:$AE,MATCH(ATS!$AP380,ATS!$AD:$AD,0),7)</f>
        <v>Active</v>
      </c>
    </row>
    <row r="381" spans="1:47" x14ac:dyDescent="0.2">
      <c r="A381">
        <v>820088</v>
      </c>
      <c r="B381" t="s">
        <v>2191</v>
      </c>
      <c r="C381" t="s">
        <v>4226</v>
      </c>
      <c r="D381" t="s">
        <v>152</v>
      </c>
      <c r="E381" t="s">
        <v>102</v>
      </c>
      <c r="F381" t="s">
        <v>8</v>
      </c>
      <c r="G381" t="s">
        <v>401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C381" s="180" t="str">
        <f t="shared" si="23"/>
        <v>820088-TEAL-S</v>
      </c>
      <c r="AD381" s="181">
        <f>IF(B381="NET","",IF(B381="","",IFERROR(VLOOKUP(AC381,EAN!$A:$B,2,FALSE),"MANGLER - MÅ OPPDATERE EAN-FANEN")))</f>
        <v>7048652459701</v>
      </c>
      <c r="AE381" s="180">
        <f t="shared" si="20"/>
        <v>0</v>
      </c>
      <c r="AF381" s="180">
        <f t="shared" si="21"/>
        <v>0</v>
      </c>
      <c r="AH381" s="149" t="str">
        <f>IF(B381="NET","",IFERROR(VLOOKUP(AD381,'2) Order Form'!$W$9:$W$684,1,FALSE),"Ikke med I order form"))</f>
        <v>Ikke med I order form</v>
      </c>
      <c r="AI381" s="171"/>
      <c r="AJ381" s="159">
        <v>7048652537140</v>
      </c>
      <c r="AK381" s="149">
        <f>IFERROR(VLOOKUP(AJ381,'2) Order Form'!$W$9:$W$724,1,FALSE),"Ikke med I order form")</f>
        <v>7048652537140</v>
      </c>
      <c r="AL381" s="182">
        <f>INDEX(ATS!$A:$AE,MATCH(ATS!$AJ381,ATS!$AD:$AD,0),1)</f>
        <v>828161</v>
      </c>
      <c r="AM381" s="182" t="str">
        <f>INDEX(ATS!$A:$AE,MATCH(ATS!$AJ381,ATS!$AD:$AD,0),2)</f>
        <v>Hunter Slashed Shorts M</v>
      </c>
      <c r="AN381" s="183" t="str">
        <f>INDEX(ATS!$A:$AE,MATCH(ATS!$AJ381,ATS!$AD:$AD,0),4)</f>
        <v>BLACK-M</v>
      </c>
      <c r="AP381" s="149">
        <v>7048652193476</v>
      </c>
      <c r="AQ381" s="149">
        <f t="shared" si="22"/>
        <v>7048652193476</v>
      </c>
      <c r="AR381" s="182">
        <f>INDEX(ATS!$A:$AE,MATCH(ATS!$AP381,ATS!$AD:$AD,0),1)</f>
        <v>828077</v>
      </c>
      <c r="AS381" s="182" t="str">
        <f>INDEX(ATS!$A:$AE,MATCH(ATS!$AP381,ATS!$AD:$AD,0),2)</f>
        <v>Hunter Merino Wind FZ M</v>
      </c>
      <c r="AT381" s="182" t="str">
        <f>INDEX(ATS!$A:$AE,MATCH(ATS!$AP381,ATS!$AD:$AD,0),4)</f>
        <v>NAVY-S</v>
      </c>
      <c r="AU381" s="148" t="str">
        <f>INDEX(ATS!$A:$AE,MATCH(ATS!$AP381,ATS!$AD:$AD,0),7)</f>
        <v>Stock</v>
      </c>
    </row>
    <row r="382" spans="1:47" x14ac:dyDescent="0.2">
      <c r="A382">
        <v>820088</v>
      </c>
      <c r="B382" t="s">
        <v>2191</v>
      </c>
      <c r="C382" t="s">
        <v>4226</v>
      </c>
      <c r="D382" t="s">
        <v>153</v>
      </c>
      <c r="E382" t="s">
        <v>102</v>
      </c>
      <c r="F382" t="s">
        <v>7</v>
      </c>
      <c r="G382" t="s">
        <v>401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C382" s="180" t="str">
        <f t="shared" si="23"/>
        <v>820088-TEAL-M</v>
      </c>
      <c r="AD382" s="181">
        <f>IF(B382="NET","",IF(B382="","",IFERROR(VLOOKUP(AC382,EAN!$A:$B,2,FALSE),"MANGLER - MÅ OPPDATERE EAN-FANEN")))</f>
        <v>7048652459695</v>
      </c>
      <c r="AE382" s="180">
        <f t="shared" si="20"/>
        <v>0</v>
      </c>
      <c r="AF382" s="180">
        <f t="shared" si="21"/>
        <v>0</v>
      </c>
      <c r="AH382" s="149" t="str">
        <f>IF(B382="NET","",IFERROR(VLOOKUP(AD382,'2) Order Form'!$W$9:$W$684,1,FALSE),"Ikke med I order form"))</f>
        <v>Ikke med I order form</v>
      </c>
      <c r="AI382" s="171"/>
      <c r="AJ382" s="159">
        <v>7048652537133</v>
      </c>
      <c r="AK382" s="149">
        <f>IFERROR(VLOOKUP(AJ382,'2) Order Form'!$W$9:$W$724,1,FALSE),"Ikke med I order form")</f>
        <v>7048652537133</v>
      </c>
      <c r="AL382" s="182">
        <f>INDEX(ATS!$A:$AE,MATCH(ATS!$AJ382,ATS!$AD:$AD,0),1)</f>
        <v>828161</v>
      </c>
      <c r="AM382" s="182" t="str">
        <f>INDEX(ATS!$A:$AE,MATCH(ATS!$AJ382,ATS!$AD:$AD,0),2)</f>
        <v>Hunter Slashed Shorts M</v>
      </c>
      <c r="AN382" s="183" t="str">
        <f>INDEX(ATS!$A:$AE,MATCH(ATS!$AJ382,ATS!$AD:$AD,0),4)</f>
        <v>BLACK-L</v>
      </c>
      <c r="AP382" s="149">
        <v>7048652193469</v>
      </c>
      <c r="AQ382" s="149">
        <f t="shared" si="22"/>
        <v>7048652193469</v>
      </c>
      <c r="AR382" s="182">
        <f>INDEX(ATS!$A:$AE,MATCH(ATS!$AP382,ATS!$AD:$AD,0),1)</f>
        <v>828077</v>
      </c>
      <c r="AS382" s="182" t="str">
        <f>INDEX(ATS!$A:$AE,MATCH(ATS!$AP382,ATS!$AD:$AD,0),2)</f>
        <v>Hunter Merino Wind FZ M</v>
      </c>
      <c r="AT382" s="182" t="str">
        <f>INDEX(ATS!$A:$AE,MATCH(ATS!$AP382,ATS!$AD:$AD,0),4)</f>
        <v>NAVY-M</v>
      </c>
      <c r="AU382" s="148" t="str">
        <f>INDEX(ATS!$A:$AE,MATCH(ATS!$AP382,ATS!$AD:$AD,0),7)</f>
        <v>Stock</v>
      </c>
    </row>
    <row r="383" spans="1:47" x14ac:dyDescent="0.2">
      <c r="A383">
        <v>820088</v>
      </c>
      <c r="B383" t="s">
        <v>2191</v>
      </c>
      <c r="C383" t="s">
        <v>4226</v>
      </c>
      <c r="D383" t="s">
        <v>154</v>
      </c>
      <c r="E383" t="s">
        <v>102</v>
      </c>
      <c r="F383" t="s">
        <v>67</v>
      </c>
      <c r="G383" t="s">
        <v>401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C383" s="180" t="str">
        <f t="shared" si="23"/>
        <v>820088-TEAL-L</v>
      </c>
      <c r="AD383" s="181">
        <f>IF(B383="NET","",IF(B383="","",IFERROR(VLOOKUP(AC383,EAN!$A:$B,2,FALSE),"MANGLER - MÅ OPPDATERE EAN-FANEN")))</f>
        <v>7048652459688</v>
      </c>
      <c r="AE383" s="180">
        <f t="shared" si="20"/>
        <v>0</v>
      </c>
      <c r="AF383" s="180">
        <f t="shared" si="21"/>
        <v>0</v>
      </c>
      <c r="AH383" s="149" t="str">
        <f>IF(B383="NET","",IFERROR(VLOOKUP(AD383,'2) Order Form'!$W$9:$W$684,1,FALSE),"Ikke med I order form"))</f>
        <v>Ikke med I order form</v>
      </c>
      <c r="AI383" s="171"/>
      <c r="AJ383" s="159">
        <v>7048652537164</v>
      </c>
      <c r="AK383" s="149">
        <f>IFERROR(VLOOKUP(AJ383,'2) Order Form'!$W$9:$W$724,1,FALSE),"Ikke med I order form")</f>
        <v>7048652537164</v>
      </c>
      <c r="AL383" s="182">
        <f>INDEX(ATS!$A:$AE,MATCH(ATS!$AJ383,ATS!$AD:$AD,0),1)</f>
        <v>828161</v>
      </c>
      <c r="AM383" s="182" t="str">
        <f>INDEX(ATS!$A:$AE,MATCH(ATS!$AJ383,ATS!$AD:$AD,0),2)</f>
        <v>Hunter Slashed Shorts M</v>
      </c>
      <c r="AN383" s="183" t="str">
        <f>INDEX(ATS!$A:$AE,MATCH(ATS!$AJ383,ATS!$AD:$AD,0),4)</f>
        <v>BLACK-XL</v>
      </c>
      <c r="AP383" s="149">
        <v>7048652193452</v>
      </c>
      <c r="AQ383" s="149">
        <f t="shared" si="22"/>
        <v>7048652193452</v>
      </c>
      <c r="AR383" s="182">
        <f>INDEX(ATS!$A:$AE,MATCH(ATS!$AP383,ATS!$AD:$AD,0),1)</f>
        <v>828077</v>
      </c>
      <c r="AS383" s="182" t="str">
        <f>INDEX(ATS!$A:$AE,MATCH(ATS!$AP383,ATS!$AD:$AD,0),2)</f>
        <v>Hunter Merino Wind FZ M</v>
      </c>
      <c r="AT383" s="182" t="str">
        <f>INDEX(ATS!$A:$AE,MATCH(ATS!$AP383,ATS!$AD:$AD,0),4)</f>
        <v>NAVY-L</v>
      </c>
      <c r="AU383" s="148" t="str">
        <f>INDEX(ATS!$A:$AE,MATCH(ATS!$AP383,ATS!$AD:$AD,0),7)</f>
        <v>Stock</v>
      </c>
    </row>
    <row r="384" spans="1:47" x14ac:dyDescent="0.2">
      <c r="A384" s="155">
        <v>820089</v>
      </c>
      <c r="B384" t="s">
        <v>292</v>
      </c>
      <c r="H384" s="155">
        <v>202137</v>
      </c>
      <c r="I384" s="155">
        <v>202137</v>
      </c>
      <c r="J384" s="155">
        <v>202137</v>
      </c>
      <c r="K384" s="155">
        <v>202137</v>
      </c>
      <c r="L384" s="155">
        <v>202137</v>
      </c>
      <c r="M384" s="155">
        <v>202137</v>
      </c>
      <c r="N384" s="155">
        <v>202137</v>
      </c>
      <c r="O384" s="155">
        <v>202137</v>
      </c>
      <c r="P384" s="155">
        <v>202137</v>
      </c>
      <c r="Q384" s="155">
        <v>202137</v>
      </c>
      <c r="R384" s="155">
        <v>202137</v>
      </c>
      <c r="S384" s="155">
        <v>202137</v>
      </c>
      <c r="T384" s="155">
        <v>202137</v>
      </c>
      <c r="U384" s="155">
        <v>202137</v>
      </c>
      <c r="V384" s="155">
        <v>202137</v>
      </c>
      <c r="W384" s="155">
        <v>202137</v>
      </c>
      <c r="X384" s="155">
        <v>202137</v>
      </c>
      <c r="Y384" s="155">
        <v>202137</v>
      </c>
      <c r="Z384" s="155">
        <v>202137</v>
      </c>
      <c r="AA384" s="155">
        <v>202137</v>
      </c>
      <c r="AC384" s="180" t="str">
        <f t="shared" si="23"/>
        <v>820089-</v>
      </c>
      <c r="AD384" s="181" t="str">
        <f>IF(B384="NET","",IF(B384="","",IFERROR(VLOOKUP(AC384,EAN!$A:$B,2,FALSE),"MANGLER - MÅ OPPDATERE EAN-FANEN")))</f>
        <v/>
      </c>
      <c r="AE384" s="180">
        <f t="shared" si="20"/>
        <v>202137</v>
      </c>
      <c r="AF384" s="180">
        <f t="shared" si="21"/>
        <v>202137</v>
      </c>
      <c r="AH384" s="149" t="str">
        <f>IF(B384="NET","",IFERROR(VLOOKUP(AD384,'2) Order Form'!$W$9:$W$684,1,FALSE),"Ikke med I order form"))</f>
        <v/>
      </c>
      <c r="AI384" s="171"/>
      <c r="AJ384" s="159">
        <v>7048652537232</v>
      </c>
      <c r="AK384" s="149">
        <f>IFERROR(VLOOKUP(AJ384,'2) Order Form'!$W$9:$W$724,1,FALSE),"Ikke med I order form")</f>
        <v>7048652537232</v>
      </c>
      <c r="AL384" s="182">
        <f>INDEX(ATS!$A:$AE,MATCH(ATS!$AJ384,ATS!$AD:$AD,0),1)</f>
        <v>828161</v>
      </c>
      <c r="AM384" s="182" t="str">
        <f>INDEX(ATS!$A:$AE,MATCH(ATS!$AJ384,ATS!$AD:$AD,0),2)</f>
        <v>Hunter Slashed Shorts M</v>
      </c>
      <c r="AN384" s="183" t="str">
        <f>INDEX(ATS!$A:$AE,MATCH(ATS!$AJ384,ATS!$AD:$AD,0),4)</f>
        <v>FOGRN-S</v>
      </c>
      <c r="AP384" s="149">
        <v>7048652193483</v>
      </c>
      <c r="AQ384" s="149">
        <f t="shared" si="22"/>
        <v>7048652193483</v>
      </c>
      <c r="AR384" s="182">
        <f>INDEX(ATS!$A:$AE,MATCH(ATS!$AP384,ATS!$AD:$AD,0),1)</f>
        <v>828077</v>
      </c>
      <c r="AS384" s="182" t="str">
        <f>INDEX(ATS!$A:$AE,MATCH(ATS!$AP384,ATS!$AD:$AD,0),2)</f>
        <v>Hunter Merino Wind FZ M</v>
      </c>
      <c r="AT384" s="182" t="str">
        <f>INDEX(ATS!$A:$AE,MATCH(ATS!$AP384,ATS!$AD:$AD,0),4)</f>
        <v>NAVY-XL</v>
      </c>
      <c r="AU384" s="148" t="str">
        <f>INDEX(ATS!$A:$AE,MATCH(ATS!$AP384,ATS!$AD:$AD,0),7)</f>
        <v>Stock</v>
      </c>
    </row>
    <row r="385" spans="1:47" x14ac:dyDescent="0.2">
      <c r="A385">
        <v>820089</v>
      </c>
      <c r="B385" t="s">
        <v>2202</v>
      </c>
      <c r="C385" t="s">
        <v>4226</v>
      </c>
      <c r="D385" t="s">
        <v>146</v>
      </c>
      <c r="E385" t="s">
        <v>94</v>
      </c>
      <c r="F385" t="s">
        <v>69</v>
      </c>
      <c r="G385" t="s">
        <v>128</v>
      </c>
      <c r="H385">
        <v>25</v>
      </c>
      <c r="I385">
        <v>25</v>
      </c>
      <c r="J385">
        <v>25</v>
      </c>
      <c r="K385">
        <v>25</v>
      </c>
      <c r="L385">
        <v>25</v>
      </c>
      <c r="M385">
        <v>25</v>
      </c>
      <c r="N385">
        <v>25</v>
      </c>
      <c r="O385">
        <v>25</v>
      </c>
      <c r="P385">
        <v>25</v>
      </c>
      <c r="Q385">
        <v>25</v>
      </c>
      <c r="R385">
        <v>25</v>
      </c>
      <c r="S385">
        <v>25</v>
      </c>
      <c r="T385">
        <v>25</v>
      </c>
      <c r="U385">
        <v>25</v>
      </c>
      <c r="V385">
        <v>25</v>
      </c>
      <c r="W385">
        <v>25</v>
      </c>
      <c r="X385">
        <v>25</v>
      </c>
      <c r="Y385">
        <v>25</v>
      </c>
      <c r="Z385">
        <v>25</v>
      </c>
      <c r="AA385">
        <v>25</v>
      </c>
      <c r="AC385" s="180" t="str">
        <f t="shared" si="23"/>
        <v>820089-BLACK-XS</v>
      </c>
      <c r="AD385" s="181">
        <f>IF(B385="NET","",IF(B385="","",IFERROR(VLOOKUP(AC385,EAN!$A:$B,2,FALSE),"MANGLER - MÅ OPPDATERE EAN-FANEN")))</f>
        <v>7048652459510</v>
      </c>
      <c r="AE385" s="180">
        <f t="shared" si="20"/>
        <v>25</v>
      </c>
      <c r="AF385" s="180">
        <f t="shared" si="21"/>
        <v>25</v>
      </c>
      <c r="AH385" s="149" t="str">
        <f>IF(B385="NET","",IFERROR(VLOOKUP(AD385,'2) Order Form'!$W$9:$W$684,1,FALSE),"Ikke med I order form"))</f>
        <v>Ikke med I order form</v>
      </c>
      <c r="AI385" s="171"/>
      <c r="AJ385" s="159">
        <v>7048652537225</v>
      </c>
      <c r="AK385" s="149">
        <f>IFERROR(VLOOKUP(AJ385,'2) Order Form'!$W$9:$W$724,1,FALSE),"Ikke med I order form")</f>
        <v>7048652537225</v>
      </c>
      <c r="AL385" s="182">
        <f>INDEX(ATS!$A:$AE,MATCH(ATS!$AJ385,ATS!$AD:$AD,0),1)</f>
        <v>828161</v>
      </c>
      <c r="AM385" s="182" t="str">
        <f>INDEX(ATS!$A:$AE,MATCH(ATS!$AJ385,ATS!$AD:$AD,0),2)</f>
        <v>Hunter Slashed Shorts M</v>
      </c>
      <c r="AN385" s="183" t="str">
        <f>INDEX(ATS!$A:$AE,MATCH(ATS!$AJ385,ATS!$AD:$AD,0),4)</f>
        <v>FOGRN-M</v>
      </c>
      <c r="AP385" s="149">
        <v>7048652538758</v>
      </c>
      <c r="AQ385" s="149">
        <f t="shared" si="22"/>
        <v>7048652538758</v>
      </c>
      <c r="AR385" s="182">
        <f>INDEX(ATS!$A:$AE,MATCH(ATS!$AP385,ATS!$AD:$AD,0),1)</f>
        <v>828157</v>
      </c>
      <c r="AS385" s="182" t="str">
        <f>INDEX(ATS!$A:$AE,MATCH(ATS!$AP385,ATS!$AD:$AD,0),2)</f>
        <v>Hunter Merino Fusion Jersey</v>
      </c>
      <c r="AT385" s="182" t="str">
        <f>INDEX(ATS!$A:$AE,MATCH(ATS!$AP385,ATS!$AD:$AD,0),4)</f>
        <v>FOGRN-S</v>
      </c>
      <c r="AU385" s="148" t="str">
        <f>INDEX(ATS!$A:$AE,MATCH(ATS!$AP385,ATS!$AD:$AD,0),7)</f>
        <v>Stock</v>
      </c>
    </row>
    <row r="386" spans="1:47" x14ac:dyDescent="0.2">
      <c r="A386">
        <v>820089</v>
      </c>
      <c r="B386" t="s">
        <v>2202</v>
      </c>
      <c r="C386" t="s">
        <v>4226</v>
      </c>
      <c r="D386" t="s">
        <v>142</v>
      </c>
      <c r="E386" t="s">
        <v>94</v>
      </c>
      <c r="F386" t="s">
        <v>8</v>
      </c>
      <c r="G386" t="s">
        <v>128</v>
      </c>
      <c r="H386">
        <v>41</v>
      </c>
      <c r="I386">
        <v>41</v>
      </c>
      <c r="J386">
        <v>41</v>
      </c>
      <c r="K386">
        <v>41</v>
      </c>
      <c r="L386">
        <v>41</v>
      </c>
      <c r="M386">
        <v>41</v>
      </c>
      <c r="N386">
        <v>41</v>
      </c>
      <c r="O386">
        <v>41</v>
      </c>
      <c r="P386">
        <v>41</v>
      </c>
      <c r="Q386">
        <v>41</v>
      </c>
      <c r="R386">
        <v>41</v>
      </c>
      <c r="S386">
        <v>41</v>
      </c>
      <c r="T386">
        <v>41</v>
      </c>
      <c r="U386">
        <v>41</v>
      </c>
      <c r="V386">
        <v>41</v>
      </c>
      <c r="W386">
        <v>41</v>
      </c>
      <c r="X386">
        <v>41</v>
      </c>
      <c r="Y386">
        <v>41</v>
      </c>
      <c r="Z386">
        <v>41</v>
      </c>
      <c r="AA386">
        <v>41</v>
      </c>
      <c r="AC386" s="180" t="str">
        <f t="shared" si="23"/>
        <v>820089-BLACK-S</v>
      </c>
      <c r="AD386" s="181">
        <f>IF(B386="NET","",IF(B386="","",IFERROR(VLOOKUP(AC386,EAN!$A:$B,2,FALSE),"MANGLER - MÅ OPPDATERE EAN-FANEN")))</f>
        <v>7048652459503</v>
      </c>
      <c r="AE386" s="180">
        <f t="shared" si="20"/>
        <v>41</v>
      </c>
      <c r="AF386" s="180">
        <f t="shared" si="21"/>
        <v>41</v>
      </c>
      <c r="AH386" s="149" t="str">
        <f>IF(B386="NET","",IFERROR(VLOOKUP(AD386,'2) Order Form'!$W$9:$W$684,1,FALSE),"Ikke med I order form"))</f>
        <v>Ikke med I order form</v>
      </c>
      <c r="AI386" s="171"/>
      <c r="AJ386" s="159">
        <v>7048652537218</v>
      </c>
      <c r="AK386" s="149">
        <f>IFERROR(VLOOKUP(AJ386,'2) Order Form'!$W$9:$W$724,1,FALSE),"Ikke med I order form")</f>
        <v>7048652537218</v>
      </c>
      <c r="AL386" s="182">
        <f>INDEX(ATS!$A:$AE,MATCH(ATS!$AJ386,ATS!$AD:$AD,0),1)</f>
        <v>828161</v>
      </c>
      <c r="AM386" s="182" t="str">
        <f>INDEX(ATS!$A:$AE,MATCH(ATS!$AJ386,ATS!$AD:$AD,0),2)</f>
        <v>Hunter Slashed Shorts M</v>
      </c>
      <c r="AN386" s="183" t="str">
        <f>INDEX(ATS!$A:$AE,MATCH(ATS!$AJ386,ATS!$AD:$AD,0),4)</f>
        <v>FOGRN-L</v>
      </c>
      <c r="AP386" s="149">
        <v>7048652538741</v>
      </c>
      <c r="AQ386" s="149">
        <f t="shared" si="22"/>
        <v>7048652538741</v>
      </c>
      <c r="AR386" s="182">
        <f>INDEX(ATS!$A:$AE,MATCH(ATS!$AP386,ATS!$AD:$AD,0),1)</f>
        <v>828157</v>
      </c>
      <c r="AS386" s="182" t="str">
        <f>INDEX(ATS!$A:$AE,MATCH(ATS!$AP386,ATS!$AD:$AD,0),2)</f>
        <v>Hunter Merino Fusion Jersey</v>
      </c>
      <c r="AT386" s="182" t="str">
        <f>INDEX(ATS!$A:$AE,MATCH(ATS!$AP386,ATS!$AD:$AD,0),4)</f>
        <v>FOGRN-M</v>
      </c>
      <c r="AU386" s="148" t="str">
        <f>INDEX(ATS!$A:$AE,MATCH(ATS!$AP386,ATS!$AD:$AD,0),7)</f>
        <v>Stock</v>
      </c>
    </row>
    <row r="387" spans="1:47" x14ac:dyDescent="0.2">
      <c r="A387">
        <v>820089</v>
      </c>
      <c r="B387" t="s">
        <v>2202</v>
      </c>
      <c r="C387" t="s">
        <v>4226</v>
      </c>
      <c r="D387" t="s">
        <v>143</v>
      </c>
      <c r="E387" t="s">
        <v>94</v>
      </c>
      <c r="F387" t="s">
        <v>7</v>
      </c>
      <c r="G387" t="s">
        <v>128</v>
      </c>
      <c r="H387">
        <v>59</v>
      </c>
      <c r="I387">
        <v>59</v>
      </c>
      <c r="J387">
        <v>59</v>
      </c>
      <c r="K387">
        <v>59</v>
      </c>
      <c r="L387">
        <v>59</v>
      </c>
      <c r="M387">
        <v>59</v>
      </c>
      <c r="N387">
        <v>59</v>
      </c>
      <c r="O387">
        <v>59</v>
      </c>
      <c r="P387">
        <v>59</v>
      </c>
      <c r="Q387">
        <v>59</v>
      </c>
      <c r="R387">
        <v>59</v>
      </c>
      <c r="S387">
        <v>59</v>
      </c>
      <c r="T387">
        <v>59</v>
      </c>
      <c r="U387">
        <v>59</v>
      </c>
      <c r="V387">
        <v>59</v>
      </c>
      <c r="W387">
        <v>59</v>
      </c>
      <c r="X387">
        <v>59</v>
      </c>
      <c r="Y387">
        <v>59</v>
      </c>
      <c r="Z387">
        <v>59</v>
      </c>
      <c r="AA387">
        <v>59</v>
      </c>
      <c r="AC387" s="180" t="str">
        <f t="shared" si="23"/>
        <v>820089-BLACK-M</v>
      </c>
      <c r="AD387" s="181">
        <f>IF(B387="NET","",IF(B387="","",IFERROR(VLOOKUP(AC387,EAN!$A:$B,2,FALSE),"MANGLER - MÅ OPPDATERE EAN-FANEN")))</f>
        <v>7048652459497</v>
      </c>
      <c r="AE387" s="180">
        <f t="shared" si="20"/>
        <v>59</v>
      </c>
      <c r="AF387" s="180">
        <f t="shared" si="21"/>
        <v>59</v>
      </c>
      <c r="AH387" s="149" t="str">
        <f>IF(B387="NET","",IFERROR(VLOOKUP(AD387,'2) Order Form'!$W$9:$W$684,1,FALSE),"Ikke med I order form"))</f>
        <v>Ikke med I order form</v>
      </c>
      <c r="AI387" s="171"/>
      <c r="AJ387" s="159">
        <v>7048652537249</v>
      </c>
      <c r="AK387" s="149">
        <f>IFERROR(VLOOKUP(AJ387,'2) Order Form'!$W$9:$W$724,1,FALSE),"Ikke med I order form")</f>
        <v>7048652537249</v>
      </c>
      <c r="AL387" s="182">
        <f>INDEX(ATS!$A:$AE,MATCH(ATS!$AJ387,ATS!$AD:$AD,0),1)</f>
        <v>828161</v>
      </c>
      <c r="AM387" s="182" t="str">
        <f>INDEX(ATS!$A:$AE,MATCH(ATS!$AJ387,ATS!$AD:$AD,0),2)</f>
        <v>Hunter Slashed Shorts M</v>
      </c>
      <c r="AN387" s="183" t="str">
        <f>INDEX(ATS!$A:$AE,MATCH(ATS!$AJ387,ATS!$AD:$AD,0),4)</f>
        <v>FOGRN-XL</v>
      </c>
      <c r="AP387" s="149">
        <v>7048652538734</v>
      </c>
      <c r="AQ387" s="149">
        <f t="shared" si="22"/>
        <v>7048652538734</v>
      </c>
      <c r="AR387" s="182">
        <f>INDEX(ATS!$A:$AE,MATCH(ATS!$AP387,ATS!$AD:$AD,0),1)</f>
        <v>828157</v>
      </c>
      <c r="AS387" s="182" t="str">
        <f>INDEX(ATS!$A:$AE,MATCH(ATS!$AP387,ATS!$AD:$AD,0),2)</f>
        <v>Hunter Merino Fusion Jersey</v>
      </c>
      <c r="AT387" s="182" t="str">
        <f>INDEX(ATS!$A:$AE,MATCH(ATS!$AP387,ATS!$AD:$AD,0),4)</f>
        <v>FOGRN-L</v>
      </c>
      <c r="AU387" s="148" t="str">
        <f>INDEX(ATS!$A:$AE,MATCH(ATS!$AP387,ATS!$AD:$AD,0),7)</f>
        <v>Stock</v>
      </c>
    </row>
    <row r="388" spans="1:47" x14ac:dyDescent="0.2">
      <c r="A388">
        <v>820089</v>
      </c>
      <c r="B388" t="s">
        <v>2202</v>
      </c>
      <c r="C388" t="s">
        <v>4226</v>
      </c>
      <c r="D388" t="s">
        <v>144</v>
      </c>
      <c r="E388" t="s">
        <v>94</v>
      </c>
      <c r="F388" t="s">
        <v>67</v>
      </c>
      <c r="G388" t="s">
        <v>128</v>
      </c>
      <c r="H388">
        <v>56</v>
      </c>
      <c r="I388">
        <v>56</v>
      </c>
      <c r="J388">
        <v>56</v>
      </c>
      <c r="K388">
        <v>56</v>
      </c>
      <c r="L388">
        <v>56</v>
      </c>
      <c r="M388">
        <v>56</v>
      </c>
      <c r="N388">
        <v>56</v>
      </c>
      <c r="O388">
        <v>56</v>
      </c>
      <c r="P388">
        <v>56</v>
      </c>
      <c r="Q388">
        <v>56</v>
      </c>
      <c r="R388">
        <v>56</v>
      </c>
      <c r="S388">
        <v>56</v>
      </c>
      <c r="T388">
        <v>56</v>
      </c>
      <c r="U388">
        <v>56</v>
      </c>
      <c r="V388">
        <v>56</v>
      </c>
      <c r="W388">
        <v>56</v>
      </c>
      <c r="X388">
        <v>56</v>
      </c>
      <c r="Y388">
        <v>56</v>
      </c>
      <c r="Z388">
        <v>56</v>
      </c>
      <c r="AA388">
        <v>56</v>
      </c>
      <c r="AC388" s="180" t="str">
        <f t="shared" si="23"/>
        <v>820089-BLACK-L</v>
      </c>
      <c r="AD388" s="181">
        <f>IF(B388="NET","",IF(B388="","",IFERROR(VLOOKUP(AC388,EAN!$A:$B,2,FALSE),"MANGLER - MÅ OPPDATERE EAN-FANEN")))</f>
        <v>7048652459480</v>
      </c>
      <c r="AE388" s="180">
        <f t="shared" si="20"/>
        <v>56</v>
      </c>
      <c r="AF388" s="180">
        <f t="shared" si="21"/>
        <v>56</v>
      </c>
      <c r="AH388" s="133" t="str">
        <f>IF(B388="NET","",IFERROR(VLOOKUP(AD388,'2) Order Form'!$W$9:$W$684,1,FALSE),"Ikke med I order form"))</f>
        <v>Ikke med I order form</v>
      </c>
      <c r="AJ388" s="159">
        <v>7048652277671</v>
      </c>
      <c r="AK388" s="149">
        <f>IFERROR(VLOOKUP(AJ388,'2) Order Form'!$W$9:$W$724,1,FALSE),"Ikke med I order form")</f>
        <v>7048652277671</v>
      </c>
      <c r="AL388" s="182">
        <f>INDEX(ATS!$A:$AE,MATCH(ATS!$AJ388,ATS!$AD:$AD,0),1)</f>
        <v>828095</v>
      </c>
      <c r="AM388" s="182" t="str">
        <f>INDEX(ATS!$A:$AE,MATCH(ATS!$AJ388,ATS!$AD:$AD,0),2)</f>
        <v>Hunter Roller Shorts M</v>
      </c>
      <c r="AN388" s="183" t="str">
        <f>INDEX(ATS!$A:$AE,MATCH(ATS!$AJ388,ATS!$AD:$AD,0),4)</f>
        <v>BLACK-S</v>
      </c>
      <c r="AP388" s="149">
        <v>7048652538765</v>
      </c>
      <c r="AQ388" s="149">
        <f t="shared" si="22"/>
        <v>7048652538765</v>
      </c>
      <c r="AR388" s="182">
        <f>INDEX(ATS!$A:$AE,MATCH(ATS!$AP388,ATS!$AD:$AD,0),1)</f>
        <v>828157</v>
      </c>
      <c r="AS388" s="182" t="str">
        <f>INDEX(ATS!$A:$AE,MATCH(ATS!$AP388,ATS!$AD:$AD,0),2)</f>
        <v>Hunter Merino Fusion Jersey</v>
      </c>
      <c r="AT388" s="182" t="str">
        <f>INDEX(ATS!$A:$AE,MATCH(ATS!$AP388,ATS!$AD:$AD,0),4)</f>
        <v>FOGRN-XL</v>
      </c>
      <c r="AU388" s="148" t="str">
        <f>INDEX(ATS!$A:$AE,MATCH(ATS!$AP388,ATS!$AD:$AD,0),7)</f>
        <v>Stock</v>
      </c>
    </row>
    <row r="389" spans="1:47" x14ac:dyDescent="0.2">
      <c r="A389">
        <v>820089</v>
      </c>
      <c r="B389" t="s">
        <v>2202</v>
      </c>
      <c r="C389" t="s">
        <v>4226</v>
      </c>
      <c r="D389" t="s">
        <v>2203</v>
      </c>
      <c r="E389" t="s">
        <v>2204</v>
      </c>
      <c r="F389" t="s">
        <v>69</v>
      </c>
      <c r="G389" t="s">
        <v>401</v>
      </c>
      <c r="H389">
        <v>14</v>
      </c>
      <c r="I389">
        <v>14</v>
      </c>
      <c r="J389">
        <v>14</v>
      </c>
      <c r="K389">
        <v>14</v>
      </c>
      <c r="L389">
        <v>14</v>
      </c>
      <c r="M389">
        <v>14</v>
      </c>
      <c r="N389">
        <v>14</v>
      </c>
      <c r="O389">
        <v>14</v>
      </c>
      <c r="P389">
        <v>14</v>
      </c>
      <c r="Q389">
        <v>14</v>
      </c>
      <c r="R389">
        <v>14</v>
      </c>
      <c r="S389">
        <v>14</v>
      </c>
      <c r="T389">
        <v>14</v>
      </c>
      <c r="U389">
        <v>14</v>
      </c>
      <c r="V389">
        <v>14</v>
      </c>
      <c r="W389">
        <v>14</v>
      </c>
      <c r="X389">
        <v>14</v>
      </c>
      <c r="Y389">
        <v>14</v>
      </c>
      <c r="Z389">
        <v>14</v>
      </c>
      <c r="AA389">
        <v>14</v>
      </c>
      <c r="AC389" s="180" t="str">
        <f t="shared" si="23"/>
        <v>820089-MEEKO-XS</v>
      </c>
      <c r="AD389" s="181">
        <f>IF(B389="NET","",IF(B389="","",IFERROR(VLOOKUP(AC389,EAN!$A:$B,2,FALSE),"MANGLER - MÅ OPPDATERE EAN-FANEN")))</f>
        <v>7048652609212</v>
      </c>
      <c r="AE389" s="180">
        <f t="shared" ref="AE389:AE452" si="24">H389</f>
        <v>14</v>
      </c>
      <c r="AF389" s="180">
        <f t="shared" ref="AF389:AF452" si="25">AA389</f>
        <v>14</v>
      </c>
      <c r="AH389" s="133" t="str">
        <f>IF(B389="NET","",IFERROR(VLOOKUP(AD389,'2) Order Form'!$W$9:$W$684,1,FALSE),"Ikke med I order form"))</f>
        <v>Ikke med I order form</v>
      </c>
      <c r="AJ389" s="159">
        <v>7048652277664</v>
      </c>
      <c r="AK389" s="149">
        <f>IFERROR(VLOOKUP(AJ389,'2) Order Form'!$W$9:$W$724,1,FALSE),"Ikke med I order form")</f>
        <v>7048652277664</v>
      </c>
      <c r="AL389" s="182">
        <f>INDEX(ATS!$A:$AE,MATCH(ATS!$AJ389,ATS!$AD:$AD,0),1)</f>
        <v>828095</v>
      </c>
      <c r="AM389" s="182" t="str">
        <f>INDEX(ATS!$A:$AE,MATCH(ATS!$AJ389,ATS!$AD:$AD,0),2)</f>
        <v>Hunter Roller Shorts M</v>
      </c>
      <c r="AN389" s="183" t="str">
        <f>INDEX(ATS!$A:$AE,MATCH(ATS!$AJ389,ATS!$AD:$AD,0),4)</f>
        <v>BLACK-M</v>
      </c>
      <c r="AP389" s="149">
        <v>7048652538796</v>
      </c>
      <c r="AQ389" s="149">
        <f t="shared" ref="AQ389:AQ452" si="26">IFERROR(VLOOKUP(AP389,$AJ$4:$AJ$1500,1,FALSE),"Ikke med i Elastic")</f>
        <v>7048652538796</v>
      </c>
      <c r="AR389" s="182">
        <f>INDEX(ATS!$A:$AE,MATCH(ATS!$AP389,ATS!$AD:$AD,0),1)</f>
        <v>828157</v>
      </c>
      <c r="AS389" s="182" t="str">
        <f>INDEX(ATS!$A:$AE,MATCH(ATS!$AP389,ATS!$AD:$AD,0),2)</f>
        <v>Hunter Merino Fusion Jersey</v>
      </c>
      <c r="AT389" s="182" t="str">
        <f>INDEX(ATS!$A:$AE,MATCH(ATS!$AP389,ATS!$AD:$AD,0),4)</f>
        <v>SEGRY-S</v>
      </c>
      <c r="AU389" s="148" t="str">
        <f>INDEX(ATS!$A:$AE,MATCH(ATS!$AP389,ATS!$AD:$AD,0),7)</f>
        <v>Active</v>
      </c>
    </row>
    <row r="390" spans="1:47" x14ac:dyDescent="0.2">
      <c r="A390">
        <v>820089</v>
      </c>
      <c r="B390" t="s">
        <v>2202</v>
      </c>
      <c r="C390" t="s">
        <v>4226</v>
      </c>
      <c r="D390" t="s">
        <v>2205</v>
      </c>
      <c r="E390" t="s">
        <v>2204</v>
      </c>
      <c r="F390" t="s">
        <v>8</v>
      </c>
      <c r="G390" t="s">
        <v>401</v>
      </c>
      <c r="H390">
        <v>54</v>
      </c>
      <c r="I390">
        <v>54</v>
      </c>
      <c r="J390">
        <v>54</v>
      </c>
      <c r="K390">
        <v>54</v>
      </c>
      <c r="L390">
        <v>54</v>
      </c>
      <c r="M390">
        <v>54</v>
      </c>
      <c r="N390">
        <v>54</v>
      </c>
      <c r="O390">
        <v>54</v>
      </c>
      <c r="P390">
        <v>54</v>
      </c>
      <c r="Q390">
        <v>54</v>
      </c>
      <c r="R390">
        <v>54</v>
      </c>
      <c r="S390">
        <v>54</v>
      </c>
      <c r="T390">
        <v>54</v>
      </c>
      <c r="U390">
        <v>54</v>
      </c>
      <c r="V390">
        <v>54</v>
      </c>
      <c r="W390">
        <v>54</v>
      </c>
      <c r="X390">
        <v>54</v>
      </c>
      <c r="Y390">
        <v>54</v>
      </c>
      <c r="Z390">
        <v>54</v>
      </c>
      <c r="AA390">
        <v>54</v>
      </c>
      <c r="AC390" s="180" t="str">
        <f t="shared" ref="AC390:AC453" si="27">CONCATENATE(A390,"-",D390)</f>
        <v>820089-MEEKO-S</v>
      </c>
      <c r="AD390" s="181">
        <f>IF(B390="NET","",IF(B390="","",IFERROR(VLOOKUP(AC390,EAN!$A:$B,2,FALSE),"MANGLER - MÅ OPPDATERE EAN-FANEN")))</f>
        <v>7048652609205</v>
      </c>
      <c r="AE390" s="180">
        <f t="shared" si="24"/>
        <v>54</v>
      </c>
      <c r="AF390" s="180">
        <f t="shared" si="25"/>
        <v>54</v>
      </c>
      <c r="AH390" s="133" t="str">
        <f>IF(B390="NET","",IFERROR(VLOOKUP(AD390,'2) Order Form'!$W$9:$W$684,1,FALSE),"Ikke med I order form"))</f>
        <v>Ikke med I order form</v>
      </c>
      <c r="AJ390" s="159">
        <v>7048652277657</v>
      </c>
      <c r="AK390" s="149">
        <f>IFERROR(VLOOKUP(AJ390,'2) Order Form'!$W$9:$W$724,1,FALSE),"Ikke med I order form")</f>
        <v>7048652277657</v>
      </c>
      <c r="AL390" s="182">
        <f>INDEX(ATS!$A:$AE,MATCH(ATS!$AJ390,ATS!$AD:$AD,0),1)</f>
        <v>828095</v>
      </c>
      <c r="AM390" s="182" t="str">
        <f>INDEX(ATS!$A:$AE,MATCH(ATS!$AJ390,ATS!$AD:$AD,0),2)</f>
        <v>Hunter Roller Shorts M</v>
      </c>
      <c r="AN390" s="183" t="str">
        <f>INDEX(ATS!$A:$AE,MATCH(ATS!$AJ390,ATS!$AD:$AD,0),4)</f>
        <v>BLACK-L</v>
      </c>
      <c r="AP390" s="149">
        <v>7048652538789</v>
      </c>
      <c r="AQ390" s="149">
        <f t="shared" si="26"/>
        <v>7048652538789</v>
      </c>
      <c r="AR390" s="182">
        <f>INDEX(ATS!$A:$AE,MATCH(ATS!$AP390,ATS!$AD:$AD,0),1)</f>
        <v>828157</v>
      </c>
      <c r="AS390" s="182" t="str">
        <f>INDEX(ATS!$A:$AE,MATCH(ATS!$AP390,ATS!$AD:$AD,0),2)</f>
        <v>Hunter Merino Fusion Jersey</v>
      </c>
      <c r="AT390" s="182" t="str">
        <f>INDEX(ATS!$A:$AE,MATCH(ATS!$AP390,ATS!$AD:$AD,0),4)</f>
        <v>SEGRY-M</v>
      </c>
      <c r="AU390" s="148" t="str">
        <f>INDEX(ATS!$A:$AE,MATCH(ATS!$AP390,ATS!$AD:$AD,0),7)</f>
        <v>Active</v>
      </c>
    </row>
    <row r="391" spans="1:47" x14ac:dyDescent="0.2">
      <c r="A391">
        <v>820089</v>
      </c>
      <c r="B391" t="s">
        <v>2202</v>
      </c>
      <c r="C391" t="s">
        <v>4226</v>
      </c>
      <c r="D391" t="s">
        <v>2206</v>
      </c>
      <c r="E391" t="s">
        <v>2204</v>
      </c>
      <c r="F391" t="s">
        <v>7</v>
      </c>
      <c r="G391" t="s">
        <v>401</v>
      </c>
      <c r="H391">
        <v>56</v>
      </c>
      <c r="I391">
        <v>56</v>
      </c>
      <c r="J391">
        <v>56</v>
      </c>
      <c r="K391">
        <v>56</v>
      </c>
      <c r="L391">
        <v>56</v>
      </c>
      <c r="M391">
        <v>56</v>
      </c>
      <c r="N391">
        <v>56</v>
      </c>
      <c r="O391">
        <v>56</v>
      </c>
      <c r="P391">
        <v>56</v>
      </c>
      <c r="Q391">
        <v>56</v>
      </c>
      <c r="R391">
        <v>56</v>
      </c>
      <c r="S391">
        <v>56</v>
      </c>
      <c r="T391">
        <v>56</v>
      </c>
      <c r="U391">
        <v>56</v>
      </c>
      <c r="V391">
        <v>56</v>
      </c>
      <c r="W391">
        <v>56</v>
      </c>
      <c r="X391">
        <v>56</v>
      </c>
      <c r="Y391">
        <v>56</v>
      </c>
      <c r="Z391">
        <v>56</v>
      </c>
      <c r="AA391">
        <v>56</v>
      </c>
      <c r="AC391" s="180" t="str">
        <f t="shared" si="27"/>
        <v>820089-MEEKO-M</v>
      </c>
      <c r="AD391" s="181">
        <f>IF(B391="NET","",IF(B391="","",IFERROR(VLOOKUP(AC391,EAN!$A:$B,2,FALSE),"MANGLER - MÅ OPPDATERE EAN-FANEN")))</f>
        <v>7048652609199</v>
      </c>
      <c r="AE391" s="180">
        <f t="shared" si="24"/>
        <v>56</v>
      </c>
      <c r="AF391" s="180">
        <f t="shared" si="25"/>
        <v>56</v>
      </c>
      <c r="AH391" s="133" t="str">
        <f>IF(B391="NET","",IFERROR(VLOOKUP(AD391,'2) Order Form'!$W$9:$W$684,1,FALSE),"Ikke med I order form"))</f>
        <v>Ikke med I order form</v>
      </c>
      <c r="AJ391" s="159">
        <v>7048652277688</v>
      </c>
      <c r="AK391" s="149">
        <f>IFERROR(VLOOKUP(AJ391,'2) Order Form'!$W$9:$W$724,1,FALSE),"Ikke med I order form")</f>
        <v>7048652277688</v>
      </c>
      <c r="AL391" s="182">
        <f>INDEX(ATS!$A:$AE,MATCH(ATS!$AJ391,ATS!$AD:$AD,0),1)</f>
        <v>828095</v>
      </c>
      <c r="AM391" s="182" t="str">
        <f>INDEX(ATS!$A:$AE,MATCH(ATS!$AJ391,ATS!$AD:$AD,0),2)</f>
        <v>Hunter Roller Shorts M</v>
      </c>
      <c r="AN391" s="183" t="str">
        <f>INDEX(ATS!$A:$AE,MATCH(ATS!$AJ391,ATS!$AD:$AD,0),4)</f>
        <v>BLACK-XL</v>
      </c>
      <c r="AP391" s="149">
        <v>7048652538772</v>
      </c>
      <c r="AQ391" s="149">
        <f t="shared" si="26"/>
        <v>7048652538772</v>
      </c>
      <c r="AR391" s="182">
        <f>INDEX(ATS!$A:$AE,MATCH(ATS!$AP391,ATS!$AD:$AD,0),1)</f>
        <v>828157</v>
      </c>
      <c r="AS391" s="182" t="str">
        <f>INDEX(ATS!$A:$AE,MATCH(ATS!$AP391,ATS!$AD:$AD,0),2)</f>
        <v>Hunter Merino Fusion Jersey</v>
      </c>
      <c r="AT391" s="182" t="str">
        <f>INDEX(ATS!$A:$AE,MATCH(ATS!$AP391,ATS!$AD:$AD,0),4)</f>
        <v>SEGRY-L</v>
      </c>
      <c r="AU391" s="148" t="str">
        <f>INDEX(ATS!$A:$AE,MATCH(ATS!$AP391,ATS!$AD:$AD,0),7)</f>
        <v>Active</v>
      </c>
    </row>
    <row r="392" spans="1:47" x14ac:dyDescent="0.2">
      <c r="A392">
        <v>820089</v>
      </c>
      <c r="B392" t="s">
        <v>2202</v>
      </c>
      <c r="C392" t="s">
        <v>4226</v>
      </c>
      <c r="D392" t="s">
        <v>2207</v>
      </c>
      <c r="E392" t="s">
        <v>2204</v>
      </c>
      <c r="F392" t="s">
        <v>67</v>
      </c>
      <c r="G392" t="s">
        <v>401</v>
      </c>
      <c r="H392">
        <v>34</v>
      </c>
      <c r="I392">
        <v>34</v>
      </c>
      <c r="J392">
        <v>34</v>
      </c>
      <c r="K392">
        <v>34</v>
      </c>
      <c r="L392">
        <v>34</v>
      </c>
      <c r="M392">
        <v>34</v>
      </c>
      <c r="N392">
        <v>34</v>
      </c>
      <c r="O392">
        <v>34</v>
      </c>
      <c r="P392">
        <v>34</v>
      </c>
      <c r="Q392">
        <v>34</v>
      </c>
      <c r="R392">
        <v>34</v>
      </c>
      <c r="S392">
        <v>34</v>
      </c>
      <c r="T392">
        <v>34</v>
      </c>
      <c r="U392">
        <v>34</v>
      </c>
      <c r="V392">
        <v>34</v>
      </c>
      <c r="W392">
        <v>34</v>
      </c>
      <c r="X392">
        <v>34</v>
      </c>
      <c r="Y392">
        <v>34</v>
      </c>
      <c r="Z392">
        <v>34</v>
      </c>
      <c r="AA392">
        <v>34</v>
      </c>
      <c r="AC392" s="180" t="str">
        <f t="shared" si="27"/>
        <v>820089-MEEKO-L</v>
      </c>
      <c r="AD392" s="181">
        <f>IF(B392="NET","",IF(B392="","",IFERROR(VLOOKUP(AC392,EAN!$A:$B,2,FALSE),"MANGLER - MÅ OPPDATERE EAN-FANEN")))</f>
        <v>7048652609182</v>
      </c>
      <c r="AE392" s="180">
        <f t="shared" si="24"/>
        <v>34</v>
      </c>
      <c r="AF392" s="180">
        <f t="shared" si="25"/>
        <v>34</v>
      </c>
      <c r="AH392" s="133" t="str">
        <f>IF(B392="NET","",IFERROR(VLOOKUP(AD392,'2) Order Form'!$W$9:$W$684,1,FALSE),"Ikke med I order form"))</f>
        <v>Ikke med I order form</v>
      </c>
      <c r="AJ392" s="159">
        <v>7048652275486</v>
      </c>
      <c r="AK392" s="149">
        <f>IFERROR(VLOOKUP(AJ392,'2) Order Form'!$W$9:$W$724,1,FALSE),"Ikke med I order form")</f>
        <v>7048652275486</v>
      </c>
      <c r="AL392" s="182">
        <f>INDEX(ATS!$A:$AE,MATCH(ATS!$AJ392,ATS!$AD:$AD,0),1)</f>
        <v>828076</v>
      </c>
      <c r="AM392" s="182" t="str">
        <f>INDEX(ATS!$A:$AE,MATCH(ATS!$AJ392,ATS!$AD:$AD,0),2)</f>
        <v>Hunter Wind Jacket W</v>
      </c>
      <c r="AN392" s="183" t="str">
        <f>INDEX(ATS!$A:$AE,MATCH(ATS!$AJ392,ATS!$AD:$AD,0),4)</f>
        <v>LTGRY-XS</v>
      </c>
      <c r="AP392" s="149">
        <v>7048652538802</v>
      </c>
      <c r="AQ392" s="149">
        <f t="shared" si="26"/>
        <v>7048652538802</v>
      </c>
      <c r="AR392" s="182">
        <f>INDEX(ATS!$A:$AE,MATCH(ATS!$AP392,ATS!$AD:$AD,0),1)</f>
        <v>828157</v>
      </c>
      <c r="AS392" s="182" t="str">
        <f>INDEX(ATS!$A:$AE,MATCH(ATS!$AP392,ATS!$AD:$AD,0),2)</f>
        <v>Hunter Merino Fusion Jersey</v>
      </c>
      <c r="AT392" s="182" t="str">
        <f>INDEX(ATS!$A:$AE,MATCH(ATS!$AP392,ATS!$AD:$AD,0),4)</f>
        <v>SEGRY-XL</v>
      </c>
      <c r="AU392" s="148" t="str">
        <f>INDEX(ATS!$A:$AE,MATCH(ATS!$AP392,ATS!$AD:$AD,0),7)</f>
        <v>Active</v>
      </c>
    </row>
    <row r="393" spans="1:47" x14ac:dyDescent="0.2">
      <c r="A393">
        <v>820089</v>
      </c>
      <c r="B393" t="s">
        <v>2202</v>
      </c>
      <c r="C393" t="s">
        <v>4226</v>
      </c>
      <c r="D393" t="s">
        <v>147</v>
      </c>
      <c r="E393" t="s">
        <v>100</v>
      </c>
      <c r="F393" t="s">
        <v>69</v>
      </c>
      <c r="G393" t="s">
        <v>128</v>
      </c>
      <c r="H393">
        <v>77</v>
      </c>
      <c r="I393">
        <v>77</v>
      </c>
      <c r="J393">
        <v>77</v>
      </c>
      <c r="K393">
        <v>77</v>
      </c>
      <c r="L393">
        <v>77</v>
      </c>
      <c r="M393">
        <v>77</v>
      </c>
      <c r="N393">
        <v>77</v>
      </c>
      <c r="O393">
        <v>77</v>
      </c>
      <c r="P393">
        <v>77</v>
      </c>
      <c r="Q393">
        <v>77</v>
      </c>
      <c r="R393">
        <v>77</v>
      </c>
      <c r="S393">
        <v>77</v>
      </c>
      <c r="T393">
        <v>77</v>
      </c>
      <c r="U393">
        <v>77</v>
      </c>
      <c r="V393">
        <v>77</v>
      </c>
      <c r="W393">
        <v>77</v>
      </c>
      <c r="X393">
        <v>77</v>
      </c>
      <c r="Y393">
        <v>77</v>
      </c>
      <c r="Z393">
        <v>77</v>
      </c>
      <c r="AA393">
        <v>77</v>
      </c>
      <c r="AC393" s="180" t="str">
        <f t="shared" si="27"/>
        <v>820089-RSWOD-XS</v>
      </c>
      <c r="AD393" s="181">
        <f>IF(B393="NET","",IF(B393="","",IFERROR(VLOOKUP(AC393,EAN!$A:$B,2,FALSE),"MANGLER - MÅ OPPDATERE EAN-FANEN")))</f>
        <v>7048652459558</v>
      </c>
      <c r="AE393" s="180">
        <f t="shared" si="24"/>
        <v>77</v>
      </c>
      <c r="AF393" s="180">
        <f t="shared" si="25"/>
        <v>77</v>
      </c>
      <c r="AH393" s="149" t="str">
        <f>IF(B393="NET","",IFERROR(VLOOKUP(AD393,'2) Order Form'!$W$9:$W$684,1,FALSE),"Ikke med I order form"))</f>
        <v>Ikke med I order form</v>
      </c>
      <c r="AI393" s="171"/>
      <c r="AJ393" s="159">
        <v>7048652275479</v>
      </c>
      <c r="AK393" s="149">
        <f>IFERROR(VLOOKUP(AJ393,'2) Order Form'!$W$9:$W$724,1,FALSE),"Ikke med I order form")</f>
        <v>7048652275479</v>
      </c>
      <c r="AL393" s="182">
        <f>INDEX(ATS!$A:$AE,MATCH(ATS!$AJ393,ATS!$AD:$AD,0),1)</f>
        <v>828076</v>
      </c>
      <c r="AM393" s="182" t="str">
        <f>INDEX(ATS!$A:$AE,MATCH(ATS!$AJ393,ATS!$AD:$AD,0),2)</f>
        <v>Hunter Wind Jacket W</v>
      </c>
      <c r="AN393" s="183" t="str">
        <f>INDEX(ATS!$A:$AE,MATCH(ATS!$AJ393,ATS!$AD:$AD,0),4)</f>
        <v>LTGRY-S</v>
      </c>
      <c r="AP393" s="149">
        <v>7048652275752</v>
      </c>
      <c r="AQ393" s="149">
        <f t="shared" si="26"/>
        <v>7048652275752</v>
      </c>
      <c r="AR393" s="182">
        <f>INDEX(ATS!$A:$AE,MATCH(ATS!$AP393,ATS!$AD:$AD,0),1)</f>
        <v>828079</v>
      </c>
      <c r="AS393" s="182" t="str">
        <f>INDEX(ATS!$A:$AE,MATCH(ATS!$AP393,ATS!$AD:$AD,0),2)</f>
        <v>Hunter Merino LS Jersey M</v>
      </c>
      <c r="AT393" s="182" t="str">
        <f>INDEX(ATS!$A:$AE,MATCH(ATS!$AP393,ATS!$AD:$AD,0),4)</f>
        <v>BLACK-S</v>
      </c>
      <c r="AU393" s="148" t="str">
        <f>INDEX(ATS!$A:$AE,MATCH(ATS!$AP393,ATS!$AD:$AD,0),7)</f>
        <v>Active</v>
      </c>
    </row>
    <row r="394" spans="1:47" x14ac:dyDescent="0.2">
      <c r="A394">
        <v>820089</v>
      </c>
      <c r="B394" t="s">
        <v>2202</v>
      </c>
      <c r="C394" t="s">
        <v>4226</v>
      </c>
      <c r="D394" t="s">
        <v>148</v>
      </c>
      <c r="E394" t="s">
        <v>100</v>
      </c>
      <c r="F394" t="s">
        <v>8</v>
      </c>
      <c r="G394" t="s">
        <v>128</v>
      </c>
      <c r="H394">
        <v>184</v>
      </c>
      <c r="I394">
        <v>184</v>
      </c>
      <c r="J394">
        <v>184</v>
      </c>
      <c r="K394">
        <v>184</v>
      </c>
      <c r="L394">
        <v>184</v>
      </c>
      <c r="M394">
        <v>184</v>
      </c>
      <c r="N394">
        <v>184</v>
      </c>
      <c r="O394">
        <v>184</v>
      </c>
      <c r="P394">
        <v>184</v>
      </c>
      <c r="Q394">
        <v>184</v>
      </c>
      <c r="R394">
        <v>184</v>
      </c>
      <c r="S394">
        <v>184</v>
      </c>
      <c r="T394">
        <v>184</v>
      </c>
      <c r="U394">
        <v>184</v>
      </c>
      <c r="V394">
        <v>184</v>
      </c>
      <c r="W394">
        <v>184</v>
      </c>
      <c r="X394">
        <v>184</v>
      </c>
      <c r="Y394">
        <v>184</v>
      </c>
      <c r="Z394">
        <v>184</v>
      </c>
      <c r="AA394">
        <v>184</v>
      </c>
      <c r="AC394" s="180" t="str">
        <f t="shared" si="27"/>
        <v>820089-RSWOD-S</v>
      </c>
      <c r="AD394" s="181">
        <f>IF(B394="NET","",IF(B394="","",IFERROR(VLOOKUP(AC394,EAN!$A:$B,2,FALSE),"MANGLER - MÅ OPPDATERE EAN-FANEN")))</f>
        <v>7048652459541</v>
      </c>
      <c r="AE394" s="180">
        <f t="shared" si="24"/>
        <v>184</v>
      </c>
      <c r="AF394" s="180">
        <f t="shared" si="25"/>
        <v>184</v>
      </c>
      <c r="AH394" s="149" t="str">
        <f>IF(B394="NET","",IFERROR(VLOOKUP(AD394,'2) Order Form'!$W$9:$W$684,1,FALSE),"Ikke med I order form"))</f>
        <v>Ikke med I order form</v>
      </c>
      <c r="AI394" s="171"/>
      <c r="AJ394" s="159">
        <v>7048652275462</v>
      </c>
      <c r="AK394" s="149">
        <f>IFERROR(VLOOKUP(AJ394,'2) Order Form'!$W$9:$W$724,1,FALSE),"Ikke med I order form")</f>
        <v>7048652275462</v>
      </c>
      <c r="AL394" s="182">
        <f>INDEX(ATS!$A:$AE,MATCH(ATS!$AJ394,ATS!$AD:$AD,0),1)</f>
        <v>828076</v>
      </c>
      <c r="AM394" s="182" t="str">
        <f>INDEX(ATS!$A:$AE,MATCH(ATS!$AJ394,ATS!$AD:$AD,0),2)</f>
        <v>Hunter Wind Jacket W</v>
      </c>
      <c r="AN394" s="183" t="str">
        <f>INDEX(ATS!$A:$AE,MATCH(ATS!$AJ394,ATS!$AD:$AD,0),4)</f>
        <v>LTGRY-M</v>
      </c>
      <c r="AP394" s="149">
        <v>7048652275745</v>
      </c>
      <c r="AQ394" s="149">
        <f t="shared" si="26"/>
        <v>7048652275745</v>
      </c>
      <c r="AR394" s="182">
        <f>INDEX(ATS!$A:$AE,MATCH(ATS!$AP394,ATS!$AD:$AD,0),1)</f>
        <v>828079</v>
      </c>
      <c r="AS394" s="182" t="str">
        <f>INDEX(ATS!$A:$AE,MATCH(ATS!$AP394,ATS!$AD:$AD,0),2)</f>
        <v>Hunter Merino LS Jersey M</v>
      </c>
      <c r="AT394" s="182" t="str">
        <f>INDEX(ATS!$A:$AE,MATCH(ATS!$AP394,ATS!$AD:$AD,0),4)</f>
        <v>BLACK-M</v>
      </c>
      <c r="AU394" s="148" t="str">
        <f>INDEX(ATS!$A:$AE,MATCH(ATS!$AP394,ATS!$AD:$AD,0),7)</f>
        <v>Active</v>
      </c>
    </row>
    <row r="395" spans="1:47" x14ac:dyDescent="0.2">
      <c r="A395">
        <v>820089</v>
      </c>
      <c r="B395" t="s">
        <v>2202</v>
      </c>
      <c r="C395" t="s">
        <v>4226</v>
      </c>
      <c r="D395" t="s">
        <v>149</v>
      </c>
      <c r="E395" t="s">
        <v>100</v>
      </c>
      <c r="F395" t="s">
        <v>7</v>
      </c>
      <c r="G395" t="s">
        <v>128</v>
      </c>
      <c r="H395">
        <v>222</v>
      </c>
      <c r="I395">
        <v>222</v>
      </c>
      <c r="J395">
        <v>222</v>
      </c>
      <c r="K395">
        <v>222</v>
      </c>
      <c r="L395">
        <v>222</v>
      </c>
      <c r="M395">
        <v>222</v>
      </c>
      <c r="N395">
        <v>222</v>
      </c>
      <c r="O395">
        <v>222</v>
      </c>
      <c r="P395">
        <v>222</v>
      </c>
      <c r="Q395">
        <v>222</v>
      </c>
      <c r="R395">
        <v>222</v>
      </c>
      <c r="S395">
        <v>222</v>
      </c>
      <c r="T395">
        <v>222</v>
      </c>
      <c r="U395">
        <v>222</v>
      </c>
      <c r="V395">
        <v>222</v>
      </c>
      <c r="W395">
        <v>222</v>
      </c>
      <c r="X395">
        <v>222</v>
      </c>
      <c r="Y395">
        <v>222</v>
      </c>
      <c r="Z395">
        <v>222</v>
      </c>
      <c r="AA395">
        <v>222</v>
      </c>
      <c r="AC395" s="180" t="str">
        <f t="shared" si="27"/>
        <v>820089-RSWOD-M</v>
      </c>
      <c r="AD395" s="181">
        <f>IF(B395="NET","",IF(B395="","",IFERROR(VLOOKUP(AC395,EAN!$A:$B,2,FALSE),"MANGLER - MÅ OPPDATERE EAN-FANEN")))</f>
        <v>7048652459534</v>
      </c>
      <c r="AE395" s="180">
        <f t="shared" si="24"/>
        <v>222</v>
      </c>
      <c r="AF395" s="180">
        <f t="shared" si="25"/>
        <v>222</v>
      </c>
      <c r="AH395" s="149" t="str">
        <f>IF(B395="NET","",IFERROR(VLOOKUP(AD395,'2) Order Form'!$W$9:$W$684,1,FALSE),"Ikke med I order form"))</f>
        <v>Ikke med I order form</v>
      </c>
      <c r="AI395" s="171"/>
      <c r="AJ395" s="159">
        <v>7048652275455</v>
      </c>
      <c r="AK395" s="149">
        <f>IFERROR(VLOOKUP(AJ395,'2) Order Form'!$W$9:$W$724,1,FALSE),"Ikke med I order form")</f>
        <v>7048652275455</v>
      </c>
      <c r="AL395" s="182">
        <f>INDEX(ATS!$A:$AE,MATCH(ATS!$AJ395,ATS!$AD:$AD,0),1)</f>
        <v>828076</v>
      </c>
      <c r="AM395" s="182" t="str">
        <f>INDEX(ATS!$A:$AE,MATCH(ATS!$AJ395,ATS!$AD:$AD,0),2)</f>
        <v>Hunter Wind Jacket W</v>
      </c>
      <c r="AN395" s="183" t="str">
        <f>INDEX(ATS!$A:$AE,MATCH(ATS!$AJ395,ATS!$AD:$AD,0),4)</f>
        <v>LTGRY-L</v>
      </c>
      <c r="AP395" s="149">
        <v>7048652275738</v>
      </c>
      <c r="AQ395" s="149">
        <f t="shared" si="26"/>
        <v>7048652275738</v>
      </c>
      <c r="AR395" s="182">
        <f>INDEX(ATS!$A:$AE,MATCH(ATS!$AP395,ATS!$AD:$AD,0),1)</f>
        <v>828079</v>
      </c>
      <c r="AS395" s="182" t="str">
        <f>INDEX(ATS!$A:$AE,MATCH(ATS!$AP395,ATS!$AD:$AD,0),2)</f>
        <v>Hunter Merino LS Jersey M</v>
      </c>
      <c r="AT395" s="182" t="str">
        <f>INDEX(ATS!$A:$AE,MATCH(ATS!$AP395,ATS!$AD:$AD,0),4)</f>
        <v>BLACK-L</v>
      </c>
      <c r="AU395" s="148" t="str">
        <f>INDEX(ATS!$A:$AE,MATCH(ATS!$AP395,ATS!$AD:$AD,0),7)</f>
        <v>Active</v>
      </c>
    </row>
    <row r="396" spans="1:47" x14ac:dyDescent="0.2">
      <c r="A396">
        <v>820089</v>
      </c>
      <c r="B396" t="s">
        <v>2202</v>
      </c>
      <c r="C396" t="s">
        <v>4226</v>
      </c>
      <c r="D396" t="s">
        <v>150</v>
      </c>
      <c r="E396" t="s">
        <v>100</v>
      </c>
      <c r="F396" t="s">
        <v>67</v>
      </c>
      <c r="G396" t="s">
        <v>128</v>
      </c>
      <c r="H396">
        <v>101</v>
      </c>
      <c r="I396">
        <v>101</v>
      </c>
      <c r="J396">
        <v>101</v>
      </c>
      <c r="K396">
        <v>101</v>
      </c>
      <c r="L396">
        <v>101</v>
      </c>
      <c r="M396">
        <v>101</v>
      </c>
      <c r="N396">
        <v>101</v>
      </c>
      <c r="O396">
        <v>101</v>
      </c>
      <c r="P396">
        <v>101</v>
      </c>
      <c r="Q396">
        <v>101</v>
      </c>
      <c r="R396">
        <v>101</v>
      </c>
      <c r="S396">
        <v>101</v>
      </c>
      <c r="T396">
        <v>101</v>
      </c>
      <c r="U396">
        <v>101</v>
      </c>
      <c r="V396">
        <v>101</v>
      </c>
      <c r="W396">
        <v>101</v>
      </c>
      <c r="X396">
        <v>101</v>
      </c>
      <c r="Y396">
        <v>101</v>
      </c>
      <c r="Z396">
        <v>101</v>
      </c>
      <c r="AA396">
        <v>101</v>
      </c>
      <c r="AC396" s="180" t="str">
        <f t="shared" si="27"/>
        <v>820089-RSWOD-L</v>
      </c>
      <c r="AD396" s="181">
        <f>IF(B396="NET","",IF(B396="","",IFERROR(VLOOKUP(AC396,EAN!$A:$B,2,FALSE),"MANGLER - MÅ OPPDATERE EAN-FANEN")))</f>
        <v>7048652459527</v>
      </c>
      <c r="AE396" s="180">
        <f t="shared" si="24"/>
        <v>101</v>
      </c>
      <c r="AF396" s="180">
        <f t="shared" si="25"/>
        <v>101</v>
      </c>
      <c r="AH396" s="149" t="str">
        <f>IF(B396="NET","",IFERROR(VLOOKUP(AD396,'2) Order Form'!$W$9:$W$684,1,FALSE),"Ikke med I order form"))</f>
        <v>Ikke med I order form</v>
      </c>
      <c r="AI396" s="171"/>
      <c r="AJ396" s="159">
        <v>7048652539007</v>
      </c>
      <c r="AK396" s="149">
        <f>IFERROR(VLOOKUP(AJ396,'2) Order Form'!$W$9:$W$724,1,FALSE),"Ikke med I order form")</f>
        <v>7048652539007</v>
      </c>
      <c r="AL396" s="182">
        <f>INDEX(ATS!$A:$AE,MATCH(ATS!$AJ396,ATS!$AD:$AD,0),1)</f>
        <v>828076</v>
      </c>
      <c r="AM396" s="182" t="str">
        <f>INDEX(ATS!$A:$AE,MATCH(ATS!$AJ396,ATS!$AD:$AD,0),2)</f>
        <v>Hunter Wind Jacket W</v>
      </c>
      <c r="AN396" s="183" t="str">
        <f>INDEX(ATS!$A:$AE,MATCH(ATS!$AJ396,ATS!$AD:$AD,0),4)</f>
        <v>MARVL-XS</v>
      </c>
      <c r="AP396" s="149">
        <v>7048652275769</v>
      </c>
      <c r="AQ396" s="149">
        <f t="shared" si="26"/>
        <v>7048652275769</v>
      </c>
      <c r="AR396" s="182">
        <f>INDEX(ATS!$A:$AE,MATCH(ATS!$AP396,ATS!$AD:$AD,0),1)</f>
        <v>828079</v>
      </c>
      <c r="AS396" s="182" t="str">
        <f>INDEX(ATS!$A:$AE,MATCH(ATS!$AP396,ATS!$AD:$AD,0),2)</f>
        <v>Hunter Merino LS Jersey M</v>
      </c>
      <c r="AT396" s="182" t="str">
        <f>INDEX(ATS!$A:$AE,MATCH(ATS!$AP396,ATS!$AD:$AD,0),4)</f>
        <v>BLACK-XL</v>
      </c>
      <c r="AU396" s="148" t="str">
        <f>INDEX(ATS!$A:$AE,MATCH(ATS!$AP396,ATS!$AD:$AD,0),7)</f>
        <v>Active</v>
      </c>
    </row>
    <row r="397" spans="1:47" x14ac:dyDescent="0.2">
      <c r="A397" s="155">
        <v>820090</v>
      </c>
      <c r="B397" t="s">
        <v>292</v>
      </c>
      <c r="H397" s="155">
        <v>202137</v>
      </c>
      <c r="I397" s="155">
        <v>202137</v>
      </c>
      <c r="J397" s="155">
        <v>202137</v>
      </c>
      <c r="K397" s="155">
        <v>202137</v>
      </c>
      <c r="L397" s="155">
        <v>202137</v>
      </c>
      <c r="M397" s="155">
        <v>202137</v>
      </c>
      <c r="N397" s="155">
        <v>202137</v>
      </c>
      <c r="O397" s="155">
        <v>202137</v>
      </c>
      <c r="P397" s="155">
        <v>202137</v>
      </c>
      <c r="Q397" s="155">
        <v>202137</v>
      </c>
      <c r="R397" s="155">
        <v>202137</v>
      </c>
      <c r="S397" s="155">
        <v>202137</v>
      </c>
      <c r="T397" s="155">
        <v>202137</v>
      </c>
      <c r="U397" s="155">
        <v>202137</v>
      </c>
      <c r="V397" s="155">
        <v>202137</v>
      </c>
      <c r="W397" s="155">
        <v>202137</v>
      </c>
      <c r="X397" s="155">
        <v>202137</v>
      </c>
      <c r="Y397" s="155">
        <v>202137</v>
      </c>
      <c r="Z397" s="155">
        <v>202137</v>
      </c>
      <c r="AA397" s="155">
        <v>202137</v>
      </c>
      <c r="AC397" s="180" t="str">
        <f t="shared" si="27"/>
        <v>820090-</v>
      </c>
      <c r="AD397" s="181" t="str">
        <f>IF(B397="NET","",IF(B397="","",IFERROR(VLOOKUP(AC397,EAN!$A:$B,2,FALSE),"MANGLER - MÅ OPPDATERE EAN-FANEN")))</f>
        <v/>
      </c>
      <c r="AE397" s="180">
        <f t="shared" si="24"/>
        <v>202137</v>
      </c>
      <c r="AF397" s="180">
        <f t="shared" si="25"/>
        <v>202137</v>
      </c>
      <c r="AH397" s="149" t="str">
        <f>IF(B397="NET","",IFERROR(VLOOKUP(AD397,'2) Order Form'!$W$9:$W$684,1,FALSE),"Ikke med I order form"))</f>
        <v/>
      </c>
      <c r="AI397" s="171"/>
      <c r="AJ397" s="159">
        <v>7048652538994</v>
      </c>
      <c r="AK397" s="149">
        <f>IFERROR(VLOOKUP(AJ397,'2) Order Form'!$W$9:$W$724,1,FALSE),"Ikke med I order form")</f>
        <v>7048652538994</v>
      </c>
      <c r="AL397" s="182">
        <f>INDEX(ATS!$A:$AE,MATCH(ATS!$AJ397,ATS!$AD:$AD,0),1)</f>
        <v>828076</v>
      </c>
      <c r="AM397" s="182" t="str">
        <f>INDEX(ATS!$A:$AE,MATCH(ATS!$AJ397,ATS!$AD:$AD,0),2)</f>
        <v>Hunter Wind Jacket W</v>
      </c>
      <c r="AN397" s="183" t="str">
        <f>INDEX(ATS!$A:$AE,MATCH(ATS!$AJ397,ATS!$AD:$AD,0),4)</f>
        <v>MARVL-S</v>
      </c>
      <c r="AP397" s="149">
        <v>7048652544841</v>
      </c>
      <c r="AQ397" s="149">
        <f t="shared" si="26"/>
        <v>7048652544841</v>
      </c>
      <c r="AR397" s="182">
        <f>INDEX(ATS!$A:$AE,MATCH(ATS!$AP397,ATS!$AD:$AD,0),1)</f>
        <v>828079</v>
      </c>
      <c r="AS397" s="182" t="str">
        <f>INDEX(ATS!$A:$AE,MATCH(ATS!$AP397,ATS!$AD:$AD,0),2)</f>
        <v>Hunter Merino LS Jersey M</v>
      </c>
      <c r="AT397" s="182" t="str">
        <f>INDEX(ATS!$A:$AE,MATCH(ATS!$AP397,ATS!$AD:$AD,0),4)</f>
        <v>FOGRN-S</v>
      </c>
      <c r="AU397" s="148" t="str">
        <f>INDEX(ATS!$A:$AE,MATCH(ATS!$AP397,ATS!$AD:$AD,0),7)</f>
        <v>Stock</v>
      </c>
    </row>
    <row r="398" spans="1:47" x14ac:dyDescent="0.2">
      <c r="A398">
        <v>820090</v>
      </c>
      <c r="B398" t="s">
        <v>2208</v>
      </c>
      <c r="C398" t="s">
        <v>4226</v>
      </c>
      <c r="D398" t="s">
        <v>2209</v>
      </c>
      <c r="E398" t="s">
        <v>2210</v>
      </c>
      <c r="F398" t="s">
        <v>8</v>
      </c>
      <c r="G398" t="s">
        <v>128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C398" s="180" t="str">
        <f t="shared" si="27"/>
        <v>820090-88002-S</v>
      </c>
      <c r="AD398" s="181">
        <f>IF(B398="NET","",IF(B398="","",IFERROR(VLOOKUP(AC398,EAN!$A:$B,2,FALSE),"MANGLER - MÅ OPPDATERE EAN-FANEN")))</f>
        <v>7048652714459</v>
      </c>
      <c r="AE398" s="180">
        <f t="shared" si="24"/>
        <v>0</v>
      </c>
      <c r="AF398" s="180">
        <f t="shared" si="25"/>
        <v>0</v>
      </c>
      <c r="AH398" s="149" t="str">
        <f>IF(B398="NET","",IFERROR(VLOOKUP(AD398,'2) Order Form'!$W$9:$W$684,1,FALSE),"Ikke med I order form"))</f>
        <v>Ikke med I order form</v>
      </c>
      <c r="AI398" s="171"/>
      <c r="AJ398" s="159">
        <v>7048652538987</v>
      </c>
      <c r="AK398" s="149">
        <f>IFERROR(VLOOKUP(AJ398,'2) Order Form'!$W$9:$W$724,1,FALSE),"Ikke med I order form")</f>
        <v>7048652538987</v>
      </c>
      <c r="AL398" s="182">
        <f>INDEX(ATS!$A:$AE,MATCH(ATS!$AJ398,ATS!$AD:$AD,0),1)</f>
        <v>828076</v>
      </c>
      <c r="AM398" s="182" t="str">
        <f>INDEX(ATS!$A:$AE,MATCH(ATS!$AJ398,ATS!$AD:$AD,0),2)</f>
        <v>Hunter Wind Jacket W</v>
      </c>
      <c r="AN398" s="183" t="str">
        <f>INDEX(ATS!$A:$AE,MATCH(ATS!$AJ398,ATS!$AD:$AD,0),4)</f>
        <v>MARVL-M</v>
      </c>
      <c r="AP398" s="149">
        <v>7048652544834</v>
      </c>
      <c r="AQ398" s="149">
        <f t="shared" si="26"/>
        <v>7048652544834</v>
      </c>
      <c r="AR398" s="182">
        <f>INDEX(ATS!$A:$AE,MATCH(ATS!$AP398,ATS!$AD:$AD,0),1)</f>
        <v>828079</v>
      </c>
      <c r="AS398" s="182" t="str">
        <f>INDEX(ATS!$A:$AE,MATCH(ATS!$AP398,ATS!$AD:$AD,0),2)</f>
        <v>Hunter Merino LS Jersey M</v>
      </c>
      <c r="AT398" s="182" t="str">
        <f>INDEX(ATS!$A:$AE,MATCH(ATS!$AP398,ATS!$AD:$AD,0),4)</f>
        <v>FOGRN-M</v>
      </c>
      <c r="AU398" s="148" t="str">
        <f>INDEX(ATS!$A:$AE,MATCH(ATS!$AP398,ATS!$AD:$AD,0),7)</f>
        <v>Stock</v>
      </c>
    </row>
    <row r="399" spans="1:47" x14ac:dyDescent="0.2">
      <c r="A399">
        <v>820090</v>
      </c>
      <c r="B399" t="s">
        <v>2208</v>
      </c>
      <c r="C399" t="s">
        <v>4226</v>
      </c>
      <c r="D399" t="s">
        <v>2211</v>
      </c>
      <c r="E399" t="s">
        <v>2210</v>
      </c>
      <c r="F399" t="s">
        <v>7</v>
      </c>
      <c r="G399" t="s">
        <v>128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C399" s="180" t="str">
        <f t="shared" si="27"/>
        <v>820090-88002-M</v>
      </c>
      <c r="AD399" s="181">
        <f>IF(B399="NET","",IF(B399="","",IFERROR(VLOOKUP(AC399,EAN!$A:$B,2,FALSE),"MANGLER - MÅ OPPDATERE EAN-FANEN")))</f>
        <v>7048652714442</v>
      </c>
      <c r="AE399" s="180">
        <f t="shared" si="24"/>
        <v>0</v>
      </c>
      <c r="AF399" s="180">
        <f t="shared" si="25"/>
        <v>0</v>
      </c>
      <c r="AH399" s="149" t="str">
        <f>IF(B399="NET","",IFERROR(VLOOKUP(AD399,'2) Order Form'!$W$9:$W$684,1,FALSE),"Ikke med I order form"))</f>
        <v>Ikke med I order form</v>
      </c>
      <c r="AI399" s="171"/>
      <c r="AJ399" s="159">
        <v>7048652538970</v>
      </c>
      <c r="AK399" s="149">
        <f>IFERROR(VLOOKUP(AJ399,'2) Order Form'!$W$9:$W$724,1,FALSE),"Ikke med I order form")</f>
        <v>7048652538970</v>
      </c>
      <c r="AL399" s="182">
        <f>INDEX(ATS!$A:$AE,MATCH(ATS!$AJ399,ATS!$AD:$AD,0),1)</f>
        <v>828076</v>
      </c>
      <c r="AM399" s="182" t="str">
        <f>INDEX(ATS!$A:$AE,MATCH(ATS!$AJ399,ATS!$AD:$AD,0),2)</f>
        <v>Hunter Wind Jacket W</v>
      </c>
      <c r="AN399" s="183" t="str">
        <f>INDEX(ATS!$A:$AE,MATCH(ATS!$AJ399,ATS!$AD:$AD,0),4)</f>
        <v>MARVL-L</v>
      </c>
      <c r="AP399" s="149">
        <v>7048652544827</v>
      </c>
      <c r="AQ399" s="149">
        <f t="shared" si="26"/>
        <v>7048652544827</v>
      </c>
      <c r="AR399" s="182">
        <f>INDEX(ATS!$A:$AE,MATCH(ATS!$AP399,ATS!$AD:$AD,0),1)</f>
        <v>828079</v>
      </c>
      <c r="AS399" s="182" t="str">
        <f>INDEX(ATS!$A:$AE,MATCH(ATS!$AP399,ATS!$AD:$AD,0),2)</f>
        <v>Hunter Merino LS Jersey M</v>
      </c>
      <c r="AT399" s="182" t="str">
        <f>INDEX(ATS!$A:$AE,MATCH(ATS!$AP399,ATS!$AD:$AD,0),4)</f>
        <v>FOGRN-L</v>
      </c>
      <c r="AU399" s="148" t="str">
        <f>INDEX(ATS!$A:$AE,MATCH(ATS!$AP399,ATS!$AD:$AD,0),7)</f>
        <v>Stock</v>
      </c>
    </row>
    <row r="400" spans="1:47" x14ac:dyDescent="0.2">
      <c r="A400">
        <v>820090</v>
      </c>
      <c r="B400" t="s">
        <v>2208</v>
      </c>
      <c r="C400" t="s">
        <v>4226</v>
      </c>
      <c r="D400" t="s">
        <v>2212</v>
      </c>
      <c r="E400" t="s">
        <v>2210</v>
      </c>
      <c r="F400" t="s">
        <v>67</v>
      </c>
      <c r="G400" t="s">
        <v>128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C400" s="180" t="str">
        <f t="shared" si="27"/>
        <v>820090-88002-L</v>
      </c>
      <c r="AD400" s="181">
        <f>IF(B400="NET","",IF(B400="","",IFERROR(VLOOKUP(AC400,EAN!$A:$B,2,FALSE),"MANGLER - MÅ OPPDATERE EAN-FANEN")))</f>
        <v>7048652714435</v>
      </c>
      <c r="AE400" s="180">
        <f t="shared" si="24"/>
        <v>0</v>
      </c>
      <c r="AF400" s="180">
        <f t="shared" si="25"/>
        <v>0</v>
      </c>
      <c r="AH400" s="149" t="str">
        <f>IF(B400="NET","",IFERROR(VLOOKUP(AD400,'2) Order Form'!$W$9:$W$684,1,FALSE),"Ikke med I order form"))</f>
        <v>Ikke med I order form</v>
      </c>
      <c r="AI400" s="171"/>
      <c r="AJ400" s="159">
        <v>7048652537843</v>
      </c>
      <c r="AK400" s="149">
        <f>IFERROR(VLOOKUP(AJ400,'2) Order Form'!$W$9:$W$724,1,FALSE),"Ikke med I order form")</f>
        <v>7048652537843</v>
      </c>
      <c r="AL400" s="182">
        <f>INDEX(ATS!$A:$AE,MATCH(ATS!$AJ400,ATS!$AD:$AD,0),1)</f>
        <v>828159</v>
      </c>
      <c r="AM400" s="182" t="str">
        <f>INDEX(ATS!$A:$AE,MATCH(ATS!$AJ400,ATS!$AD:$AD,0),2)</f>
        <v>Hunter Midlayer F/Z W</v>
      </c>
      <c r="AN400" s="183" t="str">
        <f>INDEX(ATS!$A:$AE,MATCH(ATS!$AJ400,ATS!$AD:$AD,0),4)</f>
        <v>BLACK-XS</v>
      </c>
      <c r="AP400" s="149">
        <v>7048652544858</v>
      </c>
      <c r="AQ400" s="149">
        <f t="shared" si="26"/>
        <v>7048652544858</v>
      </c>
      <c r="AR400" s="182">
        <f>INDEX(ATS!$A:$AE,MATCH(ATS!$AP400,ATS!$AD:$AD,0),1)</f>
        <v>828079</v>
      </c>
      <c r="AS400" s="182" t="str">
        <f>INDEX(ATS!$A:$AE,MATCH(ATS!$AP400,ATS!$AD:$AD,0),2)</f>
        <v>Hunter Merino LS Jersey M</v>
      </c>
      <c r="AT400" s="182" t="str">
        <f>INDEX(ATS!$A:$AE,MATCH(ATS!$AP400,ATS!$AD:$AD,0),4)</f>
        <v>FOGRN-XL</v>
      </c>
      <c r="AU400" s="148" t="str">
        <f>INDEX(ATS!$A:$AE,MATCH(ATS!$AP400,ATS!$AD:$AD,0),7)</f>
        <v>Stock</v>
      </c>
    </row>
    <row r="401" spans="1:47" x14ac:dyDescent="0.2">
      <c r="A401">
        <v>820090</v>
      </c>
      <c r="B401" t="s">
        <v>2208</v>
      </c>
      <c r="C401" t="s">
        <v>4226</v>
      </c>
      <c r="D401" t="s">
        <v>2213</v>
      </c>
      <c r="E401" t="s">
        <v>2210</v>
      </c>
      <c r="F401" t="s">
        <v>68</v>
      </c>
      <c r="G401" t="s">
        <v>128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C401" s="180" t="str">
        <f t="shared" si="27"/>
        <v>820090-88002-XL</v>
      </c>
      <c r="AD401" s="181">
        <f>IF(B401="NET","",IF(B401="","",IFERROR(VLOOKUP(AC401,EAN!$A:$B,2,FALSE),"MANGLER - MÅ OPPDATERE EAN-FANEN")))</f>
        <v>7048652714466</v>
      </c>
      <c r="AE401" s="180">
        <f t="shared" si="24"/>
        <v>0</v>
      </c>
      <c r="AF401" s="180">
        <f t="shared" si="25"/>
        <v>0</v>
      </c>
      <c r="AH401" s="133" t="str">
        <f>IF(B401="NET","",IFERROR(VLOOKUP(AD401,'2) Order Form'!$W$9:$W$684,1,FALSE),"Ikke med I order form"))</f>
        <v>Ikke med I order form</v>
      </c>
      <c r="AJ401" s="159">
        <v>7048652537836</v>
      </c>
      <c r="AK401" s="149">
        <f>IFERROR(VLOOKUP(AJ401,'2) Order Form'!$W$9:$W$724,1,FALSE),"Ikke med I order form")</f>
        <v>7048652537836</v>
      </c>
      <c r="AL401" s="182">
        <f>INDEX(ATS!$A:$AE,MATCH(ATS!$AJ401,ATS!$AD:$AD,0),1)</f>
        <v>828159</v>
      </c>
      <c r="AM401" s="182" t="str">
        <f>INDEX(ATS!$A:$AE,MATCH(ATS!$AJ401,ATS!$AD:$AD,0),2)</f>
        <v>Hunter Midlayer F/Z W</v>
      </c>
      <c r="AN401" s="183" t="str">
        <f>INDEX(ATS!$A:$AE,MATCH(ATS!$AJ401,ATS!$AD:$AD,0),4)</f>
        <v>BLACK-S</v>
      </c>
      <c r="AP401" s="149">
        <v>7048652275950</v>
      </c>
      <c r="AQ401" s="149">
        <f t="shared" si="26"/>
        <v>7048652275950</v>
      </c>
      <c r="AR401" s="182">
        <f>INDEX(ATS!$A:$AE,MATCH(ATS!$AP401,ATS!$AD:$AD,0),1)</f>
        <v>828081</v>
      </c>
      <c r="AS401" s="182" t="str">
        <f>INDEX(ATS!$A:$AE,MATCH(ATS!$AP401,ATS!$AD:$AD,0),2)</f>
        <v>Hunter Merino SS Jersey M</v>
      </c>
      <c r="AT401" s="182" t="str">
        <f>INDEX(ATS!$A:$AE,MATCH(ATS!$AP401,ATS!$AD:$AD,0),4)</f>
        <v>BLACK-S</v>
      </c>
      <c r="AU401" s="148" t="str">
        <f>INDEX(ATS!$A:$AE,MATCH(ATS!$AP401,ATS!$AD:$AD,0),7)</f>
        <v>Active</v>
      </c>
    </row>
    <row r="402" spans="1:47" x14ac:dyDescent="0.2">
      <c r="A402">
        <v>820090</v>
      </c>
      <c r="B402" t="s">
        <v>2208</v>
      </c>
      <c r="C402" t="s">
        <v>4226</v>
      </c>
      <c r="D402" t="s">
        <v>142</v>
      </c>
      <c r="E402" t="s">
        <v>94</v>
      </c>
      <c r="F402" t="s">
        <v>8</v>
      </c>
      <c r="G402" t="s">
        <v>128</v>
      </c>
      <c r="H402">
        <v>9</v>
      </c>
      <c r="I402">
        <v>9</v>
      </c>
      <c r="J402">
        <v>9</v>
      </c>
      <c r="K402">
        <v>9</v>
      </c>
      <c r="L402">
        <v>9</v>
      </c>
      <c r="M402">
        <v>9</v>
      </c>
      <c r="N402">
        <v>9</v>
      </c>
      <c r="O402">
        <v>9</v>
      </c>
      <c r="P402">
        <v>9</v>
      </c>
      <c r="Q402">
        <v>9</v>
      </c>
      <c r="R402">
        <v>9</v>
      </c>
      <c r="S402">
        <v>9</v>
      </c>
      <c r="T402">
        <v>9</v>
      </c>
      <c r="U402">
        <v>9</v>
      </c>
      <c r="V402">
        <v>9</v>
      </c>
      <c r="W402">
        <v>9</v>
      </c>
      <c r="X402">
        <v>9</v>
      </c>
      <c r="Y402">
        <v>9</v>
      </c>
      <c r="Z402">
        <v>9</v>
      </c>
      <c r="AA402">
        <v>9</v>
      </c>
      <c r="AC402" s="180" t="str">
        <f t="shared" si="27"/>
        <v>820090-BLACK-S</v>
      </c>
      <c r="AD402" s="181">
        <f>IF(B402="NET","",IF(B402="","",IFERROR(VLOOKUP(AC402,EAN!$A:$B,2,FALSE),"MANGLER - MÅ OPPDATERE EAN-FANEN")))</f>
        <v>7048652459862</v>
      </c>
      <c r="AE402" s="180">
        <f t="shared" si="24"/>
        <v>9</v>
      </c>
      <c r="AF402" s="180">
        <f t="shared" si="25"/>
        <v>9</v>
      </c>
      <c r="AH402" s="149" t="str">
        <f>IF(B402="NET","",IFERROR(VLOOKUP(AD402,'2) Order Form'!$W$9:$W$684,1,FALSE),"Ikke med I order form"))</f>
        <v>Ikke med I order form</v>
      </c>
      <c r="AI402" s="171"/>
      <c r="AJ402" s="159">
        <v>7048652537829</v>
      </c>
      <c r="AK402" s="149">
        <f>IFERROR(VLOOKUP(AJ402,'2) Order Form'!$W$9:$W$724,1,FALSE),"Ikke med I order form")</f>
        <v>7048652537829</v>
      </c>
      <c r="AL402" s="182">
        <f>INDEX(ATS!$A:$AE,MATCH(ATS!$AJ402,ATS!$AD:$AD,0),1)</f>
        <v>828159</v>
      </c>
      <c r="AM402" s="182" t="str">
        <f>INDEX(ATS!$A:$AE,MATCH(ATS!$AJ402,ATS!$AD:$AD,0),2)</f>
        <v>Hunter Midlayer F/Z W</v>
      </c>
      <c r="AN402" s="183" t="str">
        <f>INDEX(ATS!$A:$AE,MATCH(ATS!$AJ402,ATS!$AD:$AD,0),4)</f>
        <v>BLACK-M</v>
      </c>
      <c r="AP402" s="149">
        <v>7048652275943</v>
      </c>
      <c r="AQ402" s="149">
        <f t="shared" si="26"/>
        <v>7048652275943</v>
      </c>
      <c r="AR402" s="182">
        <f>INDEX(ATS!$A:$AE,MATCH(ATS!$AP402,ATS!$AD:$AD,0),1)</f>
        <v>828081</v>
      </c>
      <c r="AS402" s="182" t="str">
        <f>INDEX(ATS!$A:$AE,MATCH(ATS!$AP402,ATS!$AD:$AD,0),2)</f>
        <v>Hunter Merino SS Jersey M</v>
      </c>
      <c r="AT402" s="182" t="str">
        <f>INDEX(ATS!$A:$AE,MATCH(ATS!$AP402,ATS!$AD:$AD,0),4)</f>
        <v>BLACK-M</v>
      </c>
      <c r="AU402" s="148" t="str">
        <f>INDEX(ATS!$A:$AE,MATCH(ATS!$AP402,ATS!$AD:$AD,0),7)</f>
        <v>Active</v>
      </c>
    </row>
    <row r="403" spans="1:47" x14ac:dyDescent="0.2">
      <c r="A403">
        <v>820090</v>
      </c>
      <c r="B403" t="s">
        <v>2208</v>
      </c>
      <c r="C403" t="s">
        <v>4226</v>
      </c>
      <c r="D403" t="s">
        <v>143</v>
      </c>
      <c r="E403" t="s">
        <v>94</v>
      </c>
      <c r="F403" t="s">
        <v>7</v>
      </c>
      <c r="G403" t="s">
        <v>128</v>
      </c>
      <c r="H403">
        <v>49</v>
      </c>
      <c r="I403">
        <v>49</v>
      </c>
      <c r="J403">
        <v>49</v>
      </c>
      <c r="K403">
        <v>49</v>
      </c>
      <c r="L403">
        <v>49</v>
      </c>
      <c r="M403">
        <v>49</v>
      </c>
      <c r="N403">
        <v>49</v>
      </c>
      <c r="O403">
        <v>49</v>
      </c>
      <c r="P403">
        <v>49</v>
      </c>
      <c r="Q403">
        <v>49</v>
      </c>
      <c r="R403">
        <v>49</v>
      </c>
      <c r="S403">
        <v>49</v>
      </c>
      <c r="T403">
        <v>49</v>
      </c>
      <c r="U403">
        <v>49</v>
      </c>
      <c r="V403">
        <v>49</v>
      </c>
      <c r="W403">
        <v>49</v>
      </c>
      <c r="X403">
        <v>49</v>
      </c>
      <c r="Y403">
        <v>49</v>
      </c>
      <c r="Z403">
        <v>49</v>
      </c>
      <c r="AA403">
        <v>49</v>
      </c>
      <c r="AC403" s="180" t="str">
        <f t="shared" si="27"/>
        <v>820090-BLACK-M</v>
      </c>
      <c r="AD403" s="181">
        <f>IF(B403="NET","",IF(B403="","",IFERROR(VLOOKUP(AC403,EAN!$A:$B,2,FALSE),"MANGLER - MÅ OPPDATERE EAN-FANEN")))</f>
        <v>7048652459855</v>
      </c>
      <c r="AE403" s="180">
        <f t="shared" si="24"/>
        <v>49</v>
      </c>
      <c r="AF403" s="180">
        <f t="shared" si="25"/>
        <v>49</v>
      </c>
      <c r="AH403" s="149" t="str">
        <f>IF(B403="NET","",IFERROR(VLOOKUP(AD403,'2) Order Form'!$W$9:$W$684,1,FALSE),"Ikke med I order form"))</f>
        <v>Ikke med I order form</v>
      </c>
      <c r="AI403" s="171"/>
      <c r="AJ403" s="159">
        <v>7048652537812</v>
      </c>
      <c r="AK403" s="149">
        <f>IFERROR(VLOOKUP(AJ403,'2) Order Form'!$W$9:$W$724,1,FALSE),"Ikke med I order form")</f>
        <v>7048652537812</v>
      </c>
      <c r="AL403" s="182">
        <f>INDEX(ATS!$A:$AE,MATCH(ATS!$AJ403,ATS!$AD:$AD,0),1)</f>
        <v>828159</v>
      </c>
      <c r="AM403" s="182" t="str">
        <f>INDEX(ATS!$A:$AE,MATCH(ATS!$AJ403,ATS!$AD:$AD,0),2)</f>
        <v>Hunter Midlayer F/Z W</v>
      </c>
      <c r="AN403" s="183" t="str">
        <f>INDEX(ATS!$A:$AE,MATCH(ATS!$AJ403,ATS!$AD:$AD,0),4)</f>
        <v>BLACK-L</v>
      </c>
      <c r="AP403" s="149">
        <v>7048652275936</v>
      </c>
      <c r="AQ403" s="149">
        <f t="shared" si="26"/>
        <v>7048652275936</v>
      </c>
      <c r="AR403" s="182">
        <f>INDEX(ATS!$A:$AE,MATCH(ATS!$AP403,ATS!$AD:$AD,0),1)</f>
        <v>828081</v>
      </c>
      <c r="AS403" s="182" t="str">
        <f>INDEX(ATS!$A:$AE,MATCH(ATS!$AP403,ATS!$AD:$AD,0),2)</f>
        <v>Hunter Merino SS Jersey M</v>
      </c>
      <c r="AT403" s="182" t="str">
        <f>INDEX(ATS!$A:$AE,MATCH(ATS!$AP403,ATS!$AD:$AD,0),4)</f>
        <v>BLACK-L</v>
      </c>
      <c r="AU403" s="148" t="str">
        <f>INDEX(ATS!$A:$AE,MATCH(ATS!$AP403,ATS!$AD:$AD,0),7)</f>
        <v>Active</v>
      </c>
    </row>
    <row r="404" spans="1:47" x14ac:dyDescent="0.2">
      <c r="A404">
        <v>820090</v>
      </c>
      <c r="B404" t="s">
        <v>2208</v>
      </c>
      <c r="C404" t="s">
        <v>4226</v>
      </c>
      <c r="D404" t="s">
        <v>144</v>
      </c>
      <c r="E404" t="s">
        <v>94</v>
      </c>
      <c r="F404" t="s">
        <v>67</v>
      </c>
      <c r="G404" t="s">
        <v>128</v>
      </c>
      <c r="H404">
        <v>116</v>
      </c>
      <c r="I404">
        <v>116</v>
      </c>
      <c r="J404">
        <v>116</v>
      </c>
      <c r="K404">
        <v>116</v>
      </c>
      <c r="L404">
        <v>116</v>
      </c>
      <c r="M404">
        <v>116</v>
      </c>
      <c r="N404">
        <v>116</v>
      </c>
      <c r="O404">
        <v>116</v>
      </c>
      <c r="P404">
        <v>116</v>
      </c>
      <c r="Q404">
        <v>116</v>
      </c>
      <c r="R404">
        <v>116</v>
      </c>
      <c r="S404">
        <v>116</v>
      </c>
      <c r="T404">
        <v>116</v>
      </c>
      <c r="U404">
        <v>116</v>
      </c>
      <c r="V404">
        <v>116</v>
      </c>
      <c r="W404">
        <v>116</v>
      </c>
      <c r="X404">
        <v>116</v>
      </c>
      <c r="Y404">
        <v>116</v>
      </c>
      <c r="Z404">
        <v>116</v>
      </c>
      <c r="AA404">
        <v>116</v>
      </c>
      <c r="AC404" s="180" t="str">
        <f t="shared" si="27"/>
        <v>820090-BLACK-L</v>
      </c>
      <c r="AD404" s="181">
        <f>IF(B404="NET","",IF(B404="","",IFERROR(VLOOKUP(AC404,EAN!$A:$B,2,FALSE),"MANGLER - MÅ OPPDATERE EAN-FANEN")))</f>
        <v>7048652459848</v>
      </c>
      <c r="AE404" s="180">
        <f t="shared" si="24"/>
        <v>116</v>
      </c>
      <c r="AF404" s="180">
        <f t="shared" si="25"/>
        <v>116</v>
      </c>
      <c r="AH404" s="149" t="str">
        <f>IF(B404="NET","",IFERROR(VLOOKUP(AD404,'2) Order Form'!$W$9:$W$684,1,FALSE),"Ikke med I order form"))</f>
        <v>Ikke med I order form</v>
      </c>
      <c r="AI404" s="171"/>
      <c r="AJ404" s="159">
        <v>7048652538727</v>
      </c>
      <c r="AK404" s="149">
        <f>IFERROR(VLOOKUP(AJ404,'2) Order Form'!$W$9:$W$724,1,FALSE),"Ikke med I order form")</f>
        <v>7048652538727</v>
      </c>
      <c r="AL404" s="182">
        <f>INDEX(ATS!$A:$AE,MATCH(ATS!$AJ404,ATS!$AD:$AD,0),1)</f>
        <v>828080</v>
      </c>
      <c r="AM404" s="182" t="str">
        <f>INDEX(ATS!$A:$AE,MATCH(ATS!$AJ404,ATS!$AD:$AD,0),2)</f>
        <v>Hunter Merino LS Jersey W</v>
      </c>
      <c r="AN404" s="183" t="str">
        <f>INDEX(ATS!$A:$AE,MATCH(ATS!$AJ404,ATS!$AD:$AD,0),4)</f>
        <v>RSWOD-XS</v>
      </c>
      <c r="AP404" s="149">
        <v>7048652275967</v>
      </c>
      <c r="AQ404" s="149">
        <f t="shared" si="26"/>
        <v>7048652275967</v>
      </c>
      <c r="AR404" s="182">
        <f>INDEX(ATS!$A:$AE,MATCH(ATS!$AP404,ATS!$AD:$AD,0),1)</f>
        <v>828081</v>
      </c>
      <c r="AS404" s="182" t="str">
        <f>INDEX(ATS!$A:$AE,MATCH(ATS!$AP404,ATS!$AD:$AD,0),2)</f>
        <v>Hunter Merino SS Jersey M</v>
      </c>
      <c r="AT404" s="182" t="str">
        <f>INDEX(ATS!$A:$AE,MATCH(ATS!$AP404,ATS!$AD:$AD,0),4)</f>
        <v>BLACK-XL</v>
      </c>
      <c r="AU404" s="148" t="str">
        <f>INDEX(ATS!$A:$AE,MATCH(ATS!$AP404,ATS!$AD:$AD,0),7)</f>
        <v>Active</v>
      </c>
    </row>
    <row r="405" spans="1:47" x14ac:dyDescent="0.2">
      <c r="A405">
        <v>820090</v>
      </c>
      <c r="B405" t="s">
        <v>2208</v>
      </c>
      <c r="C405" t="s">
        <v>4226</v>
      </c>
      <c r="D405" t="s">
        <v>145</v>
      </c>
      <c r="E405" t="s">
        <v>94</v>
      </c>
      <c r="F405" t="s">
        <v>68</v>
      </c>
      <c r="G405" t="s">
        <v>128</v>
      </c>
      <c r="H405">
        <v>28</v>
      </c>
      <c r="I405">
        <v>28</v>
      </c>
      <c r="J405">
        <v>28</v>
      </c>
      <c r="K405">
        <v>28</v>
      </c>
      <c r="L405">
        <v>28</v>
      </c>
      <c r="M405">
        <v>28</v>
      </c>
      <c r="N405">
        <v>28</v>
      </c>
      <c r="O405">
        <v>28</v>
      </c>
      <c r="P405">
        <v>28</v>
      </c>
      <c r="Q405">
        <v>28</v>
      </c>
      <c r="R405">
        <v>28</v>
      </c>
      <c r="S405">
        <v>28</v>
      </c>
      <c r="T405">
        <v>28</v>
      </c>
      <c r="U405">
        <v>28</v>
      </c>
      <c r="V405">
        <v>28</v>
      </c>
      <c r="W405">
        <v>28</v>
      </c>
      <c r="X405">
        <v>28</v>
      </c>
      <c r="Y405">
        <v>28</v>
      </c>
      <c r="Z405">
        <v>28</v>
      </c>
      <c r="AA405">
        <v>28</v>
      </c>
      <c r="AC405" s="180" t="str">
        <f t="shared" si="27"/>
        <v>820090-BLACK-XL</v>
      </c>
      <c r="AD405" s="181">
        <f>IF(B405="NET","",IF(B405="","",IFERROR(VLOOKUP(AC405,EAN!$A:$B,2,FALSE),"MANGLER - MÅ OPPDATERE EAN-FANEN")))</f>
        <v>7048652459879</v>
      </c>
      <c r="AE405" s="180">
        <f t="shared" si="24"/>
        <v>28</v>
      </c>
      <c r="AF405" s="180">
        <f t="shared" si="25"/>
        <v>28</v>
      </c>
      <c r="AH405" s="149" t="str">
        <f>IF(B405="NET","",IFERROR(VLOOKUP(AD405,'2) Order Form'!$W$9:$W$684,1,FALSE),"Ikke med I order form"))</f>
        <v>Ikke med I order form</v>
      </c>
      <c r="AI405" s="171"/>
      <c r="AJ405" s="159">
        <v>7048652538710</v>
      </c>
      <c r="AK405" s="149">
        <f>IFERROR(VLOOKUP(AJ405,'2) Order Form'!$W$9:$W$724,1,FALSE),"Ikke med I order form")</f>
        <v>7048652538710</v>
      </c>
      <c r="AL405" s="182">
        <f>INDEX(ATS!$A:$AE,MATCH(ATS!$AJ405,ATS!$AD:$AD,0),1)</f>
        <v>828080</v>
      </c>
      <c r="AM405" s="182" t="str">
        <f>INDEX(ATS!$A:$AE,MATCH(ATS!$AJ405,ATS!$AD:$AD,0),2)</f>
        <v>Hunter Merino LS Jersey W</v>
      </c>
      <c r="AN405" s="183" t="str">
        <f>INDEX(ATS!$A:$AE,MATCH(ATS!$AJ405,ATS!$AD:$AD,0),4)</f>
        <v>RSWOD-S</v>
      </c>
      <c r="AP405" s="149">
        <v>7048652538635</v>
      </c>
      <c r="AQ405" s="149">
        <f t="shared" si="26"/>
        <v>7048652538635</v>
      </c>
      <c r="AR405" s="182">
        <f>INDEX(ATS!$A:$AE,MATCH(ATS!$AP405,ATS!$AD:$AD,0),1)</f>
        <v>828081</v>
      </c>
      <c r="AS405" s="182" t="str">
        <f>INDEX(ATS!$A:$AE,MATCH(ATS!$AP405,ATS!$AD:$AD,0),2)</f>
        <v>Hunter Merino SS Jersey M</v>
      </c>
      <c r="AT405" s="182" t="str">
        <f>INDEX(ATS!$A:$AE,MATCH(ATS!$AP405,ATS!$AD:$AD,0),4)</f>
        <v>MOSS-S</v>
      </c>
      <c r="AU405" s="148" t="str">
        <f>INDEX(ATS!$A:$AE,MATCH(ATS!$AP405,ATS!$AD:$AD,0),7)</f>
        <v>Stock</v>
      </c>
    </row>
    <row r="406" spans="1:47" x14ac:dyDescent="0.2">
      <c r="A406">
        <v>820090</v>
      </c>
      <c r="B406" t="s">
        <v>2208</v>
      </c>
      <c r="C406" t="s">
        <v>4226</v>
      </c>
      <c r="D406" t="s">
        <v>408</v>
      </c>
      <c r="E406" t="s">
        <v>2214</v>
      </c>
      <c r="F406" t="s">
        <v>8</v>
      </c>
      <c r="G406" t="s">
        <v>401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C406" s="180" t="str">
        <f t="shared" si="27"/>
        <v>820090-OCHER-S</v>
      </c>
      <c r="AD406" s="181">
        <f>IF(B406="NET","",IF(B406="","",IFERROR(VLOOKUP(AC406,EAN!$A:$B,2,FALSE),"MANGLER - MÅ OPPDATERE EAN-FANEN")))</f>
        <v>7048652459909</v>
      </c>
      <c r="AE406" s="180">
        <f t="shared" si="24"/>
        <v>0</v>
      </c>
      <c r="AF406" s="180">
        <f t="shared" si="25"/>
        <v>0</v>
      </c>
      <c r="AH406" s="133" t="str">
        <f>IF(B406="NET","",IFERROR(VLOOKUP(AD406,'2) Order Form'!$W$9:$W$684,1,FALSE),"Ikke med I order form"))</f>
        <v>Ikke med I order form</v>
      </c>
      <c r="AJ406" s="159">
        <v>7048652538703</v>
      </c>
      <c r="AK406" s="149">
        <f>IFERROR(VLOOKUP(AJ406,'2) Order Form'!$W$9:$W$724,1,FALSE),"Ikke med I order form")</f>
        <v>7048652538703</v>
      </c>
      <c r="AL406" s="182">
        <f>INDEX(ATS!$A:$AE,MATCH(ATS!$AJ406,ATS!$AD:$AD,0),1)</f>
        <v>828080</v>
      </c>
      <c r="AM406" s="182" t="str">
        <f>INDEX(ATS!$A:$AE,MATCH(ATS!$AJ406,ATS!$AD:$AD,0),2)</f>
        <v>Hunter Merino LS Jersey W</v>
      </c>
      <c r="AN406" s="183" t="str">
        <f>INDEX(ATS!$A:$AE,MATCH(ATS!$AJ406,ATS!$AD:$AD,0),4)</f>
        <v>RSWOD-M</v>
      </c>
      <c r="AP406" s="149">
        <v>7048652538628</v>
      </c>
      <c r="AQ406" s="149">
        <f t="shared" si="26"/>
        <v>7048652538628</v>
      </c>
      <c r="AR406" s="182">
        <f>INDEX(ATS!$A:$AE,MATCH(ATS!$AP406,ATS!$AD:$AD,0),1)</f>
        <v>828081</v>
      </c>
      <c r="AS406" s="182" t="str">
        <f>INDEX(ATS!$A:$AE,MATCH(ATS!$AP406,ATS!$AD:$AD,0),2)</f>
        <v>Hunter Merino SS Jersey M</v>
      </c>
      <c r="AT406" s="182" t="str">
        <f>INDEX(ATS!$A:$AE,MATCH(ATS!$AP406,ATS!$AD:$AD,0),4)</f>
        <v>MOSS-M</v>
      </c>
      <c r="AU406" s="148" t="str">
        <f>INDEX(ATS!$A:$AE,MATCH(ATS!$AP406,ATS!$AD:$AD,0),7)</f>
        <v>Stock</v>
      </c>
    </row>
    <row r="407" spans="1:47" x14ac:dyDescent="0.2">
      <c r="A407">
        <v>820090</v>
      </c>
      <c r="B407" t="s">
        <v>2208</v>
      </c>
      <c r="C407" t="s">
        <v>4226</v>
      </c>
      <c r="D407" t="s">
        <v>409</v>
      </c>
      <c r="E407" t="s">
        <v>2214</v>
      </c>
      <c r="F407" t="s">
        <v>7</v>
      </c>
      <c r="G407" t="s">
        <v>401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C407" s="180" t="str">
        <f t="shared" si="27"/>
        <v>820090-OCHER-M</v>
      </c>
      <c r="AD407" s="181">
        <f>IF(B407="NET","",IF(B407="","",IFERROR(VLOOKUP(AC407,EAN!$A:$B,2,FALSE),"MANGLER - MÅ OPPDATERE EAN-FANEN")))</f>
        <v>7048652459893</v>
      </c>
      <c r="AE407" s="180">
        <f t="shared" si="24"/>
        <v>0</v>
      </c>
      <c r="AF407" s="180">
        <f t="shared" si="25"/>
        <v>0</v>
      </c>
      <c r="AH407" s="133" t="str">
        <f>IF(B407="NET","",IFERROR(VLOOKUP(AD407,'2) Order Form'!$W$9:$W$684,1,FALSE),"Ikke med I order form"))</f>
        <v>Ikke med I order form</v>
      </c>
      <c r="AJ407" s="159">
        <v>7048652538697</v>
      </c>
      <c r="AK407" s="149">
        <f>IFERROR(VLOOKUP(AJ407,'2) Order Form'!$W$9:$W$724,1,FALSE),"Ikke med I order form")</f>
        <v>7048652538697</v>
      </c>
      <c r="AL407" s="182">
        <f>INDEX(ATS!$A:$AE,MATCH(ATS!$AJ407,ATS!$AD:$AD,0),1)</f>
        <v>828080</v>
      </c>
      <c r="AM407" s="182" t="str">
        <f>INDEX(ATS!$A:$AE,MATCH(ATS!$AJ407,ATS!$AD:$AD,0),2)</f>
        <v>Hunter Merino LS Jersey W</v>
      </c>
      <c r="AN407" s="183" t="str">
        <f>INDEX(ATS!$A:$AE,MATCH(ATS!$AJ407,ATS!$AD:$AD,0),4)</f>
        <v>RSWOD-L</v>
      </c>
      <c r="AP407" s="149">
        <v>7048652538611</v>
      </c>
      <c r="AQ407" s="149">
        <f t="shared" si="26"/>
        <v>7048652538611</v>
      </c>
      <c r="AR407" s="182">
        <f>INDEX(ATS!$A:$AE,MATCH(ATS!$AP407,ATS!$AD:$AD,0),1)</f>
        <v>828081</v>
      </c>
      <c r="AS407" s="182" t="str">
        <f>INDEX(ATS!$A:$AE,MATCH(ATS!$AP407,ATS!$AD:$AD,0),2)</f>
        <v>Hunter Merino SS Jersey M</v>
      </c>
      <c r="AT407" s="182" t="str">
        <f>INDEX(ATS!$A:$AE,MATCH(ATS!$AP407,ATS!$AD:$AD,0),4)</f>
        <v>MOSS-L</v>
      </c>
      <c r="AU407" s="148" t="str">
        <f>INDEX(ATS!$A:$AE,MATCH(ATS!$AP407,ATS!$AD:$AD,0),7)</f>
        <v>Stock</v>
      </c>
    </row>
    <row r="408" spans="1:47" x14ac:dyDescent="0.2">
      <c r="A408">
        <v>820090</v>
      </c>
      <c r="B408" t="s">
        <v>2208</v>
      </c>
      <c r="C408" t="s">
        <v>4226</v>
      </c>
      <c r="D408" t="s">
        <v>410</v>
      </c>
      <c r="E408" t="s">
        <v>2214</v>
      </c>
      <c r="F408" t="s">
        <v>67</v>
      </c>
      <c r="G408" t="s">
        <v>401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C408" s="180" t="str">
        <f t="shared" si="27"/>
        <v>820090-OCHER-L</v>
      </c>
      <c r="AD408" s="181">
        <f>IF(B408="NET","",IF(B408="","",IFERROR(VLOOKUP(AC408,EAN!$A:$B,2,FALSE),"MANGLER - MÅ OPPDATERE EAN-FANEN")))</f>
        <v>7048652459886</v>
      </c>
      <c r="AE408" s="180">
        <f t="shared" si="24"/>
        <v>0</v>
      </c>
      <c r="AF408" s="180">
        <f t="shared" si="25"/>
        <v>0</v>
      </c>
      <c r="AH408" s="133" t="str">
        <f>IF(B408="NET","",IFERROR(VLOOKUP(AD408,'2) Order Form'!$W$9:$W$684,1,FALSE),"Ikke med I order form"))</f>
        <v>Ikke med I order form</v>
      </c>
      <c r="AJ408" s="159">
        <v>7048652661791</v>
      </c>
      <c r="AK408" s="149">
        <f>IFERROR(VLOOKUP(AJ408,'2) Order Form'!$W$9:$W$724,1,FALSE),"Ikke med I order form")</f>
        <v>7048652661791</v>
      </c>
      <c r="AL408" s="182">
        <f>INDEX(ATS!$A:$AE,MATCH(ATS!$AJ408,ATS!$AD:$AD,0),1)</f>
        <v>828080</v>
      </c>
      <c r="AM408" s="182" t="str">
        <f>INDEX(ATS!$A:$AE,MATCH(ATS!$AJ408,ATS!$AD:$AD,0),2)</f>
        <v>Hunter Merino LS Jersey W</v>
      </c>
      <c r="AN408" s="183" t="str">
        <f>INDEX(ATS!$A:$AE,MATCH(ATS!$AJ408,ATS!$AD:$AD,0),4)</f>
        <v>LTGRY-XS</v>
      </c>
      <c r="AP408" s="149">
        <v>7048652538642</v>
      </c>
      <c r="AQ408" s="149">
        <f t="shared" si="26"/>
        <v>7048652538642</v>
      </c>
      <c r="AR408" s="182">
        <f>INDEX(ATS!$A:$AE,MATCH(ATS!$AP408,ATS!$AD:$AD,0),1)</f>
        <v>828081</v>
      </c>
      <c r="AS408" s="182" t="str">
        <f>INDEX(ATS!$A:$AE,MATCH(ATS!$AP408,ATS!$AD:$AD,0),2)</f>
        <v>Hunter Merino SS Jersey M</v>
      </c>
      <c r="AT408" s="182" t="str">
        <f>INDEX(ATS!$A:$AE,MATCH(ATS!$AP408,ATS!$AD:$AD,0),4)</f>
        <v>MOSS-XL</v>
      </c>
      <c r="AU408" s="148" t="str">
        <f>INDEX(ATS!$A:$AE,MATCH(ATS!$AP408,ATS!$AD:$AD,0),7)</f>
        <v>Stock</v>
      </c>
    </row>
    <row r="409" spans="1:47" x14ac:dyDescent="0.2">
      <c r="A409">
        <v>820090</v>
      </c>
      <c r="B409" t="s">
        <v>2208</v>
      </c>
      <c r="C409" t="s">
        <v>4226</v>
      </c>
      <c r="D409" t="s">
        <v>411</v>
      </c>
      <c r="E409" t="s">
        <v>2214</v>
      </c>
      <c r="F409" t="s">
        <v>68</v>
      </c>
      <c r="G409" t="s">
        <v>401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C409" s="180" t="str">
        <f t="shared" si="27"/>
        <v>820090-OCHER-XL</v>
      </c>
      <c r="AD409" s="181">
        <f>IF(B409="NET","",IF(B409="","",IFERROR(VLOOKUP(AC409,EAN!$A:$B,2,FALSE),"MANGLER - MÅ OPPDATERE EAN-FANEN")))</f>
        <v>7048652459916</v>
      </c>
      <c r="AE409" s="180">
        <f t="shared" si="24"/>
        <v>0</v>
      </c>
      <c r="AF409" s="180">
        <f t="shared" si="25"/>
        <v>0</v>
      </c>
      <c r="AH409" s="133" t="str">
        <f>IF(B409="NET","",IFERROR(VLOOKUP(AD409,'2) Order Form'!$W$9:$W$684,1,FALSE),"Ikke med I order form"))</f>
        <v>Ikke med I order form</v>
      </c>
      <c r="AJ409" s="159">
        <v>7048652661784</v>
      </c>
      <c r="AK409" s="149">
        <f>IFERROR(VLOOKUP(AJ409,'2) Order Form'!$W$9:$W$724,1,FALSE),"Ikke med I order form")</f>
        <v>7048652661784</v>
      </c>
      <c r="AL409" s="182">
        <f>INDEX(ATS!$A:$AE,MATCH(ATS!$AJ409,ATS!$AD:$AD,0),1)</f>
        <v>828080</v>
      </c>
      <c r="AM409" s="182" t="str">
        <f>INDEX(ATS!$A:$AE,MATCH(ATS!$AJ409,ATS!$AD:$AD,0),2)</f>
        <v>Hunter Merino LS Jersey W</v>
      </c>
      <c r="AN409" s="183" t="str">
        <f>INDEX(ATS!$A:$AE,MATCH(ATS!$AJ409,ATS!$AD:$AD,0),4)</f>
        <v>LTGRY-S</v>
      </c>
      <c r="AP409" s="149">
        <v>7048652538437</v>
      </c>
      <c r="AQ409" s="149">
        <f t="shared" si="26"/>
        <v>7048652538437</v>
      </c>
      <c r="AR409" s="182">
        <f>INDEX(ATS!$A:$AE,MATCH(ATS!$AP409,ATS!$AD:$AD,0),1)</f>
        <v>828083</v>
      </c>
      <c r="AS409" s="182" t="str">
        <f>INDEX(ATS!$A:$AE,MATCH(ATS!$AP409,ATS!$AD:$AD,0),2)</f>
        <v>Hunter LS Jersey M</v>
      </c>
      <c r="AT409" s="182" t="str">
        <f>INDEX(ATS!$A:$AE,MATCH(ATS!$AP409,ATS!$AD:$AD,0),4)</f>
        <v>BLACK-S</v>
      </c>
      <c r="AU409" s="148" t="str">
        <f>INDEX(ATS!$A:$AE,MATCH(ATS!$AP409,ATS!$AD:$AD,0),7)</f>
        <v>Stock</v>
      </c>
    </row>
    <row r="410" spans="1:47" x14ac:dyDescent="0.2">
      <c r="A410">
        <v>820090</v>
      </c>
      <c r="B410" t="s">
        <v>2208</v>
      </c>
      <c r="C410" t="s">
        <v>4226</v>
      </c>
      <c r="D410" t="s">
        <v>403</v>
      </c>
      <c r="E410" t="s">
        <v>404</v>
      </c>
      <c r="F410" t="s">
        <v>8</v>
      </c>
      <c r="G410" t="s">
        <v>128</v>
      </c>
      <c r="H410">
        <v>7</v>
      </c>
      <c r="I410">
        <v>7</v>
      </c>
      <c r="J410">
        <v>7</v>
      </c>
      <c r="K410">
        <v>7</v>
      </c>
      <c r="L410">
        <v>7</v>
      </c>
      <c r="M410">
        <v>7</v>
      </c>
      <c r="N410">
        <v>7</v>
      </c>
      <c r="O410">
        <v>7</v>
      </c>
      <c r="P410">
        <v>7</v>
      </c>
      <c r="Q410">
        <v>7</v>
      </c>
      <c r="R410">
        <v>7</v>
      </c>
      <c r="S410">
        <v>7</v>
      </c>
      <c r="T410">
        <v>7</v>
      </c>
      <c r="U410">
        <v>7</v>
      </c>
      <c r="V410">
        <v>7</v>
      </c>
      <c r="W410">
        <v>7</v>
      </c>
      <c r="X410">
        <v>7</v>
      </c>
      <c r="Y410">
        <v>7</v>
      </c>
      <c r="Z410">
        <v>7</v>
      </c>
      <c r="AA410">
        <v>7</v>
      </c>
      <c r="AC410" s="180" t="str">
        <f t="shared" si="27"/>
        <v>820090-PNGRN-S</v>
      </c>
      <c r="AD410" s="181">
        <f>IF(B410="NET","",IF(B410="","",IFERROR(VLOOKUP(AC410,EAN!$A:$B,2,FALSE),"MANGLER - MÅ OPPDATERE EAN-FANEN")))</f>
        <v>7048652459947</v>
      </c>
      <c r="AE410" s="180">
        <f t="shared" si="24"/>
        <v>7</v>
      </c>
      <c r="AF410" s="180">
        <f t="shared" si="25"/>
        <v>7</v>
      </c>
      <c r="AH410" s="149" t="str">
        <f>IF(B410="NET","",IFERROR(VLOOKUP(AD410,'2) Order Form'!$W$9:$W$684,1,FALSE),"Ikke med I order form"))</f>
        <v>Ikke med I order form</v>
      </c>
      <c r="AI410" s="171"/>
      <c r="AJ410" s="159">
        <v>7048652661777</v>
      </c>
      <c r="AK410" s="149">
        <f>IFERROR(VLOOKUP(AJ410,'2) Order Form'!$W$9:$W$724,1,FALSE),"Ikke med I order form")</f>
        <v>7048652661777</v>
      </c>
      <c r="AL410" s="182">
        <f>INDEX(ATS!$A:$AE,MATCH(ATS!$AJ410,ATS!$AD:$AD,0),1)</f>
        <v>828080</v>
      </c>
      <c r="AM410" s="182" t="str">
        <f>INDEX(ATS!$A:$AE,MATCH(ATS!$AJ410,ATS!$AD:$AD,0),2)</f>
        <v>Hunter Merino LS Jersey W</v>
      </c>
      <c r="AN410" s="183" t="str">
        <f>INDEX(ATS!$A:$AE,MATCH(ATS!$AJ410,ATS!$AD:$AD,0),4)</f>
        <v>LTGRY-M</v>
      </c>
      <c r="AP410" s="149">
        <v>7048652538420</v>
      </c>
      <c r="AQ410" s="149">
        <f t="shared" si="26"/>
        <v>7048652538420</v>
      </c>
      <c r="AR410" s="182">
        <f>INDEX(ATS!$A:$AE,MATCH(ATS!$AP410,ATS!$AD:$AD,0),1)</f>
        <v>828083</v>
      </c>
      <c r="AS410" s="182" t="str">
        <f>INDEX(ATS!$A:$AE,MATCH(ATS!$AP410,ATS!$AD:$AD,0),2)</f>
        <v>Hunter LS Jersey M</v>
      </c>
      <c r="AT410" s="182" t="str">
        <f>INDEX(ATS!$A:$AE,MATCH(ATS!$AP410,ATS!$AD:$AD,0),4)</f>
        <v>BLACK-M</v>
      </c>
      <c r="AU410" s="148" t="str">
        <f>INDEX(ATS!$A:$AE,MATCH(ATS!$AP410,ATS!$AD:$AD,0),7)</f>
        <v>Stock</v>
      </c>
    </row>
    <row r="411" spans="1:47" x14ac:dyDescent="0.2">
      <c r="A411">
        <v>820090</v>
      </c>
      <c r="B411" t="s">
        <v>2208</v>
      </c>
      <c r="C411" t="s">
        <v>4226</v>
      </c>
      <c r="D411" t="s">
        <v>405</v>
      </c>
      <c r="E411" t="s">
        <v>404</v>
      </c>
      <c r="F411" t="s">
        <v>7</v>
      </c>
      <c r="G411" t="s">
        <v>128</v>
      </c>
      <c r="H411">
        <v>107</v>
      </c>
      <c r="I411">
        <v>107</v>
      </c>
      <c r="J411">
        <v>107</v>
      </c>
      <c r="K411">
        <v>107</v>
      </c>
      <c r="L411">
        <v>107</v>
      </c>
      <c r="M411">
        <v>107</v>
      </c>
      <c r="N411">
        <v>107</v>
      </c>
      <c r="O411">
        <v>107</v>
      </c>
      <c r="P411">
        <v>107</v>
      </c>
      <c r="Q411">
        <v>107</v>
      </c>
      <c r="R411">
        <v>107</v>
      </c>
      <c r="S411">
        <v>107</v>
      </c>
      <c r="T411">
        <v>107</v>
      </c>
      <c r="U411">
        <v>107</v>
      </c>
      <c r="V411">
        <v>107</v>
      </c>
      <c r="W411">
        <v>107</v>
      </c>
      <c r="X411">
        <v>107</v>
      </c>
      <c r="Y411">
        <v>107</v>
      </c>
      <c r="Z411">
        <v>107</v>
      </c>
      <c r="AA411">
        <v>107</v>
      </c>
      <c r="AC411" s="180" t="str">
        <f t="shared" si="27"/>
        <v>820090-PNGRN-M</v>
      </c>
      <c r="AD411" s="181">
        <f>IF(B411="NET","",IF(B411="","",IFERROR(VLOOKUP(AC411,EAN!$A:$B,2,FALSE),"MANGLER - MÅ OPPDATERE EAN-FANEN")))</f>
        <v>7048652459930</v>
      </c>
      <c r="AE411" s="180">
        <f t="shared" si="24"/>
        <v>107</v>
      </c>
      <c r="AF411" s="180">
        <f t="shared" si="25"/>
        <v>107</v>
      </c>
      <c r="AH411" s="149" t="str">
        <f>IF(B411="NET","",IFERROR(VLOOKUP(AD411,'2) Order Form'!$W$9:$W$684,1,FALSE),"Ikke med I order form"))</f>
        <v>Ikke med I order form</v>
      </c>
      <c r="AI411" s="171"/>
      <c r="AJ411" s="159">
        <v>7048652661760</v>
      </c>
      <c r="AK411" s="149">
        <f>IFERROR(VLOOKUP(AJ411,'2) Order Form'!$W$9:$W$724,1,FALSE),"Ikke med I order form")</f>
        <v>7048652661760</v>
      </c>
      <c r="AL411" s="182">
        <f>INDEX(ATS!$A:$AE,MATCH(ATS!$AJ411,ATS!$AD:$AD,0),1)</f>
        <v>828080</v>
      </c>
      <c r="AM411" s="182" t="str">
        <f>INDEX(ATS!$A:$AE,MATCH(ATS!$AJ411,ATS!$AD:$AD,0),2)</f>
        <v>Hunter Merino LS Jersey W</v>
      </c>
      <c r="AN411" s="183" t="str">
        <f>INDEX(ATS!$A:$AE,MATCH(ATS!$AJ411,ATS!$AD:$AD,0),4)</f>
        <v>LTGRY-L</v>
      </c>
      <c r="AP411" s="149">
        <v>7048652538413</v>
      </c>
      <c r="AQ411" s="149">
        <f t="shared" si="26"/>
        <v>7048652538413</v>
      </c>
      <c r="AR411" s="182">
        <f>INDEX(ATS!$A:$AE,MATCH(ATS!$AP411,ATS!$AD:$AD,0),1)</f>
        <v>828083</v>
      </c>
      <c r="AS411" s="182" t="str">
        <f>INDEX(ATS!$A:$AE,MATCH(ATS!$AP411,ATS!$AD:$AD,0),2)</f>
        <v>Hunter LS Jersey M</v>
      </c>
      <c r="AT411" s="182" t="str">
        <f>INDEX(ATS!$A:$AE,MATCH(ATS!$AP411,ATS!$AD:$AD,0),4)</f>
        <v>BLACK-L</v>
      </c>
      <c r="AU411" s="148" t="str">
        <f>INDEX(ATS!$A:$AE,MATCH(ATS!$AP411,ATS!$AD:$AD,0),7)</f>
        <v>Stock</v>
      </c>
    </row>
    <row r="412" spans="1:47" x14ac:dyDescent="0.2">
      <c r="A412">
        <v>820090</v>
      </c>
      <c r="B412" t="s">
        <v>2208</v>
      </c>
      <c r="C412" t="s">
        <v>4226</v>
      </c>
      <c r="D412" t="s">
        <v>406</v>
      </c>
      <c r="E412" t="s">
        <v>404</v>
      </c>
      <c r="F412" t="s">
        <v>67</v>
      </c>
      <c r="G412" t="s">
        <v>128</v>
      </c>
      <c r="H412">
        <v>218</v>
      </c>
      <c r="I412">
        <v>218</v>
      </c>
      <c r="J412">
        <v>218</v>
      </c>
      <c r="K412">
        <v>218</v>
      </c>
      <c r="L412">
        <v>218</v>
      </c>
      <c r="M412">
        <v>218</v>
      </c>
      <c r="N412">
        <v>218</v>
      </c>
      <c r="O412">
        <v>218</v>
      </c>
      <c r="P412">
        <v>218</v>
      </c>
      <c r="Q412">
        <v>218</v>
      </c>
      <c r="R412">
        <v>218</v>
      </c>
      <c r="S412">
        <v>218</v>
      </c>
      <c r="T412">
        <v>218</v>
      </c>
      <c r="U412">
        <v>218</v>
      </c>
      <c r="V412">
        <v>218</v>
      </c>
      <c r="W412">
        <v>218</v>
      </c>
      <c r="X412">
        <v>218</v>
      </c>
      <c r="Y412">
        <v>218</v>
      </c>
      <c r="Z412">
        <v>218</v>
      </c>
      <c r="AA412">
        <v>218</v>
      </c>
      <c r="AC412" s="180" t="str">
        <f t="shared" si="27"/>
        <v>820090-PNGRN-L</v>
      </c>
      <c r="AD412" s="181">
        <f>IF(B412="NET","",IF(B412="","",IFERROR(VLOOKUP(AC412,EAN!$A:$B,2,FALSE),"MANGLER - MÅ OPPDATERE EAN-FANEN")))</f>
        <v>7048652459923</v>
      </c>
      <c r="AE412" s="180">
        <f t="shared" si="24"/>
        <v>218</v>
      </c>
      <c r="AF412" s="180">
        <f t="shared" si="25"/>
        <v>218</v>
      </c>
      <c r="AH412" s="149" t="str">
        <f>IF(B412="NET","",IFERROR(VLOOKUP(AD412,'2) Order Form'!$W$9:$W$684,1,FALSE),"Ikke med I order form"))</f>
        <v>Ikke med I order form</v>
      </c>
      <c r="AI412" s="171"/>
      <c r="AJ412" s="159">
        <v>7048652276209</v>
      </c>
      <c r="AK412" s="149">
        <f>IFERROR(VLOOKUP(AJ412,'2) Order Form'!$W$9:$W$724,1,FALSE),"Ikke med I order form")</f>
        <v>7048652276209</v>
      </c>
      <c r="AL412" s="182">
        <f>INDEX(ATS!$A:$AE,MATCH(ATS!$AJ412,ATS!$AD:$AD,0),1)</f>
        <v>828082</v>
      </c>
      <c r="AM412" s="182" t="str">
        <f>INDEX(ATS!$A:$AE,MATCH(ATS!$AJ412,ATS!$AD:$AD,0),2)</f>
        <v>Hunter Merino SS Jersey W</v>
      </c>
      <c r="AN412" s="183" t="str">
        <f>INDEX(ATS!$A:$AE,MATCH(ATS!$AJ412,ATS!$AD:$AD,0),4)</f>
        <v>LTGRY-XS</v>
      </c>
      <c r="AP412" s="149">
        <v>7048652538444</v>
      </c>
      <c r="AQ412" s="149">
        <f t="shared" si="26"/>
        <v>7048652538444</v>
      </c>
      <c r="AR412" s="182">
        <f>INDEX(ATS!$A:$AE,MATCH(ATS!$AP412,ATS!$AD:$AD,0),1)</f>
        <v>828083</v>
      </c>
      <c r="AS412" s="182" t="str">
        <f>INDEX(ATS!$A:$AE,MATCH(ATS!$AP412,ATS!$AD:$AD,0),2)</f>
        <v>Hunter LS Jersey M</v>
      </c>
      <c r="AT412" s="182" t="str">
        <f>INDEX(ATS!$A:$AE,MATCH(ATS!$AP412,ATS!$AD:$AD,0),4)</f>
        <v>BLACK-XL</v>
      </c>
      <c r="AU412" s="148" t="str">
        <f>INDEX(ATS!$A:$AE,MATCH(ATS!$AP412,ATS!$AD:$AD,0),7)</f>
        <v>Stock</v>
      </c>
    </row>
    <row r="413" spans="1:47" x14ac:dyDescent="0.2">
      <c r="A413">
        <v>820090</v>
      </c>
      <c r="B413" t="s">
        <v>2208</v>
      </c>
      <c r="C413" t="s">
        <v>4226</v>
      </c>
      <c r="D413" t="s">
        <v>407</v>
      </c>
      <c r="E413" t="s">
        <v>404</v>
      </c>
      <c r="F413" t="s">
        <v>68</v>
      </c>
      <c r="G413" t="s">
        <v>128</v>
      </c>
      <c r="H413">
        <v>109</v>
      </c>
      <c r="I413">
        <v>109</v>
      </c>
      <c r="J413">
        <v>109</v>
      </c>
      <c r="K413">
        <v>109</v>
      </c>
      <c r="L413">
        <v>109</v>
      </c>
      <c r="M413">
        <v>109</v>
      </c>
      <c r="N413">
        <v>109</v>
      </c>
      <c r="O413">
        <v>109</v>
      </c>
      <c r="P413">
        <v>109</v>
      </c>
      <c r="Q413">
        <v>109</v>
      </c>
      <c r="R413">
        <v>109</v>
      </c>
      <c r="S413">
        <v>109</v>
      </c>
      <c r="T413">
        <v>109</v>
      </c>
      <c r="U413">
        <v>109</v>
      </c>
      <c r="V413">
        <v>109</v>
      </c>
      <c r="W413">
        <v>109</v>
      </c>
      <c r="X413">
        <v>109</v>
      </c>
      <c r="Y413">
        <v>109</v>
      </c>
      <c r="Z413">
        <v>109</v>
      </c>
      <c r="AA413">
        <v>109</v>
      </c>
      <c r="AC413" s="180" t="str">
        <f t="shared" si="27"/>
        <v>820090-PNGRN-XL</v>
      </c>
      <c r="AD413" s="181">
        <f>IF(B413="NET","",IF(B413="","",IFERROR(VLOOKUP(AC413,EAN!$A:$B,2,FALSE),"MANGLER - MÅ OPPDATERE EAN-FANEN")))</f>
        <v>7048652459954</v>
      </c>
      <c r="AE413" s="180">
        <f t="shared" si="24"/>
        <v>109</v>
      </c>
      <c r="AF413" s="180">
        <f t="shared" si="25"/>
        <v>109</v>
      </c>
      <c r="AH413" s="149" t="str">
        <f>IF(B413="NET","",IFERROR(VLOOKUP(AD413,'2) Order Form'!$W$9:$W$684,1,FALSE),"Ikke med I order form"))</f>
        <v>Ikke med I order form</v>
      </c>
      <c r="AI413" s="171"/>
      <c r="AJ413" s="159">
        <v>7048652276193</v>
      </c>
      <c r="AK413" s="149">
        <f>IFERROR(VLOOKUP(AJ413,'2) Order Form'!$W$9:$W$724,1,FALSE),"Ikke med I order form")</f>
        <v>7048652276193</v>
      </c>
      <c r="AL413" s="182">
        <f>INDEX(ATS!$A:$AE,MATCH(ATS!$AJ413,ATS!$AD:$AD,0),1)</f>
        <v>828082</v>
      </c>
      <c r="AM413" s="182" t="str">
        <f>INDEX(ATS!$A:$AE,MATCH(ATS!$AJ413,ATS!$AD:$AD,0),2)</f>
        <v>Hunter Merino SS Jersey W</v>
      </c>
      <c r="AN413" s="183" t="str">
        <f>INDEX(ATS!$A:$AE,MATCH(ATS!$AJ413,ATS!$AD:$AD,0),4)</f>
        <v>LTGRY-S</v>
      </c>
      <c r="AP413" s="149">
        <v>7048652538475</v>
      </c>
      <c r="AQ413" s="149">
        <f t="shared" si="26"/>
        <v>7048652538475</v>
      </c>
      <c r="AR413" s="182">
        <f>INDEX(ATS!$A:$AE,MATCH(ATS!$AP413,ATS!$AD:$AD,0),1)</f>
        <v>828083</v>
      </c>
      <c r="AS413" s="182" t="str">
        <f>INDEX(ATS!$A:$AE,MATCH(ATS!$AP413,ATS!$AD:$AD,0),2)</f>
        <v>Hunter LS Jersey M</v>
      </c>
      <c r="AT413" s="182" t="str">
        <f>INDEX(ATS!$A:$AE,MATCH(ATS!$AP413,ATS!$AD:$AD,0),4)</f>
        <v>FOGRN-S</v>
      </c>
      <c r="AU413" s="148" t="str">
        <f>INDEX(ATS!$A:$AE,MATCH(ATS!$AP413,ATS!$AD:$AD,0),7)</f>
        <v>Stock</v>
      </c>
    </row>
    <row r="414" spans="1:47" x14ac:dyDescent="0.2">
      <c r="A414">
        <v>820090</v>
      </c>
      <c r="B414" t="s">
        <v>2208</v>
      </c>
      <c r="C414" t="s">
        <v>4226</v>
      </c>
      <c r="D414" t="s">
        <v>2215</v>
      </c>
      <c r="E414" t="s">
        <v>2216</v>
      </c>
      <c r="F414" t="s">
        <v>8</v>
      </c>
      <c r="G414" t="s">
        <v>401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C414" s="180" t="str">
        <f t="shared" si="27"/>
        <v>820090-PTNVY-S</v>
      </c>
      <c r="AD414" s="181">
        <f>IF(B414="NET","",IF(B414="","",IFERROR(VLOOKUP(AC414,EAN!$A:$B,2,FALSE),"MANGLER - MÅ OPPDATERE EAN-FANEN")))</f>
        <v>7048652459985</v>
      </c>
      <c r="AE414" s="180">
        <f t="shared" si="24"/>
        <v>0</v>
      </c>
      <c r="AF414" s="180">
        <f t="shared" si="25"/>
        <v>0</v>
      </c>
      <c r="AH414" s="133" t="str">
        <f>IF(B414="NET","",IFERROR(VLOOKUP(AD414,'2) Order Form'!$W$9:$W$684,1,FALSE),"Ikke med I order form"))</f>
        <v>Ikke med I order form</v>
      </c>
      <c r="AJ414" s="159">
        <v>7048652276186</v>
      </c>
      <c r="AK414" s="149">
        <f>IFERROR(VLOOKUP(AJ414,'2) Order Form'!$W$9:$W$724,1,FALSE),"Ikke med I order form")</f>
        <v>7048652276186</v>
      </c>
      <c r="AL414" s="182">
        <f>INDEX(ATS!$A:$AE,MATCH(ATS!$AJ414,ATS!$AD:$AD,0),1)</f>
        <v>828082</v>
      </c>
      <c r="AM414" s="182" t="str">
        <f>INDEX(ATS!$A:$AE,MATCH(ATS!$AJ414,ATS!$AD:$AD,0),2)</f>
        <v>Hunter Merino SS Jersey W</v>
      </c>
      <c r="AN414" s="183" t="str">
        <f>INDEX(ATS!$A:$AE,MATCH(ATS!$AJ414,ATS!$AD:$AD,0),4)</f>
        <v>LTGRY-M</v>
      </c>
      <c r="AP414" s="149">
        <v>7048652538468</v>
      </c>
      <c r="AQ414" s="149">
        <f t="shared" si="26"/>
        <v>7048652538468</v>
      </c>
      <c r="AR414" s="182">
        <f>INDEX(ATS!$A:$AE,MATCH(ATS!$AP414,ATS!$AD:$AD,0),1)</f>
        <v>828083</v>
      </c>
      <c r="AS414" s="182" t="str">
        <f>INDEX(ATS!$A:$AE,MATCH(ATS!$AP414,ATS!$AD:$AD,0),2)</f>
        <v>Hunter LS Jersey M</v>
      </c>
      <c r="AT414" s="182" t="str">
        <f>INDEX(ATS!$A:$AE,MATCH(ATS!$AP414,ATS!$AD:$AD,0),4)</f>
        <v>FOGRN-M</v>
      </c>
      <c r="AU414" s="148" t="str">
        <f>INDEX(ATS!$A:$AE,MATCH(ATS!$AP414,ATS!$AD:$AD,0),7)</f>
        <v>Stock</v>
      </c>
    </row>
    <row r="415" spans="1:47" x14ac:dyDescent="0.2">
      <c r="A415">
        <v>820090</v>
      </c>
      <c r="B415" t="s">
        <v>2208</v>
      </c>
      <c r="C415" t="s">
        <v>4226</v>
      </c>
      <c r="D415" t="s">
        <v>2217</v>
      </c>
      <c r="E415" t="s">
        <v>2216</v>
      </c>
      <c r="F415" t="s">
        <v>7</v>
      </c>
      <c r="G415" t="s">
        <v>401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C415" s="180" t="str">
        <f t="shared" si="27"/>
        <v>820090-PTNVY-M</v>
      </c>
      <c r="AD415" s="181">
        <f>IF(B415="NET","",IF(B415="","",IFERROR(VLOOKUP(AC415,EAN!$A:$B,2,FALSE),"MANGLER - MÅ OPPDATERE EAN-FANEN")))</f>
        <v>7048652459978</v>
      </c>
      <c r="AE415" s="180">
        <f t="shared" si="24"/>
        <v>0</v>
      </c>
      <c r="AF415" s="180">
        <f t="shared" si="25"/>
        <v>0</v>
      </c>
      <c r="AH415" s="149" t="str">
        <f>IF(B415="NET","",IFERROR(VLOOKUP(AD415,'2) Order Form'!$W$9:$W$684,1,FALSE),"Ikke med I order form"))</f>
        <v>Ikke med I order form</v>
      </c>
      <c r="AI415" s="171"/>
      <c r="AJ415" s="159">
        <v>7048652276179</v>
      </c>
      <c r="AK415" s="149">
        <f>IFERROR(VLOOKUP(AJ415,'2) Order Form'!$W$9:$W$724,1,FALSE),"Ikke med I order form")</f>
        <v>7048652276179</v>
      </c>
      <c r="AL415" s="182">
        <f>INDEX(ATS!$A:$AE,MATCH(ATS!$AJ415,ATS!$AD:$AD,0),1)</f>
        <v>828082</v>
      </c>
      <c r="AM415" s="182" t="str">
        <f>INDEX(ATS!$A:$AE,MATCH(ATS!$AJ415,ATS!$AD:$AD,0),2)</f>
        <v>Hunter Merino SS Jersey W</v>
      </c>
      <c r="AN415" s="183" t="str">
        <f>INDEX(ATS!$A:$AE,MATCH(ATS!$AJ415,ATS!$AD:$AD,0),4)</f>
        <v>LTGRY-L</v>
      </c>
      <c r="AP415" s="149">
        <v>7048652538451</v>
      </c>
      <c r="AQ415" s="149">
        <f t="shared" si="26"/>
        <v>7048652538451</v>
      </c>
      <c r="AR415" s="182">
        <f>INDEX(ATS!$A:$AE,MATCH(ATS!$AP415,ATS!$AD:$AD,0),1)</f>
        <v>828083</v>
      </c>
      <c r="AS415" s="182" t="str">
        <f>INDEX(ATS!$A:$AE,MATCH(ATS!$AP415,ATS!$AD:$AD,0),2)</f>
        <v>Hunter LS Jersey M</v>
      </c>
      <c r="AT415" s="182" t="str">
        <f>INDEX(ATS!$A:$AE,MATCH(ATS!$AP415,ATS!$AD:$AD,0),4)</f>
        <v>FOGRN-L</v>
      </c>
      <c r="AU415" s="148" t="str">
        <f>INDEX(ATS!$A:$AE,MATCH(ATS!$AP415,ATS!$AD:$AD,0),7)</f>
        <v>Stock</v>
      </c>
    </row>
    <row r="416" spans="1:47" x14ac:dyDescent="0.2">
      <c r="A416">
        <v>820090</v>
      </c>
      <c r="B416" t="s">
        <v>2208</v>
      </c>
      <c r="C416" t="s">
        <v>4226</v>
      </c>
      <c r="D416" t="s">
        <v>2218</v>
      </c>
      <c r="E416" t="s">
        <v>2216</v>
      </c>
      <c r="F416" t="s">
        <v>67</v>
      </c>
      <c r="G416" t="s">
        <v>401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C416" s="180" t="str">
        <f t="shared" si="27"/>
        <v>820090-PTNVY-L</v>
      </c>
      <c r="AD416" s="181">
        <f>IF(B416="NET","",IF(B416="","",IFERROR(VLOOKUP(AC416,EAN!$A:$B,2,FALSE),"MANGLER - MÅ OPPDATERE EAN-FANEN")))</f>
        <v>7048652459961</v>
      </c>
      <c r="AE416" s="180">
        <f t="shared" si="24"/>
        <v>0</v>
      </c>
      <c r="AF416" s="180">
        <f t="shared" si="25"/>
        <v>0</v>
      </c>
      <c r="AH416" s="149" t="str">
        <f>IF(B416="NET","",IFERROR(VLOOKUP(AD416,'2) Order Form'!$W$9:$W$684,1,FALSE),"Ikke med I order form"))</f>
        <v>Ikke med I order form</v>
      </c>
      <c r="AI416" s="171"/>
      <c r="AJ416" s="159">
        <v>7048652538604</v>
      </c>
      <c r="AK416" s="149">
        <f>IFERROR(VLOOKUP(AJ416,'2) Order Form'!$W$9:$W$724,1,FALSE),"Ikke med I order form")</f>
        <v>7048652538604</v>
      </c>
      <c r="AL416" s="182">
        <f>INDEX(ATS!$A:$AE,MATCH(ATS!$AJ416,ATS!$AD:$AD,0),1)</f>
        <v>828082</v>
      </c>
      <c r="AM416" s="182" t="str">
        <f>INDEX(ATS!$A:$AE,MATCH(ATS!$AJ416,ATS!$AD:$AD,0),2)</f>
        <v>Hunter Merino SS Jersey W</v>
      </c>
      <c r="AN416" s="183" t="str">
        <f>INDEX(ATS!$A:$AE,MATCH(ATS!$AJ416,ATS!$AD:$AD,0),4)</f>
        <v>RSWOD-XS</v>
      </c>
      <c r="AP416" s="149">
        <v>7048652538482</v>
      </c>
      <c r="AQ416" s="149">
        <f t="shared" si="26"/>
        <v>7048652538482</v>
      </c>
      <c r="AR416" s="182">
        <f>INDEX(ATS!$A:$AE,MATCH(ATS!$AP416,ATS!$AD:$AD,0),1)</f>
        <v>828083</v>
      </c>
      <c r="AS416" s="182" t="str">
        <f>INDEX(ATS!$A:$AE,MATCH(ATS!$AP416,ATS!$AD:$AD,0),2)</f>
        <v>Hunter LS Jersey M</v>
      </c>
      <c r="AT416" s="182" t="str">
        <f>INDEX(ATS!$A:$AE,MATCH(ATS!$AP416,ATS!$AD:$AD,0),4)</f>
        <v>FOGRN-XL</v>
      </c>
      <c r="AU416" s="148" t="str">
        <f>INDEX(ATS!$A:$AE,MATCH(ATS!$AP416,ATS!$AD:$AD,0),7)</f>
        <v>Stock</v>
      </c>
    </row>
    <row r="417" spans="1:47" x14ac:dyDescent="0.2">
      <c r="A417">
        <v>820090</v>
      </c>
      <c r="B417" t="s">
        <v>2208</v>
      </c>
      <c r="C417" t="s">
        <v>4226</v>
      </c>
      <c r="D417" t="s">
        <v>2219</v>
      </c>
      <c r="E417" t="s">
        <v>2216</v>
      </c>
      <c r="F417" t="s">
        <v>68</v>
      </c>
      <c r="G417" t="s">
        <v>401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C417" s="180" t="str">
        <f t="shared" si="27"/>
        <v>820090-PTNVY-XL</v>
      </c>
      <c r="AD417" s="181">
        <f>IF(B417="NET","",IF(B417="","",IFERROR(VLOOKUP(AC417,EAN!$A:$B,2,FALSE),"MANGLER - MÅ OPPDATERE EAN-FANEN")))</f>
        <v>7048652459992</v>
      </c>
      <c r="AE417" s="180">
        <f t="shared" si="24"/>
        <v>0</v>
      </c>
      <c r="AF417" s="180">
        <f t="shared" si="25"/>
        <v>0</v>
      </c>
      <c r="AH417" s="149" t="str">
        <f>IF(B417="NET","",IFERROR(VLOOKUP(AD417,'2) Order Form'!$W$9:$W$684,1,FALSE),"Ikke med I order form"))</f>
        <v>Ikke med I order form</v>
      </c>
      <c r="AI417" s="171"/>
      <c r="AJ417" s="159">
        <v>7048652538598</v>
      </c>
      <c r="AK417" s="149">
        <f>IFERROR(VLOOKUP(AJ417,'2) Order Form'!$W$9:$W$724,1,FALSE),"Ikke med I order form")</f>
        <v>7048652538598</v>
      </c>
      <c r="AL417" s="182">
        <f>INDEX(ATS!$A:$AE,MATCH(ATS!$AJ417,ATS!$AD:$AD,0),1)</f>
        <v>828082</v>
      </c>
      <c r="AM417" s="182" t="str">
        <f>INDEX(ATS!$A:$AE,MATCH(ATS!$AJ417,ATS!$AD:$AD,0),2)</f>
        <v>Hunter Merino SS Jersey W</v>
      </c>
      <c r="AN417" s="183" t="str">
        <f>INDEX(ATS!$A:$AE,MATCH(ATS!$AJ417,ATS!$AD:$AD,0),4)</f>
        <v>RSWOD-S</v>
      </c>
      <c r="AP417" s="149">
        <v>7048652276353</v>
      </c>
      <c r="AQ417" s="149">
        <f t="shared" si="26"/>
        <v>7048652276353</v>
      </c>
      <c r="AR417" s="182">
        <f>INDEX(ATS!$A:$AE,MATCH(ATS!$AP417,ATS!$AD:$AD,0),1)</f>
        <v>828084</v>
      </c>
      <c r="AS417" s="182" t="str">
        <f>INDEX(ATS!$A:$AE,MATCH(ATS!$AP417,ATS!$AD:$AD,0),2)</f>
        <v>Hunter SS Jersey M</v>
      </c>
      <c r="AT417" s="182" t="str">
        <f>INDEX(ATS!$A:$AE,MATCH(ATS!$AP417,ATS!$AD:$AD,0),4)</f>
        <v>BLACK-S</v>
      </c>
      <c r="AU417" s="148" t="str">
        <f>INDEX(ATS!$A:$AE,MATCH(ATS!$AP417,ATS!$AD:$AD,0),7)</f>
        <v>Active</v>
      </c>
    </row>
    <row r="418" spans="1:47" x14ac:dyDescent="0.2">
      <c r="A418">
        <v>820090</v>
      </c>
      <c r="B418" t="s">
        <v>2208</v>
      </c>
      <c r="C418" t="s">
        <v>4226</v>
      </c>
      <c r="D418" t="s">
        <v>2220</v>
      </c>
      <c r="E418" t="s">
        <v>2221</v>
      </c>
      <c r="F418" t="s">
        <v>8</v>
      </c>
      <c r="G418" t="s">
        <v>401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C418" s="180" t="str">
        <f t="shared" si="27"/>
        <v>820090-RUST-S</v>
      </c>
      <c r="AD418" s="181">
        <f>IF(B418="NET","",IF(B418="","",IFERROR(VLOOKUP(AC418,EAN!$A:$B,2,FALSE),"MANGLER - MÅ OPPDATERE EAN-FANEN")))</f>
        <v>7048652609281</v>
      </c>
      <c r="AE418" s="180">
        <f t="shared" si="24"/>
        <v>0</v>
      </c>
      <c r="AF418" s="180">
        <f t="shared" si="25"/>
        <v>0</v>
      </c>
      <c r="AH418" s="149" t="str">
        <f>IF(B418="NET","",IFERROR(VLOOKUP(AD418,'2) Order Form'!$W$9:$W$684,1,FALSE),"Ikke med I order form"))</f>
        <v>Ikke med I order form</v>
      </c>
      <c r="AI418" s="171"/>
      <c r="AJ418" s="159">
        <v>7048652538581</v>
      </c>
      <c r="AK418" s="149">
        <f>IFERROR(VLOOKUP(AJ418,'2) Order Form'!$W$9:$W$724,1,FALSE),"Ikke med I order form")</f>
        <v>7048652538581</v>
      </c>
      <c r="AL418" s="182">
        <f>INDEX(ATS!$A:$AE,MATCH(ATS!$AJ418,ATS!$AD:$AD,0),1)</f>
        <v>828082</v>
      </c>
      <c r="AM418" s="182" t="str">
        <f>INDEX(ATS!$A:$AE,MATCH(ATS!$AJ418,ATS!$AD:$AD,0),2)</f>
        <v>Hunter Merino SS Jersey W</v>
      </c>
      <c r="AN418" s="183" t="str">
        <f>INDEX(ATS!$A:$AE,MATCH(ATS!$AJ418,ATS!$AD:$AD,0),4)</f>
        <v>RSWOD-M</v>
      </c>
      <c r="AP418" s="149">
        <v>7048652276346</v>
      </c>
      <c r="AQ418" s="149">
        <f t="shared" si="26"/>
        <v>7048652276346</v>
      </c>
      <c r="AR418" s="182">
        <f>INDEX(ATS!$A:$AE,MATCH(ATS!$AP418,ATS!$AD:$AD,0),1)</f>
        <v>828084</v>
      </c>
      <c r="AS418" s="182" t="str">
        <f>INDEX(ATS!$A:$AE,MATCH(ATS!$AP418,ATS!$AD:$AD,0),2)</f>
        <v>Hunter SS Jersey M</v>
      </c>
      <c r="AT418" s="182" t="str">
        <f>INDEX(ATS!$A:$AE,MATCH(ATS!$AP418,ATS!$AD:$AD,0),4)</f>
        <v>BLACK-M</v>
      </c>
      <c r="AU418" s="148" t="str">
        <f>INDEX(ATS!$A:$AE,MATCH(ATS!$AP418,ATS!$AD:$AD,0),7)</f>
        <v>Active</v>
      </c>
    </row>
    <row r="419" spans="1:47" x14ac:dyDescent="0.2">
      <c r="A419">
        <v>820090</v>
      </c>
      <c r="B419" t="s">
        <v>2208</v>
      </c>
      <c r="C419" t="s">
        <v>4226</v>
      </c>
      <c r="D419" t="s">
        <v>2222</v>
      </c>
      <c r="E419" t="s">
        <v>2221</v>
      </c>
      <c r="F419" t="s">
        <v>7</v>
      </c>
      <c r="G419" t="s">
        <v>401</v>
      </c>
      <c r="H419">
        <v>31</v>
      </c>
      <c r="I419">
        <v>31</v>
      </c>
      <c r="J419">
        <v>31</v>
      </c>
      <c r="K419">
        <v>31</v>
      </c>
      <c r="L419">
        <v>31</v>
      </c>
      <c r="M419">
        <v>31</v>
      </c>
      <c r="N419">
        <v>31</v>
      </c>
      <c r="O419">
        <v>31</v>
      </c>
      <c r="P419">
        <v>31</v>
      </c>
      <c r="Q419">
        <v>31</v>
      </c>
      <c r="R419">
        <v>31</v>
      </c>
      <c r="S419">
        <v>31</v>
      </c>
      <c r="T419">
        <v>31</v>
      </c>
      <c r="U419">
        <v>31</v>
      </c>
      <c r="V419">
        <v>31</v>
      </c>
      <c r="W419">
        <v>31</v>
      </c>
      <c r="X419">
        <v>31</v>
      </c>
      <c r="Y419">
        <v>31</v>
      </c>
      <c r="Z419">
        <v>31</v>
      </c>
      <c r="AA419">
        <v>31</v>
      </c>
      <c r="AC419" s="180" t="str">
        <f t="shared" si="27"/>
        <v>820090-RUST-M</v>
      </c>
      <c r="AD419" s="181">
        <f>IF(B419="NET","",IF(B419="","",IFERROR(VLOOKUP(AC419,EAN!$A:$B,2,FALSE),"MANGLER - MÅ OPPDATERE EAN-FANEN")))</f>
        <v>7048652609274</v>
      </c>
      <c r="AE419" s="180">
        <f t="shared" si="24"/>
        <v>31</v>
      </c>
      <c r="AF419" s="180">
        <f t="shared" si="25"/>
        <v>31</v>
      </c>
      <c r="AH419" s="149" t="str">
        <f>IF(B419="NET","",IFERROR(VLOOKUP(AD419,'2) Order Form'!$W$9:$W$684,1,FALSE),"Ikke med I order form"))</f>
        <v>Ikke med I order form</v>
      </c>
      <c r="AI419" s="171"/>
      <c r="AJ419" s="159">
        <v>7048652538574</v>
      </c>
      <c r="AK419" s="149">
        <f>IFERROR(VLOOKUP(AJ419,'2) Order Form'!$W$9:$W$724,1,FALSE),"Ikke med I order form")</f>
        <v>7048652538574</v>
      </c>
      <c r="AL419" s="182">
        <f>INDEX(ATS!$A:$AE,MATCH(ATS!$AJ419,ATS!$AD:$AD,0),1)</f>
        <v>828082</v>
      </c>
      <c r="AM419" s="182" t="str">
        <f>INDEX(ATS!$A:$AE,MATCH(ATS!$AJ419,ATS!$AD:$AD,0),2)</f>
        <v>Hunter Merino SS Jersey W</v>
      </c>
      <c r="AN419" s="183" t="str">
        <f>INDEX(ATS!$A:$AE,MATCH(ATS!$AJ419,ATS!$AD:$AD,0),4)</f>
        <v>RSWOD-L</v>
      </c>
      <c r="AP419" s="149">
        <v>7048652276339</v>
      </c>
      <c r="AQ419" s="149">
        <f t="shared" si="26"/>
        <v>7048652276339</v>
      </c>
      <c r="AR419" s="182">
        <f>INDEX(ATS!$A:$AE,MATCH(ATS!$AP419,ATS!$AD:$AD,0),1)</f>
        <v>828084</v>
      </c>
      <c r="AS419" s="182" t="str">
        <f>INDEX(ATS!$A:$AE,MATCH(ATS!$AP419,ATS!$AD:$AD,0),2)</f>
        <v>Hunter SS Jersey M</v>
      </c>
      <c r="AT419" s="182" t="str">
        <f>INDEX(ATS!$A:$AE,MATCH(ATS!$AP419,ATS!$AD:$AD,0),4)</f>
        <v>BLACK-L</v>
      </c>
      <c r="AU419" s="148" t="str">
        <f>INDEX(ATS!$A:$AE,MATCH(ATS!$AP419,ATS!$AD:$AD,0),7)</f>
        <v>Active</v>
      </c>
    </row>
    <row r="420" spans="1:47" x14ac:dyDescent="0.2">
      <c r="A420">
        <v>820090</v>
      </c>
      <c r="B420" t="s">
        <v>2208</v>
      </c>
      <c r="C420" t="s">
        <v>4226</v>
      </c>
      <c r="D420" t="s">
        <v>2223</v>
      </c>
      <c r="E420" t="s">
        <v>2221</v>
      </c>
      <c r="F420" t="s">
        <v>67</v>
      </c>
      <c r="G420" t="s">
        <v>401</v>
      </c>
      <c r="H420">
        <v>32</v>
      </c>
      <c r="I420">
        <v>32</v>
      </c>
      <c r="J420">
        <v>32</v>
      </c>
      <c r="K420">
        <v>32</v>
      </c>
      <c r="L420">
        <v>32</v>
      </c>
      <c r="M420">
        <v>32</v>
      </c>
      <c r="N420">
        <v>32</v>
      </c>
      <c r="O420">
        <v>32</v>
      </c>
      <c r="P420">
        <v>32</v>
      </c>
      <c r="Q420">
        <v>32</v>
      </c>
      <c r="R420">
        <v>32</v>
      </c>
      <c r="S420">
        <v>32</v>
      </c>
      <c r="T420">
        <v>32</v>
      </c>
      <c r="U420">
        <v>32</v>
      </c>
      <c r="V420">
        <v>32</v>
      </c>
      <c r="W420">
        <v>32</v>
      </c>
      <c r="X420">
        <v>32</v>
      </c>
      <c r="Y420">
        <v>32</v>
      </c>
      <c r="Z420">
        <v>32</v>
      </c>
      <c r="AA420">
        <v>32</v>
      </c>
      <c r="AC420" s="180" t="str">
        <f t="shared" si="27"/>
        <v>820090-RUST-L</v>
      </c>
      <c r="AD420" s="181">
        <f>IF(B420="NET","",IF(B420="","",IFERROR(VLOOKUP(AC420,EAN!$A:$B,2,FALSE),"MANGLER - MÅ OPPDATERE EAN-FANEN")))</f>
        <v>7048652609267</v>
      </c>
      <c r="AE420" s="180">
        <f t="shared" si="24"/>
        <v>32</v>
      </c>
      <c r="AF420" s="180">
        <f t="shared" si="25"/>
        <v>32</v>
      </c>
      <c r="AH420" s="149" t="str">
        <f>IF(B420="NET","",IFERROR(VLOOKUP(AD420,'2) Order Form'!$W$9:$W$684,1,FALSE),"Ikke med I order form"))</f>
        <v>Ikke med I order form</v>
      </c>
      <c r="AI420" s="171"/>
      <c r="AJ420" s="159">
        <v>7048652276605</v>
      </c>
      <c r="AK420" s="149">
        <f>IFERROR(VLOOKUP(AJ420,'2) Order Form'!$W$9:$W$724,1,FALSE),"Ikke med I order form")</f>
        <v>7048652276605</v>
      </c>
      <c r="AL420" s="182">
        <f>INDEX(ATS!$A:$AE,MATCH(ATS!$AJ420,ATS!$AD:$AD,0),1)</f>
        <v>828085</v>
      </c>
      <c r="AM420" s="182" t="str">
        <f>INDEX(ATS!$A:$AE,MATCH(ATS!$AJ420,ATS!$AD:$AD,0),2)</f>
        <v>Hunter SS Jersey W</v>
      </c>
      <c r="AN420" s="183" t="str">
        <f>INDEX(ATS!$A:$AE,MATCH(ATS!$AJ420,ATS!$AD:$AD,0),4)</f>
        <v>LTGRY-XS</v>
      </c>
      <c r="AP420" s="149">
        <v>7048652276360</v>
      </c>
      <c r="AQ420" s="149">
        <f t="shared" si="26"/>
        <v>7048652276360</v>
      </c>
      <c r="AR420" s="182">
        <f>INDEX(ATS!$A:$AE,MATCH(ATS!$AP420,ATS!$AD:$AD,0),1)</f>
        <v>828084</v>
      </c>
      <c r="AS420" s="182" t="str">
        <f>INDEX(ATS!$A:$AE,MATCH(ATS!$AP420,ATS!$AD:$AD,0),2)</f>
        <v>Hunter SS Jersey M</v>
      </c>
      <c r="AT420" s="182" t="str">
        <f>INDEX(ATS!$A:$AE,MATCH(ATS!$AP420,ATS!$AD:$AD,0),4)</f>
        <v>BLACK-XL</v>
      </c>
      <c r="AU420" s="148" t="str">
        <f>INDEX(ATS!$A:$AE,MATCH(ATS!$AP420,ATS!$AD:$AD,0),7)</f>
        <v>Active</v>
      </c>
    </row>
    <row r="421" spans="1:47" x14ac:dyDescent="0.2">
      <c r="A421">
        <v>820090</v>
      </c>
      <c r="B421" t="s">
        <v>2208</v>
      </c>
      <c r="C421" t="s">
        <v>4226</v>
      </c>
      <c r="D421" t="s">
        <v>2224</v>
      </c>
      <c r="E421" t="s">
        <v>2221</v>
      </c>
      <c r="F421" t="s">
        <v>68</v>
      </c>
      <c r="G421" t="s">
        <v>401</v>
      </c>
      <c r="H421">
        <v>13</v>
      </c>
      <c r="I421">
        <v>13</v>
      </c>
      <c r="J421">
        <v>13</v>
      </c>
      <c r="K421">
        <v>13</v>
      </c>
      <c r="L421">
        <v>13</v>
      </c>
      <c r="M421">
        <v>13</v>
      </c>
      <c r="N421">
        <v>13</v>
      </c>
      <c r="O421">
        <v>13</v>
      </c>
      <c r="P421">
        <v>13</v>
      </c>
      <c r="Q421">
        <v>13</v>
      </c>
      <c r="R421">
        <v>13</v>
      </c>
      <c r="S421">
        <v>13</v>
      </c>
      <c r="T421">
        <v>13</v>
      </c>
      <c r="U421">
        <v>13</v>
      </c>
      <c r="V421">
        <v>13</v>
      </c>
      <c r="W421">
        <v>13</v>
      </c>
      <c r="X421">
        <v>13</v>
      </c>
      <c r="Y421">
        <v>13</v>
      </c>
      <c r="Z421">
        <v>13</v>
      </c>
      <c r="AA421">
        <v>13</v>
      </c>
      <c r="AC421" s="180" t="str">
        <f t="shared" si="27"/>
        <v>820090-RUST-XL</v>
      </c>
      <c r="AD421" s="181">
        <f>IF(B421="NET","",IF(B421="","",IFERROR(VLOOKUP(AC421,EAN!$A:$B,2,FALSE),"MANGLER - MÅ OPPDATERE EAN-FANEN")))</f>
        <v>7048652609298</v>
      </c>
      <c r="AE421" s="180">
        <f t="shared" si="24"/>
        <v>13</v>
      </c>
      <c r="AF421" s="180">
        <f t="shared" si="25"/>
        <v>13</v>
      </c>
      <c r="AH421" s="149" t="str">
        <f>IF(B421="NET","",IFERROR(VLOOKUP(AD421,'2) Order Form'!$W$9:$W$684,1,FALSE),"Ikke med I order form"))</f>
        <v>Ikke med I order form</v>
      </c>
      <c r="AI421" s="171"/>
      <c r="AJ421" s="159">
        <v>7048652276599</v>
      </c>
      <c r="AK421" s="149">
        <f>IFERROR(VLOOKUP(AJ421,'2) Order Form'!$W$9:$W$724,1,FALSE),"Ikke med I order form")</f>
        <v>7048652276599</v>
      </c>
      <c r="AL421" s="182">
        <f>INDEX(ATS!$A:$AE,MATCH(ATS!$AJ421,ATS!$AD:$AD,0),1)</f>
        <v>828085</v>
      </c>
      <c r="AM421" s="182" t="str">
        <f>INDEX(ATS!$A:$AE,MATCH(ATS!$AJ421,ATS!$AD:$AD,0),2)</f>
        <v>Hunter SS Jersey W</v>
      </c>
      <c r="AN421" s="183" t="str">
        <f>INDEX(ATS!$A:$AE,MATCH(ATS!$AJ421,ATS!$AD:$AD,0),4)</f>
        <v>LTGRY-S</v>
      </c>
      <c r="AP421" s="149">
        <v>7048652538314</v>
      </c>
      <c r="AQ421" s="149">
        <f t="shared" si="26"/>
        <v>7048652538314</v>
      </c>
      <c r="AR421" s="182">
        <f>INDEX(ATS!$A:$AE,MATCH(ATS!$AP421,ATS!$AD:$AD,0),1)</f>
        <v>828084</v>
      </c>
      <c r="AS421" s="182" t="str">
        <f>INDEX(ATS!$A:$AE,MATCH(ATS!$AP421,ATS!$AD:$AD,0),2)</f>
        <v>Hunter SS Jersey M</v>
      </c>
      <c r="AT421" s="182" t="str">
        <f>INDEX(ATS!$A:$AE,MATCH(ATS!$AP421,ATS!$AD:$AD,0),4)</f>
        <v>MOSS-S</v>
      </c>
      <c r="AU421" s="148" t="str">
        <f>INDEX(ATS!$A:$AE,MATCH(ATS!$AP421,ATS!$AD:$AD,0),7)</f>
        <v>Stock</v>
      </c>
    </row>
    <row r="422" spans="1:47" x14ac:dyDescent="0.2">
      <c r="A422">
        <v>820090</v>
      </c>
      <c r="B422" t="s">
        <v>2208</v>
      </c>
      <c r="C422" t="s">
        <v>4226</v>
      </c>
      <c r="D422" t="s">
        <v>2225</v>
      </c>
      <c r="E422" t="s">
        <v>2226</v>
      </c>
      <c r="F422" t="s">
        <v>8</v>
      </c>
      <c r="G422" t="s">
        <v>401</v>
      </c>
      <c r="H422">
        <v>22</v>
      </c>
      <c r="I422">
        <v>22</v>
      </c>
      <c r="J422">
        <v>22</v>
      </c>
      <c r="K422">
        <v>22</v>
      </c>
      <c r="L422">
        <v>22</v>
      </c>
      <c r="M422">
        <v>22</v>
      </c>
      <c r="N422">
        <v>22</v>
      </c>
      <c r="O422">
        <v>22</v>
      </c>
      <c r="P422">
        <v>22</v>
      </c>
      <c r="Q422">
        <v>22</v>
      </c>
      <c r="R422">
        <v>22</v>
      </c>
      <c r="S422">
        <v>22</v>
      </c>
      <c r="T422">
        <v>22</v>
      </c>
      <c r="U422">
        <v>22</v>
      </c>
      <c r="V422">
        <v>22</v>
      </c>
      <c r="W422">
        <v>22</v>
      </c>
      <c r="X422">
        <v>22</v>
      </c>
      <c r="Y422">
        <v>22</v>
      </c>
      <c r="Z422">
        <v>22</v>
      </c>
      <c r="AA422">
        <v>22</v>
      </c>
      <c r="AC422" s="180" t="str">
        <f t="shared" si="27"/>
        <v>820090-SARCO-S</v>
      </c>
      <c r="AD422" s="181">
        <f>IF(B422="NET","",IF(B422="","",IFERROR(VLOOKUP(AC422,EAN!$A:$B,2,FALSE),"MANGLER - MÅ OPPDATERE EAN-FANEN")))</f>
        <v>7048652609328</v>
      </c>
      <c r="AE422" s="180">
        <f t="shared" si="24"/>
        <v>22</v>
      </c>
      <c r="AF422" s="180">
        <f t="shared" si="25"/>
        <v>22</v>
      </c>
      <c r="AH422" s="149" t="str">
        <f>IF(B422="NET","",IFERROR(VLOOKUP(AD422,'2) Order Form'!$W$9:$W$684,1,FALSE),"Ikke med I order form"))</f>
        <v>Ikke med I order form</v>
      </c>
      <c r="AI422" s="171"/>
      <c r="AJ422" s="159">
        <v>7048652276582</v>
      </c>
      <c r="AK422" s="149">
        <f>IFERROR(VLOOKUP(AJ422,'2) Order Form'!$W$9:$W$724,1,FALSE),"Ikke med I order form")</f>
        <v>7048652276582</v>
      </c>
      <c r="AL422" s="182">
        <f>INDEX(ATS!$A:$AE,MATCH(ATS!$AJ422,ATS!$AD:$AD,0),1)</f>
        <v>828085</v>
      </c>
      <c r="AM422" s="182" t="str">
        <f>INDEX(ATS!$A:$AE,MATCH(ATS!$AJ422,ATS!$AD:$AD,0),2)</f>
        <v>Hunter SS Jersey W</v>
      </c>
      <c r="AN422" s="183" t="str">
        <f>INDEX(ATS!$A:$AE,MATCH(ATS!$AJ422,ATS!$AD:$AD,0),4)</f>
        <v>LTGRY-M</v>
      </c>
      <c r="AP422" s="149">
        <v>7048652538307</v>
      </c>
      <c r="AQ422" s="149">
        <f t="shared" si="26"/>
        <v>7048652538307</v>
      </c>
      <c r="AR422" s="182">
        <f>INDEX(ATS!$A:$AE,MATCH(ATS!$AP422,ATS!$AD:$AD,0),1)</f>
        <v>828084</v>
      </c>
      <c r="AS422" s="182" t="str">
        <f>INDEX(ATS!$A:$AE,MATCH(ATS!$AP422,ATS!$AD:$AD,0),2)</f>
        <v>Hunter SS Jersey M</v>
      </c>
      <c r="AT422" s="182" t="str">
        <f>INDEX(ATS!$A:$AE,MATCH(ATS!$AP422,ATS!$AD:$AD,0),4)</f>
        <v>MOSS-M</v>
      </c>
      <c r="AU422" s="148" t="str">
        <f>INDEX(ATS!$A:$AE,MATCH(ATS!$AP422,ATS!$AD:$AD,0),7)</f>
        <v>Stock</v>
      </c>
    </row>
    <row r="423" spans="1:47" x14ac:dyDescent="0.2">
      <c r="A423">
        <v>820090</v>
      </c>
      <c r="B423" t="s">
        <v>2208</v>
      </c>
      <c r="C423" t="s">
        <v>4226</v>
      </c>
      <c r="D423" t="s">
        <v>2227</v>
      </c>
      <c r="E423" t="s">
        <v>2226</v>
      </c>
      <c r="F423" t="s">
        <v>7</v>
      </c>
      <c r="G423" t="s">
        <v>401</v>
      </c>
      <c r="H423">
        <v>69</v>
      </c>
      <c r="I423">
        <v>69</v>
      </c>
      <c r="J423">
        <v>69</v>
      </c>
      <c r="K423">
        <v>69</v>
      </c>
      <c r="L423">
        <v>69</v>
      </c>
      <c r="M423">
        <v>69</v>
      </c>
      <c r="N423">
        <v>69</v>
      </c>
      <c r="O423">
        <v>69</v>
      </c>
      <c r="P423">
        <v>69</v>
      </c>
      <c r="Q423">
        <v>69</v>
      </c>
      <c r="R423">
        <v>69</v>
      </c>
      <c r="S423">
        <v>69</v>
      </c>
      <c r="T423">
        <v>69</v>
      </c>
      <c r="U423">
        <v>69</v>
      </c>
      <c r="V423">
        <v>69</v>
      </c>
      <c r="W423">
        <v>69</v>
      </c>
      <c r="X423">
        <v>69</v>
      </c>
      <c r="Y423">
        <v>69</v>
      </c>
      <c r="Z423">
        <v>69</v>
      </c>
      <c r="AA423">
        <v>69</v>
      </c>
      <c r="AC423" s="180" t="str">
        <f t="shared" si="27"/>
        <v>820090-SARCO-M</v>
      </c>
      <c r="AD423" s="181">
        <f>IF(B423="NET","",IF(B423="","",IFERROR(VLOOKUP(AC423,EAN!$A:$B,2,FALSE),"MANGLER - MÅ OPPDATERE EAN-FANEN")))</f>
        <v>7048652609311</v>
      </c>
      <c r="AE423" s="180">
        <f t="shared" si="24"/>
        <v>69</v>
      </c>
      <c r="AF423" s="180">
        <f t="shared" si="25"/>
        <v>69</v>
      </c>
      <c r="AH423" s="133" t="str">
        <f>IF(B423="NET","",IFERROR(VLOOKUP(AD423,'2) Order Form'!$W$9:$W$684,1,FALSE),"Ikke med I order form"))</f>
        <v>Ikke med I order form</v>
      </c>
      <c r="AJ423" s="159">
        <v>7048652276575</v>
      </c>
      <c r="AK423" s="149">
        <f>IFERROR(VLOOKUP(AJ423,'2) Order Form'!$W$9:$W$724,1,FALSE),"Ikke med I order form")</f>
        <v>7048652276575</v>
      </c>
      <c r="AL423" s="182">
        <f>INDEX(ATS!$A:$AE,MATCH(ATS!$AJ423,ATS!$AD:$AD,0),1)</f>
        <v>828085</v>
      </c>
      <c r="AM423" s="182" t="str">
        <f>INDEX(ATS!$A:$AE,MATCH(ATS!$AJ423,ATS!$AD:$AD,0),2)</f>
        <v>Hunter SS Jersey W</v>
      </c>
      <c r="AN423" s="183" t="str">
        <f>INDEX(ATS!$A:$AE,MATCH(ATS!$AJ423,ATS!$AD:$AD,0),4)</f>
        <v>LTGRY-L</v>
      </c>
      <c r="AP423" s="149">
        <v>7048652538291</v>
      </c>
      <c r="AQ423" s="149">
        <f t="shared" si="26"/>
        <v>7048652538291</v>
      </c>
      <c r="AR423" s="182">
        <f>INDEX(ATS!$A:$AE,MATCH(ATS!$AP423,ATS!$AD:$AD,0),1)</f>
        <v>828084</v>
      </c>
      <c r="AS423" s="182" t="str">
        <f>INDEX(ATS!$A:$AE,MATCH(ATS!$AP423,ATS!$AD:$AD,0),2)</f>
        <v>Hunter SS Jersey M</v>
      </c>
      <c r="AT423" s="182" t="str">
        <f>INDEX(ATS!$A:$AE,MATCH(ATS!$AP423,ATS!$AD:$AD,0),4)</f>
        <v>MOSS-L</v>
      </c>
      <c r="AU423" s="148" t="str">
        <f>INDEX(ATS!$A:$AE,MATCH(ATS!$AP423,ATS!$AD:$AD,0),7)</f>
        <v>Stock</v>
      </c>
    </row>
    <row r="424" spans="1:47" x14ac:dyDescent="0.2">
      <c r="A424">
        <v>820090</v>
      </c>
      <c r="B424" t="s">
        <v>2208</v>
      </c>
      <c r="C424" t="s">
        <v>4226</v>
      </c>
      <c r="D424" t="s">
        <v>2228</v>
      </c>
      <c r="E424" t="s">
        <v>2226</v>
      </c>
      <c r="F424" t="s">
        <v>67</v>
      </c>
      <c r="G424" t="s">
        <v>401</v>
      </c>
      <c r="H424">
        <v>74</v>
      </c>
      <c r="I424">
        <v>74</v>
      </c>
      <c r="J424">
        <v>74</v>
      </c>
      <c r="K424">
        <v>74</v>
      </c>
      <c r="L424">
        <v>74</v>
      </c>
      <c r="M424">
        <v>74</v>
      </c>
      <c r="N424">
        <v>74</v>
      </c>
      <c r="O424">
        <v>74</v>
      </c>
      <c r="P424">
        <v>74</v>
      </c>
      <c r="Q424">
        <v>74</v>
      </c>
      <c r="R424">
        <v>74</v>
      </c>
      <c r="S424">
        <v>74</v>
      </c>
      <c r="T424">
        <v>74</v>
      </c>
      <c r="U424">
        <v>74</v>
      </c>
      <c r="V424">
        <v>74</v>
      </c>
      <c r="W424">
        <v>74</v>
      </c>
      <c r="X424">
        <v>74</v>
      </c>
      <c r="Y424">
        <v>74</v>
      </c>
      <c r="Z424">
        <v>74</v>
      </c>
      <c r="AA424">
        <v>74</v>
      </c>
      <c r="AC424" s="180" t="str">
        <f t="shared" si="27"/>
        <v>820090-SARCO-L</v>
      </c>
      <c r="AD424" s="181">
        <f>IF(B424="NET","",IF(B424="","",IFERROR(VLOOKUP(AC424,EAN!$A:$B,2,FALSE),"MANGLER - MÅ OPPDATERE EAN-FANEN")))</f>
        <v>7048652609304</v>
      </c>
      <c r="AE424" s="180">
        <f t="shared" si="24"/>
        <v>74</v>
      </c>
      <c r="AF424" s="180">
        <f t="shared" si="25"/>
        <v>74</v>
      </c>
      <c r="AH424" s="133" t="str">
        <f>IF(B424="NET","",IFERROR(VLOOKUP(AD424,'2) Order Form'!$W$9:$W$684,1,FALSE),"Ikke med I order form"))</f>
        <v>Ikke med I order form</v>
      </c>
      <c r="AJ424" s="159">
        <v>7048652538208</v>
      </c>
      <c r="AK424" s="149">
        <f>IFERROR(VLOOKUP(AJ424,'2) Order Form'!$W$9:$W$724,1,FALSE),"Ikke med I order form")</f>
        <v>7048652538208</v>
      </c>
      <c r="AL424" s="182">
        <f>INDEX(ATS!$A:$AE,MATCH(ATS!$AJ424,ATS!$AD:$AD,0),1)</f>
        <v>828085</v>
      </c>
      <c r="AM424" s="182" t="str">
        <f>INDEX(ATS!$A:$AE,MATCH(ATS!$AJ424,ATS!$AD:$AD,0),2)</f>
        <v>Hunter SS Jersey W</v>
      </c>
      <c r="AN424" s="183" t="str">
        <f>INDEX(ATS!$A:$AE,MATCH(ATS!$AJ424,ATS!$AD:$AD,0),4)</f>
        <v>RSWOD-XS</v>
      </c>
      <c r="AP424" s="149">
        <v>7048652538321</v>
      </c>
      <c r="AQ424" s="149">
        <f t="shared" si="26"/>
        <v>7048652538321</v>
      </c>
      <c r="AR424" s="182">
        <f>INDEX(ATS!$A:$AE,MATCH(ATS!$AP424,ATS!$AD:$AD,0),1)</f>
        <v>828084</v>
      </c>
      <c r="AS424" s="182" t="str">
        <f>INDEX(ATS!$A:$AE,MATCH(ATS!$AP424,ATS!$AD:$AD,0),2)</f>
        <v>Hunter SS Jersey M</v>
      </c>
      <c r="AT424" s="182" t="str">
        <f>INDEX(ATS!$A:$AE,MATCH(ATS!$AP424,ATS!$AD:$AD,0),4)</f>
        <v>MOSS-XL</v>
      </c>
      <c r="AU424" s="148" t="str">
        <f>INDEX(ATS!$A:$AE,MATCH(ATS!$AP424,ATS!$AD:$AD,0),7)</f>
        <v>Stock</v>
      </c>
    </row>
    <row r="425" spans="1:47" x14ac:dyDescent="0.2">
      <c r="A425">
        <v>820090</v>
      </c>
      <c r="B425" t="s">
        <v>2208</v>
      </c>
      <c r="C425" t="s">
        <v>4226</v>
      </c>
      <c r="D425" t="s">
        <v>2229</v>
      </c>
      <c r="E425" t="s">
        <v>2226</v>
      </c>
      <c r="F425" t="s">
        <v>68</v>
      </c>
      <c r="G425" t="s">
        <v>401</v>
      </c>
      <c r="H425">
        <v>38</v>
      </c>
      <c r="I425">
        <v>38</v>
      </c>
      <c r="J425">
        <v>38</v>
      </c>
      <c r="K425">
        <v>38</v>
      </c>
      <c r="L425">
        <v>38</v>
      </c>
      <c r="M425">
        <v>38</v>
      </c>
      <c r="N425">
        <v>38</v>
      </c>
      <c r="O425">
        <v>38</v>
      </c>
      <c r="P425">
        <v>38</v>
      </c>
      <c r="Q425">
        <v>38</v>
      </c>
      <c r="R425">
        <v>38</v>
      </c>
      <c r="S425">
        <v>38</v>
      </c>
      <c r="T425">
        <v>38</v>
      </c>
      <c r="U425">
        <v>38</v>
      </c>
      <c r="V425">
        <v>38</v>
      </c>
      <c r="W425">
        <v>38</v>
      </c>
      <c r="X425">
        <v>38</v>
      </c>
      <c r="Y425">
        <v>38</v>
      </c>
      <c r="Z425">
        <v>38</v>
      </c>
      <c r="AA425">
        <v>38</v>
      </c>
      <c r="AC425" s="180" t="str">
        <f t="shared" si="27"/>
        <v>820090-SARCO-XL</v>
      </c>
      <c r="AD425" s="181">
        <f>IF(B425="NET","",IF(B425="","",IFERROR(VLOOKUP(AC425,EAN!$A:$B,2,FALSE),"MANGLER - MÅ OPPDATERE EAN-FANEN")))</f>
        <v>7048652609335</v>
      </c>
      <c r="AE425" s="180">
        <f t="shared" si="24"/>
        <v>38</v>
      </c>
      <c r="AF425" s="180">
        <f t="shared" si="25"/>
        <v>38</v>
      </c>
      <c r="AH425" s="133" t="str">
        <f>IF(B425="NET","",IFERROR(VLOOKUP(AD425,'2) Order Form'!$W$9:$W$684,1,FALSE),"Ikke med I order form"))</f>
        <v>Ikke med I order form</v>
      </c>
      <c r="AJ425" s="159">
        <v>7048652538192</v>
      </c>
      <c r="AK425" s="149">
        <f>IFERROR(VLOOKUP(AJ425,'2) Order Form'!$W$9:$W$724,1,FALSE),"Ikke med I order form")</f>
        <v>7048652538192</v>
      </c>
      <c r="AL425" s="182">
        <f>INDEX(ATS!$A:$AE,MATCH(ATS!$AJ425,ATS!$AD:$AD,0),1)</f>
        <v>828085</v>
      </c>
      <c r="AM425" s="182" t="str">
        <f>INDEX(ATS!$A:$AE,MATCH(ATS!$AJ425,ATS!$AD:$AD,0),2)</f>
        <v>Hunter SS Jersey W</v>
      </c>
      <c r="AN425" s="183" t="str">
        <f>INDEX(ATS!$A:$AE,MATCH(ATS!$AJ425,ATS!$AD:$AD,0),4)</f>
        <v>RSWOD-S</v>
      </c>
      <c r="AP425" s="149">
        <v>7048652279132</v>
      </c>
      <c r="AQ425" s="149">
        <f t="shared" si="26"/>
        <v>7048652279132</v>
      </c>
      <c r="AR425" s="182">
        <f>INDEX(ATS!$A:$AE,MATCH(ATS!$AP425,ATS!$AD:$AD,0),1)</f>
        <v>828120</v>
      </c>
      <c r="AS425" s="182" t="str">
        <f>INDEX(ATS!$A:$AE,MATCH(ATS!$AP425,ATS!$AD:$AD,0),2)</f>
        <v>Crossfire Merino SS Jersey M</v>
      </c>
      <c r="AT425" s="182" t="str">
        <f>INDEX(ATS!$A:$AE,MATCH(ATS!$AP425,ATS!$AD:$AD,0),4)</f>
        <v>BLACK-S</v>
      </c>
      <c r="AU425" s="148" t="str">
        <f>INDEX(ATS!$A:$AE,MATCH(ATS!$AP425,ATS!$AD:$AD,0),7)</f>
        <v>Active</v>
      </c>
    </row>
    <row r="426" spans="1:47" x14ac:dyDescent="0.2">
      <c r="A426" s="155">
        <v>820091</v>
      </c>
      <c r="B426" t="s">
        <v>292</v>
      </c>
      <c r="H426" s="155">
        <v>202137</v>
      </c>
      <c r="I426" s="155">
        <v>202137</v>
      </c>
      <c r="J426" s="155">
        <v>202137</v>
      </c>
      <c r="K426" s="155">
        <v>202137</v>
      </c>
      <c r="L426" s="155">
        <v>202137</v>
      </c>
      <c r="M426" s="155">
        <v>202137</v>
      </c>
      <c r="N426" s="155">
        <v>202137</v>
      </c>
      <c r="O426" s="155">
        <v>202137</v>
      </c>
      <c r="P426" s="155">
        <v>202137</v>
      </c>
      <c r="Q426" s="155">
        <v>202137</v>
      </c>
      <c r="R426" s="155">
        <v>202137</v>
      </c>
      <c r="S426" s="155">
        <v>202137</v>
      </c>
      <c r="T426" s="155">
        <v>202137</v>
      </c>
      <c r="U426" s="155">
        <v>202137</v>
      </c>
      <c r="V426" s="155">
        <v>202137</v>
      </c>
      <c r="W426" s="155">
        <v>202137</v>
      </c>
      <c r="X426" s="155">
        <v>202137</v>
      </c>
      <c r="Y426" s="155">
        <v>202137</v>
      </c>
      <c r="Z426" s="155">
        <v>202137</v>
      </c>
      <c r="AA426" s="155">
        <v>202137</v>
      </c>
      <c r="AC426" s="180" t="str">
        <f t="shared" si="27"/>
        <v>820091-</v>
      </c>
      <c r="AD426" s="181" t="str">
        <f>IF(B426="NET","",IF(B426="","",IFERROR(VLOOKUP(AC426,EAN!$A:$B,2,FALSE),"MANGLER - MÅ OPPDATERE EAN-FANEN")))</f>
        <v/>
      </c>
      <c r="AE426" s="180">
        <f t="shared" si="24"/>
        <v>202137</v>
      </c>
      <c r="AF426" s="180">
        <f t="shared" si="25"/>
        <v>202137</v>
      </c>
      <c r="AH426" s="133" t="str">
        <f>IF(B426="NET","",IFERROR(VLOOKUP(AD426,'2) Order Form'!$W$9:$W$684,1,FALSE),"Ikke med I order form"))</f>
        <v/>
      </c>
      <c r="AJ426" s="159">
        <v>7048652538185</v>
      </c>
      <c r="AK426" s="149">
        <f>IFERROR(VLOOKUP(AJ426,'2) Order Form'!$W$9:$W$724,1,FALSE),"Ikke med I order form")</f>
        <v>7048652538185</v>
      </c>
      <c r="AL426" s="182">
        <f>INDEX(ATS!$A:$AE,MATCH(ATS!$AJ426,ATS!$AD:$AD,0),1)</f>
        <v>828085</v>
      </c>
      <c r="AM426" s="182" t="str">
        <f>INDEX(ATS!$A:$AE,MATCH(ATS!$AJ426,ATS!$AD:$AD,0),2)</f>
        <v>Hunter SS Jersey W</v>
      </c>
      <c r="AN426" s="183" t="str">
        <f>INDEX(ATS!$A:$AE,MATCH(ATS!$AJ426,ATS!$AD:$AD,0),4)</f>
        <v>RSWOD-M</v>
      </c>
      <c r="AP426" s="149">
        <v>7048652279125</v>
      </c>
      <c r="AQ426" s="149">
        <f t="shared" si="26"/>
        <v>7048652279125</v>
      </c>
      <c r="AR426" s="182">
        <f>INDEX(ATS!$A:$AE,MATCH(ATS!$AP426,ATS!$AD:$AD,0),1)</f>
        <v>828120</v>
      </c>
      <c r="AS426" s="182" t="str">
        <f>INDEX(ATS!$A:$AE,MATCH(ATS!$AP426,ATS!$AD:$AD,0),2)</f>
        <v>Crossfire Merino SS Jersey M</v>
      </c>
      <c r="AT426" s="182" t="str">
        <f>INDEX(ATS!$A:$AE,MATCH(ATS!$AP426,ATS!$AD:$AD,0),4)</f>
        <v>BLACK-M</v>
      </c>
      <c r="AU426" s="148" t="str">
        <f>INDEX(ATS!$A:$AE,MATCH(ATS!$AP426,ATS!$AD:$AD,0),7)</f>
        <v>Active</v>
      </c>
    </row>
    <row r="427" spans="1:47" x14ac:dyDescent="0.2">
      <c r="A427">
        <v>820091</v>
      </c>
      <c r="B427" t="s">
        <v>2230</v>
      </c>
      <c r="C427" t="s">
        <v>4226</v>
      </c>
      <c r="D427" t="s">
        <v>2209</v>
      </c>
      <c r="E427" t="s">
        <v>2210</v>
      </c>
      <c r="F427" t="s">
        <v>8</v>
      </c>
      <c r="G427" t="s">
        <v>128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C427" s="180" t="str">
        <f t="shared" si="27"/>
        <v>820091-88002-S</v>
      </c>
      <c r="AD427" s="181">
        <f>IF(B427="NET","",IF(B427="","",IFERROR(VLOOKUP(AC427,EAN!$A:$B,2,FALSE),"MANGLER - MÅ OPPDATERE EAN-FANEN")))</f>
        <v>7048652711465</v>
      </c>
      <c r="AE427" s="180">
        <f t="shared" si="24"/>
        <v>0</v>
      </c>
      <c r="AF427" s="180">
        <f t="shared" si="25"/>
        <v>0</v>
      </c>
      <c r="AH427" s="133" t="str">
        <f>IF(B427="NET","",IFERROR(VLOOKUP(AD427,'2) Order Form'!$W$9:$W$684,1,FALSE),"Ikke med I order form"))</f>
        <v>Ikke med I order form</v>
      </c>
      <c r="AJ427" s="159">
        <v>7048652538178</v>
      </c>
      <c r="AK427" s="149">
        <f>IFERROR(VLOOKUP(AJ427,'2) Order Form'!$W$9:$W$724,1,FALSE),"Ikke med I order form")</f>
        <v>7048652538178</v>
      </c>
      <c r="AL427" s="182">
        <f>INDEX(ATS!$A:$AE,MATCH(ATS!$AJ427,ATS!$AD:$AD,0),1)</f>
        <v>828085</v>
      </c>
      <c r="AM427" s="182" t="str">
        <f>INDEX(ATS!$A:$AE,MATCH(ATS!$AJ427,ATS!$AD:$AD,0),2)</f>
        <v>Hunter SS Jersey W</v>
      </c>
      <c r="AN427" s="183" t="str">
        <f>INDEX(ATS!$A:$AE,MATCH(ATS!$AJ427,ATS!$AD:$AD,0),4)</f>
        <v>RSWOD-L</v>
      </c>
      <c r="AP427" s="149">
        <v>7048652279118</v>
      </c>
      <c r="AQ427" s="149">
        <f t="shared" si="26"/>
        <v>7048652279118</v>
      </c>
      <c r="AR427" s="182">
        <f>INDEX(ATS!$A:$AE,MATCH(ATS!$AP427,ATS!$AD:$AD,0),1)</f>
        <v>828120</v>
      </c>
      <c r="AS427" s="182" t="str">
        <f>INDEX(ATS!$A:$AE,MATCH(ATS!$AP427,ATS!$AD:$AD,0),2)</f>
        <v>Crossfire Merino SS Jersey M</v>
      </c>
      <c r="AT427" s="182" t="str">
        <f>INDEX(ATS!$A:$AE,MATCH(ATS!$AP427,ATS!$AD:$AD,0),4)</f>
        <v>BLACK-L</v>
      </c>
      <c r="AU427" s="148" t="str">
        <f>INDEX(ATS!$A:$AE,MATCH(ATS!$AP427,ATS!$AD:$AD,0),7)</f>
        <v>Active</v>
      </c>
    </row>
    <row r="428" spans="1:47" x14ac:dyDescent="0.2">
      <c r="A428">
        <v>820091</v>
      </c>
      <c r="B428" t="s">
        <v>2230</v>
      </c>
      <c r="C428" t="s">
        <v>4226</v>
      </c>
      <c r="D428" t="s">
        <v>2211</v>
      </c>
      <c r="E428" t="s">
        <v>2210</v>
      </c>
      <c r="F428" t="s">
        <v>7</v>
      </c>
      <c r="G428" t="s">
        <v>128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C428" s="180" t="str">
        <f t="shared" si="27"/>
        <v>820091-88002-M</v>
      </c>
      <c r="AD428" s="181">
        <f>IF(B428="NET","",IF(B428="","",IFERROR(VLOOKUP(AC428,EAN!$A:$B,2,FALSE),"MANGLER - MÅ OPPDATERE EAN-FANEN")))</f>
        <v>7048652711458</v>
      </c>
      <c r="AE428" s="180">
        <f t="shared" si="24"/>
        <v>0</v>
      </c>
      <c r="AF428" s="180">
        <f t="shared" si="25"/>
        <v>0</v>
      </c>
      <c r="AH428" s="133" t="str">
        <f>IF(B428="NET","",IFERROR(VLOOKUP(AD428,'2) Order Form'!$W$9:$W$684,1,FALSE),"Ikke med I order form"))</f>
        <v>Ikke med I order form</v>
      </c>
      <c r="AJ428" s="159">
        <v>7048652326652</v>
      </c>
      <c r="AK428" s="149">
        <f>IFERROR(VLOOKUP(AJ428,'2) Order Form'!$W$9:$W$724,1,FALSE),"Ikke med I order form")</f>
        <v>7048652326652</v>
      </c>
      <c r="AL428" s="182">
        <f>INDEX(ATS!$A:$AE,MATCH(ATS!$AJ428,ATS!$AD:$AD,0),1)</f>
        <v>828121</v>
      </c>
      <c r="AM428" s="182" t="str">
        <f>INDEX(ATS!$A:$AE,MATCH(ATS!$AJ428,ATS!$AD:$AD,0),2)</f>
        <v>Crossfire Merino SS Jersey W</v>
      </c>
      <c r="AN428" s="183" t="str">
        <f>INDEX(ATS!$A:$AE,MATCH(ATS!$AJ428,ATS!$AD:$AD,0),4)</f>
        <v>GRBLU-XS</v>
      </c>
      <c r="AP428" s="149">
        <v>7048652279149</v>
      </c>
      <c r="AQ428" s="149">
        <f t="shared" si="26"/>
        <v>7048652279149</v>
      </c>
      <c r="AR428" s="182">
        <f>INDEX(ATS!$A:$AE,MATCH(ATS!$AP428,ATS!$AD:$AD,0),1)</f>
        <v>828120</v>
      </c>
      <c r="AS428" s="182" t="str">
        <f>INDEX(ATS!$A:$AE,MATCH(ATS!$AP428,ATS!$AD:$AD,0),2)</f>
        <v>Crossfire Merino SS Jersey M</v>
      </c>
      <c r="AT428" s="182" t="str">
        <f>INDEX(ATS!$A:$AE,MATCH(ATS!$AP428,ATS!$AD:$AD,0),4)</f>
        <v>BLACK-XL</v>
      </c>
      <c r="AU428" s="148" t="str">
        <f>INDEX(ATS!$A:$AE,MATCH(ATS!$AP428,ATS!$AD:$AD,0),7)</f>
        <v>Active</v>
      </c>
    </row>
    <row r="429" spans="1:47" x14ac:dyDescent="0.2">
      <c r="A429">
        <v>820091</v>
      </c>
      <c r="B429" t="s">
        <v>2230</v>
      </c>
      <c r="C429" t="s">
        <v>4226</v>
      </c>
      <c r="D429" t="s">
        <v>2212</v>
      </c>
      <c r="E429" t="s">
        <v>2210</v>
      </c>
      <c r="F429" t="s">
        <v>67</v>
      </c>
      <c r="G429" t="s">
        <v>128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C429" s="180" t="str">
        <f t="shared" si="27"/>
        <v>820091-88002-L</v>
      </c>
      <c r="AD429" s="181">
        <f>IF(B429="NET","",IF(B429="","",IFERROR(VLOOKUP(AC429,EAN!$A:$B,2,FALSE),"MANGLER - MÅ OPPDATERE EAN-FANEN")))</f>
        <v>7048652711441</v>
      </c>
      <c r="AE429" s="180">
        <f t="shared" si="24"/>
        <v>0</v>
      </c>
      <c r="AF429" s="180">
        <f t="shared" si="25"/>
        <v>0</v>
      </c>
      <c r="AH429" s="133" t="str">
        <f>IF(B429="NET","",IFERROR(VLOOKUP(AD429,'2) Order Form'!$W$9:$W$684,1,FALSE),"Ikke med I order form"))</f>
        <v>Ikke med I order form</v>
      </c>
      <c r="AJ429" s="159">
        <v>7048652326645</v>
      </c>
      <c r="AK429" s="149">
        <f>IFERROR(VLOOKUP(AJ429,'2) Order Form'!$W$9:$W$724,1,FALSE),"Ikke med I order form")</f>
        <v>7048652326645</v>
      </c>
      <c r="AL429" s="182">
        <f>INDEX(ATS!$A:$AE,MATCH(ATS!$AJ429,ATS!$AD:$AD,0),1)</f>
        <v>828121</v>
      </c>
      <c r="AM429" s="182" t="str">
        <f>INDEX(ATS!$A:$AE,MATCH(ATS!$AJ429,ATS!$AD:$AD,0),2)</f>
        <v>Crossfire Merino SS Jersey W</v>
      </c>
      <c r="AN429" s="183" t="str">
        <f>INDEX(ATS!$A:$AE,MATCH(ATS!$AJ429,ATS!$AD:$AD,0),4)</f>
        <v>GRBLU-S</v>
      </c>
      <c r="AP429" s="149">
        <v>7048652536310</v>
      </c>
      <c r="AQ429" s="149">
        <f t="shared" si="26"/>
        <v>7048652536310</v>
      </c>
      <c r="AR429" s="182">
        <f>INDEX(ATS!$A:$AE,MATCH(ATS!$AP429,ATS!$AD:$AD,0),1)</f>
        <v>828120</v>
      </c>
      <c r="AS429" s="182" t="str">
        <f>INDEX(ATS!$A:$AE,MATCH(ATS!$AP429,ATS!$AD:$AD,0),2)</f>
        <v>Crossfire Merino SS Jersey M</v>
      </c>
      <c r="AT429" s="182" t="str">
        <f>INDEX(ATS!$A:$AE,MATCH(ATS!$AP429,ATS!$AD:$AD,0),4)</f>
        <v>FOGRN-S</v>
      </c>
      <c r="AU429" s="148" t="str">
        <f>INDEX(ATS!$A:$AE,MATCH(ATS!$AP429,ATS!$AD:$AD,0),7)</f>
        <v>Stock</v>
      </c>
    </row>
    <row r="430" spans="1:47" x14ac:dyDescent="0.2">
      <c r="A430">
        <v>820091</v>
      </c>
      <c r="B430" t="s">
        <v>2230</v>
      </c>
      <c r="C430" t="s">
        <v>4226</v>
      </c>
      <c r="D430" t="s">
        <v>2213</v>
      </c>
      <c r="E430" t="s">
        <v>2210</v>
      </c>
      <c r="F430" t="s">
        <v>68</v>
      </c>
      <c r="G430" t="s">
        <v>128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C430" s="180" t="str">
        <f t="shared" si="27"/>
        <v>820091-88002-XL</v>
      </c>
      <c r="AD430" s="181">
        <f>IF(B430="NET","",IF(B430="","",IFERROR(VLOOKUP(AC430,EAN!$A:$B,2,FALSE),"MANGLER - MÅ OPPDATERE EAN-FANEN")))</f>
        <v>7048652711472</v>
      </c>
      <c r="AE430" s="180">
        <f t="shared" si="24"/>
        <v>0</v>
      </c>
      <c r="AF430" s="180">
        <f t="shared" si="25"/>
        <v>0</v>
      </c>
      <c r="AH430" s="133" t="str">
        <f>IF(B430="NET","",IFERROR(VLOOKUP(AD430,'2) Order Form'!$W$9:$W$684,1,FALSE),"Ikke med I order form"))</f>
        <v>Ikke med I order form</v>
      </c>
      <c r="AJ430" s="159">
        <v>7048652326638</v>
      </c>
      <c r="AK430" s="149">
        <f>IFERROR(VLOOKUP(AJ430,'2) Order Form'!$W$9:$W$724,1,FALSE),"Ikke med I order form")</f>
        <v>7048652326638</v>
      </c>
      <c r="AL430" s="182">
        <f>INDEX(ATS!$A:$AE,MATCH(ATS!$AJ430,ATS!$AD:$AD,0),1)</f>
        <v>828121</v>
      </c>
      <c r="AM430" s="182" t="str">
        <f>INDEX(ATS!$A:$AE,MATCH(ATS!$AJ430,ATS!$AD:$AD,0),2)</f>
        <v>Crossfire Merino SS Jersey W</v>
      </c>
      <c r="AN430" s="183" t="str">
        <f>INDEX(ATS!$A:$AE,MATCH(ATS!$AJ430,ATS!$AD:$AD,0),4)</f>
        <v>GRBLU-M</v>
      </c>
      <c r="AP430" s="149">
        <v>7048652536303</v>
      </c>
      <c r="AQ430" s="149">
        <f t="shared" si="26"/>
        <v>7048652536303</v>
      </c>
      <c r="AR430" s="182">
        <f>INDEX(ATS!$A:$AE,MATCH(ATS!$AP430,ATS!$AD:$AD,0),1)</f>
        <v>828120</v>
      </c>
      <c r="AS430" s="182" t="str">
        <f>INDEX(ATS!$A:$AE,MATCH(ATS!$AP430,ATS!$AD:$AD,0),2)</f>
        <v>Crossfire Merino SS Jersey M</v>
      </c>
      <c r="AT430" s="182" t="str">
        <f>INDEX(ATS!$A:$AE,MATCH(ATS!$AP430,ATS!$AD:$AD,0),4)</f>
        <v>FOGRN-M</v>
      </c>
      <c r="AU430" s="148" t="str">
        <f>INDEX(ATS!$A:$AE,MATCH(ATS!$AP430,ATS!$AD:$AD,0),7)</f>
        <v>Stock</v>
      </c>
    </row>
    <row r="431" spans="1:47" x14ac:dyDescent="0.2">
      <c r="A431">
        <v>820091</v>
      </c>
      <c r="B431" t="s">
        <v>2230</v>
      </c>
      <c r="C431" t="s">
        <v>4226</v>
      </c>
      <c r="D431" t="s">
        <v>142</v>
      </c>
      <c r="E431" t="s">
        <v>94</v>
      </c>
      <c r="F431" t="s">
        <v>8</v>
      </c>
      <c r="G431" t="s">
        <v>128</v>
      </c>
      <c r="H431">
        <v>39</v>
      </c>
      <c r="I431">
        <v>39</v>
      </c>
      <c r="J431">
        <v>39</v>
      </c>
      <c r="K431">
        <v>39</v>
      </c>
      <c r="L431">
        <v>39</v>
      </c>
      <c r="M431">
        <v>39</v>
      </c>
      <c r="N431">
        <v>39</v>
      </c>
      <c r="O431">
        <v>39</v>
      </c>
      <c r="P431">
        <v>39</v>
      </c>
      <c r="Q431">
        <v>39</v>
      </c>
      <c r="R431">
        <v>39</v>
      </c>
      <c r="S431">
        <v>39</v>
      </c>
      <c r="T431">
        <v>39</v>
      </c>
      <c r="U431">
        <v>39</v>
      </c>
      <c r="V431">
        <v>39</v>
      </c>
      <c r="W431">
        <v>39</v>
      </c>
      <c r="X431">
        <v>39</v>
      </c>
      <c r="Y431">
        <v>39</v>
      </c>
      <c r="Z431">
        <v>39</v>
      </c>
      <c r="AA431">
        <v>39</v>
      </c>
      <c r="AC431" s="180" t="str">
        <f t="shared" si="27"/>
        <v>820091-BLACK-S</v>
      </c>
      <c r="AD431" s="181">
        <f>IF(B431="NET","",IF(B431="","",IFERROR(VLOOKUP(AC431,EAN!$A:$B,2,FALSE),"MANGLER - MÅ OPPDATERE EAN-FANEN")))</f>
        <v>7048652459749</v>
      </c>
      <c r="AE431" s="180">
        <f t="shared" si="24"/>
        <v>39</v>
      </c>
      <c r="AF431" s="180">
        <f t="shared" si="25"/>
        <v>39</v>
      </c>
      <c r="AH431" s="133" t="str">
        <f>IF(B431="NET","",IFERROR(VLOOKUP(AD431,'2) Order Form'!$W$9:$W$684,1,FALSE),"Ikke med I order form"))</f>
        <v>Ikke med I order form</v>
      </c>
      <c r="AJ431" s="159">
        <v>7048652326621</v>
      </c>
      <c r="AK431" s="149">
        <f>IFERROR(VLOOKUP(AJ431,'2) Order Form'!$W$9:$W$724,1,FALSE),"Ikke med I order form")</f>
        <v>7048652326621</v>
      </c>
      <c r="AL431" s="182">
        <f>INDEX(ATS!$A:$AE,MATCH(ATS!$AJ431,ATS!$AD:$AD,0),1)</f>
        <v>828121</v>
      </c>
      <c r="AM431" s="182" t="str">
        <f>INDEX(ATS!$A:$AE,MATCH(ATS!$AJ431,ATS!$AD:$AD,0),2)</f>
        <v>Crossfire Merino SS Jersey W</v>
      </c>
      <c r="AN431" s="183" t="str">
        <f>INDEX(ATS!$A:$AE,MATCH(ATS!$AJ431,ATS!$AD:$AD,0),4)</f>
        <v>GRBLU-L</v>
      </c>
      <c r="AP431" s="149">
        <v>7048652536297</v>
      </c>
      <c r="AQ431" s="149">
        <f t="shared" si="26"/>
        <v>7048652536297</v>
      </c>
      <c r="AR431" s="182">
        <f>INDEX(ATS!$A:$AE,MATCH(ATS!$AP431,ATS!$AD:$AD,0),1)</f>
        <v>828120</v>
      </c>
      <c r="AS431" s="182" t="str">
        <f>INDEX(ATS!$A:$AE,MATCH(ATS!$AP431,ATS!$AD:$AD,0),2)</f>
        <v>Crossfire Merino SS Jersey M</v>
      </c>
      <c r="AT431" s="182" t="str">
        <f>INDEX(ATS!$A:$AE,MATCH(ATS!$AP431,ATS!$AD:$AD,0),4)</f>
        <v>FOGRN-L</v>
      </c>
      <c r="AU431" s="148" t="str">
        <f>INDEX(ATS!$A:$AE,MATCH(ATS!$AP431,ATS!$AD:$AD,0),7)</f>
        <v>Stock</v>
      </c>
    </row>
    <row r="432" spans="1:47" x14ac:dyDescent="0.2">
      <c r="A432">
        <v>820091</v>
      </c>
      <c r="B432" t="s">
        <v>2230</v>
      </c>
      <c r="C432" t="s">
        <v>4226</v>
      </c>
      <c r="D432" t="s">
        <v>143</v>
      </c>
      <c r="E432" t="s">
        <v>94</v>
      </c>
      <c r="F432" t="s">
        <v>7</v>
      </c>
      <c r="G432" t="s">
        <v>128</v>
      </c>
      <c r="H432">
        <v>74</v>
      </c>
      <c r="I432">
        <v>74</v>
      </c>
      <c r="J432">
        <v>74</v>
      </c>
      <c r="K432">
        <v>74</v>
      </c>
      <c r="L432">
        <v>74</v>
      </c>
      <c r="M432">
        <v>74</v>
      </c>
      <c r="N432">
        <v>74</v>
      </c>
      <c r="O432">
        <v>74</v>
      </c>
      <c r="P432">
        <v>74</v>
      </c>
      <c r="Q432">
        <v>74</v>
      </c>
      <c r="R432">
        <v>74</v>
      </c>
      <c r="S432">
        <v>74</v>
      </c>
      <c r="T432">
        <v>74</v>
      </c>
      <c r="U432">
        <v>74</v>
      </c>
      <c r="V432">
        <v>74</v>
      </c>
      <c r="W432">
        <v>74</v>
      </c>
      <c r="X432">
        <v>74</v>
      </c>
      <c r="Y432">
        <v>74</v>
      </c>
      <c r="Z432">
        <v>74</v>
      </c>
      <c r="AA432">
        <v>74</v>
      </c>
      <c r="AC432" s="180" t="str">
        <f t="shared" si="27"/>
        <v>820091-BLACK-M</v>
      </c>
      <c r="AD432" s="181">
        <f>IF(B432="NET","",IF(B432="","",IFERROR(VLOOKUP(AC432,EAN!$A:$B,2,FALSE),"MANGLER - MÅ OPPDATERE EAN-FANEN")))</f>
        <v>7048652459732</v>
      </c>
      <c r="AE432" s="180">
        <f t="shared" si="24"/>
        <v>74</v>
      </c>
      <c r="AF432" s="180">
        <f t="shared" si="25"/>
        <v>74</v>
      </c>
      <c r="AH432" s="133" t="str">
        <f>IF(B432="NET","",IFERROR(VLOOKUP(AD432,'2) Order Form'!$W$9:$W$684,1,FALSE),"Ikke med I order form"))</f>
        <v>Ikke med I order form</v>
      </c>
      <c r="AJ432" s="159">
        <v>7048652536242</v>
      </c>
      <c r="AK432" s="149">
        <f>IFERROR(VLOOKUP(AJ432,'2) Order Form'!$W$9:$W$724,1,FALSE),"Ikke med I order form")</f>
        <v>7048652536242</v>
      </c>
      <c r="AL432" s="182">
        <f>INDEX(ATS!$A:$AE,MATCH(ATS!$AJ432,ATS!$AD:$AD,0),1)</f>
        <v>828121</v>
      </c>
      <c r="AM432" s="182" t="str">
        <f>INDEX(ATS!$A:$AE,MATCH(ATS!$AJ432,ATS!$AD:$AD,0),2)</f>
        <v>Crossfire Merino SS Jersey W</v>
      </c>
      <c r="AN432" s="183" t="str">
        <f>INDEX(ATS!$A:$AE,MATCH(ATS!$AJ432,ATS!$AD:$AD,0),4)</f>
        <v>RSWOD-XS</v>
      </c>
      <c r="AP432" s="149">
        <v>7048652536327</v>
      </c>
      <c r="AQ432" s="149">
        <f t="shared" si="26"/>
        <v>7048652536327</v>
      </c>
      <c r="AR432" s="182">
        <f>INDEX(ATS!$A:$AE,MATCH(ATS!$AP432,ATS!$AD:$AD,0),1)</f>
        <v>828120</v>
      </c>
      <c r="AS432" s="182" t="str">
        <f>INDEX(ATS!$A:$AE,MATCH(ATS!$AP432,ATS!$AD:$AD,0),2)</f>
        <v>Crossfire Merino SS Jersey M</v>
      </c>
      <c r="AT432" s="182" t="str">
        <f>INDEX(ATS!$A:$AE,MATCH(ATS!$AP432,ATS!$AD:$AD,0),4)</f>
        <v>FOGRN-XL</v>
      </c>
      <c r="AU432" s="148" t="str">
        <f>INDEX(ATS!$A:$AE,MATCH(ATS!$AP432,ATS!$AD:$AD,0),7)</f>
        <v>Stock</v>
      </c>
    </row>
    <row r="433" spans="1:47" x14ac:dyDescent="0.2">
      <c r="A433">
        <v>820091</v>
      </c>
      <c r="B433" t="s">
        <v>2230</v>
      </c>
      <c r="C433" t="s">
        <v>4226</v>
      </c>
      <c r="D433" t="s">
        <v>144</v>
      </c>
      <c r="E433" t="s">
        <v>94</v>
      </c>
      <c r="F433" t="s">
        <v>67</v>
      </c>
      <c r="G433" t="s">
        <v>128</v>
      </c>
      <c r="H433">
        <v>94</v>
      </c>
      <c r="I433">
        <v>94</v>
      </c>
      <c r="J433">
        <v>94</v>
      </c>
      <c r="K433">
        <v>94</v>
      </c>
      <c r="L433">
        <v>94</v>
      </c>
      <c r="M433">
        <v>94</v>
      </c>
      <c r="N433">
        <v>94</v>
      </c>
      <c r="O433">
        <v>94</v>
      </c>
      <c r="P433">
        <v>94</v>
      </c>
      <c r="Q433">
        <v>94</v>
      </c>
      <c r="R433">
        <v>94</v>
      </c>
      <c r="S433">
        <v>94</v>
      </c>
      <c r="T433">
        <v>94</v>
      </c>
      <c r="U433">
        <v>94</v>
      </c>
      <c r="V433">
        <v>94</v>
      </c>
      <c r="W433">
        <v>94</v>
      </c>
      <c r="X433">
        <v>94</v>
      </c>
      <c r="Y433">
        <v>94</v>
      </c>
      <c r="Z433">
        <v>94</v>
      </c>
      <c r="AA433">
        <v>94</v>
      </c>
      <c r="AC433" s="180" t="str">
        <f t="shared" si="27"/>
        <v>820091-BLACK-L</v>
      </c>
      <c r="AD433" s="181">
        <f>IF(B433="NET","",IF(B433="","",IFERROR(VLOOKUP(AC433,EAN!$A:$B,2,FALSE),"MANGLER - MÅ OPPDATERE EAN-FANEN")))</f>
        <v>7048652459725</v>
      </c>
      <c r="AE433" s="180">
        <f t="shared" si="24"/>
        <v>94</v>
      </c>
      <c r="AF433" s="180">
        <f t="shared" si="25"/>
        <v>94</v>
      </c>
      <c r="AH433" s="133" t="str">
        <f>IF(B433="NET","",IFERROR(VLOOKUP(AD433,'2) Order Form'!$W$9:$W$684,1,FALSE),"Ikke med I order form"))</f>
        <v>Ikke med I order form</v>
      </c>
      <c r="AJ433" s="159">
        <v>7048652536235</v>
      </c>
      <c r="AK433" s="149">
        <f>IFERROR(VLOOKUP(AJ433,'2) Order Form'!$W$9:$W$724,1,FALSE),"Ikke med I order form")</f>
        <v>7048652536235</v>
      </c>
      <c r="AL433" s="182">
        <f>INDEX(ATS!$A:$AE,MATCH(ATS!$AJ433,ATS!$AD:$AD,0),1)</f>
        <v>828121</v>
      </c>
      <c r="AM433" s="182" t="str">
        <f>INDEX(ATS!$A:$AE,MATCH(ATS!$AJ433,ATS!$AD:$AD,0),2)</f>
        <v>Crossfire Merino SS Jersey W</v>
      </c>
      <c r="AN433" s="183" t="str">
        <f>INDEX(ATS!$A:$AE,MATCH(ATS!$AJ433,ATS!$AD:$AD,0),4)</f>
        <v>RSWOD-S</v>
      </c>
      <c r="AP433" s="149">
        <v>7048652279217</v>
      </c>
      <c r="AQ433" s="149">
        <f t="shared" si="26"/>
        <v>7048652279217</v>
      </c>
      <c r="AR433" s="182">
        <f>INDEX(ATS!$A:$AE,MATCH(ATS!$AP433,ATS!$AD:$AD,0),1)</f>
        <v>828120</v>
      </c>
      <c r="AS433" s="182" t="str">
        <f>INDEX(ATS!$A:$AE,MATCH(ATS!$AP433,ATS!$AD:$AD,0),2)</f>
        <v>Crossfire Merino SS Jersey M</v>
      </c>
      <c r="AT433" s="182" t="str">
        <f>INDEX(ATS!$A:$AE,MATCH(ATS!$AP433,ATS!$AD:$AD,0),4)</f>
        <v>ONBLU-S</v>
      </c>
      <c r="AU433" s="148" t="str">
        <f>INDEX(ATS!$A:$AE,MATCH(ATS!$AP433,ATS!$AD:$AD,0),7)</f>
        <v>Stock</v>
      </c>
    </row>
    <row r="434" spans="1:47" x14ac:dyDescent="0.2">
      <c r="A434">
        <v>820091</v>
      </c>
      <c r="B434" t="s">
        <v>2230</v>
      </c>
      <c r="C434" t="s">
        <v>4226</v>
      </c>
      <c r="D434" t="s">
        <v>145</v>
      </c>
      <c r="E434" t="s">
        <v>94</v>
      </c>
      <c r="F434" t="s">
        <v>68</v>
      </c>
      <c r="G434" t="s">
        <v>128</v>
      </c>
      <c r="H434">
        <v>60</v>
      </c>
      <c r="I434">
        <v>60</v>
      </c>
      <c r="J434">
        <v>60</v>
      </c>
      <c r="K434">
        <v>60</v>
      </c>
      <c r="L434">
        <v>60</v>
      </c>
      <c r="M434">
        <v>60</v>
      </c>
      <c r="N434">
        <v>60</v>
      </c>
      <c r="O434">
        <v>60</v>
      </c>
      <c r="P434">
        <v>60</v>
      </c>
      <c r="Q434">
        <v>60</v>
      </c>
      <c r="R434">
        <v>60</v>
      </c>
      <c r="S434">
        <v>60</v>
      </c>
      <c r="T434">
        <v>60</v>
      </c>
      <c r="U434">
        <v>60</v>
      </c>
      <c r="V434">
        <v>60</v>
      </c>
      <c r="W434">
        <v>60</v>
      </c>
      <c r="X434">
        <v>60</v>
      </c>
      <c r="Y434">
        <v>60</v>
      </c>
      <c r="Z434">
        <v>60</v>
      </c>
      <c r="AA434">
        <v>60</v>
      </c>
      <c r="AC434" s="180" t="str">
        <f t="shared" si="27"/>
        <v>820091-BLACK-XL</v>
      </c>
      <c r="AD434" s="181">
        <f>IF(B434="NET","",IF(B434="","",IFERROR(VLOOKUP(AC434,EAN!$A:$B,2,FALSE),"MANGLER - MÅ OPPDATERE EAN-FANEN")))</f>
        <v>7048652459756</v>
      </c>
      <c r="AE434" s="180">
        <f t="shared" si="24"/>
        <v>60</v>
      </c>
      <c r="AF434" s="180">
        <f t="shared" si="25"/>
        <v>60</v>
      </c>
      <c r="AH434" s="133" t="str">
        <f>IF(B434="NET","",IFERROR(VLOOKUP(AD434,'2) Order Form'!$W$9:$W$684,1,FALSE),"Ikke med I order form"))</f>
        <v>Ikke med I order form</v>
      </c>
      <c r="AJ434" s="159">
        <v>7048652536228</v>
      </c>
      <c r="AK434" s="149">
        <f>IFERROR(VLOOKUP(AJ434,'2) Order Form'!$W$9:$W$724,1,FALSE),"Ikke med I order form")</f>
        <v>7048652536228</v>
      </c>
      <c r="AL434" s="182">
        <f>INDEX(ATS!$A:$AE,MATCH(ATS!$AJ434,ATS!$AD:$AD,0),1)</f>
        <v>828121</v>
      </c>
      <c r="AM434" s="182" t="str">
        <f>INDEX(ATS!$A:$AE,MATCH(ATS!$AJ434,ATS!$AD:$AD,0),2)</f>
        <v>Crossfire Merino SS Jersey W</v>
      </c>
      <c r="AN434" s="183" t="str">
        <f>INDEX(ATS!$A:$AE,MATCH(ATS!$AJ434,ATS!$AD:$AD,0),4)</f>
        <v>RSWOD-M</v>
      </c>
      <c r="AP434" s="149">
        <v>7048652279200</v>
      </c>
      <c r="AQ434" s="149">
        <f t="shared" si="26"/>
        <v>7048652279200</v>
      </c>
      <c r="AR434" s="182">
        <f>INDEX(ATS!$A:$AE,MATCH(ATS!$AP434,ATS!$AD:$AD,0),1)</f>
        <v>828120</v>
      </c>
      <c r="AS434" s="182" t="str">
        <f>INDEX(ATS!$A:$AE,MATCH(ATS!$AP434,ATS!$AD:$AD,0),2)</f>
        <v>Crossfire Merino SS Jersey M</v>
      </c>
      <c r="AT434" s="182" t="str">
        <f>INDEX(ATS!$A:$AE,MATCH(ATS!$AP434,ATS!$AD:$AD,0),4)</f>
        <v>ONBLU-M</v>
      </c>
      <c r="AU434" s="148" t="str">
        <f>INDEX(ATS!$A:$AE,MATCH(ATS!$AP434,ATS!$AD:$AD,0),7)</f>
        <v>Stock</v>
      </c>
    </row>
    <row r="435" spans="1:47" x14ac:dyDescent="0.2">
      <c r="A435">
        <v>820091</v>
      </c>
      <c r="B435" t="s">
        <v>2230</v>
      </c>
      <c r="C435" t="s">
        <v>4226</v>
      </c>
      <c r="D435" t="s">
        <v>408</v>
      </c>
      <c r="E435" t="s">
        <v>2214</v>
      </c>
      <c r="F435" t="s">
        <v>8</v>
      </c>
      <c r="G435" t="s">
        <v>401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C435" s="180" t="str">
        <f t="shared" si="27"/>
        <v>820091-OCHER-S</v>
      </c>
      <c r="AD435" s="181">
        <f>IF(B435="NET","",IF(B435="","",IFERROR(VLOOKUP(AC435,EAN!$A:$B,2,FALSE),"MANGLER - MÅ OPPDATERE EAN-FANEN")))</f>
        <v>7048652459787</v>
      </c>
      <c r="AE435" s="180">
        <f t="shared" si="24"/>
        <v>0</v>
      </c>
      <c r="AF435" s="180">
        <f t="shared" si="25"/>
        <v>0</v>
      </c>
      <c r="AH435" s="133" t="str">
        <f>IF(B435="NET","",IFERROR(VLOOKUP(AD435,'2) Order Form'!$W$9:$W$684,1,FALSE),"Ikke med I order form"))</f>
        <v>Ikke med I order form</v>
      </c>
      <c r="AJ435" s="159">
        <v>7048652536211</v>
      </c>
      <c r="AK435" s="149">
        <f>IFERROR(VLOOKUP(AJ435,'2) Order Form'!$W$9:$W$724,1,FALSE),"Ikke med I order form")</f>
        <v>7048652536211</v>
      </c>
      <c r="AL435" s="182">
        <f>INDEX(ATS!$A:$AE,MATCH(ATS!$AJ435,ATS!$AD:$AD,0),1)</f>
        <v>828121</v>
      </c>
      <c r="AM435" s="182" t="str">
        <f>INDEX(ATS!$A:$AE,MATCH(ATS!$AJ435,ATS!$AD:$AD,0),2)</f>
        <v>Crossfire Merino SS Jersey W</v>
      </c>
      <c r="AN435" s="183" t="str">
        <f>INDEX(ATS!$A:$AE,MATCH(ATS!$AJ435,ATS!$AD:$AD,0),4)</f>
        <v>RSWOD-L</v>
      </c>
      <c r="AP435" s="149">
        <v>7048652279194</v>
      </c>
      <c r="AQ435" s="149">
        <f t="shared" si="26"/>
        <v>7048652279194</v>
      </c>
      <c r="AR435" s="182">
        <f>INDEX(ATS!$A:$AE,MATCH(ATS!$AP435,ATS!$AD:$AD,0),1)</f>
        <v>828120</v>
      </c>
      <c r="AS435" s="182" t="str">
        <f>INDEX(ATS!$A:$AE,MATCH(ATS!$AP435,ATS!$AD:$AD,0),2)</f>
        <v>Crossfire Merino SS Jersey M</v>
      </c>
      <c r="AT435" s="182" t="str">
        <f>INDEX(ATS!$A:$AE,MATCH(ATS!$AP435,ATS!$AD:$AD,0),4)</f>
        <v>ONBLU-L</v>
      </c>
      <c r="AU435" s="148" t="str">
        <f>INDEX(ATS!$A:$AE,MATCH(ATS!$AP435,ATS!$AD:$AD,0),7)</f>
        <v>Stock</v>
      </c>
    </row>
    <row r="436" spans="1:47" x14ac:dyDescent="0.2">
      <c r="A436">
        <v>820091</v>
      </c>
      <c r="B436" t="s">
        <v>2230</v>
      </c>
      <c r="C436" t="s">
        <v>4226</v>
      </c>
      <c r="D436" t="s">
        <v>409</v>
      </c>
      <c r="E436" t="s">
        <v>2214</v>
      </c>
      <c r="F436" t="s">
        <v>7</v>
      </c>
      <c r="G436" t="s">
        <v>401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C436" s="180" t="str">
        <f t="shared" si="27"/>
        <v>820091-OCHER-M</v>
      </c>
      <c r="AD436" s="181">
        <f>IF(B436="NET","",IF(B436="","",IFERROR(VLOOKUP(AC436,EAN!$A:$B,2,FALSE),"MANGLER - MÅ OPPDATERE EAN-FANEN")))</f>
        <v>7048652459770</v>
      </c>
      <c r="AE436" s="180">
        <f t="shared" si="24"/>
        <v>0</v>
      </c>
      <c r="AF436" s="180">
        <f t="shared" si="25"/>
        <v>0</v>
      </c>
      <c r="AH436" s="133" t="str">
        <f>IF(B436="NET","",IFERROR(VLOOKUP(AD436,'2) Order Form'!$W$9:$W$684,1,FALSE),"Ikke med I order form"))</f>
        <v>Ikke med I order form</v>
      </c>
      <c r="AJ436" s="159">
        <v>7048652277367</v>
      </c>
      <c r="AK436" s="149">
        <f>IFERROR(VLOOKUP(AJ436,'2) Order Form'!$W$9:$W$724,1,FALSE),"Ikke med I order form")</f>
        <v>7048652277367</v>
      </c>
      <c r="AL436" s="182">
        <f>INDEX(ATS!$A:$AE,MATCH(ATS!$AJ436,ATS!$AD:$AD,0),1)</f>
        <v>828092</v>
      </c>
      <c r="AM436" s="182" t="str">
        <f>INDEX(ATS!$A:$AE,MATCH(ATS!$AJ436,ATS!$AD:$AD,0),2)</f>
        <v>Hunter Shorts W</v>
      </c>
      <c r="AN436" s="183" t="str">
        <f>INDEX(ATS!$A:$AE,MATCH(ATS!$AJ436,ATS!$AD:$AD,0),4)</f>
        <v>SEGRY-XS</v>
      </c>
      <c r="AP436" s="149">
        <v>7048652279224</v>
      </c>
      <c r="AQ436" s="149">
        <f t="shared" si="26"/>
        <v>7048652279224</v>
      </c>
      <c r="AR436" s="182">
        <f>INDEX(ATS!$A:$AE,MATCH(ATS!$AP436,ATS!$AD:$AD,0),1)</f>
        <v>828120</v>
      </c>
      <c r="AS436" s="182" t="str">
        <f>INDEX(ATS!$A:$AE,MATCH(ATS!$AP436,ATS!$AD:$AD,0),2)</f>
        <v>Crossfire Merino SS Jersey M</v>
      </c>
      <c r="AT436" s="182" t="str">
        <f>INDEX(ATS!$A:$AE,MATCH(ATS!$AP436,ATS!$AD:$AD,0),4)</f>
        <v>ONBLU-XL</v>
      </c>
      <c r="AU436" s="148" t="str">
        <f>INDEX(ATS!$A:$AE,MATCH(ATS!$AP436,ATS!$AD:$AD,0),7)</f>
        <v>Stock</v>
      </c>
    </row>
    <row r="437" spans="1:47" x14ac:dyDescent="0.2">
      <c r="A437">
        <v>820091</v>
      </c>
      <c r="B437" t="s">
        <v>2230</v>
      </c>
      <c r="C437" t="s">
        <v>4226</v>
      </c>
      <c r="D437" t="s">
        <v>410</v>
      </c>
      <c r="E437" t="s">
        <v>2214</v>
      </c>
      <c r="F437" t="s">
        <v>67</v>
      </c>
      <c r="G437" t="s">
        <v>401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C437" s="180" t="str">
        <f t="shared" si="27"/>
        <v>820091-OCHER-L</v>
      </c>
      <c r="AD437" s="181">
        <f>IF(B437="NET","",IF(B437="","",IFERROR(VLOOKUP(AC437,EAN!$A:$B,2,FALSE),"MANGLER - MÅ OPPDATERE EAN-FANEN")))</f>
        <v>7048652459763</v>
      </c>
      <c r="AE437" s="180">
        <f t="shared" si="24"/>
        <v>0</v>
      </c>
      <c r="AF437" s="180">
        <f t="shared" si="25"/>
        <v>0</v>
      </c>
      <c r="AH437" s="133" t="str">
        <f>IF(B437="NET","",IFERROR(VLOOKUP(AD437,'2) Order Form'!$W$9:$W$684,1,FALSE),"Ikke med I order form"))</f>
        <v>Ikke med I order form</v>
      </c>
      <c r="AJ437" s="159">
        <v>7048652277350</v>
      </c>
      <c r="AK437" s="149">
        <f>IFERROR(VLOOKUP(AJ437,'2) Order Form'!$W$9:$W$724,1,FALSE),"Ikke med I order form")</f>
        <v>7048652277350</v>
      </c>
      <c r="AL437" s="182">
        <f>INDEX(ATS!$A:$AE,MATCH(ATS!$AJ437,ATS!$AD:$AD,0),1)</f>
        <v>828092</v>
      </c>
      <c r="AM437" s="182" t="str">
        <f>INDEX(ATS!$A:$AE,MATCH(ATS!$AJ437,ATS!$AD:$AD,0),2)</f>
        <v>Hunter Shorts W</v>
      </c>
      <c r="AN437" s="183" t="str">
        <f>INDEX(ATS!$A:$AE,MATCH(ATS!$AJ437,ATS!$AD:$AD,0),4)</f>
        <v>SEGRY-S</v>
      </c>
      <c r="AP437" s="149">
        <v>7048652278777</v>
      </c>
      <c r="AQ437" s="149">
        <f t="shared" si="26"/>
        <v>7048652278777</v>
      </c>
      <c r="AR437" s="182">
        <f>INDEX(ATS!$A:$AE,MATCH(ATS!$AP437,ATS!$AD:$AD,0),1)</f>
        <v>828112</v>
      </c>
      <c r="AS437" s="182" t="str">
        <f>INDEX(ATS!$A:$AE,MATCH(ATS!$AP437,ATS!$AD:$AD,0),2)</f>
        <v>Crossfire Gilet M</v>
      </c>
      <c r="AT437" s="182" t="str">
        <f>INDEX(ATS!$A:$AE,MATCH(ATS!$AP437,ATS!$AD:$AD,0),4)</f>
        <v>BLACK-S</v>
      </c>
      <c r="AU437" s="148" t="str">
        <f>INDEX(ATS!$A:$AE,MATCH(ATS!$AP437,ATS!$AD:$AD,0),7)</f>
        <v>Active</v>
      </c>
    </row>
    <row r="438" spans="1:47" x14ac:dyDescent="0.2">
      <c r="A438">
        <v>820091</v>
      </c>
      <c r="B438" t="s">
        <v>2230</v>
      </c>
      <c r="C438" t="s">
        <v>4226</v>
      </c>
      <c r="D438" t="s">
        <v>411</v>
      </c>
      <c r="E438" t="s">
        <v>2214</v>
      </c>
      <c r="F438" t="s">
        <v>68</v>
      </c>
      <c r="G438" t="s">
        <v>401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C438" s="180" t="str">
        <f t="shared" si="27"/>
        <v>820091-OCHER-XL</v>
      </c>
      <c r="AD438" s="181">
        <f>IF(B438="NET","",IF(B438="","",IFERROR(VLOOKUP(AC438,EAN!$A:$B,2,FALSE),"MANGLER - MÅ OPPDATERE EAN-FANEN")))</f>
        <v>7048652459794</v>
      </c>
      <c r="AE438" s="180">
        <f t="shared" si="24"/>
        <v>0</v>
      </c>
      <c r="AF438" s="180">
        <f t="shared" si="25"/>
        <v>0</v>
      </c>
      <c r="AH438" s="133" t="str">
        <f>IF(B438="NET","",IFERROR(VLOOKUP(AD438,'2) Order Form'!$W$9:$W$684,1,FALSE),"Ikke med I order form"))</f>
        <v>Ikke med I order form</v>
      </c>
      <c r="AJ438" s="159">
        <v>7048652277343</v>
      </c>
      <c r="AK438" s="149">
        <f>IFERROR(VLOOKUP(AJ438,'2) Order Form'!$W$9:$W$724,1,FALSE),"Ikke med I order form")</f>
        <v>7048652277343</v>
      </c>
      <c r="AL438" s="182">
        <f>INDEX(ATS!$A:$AE,MATCH(ATS!$AJ438,ATS!$AD:$AD,0),1)</f>
        <v>828092</v>
      </c>
      <c r="AM438" s="182" t="str">
        <f>INDEX(ATS!$A:$AE,MATCH(ATS!$AJ438,ATS!$AD:$AD,0),2)</f>
        <v>Hunter Shorts W</v>
      </c>
      <c r="AN438" s="183" t="str">
        <f>INDEX(ATS!$A:$AE,MATCH(ATS!$AJ438,ATS!$AD:$AD,0),4)</f>
        <v>SEGRY-M</v>
      </c>
      <c r="AP438" s="149">
        <v>7048652278760</v>
      </c>
      <c r="AQ438" s="149">
        <f t="shared" si="26"/>
        <v>7048652278760</v>
      </c>
      <c r="AR438" s="182">
        <f>INDEX(ATS!$A:$AE,MATCH(ATS!$AP438,ATS!$AD:$AD,0),1)</f>
        <v>828112</v>
      </c>
      <c r="AS438" s="182" t="str">
        <f>INDEX(ATS!$A:$AE,MATCH(ATS!$AP438,ATS!$AD:$AD,0),2)</f>
        <v>Crossfire Gilet M</v>
      </c>
      <c r="AT438" s="182" t="str">
        <f>INDEX(ATS!$A:$AE,MATCH(ATS!$AP438,ATS!$AD:$AD,0),4)</f>
        <v>BLACK-M</v>
      </c>
      <c r="AU438" s="148" t="str">
        <f>INDEX(ATS!$A:$AE,MATCH(ATS!$AP438,ATS!$AD:$AD,0),7)</f>
        <v>Active</v>
      </c>
    </row>
    <row r="439" spans="1:47" x14ac:dyDescent="0.2">
      <c r="A439">
        <v>820091</v>
      </c>
      <c r="B439" t="s">
        <v>2230</v>
      </c>
      <c r="C439" t="s">
        <v>4226</v>
      </c>
      <c r="D439" t="s">
        <v>403</v>
      </c>
      <c r="E439" t="s">
        <v>404</v>
      </c>
      <c r="F439" t="s">
        <v>8</v>
      </c>
      <c r="G439" t="s">
        <v>128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C439" s="180" t="str">
        <f t="shared" si="27"/>
        <v>820091-PNGRN-S</v>
      </c>
      <c r="AD439" s="181">
        <f>IF(B439="NET","",IF(B439="","",IFERROR(VLOOKUP(AC439,EAN!$A:$B,2,FALSE),"MANGLER - MÅ OPPDATERE EAN-FANEN")))</f>
        <v>7048652459824</v>
      </c>
      <c r="AE439" s="180">
        <f t="shared" si="24"/>
        <v>0</v>
      </c>
      <c r="AF439" s="180">
        <f t="shared" si="25"/>
        <v>0</v>
      </c>
      <c r="AH439" s="133" t="str">
        <f>IF(B439="NET","",IFERROR(VLOOKUP(AD439,'2) Order Form'!$W$9:$W$684,1,FALSE),"Ikke med I order form"))</f>
        <v>Ikke med I order form</v>
      </c>
      <c r="AJ439" s="159">
        <v>7048652277336</v>
      </c>
      <c r="AK439" s="149">
        <f>IFERROR(VLOOKUP(AJ439,'2) Order Form'!$W$9:$W$724,1,FALSE),"Ikke med I order form")</f>
        <v>7048652277336</v>
      </c>
      <c r="AL439" s="182">
        <f>INDEX(ATS!$A:$AE,MATCH(ATS!$AJ439,ATS!$AD:$AD,0),1)</f>
        <v>828092</v>
      </c>
      <c r="AM439" s="182" t="str">
        <f>INDEX(ATS!$A:$AE,MATCH(ATS!$AJ439,ATS!$AD:$AD,0),2)</f>
        <v>Hunter Shorts W</v>
      </c>
      <c r="AN439" s="183" t="str">
        <f>INDEX(ATS!$A:$AE,MATCH(ATS!$AJ439,ATS!$AD:$AD,0),4)</f>
        <v>SEGRY-L</v>
      </c>
      <c r="AP439" s="149">
        <v>7048652278753</v>
      </c>
      <c r="AQ439" s="149">
        <f t="shared" si="26"/>
        <v>7048652278753</v>
      </c>
      <c r="AR439" s="182">
        <f>INDEX(ATS!$A:$AE,MATCH(ATS!$AP439,ATS!$AD:$AD,0),1)</f>
        <v>828112</v>
      </c>
      <c r="AS439" s="182" t="str">
        <f>INDEX(ATS!$A:$AE,MATCH(ATS!$AP439,ATS!$AD:$AD,0),2)</f>
        <v>Crossfire Gilet M</v>
      </c>
      <c r="AT439" s="182" t="str">
        <f>INDEX(ATS!$A:$AE,MATCH(ATS!$AP439,ATS!$AD:$AD,0),4)</f>
        <v>BLACK-L</v>
      </c>
      <c r="AU439" s="148" t="str">
        <f>INDEX(ATS!$A:$AE,MATCH(ATS!$AP439,ATS!$AD:$AD,0),7)</f>
        <v>Active</v>
      </c>
    </row>
    <row r="440" spans="1:47" x14ac:dyDescent="0.2">
      <c r="A440">
        <v>820091</v>
      </c>
      <c r="B440" t="s">
        <v>2230</v>
      </c>
      <c r="C440" t="s">
        <v>4226</v>
      </c>
      <c r="D440" t="s">
        <v>405</v>
      </c>
      <c r="E440" t="s">
        <v>404</v>
      </c>
      <c r="F440" t="s">
        <v>7</v>
      </c>
      <c r="G440" t="s">
        <v>128</v>
      </c>
      <c r="H440">
        <v>38</v>
      </c>
      <c r="I440">
        <v>38</v>
      </c>
      <c r="J440">
        <v>38</v>
      </c>
      <c r="K440">
        <v>38</v>
      </c>
      <c r="L440">
        <v>38</v>
      </c>
      <c r="M440">
        <v>38</v>
      </c>
      <c r="N440">
        <v>38</v>
      </c>
      <c r="O440">
        <v>38</v>
      </c>
      <c r="P440">
        <v>38</v>
      </c>
      <c r="Q440">
        <v>38</v>
      </c>
      <c r="R440">
        <v>38</v>
      </c>
      <c r="S440">
        <v>38</v>
      </c>
      <c r="T440">
        <v>38</v>
      </c>
      <c r="U440">
        <v>38</v>
      </c>
      <c r="V440">
        <v>38</v>
      </c>
      <c r="W440">
        <v>38</v>
      </c>
      <c r="X440">
        <v>38</v>
      </c>
      <c r="Y440">
        <v>38</v>
      </c>
      <c r="Z440">
        <v>38</v>
      </c>
      <c r="AA440">
        <v>38</v>
      </c>
      <c r="AC440" s="180" t="str">
        <f t="shared" si="27"/>
        <v>820091-PNGRN-M</v>
      </c>
      <c r="AD440" s="181">
        <f>IF(B440="NET","",IF(B440="","",IFERROR(VLOOKUP(AC440,EAN!$A:$B,2,FALSE),"MANGLER - MÅ OPPDATERE EAN-FANEN")))</f>
        <v>7048652459817</v>
      </c>
      <c r="AE440" s="180">
        <f t="shared" si="24"/>
        <v>38</v>
      </c>
      <c r="AF440" s="180">
        <f t="shared" si="25"/>
        <v>38</v>
      </c>
      <c r="AH440" s="133" t="str">
        <f>IF(B440="NET","",IFERROR(VLOOKUP(AD440,'2) Order Form'!$W$9:$W$684,1,FALSE),"Ikke med I order form"))</f>
        <v>Ikke med I order form</v>
      </c>
      <c r="AJ440" s="159">
        <v>7048652277640</v>
      </c>
      <c r="AK440" s="149">
        <f>IFERROR(VLOOKUP(AJ440,'2) Order Form'!$W$9:$W$724,1,FALSE),"Ikke med I order form")</f>
        <v>7048652277640</v>
      </c>
      <c r="AL440" s="182">
        <f>INDEX(ATS!$A:$AE,MATCH(ATS!$AJ440,ATS!$AD:$AD,0),1)</f>
        <v>828094</v>
      </c>
      <c r="AM440" s="182" t="str">
        <f>INDEX(ATS!$A:$AE,MATCH(ATS!$AJ440,ATS!$AD:$AD,0),2)</f>
        <v>Hunter Light Shorts W</v>
      </c>
      <c r="AN440" s="183" t="str">
        <f>INDEX(ATS!$A:$AE,MATCH(ATS!$AJ440,ATS!$AD:$AD,0),4)</f>
        <v>SEGRY-XS</v>
      </c>
      <c r="AP440" s="149">
        <v>7048652278784</v>
      </c>
      <c r="AQ440" s="149">
        <f t="shared" si="26"/>
        <v>7048652278784</v>
      </c>
      <c r="AR440" s="182">
        <f>INDEX(ATS!$A:$AE,MATCH(ATS!$AP440,ATS!$AD:$AD,0),1)</f>
        <v>828112</v>
      </c>
      <c r="AS440" s="182" t="str">
        <f>INDEX(ATS!$A:$AE,MATCH(ATS!$AP440,ATS!$AD:$AD,0),2)</f>
        <v>Crossfire Gilet M</v>
      </c>
      <c r="AT440" s="182" t="str">
        <f>INDEX(ATS!$A:$AE,MATCH(ATS!$AP440,ATS!$AD:$AD,0),4)</f>
        <v>BLACK-XL</v>
      </c>
      <c r="AU440" s="148" t="str">
        <f>INDEX(ATS!$A:$AE,MATCH(ATS!$AP440,ATS!$AD:$AD,0),7)</f>
        <v>Active</v>
      </c>
    </row>
    <row r="441" spans="1:47" x14ac:dyDescent="0.2">
      <c r="A441">
        <v>820091</v>
      </c>
      <c r="B441" t="s">
        <v>2230</v>
      </c>
      <c r="C441" t="s">
        <v>4226</v>
      </c>
      <c r="D441" t="s">
        <v>406</v>
      </c>
      <c r="E441" t="s">
        <v>404</v>
      </c>
      <c r="F441" t="s">
        <v>67</v>
      </c>
      <c r="G441" t="s">
        <v>128</v>
      </c>
      <c r="H441">
        <v>138</v>
      </c>
      <c r="I441">
        <v>138</v>
      </c>
      <c r="J441">
        <v>138</v>
      </c>
      <c r="K441">
        <v>138</v>
      </c>
      <c r="L441">
        <v>138</v>
      </c>
      <c r="M441">
        <v>138</v>
      </c>
      <c r="N441">
        <v>138</v>
      </c>
      <c r="O441">
        <v>138</v>
      </c>
      <c r="P441">
        <v>138</v>
      </c>
      <c r="Q441">
        <v>138</v>
      </c>
      <c r="R441">
        <v>138</v>
      </c>
      <c r="S441">
        <v>138</v>
      </c>
      <c r="T441">
        <v>138</v>
      </c>
      <c r="U441">
        <v>138</v>
      </c>
      <c r="V441">
        <v>138</v>
      </c>
      <c r="W441">
        <v>138</v>
      </c>
      <c r="X441">
        <v>138</v>
      </c>
      <c r="Y441">
        <v>138</v>
      </c>
      <c r="Z441">
        <v>138</v>
      </c>
      <c r="AA441">
        <v>138</v>
      </c>
      <c r="AC441" s="180" t="str">
        <f t="shared" si="27"/>
        <v>820091-PNGRN-L</v>
      </c>
      <c r="AD441" s="181">
        <f>IF(B441="NET","",IF(B441="","",IFERROR(VLOOKUP(AC441,EAN!$A:$B,2,FALSE),"MANGLER - MÅ OPPDATERE EAN-FANEN")))</f>
        <v>7048652459800</v>
      </c>
      <c r="AE441" s="180">
        <f t="shared" si="24"/>
        <v>138</v>
      </c>
      <c r="AF441" s="180">
        <f t="shared" si="25"/>
        <v>138</v>
      </c>
      <c r="AH441" s="149" t="str">
        <f>IF(B441="NET","",IFERROR(VLOOKUP(AD441,'2) Order Form'!$W$9:$W$684,1,FALSE),"Ikke med I order form"))</f>
        <v>Ikke med I order form</v>
      </c>
      <c r="AI441" s="171"/>
      <c r="AJ441" s="159">
        <v>7048652277633</v>
      </c>
      <c r="AK441" s="149">
        <f>IFERROR(VLOOKUP(AJ441,'2) Order Form'!$W$9:$W$724,1,FALSE),"Ikke med I order form")</f>
        <v>7048652277633</v>
      </c>
      <c r="AL441" s="182">
        <f>INDEX(ATS!$A:$AE,MATCH(ATS!$AJ441,ATS!$AD:$AD,0),1)</f>
        <v>828094</v>
      </c>
      <c r="AM441" s="182" t="str">
        <f>INDEX(ATS!$A:$AE,MATCH(ATS!$AJ441,ATS!$AD:$AD,0),2)</f>
        <v>Hunter Light Shorts W</v>
      </c>
      <c r="AN441" s="183" t="str">
        <f>INDEX(ATS!$A:$AE,MATCH(ATS!$AJ441,ATS!$AD:$AD,0),4)</f>
        <v>SEGRY-S</v>
      </c>
      <c r="AP441" s="149">
        <v>7048652537478</v>
      </c>
      <c r="AQ441" s="149">
        <f t="shared" si="26"/>
        <v>7048652537478</v>
      </c>
      <c r="AR441" s="182">
        <f>INDEX(ATS!$A:$AE,MATCH(ATS!$AP441,ATS!$AD:$AD,0),1)</f>
        <v>828164</v>
      </c>
      <c r="AS441" s="182" t="str">
        <f>INDEX(ATS!$A:$AE,MATCH(ATS!$AP441,ATS!$AD:$AD,0),2)</f>
        <v>Hunter Shorts M</v>
      </c>
      <c r="AT441" s="182" t="str">
        <f>INDEX(ATS!$A:$AE,MATCH(ATS!$AP441,ATS!$AD:$AD,0),4)</f>
        <v>BLACK-S</v>
      </c>
      <c r="AU441" s="148" t="str">
        <f>INDEX(ATS!$A:$AE,MATCH(ATS!$AP441,ATS!$AD:$AD,0),7)</f>
        <v>Active</v>
      </c>
    </row>
    <row r="442" spans="1:47" x14ac:dyDescent="0.2">
      <c r="A442">
        <v>820091</v>
      </c>
      <c r="B442" t="s">
        <v>2230</v>
      </c>
      <c r="C442" t="s">
        <v>4226</v>
      </c>
      <c r="D442" t="s">
        <v>407</v>
      </c>
      <c r="E442" t="s">
        <v>404</v>
      </c>
      <c r="F442" t="s">
        <v>68</v>
      </c>
      <c r="G442" t="s">
        <v>128</v>
      </c>
      <c r="H442">
        <v>70</v>
      </c>
      <c r="I442">
        <v>70</v>
      </c>
      <c r="J442">
        <v>70</v>
      </c>
      <c r="K442">
        <v>70</v>
      </c>
      <c r="L442">
        <v>70</v>
      </c>
      <c r="M442">
        <v>70</v>
      </c>
      <c r="N442">
        <v>70</v>
      </c>
      <c r="O442">
        <v>70</v>
      </c>
      <c r="P442">
        <v>70</v>
      </c>
      <c r="Q442">
        <v>70</v>
      </c>
      <c r="R442">
        <v>70</v>
      </c>
      <c r="S442">
        <v>70</v>
      </c>
      <c r="T442">
        <v>70</v>
      </c>
      <c r="U442">
        <v>70</v>
      </c>
      <c r="V442">
        <v>70</v>
      </c>
      <c r="W442">
        <v>70</v>
      </c>
      <c r="X442">
        <v>70</v>
      </c>
      <c r="Y442">
        <v>70</v>
      </c>
      <c r="Z442">
        <v>70</v>
      </c>
      <c r="AA442">
        <v>70</v>
      </c>
      <c r="AC442" s="180" t="str">
        <f t="shared" si="27"/>
        <v>820091-PNGRN-XL</v>
      </c>
      <c r="AD442" s="181">
        <f>IF(B442="NET","",IF(B442="","",IFERROR(VLOOKUP(AC442,EAN!$A:$B,2,FALSE),"MANGLER - MÅ OPPDATERE EAN-FANEN")))</f>
        <v>7048652459831</v>
      </c>
      <c r="AE442" s="180">
        <f t="shared" si="24"/>
        <v>70</v>
      </c>
      <c r="AF442" s="180">
        <f t="shared" si="25"/>
        <v>70</v>
      </c>
      <c r="AH442" s="149" t="str">
        <f>IF(B442="NET","",IFERROR(VLOOKUP(AD442,'2) Order Form'!$W$9:$W$684,1,FALSE),"Ikke med I order form"))</f>
        <v>Ikke med I order form</v>
      </c>
      <c r="AI442" s="171"/>
      <c r="AJ442" s="159">
        <v>7048652277626</v>
      </c>
      <c r="AK442" s="149">
        <f>IFERROR(VLOOKUP(AJ442,'2) Order Form'!$W$9:$W$724,1,FALSE),"Ikke med I order form")</f>
        <v>7048652277626</v>
      </c>
      <c r="AL442" s="182">
        <f>INDEX(ATS!$A:$AE,MATCH(ATS!$AJ442,ATS!$AD:$AD,0),1)</f>
        <v>828094</v>
      </c>
      <c r="AM442" s="182" t="str">
        <f>INDEX(ATS!$A:$AE,MATCH(ATS!$AJ442,ATS!$AD:$AD,0),2)</f>
        <v>Hunter Light Shorts W</v>
      </c>
      <c r="AN442" s="183" t="str">
        <f>INDEX(ATS!$A:$AE,MATCH(ATS!$AJ442,ATS!$AD:$AD,0),4)</f>
        <v>SEGRY-M</v>
      </c>
      <c r="AP442" s="149">
        <v>7048652537461</v>
      </c>
      <c r="AQ442" s="149">
        <f t="shared" si="26"/>
        <v>7048652537461</v>
      </c>
      <c r="AR442" s="182">
        <f>INDEX(ATS!$A:$AE,MATCH(ATS!$AP442,ATS!$AD:$AD,0),1)</f>
        <v>828164</v>
      </c>
      <c r="AS442" s="182" t="str">
        <f>INDEX(ATS!$A:$AE,MATCH(ATS!$AP442,ATS!$AD:$AD,0),2)</f>
        <v>Hunter Shorts M</v>
      </c>
      <c r="AT442" s="182" t="str">
        <f>INDEX(ATS!$A:$AE,MATCH(ATS!$AP442,ATS!$AD:$AD,0),4)</f>
        <v>BLACK-M</v>
      </c>
      <c r="AU442" s="148" t="str">
        <f>INDEX(ATS!$A:$AE,MATCH(ATS!$AP442,ATS!$AD:$AD,0),7)</f>
        <v>Active</v>
      </c>
    </row>
    <row r="443" spans="1:47" x14ac:dyDescent="0.2">
      <c r="A443">
        <v>820091</v>
      </c>
      <c r="B443" t="s">
        <v>2230</v>
      </c>
      <c r="C443" t="s">
        <v>4226</v>
      </c>
      <c r="D443" t="s">
        <v>2220</v>
      </c>
      <c r="E443" t="s">
        <v>2221</v>
      </c>
      <c r="F443" t="s">
        <v>8</v>
      </c>
      <c r="G443" t="s">
        <v>401</v>
      </c>
      <c r="H443">
        <v>27</v>
      </c>
      <c r="I443">
        <v>27</v>
      </c>
      <c r="J443">
        <v>27</v>
      </c>
      <c r="K443">
        <v>27</v>
      </c>
      <c r="L443">
        <v>27</v>
      </c>
      <c r="M443">
        <v>27</v>
      </c>
      <c r="N443">
        <v>27</v>
      </c>
      <c r="O443">
        <v>27</v>
      </c>
      <c r="P443">
        <v>27</v>
      </c>
      <c r="Q443">
        <v>27</v>
      </c>
      <c r="R443">
        <v>27</v>
      </c>
      <c r="S443">
        <v>27</v>
      </c>
      <c r="T443">
        <v>27</v>
      </c>
      <c r="U443">
        <v>27</v>
      </c>
      <c r="V443">
        <v>27</v>
      </c>
      <c r="W443">
        <v>27</v>
      </c>
      <c r="X443">
        <v>27</v>
      </c>
      <c r="Y443">
        <v>27</v>
      </c>
      <c r="Z443">
        <v>27</v>
      </c>
      <c r="AA443">
        <v>27</v>
      </c>
      <c r="AC443" s="180" t="str">
        <f t="shared" si="27"/>
        <v>820091-RUST-S</v>
      </c>
      <c r="AD443" s="181">
        <f>IF(B443="NET","",IF(B443="","",IFERROR(VLOOKUP(AC443,EAN!$A:$B,2,FALSE),"MANGLER - MÅ OPPDATERE EAN-FANEN")))</f>
        <v>7048652609403</v>
      </c>
      <c r="AE443" s="180">
        <f t="shared" si="24"/>
        <v>27</v>
      </c>
      <c r="AF443" s="180">
        <f t="shared" si="25"/>
        <v>27</v>
      </c>
      <c r="AH443" s="149" t="str">
        <f>IF(B443="NET","",IFERROR(VLOOKUP(AD443,'2) Order Form'!$W$9:$W$684,1,FALSE),"Ikke med I order form"))</f>
        <v>Ikke med I order form</v>
      </c>
      <c r="AI443" s="171"/>
      <c r="AJ443" s="159">
        <v>7048652277619</v>
      </c>
      <c r="AK443" s="149">
        <f>IFERROR(VLOOKUP(AJ443,'2) Order Form'!$W$9:$W$724,1,FALSE),"Ikke med I order form")</f>
        <v>7048652277619</v>
      </c>
      <c r="AL443" s="182">
        <f>INDEX(ATS!$A:$AE,MATCH(ATS!$AJ443,ATS!$AD:$AD,0),1)</f>
        <v>828094</v>
      </c>
      <c r="AM443" s="182" t="str">
        <f>INDEX(ATS!$A:$AE,MATCH(ATS!$AJ443,ATS!$AD:$AD,0),2)</f>
        <v>Hunter Light Shorts W</v>
      </c>
      <c r="AN443" s="183" t="str">
        <f>INDEX(ATS!$A:$AE,MATCH(ATS!$AJ443,ATS!$AD:$AD,0),4)</f>
        <v>SEGRY-L</v>
      </c>
      <c r="AP443" s="149">
        <v>7048652537454</v>
      </c>
      <c r="AQ443" s="149">
        <f t="shared" si="26"/>
        <v>7048652537454</v>
      </c>
      <c r="AR443" s="182">
        <f>INDEX(ATS!$A:$AE,MATCH(ATS!$AP443,ATS!$AD:$AD,0),1)</f>
        <v>828164</v>
      </c>
      <c r="AS443" s="182" t="str">
        <f>INDEX(ATS!$A:$AE,MATCH(ATS!$AP443,ATS!$AD:$AD,0),2)</f>
        <v>Hunter Shorts M</v>
      </c>
      <c r="AT443" s="182" t="str">
        <f>INDEX(ATS!$A:$AE,MATCH(ATS!$AP443,ATS!$AD:$AD,0),4)</f>
        <v>BLACK-L</v>
      </c>
      <c r="AU443" s="148" t="str">
        <f>INDEX(ATS!$A:$AE,MATCH(ATS!$AP443,ATS!$AD:$AD,0),7)</f>
        <v>Active</v>
      </c>
    </row>
    <row r="444" spans="1:47" x14ac:dyDescent="0.2">
      <c r="A444">
        <v>820091</v>
      </c>
      <c r="B444" t="s">
        <v>2230</v>
      </c>
      <c r="C444" t="s">
        <v>4226</v>
      </c>
      <c r="D444" t="s">
        <v>2222</v>
      </c>
      <c r="E444" t="s">
        <v>2221</v>
      </c>
      <c r="F444" t="s">
        <v>7</v>
      </c>
      <c r="G444" t="s">
        <v>401</v>
      </c>
      <c r="H444">
        <v>66</v>
      </c>
      <c r="I444">
        <v>66</v>
      </c>
      <c r="J444">
        <v>66</v>
      </c>
      <c r="K444">
        <v>66</v>
      </c>
      <c r="L444">
        <v>66</v>
      </c>
      <c r="M444">
        <v>66</v>
      </c>
      <c r="N444">
        <v>66</v>
      </c>
      <c r="O444">
        <v>66</v>
      </c>
      <c r="P444">
        <v>66</v>
      </c>
      <c r="Q444">
        <v>66</v>
      </c>
      <c r="R444">
        <v>66</v>
      </c>
      <c r="S444">
        <v>66</v>
      </c>
      <c r="T444">
        <v>66</v>
      </c>
      <c r="U444">
        <v>66</v>
      </c>
      <c r="V444">
        <v>66</v>
      </c>
      <c r="W444">
        <v>66</v>
      </c>
      <c r="X444">
        <v>66</v>
      </c>
      <c r="Y444">
        <v>66</v>
      </c>
      <c r="Z444">
        <v>66</v>
      </c>
      <c r="AA444">
        <v>66</v>
      </c>
      <c r="AC444" s="180" t="str">
        <f t="shared" si="27"/>
        <v>820091-RUST-M</v>
      </c>
      <c r="AD444" s="181">
        <f>IF(B444="NET","",IF(B444="","",IFERROR(VLOOKUP(AC444,EAN!$A:$B,2,FALSE),"MANGLER - MÅ OPPDATERE EAN-FANEN")))</f>
        <v>7048652609397</v>
      </c>
      <c r="AE444" s="180">
        <f t="shared" si="24"/>
        <v>66</v>
      </c>
      <c r="AF444" s="180">
        <f t="shared" si="25"/>
        <v>66</v>
      </c>
      <c r="AH444" s="149" t="str">
        <f>IF(B444="NET","",IFERROR(VLOOKUP(AD444,'2) Order Form'!$W$9:$W$684,1,FALSE),"Ikke med I order form"))</f>
        <v>Ikke med I order form</v>
      </c>
      <c r="AI444" s="171"/>
      <c r="AJ444" s="159">
        <v>7048652537287</v>
      </c>
      <c r="AK444" s="149">
        <f>IFERROR(VLOOKUP(AJ444,'2) Order Form'!$W$9:$W$724,1,FALSE),"Ikke med I order form")</f>
        <v>7048652537287</v>
      </c>
      <c r="AL444" s="182">
        <f>INDEX(ATS!$A:$AE,MATCH(ATS!$AJ444,ATS!$AD:$AD,0),1)</f>
        <v>828094</v>
      </c>
      <c r="AM444" s="182" t="str">
        <f>INDEX(ATS!$A:$AE,MATCH(ATS!$AJ444,ATS!$AD:$AD,0),2)</f>
        <v>Hunter Light Shorts W</v>
      </c>
      <c r="AN444" s="183" t="str">
        <f>INDEX(ATS!$A:$AE,MATCH(ATS!$AJ444,ATS!$AD:$AD,0),4)</f>
        <v>RSWOD-XS</v>
      </c>
      <c r="AP444" s="149">
        <v>7048652537485</v>
      </c>
      <c r="AQ444" s="149">
        <f t="shared" si="26"/>
        <v>7048652537485</v>
      </c>
      <c r="AR444" s="182">
        <f>INDEX(ATS!$A:$AE,MATCH(ATS!$AP444,ATS!$AD:$AD,0),1)</f>
        <v>828164</v>
      </c>
      <c r="AS444" s="182" t="str">
        <f>INDEX(ATS!$A:$AE,MATCH(ATS!$AP444,ATS!$AD:$AD,0),2)</f>
        <v>Hunter Shorts M</v>
      </c>
      <c r="AT444" s="182" t="str">
        <f>INDEX(ATS!$A:$AE,MATCH(ATS!$AP444,ATS!$AD:$AD,0),4)</f>
        <v>BLACK-XL</v>
      </c>
      <c r="AU444" s="148" t="str">
        <f>INDEX(ATS!$A:$AE,MATCH(ATS!$AP444,ATS!$AD:$AD,0),7)</f>
        <v>Active</v>
      </c>
    </row>
    <row r="445" spans="1:47" x14ac:dyDescent="0.2">
      <c r="A445">
        <v>820091</v>
      </c>
      <c r="B445" t="s">
        <v>2230</v>
      </c>
      <c r="C445" t="s">
        <v>4226</v>
      </c>
      <c r="D445" t="s">
        <v>2223</v>
      </c>
      <c r="E445" t="s">
        <v>2221</v>
      </c>
      <c r="F445" t="s">
        <v>67</v>
      </c>
      <c r="G445" t="s">
        <v>401</v>
      </c>
      <c r="H445">
        <v>36</v>
      </c>
      <c r="I445">
        <v>36</v>
      </c>
      <c r="J445">
        <v>36</v>
      </c>
      <c r="K445">
        <v>36</v>
      </c>
      <c r="L445">
        <v>36</v>
      </c>
      <c r="M445">
        <v>36</v>
      </c>
      <c r="N445">
        <v>36</v>
      </c>
      <c r="O445">
        <v>36</v>
      </c>
      <c r="P445">
        <v>36</v>
      </c>
      <c r="Q445">
        <v>36</v>
      </c>
      <c r="R445">
        <v>36</v>
      </c>
      <c r="S445">
        <v>36</v>
      </c>
      <c r="T445">
        <v>36</v>
      </c>
      <c r="U445">
        <v>36</v>
      </c>
      <c r="V445">
        <v>36</v>
      </c>
      <c r="W445">
        <v>36</v>
      </c>
      <c r="X445">
        <v>36</v>
      </c>
      <c r="Y445">
        <v>36</v>
      </c>
      <c r="Z445">
        <v>36</v>
      </c>
      <c r="AA445">
        <v>36</v>
      </c>
      <c r="AC445" s="180" t="str">
        <f t="shared" si="27"/>
        <v>820091-RUST-L</v>
      </c>
      <c r="AD445" s="181">
        <f>IF(B445="NET","",IF(B445="","",IFERROR(VLOOKUP(AC445,EAN!$A:$B,2,FALSE),"MANGLER - MÅ OPPDATERE EAN-FANEN")))</f>
        <v>7048652609380</v>
      </c>
      <c r="AE445" s="180">
        <f t="shared" si="24"/>
        <v>36</v>
      </c>
      <c r="AF445" s="180">
        <f t="shared" si="25"/>
        <v>36</v>
      </c>
      <c r="AH445" s="149" t="str">
        <f>IF(B445="NET","",IFERROR(VLOOKUP(AD445,'2) Order Form'!$W$9:$W$684,1,FALSE),"Ikke med I order form"))</f>
        <v>Ikke med I order form</v>
      </c>
      <c r="AI445" s="171"/>
      <c r="AJ445" s="159">
        <v>7048652537270</v>
      </c>
      <c r="AK445" s="149">
        <f>IFERROR(VLOOKUP(AJ445,'2) Order Form'!$W$9:$W$724,1,FALSE),"Ikke med I order form")</f>
        <v>7048652537270</v>
      </c>
      <c r="AL445" s="182">
        <f>INDEX(ATS!$A:$AE,MATCH(ATS!$AJ445,ATS!$AD:$AD,0),1)</f>
        <v>828094</v>
      </c>
      <c r="AM445" s="182" t="str">
        <f>INDEX(ATS!$A:$AE,MATCH(ATS!$AJ445,ATS!$AD:$AD,0),2)</f>
        <v>Hunter Light Shorts W</v>
      </c>
      <c r="AN445" s="183" t="str">
        <f>INDEX(ATS!$A:$AE,MATCH(ATS!$AJ445,ATS!$AD:$AD,0),4)</f>
        <v>RSWOD-S</v>
      </c>
      <c r="AP445" s="149">
        <v>7048652277398</v>
      </c>
      <c r="AQ445" s="149">
        <f t="shared" si="26"/>
        <v>7048652277398</v>
      </c>
      <c r="AR445" s="182">
        <f>INDEX(ATS!$A:$AE,MATCH(ATS!$AP445,ATS!$AD:$AD,0),1)</f>
        <v>828093</v>
      </c>
      <c r="AS445" s="182" t="str">
        <f>INDEX(ATS!$A:$AE,MATCH(ATS!$AP445,ATS!$AD:$AD,0),2)</f>
        <v>Hunter Light Shorts M</v>
      </c>
      <c r="AT445" s="182" t="str">
        <f>INDEX(ATS!$A:$AE,MATCH(ATS!$AP445,ATS!$AD:$AD,0),4)</f>
        <v>BLACK-S</v>
      </c>
      <c r="AU445" s="148" t="str">
        <f>INDEX(ATS!$A:$AE,MATCH(ATS!$AP445,ATS!$AD:$AD,0),7)</f>
        <v>Active</v>
      </c>
    </row>
    <row r="446" spans="1:47" x14ac:dyDescent="0.2">
      <c r="A446">
        <v>820091</v>
      </c>
      <c r="B446" t="s">
        <v>2230</v>
      </c>
      <c r="C446" t="s">
        <v>4226</v>
      </c>
      <c r="D446" t="s">
        <v>2224</v>
      </c>
      <c r="E446" t="s">
        <v>2221</v>
      </c>
      <c r="F446" t="s">
        <v>68</v>
      </c>
      <c r="G446" t="s">
        <v>401</v>
      </c>
      <c r="H446">
        <v>26</v>
      </c>
      <c r="I446">
        <v>26</v>
      </c>
      <c r="J446">
        <v>26</v>
      </c>
      <c r="K446">
        <v>26</v>
      </c>
      <c r="L446">
        <v>26</v>
      </c>
      <c r="M446">
        <v>26</v>
      </c>
      <c r="N446">
        <v>26</v>
      </c>
      <c r="O446">
        <v>26</v>
      </c>
      <c r="P446">
        <v>26</v>
      </c>
      <c r="Q446">
        <v>26</v>
      </c>
      <c r="R446">
        <v>26</v>
      </c>
      <c r="S446">
        <v>26</v>
      </c>
      <c r="T446">
        <v>26</v>
      </c>
      <c r="U446">
        <v>26</v>
      </c>
      <c r="V446">
        <v>26</v>
      </c>
      <c r="W446">
        <v>26</v>
      </c>
      <c r="X446">
        <v>26</v>
      </c>
      <c r="Y446">
        <v>26</v>
      </c>
      <c r="Z446">
        <v>26</v>
      </c>
      <c r="AA446">
        <v>26</v>
      </c>
      <c r="AC446" s="180" t="str">
        <f t="shared" si="27"/>
        <v>820091-RUST-XL</v>
      </c>
      <c r="AD446" s="181">
        <f>IF(B446="NET","",IF(B446="","",IFERROR(VLOOKUP(AC446,EAN!$A:$B,2,FALSE),"MANGLER - MÅ OPPDATERE EAN-FANEN")))</f>
        <v>7048652609410</v>
      </c>
      <c r="AE446" s="180">
        <f t="shared" si="24"/>
        <v>26</v>
      </c>
      <c r="AF446" s="180">
        <f t="shared" si="25"/>
        <v>26</v>
      </c>
      <c r="AH446" s="149" t="str">
        <f>IF(B446="NET","",IFERROR(VLOOKUP(AD446,'2) Order Form'!$W$9:$W$684,1,FALSE),"Ikke med I order form"))</f>
        <v>Ikke med I order form</v>
      </c>
      <c r="AI446" s="171"/>
      <c r="AJ446" s="159">
        <v>7048652537263</v>
      </c>
      <c r="AK446" s="149">
        <f>IFERROR(VLOOKUP(AJ446,'2) Order Form'!$W$9:$W$724,1,FALSE),"Ikke med I order form")</f>
        <v>7048652537263</v>
      </c>
      <c r="AL446" s="182">
        <f>INDEX(ATS!$A:$AE,MATCH(ATS!$AJ446,ATS!$AD:$AD,0),1)</f>
        <v>828094</v>
      </c>
      <c r="AM446" s="182" t="str">
        <f>INDEX(ATS!$A:$AE,MATCH(ATS!$AJ446,ATS!$AD:$AD,0),2)</f>
        <v>Hunter Light Shorts W</v>
      </c>
      <c r="AN446" s="183" t="str">
        <f>INDEX(ATS!$A:$AE,MATCH(ATS!$AJ446,ATS!$AD:$AD,0),4)</f>
        <v>RSWOD-M</v>
      </c>
      <c r="AP446" s="149">
        <v>7048652277381</v>
      </c>
      <c r="AQ446" s="149">
        <f t="shared" si="26"/>
        <v>7048652277381</v>
      </c>
      <c r="AR446" s="182">
        <f>INDEX(ATS!$A:$AE,MATCH(ATS!$AP446,ATS!$AD:$AD,0),1)</f>
        <v>828093</v>
      </c>
      <c r="AS446" s="182" t="str">
        <f>INDEX(ATS!$A:$AE,MATCH(ATS!$AP446,ATS!$AD:$AD,0),2)</f>
        <v>Hunter Light Shorts M</v>
      </c>
      <c r="AT446" s="182" t="str">
        <f>INDEX(ATS!$A:$AE,MATCH(ATS!$AP446,ATS!$AD:$AD,0),4)</f>
        <v>BLACK-M</v>
      </c>
      <c r="AU446" s="148" t="str">
        <f>INDEX(ATS!$A:$AE,MATCH(ATS!$AP446,ATS!$AD:$AD,0),7)</f>
        <v>Active</v>
      </c>
    </row>
    <row r="447" spans="1:47" x14ac:dyDescent="0.2">
      <c r="A447" s="155">
        <v>820111</v>
      </c>
      <c r="B447" t="s">
        <v>292</v>
      </c>
      <c r="H447" s="155">
        <v>202137</v>
      </c>
      <c r="I447" s="155">
        <v>202137</v>
      </c>
      <c r="J447" s="155">
        <v>202137</v>
      </c>
      <c r="K447" s="155">
        <v>202137</v>
      </c>
      <c r="L447" s="155">
        <v>202137</v>
      </c>
      <c r="M447" s="155">
        <v>202137</v>
      </c>
      <c r="N447" s="155">
        <v>202137</v>
      </c>
      <c r="O447" s="155">
        <v>202137</v>
      </c>
      <c r="P447" s="155">
        <v>202137</v>
      </c>
      <c r="Q447" s="155">
        <v>202137</v>
      </c>
      <c r="R447" s="155">
        <v>202137</v>
      </c>
      <c r="S447" s="155">
        <v>202137</v>
      </c>
      <c r="T447" s="155">
        <v>202137</v>
      </c>
      <c r="U447" s="155">
        <v>202137</v>
      </c>
      <c r="V447" s="155">
        <v>202137</v>
      </c>
      <c r="W447" s="155">
        <v>202137</v>
      </c>
      <c r="X447" s="155">
        <v>202137</v>
      </c>
      <c r="Y447" s="155">
        <v>202137</v>
      </c>
      <c r="Z447" s="155">
        <v>202137</v>
      </c>
      <c r="AA447" s="155">
        <v>202137</v>
      </c>
      <c r="AC447" s="180" t="str">
        <f t="shared" si="27"/>
        <v>820111-</v>
      </c>
      <c r="AD447" s="181" t="str">
        <f>IF(B447="NET","",IF(B447="","",IFERROR(VLOOKUP(AC447,EAN!$A:$B,2,FALSE),"MANGLER - MÅ OPPDATERE EAN-FANEN")))</f>
        <v/>
      </c>
      <c r="AE447" s="180">
        <f t="shared" si="24"/>
        <v>202137</v>
      </c>
      <c r="AF447" s="180">
        <f t="shared" si="25"/>
        <v>202137</v>
      </c>
      <c r="AH447" s="149" t="str">
        <f>IF(B447="NET","",IFERROR(VLOOKUP(AD447,'2) Order Form'!$W$9:$W$684,1,FALSE),"Ikke med I order form"))</f>
        <v/>
      </c>
      <c r="AI447" s="171"/>
      <c r="AJ447" s="159">
        <v>7048652537256</v>
      </c>
      <c r="AK447" s="149">
        <f>IFERROR(VLOOKUP(AJ447,'2) Order Form'!$W$9:$W$724,1,FALSE),"Ikke med I order form")</f>
        <v>7048652537256</v>
      </c>
      <c r="AL447" s="182">
        <f>INDEX(ATS!$A:$AE,MATCH(ATS!$AJ447,ATS!$AD:$AD,0),1)</f>
        <v>828094</v>
      </c>
      <c r="AM447" s="182" t="str">
        <f>INDEX(ATS!$A:$AE,MATCH(ATS!$AJ447,ATS!$AD:$AD,0),2)</f>
        <v>Hunter Light Shorts W</v>
      </c>
      <c r="AN447" s="183" t="str">
        <f>INDEX(ATS!$A:$AE,MATCH(ATS!$AJ447,ATS!$AD:$AD,0),4)</f>
        <v>RSWOD-L</v>
      </c>
      <c r="AP447" s="149">
        <v>7048652277374</v>
      </c>
      <c r="AQ447" s="149">
        <f t="shared" si="26"/>
        <v>7048652277374</v>
      </c>
      <c r="AR447" s="182">
        <f>INDEX(ATS!$A:$AE,MATCH(ATS!$AP447,ATS!$AD:$AD,0),1)</f>
        <v>828093</v>
      </c>
      <c r="AS447" s="182" t="str">
        <f>INDEX(ATS!$A:$AE,MATCH(ATS!$AP447,ATS!$AD:$AD,0),2)</f>
        <v>Hunter Light Shorts M</v>
      </c>
      <c r="AT447" s="182" t="str">
        <f>INDEX(ATS!$A:$AE,MATCH(ATS!$AP447,ATS!$AD:$AD,0),4)</f>
        <v>BLACK-L</v>
      </c>
      <c r="AU447" s="148" t="str">
        <f>INDEX(ATS!$A:$AE,MATCH(ATS!$AP447,ATS!$AD:$AD,0),7)</f>
        <v>Active</v>
      </c>
    </row>
    <row r="448" spans="1:47" x14ac:dyDescent="0.2">
      <c r="A448">
        <v>820111</v>
      </c>
      <c r="B448" t="s">
        <v>2231</v>
      </c>
      <c r="C448" t="s">
        <v>4226</v>
      </c>
      <c r="D448" t="s">
        <v>2232</v>
      </c>
      <c r="E448" t="s">
        <v>2233</v>
      </c>
      <c r="F448" t="s">
        <v>84</v>
      </c>
      <c r="G448" t="s">
        <v>128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C448" s="180" t="str">
        <f t="shared" si="27"/>
        <v>820111-11001-OS</v>
      </c>
      <c r="AD448" s="181">
        <f>IF(B448="NET","",IF(B448="","",IFERROR(VLOOKUP(AC448,EAN!$A:$B,2,FALSE),"MANGLER - MÅ OPPDATERE EAN-FANEN")))</f>
        <v>7048652712028</v>
      </c>
      <c r="AE448" s="180">
        <f t="shared" si="24"/>
        <v>0</v>
      </c>
      <c r="AF448" s="180">
        <f t="shared" si="25"/>
        <v>0</v>
      </c>
      <c r="AH448" s="149" t="str">
        <f>IF(B448="NET","",IFERROR(VLOOKUP(AD448,'2) Order Form'!$W$9:$W$684,1,FALSE),"Ikke med I order form"))</f>
        <v>Ikke med I order form</v>
      </c>
      <c r="AI448" s="171"/>
      <c r="AJ448" s="159">
        <v>7048652537126</v>
      </c>
      <c r="AK448" s="149">
        <f>IFERROR(VLOOKUP(AJ448,'2) Order Form'!$W$9:$W$724,1,FALSE),"Ikke med I order form")</f>
        <v>7048652537126</v>
      </c>
      <c r="AL448" s="182">
        <f>INDEX(ATS!$A:$AE,MATCH(ATS!$AJ448,ATS!$AD:$AD,0),1)</f>
        <v>828162</v>
      </c>
      <c r="AM448" s="182" t="str">
        <f>INDEX(ATS!$A:$AE,MATCH(ATS!$AJ448,ATS!$AD:$AD,0),2)</f>
        <v>Hunter Slashed Shorts W</v>
      </c>
      <c r="AN448" s="183" t="str">
        <f>INDEX(ATS!$A:$AE,MATCH(ATS!$AJ448,ATS!$AD:$AD,0),4)</f>
        <v>SEGRY-XS</v>
      </c>
      <c r="AP448" s="149">
        <v>7048652277404</v>
      </c>
      <c r="AQ448" s="149">
        <f t="shared" si="26"/>
        <v>7048652277404</v>
      </c>
      <c r="AR448" s="182">
        <f>INDEX(ATS!$A:$AE,MATCH(ATS!$AP448,ATS!$AD:$AD,0),1)</f>
        <v>828093</v>
      </c>
      <c r="AS448" s="182" t="str">
        <f>INDEX(ATS!$A:$AE,MATCH(ATS!$AP448,ATS!$AD:$AD,0),2)</f>
        <v>Hunter Light Shorts M</v>
      </c>
      <c r="AT448" s="182" t="str">
        <f>INDEX(ATS!$A:$AE,MATCH(ATS!$AP448,ATS!$AD:$AD,0),4)</f>
        <v>BLACK-XL</v>
      </c>
      <c r="AU448" s="148" t="str">
        <f>INDEX(ATS!$A:$AE,MATCH(ATS!$AP448,ATS!$AD:$AD,0),7)</f>
        <v>Active</v>
      </c>
    </row>
    <row r="449" spans="1:47" x14ac:dyDescent="0.2">
      <c r="A449">
        <v>820111</v>
      </c>
      <c r="B449" t="s">
        <v>2231</v>
      </c>
      <c r="C449" t="s">
        <v>4226</v>
      </c>
      <c r="D449" t="s">
        <v>2234</v>
      </c>
      <c r="E449" t="s">
        <v>2235</v>
      </c>
      <c r="F449" t="s">
        <v>84</v>
      </c>
      <c r="G449" t="s">
        <v>128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C449" s="180" t="str">
        <f t="shared" si="27"/>
        <v>820111-77100-OS</v>
      </c>
      <c r="AD449" s="181">
        <f>IF(B449="NET","",IF(B449="","",IFERROR(VLOOKUP(AC449,EAN!$A:$B,2,FALSE),"MANGLER - MÅ OPPDATERE EAN-FANEN")))</f>
        <v>7048652712035</v>
      </c>
      <c r="AE449" s="180">
        <f t="shared" si="24"/>
        <v>0</v>
      </c>
      <c r="AF449" s="180">
        <f t="shared" si="25"/>
        <v>0</v>
      </c>
      <c r="AH449" s="133" t="str">
        <f>IF(B449="NET","",IFERROR(VLOOKUP(AD449,'2) Order Form'!$W$9:$W$684,1,FALSE),"Ikke med I order form"))</f>
        <v>Ikke med I order form</v>
      </c>
      <c r="AJ449" s="159">
        <v>7048652537119</v>
      </c>
      <c r="AK449" s="149">
        <f>IFERROR(VLOOKUP(AJ449,'2) Order Form'!$W$9:$W$724,1,FALSE),"Ikke med I order form")</f>
        <v>7048652537119</v>
      </c>
      <c r="AL449" s="182">
        <f>INDEX(ATS!$A:$AE,MATCH(ATS!$AJ449,ATS!$AD:$AD,0),1)</f>
        <v>828162</v>
      </c>
      <c r="AM449" s="182" t="str">
        <f>INDEX(ATS!$A:$AE,MATCH(ATS!$AJ449,ATS!$AD:$AD,0),2)</f>
        <v>Hunter Slashed Shorts W</v>
      </c>
      <c r="AN449" s="183" t="str">
        <f>INDEX(ATS!$A:$AE,MATCH(ATS!$AJ449,ATS!$AD:$AD,0),4)</f>
        <v>SEGRY-S</v>
      </c>
      <c r="AP449" s="149">
        <v>7048652537317</v>
      </c>
      <c r="AQ449" s="149">
        <f t="shared" si="26"/>
        <v>7048652537317</v>
      </c>
      <c r="AR449" s="182">
        <f>INDEX(ATS!$A:$AE,MATCH(ATS!$AP449,ATS!$AD:$AD,0),1)</f>
        <v>828093</v>
      </c>
      <c r="AS449" s="182" t="str">
        <f>INDEX(ATS!$A:$AE,MATCH(ATS!$AP449,ATS!$AD:$AD,0),2)</f>
        <v>Hunter Light Shorts M</v>
      </c>
      <c r="AT449" s="182" t="str">
        <f>INDEX(ATS!$A:$AE,MATCH(ATS!$AP449,ATS!$AD:$AD,0),4)</f>
        <v>FOGRN-S</v>
      </c>
      <c r="AU449" s="148" t="str">
        <f>INDEX(ATS!$A:$AE,MATCH(ATS!$AP449,ATS!$AD:$AD,0),7)</f>
        <v>Stock</v>
      </c>
    </row>
    <row r="450" spans="1:47" x14ac:dyDescent="0.2">
      <c r="A450">
        <v>820111</v>
      </c>
      <c r="B450" t="s">
        <v>2231</v>
      </c>
      <c r="C450" t="s">
        <v>4226</v>
      </c>
      <c r="D450" t="s">
        <v>2236</v>
      </c>
      <c r="E450" t="s">
        <v>94</v>
      </c>
      <c r="F450" t="s">
        <v>84</v>
      </c>
      <c r="G450" t="s">
        <v>128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C450" s="180" t="str">
        <f t="shared" si="27"/>
        <v>820111-99901-OS</v>
      </c>
      <c r="AD450" s="181">
        <f>IF(B450="NET","",IF(B450="","",IFERROR(VLOOKUP(AC450,EAN!$A:$B,2,FALSE),"MANGLER - MÅ OPPDATERE EAN-FANEN")))</f>
        <v>7048652712042</v>
      </c>
      <c r="AE450" s="180">
        <f t="shared" si="24"/>
        <v>0</v>
      </c>
      <c r="AF450" s="180">
        <f t="shared" si="25"/>
        <v>0</v>
      </c>
      <c r="AH450" s="149" t="str">
        <f>IF(B450="NET","",IFERROR(VLOOKUP(AD450,'2) Order Form'!$W$9:$W$684,1,FALSE),"Ikke med I order form"))</f>
        <v>Ikke med I order form</v>
      </c>
      <c r="AI450" s="171"/>
      <c r="AJ450" s="159">
        <v>7048652537102</v>
      </c>
      <c r="AK450" s="149">
        <f>IFERROR(VLOOKUP(AJ450,'2) Order Form'!$W$9:$W$724,1,FALSE),"Ikke med I order form")</f>
        <v>7048652537102</v>
      </c>
      <c r="AL450" s="182">
        <f>INDEX(ATS!$A:$AE,MATCH(ATS!$AJ450,ATS!$AD:$AD,0),1)</f>
        <v>828162</v>
      </c>
      <c r="AM450" s="182" t="str">
        <f>INDEX(ATS!$A:$AE,MATCH(ATS!$AJ450,ATS!$AD:$AD,0),2)</f>
        <v>Hunter Slashed Shorts W</v>
      </c>
      <c r="AN450" s="183" t="str">
        <f>INDEX(ATS!$A:$AE,MATCH(ATS!$AJ450,ATS!$AD:$AD,0),4)</f>
        <v>SEGRY-M</v>
      </c>
      <c r="AP450" s="149">
        <v>7048652537300</v>
      </c>
      <c r="AQ450" s="149">
        <f t="shared" si="26"/>
        <v>7048652537300</v>
      </c>
      <c r="AR450" s="182">
        <f>INDEX(ATS!$A:$AE,MATCH(ATS!$AP450,ATS!$AD:$AD,0),1)</f>
        <v>828093</v>
      </c>
      <c r="AS450" s="182" t="str">
        <f>INDEX(ATS!$A:$AE,MATCH(ATS!$AP450,ATS!$AD:$AD,0),2)</f>
        <v>Hunter Light Shorts M</v>
      </c>
      <c r="AT450" s="182" t="str">
        <f>INDEX(ATS!$A:$AE,MATCH(ATS!$AP450,ATS!$AD:$AD,0),4)</f>
        <v>FOGRN-M</v>
      </c>
      <c r="AU450" s="148" t="str">
        <f>INDEX(ATS!$A:$AE,MATCH(ATS!$AP450,ATS!$AD:$AD,0),7)</f>
        <v>Stock</v>
      </c>
    </row>
    <row r="451" spans="1:47" x14ac:dyDescent="0.2">
      <c r="A451">
        <v>820111</v>
      </c>
      <c r="B451" t="s">
        <v>2231</v>
      </c>
      <c r="C451" t="s">
        <v>4226</v>
      </c>
      <c r="D451" t="s">
        <v>2237</v>
      </c>
      <c r="E451" t="s">
        <v>2238</v>
      </c>
      <c r="F451" t="s">
        <v>84</v>
      </c>
      <c r="G451" t="s">
        <v>401</v>
      </c>
      <c r="H451">
        <v>1434</v>
      </c>
      <c r="I451">
        <v>1434</v>
      </c>
      <c r="J451">
        <v>1434</v>
      </c>
      <c r="K451">
        <v>1434</v>
      </c>
      <c r="L451">
        <v>1434</v>
      </c>
      <c r="M451">
        <v>1434</v>
      </c>
      <c r="N451">
        <v>1434</v>
      </c>
      <c r="O451">
        <v>1434</v>
      </c>
      <c r="P451">
        <v>1434</v>
      </c>
      <c r="Q451">
        <v>1434</v>
      </c>
      <c r="R451">
        <v>1434</v>
      </c>
      <c r="S451">
        <v>1434</v>
      </c>
      <c r="T451">
        <v>1434</v>
      </c>
      <c r="U451">
        <v>1434</v>
      </c>
      <c r="V451">
        <v>1434</v>
      </c>
      <c r="W451">
        <v>1434</v>
      </c>
      <c r="X451">
        <v>1434</v>
      </c>
      <c r="Y451">
        <v>1434</v>
      </c>
      <c r="Z451">
        <v>1434</v>
      </c>
      <c r="AA451">
        <v>1434</v>
      </c>
      <c r="AC451" s="180" t="str">
        <f t="shared" si="27"/>
        <v>820111-DPFRN-OS</v>
      </c>
      <c r="AD451" s="181">
        <f>IF(B451="NET","",IF(B451="","",IFERROR(VLOOKUP(AC451,EAN!$A:$B,2,FALSE),"MANGLER - MÅ OPPDATERE EAN-FANEN")))</f>
        <v>7048652461247</v>
      </c>
      <c r="AE451" s="180">
        <f t="shared" si="24"/>
        <v>1434</v>
      </c>
      <c r="AF451" s="180">
        <f t="shared" si="25"/>
        <v>1434</v>
      </c>
      <c r="AH451" s="149" t="str">
        <f>IF(B451="NET","",IFERROR(VLOOKUP(AD451,'2) Order Form'!$W$9:$W$684,1,FALSE),"Ikke med I order form"))</f>
        <v>Ikke med I order form</v>
      </c>
      <c r="AI451" s="171"/>
      <c r="AJ451" s="159">
        <v>7048652537096</v>
      </c>
      <c r="AK451" s="149">
        <f>IFERROR(VLOOKUP(AJ451,'2) Order Form'!$W$9:$W$724,1,FALSE),"Ikke med I order form")</f>
        <v>7048652537096</v>
      </c>
      <c r="AL451" s="182">
        <f>INDEX(ATS!$A:$AE,MATCH(ATS!$AJ451,ATS!$AD:$AD,0),1)</f>
        <v>828162</v>
      </c>
      <c r="AM451" s="182" t="str">
        <f>INDEX(ATS!$A:$AE,MATCH(ATS!$AJ451,ATS!$AD:$AD,0),2)</f>
        <v>Hunter Slashed Shorts W</v>
      </c>
      <c r="AN451" s="183" t="str">
        <f>INDEX(ATS!$A:$AE,MATCH(ATS!$AJ451,ATS!$AD:$AD,0),4)</f>
        <v>SEGRY-L</v>
      </c>
      <c r="AP451" s="149">
        <v>7048652537294</v>
      </c>
      <c r="AQ451" s="149">
        <f t="shared" si="26"/>
        <v>7048652537294</v>
      </c>
      <c r="AR451" s="182">
        <f>INDEX(ATS!$A:$AE,MATCH(ATS!$AP451,ATS!$AD:$AD,0),1)</f>
        <v>828093</v>
      </c>
      <c r="AS451" s="182" t="str">
        <f>INDEX(ATS!$A:$AE,MATCH(ATS!$AP451,ATS!$AD:$AD,0),2)</f>
        <v>Hunter Light Shorts M</v>
      </c>
      <c r="AT451" s="182" t="str">
        <f>INDEX(ATS!$A:$AE,MATCH(ATS!$AP451,ATS!$AD:$AD,0),4)</f>
        <v>FOGRN-L</v>
      </c>
      <c r="AU451" s="148" t="str">
        <f>INDEX(ATS!$A:$AE,MATCH(ATS!$AP451,ATS!$AD:$AD,0),7)</f>
        <v>Stock</v>
      </c>
    </row>
    <row r="452" spans="1:47" x14ac:dyDescent="0.2">
      <c r="A452">
        <v>820111</v>
      </c>
      <c r="B452" t="s">
        <v>2231</v>
      </c>
      <c r="C452" t="s">
        <v>4226</v>
      </c>
      <c r="D452" t="s">
        <v>286</v>
      </c>
      <c r="E452" t="s">
        <v>92</v>
      </c>
      <c r="F452" t="s">
        <v>84</v>
      </c>
      <c r="G452" t="s">
        <v>401</v>
      </c>
      <c r="H452">
        <v>1254</v>
      </c>
      <c r="I452">
        <v>1254</v>
      </c>
      <c r="J452">
        <v>1254</v>
      </c>
      <c r="K452">
        <v>1254</v>
      </c>
      <c r="L452">
        <v>1254</v>
      </c>
      <c r="M452">
        <v>1254</v>
      </c>
      <c r="N452">
        <v>1254</v>
      </c>
      <c r="O452">
        <v>1254</v>
      </c>
      <c r="P452">
        <v>1254</v>
      </c>
      <c r="Q452">
        <v>1254</v>
      </c>
      <c r="R452">
        <v>1254</v>
      </c>
      <c r="S452">
        <v>1254</v>
      </c>
      <c r="T452">
        <v>1254</v>
      </c>
      <c r="U452">
        <v>1254</v>
      </c>
      <c r="V452">
        <v>1254</v>
      </c>
      <c r="W452">
        <v>1254</v>
      </c>
      <c r="X452">
        <v>1254</v>
      </c>
      <c r="Y452">
        <v>1254</v>
      </c>
      <c r="Z452">
        <v>1254</v>
      </c>
      <c r="AA452">
        <v>1254</v>
      </c>
      <c r="AC452" s="180" t="str">
        <f t="shared" si="27"/>
        <v>820111-RBLUE-OS</v>
      </c>
      <c r="AD452" s="181">
        <f>IF(B452="NET","",IF(B452="","",IFERROR(VLOOKUP(AC452,EAN!$A:$B,2,FALSE),"MANGLER - MÅ OPPDATERE EAN-FANEN")))</f>
        <v>7048652461254</v>
      </c>
      <c r="AE452" s="180">
        <f t="shared" si="24"/>
        <v>1254</v>
      </c>
      <c r="AF452" s="180">
        <f t="shared" si="25"/>
        <v>1254</v>
      </c>
      <c r="AH452" s="149" t="str">
        <f>IF(B452="NET","",IFERROR(VLOOKUP(AD452,'2) Order Form'!$W$9:$W$684,1,FALSE),"Ikke med I order form"))</f>
        <v>Ikke med I order form</v>
      </c>
      <c r="AI452" s="171"/>
      <c r="AJ452" s="159">
        <v>7048652277725</v>
      </c>
      <c r="AK452" s="149">
        <f>IFERROR(VLOOKUP(AJ452,'2) Order Form'!$W$9:$W$724,1,FALSE),"Ikke med I order form")</f>
        <v>7048652277725</v>
      </c>
      <c r="AL452" s="182">
        <f>INDEX(ATS!$A:$AE,MATCH(ATS!$AJ452,ATS!$AD:$AD,0),1)</f>
        <v>828096</v>
      </c>
      <c r="AM452" s="182" t="str">
        <f>INDEX(ATS!$A:$AE,MATCH(ATS!$AJ452,ATS!$AD:$AD,0),2)</f>
        <v>Hunter Roller Shorts W</v>
      </c>
      <c r="AN452" s="183" t="str">
        <f>INDEX(ATS!$A:$AE,MATCH(ATS!$AJ452,ATS!$AD:$AD,0),4)</f>
        <v>BLACK-XS</v>
      </c>
      <c r="AP452" s="149">
        <v>7048652537324</v>
      </c>
      <c r="AQ452" s="149">
        <f t="shared" si="26"/>
        <v>7048652537324</v>
      </c>
      <c r="AR452" s="182">
        <f>INDEX(ATS!$A:$AE,MATCH(ATS!$AP452,ATS!$AD:$AD,0),1)</f>
        <v>828093</v>
      </c>
      <c r="AS452" s="182" t="str">
        <f>INDEX(ATS!$A:$AE,MATCH(ATS!$AP452,ATS!$AD:$AD,0),2)</f>
        <v>Hunter Light Shorts M</v>
      </c>
      <c r="AT452" s="182" t="str">
        <f>INDEX(ATS!$A:$AE,MATCH(ATS!$AP452,ATS!$AD:$AD,0),4)</f>
        <v>FOGRN-XL</v>
      </c>
      <c r="AU452" s="148" t="str">
        <f>INDEX(ATS!$A:$AE,MATCH(ATS!$AP452,ATS!$AD:$AD,0),7)</f>
        <v>Stock</v>
      </c>
    </row>
    <row r="453" spans="1:47" x14ac:dyDescent="0.2">
      <c r="A453">
        <v>820111</v>
      </c>
      <c r="B453" t="s">
        <v>2231</v>
      </c>
      <c r="C453" t="s">
        <v>4226</v>
      </c>
      <c r="D453" t="s">
        <v>2239</v>
      </c>
      <c r="E453" t="s">
        <v>100</v>
      </c>
      <c r="F453" t="s">
        <v>84</v>
      </c>
      <c r="G453" t="s">
        <v>401</v>
      </c>
      <c r="H453">
        <v>1440</v>
      </c>
      <c r="I453">
        <v>1440</v>
      </c>
      <c r="J453">
        <v>1440</v>
      </c>
      <c r="K453">
        <v>1440</v>
      </c>
      <c r="L453">
        <v>1440</v>
      </c>
      <c r="M453">
        <v>1440</v>
      </c>
      <c r="N453">
        <v>1440</v>
      </c>
      <c r="O453">
        <v>1440</v>
      </c>
      <c r="P453">
        <v>1440</v>
      </c>
      <c r="Q453">
        <v>1440</v>
      </c>
      <c r="R453">
        <v>1440</v>
      </c>
      <c r="S453">
        <v>1440</v>
      </c>
      <c r="T453">
        <v>1440</v>
      </c>
      <c r="U453">
        <v>1440</v>
      </c>
      <c r="V453">
        <v>1440</v>
      </c>
      <c r="W453">
        <v>1440</v>
      </c>
      <c r="X453">
        <v>1440</v>
      </c>
      <c r="Y453">
        <v>1440</v>
      </c>
      <c r="Z453">
        <v>1440</v>
      </c>
      <c r="AA453">
        <v>1440</v>
      </c>
      <c r="AC453" s="180" t="str">
        <f t="shared" si="27"/>
        <v>820111-RSWOD-OS</v>
      </c>
      <c r="AD453" s="181">
        <f>IF(B453="NET","",IF(B453="","",IFERROR(VLOOKUP(AC453,EAN!$A:$B,2,FALSE),"MANGLER - MÅ OPPDATERE EAN-FANEN")))</f>
        <v>7048652461261</v>
      </c>
      <c r="AE453" s="180">
        <f t="shared" ref="AE453:AE516" si="28">H453</f>
        <v>1440</v>
      </c>
      <c r="AF453" s="180">
        <f t="shared" ref="AF453:AF516" si="29">AA453</f>
        <v>1440</v>
      </c>
      <c r="AH453" s="149" t="str">
        <f>IF(B453="NET","",IFERROR(VLOOKUP(AD453,'2) Order Form'!$W$9:$W$684,1,FALSE),"Ikke med I order form"))</f>
        <v>Ikke med I order form</v>
      </c>
      <c r="AI453" s="171"/>
      <c r="AJ453" s="159">
        <v>7048652277718</v>
      </c>
      <c r="AK453" s="149">
        <f>IFERROR(VLOOKUP(AJ453,'2) Order Form'!$W$9:$W$724,1,FALSE),"Ikke med I order form")</f>
        <v>7048652277718</v>
      </c>
      <c r="AL453" s="182">
        <f>INDEX(ATS!$A:$AE,MATCH(ATS!$AJ453,ATS!$AD:$AD,0),1)</f>
        <v>828096</v>
      </c>
      <c r="AM453" s="182" t="str">
        <f>INDEX(ATS!$A:$AE,MATCH(ATS!$AJ453,ATS!$AD:$AD,0),2)</f>
        <v>Hunter Roller Shorts W</v>
      </c>
      <c r="AN453" s="183" t="str">
        <f>INDEX(ATS!$A:$AE,MATCH(ATS!$AJ453,ATS!$AD:$AD,0),4)</f>
        <v>BLACK-S</v>
      </c>
      <c r="AP453" s="149">
        <v>7048652537157</v>
      </c>
      <c r="AQ453" s="149">
        <f t="shared" ref="AQ453:AQ516" si="30">IFERROR(VLOOKUP(AP453,$AJ$4:$AJ$1500,1,FALSE),"Ikke med i Elastic")</f>
        <v>7048652537157</v>
      </c>
      <c r="AR453" s="182">
        <f>INDEX(ATS!$A:$AE,MATCH(ATS!$AP453,ATS!$AD:$AD,0),1)</f>
        <v>828161</v>
      </c>
      <c r="AS453" s="182" t="str">
        <f>INDEX(ATS!$A:$AE,MATCH(ATS!$AP453,ATS!$AD:$AD,0),2)</f>
        <v>Hunter Slashed Shorts M</v>
      </c>
      <c r="AT453" s="182" t="str">
        <f>INDEX(ATS!$A:$AE,MATCH(ATS!$AP453,ATS!$AD:$AD,0),4)</f>
        <v>BLACK-S</v>
      </c>
      <c r="AU453" s="148" t="str">
        <f>INDEX(ATS!$A:$AE,MATCH(ATS!$AP453,ATS!$AD:$AD,0),7)</f>
        <v>Active</v>
      </c>
    </row>
    <row r="454" spans="1:47" x14ac:dyDescent="0.2">
      <c r="A454">
        <v>820111</v>
      </c>
      <c r="B454" t="s">
        <v>2231</v>
      </c>
      <c r="C454" t="s">
        <v>4226</v>
      </c>
      <c r="D454" t="s">
        <v>155</v>
      </c>
      <c r="E454" t="s">
        <v>93</v>
      </c>
      <c r="F454" t="s">
        <v>84</v>
      </c>
      <c r="G454" t="s">
        <v>401</v>
      </c>
      <c r="H454">
        <v>1176</v>
      </c>
      <c r="I454">
        <v>1176</v>
      </c>
      <c r="J454">
        <v>1176</v>
      </c>
      <c r="K454">
        <v>1176</v>
      </c>
      <c r="L454">
        <v>1176</v>
      </c>
      <c r="M454">
        <v>1176</v>
      </c>
      <c r="N454">
        <v>1176</v>
      </c>
      <c r="O454">
        <v>1176</v>
      </c>
      <c r="P454">
        <v>1176</v>
      </c>
      <c r="Q454">
        <v>1176</v>
      </c>
      <c r="R454">
        <v>1176</v>
      </c>
      <c r="S454">
        <v>1176</v>
      </c>
      <c r="T454">
        <v>1176</v>
      </c>
      <c r="U454">
        <v>1176</v>
      </c>
      <c r="V454">
        <v>1176</v>
      </c>
      <c r="W454">
        <v>1176</v>
      </c>
      <c r="X454">
        <v>1176</v>
      </c>
      <c r="Y454">
        <v>1176</v>
      </c>
      <c r="Z454">
        <v>1176</v>
      </c>
      <c r="AA454">
        <v>1176</v>
      </c>
      <c r="AC454" s="180" t="str">
        <f t="shared" ref="AC454:AC517" si="31">CONCATENATE(A454,"-",D454)</f>
        <v>820111-SEGRY-OS</v>
      </c>
      <c r="AD454" s="181">
        <f>IF(B454="NET","",IF(B454="","",IFERROR(VLOOKUP(AC454,EAN!$A:$B,2,FALSE),"MANGLER - MÅ OPPDATERE EAN-FANEN")))</f>
        <v>7048652461278</v>
      </c>
      <c r="AE454" s="180">
        <f t="shared" si="28"/>
        <v>1176</v>
      </c>
      <c r="AF454" s="180">
        <f t="shared" si="29"/>
        <v>1176</v>
      </c>
      <c r="AH454" s="133" t="str">
        <f>IF(B454="NET","",IFERROR(VLOOKUP(AD454,'2) Order Form'!$W$9:$W$684,1,FALSE),"Ikke med I order form"))</f>
        <v>Ikke med I order form</v>
      </c>
      <c r="AJ454" s="159">
        <v>7048652277701</v>
      </c>
      <c r="AK454" s="149">
        <f>IFERROR(VLOOKUP(AJ454,'2) Order Form'!$W$9:$W$724,1,FALSE),"Ikke med I order form")</f>
        <v>7048652277701</v>
      </c>
      <c r="AL454" s="182">
        <f>INDEX(ATS!$A:$AE,MATCH(ATS!$AJ454,ATS!$AD:$AD,0),1)</f>
        <v>828096</v>
      </c>
      <c r="AM454" s="182" t="str">
        <f>INDEX(ATS!$A:$AE,MATCH(ATS!$AJ454,ATS!$AD:$AD,0),2)</f>
        <v>Hunter Roller Shorts W</v>
      </c>
      <c r="AN454" s="183" t="str">
        <f>INDEX(ATS!$A:$AE,MATCH(ATS!$AJ454,ATS!$AD:$AD,0),4)</f>
        <v>BLACK-M</v>
      </c>
      <c r="AP454" s="149">
        <v>7048652537140</v>
      </c>
      <c r="AQ454" s="149">
        <f t="shared" si="30"/>
        <v>7048652537140</v>
      </c>
      <c r="AR454" s="182">
        <f>INDEX(ATS!$A:$AE,MATCH(ATS!$AP454,ATS!$AD:$AD,0),1)</f>
        <v>828161</v>
      </c>
      <c r="AS454" s="182" t="str">
        <f>INDEX(ATS!$A:$AE,MATCH(ATS!$AP454,ATS!$AD:$AD,0),2)</f>
        <v>Hunter Slashed Shorts M</v>
      </c>
      <c r="AT454" s="182" t="str">
        <f>INDEX(ATS!$A:$AE,MATCH(ATS!$AP454,ATS!$AD:$AD,0),4)</f>
        <v>BLACK-M</v>
      </c>
      <c r="AU454" s="148" t="str">
        <f>INDEX(ATS!$A:$AE,MATCH(ATS!$AP454,ATS!$AD:$AD,0),7)</f>
        <v>Active</v>
      </c>
    </row>
    <row r="455" spans="1:47" x14ac:dyDescent="0.2">
      <c r="A455" s="155">
        <v>820113</v>
      </c>
      <c r="B455" t="s">
        <v>292</v>
      </c>
      <c r="H455" s="155">
        <v>202137</v>
      </c>
      <c r="I455" s="155">
        <v>202137</v>
      </c>
      <c r="J455" s="155">
        <v>202137</v>
      </c>
      <c r="K455" s="155">
        <v>202137</v>
      </c>
      <c r="L455" s="155">
        <v>202137</v>
      </c>
      <c r="M455" s="155">
        <v>202137</v>
      </c>
      <c r="N455" s="155">
        <v>202137</v>
      </c>
      <c r="O455" s="155">
        <v>202137</v>
      </c>
      <c r="P455" s="155">
        <v>202137</v>
      </c>
      <c r="Q455" s="155">
        <v>202137</v>
      </c>
      <c r="R455" s="155">
        <v>202137</v>
      </c>
      <c r="S455" s="155">
        <v>202137</v>
      </c>
      <c r="T455" s="155">
        <v>202137</v>
      </c>
      <c r="U455" s="155">
        <v>202137</v>
      </c>
      <c r="V455" s="155">
        <v>202137</v>
      </c>
      <c r="W455" s="155">
        <v>202137</v>
      </c>
      <c r="X455" s="155">
        <v>202137</v>
      </c>
      <c r="Y455" s="155">
        <v>202137</v>
      </c>
      <c r="Z455" s="155">
        <v>202137</v>
      </c>
      <c r="AA455" s="155">
        <v>202137</v>
      </c>
      <c r="AC455" s="180" t="str">
        <f t="shared" si="31"/>
        <v>820113-</v>
      </c>
      <c r="AD455" s="181" t="str">
        <f>IF(B455="NET","",IF(B455="","",IFERROR(VLOOKUP(AC455,EAN!$A:$B,2,FALSE),"MANGLER - MÅ OPPDATERE EAN-FANEN")))</f>
        <v/>
      </c>
      <c r="AE455" s="180">
        <f t="shared" si="28"/>
        <v>202137</v>
      </c>
      <c r="AF455" s="180">
        <f t="shared" si="29"/>
        <v>202137</v>
      </c>
      <c r="AH455" s="149" t="str">
        <f>IF(B455="NET","",IFERROR(VLOOKUP(AD455,'2) Order Form'!$W$9:$W$684,1,FALSE),"Ikke med I order form"))</f>
        <v/>
      </c>
      <c r="AI455" s="171"/>
      <c r="AJ455" s="159">
        <v>7048652277695</v>
      </c>
      <c r="AK455" s="149">
        <f>IFERROR(VLOOKUP(AJ455,'2) Order Form'!$W$9:$W$724,1,FALSE),"Ikke med I order form")</f>
        <v>7048652277695</v>
      </c>
      <c r="AL455" s="182">
        <f>INDEX(ATS!$A:$AE,MATCH(ATS!$AJ455,ATS!$AD:$AD,0),1)</f>
        <v>828096</v>
      </c>
      <c r="AM455" s="182" t="str">
        <f>INDEX(ATS!$A:$AE,MATCH(ATS!$AJ455,ATS!$AD:$AD,0),2)</f>
        <v>Hunter Roller Shorts W</v>
      </c>
      <c r="AN455" s="183" t="str">
        <f>INDEX(ATS!$A:$AE,MATCH(ATS!$AJ455,ATS!$AD:$AD,0),4)</f>
        <v>BLACK-L</v>
      </c>
      <c r="AP455" s="149">
        <v>7048652537133</v>
      </c>
      <c r="AQ455" s="149">
        <f t="shared" si="30"/>
        <v>7048652537133</v>
      </c>
      <c r="AR455" s="182">
        <f>INDEX(ATS!$A:$AE,MATCH(ATS!$AP455,ATS!$AD:$AD,0),1)</f>
        <v>828161</v>
      </c>
      <c r="AS455" s="182" t="str">
        <f>INDEX(ATS!$A:$AE,MATCH(ATS!$AP455,ATS!$AD:$AD,0),2)</f>
        <v>Hunter Slashed Shorts M</v>
      </c>
      <c r="AT455" s="182" t="str">
        <f>INDEX(ATS!$A:$AE,MATCH(ATS!$AP455,ATS!$AD:$AD,0),4)</f>
        <v>BLACK-L</v>
      </c>
      <c r="AU455" s="148" t="str">
        <f>INDEX(ATS!$A:$AE,MATCH(ATS!$AP455,ATS!$AD:$AD,0),7)</f>
        <v>Active</v>
      </c>
    </row>
    <row r="456" spans="1:47" x14ac:dyDescent="0.2">
      <c r="A456">
        <v>820113</v>
      </c>
      <c r="B456" t="s">
        <v>2240</v>
      </c>
      <c r="C456" t="s">
        <v>4226</v>
      </c>
      <c r="D456" t="s">
        <v>2241</v>
      </c>
      <c r="E456" t="s">
        <v>2242</v>
      </c>
      <c r="F456" t="s">
        <v>84</v>
      </c>
      <c r="G456" t="s">
        <v>128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C456" s="180" t="str">
        <f t="shared" si="31"/>
        <v>820113-56000-OS</v>
      </c>
      <c r="AD456" s="181">
        <f>IF(B456="NET","",IF(B456="","",IFERROR(VLOOKUP(AC456,EAN!$A:$B,2,FALSE),"MANGLER - MÅ OPPDATERE EAN-FANEN")))</f>
        <v>7048652711939</v>
      </c>
      <c r="AE456" s="180">
        <f t="shared" si="28"/>
        <v>0</v>
      </c>
      <c r="AF456" s="180">
        <f t="shared" si="29"/>
        <v>0</v>
      </c>
      <c r="AH456" s="149" t="str">
        <f>IF(B456="NET","",IFERROR(VLOOKUP(AD456,'2) Order Form'!$W$9:$W$684,1,FALSE),"Ikke med I order form"))</f>
        <v>Ikke med I order form</v>
      </c>
      <c r="AI456" s="171"/>
      <c r="AJ456" s="159">
        <v>7048652277954</v>
      </c>
      <c r="AK456" s="149">
        <f>IFERROR(VLOOKUP(AJ456,'2) Order Form'!$W$9:$W$724,1,FALSE),"Ikke med I order form")</f>
        <v>7048652277954</v>
      </c>
      <c r="AL456" s="182">
        <f>INDEX(ATS!$A:$AE,MATCH(ATS!$AJ456,ATS!$AD:$AD,0),1)</f>
        <v>828099</v>
      </c>
      <c r="AM456" s="182" t="str">
        <f>INDEX(ATS!$A:$AE,MATCH(ATS!$AJ456,ATS!$AD:$AD,0),2)</f>
        <v>Hunter Gloves M</v>
      </c>
      <c r="AN456" s="183" t="str">
        <f>INDEX(ATS!$A:$AE,MATCH(ATS!$AJ456,ATS!$AD:$AD,0),4)</f>
        <v>BLACK-S</v>
      </c>
      <c r="AP456" s="149">
        <v>7048652537164</v>
      </c>
      <c r="AQ456" s="149">
        <f t="shared" si="30"/>
        <v>7048652537164</v>
      </c>
      <c r="AR456" s="182">
        <f>INDEX(ATS!$A:$AE,MATCH(ATS!$AP456,ATS!$AD:$AD,0),1)</f>
        <v>828161</v>
      </c>
      <c r="AS456" s="182" t="str">
        <f>INDEX(ATS!$A:$AE,MATCH(ATS!$AP456,ATS!$AD:$AD,0),2)</f>
        <v>Hunter Slashed Shorts M</v>
      </c>
      <c r="AT456" s="182" t="str">
        <f>INDEX(ATS!$A:$AE,MATCH(ATS!$AP456,ATS!$AD:$AD,0),4)</f>
        <v>BLACK-XL</v>
      </c>
      <c r="AU456" s="148" t="str">
        <f>INDEX(ATS!$A:$AE,MATCH(ATS!$AP456,ATS!$AD:$AD,0),7)</f>
        <v>Active</v>
      </c>
    </row>
    <row r="457" spans="1:47" x14ac:dyDescent="0.2">
      <c r="A457">
        <v>820113</v>
      </c>
      <c r="B457" t="s">
        <v>2240</v>
      </c>
      <c r="C457" t="s">
        <v>4226</v>
      </c>
      <c r="D457" t="s">
        <v>2236</v>
      </c>
      <c r="E457" t="s">
        <v>94</v>
      </c>
      <c r="F457" t="s">
        <v>84</v>
      </c>
      <c r="G457" t="s">
        <v>128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C457" s="180" t="str">
        <f t="shared" si="31"/>
        <v>820113-99901-OS</v>
      </c>
      <c r="AD457" s="181">
        <f>IF(B457="NET","",IF(B457="","",IFERROR(VLOOKUP(AC457,EAN!$A:$B,2,FALSE),"MANGLER - MÅ OPPDATERE EAN-FANEN")))</f>
        <v>7048652711946</v>
      </c>
      <c r="AE457" s="180">
        <f t="shared" si="28"/>
        <v>0</v>
      </c>
      <c r="AF457" s="180">
        <f t="shared" si="29"/>
        <v>0</v>
      </c>
      <c r="AH457" s="149" t="str">
        <f>IF(B457="NET","",IFERROR(VLOOKUP(AD457,'2) Order Form'!$W$9:$W$684,1,FALSE),"Ikke med I order form"))</f>
        <v>Ikke med I order form</v>
      </c>
      <c r="AI457" s="171"/>
      <c r="AJ457" s="159">
        <v>7048652277947</v>
      </c>
      <c r="AK457" s="149">
        <f>IFERROR(VLOOKUP(AJ457,'2) Order Form'!$W$9:$W$724,1,FALSE),"Ikke med I order form")</f>
        <v>7048652277947</v>
      </c>
      <c r="AL457" s="182">
        <f>INDEX(ATS!$A:$AE,MATCH(ATS!$AJ457,ATS!$AD:$AD,0),1)</f>
        <v>828099</v>
      </c>
      <c r="AM457" s="182" t="str">
        <f>INDEX(ATS!$A:$AE,MATCH(ATS!$AJ457,ATS!$AD:$AD,0),2)</f>
        <v>Hunter Gloves M</v>
      </c>
      <c r="AN457" s="183" t="str">
        <f>INDEX(ATS!$A:$AE,MATCH(ATS!$AJ457,ATS!$AD:$AD,0),4)</f>
        <v>BLACK-M</v>
      </c>
      <c r="AP457" s="149">
        <v>7048652537232</v>
      </c>
      <c r="AQ457" s="149">
        <f t="shared" si="30"/>
        <v>7048652537232</v>
      </c>
      <c r="AR457" s="182">
        <f>INDEX(ATS!$A:$AE,MATCH(ATS!$AP457,ATS!$AD:$AD,0),1)</f>
        <v>828161</v>
      </c>
      <c r="AS457" s="182" t="str">
        <f>INDEX(ATS!$A:$AE,MATCH(ATS!$AP457,ATS!$AD:$AD,0),2)</f>
        <v>Hunter Slashed Shorts M</v>
      </c>
      <c r="AT457" s="182" t="str">
        <f>INDEX(ATS!$A:$AE,MATCH(ATS!$AP457,ATS!$AD:$AD,0),4)</f>
        <v>FOGRN-S</v>
      </c>
      <c r="AU457" s="148" t="str">
        <f>INDEX(ATS!$A:$AE,MATCH(ATS!$AP457,ATS!$AD:$AD,0),7)</f>
        <v>Stock</v>
      </c>
    </row>
    <row r="458" spans="1:47" x14ac:dyDescent="0.2">
      <c r="A458">
        <v>820113</v>
      </c>
      <c r="B458" t="s">
        <v>2240</v>
      </c>
      <c r="C458" t="s">
        <v>4226</v>
      </c>
      <c r="D458" t="s">
        <v>141</v>
      </c>
      <c r="E458" t="s">
        <v>94</v>
      </c>
      <c r="F458" t="s">
        <v>84</v>
      </c>
      <c r="G458" t="s">
        <v>401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C458" s="180" t="str">
        <f t="shared" si="31"/>
        <v>820113-BLACK-OS</v>
      </c>
      <c r="AD458" s="181">
        <f>IF(B458="NET","",IF(B458="","",IFERROR(VLOOKUP(AC458,EAN!$A:$B,2,FALSE),"MANGLER - MÅ OPPDATERE EAN-FANEN")))</f>
        <v>7048652461216</v>
      </c>
      <c r="AE458" s="180">
        <f t="shared" si="28"/>
        <v>0</v>
      </c>
      <c r="AF458" s="180">
        <f t="shared" si="29"/>
        <v>0</v>
      </c>
      <c r="AH458" s="149" t="str">
        <f>IF(B458="NET","",IFERROR(VLOOKUP(AD458,'2) Order Form'!$W$9:$W$684,1,FALSE),"Ikke med I order form"))</f>
        <v>Ikke med I order form</v>
      </c>
      <c r="AI458" s="171"/>
      <c r="AJ458" s="159">
        <v>7048652277930</v>
      </c>
      <c r="AK458" s="149">
        <f>IFERROR(VLOOKUP(AJ458,'2) Order Form'!$W$9:$W$724,1,FALSE),"Ikke med I order form")</f>
        <v>7048652277930</v>
      </c>
      <c r="AL458" s="182">
        <f>INDEX(ATS!$A:$AE,MATCH(ATS!$AJ458,ATS!$AD:$AD,0),1)</f>
        <v>828099</v>
      </c>
      <c r="AM458" s="182" t="str">
        <f>INDEX(ATS!$A:$AE,MATCH(ATS!$AJ458,ATS!$AD:$AD,0),2)</f>
        <v>Hunter Gloves M</v>
      </c>
      <c r="AN458" s="183" t="str">
        <f>INDEX(ATS!$A:$AE,MATCH(ATS!$AJ458,ATS!$AD:$AD,0),4)</f>
        <v>BLACK-L</v>
      </c>
      <c r="AP458" s="149">
        <v>7048652537225</v>
      </c>
      <c r="AQ458" s="149">
        <f t="shared" si="30"/>
        <v>7048652537225</v>
      </c>
      <c r="AR458" s="182">
        <f>INDEX(ATS!$A:$AE,MATCH(ATS!$AP458,ATS!$AD:$AD,0),1)</f>
        <v>828161</v>
      </c>
      <c r="AS458" s="182" t="str">
        <f>INDEX(ATS!$A:$AE,MATCH(ATS!$AP458,ATS!$AD:$AD,0),2)</f>
        <v>Hunter Slashed Shorts M</v>
      </c>
      <c r="AT458" s="182" t="str">
        <f>INDEX(ATS!$A:$AE,MATCH(ATS!$AP458,ATS!$AD:$AD,0),4)</f>
        <v>FOGRN-M</v>
      </c>
      <c r="AU458" s="148" t="str">
        <f>INDEX(ATS!$A:$AE,MATCH(ATS!$AP458,ATS!$AD:$AD,0),7)</f>
        <v>Stock</v>
      </c>
    </row>
    <row r="459" spans="1:47" x14ac:dyDescent="0.2">
      <c r="A459">
        <v>820113</v>
      </c>
      <c r="B459" t="s">
        <v>2240</v>
      </c>
      <c r="C459" t="s">
        <v>4226</v>
      </c>
      <c r="D459" t="s">
        <v>2243</v>
      </c>
      <c r="E459" t="s">
        <v>134</v>
      </c>
      <c r="F459" t="s">
        <v>84</v>
      </c>
      <c r="G459" t="s">
        <v>128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C459" s="180" t="str">
        <f t="shared" si="31"/>
        <v>820113-BTWHT-OS</v>
      </c>
      <c r="AD459" s="181">
        <f>IF(B459="NET","",IF(B459="","",IFERROR(VLOOKUP(AC459,EAN!$A:$B,2,FALSE),"MANGLER - MÅ OPPDATERE EAN-FANEN")))</f>
        <v>7048652609458</v>
      </c>
      <c r="AE459" s="180">
        <f t="shared" si="28"/>
        <v>0</v>
      </c>
      <c r="AF459" s="180">
        <f t="shared" si="29"/>
        <v>0</v>
      </c>
      <c r="AH459" s="133" t="str">
        <f>IF(B459="NET","",IFERROR(VLOOKUP(AD459,'2) Order Form'!$W$9:$W$684,1,FALSE),"Ikke med I order form"))</f>
        <v>Ikke med I order form</v>
      </c>
      <c r="AJ459" s="159">
        <v>7048652277961</v>
      </c>
      <c r="AK459" s="149">
        <f>IFERROR(VLOOKUP(AJ459,'2) Order Form'!$W$9:$W$724,1,FALSE),"Ikke med I order form")</f>
        <v>7048652277961</v>
      </c>
      <c r="AL459" s="182">
        <f>INDEX(ATS!$A:$AE,MATCH(ATS!$AJ459,ATS!$AD:$AD,0),1)</f>
        <v>828099</v>
      </c>
      <c r="AM459" s="182" t="str">
        <f>INDEX(ATS!$A:$AE,MATCH(ATS!$AJ459,ATS!$AD:$AD,0),2)</f>
        <v>Hunter Gloves M</v>
      </c>
      <c r="AN459" s="183" t="str">
        <f>INDEX(ATS!$A:$AE,MATCH(ATS!$AJ459,ATS!$AD:$AD,0),4)</f>
        <v>BLACK-XL</v>
      </c>
      <c r="AP459" s="149">
        <v>7048652537218</v>
      </c>
      <c r="AQ459" s="149">
        <f t="shared" si="30"/>
        <v>7048652537218</v>
      </c>
      <c r="AR459" s="182">
        <f>INDEX(ATS!$A:$AE,MATCH(ATS!$AP459,ATS!$AD:$AD,0),1)</f>
        <v>828161</v>
      </c>
      <c r="AS459" s="182" t="str">
        <f>INDEX(ATS!$A:$AE,MATCH(ATS!$AP459,ATS!$AD:$AD,0),2)</f>
        <v>Hunter Slashed Shorts M</v>
      </c>
      <c r="AT459" s="182" t="str">
        <f>INDEX(ATS!$A:$AE,MATCH(ATS!$AP459,ATS!$AD:$AD,0),4)</f>
        <v>FOGRN-L</v>
      </c>
      <c r="AU459" s="148" t="str">
        <f>INDEX(ATS!$A:$AE,MATCH(ATS!$AP459,ATS!$AD:$AD,0),7)</f>
        <v>Stock</v>
      </c>
    </row>
    <row r="460" spans="1:47" x14ac:dyDescent="0.2">
      <c r="A460">
        <v>820113</v>
      </c>
      <c r="B460" t="s">
        <v>2240</v>
      </c>
      <c r="C460" t="s">
        <v>4226</v>
      </c>
      <c r="D460" t="s">
        <v>2244</v>
      </c>
      <c r="E460" t="s">
        <v>2245</v>
      </c>
      <c r="F460" t="s">
        <v>84</v>
      </c>
      <c r="G460" t="s">
        <v>401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C460" s="180" t="str">
        <f t="shared" si="31"/>
        <v>820113-KRBIN-OS</v>
      </c>
      <c r="AD460" s="181">
        <f>IF(B460="NET","",IF(B460="","",IFERROR(VLOOKUP(AC460,EAN!$A:$B,2,FALSE),"MANGLER - MÅ OPPDATERE EAN-FANEN")))</f>
        <v>7048652609465</v>
      </c>
      <c r="AE460" s="180">
        <f t="shared" si="28"/>
        <v>0</v>
      </c>
      <c r="AF460" s="180">
        <f t="shared" si="29"/>
        <v>0</v>
      </c>
      <c r="AH460" s="133" t="str">
        <f>IF(B460="NET","",IFERROR(VLOOKUP(AD460,'2) Order Form'!$W$9:$W$684,1,FALSE),"Ikke med I order form"))</f>
        <v>Ikke med I order form</v>
      </c>
      <c r="AJ460" s="159">
        <v>7048652277992</v>
      </c>
      <c r="AK460" s="149">
        <f>IFERROR(VLOOKUP(AJ460,'2) Order Form'!$W$9:$W$724,1,FALSE),"Ikke med I order form")</f>
        <v>7048652277992</v>
      </c>
      <c r="AL460" s="182">
        <f>INDEX(ATS!$A:$AE,MATCH(ATS!$AJ460,ATS!$AD:$AD,0),1)</f>
        <v>828099</v>
      </c>
      <c r="AM460" s="182" t="str">
        <f>INDEX(ATS!$A:$AE,MATCH(ATS!$AJ460,ATS!$AD:$AD,0),2)</f>
        <v>Hunter Gloves M</v>
      </c>
      <c r="AN460" s="183" t="str">
        <f>INDEX(ATS!$A:$AE,MATCH(ATS!$AJ460,ATS!$AD:$AD,0),4)</f>
        <v>BTWHT-S</v>
      </c>
      <c r="AP460" s="149">
        <v>7048652537249</v>
      </c>
      <c r="AQ460" s="149">
        <f t="shared" si="30"/>
        <v>7048652537249</v>
      </c>
      <c r="AR460" s="182">
        <f>INDEX(ATS!$A:$AE,MATCH(ATS!$AP460,ATS!$AD:$AD,0),1)</f>
        <v>828161</v>
      </c>
      <c r="AS460" s="182" t="str">
        <f>INDEX(ATS!$A:$AE,MATCH(ATS!$AP460,ATS!$AD:$AD,0),2)</f>
        <v>Hunter Slashed Shorts M</v>
      </c>
      <c r="AT460" s="182" t="str">
        <f>INDEX(ATS!$A:$AE,MATCH(ATS!$AP460,ATS!$AD:$AD,0),4)</f>
        <v>FOGRN-XL</v>
      </c>
      <c r="AU460" s="148" t="str">
        <f>INDEX(ATS!$A:$AE,MATCH(ATS!$AP460,ATS!$AD:$AD,0),7)</f>
        <v>Stock</v>
      </c>
    </row>
    <row r="461" spans="1:47" x14ac:dyDescent="0.2">
      <c r="A461">
        <v>820113</v>
      </c>
      <c r="B461" t="s">
        <v>2240</v>
      </c>
      <c r="C461" t="s">
        <v>4226</v>
      </c>
      <c r="D461" t="s">
        <v>2246</v>
      </c>
      <c r="E461" t="s">
        <v>2214</v>
      </c>
      <c r="F461" t="s">
        <v>84</v>
      </c>
      <c r="G461" t="s">
        <v>401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C461" s="180" t="str">
        <f t="shared" si="31"/>
        <v>820113-OCHER-OS</v>
      </c>
      <c r="AD461" s="181">
        <f>IF(B461="NET","",IF(B461="","",IFERROR(VLOOKUP(AC461,EAN!$A:$B,2,FALSE),"MANGLER - MÅ OPPDATERE EAN-FANEN")))</f>
        <v>7048652461223</v>
      </c>
      <c r="AE461" s="180">
        <f t="shared" si="28"/>
        <v>0</v>
      </c>
      <c r="AF461" s="180">
        <f t="shared" si="29"/>
        <v>0</v>
      </c>
      <c r="AH461" s="133" t="str">
        <f>IF(B461="NET","",IFERROR(VLOOKUP(AD461,'2) Order Form'!$W$9:$W$684,1,FALSE),"Ikke med I order form"))</f>
        <v>Ikke med I order form</v>
      </c>
      <c r="AJ461" s="159">
        <v>7048652277985</v>
      </c>
      <c r="AK461" s="149">
        <f>IFERROR(VLOOKUP(AJ461,'2) Order Form'!$W$9:$W$724,1,FALSE),"Ikke med I order form")</f>
        <v>7048652277985</v>
      </c>
      <c r="AL461" s="182">
        <f>INDEX(ATS!$A:$AE,MATCH(ATS!$AJ461,ATS!$AD:$AD,0),1)</f>
        <v>828099</v>
      </c>
      <c r="AM461" s="182" t="str">
        <f>INDEX(ATS!$A:$AE,MATCH(ATS!$AJ461,ATS!$AD:$AD,0),2)</f>
        <v>Hunter Gloves M</v>
      </c>
      <c r="AN461" s="183" t="str">
        <f>INDEX(ATS!$A:$AE,MATCH(ATS!$AJ461,ATS!$AD:$AD,0),4)</f>
        <v>BTWHT-M</v>
      </c>
      <c r="AP461" s="149">
        <v>7048652666512</v>
      </c>
      <c r="AQ461" s="149">
        <f t="shared" si="30"/>
        <v>7048652666512</v>
      </c>
      <c r="AR461" s="182">
        <f>INDEX(ATS!$A:$AE,MATCH(ATS!$AP461,ATS!$AD:$AD,0),1)</f>
        <v>810118</v>
      </c>
      <c r="AS461" s="182" t="str">
        <f>INDEX(ATS!$A:$AE,MATCH(ATS!$AP461,ATS!$AD:$AD,0),2)</f>
        <v>Crossfire Bib Shorts M</v>
      </c>
      <c r="AT461" s="182" t="str">
        <f>INDEX(ATS!$A:$AE,MATCH(ATS!$AP461,ATS!$AD:$AD,0),4)</f>
        <v>BLACK-S</v>
      </c>
      <c r="AU461" s="148" t="str">
        <f>INDEX(ATS!$A:$AE,MATCH(ATS!$AP461,ATS!$AD:$AD,0),7)</f>
        <v>Active</v>
      </c>
    </row>
    <row r="462" spans="1:47" x14ac:dyDescent="0.2">
      <c r="A462">
        <v>820113</v>
      </c>
      <c r="B462" t="s">
        <v>2240</v>
      </c>
      <c r="C462" t="s">
        <v>4226</v>
      </c>
      <c r="D462" t="s">
        <v>2247</v>
      </c>
      <c r="E462" t="s">
        <v>2198</v>
      </c>
      <c r="F462" t="s">
        <v>84</v>
      </c>
      <c r="G462" t="s">
        <v>401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C462" s="180" t="str">
        <f t="shared" si="31"/>
        <v>820113-OMI-OS</v>
      </c>
      <c r="AD462" s="181">
        <f>IF(B462="NET","",IF(B462="","",IFERROR(VLOOKUP(AC462,EAN!$A:$B,2,FALSE),"MANGLER - MÅ OPPDATERE EAN-FANEN")))</f>
        <v>7048652609472</v>
      </c>
      <c r="AE462" s="180">
        <f t="shared" si="28"/>
        <v>0</v>
      </c>
      <c r="AF462" s="180">
        <f t="shared" si="29"/>
        <v>0</v>
      </c>
      <c r="AH462" s="133" t="str">
        <f>IF(B462="NET","",IFERROR(VLOOKUP(AD462,'2) Order Form'!$W$9:$W$684,1,FALSE),"Ikke med I order form"))</f>
        <v>Ikke med I order form</v>
      </c>
      <c r="AJ462" s="159">
        <v>7048652277978</v>
      </c>
      <c r="AK462" s="149">
        <f>IFERROR(VLOOKUP(AJ462,'2) Order Form'!$W$9:$W$724,1,FALSE),"Ikke med I order form")</f>
        <v>7048652277978</v>
      </c>
      <c r="AL462" s="182">
        <f>INDEX(ATS!$A:$AE,MATCH(ATS!$AJ462,ATS!$AD:$AD,0),1)</f>
        <v>828099</v>
      </c>
      <c r="AM462" s="182" t="str">
        <f>INDEX(ATS!$A:$AE,MATCH(ATS!$AJ462,ATS!$AD:$AD,0),2)</f>
        <v>Hunter Gloves M</v>
      </c>
      <c r="AN462" s="183" t="str">
        <f>INDEX(ATS!$A:$AE,MATCH(ATS!$AJ462,ATS!$AD:$AD,0),4)</f>
        <v>BTWHT-L</v>
      </c>
      <c r="AP462" s="149">
        <v>7048652666505</v>
      </c>
      <c r="AQ462" s="149">
        <f t="shared" si="30"/>
        <v>7048652666505</v>
      </c>
      <c r="AR462" s="182">
        <f>INDEX(ATS!$A:$AE,MATCH(ATS!$AP462,ATS!$AD:$AD,0),1)</f>
        <v>810118</v>
      </c>
      <c r="AS462" s="182" t="str">
        <f>INDEX(ATS!$A:$AE,MATCH(ATS!$AP462,ATS!$AD:$AD,0),2)</f>
        <v>Crossfire Bib Shorts M</v>
      </c>
      <c r="AT462" s="182" t="str">
        <f>INDEX(ATS!$A:$AE,MATCH(ATS!$AP462,ATS!$AD:$AD,0),4)</f>
        <v>BLACK-M</v>
      </c>
      <c r="AU462" s="148" t="str">
        <f>INDEX(ATS!$A:$AE,MATCH(ATS!$AP462,ATS!$AD:$AD,0),7)</f>
        <v>Active</v>
      </c>
    </row>
    <row r="463" spans="1:47" x14ac:dyDescent="0.2">
      <c r="A463">
        <v>820113</v>
      </c>
      <c r="B463" t="s">
        <v>2240</v>
      </c>
      <c r="C463" t="s">
        <v>4226</v>
      </c>
      <c r="D463" t="s">
        <v>2239</v>
      </c>
      <c r="E463" t="s">
        <v>100</v>
      </c>
      <c r="F463" t="s">
        <v>84</v>
      </c>
      <c r="G463" t="s">
        <v>401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C463" s="180" t="str">
        <f t="shared" si="31"/>
        <v>820113-RSWOD-OS</v>
      </c>
      <c r="AD463" s="181">
        <f>IF(B463="NET","",IF(B463="","",IFERROR(VLOOKUP(AC463,EAN!$A:$B,2,FALSE),"MANGLER - MÅ OPPDATERE EAN-FANEN")))</f>
        <v>7048652461230</v>
      </c>
      <c r="AE463" s="180">
        <f t="shared" si="28"/>
        <v>0</v>
      </c>
      <c r="AF463" s="180">
        <f t="shared" si="29"/>
        <v>0</v>
      </c>
      <c r="AH463" s="133" t="str">
        <f>IF(B463="NET","",IFERROR(VLOOKUP(AD463,'2) Order Form'!$W$9:$W$684,1,FALSE),"Ikke med I order form"))</f>
        <v>Ikke med I order form</v>
      </c>
      <c r="AJ463" s="159">
        <v>7048652278005</v>
      </c>
      <c r="AK463" s="149">
        <f>IFERROR(VLOOKUP(AJ463,'2) Order Form'!$W$9:$W$724,1,FALSE),"Ikke med I order form")</f>
        <v>7048652278005</v>
      </c>
      <c r="AL463" s="182">
        <f>INDEX(ATS!$A:$AE,MATCH(ATS!$AJ463,ATS!$AD:$AD,0),1)</f>
        <v>828099</v>
      </c>
      <c r="AM463" s="182" t="str">
        <f>INDEX(ATS!$A:$AE,MATCH(ATS!$AJ463,ATS!$AD:$AD,0),2)</f>
        <v>Hunter Gloves M</v>
      </c>
      <c r="AN463" s="183" t="str">
        <f>INDEX(ATS!$A:$AE,MATCH(ATS!$AJ463,ATS!$AD:$AD,0),4)</f>
        <v>BTWHT-XL</v>
      </c>
      <c r="AP463" s="149">
        <v>7048652666499</v>
      </c>
      <c r="AQ463" s="149">
        <f t="shared" si="30"/>
        <v>7048652666499</v>
      </c>
      <c r="AR463" s="182">
        <f>INDEX(ATS!$A:$AE,MATCH(ATS!$AP463,ATS!$AD:$AD,0),1)</f>
        <v>810118</v>
      </c>
      <c r="AS463" s="182" t="str">
        <f>INDEX(ATS!$A:$AE,MATCH(ATS!$AP463,ATS!$AD:$AD,0),2)</f>
        <v>Crossfire Bib Shorts M</v>
      </c>
      <c r="AT463" s="182" t="str">
        <f>INDEX(ATS!$A:$AE,MATCH(ATS!$AP463,ATS!$AD:$AD,0),4)</f>
        <v>BLACK-L</v>
      </c>
      <c r="AU463" s="148" t="str">
        <f>INDEX(ATS!$A:$AE,MATCH(ATS!$AP463,ATS!$AD:$AD,0),7)</f>
        <v>Active</v>
      </c>
    </row>
    <row r="464" spans="1:47" x14ac:dyDescent="0.2">
      <c r="A464" s="155">
        <v>820135</v>
      </c>
      <c r="B464" t="s">
        <v>292</v>
      </c>
      <c r="H464" s="155">
        <v>202137</v>
      </c>
      <c r="I464" s="155">
        <v>202137</v>
      </c>
      <c r="J464" s="155">
        <v>202137</v>
      </c>
      <c r="K464" s="155">
        <v>202137</v>
      </c>
      <c r="L464" s="155">
        <v>202137</v>
      </c>
      <c r="M464" s="155">
        <v>202137</v>
      </c>
      <c r="N464" s="155">
        <v>202137</v>
      </c>
      <c r="O464" s="155">
        <v>202137</v>
      </c>
      <c r="P464" s="155">
        <v>202137</v>
      </c>
      <c r="Q464" s="155">
        <v>202137</v>
      </c>
      <c r="R464" s="155">
        <v>202137</v>
      </c>
      <c r="S464" s="155">
        <v>202137</v>
      </c>
      <c r="T464" s="155">
        <v>202137</v>
      </c>
      <c r="U464" s="155">
        <v>202137</v>
      </c>
      <c r="V464" s="155">
        <v>202137</v>
      </c>
      <c r="W464" s="155">
        <v>202137</v>
      </c>
      <c r="X464" s="155">
        <v>202137</v>
      </c>
      <c r="Y464" s="155">
        <v>202137</v>
      </c>
      <c r="Z464" s="155">
        <v>202137</v>
      </c>
      <c r="AA464" s="155">
        <v>202137</v>
      </c>
      <c r="AC464" s="180" t="str">
        <f t="shared" si="31"/>
        <v>820135-</v>
      </c>
      <c r="AD464" s="181" t="str">
        <f>IF(B464="NET","",IF(B464="","",IFERROR(VLOOKUP(AC464,EAN!$A:$B,2,FALSE),"MANGLER - MÅ OPPDATERE EAN-FANEN")))</f>
        <v/>
      </c>
      <c r="AE464" s="180">
        <f t="shared" si="28"/>
        <v>202137</v>
      </c>
      <c r="AF464" s="180">
        <f t="shared" si="29"/>
        <v>202137</v>
      </c>
      <c r="AH464" s="133" t="str">
        <f>IF(B464="NET","",IFERROR(VLOOKUP(AD464,'2) Order Form'!$W$9:$W$684,1,FALSE),"Ikke med I order form"))</f>
        <v/>
      </c>
      <c r="AJ464" s="159">
        <v>7048652536679</v>
      </c>
      <c r="AK464" s="149">
        <f>IFERROR(VLOOKUP(AJ464,'2) Order Form'!$W$9:$W$724,1,FALSE),"Ikke med I order form")</f>
        <v>7048652536679</v>
      </c>
      <c r="AL464" s="182">
        <f>INDEX(ATS!$A:$AE,MATCH(ATS!$AJ464,ATS!$AD:$AD,0),1)</f>
        <v>828099</v>
      </c>
      <c r="AM464" s="182" t="str">
        <f>INDEX(ATS!$A:$AE,MATCH(ATS!$AJ464,ATS!$AD:$AD,0),2)</f>
        <v>Hunter Gloves M</v>
      </c>
      <c r="AN464" s="183" t="str">
        <f>INDEX(ATS!$A:$AE,MATCH(ATS!$AJ464,ATS!$AD:$AD,0),4)</f>
        <v>FOGRN-S</v>
      </c>
      <c r="AP464" s="149">
        <v>7048652666529</v>
      </c>
      <c r="AQ464" s="149">
        <f t="shared" si="30"/>
        <v>7048652666529</v>
      </c>
      <c r="AR464" s="182">
        <f>INDEX(ATS!$A:$AE,MATCH(ATS!$AP464,ATS!$AD:$AD,0),1)</f>
        <v>810118</v>
      </c>
      <c r="AS464" s="182" t="str">
        <f>INDEX(ATS!$A:$AE,MATCH(ATS!$AP464,ATS!$AD:$AD,0),2)</f>
        <v>Crossfire Bib Shorts M</v>
      </c>
      <c r="AT464" s="182" t="str">
        <f>INDEX(ATS!$A:$AE,MATCH(ATS!$AP464,ATS!$AD:$AD,0),4)</f>
        <v>BLACK-XL</v>
      </c>
      <c r="AU464" s="148" t="str">
        <f>INDEX(ATS!$A:$AE,MATCH(ATS!$AP464,ATS!$AD:$AD,0),7)</f>
        <v>Active</v>
      </c>
    </row>
    <row r="465" spans="1:47" x14ac:dyDescent="0.2">
      <c r="A465">
        <v>820135</v>
      </c>
      <c r="B465" t="s">
        <v>2248</v>
      </c>
      <c r="C465" t="s">
        <v>4226</v>
      </c>
      <c r="D465" t="s">
        <v>2232</v>
      </c>
      <c r="E465" t="s">
        <v>2233</v>
      </c>
      <c r="F465" t="s">
        <v>84</v>
      </c>
      <c r="G465" t="s">
        <v>128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C465" s="180" t="str">
        <f t="shared" si="31"/>
        <v>820135-11001-OS</v>
      </c>
      <c r="AD465" s="181">
        <f>IF(B465="NET","",IF(B465="","",IFERROR(VLOOKUP(AC465,EAN!$A:$B,2,FALSE),"MANGLER - MÅ OPPDATERE EAN-FANEN")))</f>
        <v>7048652712073</v>
      </c>
      <c r="AE465" s="180">
        <f t="shared" si="28"/>
        <v>0</v>
      </c>
      <c r="AF465" s="180">
        <f t="shared" si="29"/>
        <v>0</v>
      </c>
      <c r="AH465" s="133" t="str">
        <f>IF(B465="NET","",IFERROR(VLOOKUP(AD465,'2) Order Form'!$W$9:$W$684,1,FALSE),"Ikke med I order form"))</f>
        <v>Ikke med I order form</v>
      </c>
      <c r="AJ465" s="159">
        <v>7048652536662</v>
      </c>
      <c r="AK465" s="149">
        <f>IFERROR(VLOOKUP(AJ465,'2) Order Form'!$W$9:$W$724,1,FALSE),"Ikke med I order form")</f>
        <v>7048652536662</v>
      </c>
      <c r="AL465" s="182">
        <f>INDEX(ATS!$A:$AE,MATCH(ATS!$AJ465,ATS!$AD:$AD,0),1)</f>
        <v>828099</v>
      </c>
      <c r="AM465" s="182" t="str">
        <f>INDEX(ATS!$A:$AE,MATCH(ATS!$AJ465,ATS!$AD:$AD,0),2)</f>
        <v>Hunter Gloves M</v>
      </c>
      <c r="AN465" s="183" t="str">
        <f>INDEX(ATS!$A:$AE,MATCH(ATS!$AJ465,ATS!$AD:$AD,0),4)</f>
        <v>FOGRN-M</v>
      </c>
      <c r="AP465" s="149">
        <v>7048652277671</v>
      </c>
      <c r="AQ465" s="149">
        <f t="shared" si="30"/>
        <v>7048652277671</v>
      </c>
      <c r="AR465" s="182">
        <f>INDEX(ATS!$A:$AE,MATCH(ATS!$AP465,ATS!$AD:$AD,0),1)</f>
        <v>828095</v>
      </c>
      <c r="AS465" s="182" t="str">
        <f>INDEX(ATS!$A:$AE,MATCH(ATS!$AP465,ATS!$AD:$AD,0),2)</f>
        <v>Hunter Roller Shorts M</v>
      </c>
      <c r="AT465" s="182" t="str">
        <f>INDEX(ATS!$A:$AE,MATCH(ATS!$AP465,ATS!$AD:$AD,0),4)</f>
        <v>BLACK-S</v>
      </c>
      <c r="AU465" s="148" t="str">
        <f>INDEX(ATS!$A:$AE,MATCH(ATS!$AP465,ATS!$AD:$AD,0),7)</f>
        <v>Active</v>
      </c>
    </row>
    <row r="466" spans="1:47" x14ac:dyDescent="0.2">
      <c r="A466">
        <v>820135</v>
      </c>
      <c r="B466" t="s">
        <v>2248</v>
      </c>
      <c r="C466" t="s">
        <v>4226</v>
      </c>
      <c r="D466" t="s">
        <v>141</v>
      </c>
      <c r="E466" t="s">
        <v>94</v>
      </c>
      <c r="F466" t="s">
        <v>84</v>
      </c>
      <c r="G466" t="s">
        <v>128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C466" s="180" t="str">
        <f t="shared" si="31"/>
        <v>820135-BLACK-OS</v>
      </c>
      <c r="AD466" s="181">
        <f>IF(B466="NET","",IF(B466="","",IFERROR(VLOOKUP(AC466,EAN!$A:$B,2,FALSE),"MANGLER - MÅ OPPDATERE EAN-FANEN")))</f>
        <v>7048652461131</v>
      </c>
      <c r="AE466" s="180">
        <f t="shared" si="28"/>
        <v>0</v>
      </c>
      <c r="AF466" s="180">
        <f t="shared" si="29"/>
        <v>0</v>
      </c>
      <c r="AH466" s="133" t="str">
        <f>IF(B466="NET","",IFERROR(VLOOKUP(AD466,'2) Order Form'!$W$9:$W$684,1,FALSE),"Ikke med I order form"))</f>
        <v>Ikke med I order form</v>
      </c>
      <c r="AJ466" s="159">
        <v>7048652536655</v>
      </c>
      <c r="AK466" s="149">
        <f>IFERROR(VLOOKUP(AJ466,'2) Order Form'!$W$9:$W$724,1,FALSE),"Ikke med I order form")</f>
        <v>7048652536655</v>
      </c>
      <c r="AL466" s="182">
        <f>INDEX(ATS!$A:$AE,MATCH(ATS!$AJ466,ATS!$AD:$AD,0),1)</f>
        <v>828099</v>
      </c>
      <c r="AM466" s="182" t="str">
        <f>INDEX(ATS!$A:$AE,MATCH(ATS!$AJ466,ATS!$AD:$AD,0),2)</f>
        <v>Hunter Gloves M</v>
      </c>
      <c r="AN466" s="183" t="str">
        <f>INDEX(ATS!$A:$AE,MATCH(ATS!$AJ466,ATS!$AD:$AD,0),4)</f>
        <v>FOGRN-L</v>
      </c>
      <c r="AP466" s="149">
        <v>7048652277664</v>
      </c>
      <c r="AQ466" s="149">
        <f t="shared" si="30"/>
        <v>7048652277664</v>
      </c>
      <c r="AR466" s="182">
        <f>INDEX(ATS!$A:$AE,MATCH(ATS!$AP466,ATS!$AD:$AD,0),1)</f>
        <v>828095</v>
      </c>
      <c r="AS466" s="182" t="str">
        <f>INDEX(ATS!$A:$AE,MATCH(ATS!$AP466,ATS!$AD:$AD,0),2)</f>
        <v>Hunter Roller Shorts M</v>
      </c>
      <c r="AT466" s="182" t="str">
        <f>INDEX(ATS!$A:$AE,MATCH(ATS!$AP466,ATS!$AD:$AD,0),4)</f>
        <v>BLACK-M</v>
      </c>
      <c r="AU466" s="148" t="str">
        <f>INDEX(ATS!$A:$AE,MATCH(ATS!$AP466,ATS!$AD:$AD,0),7)</f>
        <v>Active</v>
      </c>
    </row>
    <row r="467" spans="1:47" x14ac:dyDescent="0.2">
      <c r="A467">
        <v>820135</v>
      </c>
      <c r="B467" t="s">
        <v>2248</v>
      </c>
      <c r="C467" t="s">
        <v>4226</v>
      </c>
      <c r="D467" t="s">
        <v>2249</v>
      </c>
      <c r="E467" t="s">
        <v>2204</v>
      </c>
      <c r="F467" t="s">
        <v>84</v>
      </c>
      <c r="G467" t="s">
        <v>401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C467" s="180" t="str">
        <f t="shared" si="31"/>
        <v>820135-MEEKO-OS</v>
      </c>
      <c r="AD467" s="181">
        <f>IF(B467="NET","",IF(B467="","",IFERROR(VLOOKUP(AC467,EAN!$A:$B,2,FALSE),"MANGLER - MÅ OPPDATERE EAN-FANEN")))</f>
        <v>7048652607911</v>
      </c>
      <c r="AE467" s="180">
        <f t="shared" si="28"/>
        <v>0</v>
      </c>
      <c r="AF467" s="180">
        <f t="shared" si="29"/>
        <v>0</v>
      </c>
      <c r="AH467" s="133" t="str">
        <f>IF(B467="NET","",IFERROR(VLOOKUP(AD467,'2) Order Form'!$W$9:$W$684,1,FALSE),"Ikke med I order form"))</f>
        <v>Ikke med I order form</v>
      </c>
      <c r="AJ467" s="159">
        <v>7048652536686</v>
      </c>
      <c r="AK467" s="149">
        <f>IFERROR(VLOOKUP(AJ467,'2) Order Form'!$W$9:$W$724,1,FALSE),"Ikke med I order form")</f>
        <v>7048652536686</v>
      </c>
      <c r="AL467" s="182">
        <f>INDEX(ATS!$A:$AE,MATCH(ATS!$AJ467,ATS!$AD:$AD,0),1)</f>
        <v>828099</v>
      </c>
      <c r="AM467" s="182" t="str">
        <f>INDEX(ATS!$A:$AE,MATCH(ATS!$AJ467,ATS!$AD:$AD,0),2)</f>
        <v>Hunter Gloves M</v>
      </c>
      <c r="AN467" s="183" t="str">
        <f>INDEX(ATS!$A:$AE,MATCH(ATS!$AJ467,ATS!$AD:$AD,0),4)</f>
        <v>FOGRN-XL</v>
      </c>
      <c r="AP467" s="149">
        <v>7048652277657</v>
      </c>
      <c r="AQ467" s="149">
        <f t="shared" si="30"/>
        <v>7048652277657</v>
      </c>
      <c r="AR467" s="182">
        <f>INDEX(ATS!$A:$AE,MATCH(ATS!$AP467,ATS!$AD:$AD,0),1)</f>
        <v>828095</v>
      </c>
      <c r="AS467" s="182" t="str">
        <f>INDEX(ATS!$A:$AE,MATCH(ATS!$AP467,ATS!$AD:$AD,0),2)</f>
        <v>Hunter Roller Shorts M</v>
      </c>
      <c r="AT467" s="182" t="str">
        <f>INDEX(ATS!$A:$AE,MATCH(ATS!$AP467,ATS!$AD:$AD,0),4)</f>
        <v>BLACK-L</v>
      </c>
      <c r="AU467" s="148" t="str">
        <f>INDEX(ATS!$A:$AE,MATCH(ATS!$AP467,ATS!$AD:$AD,0),7)</f>
        <v>Active</v>
      </c>
    </row>
    <row r="468" spans="1:47" x14ac:dyDescent="0.2">
      <c r="A468">
        <v>820135</v>
      </c>
      <c r="B468" t="s">
        <v>2248</v>
      </c>
      <c r="C468" t="s">
        <v>4226</v>
      </c>
      <c r="D468" t="s">
        <v>2250</v>
      </c>
      <c r="E468" t="s">
        <v>2251</v>
      </c>
      <c r="F468" t="s">
        <v>84</v>
      </c>
      <c r="G468" t="s">
        <v>401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C468" s="180" t="str">
        <f t="shared" si="31"/>
        <v>820135-PLUM-OS</v>
      </c>
      <c r="AD468" s="181">
        <f>IF(B468="NET","",IF(B468="","",IFERROR(VLOOKUP(AC468,EAN!$A:$B,2,FALSE),"MANGLER - MÅ OPPDATERE EAN-FANEN")))</f>
        <v>7048652461155</v>
      </c>
      <c r="AE468" s="180">
        <f t="shared" si="28"/>
        <v>0</v>
      </c>
      <c r="AF468" s="180">
        <f t="shared" si="29"/>
        <v>0</v>
      </c>
      <c r="AH468" s="133" t="str">
        <f>IF(B468="NET","",IFERROR(VLOOKUP(AD468,'2) Order Form'!$W$9:$W$684,1,FALSE),"Ikke med I order form"))</f>
        <v>Ikke med I order form</v>
      </c>
      <c r="AJ468" s="159">
        <v>7048652277756</v>
      </c>
      <c r="AK468" s="149">
        <f>IFERROR(VLOOKUP(AJ468,'2) Order Form'!$W$9:$W$724,1,FALSE),"Ikke med I order form")</f>
        <v>7048652277756</v>
      </c>
      <c r="AL468" s="182">
        <f>INDEX(ATS!$A:$AE,MATCH(ATS!$AJ468,ATS!$AD:$AD,0),1)</f>
        <v>828097</v>
      </c>
      <c r="AM468" s="182" t="str">
        <f>INDEX(ATS!$A:$AE,MATCH(ATS!$AJ468,ATS!$AD:$AD,0),2)</f>
        <v>Hunter Light Gloves M</v>
      </c>
      <c r="AN468" s="183" t="str">
        <f>INDEX(ATS!$A:$AE,MATCH(ATS!$AJ468,ATS!$AD:$AD,0),4)</f>
        <v>BLACK-S</v>
      </c>
      <c r="AP468" s="149">
        <v>7048652277688</v>
      </c>
      <c r="AQ468" s="149">
        <f t="shared" si="30"/>
        <v>7048652277688</v>
      </c>
      <c r="AR468" s="182">
        <f>INDEX(ATS!$A:$AE,MATCH(ATS!$AP468,ATS!$AD:$AD,0),1)</f>
        <v>828095</v>
      </c>
      <c r="AS468" s="182" t="str">
        <f>INDEX(ATS!$A:$AE,MATCH(ATS!$AP468,ATS!$AD:$AD,0),2)</f>
        <v>Hunter Roller Shorts M</v>
      </c>
      <c r="AT468" s="182" t="str">
        <f>INDEX(ATS!$A:$AE,MATCH(ATS!$AP468,ATS!$AD:$AD,0),4)</f>
        <v>BLACK-XL</v>
      </c>
      <c r="AU468" s="148" t="str">
        <f>INDEX(ATS!$A:$AE,MATCH(ATS!$AP468,ATS!$AD:$AD,0),7)</f>
        <v>Active</v>
      </c>
    </row>
    <row r="469" spans="1:47" x14ac:dyDescent="0.2">
      <c r="A469">
        <v>820135</v>
      </c>
      <c r="B469" t="s">
        <v>2248</v>
      </c>
      <c r="C469" t="s">
        <v>4226</v>
      </c>
      <c r="D469" t="s">
        <v>2252</v>
      </c>
      <c r="E469" t="s">
        <v>404</v>
      </c>
      <c r="F469" t="s">
        <v>84</v>
      </c>
      <c r="G469" t="s">
        <v>401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C469" s="180" t="str">
        <f t="shared" si="31"/>
        <v>820135-PNGRN-OS</v>
      </c>
      <c r="AD469" s="181">
        <f>IF(B469="NET","",IF(B469="","",IFERROR(VLOOKUP(AC469,EAN!$A:$B,2,FALSE),"MANGLER - MÅ OPPDATERE EAN-FANEN")))</f>
        <v>7048652461162</v>
      </c>
      <c r="AE469" s="180">
        <f t="shared" si="28"/>
        <v>0</v>
      </c>
      <c r="AF469" s="180">
        <f t="shared" si="29"/>
        <v>0</v>
      </c>
      <c r="AH469" s="133" t="str">
        <f>IF(B469="NET","",IFERROR(VLOOKUP(AD469,'2) Order Form'!$W$9:$W$684,1,FALSE),"Ikke med I order form"))</f>
        <v>Ikke med I order form</v>
      </c>
      <c r="AJ469" s="159">
        <v>7048652277749</v>
      </c>
      <c r="AK469" s="149">
        <f>IFERROR(VLOOKUP(AJ469,'2) Order Form'!$W$9:$W$724,1,FALSE),"Ikke med I order form")</f>
        <v>7048652277749</v>
      </c>
      <c r="AL469" s="182">
        <f>INDEX(ATS!$A:$AE,MATCH(ATS!$AJ469,ATS!$AD:$AD,0),1)</f>
        <v>828097</v>
      </c>
      <c r="AM469" s="182" t="str">
        <f>INDEX(ATS!$A:$AE,MATCH(ATS!$AJ469,ATS!$AD:$AD,0),2)</f>
        <v>Hunter Light Gloves M</v>
      </c>
      <c r="AN469" s="183" t="str">
        <f>INDEX(ATS!$A:$AE,MATCH(ATS!$AJ469,ATS!$AD:$AD,0),4)</f>
        <v>BLACK-M</v>
      </c>
      <c r="AP469" s="149">
        <v>7048652275486</v>
      </c>
      <c r="AQ469" s="149">
        <f t="shared" si="30"/>
        <v>7048652275486</v>
      </c>
      <c r="AR469" s="182">
        <f>INDEX(ATS!$A:$AE,MATCH(ATS!$AP469,ATS!$AD:$AD,0),1)</f>
        <v>828076</v>
      </c>
      <c r="AS469" s="182" t="str">
        <f>INDEX(ATS!$A:$AE,MATCH(ATS!$AP469,ATS!$AD:$AD,0),2)</f>
        <v>Hunter Wind Jacket W</v>
      </c>
      <c r="AT469" s="182" t="str">
        <f>INDEX(ATS!$A:$AE,MATCH(ATS!$AP469,ATS!$AD:$AD,0),4)</f>
        <v>LTGRY-XS</v>
      </c>
      <c r="AU469" s="148" t="str">
        <f>INDEX(ATS!$A:$AE,MATCH(ATS!$AP469,ATS!$AD:$AD,0),7)</f>
        <v>Stock</v>
      </c>
    </row>
    <row r="470" spans="1:47" x14ac:dyDescent="0.2">
      <c r="A470">
        <v>820135</v>
      </c>
      <c r="B470" t="s">
        <v>2248</v>
      </c>
      <c r="C470" t="s">
        <v>4226</v>
      </c>
      <c r="D470" t="s">
        <v>220</v>
      </c>
      <c r="E470" t="s">
        <v>206</v>
      </c>
      <c r="F470" t="s">
        <v>84</v>
      </c>
      <c r="G470" t="s">
        <v>401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C470" s="180" t="str">
        <f t="shared" si="31"/>
        <v>820135-TUSKN-OS</v>
      </c>
      <c r="AD470" s="181">
        <f>IF(B470="NET","",IF(B470="","",IFERROR(VLOOKUP(AC470,EAN!$A:$B,2,FALSE),"MANGLER - MÅ OPPDATERE EAN-FANEN")))</f>
        <v>7048652607935</v>
      </c>
      <c r="AE470" s="180">
        <f t="shared" si="28"/>
        <v>0</v>
      </c>
      <c r="AF470" s="180">
        <f t="shared" si="29"/>
        <v>0</v>
      </c>
      <c r="AH470" s="133" t="str">
        <f>IF(B470="NET","",IFERROR(VLOOKUP(AD470,'2) Order Form'!$W$9:$W$684,1,FALSE),"Ikke med I order form"))</f>
        <v>Ikke med I order form</v>
      </c>
      <c r="AJ470" s="159">
        <v>7048652277732</v>
      </c>
      <c r="AK470" s="149">
        <f>IFERROR(VLOOKUP(AJ470,'2) Order Form'!$W$9:$W$724,1,FALSE),"Ikke med I order form")</f>
        <v>7048652277732</v>
      </c>
      <c r="AL470" s="182">
        <f>INDEX(ATS!$A:$AE,MATCH(ATS!$AJ470,ATS!$AD:$AD,0),1)</f>
        <v>828097</v>
      </c>
      <c r="AM470" s="182" t="str">
        <f>INDEX(ATS!$A:$AE,MATCH(ATS!$AJ470,ATS!$AD:$AD,0),2)</f>
        <v>Hunter Light Gloves M</v>
      </c>
      <c r="AN470" s="183" t="str">
        <f>INDEX(ATS!$A:$AE,MATCH(ATS!$AJ470,ATS!$AD:$AD,0),4)</f>
        <v>BLACK-L</v>
      </c>
      <c r="AP470" s="149">
        <v>7048652275479</v>
      </c>
      <c r="AQ470" s="149">
        <f t="shared" si="30"/>
        <v>7048652275479</v>
      </c>
      <c r="AR470" s="182">
        <f>INDEX(ATS!$A:$AE,MATCH(ATS!$AP470,ATS!$AD:$AD,0),1)</f>
        <v>828076</v>
      </c>
      <c r="AS470" s="182" t="str">
        <f>INDEX(ATS!$A:$AE,MATCH(ATS!$AP470,ATS!$AD:$AD,0),2)</f>
        <v>Hunter Wind Jacket W</v>
      </c>
      <c r="AT470" s="182" t="str">
        <f>INDEX(ATS!$A:$AE,MATCH(ATS!$AP470,ATS!$AD:$AD,0),4)</f>
        <v>LTGRY-S</v>
      </c>
      <c r="AU470" s="148" t="str">
        <f>INDEX(ATS!$A:$AE,MATCH(ATS!$AP470,ATS!$AD:$AD,0),7)</f>
        <v>Stock</v>
      </c>
    </row>
    <row r="471" spans="1:47" x14ac:dyDescent="0.2">
      <c r="A471" s="155">
        <v>820157</v>
      </c>
      <c r="B471" t="s">
        <v>292</v>
      </c>
      <c r="H471" s="155">
        <v>202137</v>
      </c>
      <c r="I471" s="155">
        <v>202137</v>
      </c>
      <c r="J471" s="155">
        <v>202137</v>
      </c>
      <c r="K471" s="155">
        <v>202137</v>
      </c>
      <c r="L471" s="155">
        <v>202137</v>
      </c>
      <c r="M471" s="155">
        <v>202137</v>
      </c>
      <c r="N471" s="155">
        <v>202137</v>
      </c>
      <c r="O471" s="155">
        <v>202137</v>
      </c>
      <c r="P471" s="155">
        <v>202137</v>
      </c>
      <c r="Q471" s="155">
        <v>202137</v>
      </c>
      <c r="R471" s="155">
        <v>202137</v>
      </c>
      <c r="S471" s="155">
        <v>202137</v>
      </c>
      <c r="T471" s="155">
        <v>202137</v>
      </c>
      <c r="U471" s="155">
        <v>202137</v>
      </c>
      <c r="V471" s="155">
        <v>202137</v>
      </c>
      <c r="W471" s="155">
        <v>202137</v>
      </c>
      <c r="X471" s="155">
        <v>202137</v>
      </c>
      <c r="Y471" s="155">
        <v>202137</v>
      </c>
      <c r="Z471" s="155">
        <v>202137</v>
      </c>
      <c r="AA471" s="155">
        <v>202137</v>
      </c>
      <c r="AC471" s="180" t="str">
        <f t="shared" si="31"/>
        <v>820157-</v>
      </c>
      <c r="AD471" s="181" t="str">
        <f>IF(B471="NET","",IF(B471="","",IFERROR(VLOOKUP(AC471,EAN!$A:$B,2,FALSE),"MANGLER - MÅ OPPDATERE EAN-FANEN")))</f>
        <v/>
      </c>
      <c r="AE471" s="180">
        <f t="shared" si="28"/>
        <v>202137</v>
      </c>
      <c r="AF471" s="180">
        <f t="shared" si="29"/>
        <v>202137</v>
      </c>
      <c r="AH471" s="133" t="str">
        <f>IF(B471="NET","",IFERROR(VLOOKUP(AD471,'2) Order Form'!$W$9:$W$684,1,FALSE),"Ikke med I order form"))</f>
        <v/>
      </c>
      <c r="AJ471" s="159">
        <v>7048652277763</v>
      </c>
      <c r="AK471" s="149">
        <f>IFERROR(VLOOKUP(AJ471,'2) Order Form'!$W$9:$W$724,1,FALSE),"Ikke med I order form")</f>
        <v>7048652277763</v>
      </c>
      <c r="AL471" s="182">
        <f>INDEX(ATS!$A:$AE,MATCH(ATS!$AJ471,ATS!$AD:$AD,0),1)</f>
        <v>828097</v>
      </c>
      <c r="AM471" s="182" t="str">
        <f>INDEX(ATS!$A:$AE,MATCH(ATS!$AJ471,ATS!$AD:$AD,0),2)</f>
        <v>Hunter Light Gloves M</v>
      </c>
      <c r="AN471" s="183" t="str">
        <f>INDEX(ATS!$A:$AE,MATCH(ATS!$AJ471,ATS!$AD:$AD,0),4)</f>
        <v>BLACK-XL</v>
      </c>
      <c r="AP471" s="149">
        <v>7048652275462</v>
      </c>
      <c r="AQ471" s="149">
        <f t="shared" si="30"/>
        <v>7048652275462</v>
      </c>
      <c r="AR471" s="182">
        <f>INDEX(ATS!$A:$AE,MATCH(ATS!$AP471,ATS!$AD:$AD,0),1)</f>
        <v>828076</v>
      </c>
      <c r="AS471" s="182" t="str">
        <f>INDEX(ATS!$A:$AE,MATCH(ATS!$AP471,ATS!$AD:$AD,0),2)</f>
        <v>Hunter Wind Jacket W</v>
      </c>
      <c r="AT471" s="182" t="str">
        <f>INDEX(ATS!$A:$AE,MATCH(ATS!$AP471,ATS!$AD:$AD,0),4)</f>
        <v>LTGRY-M</v>
      </c>
      <c r="AU471" s="148" t="str">
        <f>INDEX(ATS!$A:$AE,MATCH(ATS!$AP471,ATS!$AD:$AD,0),7)</f>
        <v>Stock</v>
      </c>
    </row>
    <row r="472" spans="1:47" x14ac:dyDescent="0.2">
      <c r="A472">
        <v>820157</v>
      </c>
      <c r="B472" t="s">
        <v>2253</v>
      </c>
      <c r="C472" t="s">
        <v>4226</v>
      </c>
      <c r="D472" t="s">
        <v>287</v>
      </c>
      <c r="E472" t="s">
        <v>288</v>
      </c>
      <c r="F472" t="s">
        <v>84</v>
      </c>
      <c r="G472" t="s">
        <v>128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C472" s="180" t="str">
        <f t="shared" si="31"/>
        <v>820157-TEBLK-OS</v>
      </c>
      <c r="AD472" s="181">
        <f>IF(B472="NET","",IF(B472="","",IFERROR(VLOOKUP(AC472,EAN!$A:$B,2,FALSE),"MANGLER - MÅ OPPDATERE EAN-FANEN")))</f>
        <v>7048652328656</v>
      </c>
      <c r="AE472" s="180">
        <f t="shared" si="28"/>
        <v>0</v>
      </c>
      <c r="AF472" s="180">
        <f t="shared" si="29"/>
        <v>0</v>
      </c>
      <c r="AH472" s="133" t="str">
        <f>IF(B472="NET","",IFERROR(VLOOKUP(AD472,'2) Order Form'!$W$9:$W$684,1,FALSE),"Ikke med I order form"))</f>
        <v>Ikke med I order form</v>
      </c>
      <c r="AJ472" s="159">
        <v>7048652277794</v>
      </c>
      <c r="AK472" s="149">
        <f>IFERROR(VLOOKUP(AJ472,'2) Order Form'!$W$9:$W$724,1,FALSE),"Ikke med I order form")</f>
        <v>7048652277794</v>
      </c>
      <c r="AL472" s="182">
        <f>INDEX(ATS!$A:$AE,MATCH(ATS!$AJ472,ATS!$AD:$AD,0),1)</f>
        <v>828097</v>
      </c>
      <c r="AM472" s="182" t="str">
        <f>INDEX(ATS!$A:$AE,MATCH(ATS!$AJ472,ATS!$AD:$AD,0),2)</f>
        <v>Hunter Light Gloves M</v>
      </c>
      <c r="AN472" s="183" t="str">
        <f>INDEX(ATS!$A:$AE,MATCH(ATS!$AJ472,ATS!$AD:$AD,0),4)</f>
        <v>BTWHT-S</v>
      </c>
      <c r="AP472" s="149">
        <v>7048652275455</v>
      </c>
      <c r="AQ472" s="149">
        <f t="shared" si="30"/>
        <v>7048652275455</v>
      </c>
      <c r="AR472" s="182">
        <f>INDEX(ATS!$A:$AE,MATCH(ATS!$AP472,ATS!$AD:$AD,0),1)</f>
        <v>828076</v>
      </c>
      <c r="AS472" s="182" t="str">
        <f>INDEX(ATS!$A:$AE,MATCH(ATS!$AP472,ATS!$AD:$AD,0),2)</f>
        <v>Hunter Wind Jacket W</v>
      </c>
      <c r="AT472" s="182" t="str">
        <f>INDEX(ATS!$A:$AE,MATCH(ATS!$AP472,ATS!$AD:$AD,0),4)</f>
        <v>LTGRY-L</v>
      </c>
      <c r="AU472" s="148" t="str">
        <f>INDEX(ATS!$A:$AE,MATCH(ATS!$AP472,ATS!$AD:$AD,0),7)</f>
        <v>Stock</v>
      </c>
    </row>
    <row r="473" spans="1:47" x14ac:dyDescent="0.2">
      <c r="A473" s="155">
        <v>820158</v>
      </c>
      <c r="B473" t="s">
        <v>292</v>
      </c>
      <c r="H473" s="155">
        <v>202137</v>
      </c>
      <c r="I473" s="155">
        <v>202137</v>
      </c>
      <c r="J473" s="155">
        <v>202137</v>
      </c>
      <c r="K473" s="155">
        <v>202137</v>
      </c>
      <c r="L473" s="155">
        <v>202137</v>
      </c>
      <c r="M473" s="155">
        <v>202137</v>
      </c>
      <c r="N473" s="155">
        <v>202137</v>
      </c>
      <c r="O473" s="155">
        <v>202137</v>
      </c>
      <c r="P473" s="155">
        <v>202137</v>
      </c>
      <c r="Q473" s="155">
        <v>202137</v>
      </c>
      <c r="R473" s="155">
        <v>202137</v>
      </c>
      <c r="S473" s="155">
        <v>202137</v>
      </c>
      <c r="T473" s="155">
        <v>202137</v>
      </c>
      <c r="U473" s="155">
        <v>202137</v>
      </c>
      <c r="V473" s="155">
        <v>202137</v>
      </c>
      <c r="W473" s="155">
        <v>202137</v>
      </c>
      <c r="X473" s="155">
        <v>202137</v>
      </c>
      <c r="Y473" s="155">
        <v>202137</v>
      </c>
      <c r="Z473" s="155">
        <v>202137</v>
      </c>
      <c r="AA473" s="155">
        <v>202137</v>
      </c>
      <c r="AC473" s="180" t="str">
        <f t="shared" si="31"/>
        <v>820158-</v>
      </c>
      <c r="AD473" s="181" t="str">
        <f>IF(B473="NET","",IF(B473="","",IFERROR(VLOOKUP(AC473,EAN!$A:$B,2,FALSE),"MANGLER - MÅ OPPDATERE EAN-FANEN")))</f>
        <v/>
      </c>
      <c r="AE473" s="180">
        <f t="shared" si="28"/>
        <v>202137</v>
      </c>
      <c r="AF473" s="180">
        <f t="shared" si="29"/>
        <v>202137</v>
      </c>
      <c r="AH473" s="133" t="str">
        <f>IF(B473="NET","",IFERROR(VLOOKUP(AD473,'2) Order Form'!$W$9:$W$684,1,FALSE),"Ikke med I order form"))</f>
        <v/>
      </c>
      <c r="AJ473" s="159">
        <v>7048652277787</v>
      </c>
      <c r="AK473" s="149">
        <f>IFERROR(VLOOKUP(AJ473,'2) Order Form'!$W$9:$W$724,1,FALSE),"Ikke med I order form")</f>
        <v>7048652277787</v>
      </c>
      <c r="AL473" s="182">
        <f>INDEX(ATS!$A:$AE,MATCH(ATS!$AJ473,ATS!$AD:$AD,0),1)</f>
        <v>828097</v>
      </c>
      <c r="AM473" s="182" t="str">
        <f>INDEX(ATS!$A:$AE,MATCH(ATS!$AJ473,ATS!$AD:$AD,0),2)</f>
        <v>Hunter Light Gloves M</v>
      </c>
      <c r="AN473" s="183" t="str">
        <f>INDEX(ATS!$A:$AE,MATCH(ATS!$AJ473,ATS!$AD:$AD,0),4)</f>
        <v>BTWHT-M</v>
      </c>
      <c r="AP473" s="149">
        <v>7048652539007</v>
      </c>
      <c r="AQ473" s="149">
        <f t="shared" si="30"/>
        <v>7048652539007</v>
      </c>
      <c r="AR473" s="182">
        <f>INDEX(ATS!$A:$AE,MATCH(ATS!$AP473,ATS!$AD:$AD,0),1)</f>
        <v>828076</v>
      </c>
      <c r="AS473" s="182" t="str">
        <f>INDEX(ATS!$A:$AE,MATCH(ATS!$AP473,ATS!$AD:$AD,0),2)</f>
        <v>Hunter Wind Jacket W</v>
      </c>
      <c r="AT473" s="182" t="str">
        <f>INDEX(ATS!$A:$AE,MATCH(ATS!$AP473,ATS!$AD:$AD,0),4)</f>
        <v>MARVL-XS</v>
      </c>
      <c r="AU473" s="148" t="str">
        <f>INDEX(ATS!$A:$AE,MATCH(ATS!$AP473,ATS!$AD:$AD,0),7)</f>
        <v>Stock</v>
      </c>
    </row>
    <row r="474" spans="1:47" x14ac:dyDescent="0.2">
      <c r="A474">
        <v>820158</v>
      </c>
      <c r="B474" t="s">
        <v>2254</v>
      </c>
      <c r="C474" t="s">
        <v>4226</v>
      </c>
      <c r="D474" t="s">
        <v>287</v>
      </c>
      <c r="E474" t="s">
        <v>288</v>
      </c>
      <c r="F474" t="s">
        <v>84</v>
      </c>
      <c r="G474" t="s">
        <v>128</v>
      </c>
      <c r="H474">
        <v>74</v>
      </c>
      <c r="I474">
        <v>74</v>
      </c>
      <c r="J474">
        <v>74</v>
      </c>
      <c r="K474">
        <v>74</v>
      </c>
      <c r="L474">
        <v>74</v>
      </c>
      <c r="M474">
        <v>74</v>
      </c>
      <c r="N474">
        <v>74</v>
      </c>
      <c r="O474">
        <v>74</v>
      </c>
      <c r="P474">
        <v>74</v>
      </c>
      <c r="Q474">
        <v>74</v>
      </c>
      <c r="R474">
        <v>74</v>
      </c>
      <c r="S474">
        <v>74</v>
      </c>
      <c r="T474">
        <v>74</v>
      </c>
      <c r="U474">
        <v>74</v>
      </c>
      <c r="V474">
        <v>74</v>
      </c>
      <c r="W474">
        <v>74</v>
      </c>
      <c r="X474">
        <v>74</v>
      </c>
      <c r="Y474">
        <v>74</v>
      </c>
      <c r="Z474">
        <v>74</v>
      </c>
      <c r="AA474">
        <v>74</v>
      </c>
      <c r="AC474" s="180" t="str">
        <f t="shared" si="31"/>
        <v>820158-TEBLK-OS</v>
      </c>
      <c r="AD474" s="181">
        <f>IF(B474="NET","",IF(B474="","",IFERROR(VLOOKUP(AC474,EAN!$A:$B,2,FALSE),"MANGLER - MÅ OPPDATERE EAN-FANEN")))</f>
        <v>7048652328649</v>
      </c>
      <c r="AE474" s="180">
        <f t="shared" si="28"/>
        <v>74</v>
      </c>
      <c r="AF474" s="180">
        <f t="shared" si="29"/>
        <v>74</v>
      </c>
      <c r="AH474" s="133" t="str">
        <f>IF(B474="NET","",IFERROR(VLOOKUP(AD474,'2) Order Form'!$W$9:$W$684,1,FALSE),"Ikke med I order form"))</f>
        <v>Ikke med I order form</v>
      </c>
      <c r="AJ474" s="159">
        <v>7048652277770</v>
      </c>
      <c r="AK474" s="149">
        <f>IFERROR(VLOOKUP(AJ474,'2) Order Form'!$W$9:$W$724,1,FALSE),"Ikke med I order form")</f>
        <v>7048652277770</v>
      </c>
      <c r="AL474" s="182">
        <f>INDEX(ATS!$A:$AE,MATCH(ATS!$AJ474,ATS!$AD:$AD,0),1)</f>
        <v>828097</v>
      </c>
      <c r="AM474" s="182" t="str">
        <f>INDEX(ATS!$A:$AE,MATCH(ATS!$AJ474,ATS!$AD:$AD,0),2)</f>
        <v>Hunter Light Gloves M</v>
      </c>
      <c r="AN474" s="183" t="str">
        <f>INDEX(ATS!$A:$AE,MATCH(ATS!$AJ474,ATS!$AD:$AD,0),4)</f>
        <v>BTWHT-L</v>
      </c>
      <c r="AP474" s="149">
        <v>7048652538994</v>
      </c>
      <c r="AQ474" s="149">
        <f t="shared" si="30"/>
        <v>7048652538994</v>
      </c>
      <c r="AR474" s="182">
        <f>INDEX(ATS!$A:$AE,MATCH(ATS!$AP474,ATS!$AD:$AD,0),1)</f>
        <v>828076</v>
      </c>
      <c r="AS474" s="182" t="str">
        <f>INDEX(ATS!$A:$AE,MATCH(ATS!$AP474,ATS!$AD:$AD,0),2)</f>
        <v>Hunter Wind Jacket W</v>
      </c>
      <c r="AT474" s="182" t="str">
        <f>INDEX(ATS!$A:$AE,MATCH(ATS!$AP474,ATS!$AD:$AD,0),4)</f>
        <v>MARVL-S</v>
      </c>
      <c r="AU474" s="148" t="str">
        <f>INDEX(ATS!$A:$AE,MATCH(ATS!$AP474,ATS!$AD:$AD,0),7)</f>
        <v>Stock</v>
      </c>
    </row>
    <row r="475" spans="1:47" x14ac:dyDescent="0.2">
      <c r="A475" s="155">
        <v>820166</v>
      </c>
      <c r="B475" t="s">
        <v>292</v>
      </c>
      <c r="H475" s="155">
        <v>202137</v>
      </c>
      <c r="I475" s="155">
        <v>202137</v>
      </c>
      <c r="J475" s="155">
        <v>202137</v>
      </c>
      <c r="K475" s="155">
        <v>202137</v>
      </c>
      <c r="L475" s="155">
        <v>202137</v>
      </c>
      <c r="M475" s="155">
        <v>202137</v>
      </c>
      <c r="N475" s="155">
        <v>202137</v>
      </c>
      <c r="O475" s="155">
        <v>202137</v>
      </c>
      <c r="P475" s="155">
        <v>202137</v>
      </c>
      <c r="Q475" s="155">
        <v>202137</v>
      </c>
      <c r="R475" s="155">
        <v>202137</v>
      </c>
      <c r="S475" s="155">
        <v>202137</v>
      </c>
      <c r="T475" s="155">
        <v>202137</v>
      </c>
      <c r="U475" s="155">
        <v>202137</v>
      </c>
      <c r="V475" s="155">
        <v>202137</v>
      </c>
      <c r="W475" s="155">
        <v>202137</v>
      </c>
      <c r="X475" s="155">
        <v>202137</v>
      </c>
      <c r="Y475" s="155">
        <v>202137</v>
      </c>
      <c r="Z475" s="155">
        <v>202137</v>
      </c>
      <c r="AA475" s="155">
        <v>202137</v>
      </c>
      <c r="AC475" s="180" t="str">
        <f t="shared" si="31"/>
        <v>820166-</v>
      </c>
      <c r="AD475" s="181" t="str">
        <f>IF(B475="NET","",IF(B475="","",IFERROR(VLOOKUP(AC475,EAN!$A:$B,2,FALSE),"MANGLER - MÅ OPPDATERE EAN-FANEN")))</f>
        <v/>
      </c>
      <c r="AE475" s="180">
        <f t="shared" si="28"/>
        <v>202137</v>
      </c>
      <c r="AF475" s="180">
        <f t="shared" si="29"/>
        <v>202137</v>
      </c>
      <c r="AH475" s="133" t="str">
        <f>IF(B475="NET","",IFERROR(VLOOKUP(AD475,'2) Order Form'!$W$9:$W$684,1,FALSE),"Ikke med I order form"))</f>
        <v/>
      </c>
      <c r="AJ475" s="159">
        <v>7048652277800</v>
      </c>
      <c r="AK475" s="149">
        <f>IFERROR(VLOOKUP(AJ475,'2) Order Form'!$W$9:$W$724,1,FALSE),"Ikke med I order form")</f>
        <v>7048652277800</v>
      </c>
      <c r="AL475" s="182">
        <f>INDEX(ATS!$A:$AE,MATCH(ATS!$AJ475,ATS!$AD:$AD,0),1)</f>
        <v>828097</v>
      </c>
      <c r="AM475" s="182" t="str">
        <f>INDEX(ATS!$A:$AE,MATCH(ATS!$AJ475,ATS!$AD:$AD,0),2)</f>
        <v>Hunter Light Gloves M</v>
      </c>
      <c r="AN475" s="183" t="str">
        <f>INDEX(ATS!$A:$AE,MATCH(ATS!$AJ475,ATS!$AD:$AD,0),4)</f>
        <v>BTWHT-XL</v>
      </c>
      <c r="AP475" s="149">
        <v>7048652538987</v>
      </c>
      <c r="AQ475" s="149">
        <f t="shared" si="30"/>
        <v>7048652538987</v>
      </c>
      <c r="AR475" s="182">
        <f>INDEX(ATS!$A:$AE,MATCH(ATS!$AP475,ATS!$AD:$AD,0),1)</f>
        <v>828076</v>
      </c>
      <c r="AS475" s="182" t="str">
        <f>INDEX(ATS!$A:$AE,MATCH(ATS!$AP475,ATS!$AD:$AD,0),2)</f>
        <v>Hunter Wind Jacket W</v>
      </c>
      <c r="AT475" s="182" t="str">
        <f>INDEX(ATS!$A:$AE,MATCH(ATS!$AP475,ATS!$AD:$AD,0),4)</f>
        <v>MARVL-M</v>
      </c>
      <c r="AU475" s="148" t="str">
        <f>INDEX(ATS!$A:$AE,MATCH(ATS!$AP475,ATS!$AD:$AD,0),7)</f>
        <v>Stock</v>
      </c>
    </row>
    <row r="476" spans="1:47" x14ac:dyDescent="0.2">
      <c r="A476">
        <v>820166</v>
      </c>
      <c r="B476" t="s">
        <v>338</v>
      </c>
      <c r="C476" t="s">
        <v>4226</v>
      </c>
      <c r="D476" t="s">
        <v>2341</v>
      </c>
      <c r="E476" t="s">
        <v>2210</v>
      </c>
      <c r="F476" t="s">
        <v>84</v>
      </c>
      <c r="G476" t="s">
        <v>128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C476" s="180" t="str">
        <f t="shared" si="31"/>
        <v>820166-88002-OS</v>
      </c>
      <c r="AD476" s="181" t="str">
        <f>IF(B476="NET","",IF(B476="","",IFERROR(VLOOKUP(AC476,EAN!$A:$B,2,FALSE),"MANGLER - MÅ OPPDATERE EAN-FANEN")))</f>
        <v>MANGLER - MÅ OPPDATERE EAN-FANEN</v>
      </c>
      <c r="AE476" s="180">
        <f t="shared" si="28"/>
        <v>0</v>
      </c>
      <c r="AF476" s="180">
        <f t="shared" si="29"/>
        <v>0</v>
      </c>
      <c r="AH476" s="149" t="str">
        <f>IF(B476="NET","",IFERROR(VLOOKUP(AD476,'2) Order Form'!$W$9:$W$684,1,FALSE),"Ikke med I order form"))</f>
        <v>Ikke med I order form</v>
      </c>
      <c r="AI476" s="171"/>
      <c r="AJ476" s="159">
        <v>7048652536839</v>
      </c>
      <c r="AK476" s="149">
        <f>IFERROR(VLOOKUP(AJ476,'2) Order Form'!$W$9:$W$724,1,FALSE),"Ikke med I order form")</f>
        <v>7048652536839</v>
      </c>
      <c r="AL476" s="182">
        <f>INDEX(ATS!$A:$AE,MATCH(ATS!$AJ476,ATS!$AD:$AD,0),1)</f>
        <v>828097</v>
      </c>
      <c r="AM476" s="182" t="str">
        <f>INDEX(ATS!$A:$AE,MATCH(ATS!$AJ476,ATS!$AD:$AD,0),2)</f>
        <v>Hunter Light Gloves M</v>
      </c>
      <c r="AN476" s="183" t="str">
        <f>INDEX(ATS!$A:$AE,MATCH(ATS!$AJ476,ATS!$AD:$AD,0),4)</f>
        <v>FOGRN-S</v>
      </c>
      <c r="AP476" s="149">
        <v>7048652538970</v>
      </c>
      <c r="AQ476" s="149">
        <f t="shared" si="30"/>
        <v>7048652538970</v>
      </c>
      <c r="AR476" s="182">
        <f>INDEX(ATS!$A:$AE,MATCH(ATS!$AP476,ATS!$AD:$AD,0),1)</f>
        <v>828076</v>
      </c>
      <c r="AS476" s="182" t="str">
        <f>INDEX(ATS!$A:$AE,MATCH(ATS!$AP476,ATS!$AD:$AD,0),2)</f>
        <v>Hunter Wind Jacket W</v>
      </c>
      <c r="AT476" s="182" t="str">
        <f>INDEX(ATS!$A:$AE,MATCH(ATS!$AP476,ATS!$AD:$AD,0),4)</f>
        <v>MARVL-L</v>
      </c>
      <c r="AU476" s="148" t="str">
        <f>INDEX(ATS!$A:$AE,MATCH(ATS!$AP476,ATS!$AD:$AD,0),7)</f>
        <v>Stock</v>
      </c>
    </row>
    <row r="477" spans="1:47" x14ac:dyDescent="0.2">
      <c r="A477">
        <v>820166</v>
      </c>
      <c r="B477" t="s">
        <v>338</v>
      </c>
      <c r="C477" t="s">
        <v>4226</v>
      </c>
      <c r="D477" t="s">
        <v>412</v>
      </c>
      <c r="E477" t="s">
        <v>95</v>
      </c>
      <c r="F477" t="s">
        <v>84</v>
      </c>
      <c r="G477" t="s">
        <v>401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C477" s="180" t="str">
        <f t="shared" si="31"/>
        <v>820166-NAVY-OS</v>
      </c>
      <c r="AD477" s="181">
        <f>IF(B477="NET","",IF(B477="","",IFERROR(VLOOKUP(AC477,EAN!$A:$B,2,FALSE),"MANGLER - MÅ OPPDATERE EAN-FANEN")))</f>
        <v>7048652328441</v>
      </c>
      <c r="AE477" s="180">
        <f t="shared" si="28"/>
        <v>0</v>
      </c>
      <c r="AF477" s="180">
        <f t="shared" si="29"/>
        <v>0</v>
      </c>
      <c r="AH477" s="149" t="str">
        <f>IF(B477="NET","",IFERROR(VLOOKUP(AD477,'2) Order Form'!$W$9:$W$684,1,FALSE),"Ikke med I order form"))</f>
        <v>Ikke med I order form</v>
      </c>
      <c r="AI477" s="171"/>
      <c r="AJ477" s="159">
        <v>7048652536822</v>
      </c>
      <c r="AK477" s="149">
        <f>IFERROR(VLOOKUP(AJ477,'2) Order Form'!$W$9:$W$724,1,FALSE),"Ikke med I order form")</f>
        <v>7048652536822</v>
      </c>
      <c r="AL477" s="182">
        <f>INDEX(ATS!$A:$AE,MATCH(ATS!$AJ477,ATS!$AD:$AD,0),1)</f>
        <v>828097</v>
      </c>
      <c r="AM477" s="182" t="str">
        <f>INDEX(ATS!$A:$AE,MATCH(ATS!$AJ477,ATS!$AD:$AD,0),2)</f>
        <v>Hunter Light Gloves M</v>
      </c>
      <c r="AN477" s="183" t="str">
        <f>INDEX(ATS!$A:$AE,MATCH(ATS!$AJ477,ATS!$AD:$AD,0),4)</f>
        <v>FOGRN-M</v>
      </c>
      <c r="AP477" s="149">
        <v>7048652537843</v>
      </c>
      <c r="AQ477" s="149">
        <f t="shared" si="30"/>
        <v>7048652537843</v>
      </c>
      <c r="AR477" s="182">
        <f>INDEX(ATS!$A:$AE,MATCH(ATS!$AP477,ATS!$AD:$AD,0),1)</f>
        <v>828159</v>
      </c>
      <c r="AS477" s="182" t="str">
        <f>INDEX(ATS!$A:$AE,MATCH(ATS!$AP477,ATS!$AD:$AD,0),2)</f>
        <v>Hunter Midlayer F/Z W</v>
      </c>
      <c r="AT477" s="182" t="str">
        <f>INDEX(ATS!$A:$AE,MATCH(ATS!$AP477,ATS!$AD:$AD,0),4)</f>
        <v>BLACK-XS</v>
      </c>
      <c r="AU477" s="148" t="str">
        <f>INDEX(ATS!$A:$AE,MATCH(ATS!$AP477,ATS!$AD:$AD,0),7)</f>
        <v>Active</v>
      </c>
    </row>
    <row r="478" spans="1:47" x14ac:dyDescent="0.2">
      <c r="A478">
        <v>820166</v>
      </c>
      <c r="B478" t="s">
        <v>338</v>
      </c>
      <c r="C478" t="s">
        <v>4226</v>
      </c>
      <c r="D478" t="s">
        <v>155</v>
      </c>
      <c r="E478" t="s">
        <v>93</v>
      </c>
      <c r="F478" t="s">
        <v>84</v>
      </c>
      <c r="G478" t="s">
        <v>128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C478" s="180" t="str">
        <f t="shared" si="31"/>
        <v>820166-SEGRY-OS</v>
      </c>
      <c r="AD478" s="181">
        <f>IF(B478="NET","",IF(B478="","",IFERROR(VLOOKUP(AC478,EAN!$A:$B,2,FALSE),"MANGLER - MÅ OPPDATERE EAN-FANEN")))</f>
        <v>7048652328458</v>
      </c>
      <c r="AE478" s="180">
        <f t="shared" si="28"/>
        <v>0</v>
      </c>
      <c r="AF478" s="180">
        <f t="shared" si="29"/>
        <v>0</v>
      </c>
      <c r="AH478" s="149" t="str">
        <f>IF(B478="NET","",IFERROR(VLOOKUP(AD478,'2) Order Form'!$W$9:$W$684,1,FALSE),"Ikke med I order form"))</f>
        <v>Ikke med I order form</v>
      </c>
      <c r="AI478" s="171"/>
      <c r="AJ478" s="159">
        <v>7048652536815</v>
      </c>
      <c r="AK478" s="149">
        <f>IFERROR(VLOOKUP(AJ478,'2) Order Form'!$W$9:$W$724,1,FALSE),"Ikke med I order form")</f>
        <v>7048652536815</v>
      </c>
      <c r="AL478" s="182">
        <f>INDEX(ATS!$A:$AE,MATCH(ATS!$AJ478,ATS!$AD:$AD,0),1)</f>
        <v>828097</v>
      </c>
      <c r="AM478" s="182" t="str">
        <f>INDEX(ATS!$A:$AE,MATCH(ATS!$AJ478,ATS!$AD:$AD,0),2)</f>
        <v>Hunter Light Gloves M</v>
      </c>
      <c r="AN478" s="183" t="str">
        <f>INDEX(ATS!$A:$AE,MATCH(ATS!$AJ478,ATS!$AD:$AD,0),4)</f>
        <v>FOGRN-L</v>
      </c>
      <c r="AP478" s="149">
        <v>7048652537836</v>
      </c>
      <c r="AQ478" s="149">
        <f t="shared" si="30"/>
        <v>7048652537836</v>
      </c>
      <c r="AR478" s="182">
        <f>INDEX(ATS!$A:$AE,MATCH(ATS!$AP478,ATS!$AD:$AD,0),1)</f>
        <v>828159</v>
      </c>
      <c r="AS478" s="182" t="str">
        <f>INDEX(ATS!$A:$AE,MATCH(ATS!$AP478,ATS!$AD:$AD,0),2)</f>
        <v>Hunter Midlayer F/Z W</v>
      </c>
      <c r="AT478" s="182" t="str">
        <f>INDEX(ATS!$A:$AE,MATCH(ATS!$AP478,ATS!$AD:$AD,0),4)</f>
        <v>BLACK-S</v>
      </c>
      <c r="AU478" s="148" t="str">
        <f>INDEX(ATS!$A:$AE,MATCH(ATS!$AP478,ATS!$AD:$AD,0),7)</f>
        <v>Active</v>
      </c>
    </row>
    <row r="479" spans="1:47" x14ac:dyDescent="0.2">
      <c r="A479">
        <v>820166</v>
      </c>
      <c r="B479" t="s">
        <v>338</v>
      </c>
      <c r="C479" t="s">
        <v>4226</v>
      </c>
      <c r="D479" t="s">
        <v>220</v>
      </c>
      <c r="E479" t="s">
        <v>206</v>
      </c>
      <c r="F479" t="s">
        <v>84</v>
      </c>
      <c r="G479" t="s">
        <v>401</v>
      </c>
      <c r="H479">
        <v>67</v>
      </c>
      <c r="I479">
        <v>67</v>
      </c>
      <c r="J479">
        <v>67</v>
      </c>
      <c r="K479">
        <v>67</v>
      </c>
      <c r="L479">
        <v>67</v>
      </c>
      <c r="M479">
        <v>67</v>
      </c>
      <c r="N479">
        <v>67</v>
      </c>
      <c r="O479">
        <v>67</v>
      </c>
      <c r="P479">
        <v>67</v>
      </c>
      <c r="Q479">
        <v>67</v>
      </c>
      <c r="R479">
        <v>67</v>
      </c>
      <c r="S479">
        <v>67</v>
      </c>
      <c r="T479">
        <v>67</v>
      </c>
      <c r="U479">
        <v>67</v>
      </c>
      <c r="V479">
        <v>67</v>
      </c>
      <c r="W479">
        <v>67</v>
      </c>
      <c r="X479">
        <v>67</v>
      </c>
      <c r="Y479">
        <v>67</v>
      </c>
      <c r="Z479">
        <v>67</v>
      </c>
      <c r="AA479">
        <v>67</v>
      </c>
      <c r="AC479" s="180" t="str">
        <f t="shared" si="31"/>
        <v>820166-TUSKN-OS</v>
      </c>
      <c r="AD479" s="181">
        <f>IF(B479="NET","",IF(B479="","",IFERROR(VLOOKUP(AC479,EAN!$A:$B,2,FALSE),"MANGLER - MÅ OPPDATERE EAN-FANEN")))</f>
        <v>7048652555915</v>
      </c>
      <c r="AE479" s="180">
        <f t="shared" si="28"/>
        <v>67</v>
      </c>
      <c r="AF479" s="180">
        <f t="shared" si="29"/>
        <v>67</v>
      </c>
      <c r="AH479" s="149" t="str">
        <f>IF(B479="NET","",IFERROR(VLOOKUP(AD479,'2) Order Form'!$W$9:$W$684,1,FALSE),"Ikke med I order form"))</f>
        <v>Ikke med I order form</v>
      </c>
      <c r="AI479" s="171"/>
      <c r="AJ479" s="159">
        <v>7048652536846</v>
      </c>
      <c r="AK479" s="149">
        <f>IFERROR(VLOOKUP(AJ479,'2) Order Form'!$W$9:$W$724,1,FALSE),"Ikke med I order form")</f>
        <v>7048652536846</v>
      </c>
      <c r="AL479" s="182">
        <f>INDEX(ATS!$A:$AE,MATCH(ATS!$AJ479,ATS!$AD:$AD,0),1)</f>
        <v>828097</v>
      </c>
      <c r="AM479" s="182" t="str">
        <f>INDEX(ATS!$A:$AE,MATCH(ATS!$AJ479,ATS!$AD:$AD,0),2)</f>
        <v>Hunter Light Gloves M</v>
      </c>
      <c r="AN479" s="183" t="str">
        <f>INDEX(ATS!$A:$AE,MATCH(ATS!$AJ479,ATS!$AD:$AD,0),4)</f>
        <v>FOGRN-XL</v>
      </c>
      <c r="AP479" s="149">
        <v>7048652537829</v>
      </c>
      <c r="AQ479" s="149">
        <f t="shared" si="30"/>
        <v>7048652537829</v>
      </c>
      <c r="AR479" s="182">
        <f>INDEX(ATS!$A:$AE,MATCH(ATS!$AP479,ATS!$AD:$AD,0),1)</f>
        <v>828159</v>
      </c>
      <c r="AS479" s="182" t="str">
        <f>INDEX(ATS!$A:$AE,MATCH(ATS!$AP479,ATS!$AD:$AD,0),2)</f>
        <v>Hunter Midlayer F/Z W</v>
      </c>
      <c r="AT479" s="182" t="str">
        <f>INDEX(ATS!$A:$AE,MATCH(ATS!$AP479,ATS!$AD:$AD,0),4)</f>
        <v>BLACK-M</v>
      </c>
      <c r="AU479" s="148" t="str">
        <f>INDEX(ATS!$A:$AE,MATCH(ATS!$AP479,ATS!$AD:$AD,0),7)</f>
        <v>Active</v>
      </c>
    </row>
    <row r="480" spans="1:47" x14ac:dyDescent="0.2">
      <c r="A480" s="155">
        <v>820172</v>
      </c>
      <c r="B480" t="s">
        <v>292</v>
      </c>
      <c r="H480" s="155">
        <v>202137</v>
      </c>
      <c r="I480" s="155">
        <v>202137</v>
      </c>
      <c r="J480" s="155">
        <v>202137</v>
      </c>
      <c r="K480" s="155">
        <v>202137</v>
      </c>
      <c r="L480" s="155">
        <v>202137</v>
      </c>
      <c r="M480" s="155">
        <v>202137</v>
      </c>
      <c r="N480" s="155">
        <v>202137</v>
      </c>
      <c r="O480" s="155">
        <v>202137</v>
      </c>
      <c r="P480" s="155">
        <v>202137</v>
      </c>
      <c r="Q480" s="155">
        <v>202137</v>
      </c>
      <c r="R480" s="155">
        <v>202137</v>
      </c>
      <c r="S480" s="155">
        <v>202137</v>
      </c>
      <c r="T480" s="155">
        <v>202137</v>
      </c>
      <c r="U480" s="155">
        <v>202137</v>
      </c>
      <c r="V480" s="155">
        <v>202137</v>
      </c>
      <c r="W480" s="155">
        <v>202137</v>
      </c>
      <c r="X480" s="155">
        <v>202137</v>
      </c>
      <c r="Y480" s="155">
        <v>202137</v>
      </c>
      <c r="Z480" s="155">
        <v>202137</v>
      </c>
      <c r="AA480" s="155">
        <v>202137</v>
      </c>
      <c r="AC480" s="180" t="str">
        <f t="shared" si="31"/>
        <v>820172-</v>
      </c>
      <c r="AD480" s="181" t="str">
        <f>IF(B480="NET","",IF(B480="","",IFERROR(VLOOKUP(AC480,EAN!$A:$B,2,FALSE),"MANGLER - MÅ OPPDATERE EAN-FANEN")))</f>
        <v/>
      </c>
      <c r="AE480" s="180">
        <f t="shared" si="28"/>
        <v>202137</v>
      </c>
      <c r="AF480" s="180">
        <f t="shared" si="29"/>
        <v>202137</v>
      </c>
      <c r="AH480" s="149" t="str">
        <f>IF(B480="NET","",IFERROR(VLOOKUP(AD480,'2) Order Form'!$W$9:$W$684,1,FALSE),"Ikke med I order form"))</f>
        <v/>
      </c>
      <c r="AI480" s="171"/>
      <c r="AJ480" s="159">
        <v>7048652278234</v>
      </c>
      <c r="AK480" s="149">
        <f>IFERROR(VLOOKUP(AJ480,'2) Order Form'!$W$9:$W$724,1,FALSE),"Ikke med I order form")</f>
        <v>7048652278234</v>
      </c>
      <c r="AL480" s="182">
        <f>INDEX(ATS!$A:$AE,MATCH(ATS!$AJ480,ATS!$AD:$AD,0),1)</f>
        <v>828101</v>
      </c>
      <c r="AM480" s="182" t="str">
        <f>INDEX(ATS!$A:$AE,MATCH(ATS!$AJ480,ATS!$AD:$AD,0),2)</f>
        <v>Hunter Pro Gloves M</v>
      </c>
      <c r="AN480" s="183" t="str">
        <f>INDEX(ATS!$A:$AE,MATCH(ATS!$AJ480,ATS!$AD:$AD,0),4)</f>
        <v>BLACK-S</v>
      </c>
      <c r="AP480" s="149">
        <v>7048652537812</v>
      </c>
      <c r="AQ480" s="149">
        <f t="shared" si="30"/>
        <v>7048652537812</v>
      </c>
      <c r="AR480" s="182">
        <f>INDEX(ATS!$A:$AE,MATCH(ATS!$AP480,ATS!$AD:$AD,0),1)</f>
        <v>828159</v>
      </c>
      <c r="AS480" s="182" t="str">
        <f>INDEX(ATS!$A:$AE,MATCH(ATS!$AP480,ATS!$AD:$AD,0),2)</f>
        <v>Hunter Midlayer F/Z W</v>
      </c>
      <c r="AT480" s="182" t="str">
        <f>INDEX(ATS!$A:$AE,MATCH(ATS!$AP480,ATS!$AD:$AD,0),4)</f>
        <v>BLACK-L</v>
      </c>
      <c r="AU480" s="148" t="str">
        <f>INDEX(ATS!$A:$AE,MATCH(ATS!$AP480,ATS!$AD:$AD,0),7)</f>
        <v>Active</v>
      </c>
    </row>
    <row r="481" spans="1:47" x14ac:dyDescent="0.2">
      <c r="A481">
        <v>820172</v>
      </c>
      <c r="B481" t="s">
        <v>685</v>
      </c>
      <c r="C481" t="s">
        <v>4226</v>
      </c>
      <c r="D481" t="s">
        <v>141</v>
      </c>
      <c r="E481" t="s">
        <v>94</v>
      </c>
      <c r="F481" t="s">
        <v>84</v>
      </c>
      <c r="G481" t="s">
        <v>128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C481" s="180" t="str">
        <f t="shared" si="31"/>
        <v>820172-BLACK-OS</v>
      </c>
      <c r="AD481" s="181">
        <f>IF(B481="NET","",IF(B481="","",IFERROR(VLOOKUP(AC481,EAN!$A:$B,2,FALSE),"MANGLER - MÅ OPPDATERE EAN-FANEN")))</f>
        <v>7048652340191</v>
      </c>
      <c r="AE481" s="180">
        <f t="shared" si="28"/>
        <v>0</v>
      </c>
      <c r="AF481" s="180">
        <f t="shared" si="29"/>
        <v>0</v>
      </c>
      <c r="AH481" s="149" t="str">
        <f>IF(B481="NET","",IFERROR(VLOOKUP(AD481,'2) Order Form'!$W$9:$W$684,1,FALSE),"Ikke med I order form"))</f>
        <v>Ikke med I order form</v>
      </c>
      <c r="AI481" s="171"/>
      <c r="AJ481" s="159">
        <v>7048652278227</v>
      </c>
      <c r="AK481" s="149">
        <f>IFERROR(VLOOKUP(AJ481,'2) Order Form'!$W$9:$W$724,1,FALSE),"Ikke med I order form")</f>
        <v>7048652278227</v>
      </c>
      <c r="AL481" s="182">
        <f>INDEX(ATS!$A:$AE,MATCH(ATS!$AJ481,ATS!$AD:$AD,0),1)</f>
        <v>828101</v>
      </c>
      <c r="AM481" s="182" t="str">
        <f>INDEX(ATS!$A:$AE,MATCH(ATS!$AJ481,ATS!$AD:$AD,0),2)</f>
        <v>Hunter Pro Gloves M</v>
      </c>
      <c r="AN481" s="183" t="str">
        <f>INDEX(ATS!$A:$AE,MATCH(ATS!$AJ481,ATS!$AD:$AD,0),4)</f>
        <v>BLACK-M</v>
      </c>
      <c r="AP481" s="149">
        <v>7048652661791</v>
      </c>
      <c r="AQ481" s="149">
        <f t="shared" si="30"/>
        <v>7048652661791</v>
      </c>
      <c r="AR481" s="182">
        <f>INDEX(ATS!$A:$AE,MATCH(ATS!$AP481,ATS!$AD:$AD,0),1)</f>
        <v>828080</v>
      </c>
      <c r="AS481" s="182" t="str">
        <f>INDEX(ATS!$A:$AE,MATCH(ATS!$AP481,ATS!$AD:$AD,0),2)</f>
        <v>Hunter Merino LS Jersey W</v>
      </c>
      <c r="AT481" s="182" t="str">
        <f>INDEX(ATS!$A:$AE,MATCH(ATS!$AP481,ATS!$AD:$AD,0),4)</f>
        <v>LTGRY-XS</v>
      </c>
      <c r="AU481" s="148" t="str">
        <f>INDEX(ATS!$A:$AE,MATCH(ATS!$AP481,ATS!$AD:$AD,0),7)</f>
        <v>Stock</v>
      </c>
    </row>
    <row r="482" spans="1:47" x14ac:dyDescent="0.2">
      <c r="A482">
        <v>820172</v>
      </c>
      <c r="B482" t="s">
        <v>685</v>
      </c>
      <c r="C482" t="s">
        <v>4226</v>
      </c>
      <c r="D482" t="s">
        <v>515</v>
      </c>
      <c r="E482" t="s">
        <v>516</v>
      </c>
      <c r="F482" t="s">
        <v>84</v>
      </c>
      <c r="G482" t="s">
        <v>401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C482" s="180" t="str">
        <f t="shared" si="31"/>
        <v>820172-EHRED-OS</v>
      </c>
      <c r="AD482" s="181">
        <f>IF(B482="NET","",IF(B482="","",IFERROR(VLOOKUP(AC482,EAN!$A:$B,2,FALSE),"MANGLER - MÅ OPPDATERE EAN-FANEN")))</f>
        <v>7048652340207</v>
      </c>
      <c r="AE482" s="180">
        <f t="shared" si="28"/>
        <v>0</v>
      </c>
      <c r="AF482" s="180">
        <f t="shared" si="29"/>
        <v>0</v>
      </c>
      <c r="AH482" s="149" t="str">
        <f>IF(B482="NET","",IFERROR(VLOOKUP(AD482,'2) Order Form'!$W$9:$W$684,1,FALSE),"Ikke med I order form"))</f>
        <v>Ikke med I order form</v>
      </c>
      <c r="AI482" s="171"/>
      <c r="AJ482" s="159">
        <v>7048652278210</v>
      </c>
      <c r="AK482" s="149">
        <f>IFERROR(VLOOKUP(AJ482,'2) Order Form'!$W$9:$W$724,1,FALSE),"Ikke med I order form")</f>
        <v>7048652278210</v>
      </c>
      <c r="AL482" s="182">
        <f>INDEX(ATS!$A:$AE,MATCH(ATS!$AJ482,ATS!$AD:$AD,0),1)</f>
        <v>828101</v>
      </c>
      <c r="AM482" s="182" t="str">
        <f>INDEX(ATS!$A:$AE,MATCH(ATS!$AJ482,ATS!$AD:$AD,0),2)</f>
        <v>Hunter Pro Gloves M</v>
      </c>
      <c r="AN482" s="183" t="str">
        <f>INDEX(ATS!$A:$AE,MATCH(ATS!$AJ482,ATS!$AD:$AD,0),4)</f>
        <v>BLACK-L</v>
      </c>
      <c r="AP482" s="149">
        <v>7048652661784</v>
      </c>
      <c r="AQ482" s="149">
        <f t="shared" si="30"/>
        <v>7048652661784</v>
      </c>
      <c r="AR482" s="182">
        <f>INDEX(ATS!$A:$AE,MATCH(ATS!$AP482,ATS!$AD:$AD,0),1)</f>
        <v>828080</v>
      </c>
      <c r="AS482" s="182" t="str">
        <f>INDEX(ATS!$A:$AE,MATCH(ATS!$AP482,ATS!$AD:$AD,0),2)</f>
        <v>Hunter Merino LS Jersey W</v>
      </c>
      <c r="AT482" s="182" t="str">
        <f>INDEX(ATS!$A:$AE,MATCH(ATS!$AP482,ATS!$AD:$AD,0),4)</f>
        <v>LTGRY-S</v>
      </c>
      <c r="AU482" s="148" t="str">
        <f>INDEX(ATS!$A:$AE,MATCH(ATS!$AP482,ATS!$AD:$AD,0),7)</f>
        <v>Stock</v>
      </c>
    </row>
    <row r="483" spans="1:47" x14ac:dyDescent="0.2">
      <c r="A483">
        <v>820172</v>
      </c>
      <c r="B483" t="s">
        <v>685</v>
      </c>
      <c r="C483" t="s">
        <v>4226</v>
      </c>
      <c r="D483" t="s">
        <v>686</v>
      </c>
      <c r="E483" t="s">
        <v>518</v>
      </c>
      <c r="F483" t="s">
        <v>84</v>
      </c>
      <c r="G483" t="s">
        <v>401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C483" s="180" t="str">
        <f t="shared" si="31"/>
        <v>820172-LTGRY-OS</v>
      </c>
      <c r="AD483" s="181">
        <f>IF(B483="NET","",IF(B483="","",IFERROR(VLOOKUP(AC483,EAN!$A:$B,2,FALSE),"MANGLER - MÅ OPPDATERE EAN-FANEN")))</f>
        <v>7048652340214</v>
      </c>
      <c r="AE483" s="180">
        <f t="shared" si="28"/>
        <v>0</v>
      </c>
      <c r="AF483" s="180">
        <f t="shared" si="29"/>
        <v>0</v>
      </c>
      <c r="AH483" s="149" t="str">
        <f>IF(B483="NET","",IFERROR(VLOOKUP(AD483,'2) Order Form'!$W$9:$W$684,1,FALSE),"Ikke med I order form"))</f>
        <v>Ikke med I order form</v>
      </c>
      <c r="AI483" s="171"/>
      <c r="AJ483" s="159">
        <v>7048652278241</v>
      </c>
      <c r="AK483" s="149">
        <f>IFERROR(VLOOKUP(AJ483,'2) Order Form'!$W$9:$W$724,1,FALSE),"Ikke med I order form")</f>
        <v>7048652278241</v>
      </c>
      <c r="AL483" s="182">
        <f>INDEX(ATS!$A:$AE,MATCH(ATS!$AJ483,ATS!$AD:$AD,0),1)</f>
        <v>828101</v>
      </c>
      <c r="AM483" s="182" t="str">
        <f>INDEX(ATS!$A:$AE,MATCH(ATS!$AJ483,ATS!$AD:$AD,0),2)</f>
        <v>Hunter Pro Gloves M</v>
      </c>
      <c r="AN483" s="183" t="str">
        <f>INDEX(ATS!$A:$AE,MATCH(ATS!$AJ483,ATS!$AD:$AD,0),4)</f>
        <v>BLACK-XL</v>
      </c>
      <c r="AP483" s="149">
        <v>7048652661777</v>
      </c>
      <c r="AQ483" s="149">
        <f t="shared" si="30"/>
        <v>7048652661777</v>
      </c>
      <c r="AR483" s="182">
        <f>INDEX(ATS!$A:$AE,MATCH(ATS!$AP483,ATS!$AD:$AD,0),1)</f>
        <v>828080</v>
      </c>
      <c r="AS483" s="182" t="str">
        <f>INDEX(ATS!$A:$AE,MATCH(ATS!$AP483,ATS!$AD:$AD,0),2)</f>
        <v>Hunter Merino LS Jersey W</v>
      </c>
      <c r="AT483" s="182" t="str">
        <f>INDEX(ATS!$A:$AE,MATCH(ATS!$AP483,ATS!$AD:$AD,0),4)</f>
        <v>LTGRY-M</v>
      </c>
      <c r="AU483" s="148" t="str">
        <f>INDEX(ATS!$A:$AE,MATCH(ATS!$AP483,ATS!$AD:$AD,0),7)</f>
        <v>Stock</v>
      </c>
    </row>
    <row r="484" spans="1:47" x14ac:dyDescent="0.2">
      <c r="A484" s="155">
        <v>820173</v>
      </c>
      <c r="B484" t="s">
        <v>292</v>
      </c>
      <c r="H484" s="155">
        <v>202137</v>
      </c>
      <c r="I484" s="155">
        <v>202137</v>
      </c>
      <c r="J484" s="155">
        <v>202137</v>
      </c>
      <c r="K484" s="155">
        <v>202137</v>
      </c>
      <c r="L484" s="155">
        <v>202137</v>
      </c>
      <c r="M484" s="155">
        <v>202137</v>
      </c>
      <c r="N484" s="155">
        <v>202137</v>
      </c>
      <c r="O484" s="155">
        <v>202137</v>
      </c>
      <c r="P484" s="155">
        <v>202137</v>
      </c>
      <c r="Q484" s="155">
        <v>202137</v>
      </c>
      <c r="R484" s="155">
        <v>202137</v>
      </c>
      <c r="S484" s="155">
        <v>202137</v>
      </c>
      <c r="T484" s="155">
        <v>202137</v>
      </c>
      <c r="U484" s="155">
        <v>202137</v>
      </c>
      <c r="V484" s="155">
        <v>202137</v>
      </c>
      <c r="W484" s="155">
        <v>202137</v>
      </c>
      <c r="X484" s="155">
        <v>202137</v>
      </c>
      <c r="Y484" s="155">
        <v>202137</v>
      </c>
      <c r="Z484" s="155">
        <v>202137</v>
      </c>
      <c r="AA484" s="155">
        <v>202137</v>
      </c>
      <c r="AC484" s="180" t="str">
        <f t="shared" si="31"/>
        <v>820173-</v>
      </c>
      <c r="AD484" s="181" t="str">
        <f>IF(B484="NET","",IF(B484="","",IFERROR(VLOOKUP(AC484,EAN!$A:$B,2,FALSE),"MANGLER - MÅ OPPDATERE EAN-FANEN")))</f>
        <v/>
      </c>
      <c r="AE484" s="180">
        <f t="shared" si="28"/>
        <v>202137</v>
      </c>
      <c r="AF484" s="180">
        <f t="shared" si="29"/>
        <v>202137</v>
      </c>
      <c r="AH484" s="133" t="str">
        <f>IF(B484="NET","",IFERROR(VLOOKUP(AD484,'2) Order Form'!$W$9:$W$684,1,FALSE),"Ikke med I order form"))</f>
        <v/>
      </c>
      <c r="AJ484" s="159">
        <v>7048652278128</v>
      </c>
      <c r="AK484" s="149">
        <f>IFERROR(VLOOKUP(AJ484,'2) Order Form'!$W$9:$W$724,1,FALSE),"Ikke med I order form")</f>
        <v>7048652278128</v>
      </c>
      <c r="AL484" s="182">
        <f>INDEX(ATS!$A:$AE,MATCH(ATS!$AJ484,ATS!$AD:$AD,0),1)</f>
        <v>828100</v>
      </c>
      <c r="AM484" s="182" t="str">
        <f>INDEX(ATS!$A:$AE,MATCH(ATS!$AJ484,ATS!$AD:$AD,0),2)</f>
        <v>Hunter Gloves W</v>
      </c>
      <c r="AN484" s="183" t="str">
        <f>INDEX(ATS!$A:$AE,MATCH(ATS!$AJ484,ATS!$AD:$AD,0),4)</f>
        <v>BLACK-XS</v>
      </c>
      <c r="AP484" s="149">
        <v>7048652661760</v>
      </c>
      <c r="AQ484" s="149">
        <f t="shared" si="30"/>
        <v>7048652661760</v>
      </c>
      <c r="AR484" s="182">
        <f>INDEX(ATS!$A:$AE,MATCH(ATS!$AP484,ATS!$AD:$AD,0),1)</f>
        <v>828080</v>
      </c>
      <c r="AS484" s="182" t="str">
        <f>INDEX(ATS!$A:$AE,MATCH(ATS!$AP484,ATS!$AD:$AD,0),2)</f>
        <v>Hunter Merino LS Jersey W</v>
      </c>
      <c r="AT484" s="182" t="str">
        <f>INDEX(ATS!$A:$AE,MATCH(ATS!$AP484,ATS!$AD:$AD,0),4)</f>
        <v>LTGRY-L</v>
      </c>
      <c r="AU484" s="148" t="str">
        <f>INDEX(ATS!$A:$AE,MATCH(ATS!$AP484,ATS!$AD:$AD,0),7)</f>
        <v>Stock</v>
      </c>
    </row>
    <row r="485" spans="1:47" x14ac:dyDescent="0.2">
      <c r="A485">
        <v>820173</v>
      </c>
      <c r="B485" t="s">
        <v>687</v>
      </c>
      <c r="C485" t="s">
        <v>4226</v>
      </c>
      <c r="D485" t="s">
        <v>4272</v>
      </c>
      <c r="E485" t="s">
        <v>2189</v>
      </c>
      <c r="F485" t="s">
        <v>8</v>
      </c>
      <c r="G485" t="s">
        <v>128</v>
      </c>
      <c r="H485">
        <v>-11</v>
      </c>
      <c r="I485">
        <v>-11</v>
      </c>
      <c r="J485">
        <v>-11</v>
      </c>
      <c r="K485">
        <v>-11</v>
      </c>
      <c r="L485">
        <v>-11</v>
      </c>
      <c r="M485">
        <v>-11</v>
      </c>
      <c r="N485">
        <v>-11</v>
      </c>
      <c r="O485">
        <v>-11</v>
      </c>
      <c r="P485">
        <v>-11</v>
      </c>
      <c r="Q485">
        <v>-11</v>
      </c>
      <c r="R485">
        <v>-11</v>
      </c>
      <c r="S485">
        <v>-11</v>
      </c>
      <c r="T485">
        <v>-11</v>
      </c>
      <c r="U485">
        <v>-11</v>
      </c>
      <c r="V485">
        <v>-11</v>
      </c>
      <c r="W485">
        <v>-11</v>
      </c>
      <c r="X485">
        <v>-11</v>
      </c>
      <c r="Y485">
        <v>-11</v>
      </c>
      <c r="Z485">
        <v>-11</v>
      </c>
      <c r="AA485">
        <v>-11</v>
      </c>
      <c r="AC485" s="180" t="str">
        <f t="shared" si="31"/>
        <v>820173-57000-S</v>
      </c>
      <c r="AD485" s="181" t="str">
        <f>IF(B485="NET","",IF(B485="","",IFERROR(VLOOKUP(AC485,EAN!$A:$B,2,FALSE),"MANGLER - MÅ OPPDATERE EAN-FANEN")))</f>
        <v>MANGLER - MÅ OPPDATERE EAN-FANEN</v>
      </c>
      <c r="AE485" s="180">
        <f t="shared" si="28"/>
        <v>-11</v>
      </c>
      <c r="AF485" s="180">
        <f t="shared" si="29"/>
        <v>-11</v>
      </c>
      <c r="AH485" s="149" t="str">
        <f>IF(B485="NET","",IFERROR(VLOOKUP(AD485,'2) Order Form'!$W$9:$W$684,1,FALSE),"Ikke med I order form"))</f>
        <v>Ikke med I order form</v>
      </c>
      <c r="AI485" s="171"/>
      <c r="AJ485" s="159">
        <v>7048652278111</v>
      </c>
      <c r="AK485" s="149">
        <f>IFERROR(VLOOKUP(AJ485,'2) Order Form'!$W$9:$W$724,1,FALSE),"Ikke med I order form")</f>
        <v>7048652278111</v>
      </c>
      <c r="AL485" s="182">
        <f>INDEX(ATS!$A:$AE,MATCH(ATS!$AJ485,ATS!$AD:$AD,0),1)</f>
        <v>828100</v>
      </c>
      <c r="AM485" s="182" t="str">
        <f>INDEX(ATS!$A:$AE,MATCH(ATS!$AJ485,ATS!$AD:$AD,0),2)</f>
        <v>Hunter Gloves W</v>
      </c>
      <c r="AN485" s="183" t="str">
        <f>INDEX(ATS!$A:$AE,MATCH(ATS!$AJ485,ATS!$AD:$AD,0),4)</f>
        <v>BLACK-S</v>
      </c>
      <c r="AP485" s="149">
        <v>7048652538727</v>
      </c>
      <c r="AQ485" s="149">
        <f t="shared" si="30"/>
        <v>7048652538727</v>
      </c>
      <c r="AR485" s="182">
        <f>INDEX(ATS!$A:$AE,MATCH(ATS!$AP485,ATS!$AD:$AD,0),1)</f>
        <v>828080</v>
      </c>
      <c r="AS485" s="182" t="str">
        <f>INDEX(ATS!$A:$AE,MATCH(ATS!$AP485,ATS!$AD:$AD,0),2)</f>
        <v>Hunter Merino LS Jersey W</v>
      </c>
      <c r="AT485" s="182" t="str">
        <f>INDEX(ATS!$A:$AE,MATCH(ATS!$AP485,ATS!$AD:$AD,0),4)</f>
        <v>RSWOD-XS</v>
      </c>
      <c r="AU485" s="148" t="str">
        <f>INDEX(ATS!$A:$AE,MATCH(ATS!$AP485,ATS!$AD:$AD,0),7)</f>
        <v>Stock</v>
      </c>
    </row>
    <row r="486" spans="1:47" x14ac:dyDescent="0.2">
      <c r="A486">
        <v>820173</v>
      </c>
      <c r="B486" t="s">
        <v>687</v>
      </c>
      <c r="C486" t="s">
        <v>4226</v>
      </c>
      <c r="D486" t="s">
        <v>4273</v>
      </c>
      <c r="E486" t="s">
        <v>2189</v>
      </c>
      <c r="F486" t="s">
        <v>7</v>
      </c>
      <c r="G486" t="s">
        <v>128</v>
      </c>
      <c r="H486">
        <v>-14</v>
      </c>
      <c r="I486">
        <v>-14</v>
      </c>
      <c r="J486">
        <v>-14</v>
      </c>
      <c r="K486">
        <v>-14</v>
      </c>
      <c r="L486">
        <v>-14</v>
      </c>
      <c r="M486">
        <v>-14</v>
      </c>
      <c r="N486">
        <v>-14</v>
      </c>
      <c r="O486">
        <v>-14</v>
      </c>
      <c r="P486">
        <v>-14</v>
      </c>
      <c r="Q486">
        <v>-14</v>
      </c>
      <c r="R486">
        <v>-14</v>
      </c>
      <c r="S486">
        <v>-14</v>
      </c>
      <c r="T486">
        <v>-14</v>
      </c>
      <c r="U486">
        <v>-14</v>
      </c>
      <c r="V486">
        <v>-14</v>
      </c>
      <c r="W486">
        <v>-14</v>
      </c>
      <c r="X486">
        <v>-14</v>
      </c>
      <c r="Y486">
        <v>-14</v>
      </c>
      <c r="Z486">
        <v>-14</v>
      </c>
      <c r="AA486">
        <v>-14</v>
      </c>
      <c r="AC486" s="180" t="str">
        <f t="shared" si="31"/>
        <v>820173-57000-M</v>
      </c>
      <c r="AD486" s="181" t="str">
        <f>IF(B486="NET","",IF(B486="","",IFERROR(VLOOKUP(AC486,EAN!$A:$B,2,FALSE),"MANGLER - MÅ OPPDATERE EAN-FANEN")))</f>
        <v>MANGLER - MÅ OPPDATERE EAN-FANEN</v>
      </c>
      <c r="AE486" s="180">
        <f t="shared" si="28"/>
        <v>-14</v>
      </c>
      <c r="AF486" s="180">
        <f t="shared" si="29"/>
        <v>-14</v>
      </c>
      <c r="AH486" s="149" t="str">
        <f>IF(B486="NET","",IFERROR(VLOOKUP(AD486,'2) Order Form'!$W$9:$W$684,1,FALSE),"Ikke med I order form"))</f>
        <v>Ikke med I order form</v>
      </c>
      <c r="AI486" s="171"/>
      <c r="AJ486" s="159">
        <v>7048652278104</v>
      </c>
      <c r="AK486" s="149">
        <f>IFERROR(VLOOKUP(AJ486,'2) Order Form'!$W$9:$W$724,1,FALSE),"Ikke med I order form")</f>
        <v>7048652278104</v>
      </c>
      <c r="AL486" s="182">
        <f>INDEX(ATS!$A:$AE,MATCH(ATS!$AJ486,ATS!$AD:$AD,0),1)</f>
        <v>828100</v>
      </c>
      <c r="AM486" s="182" t="str">
        <f>INDEX(ATS!$A:$AE,MATCH(ATS!$AJ486,ATS!$AD:$AD,0),2)</f>
        <v>Hunter Gloves W</v>
      </c>
      <c r="AN486" s="183" t="str">
        <f>INDEX(ATS!$A:$AE,MATCH(ATS!$AJ486,ATS!$AD:$AD,0),4)</f>
        <v>BLACK-M</v>
      </c>
      <c r="AP486" s="149">
        <v>7048652538710</v>
      </c>
      <c r="AQ486" s="149">
        <f t="shared" si="30"/>
        <v>7048652538710</v>
      </c>
      <c r="AR486" s="182">
        <f>INDEX(ATS!$A:$AE,MATCH(ATS!$AP486,ATS!$AD:$AD,0),1)</f>
        <v>828080</v>
      </c>
      <c r="AS486" s="182" t="str">
        <f>INDEX(ATS!$A:$AE,MATCH(ATS!$AP486,ATS!$AD:$AD,0),2)</f>
        <v>Hunter Merino LS Jersey W</v>
      </c>
      <c r="AT486" s="182" t="str">
        <f>INDEX(ATS!$A:$AE,MATCH(ATS!$AP486,ATS!$AD:$AD,0),4)</f>
        <v>RSWOD-S</v>
      </c>
      <c r="AU486" s="148" t="str">
        <f>INDEX(ATS!$A:$AE,MATCH(ATS!$AP486,ATS!$AD:$AD,0),7)</f>
        <v>Stock</v>
      </c>
    </row>
    <row r="487" spans="1:47" x14ac:dyDescent="0.2">
      <c r="A487">
        <v>820173</v>
      </c>
      <c r="B487" t="s">
        <v>687</v>
      </c>
      <c r="C487" t="s">
        <v>4226</v>
      </c>
      <c r="D487" t="s">
        <v>4274</v>
      </c>
      <c r="E487" t="s">
        <v>2189</v>
      </c>
      <c r="F487" t="s">
        <v>67</v>
      </c>
      <c r="G487" t="s">
        <v>128</v>
      </c>
      <c r="H487">
        <v>-13</v>
      </c>
      <c r="I487">
        <v>-13</v>
      </c>
      <c r="J487">
        <v>-13</v>
      </c>
      <c r="K487">
        <v>-13</v>
      </c>
      <c r="L487">
        <v>-13</v>
      </c>
      <c r="M487">
        <v>-13</v>
      </c>
      <c r="N487">
        <v>-13</v>
      </c>
      <c r="O487">
        <v>-13</v>
      </c>
      <c r="P487">
        <v>-13</v>
      </c>
      <c r="Q487">
        <v>-13</v>
      </c>
      <c r="R487">
        <v>-13</v>
      </c>
      <c r="S487">
        <v>-13</v>
      </c>
      <c r="T487">
        <v>-13</v>
      </c>
      <c r="U487">
        <v>-13</v>
      </c>
      <c r="V487">
        <v>-13</v>
      </c>
      <c r="W487">
        <v>-13</v>
      </c>
      <c r="X487">
        <v>-13</v>
      </c>
      <c r="Y487">
        <v>-13</v>
      </c>
      <c r="Z487">
        <v>-13</v>
      </c>
      <c r="AA487">
        <v>-13</v>
      </c>
      <c r="AC487" s="180" t="str">
        <f t="shared" si="31"/>
        <v>820173-57000-L</v>
      </c>
      <c r="AD487" s="181" t="str">
        <f>IF(B487="NET","",IF(B487="","",IFERROR(VLOOKUP(AC487,EAN!$A:$B,2,FALSE),"MANGLER - MÅ OPPDATERE EAN-FANEN")))</f>
        <v>MANGLER - MÅ OPPDATERE EAN-FANEN</v>
      </c>
      <c r="AE487" s="180">
        <f t="shared" si="28"/>
        <v>-13</v>
      </c>
      <c r="AF487" s="180">
        <f t="shared" si="29"/>
        <v>-13</v>
      </c>
      <c r="AH487" s="149" t="str">
        <f>IF(B487="NET","",IFERROR(VLOOKUP(AD487,'2) Order Form'!$W$9:$W$684,1,FALSE),"Ikke med I order form"))</f>
        <v>Ikke med I order form</v>
      </c>
      <c r="AI487" s="171"/>
      <c r="AJ487" s="159">
        <v>7048652278098</v>
      </c>
      <c r="AK487" s="149">
        <f>IFERROR(VLOOKUP(AJ487,'2) Order Form'!$W$9:$W$724,1,FALSE),"Ikke med I order form")</f>
        <v>7048652278098</v>
      </c>
      <c r="AL487" s="182">
        <f>INDEX(ATS!$A:$AE,MATCH(ATS!$AJ487,ATS!$AD:$AD,0),1)</f>
        <v>828100</v>
      </c>
      <c r="AM487" s="182" t="str">
        <f>INDEX(ATS!$A:$AE,MATCH(ATS!$AJ487,ATS!$AD:$AD,0),2)</f>
        <v>Hunter Gloves W</v>
      </c>
      <c r="AN487" s="183" t="str">
        <f>INDEX(ATS!$A:$AE,MATCH(ATS!$AJ487,ATS!$AD:$AD,0),4)</f>
        <v>BLACK-L</v>
      </c>
      <c r="AP487" s="149">
        <v>7048652538703</v>
      </c>
      <c r="AQ487" s="149">
        <f t="shared" si="30"/>
        <v>7048652538703</v>
      </c>
      <c r="AR487" s="182">
        <f>INDEX(ATS!$A:$AE,MATCH(ATS!$AP487,ATS!$AD:$AD,0),1)</f>
        <v>828080</v>
      </c>
      <c r="AS487" s="182" t="str">
        <f>INDEX(ATS!$A:$AE,MATCH(ATS!$AP487,ATS!$AD:$AD,0),2)</f>
        <v>Hunter Merino LS Jersey W</v>
      </c>
      <c r="AT487" s="182" t="str">
        <f>INDEX(ATS!$A:$AE,MATCH(ATS!$AP487,ATS!$AD:$AD,0),4)</f>
        <v>RSWOD-M</v>
      </c>
      <c r="AU487" s="148" t="str">
        <f>INDEX(ATS!$A:$AE,MATCH(ATS!$AP487,ATS!$AD:$AD,0),7)</f>
        <v>Stock</v>
      </c>
    </row>
    <row r="488" spans="1:47" x14ac:dyDescent="0.2">
      <c r="A488">
        <v>820173</v>
      </c>
      <c r="B488" t="s">
        <v>687</v>
      </c>
      <c r="C488" t="s">
        <v>4226</v>
      </c>
      <c r="D488" t="s">
        <v>4275</v>
      </c>
      <c r="E488" t="s">
        <v>2189</v>
      </c>
      <c r="F488" t="s">
        <v>68</v>
      </c>
      <c r="G488" t="s">
        <v>128</v>
      </c>
      <c r="H488">
        <v>-6</v>
      </c>
      <c r="I488">
        <v>-6</v>
      </c>
      <c r="J488">
        <v>-6</v>
      </c>
      <c r="K488">
        <v>-6</v>
      </c>
      <c r="L488">
        <v>-6</v>
      </c>
      <c r="M488">
        <v>-6</v>
      </c>
      <c r="N488">
        <v>-6</v>
      </c>
      <c r="O488">
        <v>-6</v>
      </c>
      <c r="P488">
        <v>-6</v>
      </c>
      <c r="Q488">
        <v>-6</v>
      </c>
      <c r="R488">
        <v>-6</v>
      </c>
      <c r="S488">
        <v>-6</v>
      </c>
      <c r="T488">
        <v>-6</v>
      </c>
      <c r="U488">
        <v>-6</v>
      </c>
      <c r="V488">
        <v>-6</v>
      </c>
      <c r="W488">
        <v>-6</v>
      </c>
      <c r="X488">
        <v>-6</v>
      </c>
      <c r="Y488">
        <v>-6</v>
      </c>
      <c r="Z488">
        <v>-6</v>
      </c>
      <c r="AA488">
        <v>-6</v>
      </c>
      <c r="AC488" s="180" t="str">
        <f t="shared" si="31"/>
        <v>820173-57000-XL</v>
      </c>
      <c r="AD488" s="181" t="str">
        <f>IF(B488="NET","",IF(B488="","",IFERROR(VLOOKUP(AC488,EAN!$A:$B,2,FALSE),"MANGLER - MÅ OPPDATERE EAN-FANEN")))</f>
        <v>MANGLER - MÅ OPPDATERE EAN-FANEN</v>
      </c>
      <c r="AE488" s="180">
        <f t="shared" si="28"/>
        <v>-6</v>
      </c>
      <c r="AF488" s="180">
        <f t="shared" si="29"/>
        <v>-6</v>
      </c>
      <c r="AH488" s="149" t="str">
        <f>IF(B488="NET","",IFERROR(VLOOKUP(AD488,'2) Order Form'!$W$9:$W$684,1,FALSE),"Ikke med I order form"))</f>
        <v>Ikke med I order form</v>
      </c>
      <c r="AI488" s="171"/>
      <c r="AJ488" s="159">
        <v>7048652278166</v>
      </c>
      <c r="AK488" s="149">
        <f>IFERROR(VLOOKUP(AJ488,'2) Order Form'!$W$9:$W$724,1,FALSE),"Ikke med I order form")</f>
        <v>7048652278166</v>
      </c>
      <c r="AL488" s="182">
        <f>INDEX(ATS!$A:$AE,MATCH(ATS!$AJ488,ATS!$AD:$AD,0),1)</f>
        <v>828100</v>
      </c>
      <c r="AM488" s="182" t="str">
        <f>INDEX(ATS!$A:$AE,MATCH(ATS!$AJ488,ATS!$AD:$AD,0),2)</f>
        <v>Hunter Gloves W</v>
      </c>
      <c r="AN488" s="183" t="str">
        <f>INDEX(ATS!$A:$AE,MATCH(ATS!$AJ488,ATS!$AD:$AD,0),4)</f>
        <v>BTWHT-XS</v>
      </c>
      <c r="AP488" s="149">
        <v>7048652538697</v>
      </c>
      <c r="AQ488" s="149">
        <f t="shared" si="30"/>
        <v>7048652538697</v>
      </c>
      <c r="AR488" s="182">
        <f>INDEX(ATS!$A:$AE,MATCH(ATS!$AP488,ATS!$AD:$AD,0),1)</f>
        <v>828080</v>
      </c>
      <c r="AS488" s="182" t="str">
        <f>INDEX(ATS!$A:$AE,MATCH(ATS!$AP488,ATS!$AD:$AD,0),2)</f>
        <v>Hunter Merino LS Jersey W</v>
      </c>
      <c r="AT488" s="182" t="str">
        <f>INDEX(ATS!$A:$AE,MATCH(ATS!$AP488,ATS!$AD:$AD,0),4)</f>
        <v>RSWOD-L</v>
      </c>
      <c r="AU488" s="148" t="str">
        <f>INDEX(ATS!$A:$AE,MATCH(ATS!$AP488,ATS!$AD:$AD,0),7)</f>
        <v>Stock</v>
      </c>
    </row>
    <row r="489" spans="1:47" x14ac:dyDescent="0.2">
      <c r="A489">
        <v>820173</v>
      </c>
      <c r="B489" t="s">
        <v>687</v>
      </c>
      <c r="C489" t="s">
        <v>4226</v>
      </c>
      <c r="D489" t="s">
        <v>142</v>
      </c>
      <c r="E489" t="s">
        <v>94</v>
      </c>
      <c r="F489" t="s">
        <v>8</v>
      </c>
      <c r="G489" t="s">
        <v>128</v>
      </c>
      <c r="H489">
        <v>-41</v>
      </c>
      <c r="I489">
        <v>-41</v>
      </c>
      <c r="J489">
        <v>-41</v>
      </c>
      <c r="K489">
        <v>-41</v>
      </c>
      <c r="L489">
        <v>-41</v>
      </c>
      <c r="M489">
        <v>-41</v>
      </c>
      <c r="N489">
        <v>-41</v>
      </c>
      <c r="O489">
        <v>-41</v>
      </c>
      <c r="P489">
        <v>-41</v>
      </c>
      <c r="Q489">
        <v>-41</v>
      </c>
      <c r="R489">
        <v>-41</v>
      </c>
      <c r="S489">
        <v>-41</v>
      </c>
      <c r="T489">
        <v>-41</v>
      </c>
      <c r="U489">
        <v>-41</v>
      </c>
      <c r="V489">
        <v>-41</v>
      </c>
      <c r="W489">
        <v>-41</v>
      </c>
      <c r="X489">
        <v>-41</v>
      </c>
      <c r="Y489">
        <v>-41</v>
      </c>
      <c r="Z489">
        <v>-41</v>
      </c>
      <c r="AA489">
        <v>-41</v>
      </c>
      <c r="AC489" s="180" t="str">
        <f t="shared" si="31"/>
        <v>820173-BLACK-S</v>
      </c>
      <c r="AD489" s="181">
        <f>IF(B489="NET","",IF(B489="","",IFERROR(VLOOKUP(AC489,EAN!$A:$B,2,FALSE),"MANGLER - MÅ OPPDATERE EAN-FANEN")))</f>
        <v>7048652340092</v>
      </c>
      <c r="AE489" s="180">
        <f t="shared" si="28"/>
        <v>-41</v>
      </c>
      <c r="AF489" s="180">
        <f t="shared" si="29"/>
        <v>-41</v>
      </c>
      <c r="AH489" s="149" t="str">
        <f>IF(B489="NET","",IFERROR(VLOOKUP(AD489,'2) Order Form'!$W$9:$W$684,1,FALSE),"Ikke med I order form"))</f>
        <v>Ikke med I order form</v>
      </c>
      <c r="AI489" s="171"/>
      <c r="AJ489" s="159">
        <v>7048652278159</v>
      </c>
      <c r="AK489" s="149">
        <f>IFERROR(VLOOKUP(AJ489,'2) Order Form'!$W$9:$W$724,1,FALSE),"Ikke med I order form")</f>
        <v>7048652278159</v>
      </c>
      <c r="AL489" s="182">
        <f>INDEX(ATS!$A:$AE,MATCH(ATS!$AJ489,ATS!$AD:$AD,0),1)</f>
        <v>828100</v>
      </c>
      <c r="AM489" s="182" t="str">
        <f>INDEX(ATS!$A:$AE,MATCH(ATS!$AJ489,ATS!$AD:$AD,0),2)</f>
        <v>Hunter Gloves W</v>
      </c>
      <c r="AN489" s="183" t="str">
        <f>INDEX(ATS!$A:$AE,MATCH(ATS!$AJ489,ATS!$AD:$AD,0),4)</f>
        <v>BTWHT-S</v>
      </c>
      <c r="AP489" s="149">
        <v>7048652276209</v>
      </c>
      <c r="AQ489" s="149">
        <f t="shared" si="30"/>
        <v>7048652276209</v>
      </c>
      <c r="AR489" s="182">
        <f>INDEX(ATS!$A:$AE,MATCH(ATS!$AP489,ATS!$AD:$AD,0),1)</f>
        <v>828082</v>
      </c>
      <c r="AS489" s="182" t="str">
        <f>INDEX(ATS!$A:$AE,MATCH(ATS!$AP489,ATS!$AD:$AD,0),2)</f>
        <v>Hunter Merino SS Jersey W</v>
      </c>
      <c r="AT489" s="182" t="str">
        <f>INDEX(ATS!$A:$AE,MATCH(ATS!$AP489,ATS!$AD:$AD,0),4)</f>
        <v>LTGRY-XS</v>
      </c>
      <c r="AU489" s="148" t="str">
        <f>INDEX(ATS!$A:$AE,MATCH(ATS!$AP489,ATS!$AD:$AD,0),7)</f>
        <v>Stock</v>
      </c>
    </row>
    <row r="490" spans="1:47" x14ac:dyDescent="0.2">
      <c r="A490">
        <v>820173</v>
      </c>
      <c r="B490" t="s">
        <v>687</v>
      </c>
      <c r="C490" t="s">
        <v>4226</v>
      </c>
      <c r="D490" t="s">
        <v>143</v>
      </c>
      <c r="E490" t="s">
        <v>94</v>
      </c>
      <c r="F490" t="s">
        <v>7</v>
      </c>
      <c r="G490" t="s">
        <v>128</v>
      </c>
      <c r="H490">
        <v>-40</v>
      </c>
      <c r="I490">
        <v>-40</v>
      </c>
      <c r="J490">
        <v>-40</v>
      </c>
      <c r="K490">
        <v>-40</v>
      </c>
      <c r="L490">
        <v>-40</v>
      </c>
      <c r="M490">
        <v>-40</v>
      </c>
      <c r="N490">
        <v>-40</v>
      </c>
      <c r="O490">
        <v>-40</v>
      </c>
      <c r="P490">
        <v>-40</v>
      </c>
      <c r="Q490">
        <v>-40</v>
      </c>
      <c r="R490">
        <v>-40</v>
      </c>
      <c r="S490">
        <v>-40</v>
      </c>
      <c r="T490">
        <v>-40</v>
      </c>
      <c r="U490">
        <v>-40</v>
      </c>
      <c r="V490">
        <v>-40</v>
      </c>
      <c r="W490">
        <v>-40</v>
      </c>
      <c r="X490">
        <v>-40</v>
      </c>
      <c r="Y490">
        <v>-40</v>
      </c>
      <c r="Z490">
        <v>-40</v>
      </c>
      <c r="AA490">
        <v>-40</v>
      </c>
      <c r="AC490" s="180" t="str">
        <f t="shared" si="31"/>
        <v>820173-BLACK-M</v>
      </c>
      <c r="AD490" s="181">
        <f>IF(B490="NET","",IF(B490="","",IFERROR(VLOOKUP(AC490,EAN!$A:$B,2,FALSE),"MANGLER - MÅ OPPDATERE EAN-FANEN")))</f>
        <v>7048652340085</v>
      </c>
      <c r="AE490" s="180">
        <f t="shared" si="28"/>
        <v>-40</v>
      </c>
      <c r="AF490" s="180">
        <f t="shared" si="29"/>
        <v>-40</v>
      </c>
      <c r="AH490" s="149" t="str">
        <f>IF(B490="NET","",IFERROR(VLOOKUP(AD490,'2) Order Form'!$W$9:$W$684,1,FALSE),"Ikke med I order form"))</f>
        <v>Ikke med I order form</v>
      </c>
      <c r="AI490" s="171"/>
      <c r="AJ490" s="159">
        <v>7048652278142</v>
      </c>
      <c r="AK490" s="149">
        <f>IFERROR(VLOOKUP(AJ490,'2) Order Form'!$W$9:$W$724,1,FALSE),"Ikke med I order form")</f>
        <v>7048652278142</v>
      </c>
      <c r="AL490" s="182">
        <f>INDEX(ATS!$A:$AE,MATCH(ATS!$AJ490,ATS!$AD:$AD,0),1)</f>
        <v>828100</v>
      </c>
      <c r="AM490" s="182" t="str">
        <f>INDEX(ATS!$A:$AE,MATCH(ATS!$AJ490,ATS!$AD:$AD,0),2)</f>
        <v>Hunter Gloves W</v>
      </c>
      <c r="AN490" s="183" t="str">
        <f>INDEX(ATS!$A:$AE,MATCH(ATS!$AJ490,ATS!$AD:$AD,0),4)</f>
        <v>BTWHT-M</v>
      </c>
      <c r="AP490" s="149">
        <v>7048652276193</v>
      </c>
      <c r="AQ490" s="149">
        <f t="shared" si="30"/>
        <v>7048652276193</v>
      </c>
      <c r="AR490" s="182">
        <f>INDEX(ATS!$A:$AE,MATCH(ATS!$AP490,ATS!$AD:$AD,0),1)</f>
        <v>828082</v>
      </c>
      <c r="AS490" s="182" t="str">
        <f>INDEX(ATS!$A:$AE,MATCH(ATS!$AP490,ATS!$AD:$AD,0),2)</f>
        <v>Hunter Merino SS Jersey W</v>
      </c>
      <c r="AT490" s="182" t="str">
        <f>INDEX(ATS!$A:$AE,MATCH(ATS!$AP490,ATS!$AD:$AD,0),4)</f>
        <v>LTGRY-S</v>
      </c>
      <c r="AU490" s="148" t="str">
        <f>INDEX(ATS!$A:$AE,MATCH(ATS!$AP490,ATS!$AD:$AD,0),7)</f>
        <v>Stock</v>
      </c>
    </row>
    <row r="491" spans="1:47" x14ac:dyDescent="0.2">
      <c r="A491">
        <v>820173</v>
      </c>
      <c r="B491" t="s">
        <v>687</v>
      </c>
      <c r="C491" t="s">
        <v>4226</v>
      </c>
      <c r="D491" t="s">
        <v>144</v>
      </c>
      <c r="E491" t="s">
        <v>94</v>
      </c>
      <c r="F491" t="s">
        <v>67</v>
      </c>
      <c r="G491" t="s">
        <v>128</v>
      </c>
      <c r="H491">
        <v>-49</v>
      </c>
      <c r="I491">
        <v>-49</v>
      </c>
      <c r="J491">
        <v>-49</v>
      </c>
      <c r="K491">
        <v>-49</v>
      </c>
      <c r="L491">
        <v>-49</v>
      </c>
      <c r="M491">
        <v>-49</v>
      </c>
      <c r="N491">
        <v>-49</v>
      </c>
      <c r="O491">
        <v>-49</v>
      </c>
      <c r="P491">
        <v>-49</v>
      </c>
      <c r="Q491">
        <v>-49</v>
      </c>
      <c r="R491">
        <v>-49</v>
      </c>
      <c r="S491">
        <v>-49</v>
      </c>
      <c r="T491">
        <v>-49</v>
      </c>
      <c r="U491">
        <v>-49</v>
      </c>
      <c r="V491">
        <v>-49</v>
      </c>
      <c r="W491">
        <v>-49</v>
      </c>
      <c r="X491">
        <v>-49</v>
      </c>
      <c r="Y491">
        <v>-49</v>
      </c>
      <c r="Z491">
        <v>-49</v>
      </c>
      <c r="AA491">
        <v>-49</v>
      </c>
      <c r="AC491" s="180" t="str">
        <f t="shared" si="31"/>
        <v>820173-BLACK-L</v>
      </c>
      <c r="AD491" s="181">
        <f>IF(B491="NET","",IF(B491="","",IFERROR(VLOOKUP(AC491,EAN!$A:$B,2,FALSE),"MANGLER - MÅ OPPDATERE EAN-FANEN")))</f>
        <v>7048652340078</v>
      </c>
      <c r="AE491" s="180">
        <f t="shared" si="28"/>
        <v>-49</v>
      </c>
      <c r="AF491" s="180">
        <f t="shared" si="29"/>
        <v>-49</v>
      </c>
      <c r="AH491" s="149" t="str">
        <f>IF(B491="NET","",IFERROR(VLOOKUP(AD491,'2) Order Form'!$W$9:$W$684,1,FALSE),"Ikke med I order form"))</f>
        <v>Ikke med I order form</v>
      </c>
      <c r="AI491" s="171"/>
      <c r="AJ491" s="159">
        <v>7048652278135</v>
      </c>
      <c r="AK491" s="149">
        <f>IFERROR(VLOOKUP(AJ491,'2) Order Form'!$W$9:$W$724,1,FALSE),"Ikke med I order form")</f>
        <v>7048652278135</v>
      </c>
      <c r="AL491" s="182">
        <f>INDEX(ATS!$A:$AE,MATCH(ATS!$AJ491,ATS!$AD:$AD,0),1)</f>
        <v>828100</v>
      </c>
      <c r="AM491" s="182" t="str">
        <f>INDEX(ATS!$A:$AE,MATCH(ATS!$AJ491,ATS!$AD:$AD,0),2)</f>
        <v>Hunter Gloves W</v>
      </c>
      <c r="AN491" s="183" t="str">
        <f>INDEX(ATS!$A:$AE,MATCH(ATS!$AJ491,ATS!$AD:$AD,0),4)</f>
        <v>BTWHT-L</v>
      </c>
      <c r="AP491" s="149">
        <v>7048652276186</v>
      </c>
      <c r="AQ491" s="149">
        <f t="shared" si="30"/>
        <v>7048652276186</v>
      </c>
      <c r="AR491" s="182">
        <f>INDEX(ATS!$A:$AE,MATCH(ATS!$AP491,ATS!$AD:$AD,0),1)</f>
        <v>828082</v>
      </c>
      <c r="AS491" s="182" t="str">
        <f>INDEX(ATS!$A:$AE,MATCH(ATS!$AP491,ATS!$AD:$AD,0),2)</f>
        <v>Hunter Merino SS Jersey W</v>
      </c>
      <c r="AT491" s="182" t="str">
        <f>INDEX(ATS!$A:$AE,MATCH(ATS!$AP491,ATS!$AD:$AD,0),4)</f>
        <v>LTGRY-M</v>
      </c>
      <c r="AU491" s="148" t="str">
        <f>INDEX(ATS!$A:$AE,MATCH(ATS!$AP491,ATS!$AD:$AD,0),7)</f>
        <v>Stock</v>
      </c>
    </row>
    <row r="492" spans="1:47" x14ac:dyDescent="0.2">
      <c r="A492">
        <v>820173</v>
      </c>
      <c r="B492" t="s">
        <v>687</v>
      </c>
      <c r="C492" t="s">
        <v>4226</v>
      </c>
      <c r="D492" t="s">
        <v>145</v>
      </c>
      <c r="E492" t="s">
        <v>94</v>
      </c>
      <c r="F492" t="s">
        <v>68</v>
      </c>
      <c r="G492" t="s">
        <v>128</v>
      </c>
      <c r="H492">
        <v>-59</v>
      </c>
      <c r="I492">
        <v>-59</v>
      </c>
      <c r="J492">
        <v>-59</v>
      </c>
      <c r="K492">
        <v>-59</v>
      </c>
      <c r="L492">
        <v>-59</v>
      </c>
      <c r="M492">
        <v>-59</v>
      </c>
      <c r="N492">
        <v>-59</v>
      </c>
      <c r="O492">
        <v>-59</v>
      </c>
      <c r="P492">
        <v>-59</v>
      </c>
      <c r="Q492">
        <v>-59</v>
      </c>
      <c r="R492">
        <v>-59</v>
      </c>
      <c r="S492">
        <v>-59</v>
      </c>
      <c r="T492">
        <v>-59</v>
      </c>
      <c r="U492">
        <v>-59</v>
      </c>
      <c r="V492">
        <v>-59</v>
      </c>
      <c r="W492">
        <v>-59</v>
      </c>
      <c r="X492">
        <v>-59</v>
      </c>
      <c r="Y492">
        <v>-59</v>
      </c>
      <c r="Z492">
        <v>-59</v>
      </c>
      <c r="AA492">
        <v>-59</v>
      </c>
      <c r="AC492" s="180" t="str">
        <f t="shared" si="31"/>
        <v>820173-BLACK-XL</v>
      </c>
      <c r="AD492" s="181">
        <f>IF(B492="NET","",IF(B492="","",IFERROR(VLOOKUP(AC492,EAN!$A:$B,2,FALSE),"MANGLER - MÅ OPPDATERE EAN-FANEN")))</f>
        <v>7048652340108</v>
      </c>
      <c r="AE492" s="180">
        <f t="shared" si="28"/>
        <v>-59</v>
      </c>
      <c r="AF492" s="180">
        <f t="shared" si="29"/>
        <v>-59</v>
      </c>
      <c r="AH492" s="149" t="str">
        <f>IF(B492="NET","",IFERROR(VLOOKUP(AD492,'2) Order Form'!$W$9:$W$684,1,FALSE),"Ikke med I order form"))</f>
        <v>Ikke med I order form</v>
      </c>
      <c r="AI492" s="171"/>
      <c r="AJ492" s="159">
        <v>7048652536600</v>
      </c>
      <c r="AK492" s="149">
        <f>IFERROR(VLOOKUP(AJ492,'2) Order Form'!$W$9:$W$724,1,FALSE),"Ikke med I order form")</f>
        <v>7048652536600</v>
      </c>
      <c r="AL492" s="182">
        <f>INDEX(ATS!$A:$AE,MATCH(ATS!$AJ492,ATS!$AD:$AD,0),1)</f>
        <v>828100</v>
      </c>
      <c r="AM492" s="182" t="str">
        <f>INDEX(ATS!$A:$AE,MATCH(ATS!$AJ492,ATS!$AD:$AD,0),2)</f>
        <v>Hunter Gloves W</v>
      </c>
      <c r="AN492" s="183" t="str">
        <f>INDEX(ATS!$A:$AE,MATCH(ATS!$AJ492,ATS!$AD:$AD,0),4)</f>
        <v>MARVL-XS</v>
      </c>
      <c r="AP492" s="149">
        <v>7048652276179</v>
      </c>
      <c r="AQ492" s="149">
        <f t="shared" si="30"/>
        <v>7048652276179</v>
      </c>
      <c r="AR492" s="182">
        <f>INDEX(ATS!$A:$AE,MATCH(ATS!$AP492,ATS!$AD:$AD,0),1)</f>
        <v>828082</v>
      </c>
      <c r="AS492" s="182" t="str">
        <f>INDEX(ATS!$A:$AE,MATCH(ATS!$AP492,ATS!$AD:$AD,0),2)</f>
        <v>Hunter Merino SS Jersey W</v>
      </c>
      <c r="AT492" s="182" t="str">
        <f>INDEX(ATS!$A:$AE,MATCH(ATS!$AP492,ATS!$AD:$AD,0),4)</f>
        <v>LTGRY-L</v>
      </c>
      <c r="AU492" s="148" t="str">
        <f>INDEX(ATS!$A:$AE,MATCH(ATS!$AP492,ATS!$AD:$AD,0),7)</f>
        <v>Stock</v>
      </c>
    </row>
    <row r="493" spans="1:47" x14ac:dyDescent="0.2">
      <c r="A493">
        <v>820173</v>
      </c>
      <c r="B493" t="s">
        <v>687</v>
      </c>
      <c r="C493" t="s">
        <v>4226</v>
      </c>
      <c r="D493" t="s">
        <v>688</v>
      </c>
      <c r="E493" t="s">
        <v>689</v>
      </c>
      <c r="F493" t="s">
        <v>8</v>
      </c>
      <c r="G493" t="s">
        <v>401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C493" s="180" t="str">
        <f t="shared" si="31"/>
        <v>820173-BNTUN-S</v>
      </c>
      <c r="AD493" s="181">
        <f>IF(B493="NET","",IF(B493="","",IFERROR(VLOOKUP(AC493,EAN!$A:$B,2,FALSE),"MANGLER - MÅ OPPDATERE EAN-FANEN")))</f>
        <v>7048652555946</v>
      </c>
      <c r="AE493" s="180">
        <f t="shared" si="28"/>
        <v>0</v>
      </c>
      <c r="AF493" s="180">
        <f t="shared" si="29"/>
        <v>0</v>
      </c>
      <c r="AH493" s="133" t="str">
        <f>IF(B493="NET","",IFERROR(VLOOKUP(AD493,'2) Order Form'!$W$9:$W$684,1,FALSE),"Ikke med I order form"))</f>
        <v>Ikke med I order form</v>
      </c>
      <c r="AJ493" s="159">
        <v>7048652536594</v>
      </c>
      <c r="AK493" s="149">
        <f>IFERROR(VLOOKUP(AJ493,'2) Order Form'!$W$9:$W$724,1,FALSE),"Ikke med I order form")</f>
        <v>7048652536594</v>
      </c>
      <c r="AL493" s="182">
        <f>INDEX(ATS!$A:$AE,MATCH(ATS!$AJ493,ATS!$AD:$AD,0),1)</f>
        <v>828100</v>
      </c>
      <c r="AM493" s="182" t="str">
        <f>INDEX(ATS!$A:$AE,MATCH(ATS!$AJ493,ATS!$AD:$AD,0),2)</f>
        <v>Hunter Gloves W</v>
      </c>
      <c r="AN493" s="183" t="str">
        <f>INDEX(ATS!$A:$AE,MATCH(ATS!$AJ493,ATS!$AD:$AD,0),4)</f>
        <v>MARVL-S</v>
      </c>
      <c r="AP493" s="149">
        <v>7048652538604</v>
      </c>
      <c r="AQ493" s="149">
        <f t="shared" si="30"/>
        <v>7048652538604</v>
      </c>
      <c r="AR493" s="182">
        <f>INDEX(ATS!$A:$AE,MATCH(ATS!$AP493,ATS!$AD:$AD,0),1)</f>
        <v>828082</v>
      </c>
      <c r="AS493" s="182" t="str">
        <f>INDEX(ATS!$A:$AE,MATCH(ATS!$AP493,ATS!$AD:$AD,0),2)</f>
        <v>Hunter Merino SS Jersey W</v>
      </c>
      <c r="AT493" s="182" t="str">
        <f>INDEX(ATS!$A:$AE,MATCH(ATS!$AP493,ATS!$AD:$AD,0),4)</f>
        <v>RSWOD-XS</v>
      </c>
      <c r="AU493" s="148" t="str">
        <f>INDEX(ATS!$A:$AE,MATCH(ATS!$AP493,ATS!$AD:$AD,0),7)</f>
        <v>Stock</v>
      </c>
    </row>
    <row r="494" spans="1:47" x14ac:dyDescent="0.2">
      <c r="A494">
        <v>820173</v>
      </c>
      <c r="B494" t="s">
        <v>687</v>
      </c>
      <c r="C494" t="s">
        <v>4226</v>
      </c>
      <c r="D494" t="s">
        <v>690</v>
      </c>
      <c r="E494" t="s">
        <v>689</v>
      </c>
      <c r="F494" t="s">
        <v>7</v>
      </c>
      <c r="G494" t="s">
        <v>401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C494" s="180" t="str">
        <f t="shared" si="31"/>
        <v>820173-BNTUN-M</v>
      </c>
      <c r="AD494" s="181">
        <f>IF(B494="NET","",IF(B494="","",IFERROR(VLOOKUP(AC494,EAN!$A:$B,2,FALSE),"MANGLER - MÅ OPPDATERE EAN-FANEN")))</f>
        <v>7048652555939</v>
      </c>
      <c r="AE494" s="180">
        <f t="shared" si="28"/>
        <v>0</v>
      </c>
      <c r="AF494" s="180">
        <f t="shared" si="29"/>
        <v>0</v>
      </c>
      <c r="AH494" s="133" t="str">
        <f>IF(B494="NET","",IFERROR(VLOOKUP(AD494,'2) Order Form'!$W$9:$W$684,1,FALSE),"Ikke med I order form"))</f>
        <v>Ikke med I order form</v>
      </c>
      <c r="AJ494" s="159">
        <v>7048652536587</v>
      </c>
      <c r="AK494" s="149">
        <f>IFERROR(VLOOKUP(AJ494,'2) Order Form'!$W$9:$W$724,1,FALSE),"Ikke med I order form")</f>
        <v>7048652536587</v>
      </c>
      <c r="AL494" s="182">
        <f>INDEX(ATS!$A:$AE,MATCH(ATS!$AJ494,ATS!$AD:$AD,0),1)</f>
        <v>828100</v>
      </c>
      <c r="AM494" s="182" t="str">
        <f>INDEX(ATS!$A:$AE,MATCH(ATS!$AJ494,ATS!$AD:$AD,0),2)</f>
        <v>Hunter Gloves W</v>
      </c>
      <c r="AN494" s="183" t="str">
        <f>INDEX(ATS!$A:$AE,MATCH(ATS!$AJ494,ATS!$AD:$AD,0),4)</f>
        <v>MARVL-M</v>
      </c>
      <c r="AP494" s="149">
        <v>7048652538598</v>
      </c>
      <c r="AQ494" s="149">
        <f t="shared" si="30"/>
        <v>7048652538598</v>
      </c>
      <c r="AR494" s="182">
        <f>INDEX(ATS!$A:$AE,MATCH(ATS!$AP494,ATS!$AD:$AD,0),1)</f>
        <v>828082</v>
      </c>
      <c r="AS494" s="182" t="str">
        <f>INDEX(ATS!$A:$AE,MATCH(ATS!$AP494,ATS!$AD:$AD,0),2)</f>
        <v>Hunter Merino SS Jersey W</v>
      </c>
      <c r="AT494" s="182" t="str">
        <f>INDEX(ATS!$A:$AE,MATCH(ATS!$AP494,ATS!$AD:$AD,0),4)</f>
        <v>RSWOD-S</v>
      </c>
      <c r="AU494" s="148" t="str">
        <f>INDEX(ATS!$A:$AE,MATCH(ATS!$AP494,ATS!$AD:$AD,0),7)</f>
        <v>Stock</v>
      </c>
    </row>
    <row r="495" spans="1:47" x14ac:dyDescent="0.2">
      <c r="A495">
        <v>820173</v>
      </c>
      <c r="B495" t="s">
        <v>687</v>
      </c>
      <c r="C495" t="s">
        <v>4226</v>
      </c>
      <c r="D495" t="s">
        <v>691</v>
      </c>
      <c r="E495" t="s">
        <v>689</v>
      </c>
      <c r="F495" t="s">
        <v>67</v>
      </c>
      <c r="G495" t="s">
        <v>401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C495" s="180" t="str">
        <f t="shared" si="31"/>
        <v>820173-BNTUN-L</v>
      </c>
      <c r="AD495" s="181">
        <f>IF(B495="NET","",IF(B495="","",IFERROR(VLOOKUP(AC495,EAN!$A:$B,2,FALSE),"MANGLER - MÅ OPPDATERE EAN-FANEN")))</f>
        <v>7048652555922</v>
      </c>
      <c r="AE495" s="180">
        <f t="shared" si="28"/>
        <v>0</v>
      </c>
      <c r="AF495" s="180">
        <f t="shared" si="29"/>
        <v>0</v>
      </c>
      <c r="AH495" s="133" t="str">
        <f>IF(B495="NET","",IFERROR(VLOOKUP(AD495,'2) Order Form'!$W$9:$W$684,1,FALSE),"Ikke med I order form"))</f>
        <v>Ikke med I order form</v>
      </c>
      <c r="AJ495" s="159">
        <v>7048652536570</v>
      </c>
      <c r="AK495" s="149">
        <f>IFERROR(VLOOKUP(AJ495,'2) Order Form'!$W$9:$W$724,1,FALSE),"Ikke med I order form")</f>
        <v>7048652536570</v>
      </c>
      <c r="AL495" s="182">
        <f>INDEX(ATS!$A:$AE,MATCH(ATS!$AJ495,ATS!$AD:$AD,0),1)</f>
        <v>828100</v>
      </c>
      <c r="AM495" s="182" t="str">
        <f>INDEX(ATS!$A:$AE,MATCH(ATS!$AJ495,ATS!$AD:$AD,0),2)</f>
        <v>Hunter Gloves W</v>
      </c>
      <c r="AN495" s="183" t="str">
        <f>INDEX(ATS!$A:$AE,MATCH(ATS!$AJ495,ATS!$AD:$AD,0),4)</f>
        <v>MARVL-L</v>
      </c>
      <c r="AP495" s="149">
        <v>7048652538581</v>
      </c>
      <c r="AQ495" s="149">
        <f t="shared" si="30"/>
        <v>7048652538581</v>
      </c>
      <c r="AR495" s="182">
        <f>INDEX(ATS!$A:$AE,MATCH(ATS!$AP495,ATS!$AD:$AD,0),1)</f>
        <v>828082</v>
      </c>
      <c r="AS495" s="182" t="str">
        <f>INDEX(ATS!$A:$AE,MATCH(ATS!$AP495,ATS!$AD:$AD,0),2)</f>
        <v>Hunter Merino SS Jersey W</v>
      </c>
      <c r="AT495" s="182" t="str">
        <f>INDEX(ATS!$A:$AE,MATCH(ATS!$AP495,ATS!$AD:$AD,0),4)</f>
        <v>RSWOD-M</v>
      </c>
      <c r="AU495" s="148" t="str">
        <f>INDEX(ATS!$A:$AE,MATCH(ATS!$AP495,ATS!$AD:$AD,0),7)</f>
        <v>Stock</v>
      </c>
    </row>
    <row r="496" spans="1:47" x14ac:dyDescent="0.2">
      <c r="A496">
        <v>820173</v>
      </c>
      <c r="B496" t="s">
        <v>687</v>
      </c>
      <c r="C496" t="s">
        <v>4226</v>
      </c>
      <c r="D496" t="s">
        <v>692</v>
      </c>
      <c r="E496" t="s">
        <v>689</v>
      </c>
      <c r="F496" t="s">
        <v>68</v>
      </c>
      <c r="G496" t="s">
        <v>401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C496" s="180" t="str">
        <f t="shared" si="31"/>
        <v>820173-BNTUN-XL</v>
      </c>
      <c r="AD496" s="181">
        <f>IF(B496="NET","",IF(B496="","",IFERROR(VLOOKUP(AC496,EAN!$A:$B,2,FALSE),"MANGLER - MÅ OPPDATERE EAN-FANEN")))</f>
        <v>7048652555953</v>
      </c>
      <c r="AE496" s="180">
        <f t="shared" si="28"/>
        <v>0</v>
      </c>
      <c r="AF496" s="180">
        <f t="shared" si="29"/>
        <v>0</v>
      </c>
      <c r="AH496" s="133" t="str">
        <f>IF(B496="NET","",IFERROR(VLOOKUP(AD496,'2) Order Form'!$W$9:$W$684,1,FALSE),"Ikke med I order form"))</f>
        <v>Ikke med I order form</v>
      </c>
      <c r="AJ496" s="159">
        <v>7048652277886</v>
      </c>
      <c r="AK496" s="149">
        <f>IFERROR(VLOOKUP(AJ496,'2) Order Form'!$W$9:$W$724,1,FALSE),"Ikke med I order form")</f>
        <v>7048652277886</v>
      </c>
      <c r="AL496" s="182">
        <f>INDEX(ATS!$A:$AE,MATCH(ATS!$AJ496,ATS!$AD:$AD,0),1)</f>
        <v>828098</v>
      </c>
      <c r="AM496" s="182" t="str">
        <f>INDEX(ATS!$A:$AE,MATCH(ATS!$AJ496,ATS!$AD:$AD,0),2)</f>
        <v>Hunter Light Gloves W</v>
      </c>
      <c r="AN496" s="183" t="str">
        <f>INDEX(ATS!$A:$AE,MATCH(ATS!$AJ496,ATS!$AD:$AD,0),4)</f>
        <v>BLACK-XS</v>
      </c>
      <c r="AP496" s="149">
        <v>7048652538574</v>
      </c>
      <c r="AQ496" s="149">
        <f t="shared" si="30"/>
        <v>7048652538574</v>
      </c>
      <c r="AR496" s="182">
        <f>INDEX(ATS!$A:$AE,MATCH(ATS!$AP496,ATS!$AD:$AD,0),1)</f>
        <v>828082</v>
      </c>
      <c r="AS496" s="182" t="str">
        <f>INDEX(ATS!$A:$AE,MATCH(ATS!$AP496,ATS!$AD:$AD,0),2)</f>
        <v>Hunter Merino SS Jersey W</v>
      </c>
      <c r="AT496" s="182" t="str">
        <f>INDEX(ATS!$A:$AE,MATCH(ATS!$AP496,ATS!$AD:$AD,0),4)</f>
        <v>RSWOD-L</v>
      </c>
      <c r="AU496" s="148" t="str">
        <f>INDEX(ATS!$A:$AE,MATCH(ATS!$AP496,ATS!$AD:$AD,0),7)</f>
        <v>Stock</v>
      </c>
    </row>
    <row r="497" spans="1:47" x14ac:dyDescent="0.2">
      <c r="A497">
        <v>820173</v>
      </c>
      <c r="B497" t="s">
        <v>687</v>
      </c>
      <c r="C497" t="s">
        <v>4226</v>
      </c>
      <c r="D497" t="s">
        <v>414</v>
      </c>
      <c r="E497" t="s">
        <v>134</v>
      </c>
      <c r="F497" t="s">
        <v>8</v>
      </c>
      <c r="G497" t="s">
        <v>128</v>
      </c>
      <c r="H497">
        <v>33</v>
      </c>
      <c r="I497">
        <v>33</v>
      </c>
      <c r="J497">
        <v>33</v>
      </c>
      <c r="K497">
        <v>33</v>
      </c>
      <c r="L497">
        <v>33</v>
      </c>
      <c r="M497">
        <v>33</v>
      </c>
      <c r="N497">
        <v>33</v>
      </c>
      <c r="O497">
        <v>33</v>
      </c>
      <c r="P497">
        <v>33</v>
      </c>
      <c r="Q497">
        <v>33</v>
      </c>
      <c r="R497">
        <v>33</v>
      </c>
      <c r="S497">
        <v>33</v>
      </c>
      <c r="T497">
        <v>33</v>
      </c>
      <c r="U497">
        <v>33</v>
      </c>
      <c r="V497">
        <v>33</v>
      </c>
      <c r="W497">
        <v>33</v>
      </c>
      <c r="X497">
        <v>33</v>
      </c>
      <c r="Y497">
        <v>33</v>
      </c>
      <c r="Z497">
        <v>33</v>
      </c>
      <c r="AA497">
        <v>33</v>
      </c>
      <c r="AC497" s="180" t="str">
        <f t="shared" si="31"/>
        <v>820173-BTWHT-S</v>
      </c>
      <c r="AD497" s="181">
        <f>IF(B497="NET","",IF(B497="","",IFERROR(VLOOKUP(AC497,EAN!$A:$B,2,FALSE),"MANGLER - MÅ OPPDATERE EAN-FANEN")))</f>
        <v>7048652340139</v>
      </c>
      <c r="AE497" s="180">
        <f t="shared" si="28"/>
        <v>33</v>
      </c>
      <c r="AF497" s="180">
        <f t="shared" si="29"/>
        <v>33</v>
      </c>
      <c r="AH497" s="133" t="str">
        <f>IF(B497="NET","",IFERROR(VLOOKUP(AD497,'2) Order Form'!$W$9:$W$684,1,FALSE),"Ikke med I order form"))</f>
        <v>Ikke med I order form</v>
      </c>
      <c r="AJ497" s="159">
        <v>7048652277879</v>
      </c>
      <c r="AK497" s="149">
        <f>IFERROR(VLOOKUP(AJ497,'2) Order Form'!$W$9:$W$724,1,FALSE),"Ikke med I order form")</f>
        <v>7048652277879</v>
      </c>
      <c r="AL497" s="182">
        <f>INDEX(ATS!$A:$AE,MATCH(ATS!$AJ497,ATS!$AD:$AD,0),1)</f>
        <v>828098</v>
      </c>
      <c r="AM497" s="182" t="str">
        <f>INDEX(ATS!$A:$AE,MATCH(ATS!$AJ497,ATS!$AD:$AD,0),2)</f>
        <v>Hunter Light Gloves W</v>
      </c>
      <c r="AN497" s="183" t="str">
        <f>INDEX(ATS!$A:$AE,MATCH(ATS!$AJ497,ATS!$AD:$AD,0),4)</f>
        <v>BLACK-S</v>
      </c>
      <c r="AP497" s="149">
        <v>7048652276605</v>
      </c>
      <c r="AQ497" s="149">
        <f t="shared" si="30"/>
        <v>7048652276605</v>
      </c>
      <c r="AR497" s="182">
        <f>INDEX(ATS!$A:$AE,MATCH(ATS!$AP497,ATS!$AD:$AD,0),1)</f>
        <v>828085</v>
      </c>
      <c r="AS497" s="182" t="str">
        <f>INDEX(ATS!$A:$AE,MATCH(ATS!$AP497,ATS!$AD:$AD,0),2)</f>
        <v>Hunter SS Jersey W</v>
      </c>
      <c r="AT497" s="182" t="str">
        <f>INDEX(ATS!$A:$AE,MATCH(ATS!$AP497,ATS!$AD:$AD,0),4)</f>
        <v>LTGRY-XS</v>
      </c>
      <c r="AU497" s="148" t="str">
        <f>INDEX(ATS!$A:$AE,MATCH(ATS!$AP497,ATS!$AD:$AD,0),7)</f>
        <v>Stock</v>
      </c>
    </row>
    <row r="498" spans="1:47" x14ac:dyDescent="0.2">
      <c r="A498">
        <v>820173</v>
      </c>
      <c r="B498" t="s">
        <v>687</v>
      </c>
      <c r="C498" t="s">
        <v>4226</v>
      </c>
      <c r="D498" t="s">
        <v>170</v>
      </c>
      <c r="E498" t="s">
        <v>134</v>
      </c>
      <c r="F498" t="s">
        <v>7</v>
      </c>
      <c r="G498" t="s">
        <v>128</v>
      </c>
      <c r="H498">
        <v>33</v>
      </c>
      <c r="I498">
        <v>33</v>
      </c>
      <c r="J498">
        <v>33</v>
      </c>
      <c r="K498">
        <v>33</v>
      </c>
      <c r="L498">
        <v>33</v>
      </c>
      <c r="M498">
        <v>33</v>
      </c>
      <c r="N498">
        <v>33</v>
      </c>
      <c r="O498">
        <v>33</v>
      </c>
      <c r="P498">
        <v>33</v>
      </c>
      <c r="Q498">
        <v>33</v>
      </c>
      <c r="R498">
        <v>33</v>
      </c>
      <c r="S498">
        <v>33</v>
      </c>
      <c r="T498">
        <v>33</v>
      </c>
      <c r="U498">
        <v>33</v>
      </c>
      <c r="V498">
        <v>33</v>
      </c>
      <c r="W498">
        <v>33</v>
      </c>
      <c r="X498">
        <v>33</v>
      </c>
      <c r="Y498">
        <v>33</v>
      </c>
      <c r="Z498">
        <v>33</v>
      </c>
      <c r="AA498">
        <v>33</v>
      </c>
      <c r="AC498" s="180" t="str">
        <f t="shared" si="31"/>
        <v>820173-BTWHT-M</v>
      </c>
      <c r="AD498" s="181">
        <f>IF(B498="NET","",IF(B498="","",IFERROR(VLOOKUP(AC498,EAN!$A:$B,2,FALSE),"MANGLER - MÅ OPPDATERE EAN-FANEN")))</f>
        <v>7048652340122</v>
      </c>
      <c r="AE498" s="180">
        <f t="shared" si="28"/>
        <v>33</v>
      </c>
      <c r="AF498" s="180">
        <f t="shared" si="29"/>
        <v>33</v>
      </c>
      <c r="AH498" s="133" t="str">
        <f>IF(B498="NET","",IFERROR(VLOOKUP(AD498,'2) Order Form'!$W$9:$W$684,1,FALSE),"Ikke med I order form"))</f>
        <v>Ikke med I order form</v>
      </c>
      <c r="AJ498" s="159">
        <v>7048652277862</v>
      </c>
      <c r="AK498" s="149">
        <f>IFERROR(VLOOKUP(AJ498,'2) Order Form'!$W$9:$W$724,1,FALSE),"Ikke med I order form")</f>
        <v>7048652277862</v>
      </c>
      <c r="AL498" s="182">
        <f>INDEX(ATS!$A:$AE,MATCH(ATS!$AJ498,ATS!$AD:$AD,0),1)</f>
        <v>828098</v>
      </c>
      <c r="AM498" s="182" t="str">
        <f>INDEX(ATS!$A:$AE,MATCH(ATS!$AJ498,ATS!$AD:$AD,0),2)</f>
        <v>Hunter Light Gloves W</v>
      </c>
      <c r="AN498" s="183" t="str">
        <f>INDEX(ATS!$A:$AE,MATCH(ATS!$AJ498,ATS!$AD:$AD,0),4)</f>
        <v>BLACK-M</v>
      </c>
      <c r="AP498" s="149">
        <v>7048652276599</v>
      </c>
      <c r="AQ498" s="149">
        <f t="shared" si="30"/>
        <v>7048652276599</v>
      </c>
      <c r="AR498" s="182">
        <f>INDEX(ATS!$A:$AE,MATCH(ATS!$AP498,ATS!$AD:$AD,0),1)</f>
        <v>828085</v>
      </c>
      <c r="AS498" s="182" t="str">
        <f>INDEX(ATS!$A:$AE,MATCH(ATS!$AP498,ATS!$AD:$AD,0),2)</f>
        <v>Hunter SS Jersey W</v>
      </c>
      <c r="AT498" s="182" t="str">
        <f>INDEX(ATS!$A:$AE,MATCH(ATS!$AP498,ATS!$AD:$AD,0),4)</f>
        <v>LTGRY-S</v>
      </c>
      <c r="AU498" s="148" t="str">
        <f>INDEX(ATS!$A:$AE,MATCH(ATS!$AP498,ATS!$AD:$AD,0),7)</f>
        <v>Stock</v>
      </c>
    </row>
    <row r="499" spans="1:47" x14ac:dyDescent="0.2">
      <c r="A499">
        <v>820173</v>
      </c>
      <c r="B499" t="s">
        <v>687</v>
      </c>
      <c r="C499" t="s">
        <v>4226</v>
      </c>
      <c r="D499" t="s">
        <v>171</v>
      </c>
      <c r="E499" t="s">
        <v>134</v>
      </c>
      <c r="F499" t="s">
        <v>67</v>
      </c>
      <c r="G499" t="s">
        <v>128</v>
      </c>
      <c r="H499">
        <v>23</v>
      </c>
      <c r="I499">
        <v>23</v>
      </c>
      <c r="J499">
        <v>23</v>
      </c>
      <c r="K499">
        <v>23</v>
      </c>
      <c r="L499">
        <v>23</v>
      </c>
      <c r="M499">
        <v>23</v>
      </c>
      <c r="N499">
        <v>23</v>
      </c>
      <c r="O499">
        <v>23</v>
      </c>
      <c r="P499">
        <v>23</v>
      </c>
      <c r="Q499">
        <v>23</v>
      </c>
      <c r="R499">
        <v>23</v>
      </c>
      <c r="S499">
        <v>23</v>
      </c>
      <c r="T499">
        <v>23</v>
      </c>
      <c r="U499">
        <v>23</v>
      </c>
      <c r="V499">
        <v>23</v>
      </c>
      <c r="W499">
        <v>23</v>
      </c>
      <c r="X499">
        <v>23</v>
      </c>
      <c r="Y499">
        <v>23</v>
      </c>
      <c r="Z499">
        <v>23</v>
      </c>
      <c r="AA499">
        <v>23</v>
      </c>
      <c r="AC499" s="180" t="str">
        <f t="shared" si="31"/>
        <v>820173-BTWHT-L</v>
      </c>
      <c r="AD499" s="181">
        <f>IF(B499="NET","",IF(B499="","",IFERROR(VLOOKUP(AC499,EAN!$A:$B,2,FALSE),"MANGLER - MÅ OPPDATERE EAN-FANEN")))</f>
        <v>7048652340115</v>
      </c>
      <c r="AE499" s="180">
        <f t="shared" si="28"/>
        <v>23</v>
      </c>
      <c r="AF499" s="180">
        <f t="shared" si="29"/>
        <v>23</v>
      </c>
      <c r="AH499" s="133" t="str">
        <f>IF(B499="NET","",IFERROR(VLOOKUP(AD499,'2) Order Form'!$W$9:$W$684,1,FALSE),"Ikke med I order form"))</f>
        <v>Ikke med I order form</v>
      </c>
      <c r="AJ499" s="159">
        <v>7048652277855</v>
      </c>
      <c r="AK499" s="149">
        <f>IFERROR(VLOOKUP(AJ499,'2) Order Form'!$W$9:$W$724,1,FALSE),"Ikke med I order form")</f>
        <v>7048652277855</v>
      </c>
      <c r="AL499" s="182">
        <f>INDEX(ATS!$A:$AE,MATCH(ATS!$AJ499,ATS!$AD:$AD,0),1)</f>
        <v>828098</v>
      </c>
      <c r="AM499" s="182" t="str">
        <f>INDEX(ATS!$A:$AE,MATCH(ATS!$AJ499,ATS!$AD:$AD,0),2)</f>
        <v>Hunter Light Gloves W</v>
      </c>
      <c r="AN499" s="183" t="str">
        <f>INDEX(ATS!$A:$AE,MATCH(ATS!$AJ499,ATS!$AD:$AD,0),4)</f>
        <v>BLACK-L</v>
      </c>
      <c r="AP499" s="149">
        <v>7048652276582</v>
      </c>
      <c r="AQ499" s="149">
        <f t="shared" si="30"/>
        <v>7048652276582</v>
      </c>
      <c r="AR499" s="182">
        <f>INDEX(ATS!$A:$AE,MATCH(ATS!$AP499,ATS!$AD:$AD,0),1)</f>
        <v>828085</v>
      </c>
      <c r="AS499" s="182" t="str">
        <f>INDEX(ATS!$A:$AE,MATCH(ATS!$AP499,ATS!$AD:$AD,0),2)</f>
        <v>Hunter SS Jersey W</v>
      </c>
      <c r="AT499" s="182" t="str">
        <f>INDEX(ATS!$A:$AE,MATCH(ATS!$AP499,ATS!$AD:$AD,0),4)</f>
        <v>LTGRY-M</v>
      </c>
      <c r="AU499" s="148" t="str">
        <f>INDEX(ATS!$A:$AE,MATCH(ATS!$AP499,ATS!$AD:$AD,0),7)</f>
        <v>Stock</v>
      </c>
    </row>
    <row r="500" spans="1:47" x14ac:dyDescent="0.2">
      <c r="A500">
        <v>820173</v>
      </c>
      <c r="B500" t="s">
        <v>687</v>
      </c>
      <c r="C500" t="s">
        <v>4226</v>
      </c>
      <c r="D500" t="s">
        <v>693</v>
      </c>
      <c r="E500" t="s">
        <v>134</v>
      </c>
      <c r="F500" t="s">
        <v>68</v>
      </c>
      <c r="G500" t="s">
        <v>128</v>
      </c>
      <c r="H500">
        <v>16</v>
      </c>
      <c r="I500">
        <v>16</v>
      </c>
      <c r="J500">
        <v>16</v>
      </c>
      <c r="K500">
        <v>16</v>
      </c>
      <c r="L500">
        <v>16</v>
      </c>
      <c r="M500">
        <v>16</v>
      </c>
      <c r="N500">
        <v>16</v>
      </c>
      <c r="O500">
        <v>16</v>
      </c>
      <c r="P500">
        <v>16</v>
      </c>
      <c r="Q500">
        <v>16</v>
      </c>
      <c r="R500">
        <v>16</v>
      </c>
      <c r="S500">
        <v>16</v>
      </c>
      <c r="T500">
        <v>16</v>
      </c>
      <c r="U500">
        <v>16</v>
      </c>
      <c r="V500">
        <v>16</v>
      </c>
      <c r="W500">
        <v>16</v>
      </c>
      <c r="X500">
        <v>16</v>
      </c>
      <c r="Y500">
        <v>16</v>
      </c>
      <c r="Z500">
        <v>16</v>
      </c>
      <c r="AA500">
        <v>16</v>
      </c>
      <c r="AC500" s="180" t="str">
        <f t="shared" si="31"/>
        <v>820173-BTWHT-XL</v>
      </c>
      <c r="AD500" s="181">
        <f>IF(B500="NET","",IF(B500="","",IFERROR(VLOOKUP(AC500,EAN!$A:$B,2,FALSE),"MANGLER - MÅ OPPDATERE EAN-FANEN")))</f>
        <v>7048652340146</v>
      </c>
      <c r="AE500" s="180">
        <f t="shared" si="28"/>
        <v>16</v>
      </c>
      <c r="AF500" s="180">
        <f t="shared" si="29"/>
        <v>16</v>
      </c>
      <c r="AH500" s="133" t="str">
        <f>IF(B500="NET","",IFERROR(VLOOKUP(AD500,'2) Order Form'!$W$9:$W$684,1,FALSE),"Ikke med I order form"))</f>
        <v>Ikke med I order form</v>
      </c>
      <c r="AJ500" s="159">
        <v>7048652277923</v>
      </c>
      <c r="AK500" s="149">
        <f>IFERROR(VLOOKUP(AJ500,'2) Order Form'!$W$9:$W$724,1,FALSE),"Ikke med I order form")</f>
        <v>7048652277923</v>
      </c>
      <c r="AL500" s="182">
        <f>INDEX(ATS!$A:$AE,MATCH(ATS!$AJ500,ATS!$AD:$AD,0),1)</f>
        <v>828098</v>
      </c>
      <c r="AM500" s="182" t="str">
        <f>INDEX(ATS!$A:$AE,MATCH(ATS!$AJ500,ATS!$AD:$AD,0),2)</f>
        <v>Hunter Light Gloves W</v>
      </c>
      <c r="AN500" s="183" t="str">
        <f>INDEX(ATS!$A:$AE,MATCH(ATS!$AJ500,ATS!$AD:$AD,0),4)</f>
        <v>BTWHT-XS</v>
      </c>
      <c r="AP500" s="149">
        <v>7048652276575</v>
      </c>
      <c r="AQ500" s="149">
        <f t="shared" si="30"/>
        <v>7048652276575</v>
      </c>
      <c r="AR500" s="182">
        <f>INDEX(ATS!$A:$AE,MATCH(ATS!$AP500,ATS!$AD:$AD,0),1)</f>
        <v>828085</v>
      </c>
      <c r="AS500" s="182" t="str">
        <f>INDEX(ATS!$A:$AE,MATCH(ATS!$AP500,ATS!$AD:$AD,0),2)</f>
        <v>Hunter SS Jersey W</v>
      </c>
      <c r="AT500" s="182" t="str">
        <f>INDEX(ATS!$A:$AE,MATCH(ATS!$AP500,ATS!$AD:$AD,0),4)</f>
        <v>LTGRY-L</v>
      </c>
      <c r="AU500" s="148" t="str">
        <f>INDEX(ATS!$A:$AE,MATCH(ATS!$AP500,ATS!$AD:$AD,0),7)</f>
        <v>Stock</v>
      </c>
    </row>
    <row r="501" spans="1:47" x14ac:dyDescent="0.2">
      <c r="A501">
        <v>820173</v>
      </c>
      <c r="B501" t="s">
        <v>687</v>
      </c>
      <c r="C501" t="s">
        <v>4226</v>
      </c>
      <c r="D501" t="s">
        <v>212</v>
      </c>
      <c r="E501" t="s">
        <v>204</v>
      </c>
      <c r="F501" t="s">
        <v>8</v>
      </c>
      <c r="G501" t="s">
        <v>401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C501" s="180" t="str">
        <f t="shared" si="31"/>
        <v>820173-FOGRN-S</v>
      </c>
      <c r="AD501" s="181">
        <f>IF(B501="NET","",IF(B501="","",IFERROR(VLOOKUP(AC501,EAN!$A:$B,2,FALSE),"MANGLER - MÅ OPPDATERE EAN-FANEN")))</f>
        <v>7048652555984</v>
      </c>
      <c r="AE501" s="180">
        <f t="shared" si="28"/>
        <v>0</v>
      </c>
      <c r="AF501" s="180">
        <f t="shared" si="29"/>
        <v>0</v>
      </c>
      <c r="AH501" s="133" t="str">
        <f>IF(B501="NET","",IFERROR(VLOOKUP(AD501,'2) Order Form'!$W$9:$W$684,1,FALSE),"Ikke med I order form"))</f>
        <v>Ikke med I order form</v>
      </c>
      <c r="AJ501" s="159">
        <v>7048652277916</v>
      </c>
      <c r="AK501" s="149">
        <f>IFERROR(VLOOKUP(AJ501,'2) Order Form'!$W$9:$W$724,1,FALSE),"Ikke med I order form")</f>
        <v>7048652277916</v>
      </c>
      <c r="AL501" s="182">
        <f>INDEX(ATS!$A:$AE,MATCH(ATS!$AJ501,ATS!$AD:$AD,0),1)</f>
        <v>828098</v>
      </c>
      <c r="AM501" s="182" t="str">
        <f>INDEX(ATS!$A:$AE,MATCH(ATS!$AJ501,ATS!$AD:$AD,0),2)</f>
        <v>Hunter Light Gloves W</v>
      </c>
      <c r="AN501" s="183" t="str">
        <f>INDEX(ATS!$A:$AE,MATCH(ATS!$AJ501,ATS!$AD:$AD,0),4)</f>
        <v>BTWHT-S</v>
      </c>
      <c r="AP501" s="149">
        <v>7048652538208</v>
      </c>
      <c r="AQ501" s="149">
        <f t="shared" si="30"/>
        <v>7048652538208</v>
      </c>
      <c r="AR501" s="182">
        <f>INDEX(ATS!$A:$AE,MATCH(ATS!$AP501,ATS!$AD:$AD,0),1)</f>
        <v>828085</v>
      </c>
      <c r="AS501" s="182" t="str">
        <f>INDEX(ATS!$A:$AE,MATCH(ATS!$AP501,ATS!$AD:$AD,0),2)</f>
        <v>Hunter SS Jersey W</v>
      </c>
      <c r="AT501" s="182" t="str">
        <f>INDEX(ATS!$A:$AE,MATCH(ATS!$AP501,ATS!$AD:$AD,0),4)</f>
        <v>RSWOD-XS</v>
      </c>
      <c r="AU501" s="148" t="str">
        <f>INDEX(ATS!$A:$AE,MATCH(ATS!$AP501,ATS!$AD:$AD,0),7)</f>
        <v>Stock</v>
      </c>
    </row>
    <row r="502" spans="1:47" x14ac:dyDescent="0.2">
      <c r="A502">
        <v>820173</v>
      </c>
      <c r="B502" t="s">
        <v>687</v>
      </c>
      <c r="C502" t="s">
        <v>4226</v>
      </c>
      <c r="D502" t="s">
        <v>213</v>
      </c>
      <c r="E502" t="s">
        <v>204</v>
      </c>
      <c r="F502" t="s">
        <v>7</v>
      </c>
      <c r="G502" t="s">
        <v>401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C502" s="180" t="str">
        <f t="shared" si="31"/>
        <v>820173-FOGRN-M</v>
      </c>
      <c r="AD502" s="181">
        <f>IF(B502="NET","",IF(B502="","",IFERROR(VLOOKUP(AC502,EAN!$A:$B,2,FALSE),"MANGLER - MÅ OPPDATERE EAN-FANEN")))</f>
        <v>7048652555977</v>
      </c>
      <c r="AE502" s="180">
        <f t="shared" si="28"/>
        <v>0</v>
      </c>
      <c r="AF502" s="180">
        <f t="shared" si="29"/>
        <v>0</v>
      </c>
      <c r="AH502" s="133" t="str">
        <f>IF(B502="NET","",IFERROR(VLOOKUP(AD502,'2) Order Form'!$W$9:$W$684,1,FALSE),"Ikke med I order form"))</f>
        <v>Ikke med I order form</v>
      </c>
      <c r="AJ502" s="159">
        <v>7048652277909</v>
      </c>
      <c r="AK502" s="149">
        <f>IFERROR(VLOOKUP(AJ502,'2) Order Form'!$W$9:$W$724,1,FALSE),"Ikke med I order form")</f>
        <v>7048652277909</v>
      </c>
      <c r="AL502" s="182">
        <f>INDEX(ATS!$A:$AE,MATCH(ATS!$AJ502,ATS!$AD:$AD,0),1)</f>
        <v>828098</v>
      </c>
      <c r="AM502" s="182" t="str">
        <f>INDEX(ATS!$A:$AE,MATCH(ATS!$AJ502,ATS!$AD:$AD,0),2)</f>
        <v>Hunter Light Gloves W</v>
      </c>
      <c r="AN502" s="183" t="str">
        <f>INDEX(ATS!$A:$AE,MATCH(ATS!$AJ502,ATS!$AD:$AD,0),4)</f>
        <v>BTWHT-M</v>
      </c>
      <c r="AP502" s="149">
        <v>7048652538192</v>
      </c>
      <c r="AQ502" s="149">
        <f t="shared" si="30"/>
        <v>7048652538192</v>
      </c>
      <c r="AR502" s="182">
        <f>INDEX(ATS!$A:$AE,MATCH(ATS!$AP502,ATS!$AD:$AD,0),1)</f>
        <v>828085</v>
      </c>
      <c r="AS502" s="182" t="str">
        <f>INDEX(ATS!$A:$AE,MATCH(ATS!$AP502,ATS!$AD:$AD,0),2)</f>
        <v>Hunter SS Jersey W</v>
      </c>
      <c r="AT502" s="182" t="str">
        <f>INDEX(ATS!$A:$AE,MATCH(ATS!$AP502,ATS!$AD:$AD,0),4)</f>
        <v>RSWOD-S</v>
      </c>
      <c r="AU502" s="148" t="str">
        <f>INDEX(ATS!$A:$AE,MATCH(ATS!$AP502,ATS!$AD:$AD,0),7)</f>
        <v>Stock</v>
      </c>
    </row>
    <row r="503" spans="1:47" x14ac:dyDescent="0.2">
      <c r="A503">
        <v>820173</v>
      </c>
      <c r="B503" t="s">
        <v>687</v>
      </c>
      <c r="C503" t="s">
        <v>4226</v>
      </c>
      <c r="D503" t="s">
        <v>214</v>
      </c>
      <c r="E503" t="s">
        <v>204</v>
      </c>
      <c r="F503" t="s">
        <v>67</v>
      </c>
      <c r="G503" t="s">
        <v>401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C503" s="180" t="str">
        <f t="shared" si="31"/>
        <v>820173-FOGRN-L</v>
      </c>
      <c r="AD503" s="181">
        <f>IF(B503="NET","",IF(B503="","",IFERROR(VLOOKUP(AC503,EAN!$A:$B,2,FALSE),"MANGLER - MÅ OPPDATERE EAN-FANEN")))</f>
        <v>7048652555960</v>
      </c>
      <c r="AE503" s="180">
        <f t="shared" si="28"/>
        <v>0</v>
      </c>
      <c r="AF503" s="180">
        <f t="shared" si="29"/>
        <v>0</v>
      </c>
      <c r="AH503" s="133" t="str">
        <f>IF(B503="NET","",IFERROR(VLOOKUP(AD503,'2) Order Form'!$W$9:$W$684,1,FALSE),"Ikke med I order form"))</f>
        <v>Ikke med I order form</v>
      </c>
      <c r="AJ503" s="159">
        <v>7048652277893</v>
      </c>
      <c r="AK503" s="149">
        <f>IFERROR(VLOOKUP(AJ503,'2) Order Form'!$W$9:$W$724,1,FALSE),"Ikke med I order form")</f>
        <v>7048652277893</v>
      </c>
      <c r="AL503" s="182">
        <f>INDEX(ATS!$A:$AE,MATCH(ATS!$AJ503,ATS!$AD:$AD,0),1)</f>
        <v>828098</v>
      </c>
      <c r="AM503" s="182" t="str">
        <f>INDEX(ATS!$A:$AE,MATCH(ATS!$AJ503,ATS!$AD:$AD,0),2)</f>
        <v>Hunter Light Gloves W</v>
      </c>
      <c r="AN503" s="183" t="str">
        <f>INDEX(ATS!$A:$AE,MATCH(ATS!$AJ503,ATS!$AD:$AD,0),4)</f>
        <v>BTWHT-L</v>
      </c>
      <c r="AP503" s="149">
        <v>7048652538185</v>
      </c>
      <c r="AQ503" s="149">
        <f t="shared" si="30"/>
        <v>7048652538185</v>
      </c>
      <c r="AR503" s="182">
        <f>INDEX(ATS!$A:$AE,MATCH(ATS!$AP503,ATS!$AD:$AD,0),1)</f>
        <v>828085</v>
      </c>
      <c r="AS503" s="182" t="str">
        <f>INDEX(ATS!$A:$AE,MATCH(ATS!$AP503,ATS!$AD:$AD,0),2)</f>
        <v>Hunter SS Jersey W</v>
      </c>
      <c r="AT503" s="182" t="str">
        <f>INDEX(ATS!$A:$AE,MATCH(ATS!$AP503,ATS!$AD:$AD,0),4)</f>
        <v>RSWOD-M</v>
      </c>
      <c r="AU503" s="148" t="str">
        <f>INDEX(ATS!$A:$AE,MATCH(ATS!$AP503,ATS!$AD:$AD,0),7)</f>
        <v>Stock</v>
      </c>
    </row>
    <row r="504" spans="1:47" x14ac:dyDescent="0.2">
      <c r="A504">
        <v>820173</v>
      </c>
      <c r="B504" t="s">
        <v>687</v>
      </c>
      <c r="C504" t="s">
        <v>4226</v>
      </c>
      <c r="D504" t="s">
        <v>215</v>
      </c>
      <c r="E504" t="s">
        <v>204</v>
      </c>
      <c r="F504" t="s">
        <v>68</v>
      </c>
      <c r="G504" t="s">
        <v>401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C504" s="180" t="str">
        <f t="shared" si="31"/>
        <v>820173-FOGRN-XL</v>
      </c>
      <c r="AD504" s="181">
        <f>IF(B504="NET","",IF(B504="","",IFERROR(VLOOKUP(AC504,EAN!$A:$B,2,FALSE),"MANGLER - MÅ OPPDATERE EAN-FANEN")))</f>
        <v>7048652555991</v>
      </c>
      <c r="AE504" s="180">
        <f t="shared" si="28"/>
        <v>0</v>
      </c>
      <c r="AF504" s="180">
        <f t="shared" si="29"/>
        <v>0</v>
      </c>
      <c r="AH504" s="133" t="str">
        <f>IF(B504="NET","",IFERROR(VLOOKUP(AD504,'2) Order Form'!$W$9:$W$684,1,FALSE),"Ikke med I order form"))</f>
        <v>Ikke med I order form</v>
      </c>
      <c r="AJ504" s="159">
        <v>7048652539052</v>
      </c>
      <c r="AK504" s="149">
        <f>IFERROR(VLOOKUP(AJ504,'2) Order Form'!$W$9:$W$724,1,FALSE),"Ikke med I order form")</f>
        <v>7048652539052</v>
      </c>
      <c r="AL504" s="182">
        <f>INDEX(ATS!$A:$AE,MATCH(ATS!$AJ504,ATS!$AD:$AD,0),1)</f>
        <v>828103</v>
      </c>
      <c r="AM504" s="182" t="str">
        <f>INDEX(ATS!$A:$AE,MATCH(ATS!$AJ504,ATS!$AD:$AD,0),2)</f>
        <v>Hunter Merino Socks</v>
      </c>
      <c r="AN504" s="183" t="str">
        <f>INDEX(ATS!$A:$AE,MATCH(ATS!$AJ504,ATS!$AD:$AD,0),4)</f>
        <v>BLCK-37/39</v>
      </c>
      <c r="AP504" s="149">
        <v>7048652538178</v>
      </c>
      <c r="AQ504" s="149">
        <f t="shared" si="30"/>
        <v>7048652538178</v>
      </c>
      <c r="AR504" s="182">
        <f>INDEX(ATS!$A:$AE,MATCH(ATS!$AP504,ATS!$AD:$AD,0),1)</f>
        <v>828085</v>
      </c>
      <c r="AS504" s="182" t="str">
        <f>INDEX(ATS!$A:$AE,MATCH(ATS!$AP504,ATS!$AD:$AD,0),2)</f>
        <v>Hunter SS Jersey W</v>
      </c>
      <c r="AT504" s="182" t="str">
        <f>INDEX(ATS!$A:$AE,MATCH(ATS!$AP504,ATS!$AD:$AD,0),4)</f>
        <v>RSWOD-L</v>
      </c>
      <c r="AU504" s="148" t="str">
        <f>INDEX(ATS!$A:$AE,MATCH(ATS!$AP504,ATS!$AD:$AD,0),7)</f>
        <v>Stock</v>
      </c>
    </row>
    <row r="505" spans="1:47" x14ac:dyDescent="0.2">
      <c r="A505">
        <v>820173</v>
      </c>
      <c r="B505" t="s">
        <v>687</v>
      </c>
      <c r="C505" t="s">
        <v>4226</v>
      </c>
      <c r="D505" t="s">
        <v>162</v>
      </c>
      <c r="E505" t="s">
        <v>133</v>
      </c>
      <c r="F505" t="s">
        <v>8</v>
      </c>
      <c r="G505" t="s">
        <v>401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C505" s="180" t="str">
        <f t="shared" si="31"/>
        <v>820173-ONBLU-S</v>
      </c>
      <c r="AD505" s="181">
        <f>IF(B505="NET","",IF(B505="","",IFERROR(VLOOKUP(AC505,EAN!$A:$B,2,FALSE),"MANGLER - MÅ OPPDATERE EAN-FANEN")))</f>
        <v>7048652340177</v>
      </c>
      <c r="AE505" s="180">
        <f t="shared" si="28"/>
        <v>0</v>
      </c>
      <c r="AF505" s="180">
        <f t="shared" si="29"/>
        <v>0</v>
      </c>
      <c r="AH505" s="133" t="str">
        <f>IF(B505="NET","",IFERROR(VLOOKUP(AD505,'2) Order Form'!$W$9:$W$684,1,FALSE),"Ikke med I order form"))</f>
        <v>Ikke med I order form</v>
      </c>
      <c r="AJ505" s="159">
        <v>7048652278418</v>
      </c>
      <c r="AK505" s="149">
        <f>IFERROR(VLOOKUP(AJ505,'2) Order Form'!$W$9:$W$724,1,FALSE),"Ikke med I order form")</f>
        <v>7048652278418</v>
      </c>
      <c r="AL505" s="182">
        <f>INDEX(ATS!$A:$AE,MATCH(ATS!$AJ505,ATS!$AD:$AD,0),1)</f>
        <v>828103</v>
      </c>
      <c r="AM505" s="182" t="str">
        <f>INDEX(ATS!$A:$AE,MATCH(ATS!$AJ505,ATS!$AD:$AD,0),2)</f>
        <v>Hunter Merino Socks</v>
      </c>
      <c r="AN505" s="183" t="str">
        <f>INDEX(ATS!$A:$AE,MATCH(ATS!$AJ505,ATS!$AD:$AD,0),4)</f>
        <v>BLCK-40/42</v>
      </c>
      <c r="AP505" s="149">
        <v>7048652326652</v>
      </c>
      <c r="AQ505" s="149">
        <f t="shared" si="30"/>
        <v>7048652326652</v>
      </c>
      <c r="AR505" s="182">
        <f>INDEX(ATS!$A:$AE,MATCH(ATS!$AP505,ATS!$AD:$AD,0),1)</f>
        <v>828121</v>
      </c>
      <c r="AS505" s="182" t="str">
        <f>INDEX(ATS!$A:$AE,MATCH(ATS!$AP505,ATS!$AD:$AD,0),2)</f>
        <v>Crossfire Merino SS Jersey W</v>
      </c>
      <c r="AT505" s="182" t="str">
        <f>INDEX(ATS!$A:$AE,MATCH(ATS!$AP505,ATS!$AD:$AD,0),4)</f>
        <v>GRBLU-XS</v>
      </c>
      <c r="AU505" s="148" t="str">
        <f>INDEX(ATS!$A:$AE,MATCH(ATS!$AP505,ATS!$AD:$AD,0),7)</f>
        <v>Stock</v>
      </c>
    </row>
    <row r="506" spans="1:47" x14ac:dyDescent="0.2">
      <c r="A506">
        <v>820173</v>
      </c>
      <c r="B506" t="s">
        <v>687</v>
      </c>
      <c r="C506" t="s">
        <v>4226</v>
      </c>
      <c r="D506" t="s">
        <v>163</v>
      </c>
      <c r="E506" t="s">
        <v>133</v>
      </c>
      <c r="F506" t="s">
        <v>7</v>
      </c>
      <c r="G506" t="s">
        <v>401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C506" s="180" t="str">
        <f t="shared" si="31"/>
        <v>820173-ONBLU-M</v>
      </c>
      <c r="AD506" s="181">
        <f>IF(B506="NET","",IF(B506="","",IFERROR(VLOOKUP(AC506,EAN!$A:$B,2,FALSE),"MANGLER - MÅ OPPDATERE EAN-FANEN")))</f>
        <v>7048652340160</v>
      </c>
      <c r="AE506" s="180">
        <f t="shared" si="28"/>
        <v>0</v>
      </c>
      <c r="AF506" s="180">
        <f t="shared" si="29"/>
        <v>0</v>
      </c>
      <c r="AH506" s="133" t="str">
        <f>IF(B506="NET","",IFERROR(VLOOKUP(AD506,'2) Order Form'!$W$9:$W$684,1,FALSE),"Ikke med I order form"))</f>
        <v>Ikke med I order form</v>
      </c>
      <c r="AJ506" s="159">
        <v>7048652278425</v>
      </c>
      <c r="AK506" s="149">
        <f>IFERROR(VLOOKUP(AJ506,'2) Order Form'!$W$9:$W$724,1,FALSE),"Ikke med I order form")</f>
        <v>7048652278425</v>
      </c>
      <c r="AL506" s="182">
        <f>INDEX(ATS!$A:$AE,MATCH(ATS!$AJ506,ATS!$AD:$AD,0),1)</f>
        <v>828103</v>
      </c>
      <c r="AM506" s="182" t="str">
        <f>INDEX(ATS!$A:$AE,MATCH(ATS!$AJ506,ATS!$AD:$AD,0),2)</f>
        <v>Hunter Merino Socks</v>
      </c>
      <c r="AN506" s="183" t="str">
        <f>INDEX(ATS!$A:$AE,MATCH(ATS!$AJ506,ATS!$AD:$AD,0),4)</f>
        <v>BLCK-43/45</v>
      </c>
      <c r="AP506" s="149">
        <v>7048652326645</v>
      </c>
      <c r="AQ506" s="149">
        <f t="shared" si="30"/>
        <v>7048652326645</v>
      </c>
      <c r="AR506" s="182">
        <f>INDEX(ATS!$A:$AE,MATCH(ATS!$AP506,ATS!$AD:$AD,0),1)</f>
        <v>828121</v>
      </c>
      <c r="AS506" s="182" t="str">
        <f>INDEX(ATS!$A:$AE,MATCH(ATS!$AP506,ATS!$AD:$AD,0),2)</f>
        <v>Crossfire Merino SS Jersey W</v>
      </c>
      <c r="AT506" s="182" t="str">
        <f>INDEX(ATS!$A:$AE,MATCH(ATS!$AP506,ATS!$AD:$AD,0),4)</f>
        <v>GRBLU-S</v>
      </c>
      <c r="AU506" s="148" t="str">
        <f>INDEX(ATS!$A:$AE,MATCH(ATS!$AP506,ATS!$AD:$AD,0),7)</f>
        <v>Stock</v>
      </c>
    </row>
    <row r="507" spans="1:47" x14ac:dyDescent="0.2">
      <c r="A507">
        <v>820173</v>
      </c>
      <c r="B507" t="s">
        <v>687</v>
      </c>
      <c r="C507" t="s">
        <v>4226</v>
      </c>
      <c r="D507" t="s">
        <v>164</v>
      </c>
      <c r="E507" t="s">
        <v>133</v>
      </c>
      <c r="F507" t="s">
        <v>67</v>
      </c>
      <c r="G507" t="s">
        <v>401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C507" s="180" t="str">
        <f t="shared" si="31"/>
        <v>820173-ONBLU-L</v>
      </c>
      <c r="AD507" s="181">
        <f>IF(B507="NET","",IF(B507="","",IFERROR(VLOOKUP(AC507,EAN!$A:$B,2,FALSE),"MANGLER - MÅ OPPDATERE EAN-FANEN")))</f>
        <v>7048652340153</v>
      </c>
      <c r="AE507" s="180">
        <f t="shared" si="28"/>
        <v>0</v>
      </c>
      <c r="AF507" s="180">
        <f t="shared" si="29"/>
        <v>0</v>
      </c>
      <c r="AH507" s="133" t="str">
        <f>IF(B507="NET","",IFERROR(VLOOKUP(AD507,'2) Order Form'!$W$9:$W$684,1,FALSE),"Ikke med I order form"))</f>
        <v>Ikke med I order form</v>
      </c>
      <c r="AJ507" s="159">
        <v>7048652539069</v>
      </c>
      <c r="AK507" s="149">
        <f>IFERROR(VLOOKUP(AJ507,'2) Order Form'!$W$9:$W$724,1,FALSE),"Ikke med I order form")</f>
        <v>7048652539069</v>
      </c>
      <c r="AL507" s="182">
        <f>INDEX(ATS!$A:$AE,MATCH(ATS!$AJ507,ATS!$AD:$AD,0),1)</f>
        <v>828103</v>
      </c>
      <c r="AM507" s="182" t="str">
        <f>INDEX(ATS!$A:$AE,MATCH(ATS!$AJ507,ATS!$AD:$AD,0),2)</f>
        <v>Hunter Merino Socks</v>
      </c>
      <c r="AN507" s="183" t="str">
        <f>INDEX(ATS!$A:$AE,MATCH(ATS!$AJ507,ATS!$AD:$AD,0),4)</f>
        <v>BTWE-37/39</v>
      </c>
      <c r="AP507" s="149">
        <v>7048652326638</v>
      </c>
      <c r="AQ507" s="149">
        <f t="shared" si="30"/>
        <v>7048652326638</v>
      </c>
      <c r="AR507" s="182">
        <f>INDEX(ATS!$A:$AE,MATCH(ATS!$AP507,ATS!$AD:$AD,0),1)</f>
        <v>828121</v>
      </c>
      <c r="AS507" s="182" t="str">
        <f>INDEX(ATS!$A:$AE,MATCH(ATS!$AP507,ATS!$AD:$AD,0),2)</f>
        <v>Crossfire Merino SS Jersey W</v>
      </c>
      <c r="AT507" s="182" t="str">
        <f>INDEX(ATS!$A:$AE,MATCH(ATS!$AP507,ATS!$AD:$AD,0),4)</f>
        <v>GRBLU-M</v>
      </c>
      <c r="AU507" s="148" t="str">
        <f>INDEX(ATS!$A:$AE,MATCH(ATS!$AP507,ATS!$AD:$AD,0),7)</f>
        <v>Stock</v>
      </c>
    </row>
    <row r="508" spans="1:47" x14ac:dyDescent="0.2">
      <c r="A508">
        <v>820173</v>
      </c>
      <c r="B508" t="s">
        <v>687</v>
      </c>
      <c r="C508" t="s">
        <v>4226</v>
      </c>
      <c r="D508" t="s">
        <v>165</v>
      </c>
      <c r="E508" t="s">
        <v>133</v>
      </c>
      <c r="F508" t="s">
        <v>68</v>
      </c>
      <c r="G508" t="s">
        <v>401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C508" s="180" t="str">
        <f t="shared" si="31"/>
        <v>820173-ONBLU-XL</v>
      </c>
      <c r="AD508" s="181">
        <f>IF(B508="NET","",IF(B508="","",IFERROR(VLOOKUP(AC508,EAN!$A:$B,2,FALSE),"MANGLER - MÅ OPPDATERE EAN-FANEN")))</f>
        <v>7048652340184</v>
      </c>
      <c r="AE508" s="180">
        <f t="shared" si="28"/>
        <v>0</v>
      </c>
      <c r="AF508" s="180">
        <f t="shared" si="29"/>
        <v>0</v>
      </c>
      <c r="AH508" s="133" t="str">
        <f>IF(B508="NET","",IFERROR(VLOOKUP(AD508,'2) Order Form'!$W$9:$W$684,1,FALSE),"Ikke med I order form"))</f>
        <v>Ikke med I order form</v>
      </c>
      <c r="AJ508" s="159">
        <v>7048652278432</v>
      </c>
      <c r="AK508" s="149">
        <f>IFERROR(VLOOKUP(AJ508,'2) Order Form'!$W$9:$W$724,1,FALSE),"Ikke med I order form")</f>
        <v>7048652278432</v>
      </c>
      <c r="AL508" s="182">
        <f>INDEX(ATS!$A:$AE,MATCH(ATS!$AJ508,ATS!$AD:$AD,0),1)</f>
        <v>828103</v>
      </c>
      <c r="AM508" s="182" t="str">
        <f>INDEX(ATS!$A:$AE,MATCH(ATS!$AJ508,ATS!$AD:$AD,0),2)</f>
        <v>Hunter Merino Socks</v>
      </c>
      <c r="AN508" s="183" t="str">
        <f>INDEX(ATS!$A:$AE,MATCH(ATS!$AJ508,ATS!$AD:$AD,0),4)</f>
        <v>BTWE-40/42</v>
      </c>
      <c r="AP508" s="149">
        <v>7048652326621</v>
      </c>
      <c r="AQ508" s="149">
        <f t="shared" si="30"/>
        <v>7048652326621</v>
      </c>
      <c r="AR508" s="182">
        <f>INDEX(ATS!$A:$AE,MATCH(ATS!$AP508,ATS!$AD:$AD,0),1)</f>
        <v>828121</v>
      </c>
      <c r="AS508" s="182" t="str">
        <f>INDEX(ATS!$A:$AE,MATCH(ATS!$AP508,ATS!$AD:$AD,0),2)</f>
        <v>Crossfire Merino SS Jersey W</v>
      </c>
      <c r="AT508" s="182" t="str">
        <f>INDEX(ATS!$A:$AE,MATCH(ATS!$AP508,ATS!$AD:$AD,0),4)</f>
        <v>GRBLU-L</v>
      </c>
      <c r="AU508" s="148" t="str">
        <f>INDEX(ATS!$A:$AE,MATCH(ATS!$AP508,ATS!$AD:$AD,0),7)</f>
        <v>Stock</v>
      </c>
    </row>
    <row r="509" spans="1:47" x14ac:dyDescent="0.2">
      <c r="A509" s="155">
        <v>820174</v>
      </c>
      <c r="B509" t="s">
        <v>292</v>
      </c>
      <c r="H509" s="155">
        <v>202137</v>
      </c>
      <c r="I509" s="155">
        <v>202137</v>
      </c>
      <c r="J509" s="155">
        <v>202137</v>
      </c>
      <c r="K509" s="155">
        <v>202137</v>
      </c>
      <c r="L509" s="155">
        <v>202137</v>
      </c>
      <c r="M509" s="155">
        <v>202137</v>
      </c>
      <c r="N509" s="155">
        <v>202137</v>
      </c>
      <c r="O509" s="155">
        <v>202137</v>
      </c>
      <c r="P509" s="155">
        <v>202137</v>
      </c>
      <c r="Q509" s="155">
        <v>202137</v>
      </c>
      <c r="R509" s="155">
        <v>202137</v>
      </c>
      <c r="S509" s="155">
        <v>202137</v>
      </c>
      <c r="T509" s="155">
        <v>202137</v>
      </c>
      <c r="U509" s="155">
        <v>202137</v>
      </c>
      <c r="V509" s="155">
        <v>202137</v>
      </c>
      <c r="W509" s="155">
        <v>202137</v>
      </c>
      <c r="X509" s="155">
        <v>202137</v>
      </c>
      <c r="Y509" s="155">
        <v>202137</v>
      </c>
      <c r="Z509" s="155">
        <v>202137</v>
      </c>
      <c r="AA509" s="155">
        <v>202137</v>
      </c>
      <c r="AC509" s="180" t="str">
        <f t="shared" si="31"/>
        <v>820174-</v>
      </c>
      <c r="AD509" s="181" t="str">
        <f>IF(B509="NET","",IF(B509="","",IFERROR(VLOOKUP(AC509,EAN!$A:$B,2,FALSE),"MANGLER - MÅ OPPDATERE EAN-FANEN")))</f>
        <v/>
      </c>
      <c r="AE509" s="180">
        <f t="shared" si="28"/>
        <v>202137</v>
      </c>
      <c r="AF509" s="180">
        <f t="shared" si="29"/>
        <v>202137</v>
      </c>
      <c r="AH509" s="133" t="str">
        <f>IF(B509="NET","",IFERROR(VLOOKUP(AD509,'2) Order Form'!$W$9:$W$684,1,FALSE),"Ikke med I order form"))</f>
        <v/>
      </c>
      <c r="AJ509" s="159">
        <v>7048652278449</v>
      </c>
      <c r="AK509" s="149">
        <f>IFERROR(VLOOKUP(AJ509,'2) Order Form'!$W$9:$W$724,1,FALSE),"Ikke med I order form")</f>
        <v>7048652278449</v>
      </c>
      <c r="AL509" s="182">
        <f>INDEX(ATS!$A:$AE,MATCH(ATS!$AJ509,ATS!$AD:$AD,0),1)</f>
        <v>828103</v>
      </c>
      <c r="AM509" s="182" t="str">
        <f>INDEX(ATS!$A:$AE,MATCH(ATS!$AJ509,ATS!$AD:$AD,0),2)</f>
        <v>Hunter Merino Socks</v>
      </c>
      <c r="AN509" s="183" t="str">
        <f>INDEX(ATS!$A:$AE,MATCH(ATS!$AJ509,ATS!$AD:$AD,0),4)</f>
        <v>BTWE-43/45</v>
      </c>
      <c r="AP509" s="149">
        <v>7048652536242</v>
      </c>
      <c r="AQ509" s="149">
        <f t="shared" si="30"/>
        <v>7048652536242</v>
      </c>
      <c r="AR509" s="182">
        <f>INDEX(ATS!$A:$AE,MATCH(ATS!$AP509,ATS!$AD:$AD,0),1)</f>
        <v>828121</v>
      </c>
      <c r="AS509" s="182" t="str">
        <f>INDEX(ATS!$A:$AE,MATCH(ATS!$AP509,ATS!$AD:$AD,0),2)</f>
        <v>Crossfire Merino SS Jersey W</v>
      </c>
      <c r="AT509" s="182" t="str">
        <f>INDEX(ATS!$A:$AE,MATCH(ATS!$AP509,ATS!$AD:$AD,0),4)</f>
        <v>RSWOD-XS</v>
      </c>
      <c r="AU509" s="148" t="str">
        <f>INDEX(ATS!$A:$AE,MATCH(ATS!$AP509,ATS!$AD:$AD,0),7)</f>
        <v>Stock</v>
      </c>
    </row>
    <row r="510" spans="1:47" x14ac:dyDescent="0.2">
      <c r="A510">
        <v>820174</v>
      </c>
      <c r="B510" t="s">
        <v>694</v>
      </c>
      <c r="C510" t="s">
        <v>4226</v>
      </c>
      <c r="D510" t="s">
        <v>4276</v>
      </c>
      <c r="E510" t="s">
        <v>2189</v>
      </c>
      <c r="F510" t="s">
        <v>69</v>
      </c>
      <c r="G510" t="s">
        <v>128</v>
      </c>
      <c r="H510">
        <v>-6</v>
      </c>
      <c r="I510">
        <v>-6</v>
      </c>
      <c r="J510">
        <v>-6</v>
      </c>
      <c r="K510">
        <v>-6</v>
      </c>
      <c r="L510">
        <v>-6</v>
      </c>
      <c r="M510">
        <v>-6</v>
      </c>
      <c r="N510">
        <v>-6</v>
      </c>
      <c r="O510">
        <v>-6</v>
      </c>
      <c r="P510">
        <v>-6</v>
      </c>
      <c r="Q510">
        <v>-6</v>
      </c>
      <c r="R510">
        <v>-6</v>
      </c>
      <c r="S510">
        <v>-6</v>
      </c>
      <c r="T510">
        <v>-6</v>
      </c>
      <c r="U510">
        <v>-6</v>
      </c>
      <c r="V510">
        <v>-6</v>
      </c>
      <c r="W510">
        <v>-6</v>
      </c>
      <c r="X510">
        <v>-6</v>
      </c>
      <c r="Y510">
        <v>-6</v>
      </c>
      <c r="Z510">
        <v>-6</v>
      </c>
      <c r="AA510">
        <v>-6</v>
      </c>
      <c r="AC510" s="180" t="str">
        <f t="shared" si="31"/>
        <v>820174-57000-XS</v>
      </c>
      <c r="AD510" s="181" t="str">
        <f>IF(B510="NET","",IF(B510="","",IFERROR(VLOOKUP(AC510,EAN!$A:$B,2,FALSE),"MANGLER - MÅ OPPDATERE EAN-FANEN")))</f>
        <v>MANGLER - MÅ OPPDATERE EAN-FANEN</v>
      </c>
      <c r="AE510" s="180">
        <f t="shared" si="28"/>
        <v>-6</v>
      </c>
      <c r="AF510" s="180">
        <f t="shared" si="29"/>
        <v>-6</v>
      </c>
      <c r="AH510" s="149" t="str">
        <f>IF(B510="NET","",IFERROR(VLOOKUP(AD510,'2) Order Form'!$W$9:$W$684,1,FALSE),"Ikke med I order form"))</f>
        <v>Ikke med I order form</v>
      </c>
      <c r="AI510" s="171"/>
      <c r="AJ510" s="159">
        <v>7048652539083</v>
      </c>
      <c r="AK510" s="149">
        <f>IFERROR(VLOOKUP(AJ510,'2) Order Form'!$W$9:$W$724,1,FALSE),"Ikke med I order form")</f>
        <v>7048652539083</v>
      </c>
      <c r="AL510" s="182">
        <f>INDEX(ATS!$A:$AE,MATCH(ATS!$AJ510,ATS!$AD:$AD,0),1)</f>
        <v>828103</v>
      </c>
      <c r="AM510" s="182" t="str">
        <f>INDEX(ATS!$A:$AE,MATCH(ATS!$AJ510,ATS!$AD:$AD,0),2)</f>
        <v>Hunter Merino Socks</v>
      </c>
      <c r="AN510" s="183" t="str">
        <f>INDEX(ATS!$A:$AE,MATCH(ATS!$AJ510,ATS!$AD:$AD,0),4)</f>
        <v>ONBE-37/39</v>
      </c>
      <c r="AP510" s="149">
        <v>7048652536235</v>
      </c>
      <c r="AQ510" s="149">
        <f t="shared" si="30"/>
        <v>7048652536235</v>
      </c>
      <c r="AR510" s="182">
        <f>INDEX(ATS!$A:$AE,MATCH(ATS!$AP510,ATS!$AD:$AD,0),1)</f>
        <v>828121</v>
      </c>
      <c r="AS510" s="182" t="str">
        <f>INDEX(ATS!$A:$AE,MATCH(ATS!$AP510,ATS!$AD:$AD,0),2)</f>
        <v>Crossfire Merino SS Jersey W</v>
      </c>
      <c r="AT510" s="182" t="str">
        <f>INDEX(ATS!$A:$AE,MATCH(ATS!$AP510,ATS!$AD:$AD,0),4)</f>
        <v>RSWOD-S</v>
      </c>
      <c r="AU510" s="148" t="str">
        <f>INDEX(ATS!$A:$AE,MATCH(ATS!$AP510,ATS!$AD:$AD,0),7)</f>
        <v>Stock</v>
      </c>
    </row>
    <row r="511" spans="1:47" x14ac:dyDescent="0.2">
      <c r="A511">
        <v>820174</v>
      </c>
      <c r="B511" t="s">
        <v>694</v>
      </c>
      <c r="C511" t="s">
        <v>4226</v>
      </c>
      <c r="D511" t="s">
        <v>4272</v>
      </c>
      <c r="E511" t="s">
        <v>2189</v>
      </c>
      <c r="F511" t="s">
        <v>8</v>
      </c>
      <c r="G511" t="s">
        <v>128</v>
      </c>
      <c r="H511">
        <v>-10</v>
      </c>
      <c r="I511">
        <v>-10</v>
      </c>
      <c r="J511">
        <v>-10</v>
      </c>
      <c r="K511">
        <v>-10</v>
      </c>
      <c r="L511">
        <v>-10</v>
      </c>
      <c r="M511">
        <v>-10</v>
      </c>
      <c r="N511">
        <v>-10</v>
      </c>
      <c r="O511">
        <v>-10</v>
      </c>
      <c r="P511">
        <v>-10</v>
      </c>
      <c r="Q511">
        <v>-10</v>
      </c>
      <c r="R511">
        <v>-10</v>
      </c>
      <c r="S511">
        <v>-10</v>
      </c>
      <c r="T511">
        <v>-10</v>
      </c>
      <c r="U511">
        <v>-10</v>
      </c>
      <c r="V511">
        <v>-10</v>
      </c>
      <c r="W511">
        <v>-10</v>
      </c>
      <c r="X511">
        <v>-10</v>
      </c>
      <c r="Y511">
        <v>-10</v>
      </c>
      <c r="Z511">
        <v>-10</v>
      </c>
      <c r="AA511">
        <v>-10</v>
      </c>
      <c r="AC511" s="180" t="str">
        <f t="shared" si="31"/>
        <v>820174-57000-S</v>
      </c>
      <c r="AD511" s="181" t="str">
        <f>IF(B511="NET","",IF(B511="","",IFERROR(VLOOKUP(AC511,EAN!$A:$B,2,FALSE),"MANGLER - MÅ OPPDATERE EAN-FANEN")))</f>
        <v>MANGLER - MÅ OPPDATERE EAN-FANEN</v>
      </c>
      <c r="AE511" s="180">
        <f t="shared" si="28"/>
        <v>-10</v>
      </c>
      <c r="AF511" s="180">
        <f t="shared" si="29"/>
        <v>-10</v>
      </c>
      <c r="AH511" s="149" t="str">
        <f>IF(B511="NET","",IFERROR(VLOOKUP(AD511,'2) Order Form'!$W$9:$W$684,1,FALSE),"Ikke med I order form"))</f>
        <v>Ikke med I order form</v>
      </c>
      <c r="AI511" s="171"/>
      <c r="AJ511" s="159">
        <v>7048652278470</v>
      </c>
      <c r="AK511" s="149">
        <f>IFERROR(VLOOKUP(AJ511,'2) Order Form'!$W$9:$W$724,1,FALSE),"Ikke med I order form")</f>
        <v>7048652278470</v>
      </c>
      <c r="AL511" s="182">
        <f>INDEX(ATS!$A:$AE,MATCH(ATS!$AJ511,ATS!$AD:$AD,0),1)</f>
        <v>828103</v>
      </c>
      <c r="AM511" s="182" t="str">
        <f>INDEX(ATS!$A:$AE,MATCH(ATS!$AJ511,ATS!$AD:$AD,0),2)</f>
        <v>Hunter Merino Socks</v>
      </c>
      <c r="AN511" s="183" t="str">
        <f>INDEX(ATS!$A:$AE,MATCH(ATS!$AJ511,ATS!$AD:$AD,0),4)</f>
        <v>ONBE-40/42</v>
      </c>
      <c r="AP511" s="149">
        <v>7048652536228</v>
      </c>
      <c r="AQ511" s="149">
        <f t="shared" si="30"/>
        <v>7048652536228</v>
      </c>
      <c r="AR511" s="182">
        <f>INDEX(ATS!$A:$AE,MATCH(ATS!$AP511,ATS!$AD:$AD,0),1)</f>
        <v>828121</v>
      </c>
      <c r="AS511" s="182" t="str">
        <f>INDEX(ATS!$A:$AE,MATCH(ATS!$AP511,ATS!$AD:$AD,0),2)</f>
        <v>Crossfire Merino SS Jersey W</v>
      </c>
      <c r="AT511" s="182" t="str">
        <f>INDEX(ATS!$A:$AE,MATCH(ATS!$AP511,ATS!$AD:$AD,0),4)</f>
        <v>RSWOD-M</v>
      </c>
      <c r="AU511" s="148" t="str">
        <f>INDEX(ATS!$A:$AE,MATCH(ATS!$AP511,ATS!$AD:$AD,0),7)</f>
        <v>Stock</v>
      </c>
    </row>
    <row r="512" spans="1:47" x14ac:dyDescent="0.2">
      <c r="A512">
        <v>820174</v>
      </c>
      <c r="B512" t="s">
        <v>694</v>
      </c>
      <c r="C512" t="s">
        <v>4226</v>
      </c>
      <c r="D512" t="s">
        <v>4273</v>
      </c>
      <c r="E512" t="s">
        <v>2189</v>
      </c>
      <c r="F512" t="s">
        <v>7</v>
      </c>
      <c r="G512" t="s">
        <v>128</v>
      </c>
      <c r="H512">
        <v>-7</v>
      </c>
      <c r="I512">
        <v>-7</v>
      </c>
      <c r="J512">
        <v>-7</v>
      </c>
      <c r="K512">
        <v>-7</v>
      </c>
      <c r="L512">
        <v>-7</v>
      </c>
      <c r="M512">
        <v>-7</v>
      </c>
      <c r="N512">
        <v>-7</v>
      </c>
      <c r="O512">
        <v>-7</v>
      </c>
      <c r="P512">
        <v>-7</v>
      </c>
      <c r="Q512">
        <v>-7</v>
      </c>
      <c r="R512">
        <v>-7</v>
      </c>
      <c r="S512">
        <v>-7</v>
      </c>
      <c r="T512">
        <v>-7</v>
      </c>
      <c r="U512">
        <v>-7</v>
      </c>
      <c r="V512">
        <v>-7</v>
      </c>
      <c r="W512">
        <v>-7</v>
      </c>
      <c r="X512">
        <v>-7</v>
      </c>
      <c r="Y512">
        <v>-7</v>
      </c>
      <c r="Z512">
        <v>-7</v>
      </c>
      <c r="AA512">
        <v>-7</v>
      </c>
      <c r="AC512" s="180" t="str">
        <f t="shared" si="31"/>
        <v>820174-57000-M</v>
      </c>
      <c r="AD512" s="181" t="str">
        <f>IF(B512="NET","",IF(B512="","",IFERROR(VLOOKUP(AC512,EAN!$A:$B,2,FALSE),"MANGLER - MÅ OPPDATERE EAN-FANEN")))</f>
        <v>MANGLER - MÅ OPPDATERE EAN-FANEN</v>
      </c>
      <c r="AE512" s="180">
        <f t="shared" si="28"/>
        <v>-7</v>
      </c>
      <c r="AF512" s="180">
        <f t="shared" si="29"/>
        <v>-7</v>
      </c>
      <c r="AH512" s="149" t="str">
        <f>IF(B512="NET","",IFERROR(VLOOKUP(AD512,'2) Order Form'!$W$9:$W$684,1,FALSE),"Ikke med I order form"))</f>
        <v>Ikke med I order form</v>
      </c>
      <c r="AI512" s="171"/>
      <c r="AJ512" s="159">
        <v>7048652278487</v>
      </c>
      <c r="AK512" s="149">
        <f>IFERROR(VLOOKUP(AJ512,'2) Order Form'!$W$9:$W$724,1,FALSE),"Ikke med I order form")</f>
        <v>7048652278487</v>
      </c>
      <c r="AL512" s="182">
        <f>INDEX(ATS!$A:$AE,MATCH(ATS!$AJ512,ATS!$AD:$AD,0),1)</f>
        <v>828103</v>
      </c>
      <c r="AM512" s="182" t="str">
        <f>INDEX(ATS!$A:$AE,MATCH(ATS!$AJ512,ATS!$AD:$AD,0),2)</f>
        <v>Hunter Merino Socks</v>
      </c>
      <c r="AN512" s="183" t="str">
        <f>INDEX(ATS!$A:$AE,MATCH(ATS!$AJ512,ATS!$AD:$AD,0),4)</f>
        <v>ONBE-43/45</v>
      </c>
      <c r="AP512" s="149">
        <v>7048652536211</v>
      </c>
      <c r="AQ512" s="149">
        <f t="shared" si="30"/>
        <v>7048652536211</v>
      </c>
      <c r="AR512" s="182">
        <f>INDEX(ATS!$A:$AE,MATCH(ATS!$AP512,ATS!$AD:$AD,0),1)</f>
        <v>828121</v>
      </c>
      <c r="AS512" s="182" t="str">
        <f>INDEX(ATS!$A:$AE,MATCH(ATS!$AP512,ATS!$AD:$AD,0),2)</f>
        <v>Crossfire Merino SS Jersey W</v>
      </c>
      <c r="AT512" s="182" t="str">
        <f>INDEX(ATS!$A:$AE,MATCH(ATS!$AP512,ATS!$AD:$AD,0),4)</f>
        <v>RSWOD-L</v>
      </c>
      <c r="AU512" s="148" t="str">
        <f>INDEX(ATS!$A:$AE,MATCH(ATS!$AP512,ATS!$AD:$AD,0),7)</f>
        <v>Stock</v>
      </c>
    </row>
    <row r="513" spans="1:47" x14ac:dyDescent="0.2">
      <c r="A513">
        <v>820174</v>
      </c>
      <c r="B513" t="s">
        <v>694</v>
      </c>
      <c r="C513" t="s">
        <v>4226</v>
      </c>
      <c r="D513" t="s">
        <v>4274</v>
      </c>
      <c r="E513" t="s">
        <v>2189</v>
      </c>
      <c r="F513" t="s">
        <v>67</v>
      </c>
      <c r="G513" t="s">
        <v>128</v>
      </c>
      <c r="H513">
        <v>-4</v>
      </c>
      <c r="I513">
        <v>-4</v>
      </c>
      <c r="J513">
        <v>-4</v>
      </c>
      <c r="K513">
        <v>-4</v>
      </c>
      <c r="L513">
        <v>-4</v>
      </c>
      <c r="M513">
        <v>-4</v>
      </c>
      <c r="N513">
        <v>-4</v>
      </c>
      <c r="O513">
        <v>-4</v>
      </c>
      <c r="P513">
        <v>-4</v>
      </c>
      <c r="Q513">
        <v>-4</v>
      </c>
      <c r="R513">
        <v>-4</v>
      </c>
      <c r="S513">
        <v>-4</v>
      </c>
      <c r="T513">
        <v>-4</v>
      </c>
      <c r="U513">
        <v>-4</v>
      </c>
      <c r="V513">
        <v>-4</v>
      </c>
      <c r="W513">
        <v>-4</v>
      </c>
      <c r="X513">
        <v>-4</v>
      </c>
      <c r="Y513">
        <v>-4</v>
      </c>
      <c r="Z513">
        <v>-4</v>
      </c>
      <c r="AA513">
        <v>-4</v>
      </c>
      <c r="AC513" s="180" t="str">
        <f t="shared" si="31"/>
        <v>820174-57000-L</v>
      </c>
      <c r="AD513" s="181" t="str">
        <f>IF(B513="NET","",IF(B513="","",IFERROR(VLOOKUP(AC513,EAN!$A:$B,2,FALSE),"MANGLER - MÅ OPPDATERE EAN-FANEN")))</f>
        <v>MANGLER - MÅ OPPDATERE EAN-FANEN</v>
      </c>
      <c r="AE513" s="180">
        <f t="shared" si="28"/>
        <v>-4</v>
      </c>
      <c r="AF513" s="180">
        <f t="shared" si="29"/>
        <v>-4</v>
      </c>
      <c r="AH513" s="149" t="str">
        <f>IF(B513="NET","",IFERROR(VLOOKUP(AD513,'2) Order Form'!$W$9:$W$684,1,FALSE),"Ikke med I order form"))</f>
        <v>Ikke med I order form</v>
      </c>
      <c r="AI513" s="171"/>
      <c r="AJ513" s="159">
        <v>7048652541550</v>
      </c>
      <c r="AK513" s="149">
        <f>IFERROR(VLOOKUP(AJ513,'2) Order Form'!$W$9:$W$724,1,FALSE),"Ikke med I order form")</f>
        <v>7048652541550</v>
      </c>
      <c r="AL513" s="182">
        <f>INDEX(ATS!$A:$AE,MATCH(ATS!$AJ513,ATS!$AD:$AD,0),1)</f>
        <v>828103</v>
      </c>
      <c r="AM513" s="182" t="str">
        <f>INDEX(ATS!$A:$AE,MATCH(ATS!$AJ513,ATS!$AD:$AD,0),2)</f>
        <v>Hunter Merino Socks</v>
      </c>
      <c r="AN513" s="183" t="str">
        <f>INDEX(ATS!$A:$AE,MATCH(ATS!$AJ513,ATS!$AD:$AD,0),4)</f>
        <v>SEGY-37/39</v>
      </c>
      <c r="AP513" s="149">
        <v>7048652277367</v>
      </c>
      <c r="AQ513" s="149">
        <f t="shared" si="30"/>
        <v>7048652277367</v>
      </c>
      <c r="AR513" s="182">
        <f>INDEX(ATS!$A:$AE,MATCH(ATS!$AP513,ATS!$AD:$AD,0),1)</f>
        <v>828092</v>
      </c>
      <c r="AS513" s="182" t="str">
        <f>INDEX(ATS!$A:$AE,MATCH(ATS!$AP513,ATS!$AD:$AD,0),2)</f>
        <v>Hunter Shorts W</v>
      </c>
      <c r="AT513" s="182" t="str">
        <f>INDEX(ATS!$A:$AE,MATCH(ATS!$AP513,ATS!$AD:$AD,0),4)</f>
        <v>SEGRY-XS</v>
      </c>
      <c r="AU513" s="148" t="str">
        <f>INDEX(ATS!$A:$AE,MATCH(ATS!$AP513,ATS!$AD:$AD,0),7)</f>
        <v>Active</v>
      </c>
    </row>
    <row r="514" spans="1:47" x14ac:dyDescent="0.2">
      <c r="A514">
        <v>820174</v>
      </c>
      <c r="B514" t="s">
        <v>694</v>
      </c>
      <c r="C514" t="s">
        <v>4226</v>
      </c>
      <c r="D514" t="s">
        <v>146</v>
      </c>
      <c r="E514" t="s">
        <v>94</v>
      </c>
      <c r="F514" t="s">
        <v>69</v>
      </c>
      <c r="G514" t="s">
        <v>128</v>
      </c>
      <c r="H514">
        <v>-10</v>
      </c>
      <c r="I514">
        <v>-10</v>
      </c>
      <c r="J514">
        <v>-10</v>
      </c>
      <c r="K514">
        <v>-10</v>
      </c>
      <c r="L514">
        <v>-10</v>
      </c>
      <c r="M514">
        <v>-10</v>
      </c>
      <c r="N514">
        <v>-10</v>
      </c>
      <c r="O514">
        <v>-10</v>
      </c>
      <c r="P514">
        <v>-10</v>
      </c>
      <c r="Q514">
        <v>-10</v>
      </c>
      <c r="R514">
        <v>-10</v>
      </c>
      <c r="S514">
        <v>-10</v>
      </c>
      <c r="T514">
        <v>-10</v>
      </c>
      <c r="U514">
        <v>-10</v>
      </c>
      <c r="V514">
        <v>-10</v>
      </c>
      <c r="W514">
        <v>-10</v>
      </c>
      <c r="X514">
        <v>-10</v>
      </c>
      <c r="Y514">
        <v>-10</v>
      </c>
      <c r="Z514">
        <v>-10</v>
      </c>
      <c r="AA514">
        <v>-10</v>
      </c>
      <c r="AC514" s="180" t="str">
        <f t="shared" si="31"/>
        <v>820174-BLACK-XS</v>
      </c>
      <c r="AD514" s="181">
        <f>IF(B514="NET","",IF(B514="","",IFERROR(VLOOKUP(AC514,EAN!$A:$B,2,FALSE),"MANGLER - MÅ OPPDATERE EAN-FANEN")))</f>
        <v>7048652340023</v>
      </c>
      <c r="AE514" s="180">
        <f t="shared" si="28"/>
        <v>-10</v>
      </c>
      <c r="AF514" s="180">
        <f t="shared" si="29"/>
        <v>-10</v>
      </c>
      <c r="AH514" s="133" t="str">
        <f>IF(B514="NET","",IFERROR(VLOOKUP(AD514,'2) Order Form'!$W$9:$W$684,1,FALSE),"Ikke med I order form"))</f>
        <v>Ikke med I order form</v>
      </c>
      <c r="AJ514" s="159">
        <v>7048652193629</v>
      </c>
      <c r="AK514" s="149">
        <f>IFERROR(VLOOKUP(AJ514,'2) Order Form'!$W$9:$W$724,1,FALSE),"Ikke med I order form")</f>
        <v>7048652193629</v>
      </c>
      <c r="AL514" s="182">
        <f>INDEX(ATS!$A:$AE,MATCH(ATS!$AJ514,ATS!$AD:$AD,0),1)</f>
        <v>828103</v>
      </c>
      <c r="AM514" s="182" t="str">
        <f>INDEX(ATS!$A:$AE,MATCH(ATS!$AJ514,ATS!$AD:$AD,0),2)</f>
        <v>Hunter Merino Socks</v>
      </c>
      <c r="AN514" s="183" t="str">
        <f>INDEX(ATS!$A:$AE,MATCH(ATS!$AJ514,ATS!$AD:$AD,0),4)</f>
        <v>SEGY-40/42</v>
      </c>
      <c r="AP514" s="149">
        <v>7048652277350</v>
      </c>
      <c r="AQ514" s="149">
        <f t="shared" si="30"/>
        <v>7048652277350</v>
      </c>
      <c r="AR514" s="182">
        <f>INDEX(ATS!$A:$AE,MATCH(ATS!$AP514,ATS!$AD:$AD,0),1)</f>
        <v>828092</v>
      </c>
      <c r="AS514" s="182" t="str">
        <f>INDEX(ATS!$A:$AE,MATCH(ATS!$AP514,ATS!$AD:$AD,0),2)</f>
        <v>Hunter Shorts W</v>
      </c>
      <c r="AT514" s="182" t="str">
        <f>INDEX(ATS!$A:$AE,MATCH(ATS!$AP514,ATS!$AD:$AD,0),4)</f>
        <v>SEGRY-S</v>
      </c>
      <c r="AU514" s="148" t="str">
        <f>INDEX(ATS!$A:$AE,MATCH(ATS!$AP514,ATS!$AD:$AD,0),7)</f>
        <v>Active</v>
      </c>
    </row>
    <row r="515" spans="1:47" x14ac:dyDescent="0.2">
      <c r="A515">
        <v>820174</v>
      </c>
      <c r="B515" t="s">
        <v>694</v>
      </c>
      <c r="C515" t="s">
        <v>4226</v>
      </c>
      <c r="D515" t="s">
        <v>142</v>
      </c>
      <c r="E515" t="s">
        <v>94</v>
      </c>
      <c r="F515" t="s">
        <v>8</v>
      </c>
      <c r="G515" t="s">
        <v>128</v>
      </c>
      <c r="H515">
        <v>-21</v>
      </c>
      <c r="I515">
        <v>-21</v>
      </c>
      <c r="J515">
        <v>-21</v>
      </c>
      <c r="K515">
        <v>-21</v>
      </c>
      <c r="L515">
        <v>-21</v>
      </c>
      <c r="M515">
        <v>-21</v>
      </c>
      <c r="N515">
        <v>-21</v>
      </c>
      <c r="O515">
        <v>-21</v>
      </c>
      <c r="P515">
        <v>-21</v>
      </c>
      <c r="Q515">
        <v>-21</v>
      </c>
      <c r="R515">
        <v>-21</v>
      </c>
      <c r="S515">
        <v>-21</v>
      </c>
      <c r="T515">
        <v>-21</v>
      </c>
      <c r="U515">
        <v>-21</v>
      </c>
      <c r="V515">
        <v>-21</v>
      </c>
      <c r="W515">
        <v>-21</v>
      </c>
      <c r="X515">
        <v>-21</v>
      </c>
      <c r="Y515">
        <v>-21</v>
      </c>
      <c r="Z515">
        <v>-21</v>
      </c>
      <c r="AA515">
        <v>-21</v>
      </c>
      <c r="AC515" s="180" t="str">
        <f t="shared" si="31"/>
        <v>820174-BLACK-S</v>
      </c>
      <c r="AD515" s="181">
        <f>IF(B515="NET","",IF(B515="","",IFERROR(VLOOKUP(AC515,EAN!$A:$B,2,FALSE),"MANGLER - MÅ OPPDATERE EAN-FANEN")))</f>
        <v>7048652340016</v>
      </c>
      <c r="AE515" s="180">
        <f t="shared" si="28"/>
        <v>-21</v>
      </c>
      <c r="AF515" s="180">
        <f t="shared" si="29"/>
        <v>-21</v>
      </c>
      <c r="AH515" s="133" t="str">
        <f>IF(B515="NET","",IFERROR(VLOOKUP(AD515,'2) Order Form'!$W$9:$W$684,1,FALSE),"Ikke med I order form"))</f>
        <v>Ikke med I order form</v>
      </c>
      <c r="AJ515" s="159">
        <v>7048652193636</v>
      </c>
      <c r="AK515" s="149">
        <f>IFERROR(VLOOKUP(AJ515,'2) Order Form'!$W$9:$W$724,1,FALSE),"Ikke med I order form")</f>
        <v>7048652193636</v>
      </c>
      <c r="AL515" s="182">
        <f>INDEX(ATS!$A:$AE,MATCH(ATS!$AJ515,ATS!$AD:$AD,0),1)</f>
        <v>828103</v>
      </c>
      <c r="AM515" s="182" t="str">
        <f>INDEX(ATS!$A:$AE,MATCH(ATS!$AJ515,ATS!$AD:$AD,0),2)</f>
        <v>Hunter Merino Socks</v>
      </c>
      <c r="AN515" s="183" t="str">
        <f>INDEX(ATS!$A:$AE,MATCH(ATS!$AJ515,ATS!$AD:$AD,0),4)</f>
        <v>SEGY-43/45</v>
      </c>
      <c r="AP515" s="149">
        <v>7048652277343</v>
      </c>
      <c r="AQ515" s="149">
        <f t="shared" si="30"/>
        <v>7048652277343</v>
      </c>
      <c r="AR515" s="182">
        <f>INDEX(ATS!$A:$AE,MATCH(ATS!$AP515,ATS!$AD:$AD,0),1)</f>
        <v>828092</v>
      </c>
      <c r="AS515" s="182" t="str">
        <f>INDEX(ATS!$A:$AE,MATCH(ATS!$AP515,ATS!$AD:$AD,0),2)</f>
        <v>Hunter Shorts W</v>
      </c>
      <c r="AT515" s="182" t="str">
        <f>INDEX(ATS!$A:$AE,MATCH(ATS!$AP515,ATS!$AD:$AD,0),4)</f>
        <v>SEGRY-M</v>
      </c>
      <c r="AU515" s="148" t="str">
        <f>INDEX(ATS!$A:$AE,MATCH(ATS!$AP515,ATS!$AD:$AD,0),7)</f>
        <v>Active</v>
      </c>
    </row>
    <row r="516" spans="1:47" x14ac:dyDescent="0.2">
      <c r="A516">
        <v>820174</v>
      </c>
      <c r="B516" t="s">
        <v>694</v>
      </c>
      <c r="C516" t="s">
        <v>4226</v>
      </c>
      <c r="D516" t="s">
        <v>143</v>
      </c>
      <c r="E516" t="s">
        <v>94</v>
      </c>
      <c r="F516" t="s">
        <v>7</v>
      </c>
      <c r="G516" t="s">
        <v>128</v>
      </c>
      <c r="H516">
        <v>-16</v>
      </c>
      <c r="I516">
        <v>-16</v>
      </c>
      <c r="J516">
        <v>-16</v>
      </c>
      <c r="K516">
        <v>-16</v>
      </c>
      <c r="L516">
        <v>-16</v>
      </c>
      <c r="M516">
        <v>-16</v>
      </c>
      <c r="N516">
        <v>-16</v>
      </c>
      <c r="O516">
        <v>-16</v>
      </c>
      <c r="P516">
        <v>-16</v>
      </c>
      <c r="Q516">
        <v>-16</v>
      </c>
      <c r="R516">
        <v>-16</v>
      </c>
      <c r="S516">
        <v>-16</v>
      </c>
      <c r="T516">
        <v>-16</v>
      </c>
      <c r="U516">
        <v>-16</v>
      </c>
      <c r="V516">
        <v>-16</v>
      </c>
      <c r="W516">
        <v>-16</v>
      </c>
      <c r="X516">
        <v>-16</v>
      </c>
      <c r="Y516">
        <v>-16</v>
      </c>
      <c r="Z516">
        <v>-16</v>
      </c>
      <c r="AA516">
        <v>-16</v>
      </c>
      <c r="AC516" s="180" t="str">
        <f t="shared" si="31"/>
        <v>820174-BLACK-M</v>
      </c>
      <c r="AD516" s="181">
        <f>IF(B516="NET","",IF(B516="","",IFERROR(VLOOKUP(AC516,EAN!$A:$B,2,FALSE),"MANGLER - MÅ OPPDATERE EAN-FANEN")))</f>
        <v>7048652340009</v>
      </c>
      <c r="AE516" s="180">
        <f t="shared" si="28"/>
        <v>-16</v>
      </c>
      <c r="AF516" s="180">
        <f t="shared" si="29"/>
        <v>-16</v>
      </c>
      <c r="AH516" s="133" t="str">
        <f>IF(B516="NET","",IFERROR(VLOOKUP(AD516,'2) Order Form'!$W$9:$W$684,1,FALSE),"Ikke med I order form"))</f>
        <v>Ikke med I order form</v>
      </c>
      <c r="AJ516" s="159">
        <v>7048652539090</v>
      </c>
      <c r="AK516" s="149">
        <f>IFERROR(VLOOKUP(AJ516,'2) Order Form'!$W$9:$W$724,1,FALSE),"Ikke med I order form")</f>
        <v>7048652539090</v>
      </c>
      <c r="AL516" s="182">
        <f>INDEX(ATS!$A:$AE,MATCH(ATS!$AJ516,ATS!$AD:$AD,0),1)</f>
        <v>828103</v>
      </c>
      <c r="AM516" s="182" t="str">
        <f>INDEX(ATS!$A:$AE,MATCH(ATS!$AJ516,ATS!$AD:$AD,0),2)</f>
        <v>Hunter Merino Socks</v>
      </c>
      <c r="AN516" s="183" t="str">
        <f>INDEX(ATS!$A:$AE,MATCH(ATS!$AJ516,ATS!$AD:$AD,0),4)</f>
        <v>ROWD-37/39</v>
      </c>
      <c r="AP516" s="149">
        <v>7048652277336</v>
      </c>
      <c r="AQ516" s="149">
        <f t="shared" si="30"/>
        <v>7048652277336</v>
      </c>
      <c r="AR516" s="182">
        <f>INDEX(ATS!$A:$AE,MATCH(ATS!$AP516,ATS!$AD:$AD,0),1)</f>
        <v>828092</v>
      </c>
      <c r="AS516" s="182" t="str">
        <f>INDEX(ATS!$A:$AE,MATCH(ATS!$AP516,ATS!$AD:$AD,0),2)</f>
        <v>Hunter Shorts W</v>
      </c>
      <c r="AT516" s="182" t="str">
        <f>INDEX(ATS!$A:$AE,MATCH(ATS!$AP516,ATS!$AD:$AD,0),4)</f>
        <v>SEGRY-L</v>
      </c>
      <c r="AU516" s="148" t="str">
        <f>INDEX(ATS!$A:$AE,MATCH(ATS!$AP516,ATS!$AD:$AD,0),7)</f>
        <v>Active</v>
      </c>
    </row>
    <row r="517" spans="1:47" x14ac:dyDescent="0.2">
      <c r="A517">
        <v>820174</v>
      </c>
      <c r="B517" t="s">
        <v>694</v>
      </c>
      <c r="C517" t="s">
        <v>4226</v>
      </c>
      <c r="D517" t="s">
        <v>144</v>
      </c>
      <c r="E517" t="s">
        <v>94</v>
      </c>
      <c r="F517" t="s">
        <v>67</v>
      </c>
      <c r="G517" t="s">
        <v>128</v>
      </c>
      <c r="H517">
        <v>5</v>
      </c>
      <c r="I517">
        <v>5</v>
      </c>
      <c r="J517">
        <v>5</v>
      </c>
      <c r="K517">
        <v>5</v>
      </c>
      <c r="L517">
        <v>5</v>
      </c>
      <c r="M517">
        <v>5</v>
      </c>
      <c r="N517">
        <v>5</v>
      </c>
      <c r="O517">
        <v>5</v>
      </c>
      <c r="P517">
        <v>5</v>
      </c>
      <c r="Q517">
        <v>5</v>
      </c>
      <c r="R517">
        <v>5</v>
      </c>
      <c r="S517">
        <v>5</v>
      </c>
      <c r="T517">
        <v>5</v>
      </c>
      <c r="U517">
        <v>5</v>
      </c>
      <c r="V517">
        <v>5</v>
      </c>
      <c r="W517">
        <v>5</v>
      </c>
      <c r="X517">
        <v>5</v>
      </c>
      <c r="Y517">
        <v>5</v>
      </c>
      <c r="Z517">
        <v>5</v>
      </c>
      <c r="AA517">
        <v>5</v>
      </c>
      <c r="AC517" s="180" t="str">
        <f t="shared" si="31"/>
        <v>820174-BLACK-L</v>
      </c>
      <c r="AD517" s="181">
        <f>IF(B517="NET","",IF(B517="","",IFERROR(VLOOKUP(AC517,EAN!$A:$B,2,FALSE),"MANGLER - MÅ OPPDATERE EAN-FANEN")))</f>
        <v>7048652339997</v>
      </c>
      <c r="AE517" s="180">
        <f t="shared" ref="AE517:AE580" si="32">H517</f>
        <v>5</v>
      </c>
      <c r="AF517" s="180">
        <f t="shared" ref="AF517:AF580" si="33">AA517</f>
        <v>5</v>
      </c>
      <c r="AH517" s="133" t="str">
        <f>IF(B517="NET","",IFERROR(VLOOKUP(AD517,'2) Order Form'!$W$9:$W$684,1,FALSE),"Ikke med I order form"))</f>
        <v>Ikke med I order form</v>
      </c>
      <c r="AJ517" s="159">
        <v>7048652539106</v>
      </c>
      <c r="AK517" s="149">
        <f>IFERROR(VLOOKUP(AJ517,'2) Order Form'!$W$9:$W$724,1,FALSE),"Ikke med I order form")</f>
        <v>7048652539106</v>
      </c>
      <c r="AL517" s="182">
        <f>INDEX(ATS!$A:$AE,MATCH(ATS!$AJ517,ATS!$AD:$AD,0),1)</f>
        <v>828103</v>
      </c>
      <c r="AM517" s="182" t="str">
        <f>INDEX(ATS!$A:$AE,MATCH(ATS!$AJ517,ATS!$AD:$AD,0),2)</f>
        <v>Hunter Merino Socks</v>
      </c>
      <c r="AN517" s="183" t="str">
        <f>INDEX(ATS!$A:$AE,MATCH(ATS!$AJ517,ATS!$AD:$AD,0),4)</f>
        <v>ROWD-40/42</v>
      </c>
      <c r="AP517" s="149">
        <v>7048652537287</v>
      </c>
      <c r="AQ517" s="149">
        <f t="shared" ref="AQ517:AQ580" si="34">IFERROR(VLOOKUP(AP517,$AJ$4:$AJ$1500,1,FALSE),"Ikke med i Elastic")</f>
        <v>7048652537287</v>
      </c>
      <c r="AR517" s="182">
        <f>INDEX(ATS!$A:$AE,MATCH(ATS!$AP517,ATS!$AD:$AD,0),1)</f>
        <v>828094</v>
      </c>
      <c r="AS517" s="182" t="str">
        <f>INDEX(ATS!$A:$AE,MATCH(ATS!$AP517,ATS!$AD:$AD,0),2)</f>
        <v>Hunter Light Shorts W</v>
      </c>
      <c r="AT517" s="182" t="str">
        <f>INDEX(ATS!$A:$AE,MATCH(ATS!$AP517,ATS!$AD:$AD,0),4)</f>
        <v>RSWOD-XS</v>
      </c>
      <c r="AU517" s="148" t="str">
        <f>INDEX(ATS!$A:$AE,MATCH(ATS!$AP517,ATS!$AD:$AD,0),7)</f>
        <v>Stock</v>
      </c>
    </row>
    <row r="518" spans="1:47" x14ac:dyDescent="0.2">
      <c r="A518">
        <v>820174</v>
      </c>
      <c r="B518" t="s">
        <v>694</v>
      </c>
      <c r="C518" t="s">
        <v>4226</v>
      </c>
      <c r="D518" t="s">
        <v>413</v>
      </c>
      <c r="E518" t="s">
        <v>134</v>
      </c>
      <c r="F518" t="s">
        <v>69</v>
      </c>
      <c r="G518" t="s">
        <v>128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C518" s="180" t="str">
        <f t="shared" ref="AC518:AC581" si="35">CONCATENATE(A518,"-",D518)</f>
        <v>820174-BTWHT-XS</v>
      </c>
      <c r="AD518" s="181">
        <f>IF(B518="NET","",IF(B518="","",IFERROR(VLOOKUP(AC518,EAN!$A:$B,2,FALSE),"MANGLER - MÅ OPPDATERE EAN-FANEN")))</f>
        <v>7048652340061</v>
      </c>
      <c r="AE518" s="180">
        <f t="shared" si="32"/>
        <v>0</v>
      </c>
      <c r="AF518" s="180">
        <f t="shared" si="33"/>
        <v>0</v>
      </c>
      <c r="AH518" s="133" t="str">
        <f>IF(B518="NET","",IFERROR(VLOOKUP(AD518,'2) Order Form'!$W$9:$W$684,1,FALSE),"Ikke med I order form"))</f>
        <v>Ikke med I order form</v>
      </c>
      <c r="AJ518" s="159">
        <v>7048652539113</v>
      </c>
      <c r="AK518" s="149">
        <f>IFERROR(VLOOKUP(AJ518,'2) Order Form'!$W$9:$W$724,1,FALSE),"Ikke med I order form")</f>
        <v>7048652539113</v>
      </c>
      <c r="AL518" s="182">
        <f>INDEX(ATS!$A:$AE,MATCH(ATS!$AJ518,ATS!$AD:$AD,0),1)</f>
        <v>828103</v>
      </c>
      <c r="AM518" s="182" t="str">
        <f>INDEX(ATS!$A:$AE,MATCH(ATS!$AJ518,ATS!$AD:$AD,0),2)</f>
        <v>Hunter Merino Socks</v>
      </c>
      <c r="AN518" s="183" t="str">
        <f>INDEX(ATS!$A:$AE,MATCH(ATS!$AJ518,ATS!$AD:$AD,0),4)</f>
        <v>ROWD-43/45</v>
      </c>
      <c r="AP518" s="149">
        <v>7048652537270</v>
      </c>
      <c r="AQ518" s="149">
        <f t="shared" si="34"/>
        <v>7048652537270</v>
      </c>
      <c r="AR518" s="182">
        <f>INDEX(ATS!$A:$AE,MATCH(ATS!$AP518,ATS!$AD:$AD,0),1)</f>
        <v>828094</v>
      </c>
      <c r="AS518" s="182" t="str">
        <f>INDEX(ATS!$A:$AE,MATCH(ATS!$AP518,ATS!$AD:$AD,0),2)</f>
        <v>Hunter Light Shorts W</v>
      </c>
      <c r="AT518" s="182" t="str">
        <f>INDEX(ATS!$A:$AE,MATCH(ATS!$AP518,ATS!$AD:$AD,0),4)</f>
        <v>RSWOD-S</v>
      </c>
      <c r="AU518" s="148" t="str">
        <f>INDEX(ATS!$A:$AE,MATCH(ATS!$AP518,ATS!$AD:$AD,0),7)</f>
        <v>Stock</v>
      </c>
    </row>
    <row r="519" spans="1:47" x14ac:dyDescent="0.2">
      <c r="A519">
        <v>820174</v>
      </c>
      <c r="B519" t="s">
        <v>694</v>
      </c>
      <c r="C519" t="s">
        <v>4226</v>
      </c>
      <c r="D519" t="s">
        <v>414</v>
      </c>
      <c r="E519" t="s">
        <v>134</v>
      </c>
      <c r="F519" t="s">
        <v>8</v>
      </c>
      <c r="G519" t="s">
        <v>128</v>
      </c>
      <c r="H519">
        <v>16</v>
      </c>
      <c r="I519">
        <v>16</v>
      </c>
      <c r="J519">
        <v>16</v>
      </c>
      <c r="K519">
        <v>16</v>
      </c>
      <c r="L519">
        <v>16</v>
      </c>
      <c r="M519">
        <v>16</v>
      </c>
      <c r="N519">
        <v>16</v>
      </c>
      <c r="O519">
        <v>16</v>
      </c>
      <c r="P519">
        <v>16</v>
      </c>
      <c r="Q519">
        <v>16</v>
      </c>
      <c r="R519">
        <v>16</v>
      </c>
      <c r="S519">
        <v>16</v>
      </c>
      <c r="T519">
        <v>16</v>
      </c>
      <c r="U519">
        <v>16</v>
      </c>
      <c r="V519">
        <v>16</v>
      </c>
      <c r="W519">
        <v>16</v>
      </c>
      <c r="X519">
        <v>16</v>
      </c>
      <c r="Y519">
        <v>16</v>
      </c>
      <c r="Z519">
        <v>16</v>
      </c>
      <c r="AA519">
        <v>16</v>
      </c>
      <c r="AC519" s="180" t="str">
        <f t="shared" si="35"/>
        <v>820174-BTWHT-S</v>
      </c>
      <c r="AD519" s="181">
        <f>IF(B519="NET","",IF(B519="","",IFERROR(VLOOKUP(AC519,EAN!$A:$B,2,FALSE),"MANGLER - MÅ OPPDATERE EAN-FANEN")))</f>
        <v>7048652340054</v>
      </c>
      <c r="AE519" s="180">
        <f t="shared" si="32"/>
        <v>16</v>
      </c>
      <c r="AF519" s="180">
        <f t="shared" si="33"/>
        <v>16</v>
      </c>
      <c r="AH519" s="133" t="str">
        <f>IF(B519="NET","",IFERROR(VLOOKUP(AD519,'2) Order Form'!$W$9:$W$684,1,FALSE),"Ikke med I order form"))</f>
        <v>Ikke med I order form</v>
      </c>
      <c r="AJ519" s="159">
        <v>7048652327291</v>
      </c>
      <c r="AK519" s="149">
        <f>IFERROR(VLOOKUP(AJ519,'2) Order Form'!$W$9:$W$724,1,FALSE),"Ikke med I order form")</f>
        <v>7048652327291</v>
      </c>
      <c r="AL519" s="182">
        <f>INDEX(ATS!$A:$AE,MATCH(ATS!$AJ519,ATS!$AD:$AD,0),1)</f>
        <v>828106</v>
      </c>
      <c r="AM519" s="182" t="str">
        <f>INDEX(ATS!$A:$AE,MATCH(ATS!$AJ519,ATS!$AD:$AD,0),2)</f>
        <v>Hunter LS Jersey JR</v>
      </c>
      <c r="AN519" s="183" t="str">
        <f>INDEX(ATS!$A:$AE,MATCH(ATS!$AJ519,ATS!$AD:$AD,0),4)</f>
        <v>GRBLU-128</v>
      </c>
      <c r="AP519" s="149">
        <v>7048652537263</v>
      </c>
      <c r="AQ519" s="149">
        <f t="shared" si="34"/>
        <v>7048652537263</v>
      </c>
      <c r="AR519" s="182">
        <f>INDEX(ATS!$A:$AE,MATCH(ATS!$AP519,ATS!$AD:$AD,0),1)</f>
        <v>828094</v>
      </c>
      <c r="AS519" s="182" t="str">
        <f>INDEX(ATS!$A:$AE,MATCH(ATS!$AP519,ATS!$AD:$AD,0),2)</f>
        <v>Hunter Light Shorts W</v>
      </c>
      <c r="AT519" s="182" t="str">
        <f>INDEX(ATS!$A:$AE,MATCH(ATS!$AP519,ATS!$AD:$AD,0),4)</f>
        <v>RSWOD-M</v>
      </c>
      <c r="AU519" s="148" t="str">
        <f>INDEX(ATS!$A:$AE,MATCH(ATS!$AP519,ATS!$AD:$AD,0),7)</f>
        <v>Stock</v>
      </c>
    </row>
    <row r="520" spans="1:47" x14ac:dyDescent="0.2">
      <c r="A520">
        <v>820174</v>
      </c>
      <c r="B520" t="s">
        <v>694</v>
      </c>
      <c r="C520" t="s">
        <v>4226</v>
      </c>
      <c r="D520" t="s">
        <v>170</v>
      </c>
      <c r="E520" t="s">
        <v>134</v>
      </c>
      <c r="F520" t="s">
        <v>7</v>
      </c>
      <c r="G520" t="s">
        <v>128</v>
      </c>
      <c r="H520">
        <v>7</v>
      </c>
      <c r="I520">
        <v>7</v>
      </c>
      <c r="J520">
        <v>7</v>
      </c>
      <c r="K520">
        <v>7</v>
      </c>
      <c r="L520">
        <v>7</v>
      </c>
      <c r="M520">
        <v>7</v>
      </c>
      <c r="N520">
        <v>7</v>
      </c>
      <c r="O520">
        <v>7</v>
      </c>
      <c r="P520">
        <v>7</v>
      </c>
      <c r="Q520">
        <v>7</v>
      </c>
      <c r="R520">
        <v>7</v>
      </c>
      <c r="S520">
        <v>7</v>
      </c>
      <c r="T520">
        <v>7</v>
      </c>
      <c r="U520">
        <v>7</v>
      </c>
      <c r="V520">
        <v>7</v>
      </c>
      <c r="W520">
        <v>7</v>
      </c>
      <c r="X520">
        <v>7</v>
      </c>
      <c r="Y520">
        <v>7</v>
      </c>
      <c r="Z520">
        <v>7</v>
      </c>
      <c r="AA520">
        <v>7</v>
      </c>
      <c r="AC520" s="180" t="str">
        <f t="shared" si="35"/>
        <v>820174-BTWHT-M</v>
      </c>
      <c r="AD520" s="181">
        <f>IF(B520="NET","",IF(B520="","",IFERROR(VLOOKUP(AC520,EAN!$A:$B,2,FALSE),"MANGLER - MÅ OPPDATERE EAN-FANEN")))</f>
        <v>7048652340047</v>
      </c>
      <c r="AE520" s="180">
        <f t="shared" si="32"/>
        <v>7</v>
      </c>
      <c r="AF520" s="180">
        <f t="shared" si="33"/>
        <v>7</v>
      </c>
      <c r="AH520" s="133" t="str">
        <f>IF(B520="NET","",IFERROR(VLOOKUP(AD520,'2) Order Form'!$W$9:$W$684,1,FALSE),"Ikke med I order form"))</f>
        <v>Ikke med I order form</v>
      </c>
      <c r="AJ520" s="159">
        <v>7048652327307</v>
      </c>
      <c r="AK520" s="149">
        <f>IFERROR(VLOOKUP(AJ520,'2) Order Form'!$W$9:$W$724,1,FALSE),"Ikke med I order form")</f>
        <v>7048652327307</v>
      </c>
      <c r="AL520" s="182">
        <f>INDEX(ATS!$A:$AE,MATCH(ATS!$AJ520,ATS!$AD:$AD,0),1)</f>
        <v>828106</v>
      </c>
      <c r="AM520" s="182" t="str">
        <f>INDEX(ATS!$A:$AE,MATCH(ATS!$AJ520,ATS!$AD:$AD,0),2)</f>
        <v>Hunter LS Jersey JR</v>
      </c>
      <c r="AN520" s="183" t="str">
        <f>INDEX(ATS!$A:$AE,MATCH(ATS!$AJ520,ATS!$AD:$AD,0),4)</f>
        <v>GRBLU-140</v>
      </c>
      <c r="AP520" s="149">
        <v>7048652537256</v>
      </c>
      <c r="AQ520" s="149">
        <f t="shared" si="34"/>
        <v>7048652537256</v>
      </c>
      <c r="AR520" s="182">
        <f>INDEX(ATS!$A:$AE,MATCH(ATS!$AP520,ATS!$AD:$AD,0),1)</f>
        <v>828094</v>
      </c>
      <c r="AS520" s="182" t="str">
        <f>INDEX(ATS!$A:$AE,MATCH(ATS!$AP520,ATS!$AD:$AD,0),2)</f>
        <v>Hunter Light Shorts W</v>
      </c>
      <c r="AT520" s="182" t="str">
        <f>INDEX(ATS!$A:$AE,MATCH(ATS!$AP520,ATS!$AD:$AD,0),4)</f>
        <v>RSWOD-L</v>
      </c>
      <c r="AU520" s="148" t="str">
        <f>INDEX(ATS!$A:$AE,MATCH(ATS!$AP520,ATS!$AD:$AD,0),7)</f>
        <v>Stock</v>
      </c>
    </row>
    <row r="521" spans="1:47" x14ac:dyDescent="0.2">
      <c r="A521">
        <v>820174</v>
      </c>
      <c r="B521" t="s">
        <v>694</v>
      </c>
      <c r="C521" t="s">
        <v>4226</v>
      </c>
      <c r="D521" t="s">
        <v>171</v>
      </c>
      <c r="E521" t="s">
        <v>134</v>
      </c>
      <c r="F521" t="s">
        <v>67</v>
      </c>
      <c r="G521" t="s">
        <v>128</v>
      </c>
      <c r="H521">
        <v>5</v>
      </c>
      <c r="I521">
        <v>5</v>
      </c>
      <c r="J521">
        <v>5</v>
      </c>
      <c r="K521">
        <v>5</v>
      </c>
      <c r="L521">
        <v>5</v>
      </c>
      <c r="M521">
        <v>5</v>
      </c>
      <c r="N521">
        <v>5</v>
      </c>
      <c r="O521">
        <v>5</v>
      </c>
      <c r="P521">
        <v>5</v>
      </c>
      <c r="Q521">
        <v>5</v>
      </c>
      <c r="R521">
        <v>5</v>
      </c>
      <c r="S521">
        <v>5</v>
      </c>
      <c r="T521">
        <v>5</v>
      </c>
      <c r="U521">
        <v>5</v>
      </c>
      <c r="V521">
        <v>5</v>
      </c>
      <c r="W521">
        <v>5</v>
      </c>
      <c r="X521">
        <v>5</v>
      </c>
      <c r="Y521">
        <v>5</v>
      </c>
      <c r="Z521">
        <v>5</v>
      </c>
      <c r="AA521">
        <v>5</v>
      </c>
      <c r="AC521" s="180" t="str">
        <f t="shared" si="35"/>
        <v>820174-BTWHT-L</v>
      </c>
      <c r="AD521" s="181">
        <f>IF(B521="NET","",IF(B521="","",IFERROR(VLOOKUP(AC521,EAN!$A:$B,2,FALSE),"MANGLER - MÅ OPPDATERE EAN-FANEN")))</f>
        <v>7048652340030</v>
      </c>
      <c r="AE521" s="180">
        <f t="shared" si="32"/>
        <v>5</v>
      </c>
      <c r="AF521" s="180">
        <f t="shared" si="33"/>
        <v>5</v>
      </c>
      <c r="AH521" s="133" t="str">
        <f>IF(B521="NET","",IFERROR(VLOOKUP(AD521,'2) Order Form'!$W$9:$W$684,1,FALSE),"Ikke med I order form"))</f>
        <v>Ikke med I order form</v>
      </c>
      <c r="AJ521" s="159">
        <v>7048652327314</v>
      </c>
      <c r="AK521" s="149">
        <f>IFERROR(VLOOKUP(AJ521,'2) Order Form'!$W$9:$W$724,1,FALSE),"Ikke med I order form")</f>
        <v>7048652327314</v>
      </c>
      <c r="AL521" s="182">
        <f>INDEX(ATS!$A:$AE,MATCH(ATS!$AJ521,ATS!$AD:$AD,0),1)</f>
        <v>828106</v>
      </c>
      <c r="AM521" s="182" t="str">
        <f>INDEX(ATS!$A:$AE,MATCH(ATS!$AJ521,ATS!$AD:$AD,0),2)</f>
        <v>Hunter LS Jersey JR</v>
      </c>
      <c r="AN521" s="183" t="str">
        <f>INDEX(ATS!$A:$AE,MATCH(ATS!$AJ521,ATS!$AD:$AD,0),4)</f>
        <v>GRBLU-152</v>
      </c>
      <c r="AP521" s="149">
        <v>7048652277640</v>
      </c>
      <c r="AQ521" s="149">
        <f t="shared" si="34"/>
        <v>7048652277640</v>
      </c>
      <c r="AR521" s="182">
        <f>INDEX(ATS!$A:$AE,MATCH(ATS!$AP521,ATS!$AD:$AD,0),1)</f>
        <v>828094</v>
      </c>
      <c r="AS521" s="182" t="str">
        <f>INDEX(ATS!$A:$AE,MATCH(ATS!$AP521,ATS!$AD:$AD,0),2)</f>
        <v>Hunter Light Shorts W</v>
      </c>
      <c r="AT521" s="182" t="str">
        <f>INDEX(ATS!$A:$AE,MATCH(ATS!$AP521,ATS!$AD:$AD,0),4)</f>
        <v>SEGRY-XS</v>
      </c>
      <c r="AU521" s="148" t="str">
        <f>INDEX(ATS!$A:$AE,MATCH(ATS!$AP521,ATS!$AD:$AD,0),7)</f>
        <v>Active</v>
      </c>
    </row>
    <row r="522" spans="1:47" x14ac:dyDescent="0.2">
      <c r="A522" s="155">
        <v>820175</v>
      </c>
      <c r="B522" t="s">
        <v>292</v>
      </c>
      <c r="H522" s="155">
        <v>202137</v>
      </c>
      <c r="I522" s="155">
        <v>202137</v>
      </c>
      <c r="J522" s="155">
        <v>202137</v>
      </c>
      <c r="K522" s="155">
        <v>202137</v>
      </c>
      <c r="L522" s="155">
        <v>202137</v>
      </c>
      <c r="M522" s="155">
        <v>202137</v>
      </c>
      <c r="N522" s="155">
        <v>202137</v>
      </c>
      <c r="O522" s="155">
        <v>202137</v>
      </c>
      <c r="P522" s="155">
        <v>202137</v>
      </c>
      <c r="Q522" s="155">
        <v>202137</v>
      </c>
      <c r="R522" s="155">
        <v>202137</v>
      </c>
      <c r="S522" s="155">
        <v>202137</v>
      </c>
      <c r="T522" s="155">
        <v>202137</v>
      </c>
      <c r="U522" s="155">
        <v>202137</v>
      </c>
      <c r="V522" s="155">
        <v>202137</v>
      </c>
      <c r="W522" s="155">
        <v>202137</v>
      </c>
      <c r="X522" s="155">
        <v>202137</v>
      </c>
      <c r="Y522" s="155">
        <v>202137</v>
      </c>
      <c r="Z522" s="155">
        <v>202137</v>
      </c>
      <c r="AA522" s="155">
        <v>202137</v>
      </c>
      <c r="AC522" s="180" t="str">
        <f t="shared" si="35"/>
        <v>820175-</v>
      </c>
      <c r="AD522" s="181" t="str">
        <f>IF(B522="NET","",IF(B522="","",IFERROR(VLOOKUP(AC522,EAN!$A:$B,2,FALSE),"MANGLER - MÅ OPPDATERE EAN-FANEN")))</f>
        <v/>
      </c>
      <c r="AE522" s="180">
        <f t="shared" si="32"/>
        <v>202137</v>
      </c>
      <c r="AF522" s="180">
        <f t="shared" si="33"/>
        <v>202137</v>
      </c>
      <c r="AH522" s="149" t="str">
        <f>IF(B522="NET","",IFERROR(VLOOKUP(AD522,'2) Order Form'!$W$9:$W$684,1,FALSE),"Ikke med I order form"))</f>
        <v/>
      </c>
      <c r="AI522" s="171"/>
      <c r="AJ522" s="159">
        <v>7048652327321</v>
      </c>
      <c r="AK522" s="149">
        <f>IFERROR(VLOOKUP(AJ522,'2) Order Form'!$W$9:$W$724,1,FALSE),"Ikke med I order form")</f>
        <v>7048652327321</v>
      </c>
      <c r="AL522" s="182">
        <f>INDEX(ATS!$A:$AE,MATCH(ATS!$AJ522,ATS!$AD:$AD,0),1)</f>
        <v>828106</v>
      </c>
      <c r="AM522" s="182" t="str">
        <f>INDEX(ATS!$A:$AE,MATCH(ATS!$AJ522,ATS!$AD:$AD,0),2)</f>
        <v>Hunter LS Jersey JR</v>
      </c>
      <c r="AN522" s="183" t="str">
        <f>INDEX(ATS!$A:$AE,MATCH(ATS!$AJ522,ATS!$AD:$AD,0),4)</f>
        <v>GRBLU-164</v>
      </c>
      <c r="AP522" s="149">
        <v>7048652277633</v>
      </c>
      <c r="AQ522" s="149">
        <f t="shared" si="34"/>
        <v>7048652277633</v>
      </c>
      <c r="AR522" s="182">
        <f>INDEX(ATS!$A:$AE,MATCH(ATS!$AP522,ATS!$AD:$AD,0),1)</f>
        <v>828094</v>
      </c>
      <c r="AS522" s="182" t="str">
        <f>INDEX(ATS!$A:$AE,MATCH(ATS!$AP522,ATS!$AD:$AD,0),2)</f>
        <v>Hunter Light Shorts W</v>
      </c>
      <c r="AT522" s="182" t="str">
        <f>INDEX(ATS!$A:$AE,MATCH(ATS!$AP522,ATS!$AD:$AD,0),4)</f>
        <v>SEGRY-S</v>
      </c>
      <c r="AU522" s="148" t="str">
        <f>INDEX(ATS!$A:$AE,MATCH(ATS!$AP522,ATS!$AD:$AD,0),7)</f>
        <v>Active</v>
      </c>
    </row>
    <row r="523" spans="1:47" x14ac:dyDescent="0.2">
      <c r="A523">
        <v>820175</v>
      </c>
      <c r="B523" t="s">
        <v>695</v>
      </c>
      <c r="C523" t="s">
        <v>4226</v>
      </c>
      <c r="D523" t="s">
        <v>4277</v>
      </c>
      <c r="E523" t="s">
        <v>2130</v>
      </c>
      <c r="F523" t="s">
        <v>8</v>
      </c>
      <c r="G523" t="s">
        <v>128</v>
      </c>
      <c r="H523">
        <v>-23</v>
      </c>
      <c r="I523">
        <v>-23</v>
      </c>
      <c r="J523">
        <v>-23</v>
      </c>
      <c r="K523">
        <v>-23</v>
      </c>
      <c r="L523">
        <v>-23</v>
      </c>
      <c r="M523">
        <v>-23</v>
      </c>
      <c r="N523">
        <v>-23</v>
      </c>
      <c r="O523">
        <v>-23</v>
      </c>
      <c r="P523">
        <v>-23</v>
      </c>
      <c r="Q523">
        <v>-23</v>
      </c>
      <c r="R523">
        <v>-23</v>
      </c>
      <c r="S523">
        <v>-23</v>
      </c>
      <c r="T523">
        <v>-23</v>
      </c>
      <c r="U523">
        <v>-23</v>
      </c>
      <c r="V523">
        <v>-23</v>
      </c>
      <c r="W523">
        <v>-23</v>
      </c>
      <c r="X523">
        <v>-23</v>
      </c>
      <c r="Y523">
        <v>-23</v>
      </c>
      <c r="Z523">
        <v>-23</v>
      </c>
      <c r="AA523">
        <v>-23</v>
      </c>
      <c r="AC523" s="180" t="str">
        <f t="shared" si="35"/>
        <v>820175-77200-S</v>
      </c>
      <c r="AD523" s="181" t="str">
        <f>IF(B523="NET","",IF(B523="","",IFERROR(VLOOKUP(AC523,EAN!$A:$B,2,FALSE),"MANGLER - MÅ OPPDATERE EAN-FANEN")))</f>
        <v>MANGLER - MÅ OPPDATERE EAN-FANEN</v>
      </c>
      <c r="AE523" s="180">
        <f t="shared" si="32"/>
        <v>-23</v>
      </c>
      <c r="AF523" s="180">
        <f t="shared" si="33"/>
        <v>-23</v>
      </c>
      <c r="AH523" s="149" t="str">
        <f>IF(B523="NET","",IFERROR(VLOOKUP(AD523,'2) Order Form'!$W$9:$W$684,1,FALSE),"Ikke med I order form"))</f>
        <v>Ikke med I order form</v>
      </c>
      <c r="AI523" s="171"/>
      <c r="AJ523" s="159">
        <v>7048652327338</v>
      </c>
      <c r="AK523" s="149">
        <f>IFERROR(VLOOKUP(AJ523,'2) Order Form'!$W$9:$W$724,1,FALSE),"Ikke med I order form")</f>
        <v>7048652327338</v>
      </c>
      <c r="AL523" s="182">
        <f>INDEX(ATS!$A:$AE,MATCH(ATS!$AJ523,ATS!$AD:$AD,0),1)</f>
        <v>828106</v>
      </c>
      <c r="AM523" s="182" t="str">
        <f>INDEX(ATS!$A:$AE,MATCH(ATS!$AJ523,ATS!$AD:$AD,0),2)</f>
        <v>Hunter LS Jersey JR</v>
      </c>
      <c r="AN523" s="183" t="str">
        <f>INDEX(ATS!$A:$AE,MATCH(ATS!$AJ523,ATS!$AD:$AD,0),4)</f>
        <v>RBLUE-128</v>
      </c>
      <c r="AP523" s="149">
        <v>7048652277626</v>
      </c>
      <c r="AQ523" s="149">
        <f t="shared" si="34"/>
        <v>7048652277626</v>
      </c>
      <c r="AR523" s="182">
        <f>INDEX(ATS!$A:$AE,MATCH(ATS!$AP523,ATS!$AD:$AD,0),1)</f>
        <v>828094</v>
      </c>
      <c r="AS523" s="182" t="str">
        <f>INDEX(ATS!$A:$AE,MATCH(ATS!$AP523,ATS!$AD:$AD,0),2)</f>
        <v>Hunter Light Shorts W</v>
      </c>
      <c r="AT523" s="182" t="str">
        <f>INDEX(ATS!$A:$AE,MATCH(ATS!$AP523,ATS!$AD:$AD,0),4)</f>
        <v>SEGRY-M</v>
      </c>
      <c r="AU523" s="148" t="str">
        <f>INDEX(ATS!$A:$AE,MATCH(ATS!$AP523,ATS!$AD:$AD,0),7)</f>
        <v>Active</v>
      </c>
    </row>
    <row r="524" spans="1:47" x14ac:dyDescent="0.2">
      <c r="A524">
        <v>820175</v>
      </c>
      <c r="B524" t="s">
        <v>695</v>
      </c>
      <c r="C524" t="s">
        <v>4226</v>
      </c>
      <c r="D524" t="s">
        <v>4278</v>
      </c>
      <c r="E524" t="s">
        <v>2130</v>
      </c>
      <c r="F524" t="s">
        <v>7</v>
      </c>
      <c r="G524" t="s">
        <v>128</v>
      </c>
      <c r="H524">
        <v>-28</v>
      </c>
      <c r="I524">
        <v>-28</v>
      </c>
      <c r="J524">
        <v>-28</v>
      </c>
      <c r="K524">
        <v>-28</v>
      </c>
      <c r="L524">
        <v>-28</v>
      </c>
      <c r="M524">
        <v>-28</v>
      </c>
      <c r="N524">
        <v>-28</v>
      </c>
      <c r="O524">
        <v>-28</v>
      </c>
      <c r="P524">
        <v>-28</v>
      </c>
      <c r="Q524">
        <v>-28</v>
      </c>
      <c r="R524">
        <v>-28</v>
      </c>
      <c r="S524">
        <v>-28</v>
      </c>
      <c r="T524">
        <v>-28</v>
      </c>
      <c r="U524">
        <v>-28</v>
      </c>
      <c r="V524">
        <v>-28</v>
      </c>
      <c r="W524">
        <v>-28</v>
      </c>
      <c r="X524">
        <v>-28</v>
      </c>
      <c r="Y524">
        <v>-28</v>
      </c>
      <c r="Z524">
        <v>-28</v>
      </c>
      <c r="AA524">
        <v>-28</v>
      </c>
      <c r="AC524" s="180" t="str">
        <f t="shared" si="35"/>
        <v>820175-77200-M</v>
      </c>
      <c r="AD524" s="181" t="str">
        <f>IF(B524="NET","",IF(B524="","",IFERROR(VLOOKUP(AC524,EAN!$A:$B,2,FALSE),"MANGLER - MÅ OPPDATERE EAN-FANEN")))</f>
        <v>MANGLER - MÅ OPPDATERE EAN-FANEN</v>
      </c>
      <c r="AE524" s="180">
        <f t="shared" si="32"/>
        <v>-28</v>
      </c>
      <c r="AF524" s="180">
        <f t="shared" si="33"/>
        <v>-28</v>
      </c>
      <c r="AH524" s="149" t="str">
        <f>IF(B524="NET","",IFERROR(VLOOKUP(AD524,'2) Order Form'!$W$9:$W$684,1,FALSE),"Ikke med I order form"))</f>
        <v>Ikke med I order form</v>
      </c>
      <c r="AI524" s="171"/>
      <c r="AJ524" s="159">
        <v>7048652327345</v>
      </c>
      <c r="AK524" s="149">
        <f>IFERROR(VLOOKUP(AJ524,'2) Order Form'!$W$9:$W$724,1,FALSE),"Ikke med I order form")</f>
        <v>7048652327345</v>
      </c>
      <c r="AL524" s="182">
        <f>INDEX(ATS!$A:$AE,MATCH(ATS!$AJ524,ATS!$AD:$AD,0),1)</f>
        <v>828106</v>
      </c>
      <c r="AM524" s="182" t="str">
        <f>INDEX(ATS!$A:$AE,MATCH(ATS!$AJ524,ATS!$AD:$AD,0),2)</f>
        <v>Hunter LS Jersey JR</v>
      </c>
      <c r="AN524" s="183" t="str">
        <f>INDEX(ATS!$A:$AE,MATCH(ATS!$AJ524,ATS!$AD:$AD,0),4)</f>
        <v>RBLUE-140</v>
      </c>
      <c r="AP524" s="149">
        <v>7048652277619</v>
      </c>
      <c r="AQ524" s="149">
        <f t="shared" si="34"/>
        <v>7048652277619</v>
      </c>
      <c r="AR524" s="182">
        <f>INDEX(ATS!$A:$AE,MATCH(ATS!$AP524,ATS!$AD:$AD,0),1)</f>
        <v>828094</v>
      </c>
      <c r="AS524" s="182" t="str">
        <f>INDEX(ATS!$A:$AE,MATCH(ATS!$AP524,ATS!$AD:$AD,0),2)</f>
        <v>Hunter Light Shorts W</v>
      </c>
      <c r="AT524" s="182" t="str">
        <f>INDEX(ATS!$A:$AE,MATCH(ATS!$AP524,ATS!$AD:$AD,0),4)</f>
        <v>SEGRY-L</v>
      </c>
      <c r="AU524" s="148" t="str">
        <f>INDEX(ATS!$A:$AE,MATCH(ATS!$AP524,ATS!$AD:$AD,0),7)</f>
        <v>Active</v>
      </c>
    </row>
    <row r="525" spans="1:47" x14ac:dyDescent="0.2">
      <c r="A525">
        <v>820175</v>
      </c>
      <c r="B525" t="s">
        <v>695</v>
      </c>
      <c r="C525" t="s">
        <v>4226</v>
      </c>
      <c r="D525" t="s">
        <v>4279</v>
      </c>
      <c r="E525" t="s">
        <v>2130</v>
      </c>
      <c r="F525" t="s">
        <v>67</v>
      </c>
      <c r="G525" t="s">
        <v>128</v>
      </c>
      <c r="H525">
        <v>-43</v>
      </c>
      <c r="I525">
        <v>-43</v>
      </c>
      <c r="J525">
        <v>-43</v>
      </c>
      <c r="K525">
        <v>-43</v>
      </c>
      <c r="L525">
        <v>-43</v>
      </c>
      <c r="M525">
        <v>-43</v>
      </c>
      <c r="N525">
        <v>-43</v>
      </c>
      <c r="O525">
        <v>-43</v>
      </c>
      <c r="P525">
        <v>-43</v>
      </c>
      <c r="Q525">
        <v>-43</v>
      </c>
      <c r="R525">
        <v>-43</v>
      </c>
      <c r="S525">
        <v>-43</v>
      </c>
      <c r="T525">
        <v>-43</v>
      </c>
      <c r="U525">
        <v>-43</v>
      </c>
      <c r="V525">
        <v>-43</v>
      </c>
      <c r="W525">
        <v>-43</v>
      </c>
      <c r="X525">
        <v>-43</v>
      </c>
      <c r="Y525">
        <v>-43</v>
      </c>
      <c r="Z525">
        <v>-43</v>
      </c>
      <c r="AA525">
        <v>-43</v>
      </c>
      <c r="AC525" s="180" t="str">
        <f t="shared" si="35"/>
        <v>820175-77200-L</v>
      </c>
      <c r="AD525" s="181" t="str">
        <f>IF(B525="NET","",IF(B525="","",IFERROR(VLOOKUP(AC525,EAN!$A:$B,2,FALSE),"MANGLER - MÅ OPPDATERE EAN-FANEN")))</f>
        <v>MANGLER - MÅ OPPDATERE EAN-FANEN</v>
      </c>
      <c r="AE525" s="180">
        <f t="shared" si="32"/>
        <v>-43</v>
      </c>
      <c r="AF525" s="180">
        <f t="shared" si="33"/>
        <v>-43</v>
      </c>
      <c r="AH525" s="149" t="str">
        <f>IF(B525="NET","",IFERROR(VLOOKUP(AD525,'2) Order Form'!$W$9:$W$684,1,FALSE),"Ikke med I order form"))</f>
        <v>Ikke med I order form</v>
      </c>
      <c r="AI525" s="171"/>
      <c r="AJ525" s="159">
        <v>7048652327352</v>
      </c>
      <c r="AK525" s="149">
        <f>IFERROR(VLOOKUP(AJ525,'2) Order Form'!$W$9:$W$724,1,FALSE),"Ikke med I order form")</f>
        <v>7048652327352</v>
      </c>
      <c r="AL525" s="182">
        <f>INDEX(ATS!$A:$AE,MATCH(ATS!$AJ525,ATS!$AD:$AD,0),1)</f>
        <v>828106</v>
      </c>
      <c r="AM525" s="182" t="str">
        <f>INDEX(ATS!$A:$AE,MATCH(ATS!$AJ525,ATS!$AD:$AD,0),2)</f>
        <v>Hunter LS Jersey JR</v>
      </c>
      <c r="AN525" s="183" t="str">
        <f>INDEX(ATS!$A:$AE,MATCH(ATS!$AJ525,ATS!$AD:$AD,0),4)</f>
        <v>RBLUE-152</v>
      </c>
      <c r="AP525" s="149">
        <v>7048652537126</v>
      </c>
      <c r="AQ525" s="149">
        <f t="shared" si="34"/>
        <v>7048652537126</v>
      </c>
      <c r="AR525" s="182">
        <f>INDEX(ATS!$A:$AE,MATCH(ATS!$AP525,ATS!$AD:$AD,0),1)</f>
        <v>828162</v>
      </c>
      <c r="AS525" s="182" t="str">
        <f>INDEX(ATS!$A:$AE,MATCH(ATS!$AP525,ATS!$AD:$AD,0),2)</f>
        <v>Hunter Slashed Shorts W</v>
      </c>
      <c r="AT525" s="182" t="str">
        <f>INDEX(ATS!$A:$AE,MATCH(ATS!$AP525,ATS!$AD:$AD,0),4)</f>
        <v>SEGRY-XS</v>
      </c>
      <c r="AU525" s="148" t="str">
        <f>INDEX(ATS!$A:$AE,MATCH(ATS!$AP525,ATS!$AD:$AD,0),7)</f>
        <v>Active</v>
      </c>
    </row>
    <row r="526" spans="1:47" x14ac:dyDescent="0.2">
      <c r="A526">
        <v>820175</v>
      </c>
      <c r="B526" t="s">
        <v>695</v>
      </c>
      <c r="C526" t="s">
        <v>4226</v>
      </c>
      <c r="D526" t="s">
        <v>4280</v>
      </c>
      <c r="E526" t="s">
        <v>2130</v>
      </c>
      <c r="F526" t="s">
        <v>68</v>
      </c>
      <c r="G526" t="s">
        <v>128</v>
      </c>
      <c r="H526">
        <v>-30</v>
      </c>
      <c r="I526">
        <v>-30</v>
      </c>
      <c r="J526">
        <v>-30</v>
      </c>
      <c r="K526">
        <v>-30</v>
      </c>
      <c r="L526">
        <v>-30</v>
      </c>
      <c r="M526">
        <v>-30</v>
      </c>
      <c r="N526">
        <v>-30</v>
      </c>
      <c r="O526">
        <v>-30</v>
      </c>
      <c r="P526">
        <v>-30</v>
      </c>
      <c r="Q526">
        <v>-30</v>
      </c>
      <c r="R526">
        <v>-30</v>
      </c>
      <c r="S526">
        <v>-30</v>
      </c>
      <c r="T526">
        <v>-30</v>
      </c>
      <c r="U526">
        <v>-30</v>
      </c>
      <c r="V526">
        <v>-30</v>
      </c>
      <c r="W526">
        <v>-30</v>
      </c>
      <c r="X526">
        <v>-30</v>
      </c>
      <c r="Y526">
        <v>-30</v>
      </c>
      <c r="Z526">
        <v>-30</v>
      </c>
      <c r="AA526">
        <v>-30</v>
      </c>
      <c r="AC526" s="180" t="str">
        <f t="shared" si="35"/>
        <v>820175-77200-XL</v>
      </c>
      <c r="AD526" s="181" t="str">
        <f>IF(B526="NET","",IF(B526="","",IFERROR(VLOOKUP(AC526,EAN!$A:$B,2,FALSE),"MANGLER - MÅ OPPDATERE EAN-FANEN")))</f>
        <v>MANGLER - MÅ OPPDATERE EAN-FANEN</v>
      </c>
      <c r="AE526" s="180">
        <f t="shared" si="32"/>
        <v>-30</v>
      </c>
      <c r="AF526" s="180">
        <f t="shared" si="33"/>
        <v>-30</v>
      </c>
      <c r="AH526" s="133" t="str">
        <f>IF(B526="NET","",IFERROR(VLOOKUP(AD526,'2) Order Form'!$W$9:$W$684,1,FALSE),"Ikke med I order form"))</f>
        <v>Ikke med I order form</v>
      </c>
      <c r="AJ526" s="159">
        <v>7048652327369</v>
      </c>
      <c r="AK526" s="149">
        <f>IFERROR(VLOOKUP(AJ526,'2) Order Form'!$W$9:$W$724,1,FALSE),"Ikke med I order form")</f>
        <v>7048652327369</v>
      </c>
      <c r="AL526" s="182">
        <f>INDEX(ATS!$A:$AE,MATCH(ATS!$AJ526,ATS!$AD:$AD,0),1)</f>
        <v>828106</v>
      </c>
      <c r="AM526" s="182" t="str">
        <f>INDEX(ATS!$A:$AE,MATCH(ATS!$AJ526,ATS!$AD:$AD,0),2)</f>
        <v>Hunter LS Jersey JR</v>
      </c>
      <c r="AN526" s="183" t="str">
        <f>INDEX(ATS!$A:$AE,MATCH(ATS!$AJ526,ATS!$AD:$AD,0),4)</f>
        <v>RBLUE-164</v>
      </c>
      <c r="AP526" s="149">
        <v>7048652537119</v>
      </c>
      <c r="AQ526" s="149">
        <f t="shared" si="34"/>
        <v>7048652537119</v>
      </c>
      <c r="AR526" s="182">
        <f>INDEX(ATS!$A:$AE,MATCH(ATS!$AP526,ATS!$AD:$AD,0),1)</f>
        <v>828162</v>
      </c>
      <c r="AS526" s="182" t="str">
        <f>INDEX(ATS!$A:$AE,MATCH(ATS!$AP526,ATS!$AD:$AD,0),2)</f>
        <v>Hunter Slashed Shorts W</v>
      </c>
      <c r="AT526" s="182" t="str">
        <f>INDEX(ATS!$A:$AE,MATCH(ATS!$AP526,ATS!$AD:$AD,0),4)</f>
        <v>SEGRY-S</v>
      </c>
      <c r="AU526" s="148" t="str">
        <f>INDEX(ATS!$A:$AE,MATCH(ATS!$AP526,ATS!$AD:$AD,0),7)</f>
        <v>Active</v>
      </c>
    </row>
    <row r="527" spans="1:47" x14ac:dyDescent="0.2">
      <c r="A527">
        <v>820175</v>
      </c>
      <c r="B527" t="s">
        <v>695</v>
      </c>
      <c r="C527" t="s">
        <v>4226</v>
      </c>
      <c r="D527" t="s">
        <v>142</v>
      </c>
      <c r="E527" t="s">
        <v>94</v>
      </c>
      <c r="F527" t="s">
        <v>8</v>
      </c>
      <c r="G527" t="s">
        <v>128</v>
      </c>
      <c r="H527">
        <v>-12</v>
      </c>
      <c r="I527">
        <v>-12</v>
      </c>
      <c r="J527">
        <v>-12</v>
      </c>
      <c r="K527">
        <v>-12</v>
      </c>
      <c r="L527">
        <v>-12</v>
      </c>
      <c r="M527">
        <v>-12</v>
      </c>
      <c r="N527">
        <v>-12</v>
      </c>
      <c r="O527">
        <v>-12</v>
      </c>
      <c r="P527">
        <v>-12</v>
      </c>
      <c r="Q527">
        <v>-12</v>
      </c>
      <c r="R527">
        <v>-12</v>
      </c>
      <c r="S527">
        <v>-12</v>
      </c>
      <c r="T527">
        <v>-12</v>
      </c>
      <c r="U527">
        <v>-12</v>
      </c>
      <c r="V527">
        <v>-12</v>
      </c>
      <c r="W527">
        <v>-12</v>
      </c>
      <c r="X527">
        <v>-12</v>
      </c>
      <c r="Y527">
        <v>-12</v>
      </c>
      <c r="Z527">
        <v>-12</v>
      </c>
      <c r="AA527">
        <v>-12</v>
      </c>
      <c r="AC527" s="180" t="str">
        <f t="shared" si="35"/>
        <v>820175-BLACK-S</v>
      </c>
      <c r="AD527" s="181">
        <f>IF(B527="NET","",IF(B527="","",IFERROR(VLOOKUP(AC527,EAN!$A:$B,2,FALSE),"MANGLER - MÅ OPPDATERE EAN-FANEN")))</f>
        <v>7048652339850</v>
      </c>
      <c r="AE527" s="180">
        <f t="shared" si="32"/>
        <v>-12</v>
      </c>
      <c r="AF527" s="180">
        <f t="shared" si="33"/>
        <v>-12</v>
      </c>
      <c r="AH527" s="133" t="str">
        <f>IF(B527="NET","",IFERROR(VLOOKUP(AD527,'2) Order Form'!$W$9:$W$684,1,FALSE),"Ikke med I order form"))</f>
        <v>Ikke med I order form</v>
      </c>
      <c r="AJ527" s="159">
        <v>7048652326805</v>
      </c>
      <c r="AK527" s="149">
        <f>IFERROR(VLOOKUP(AJ527,'2) Order Form'!$W$9:$W$724,1,FALSE),"Ikke med I order form")</f>
        <v>7048652326805</v>
      </c>
      <c r="AL527" s="182">
        <f>INDEX(ATS!$A:$AE,MATCH(ATS!$AJ527,ATS!$AD:$AD,0),1)</f>
        <v>828105</v>
      </c>
      <c r="AM527" s="182" t="str">
        <f>INDEX(ATS!$A:$AE,MATCH(ATS!$AJ527,ATS!$AD:$AD,0),2)</f>
        <v>Hunter SS Jersey JR</v>
      </c>
      <c r="AN527" s="183" t="str">
        <f>INDEX(ATS!$A:$AE,MATCH(ATS!$AJ527,ATS!$AD:$AD,0),4)</f>
        <v>GRBLU-128</v>
      </c>
      <c r="AP527" s="149">
        <v>7048652537102</v>
      </c>
      <c r="AQ527" s="149">
        <f t="shared" si="34"/>
        <v>7048652537102</v>
      </c>
      <c r="AR527" s="182">
        <f>INDEX(ATS!$A:$AE,MATCH(ATS!$AP527,ATS!$AD:$AD,0),1)</f>
        <v>828162</v>
      </c>
      <c r="AS527" s="182" t="str">
        <f>INDEX(ATS!$A:$AE,MATCH(ATS!$AP527,ATS!$AD:$AD,0),2)</f>
        <v>Hunter Slashed Shorts W</v>
      </c>
      <c r="AT527" s="182" t="str">
        <f>INDEX(ATS!$A:$AE,MATCH(ATS!$AP527,ATS!$AD:$AD,0),4)</f>
        <v>SEGRY-M</v>
      </c>
      <c r="AU527" s="148" t="str">
        <f>INDEX(ATS!$A:$AE,MATCH(ATS!$AP527,ATS!$AD:$AD,0),7)</f>
        <v>Active</v>
      </c>
    </row>
    <row r="528" spans="1:47" x14ac:dyDescent="0.2">
      <c r="A528">
        <v>820175</v>
      </c>
      <c r="B528" t="s">
        <v>695</v>
      </c>
      <c r="C528" t="s">
        <v>4226</v>
      </c>
      <c r="D528" t="s">
        <v>143</v>
      </c>
      <c r="E528" t="s">
        <v>94</v>
      </c>
      <c r="F528" t="s">
        <v>7</v>
      </c>
      <c r="G528" t="s">
        <v>128</v>
      </c>
      <c r="H528">
        <v>-63</v>
      </c>
      <c r="I528">
        <v>-63</v>
      </c>
      <c r="J528">
        <v>-63</v>
      </c>
      <c r="K528">
        <v>-63</v>
      </c>
      <c r="L528">
        <v>-63</v>
      </c>
      <c r="M528">
        <v>-63</v>
      </c>
      <c r="N528">
        <v>-63</v>
      </c>
      <c r="O528">
        <v>-63</v>
      </c>
      <c r="P528">
        <v>-63</v>
      </c>
      <c r="Q528">
        <v>-63</v>
      </c>
      <c r="R528">
        <v>-63</v>
      </c>
      <c r="S528">
        <v>-63</v>
      </c>
      <c r="T528">
        <v>-63</v>
      </c>
      <c r="U528">
        <v>-63</v>
      </c>
      <c r="V528">
        <v>-63</v>
      </c>
      <c r="W528">
        <v>-63</v>
      </c>
      <c r="X528">
        <v>-63</v>
      </c>
      <c r="Y528">
        <v>-63</v>
      </c>
      <c r="Z528">
        <v>-63</v>
      </c>
      <c r="AA528">
        <v>-63</v>
      </c>
      <c r="AC528" s="180" t="str">
        <f t="shared" si="35"/>
        <v>820175-BLACK-M</v>
      </c>
      <c r="AD528" s="181">
        <f>IF(B528="NET","",IF(B528="","",IFERROR(VLOOKUP(AC528,EAN!$A:$B,2,FALSE),"MANGLER - MÅ OPPDATERE EAN-FANEN")))</f>
        <v>7048652339843</v>
      </c>
      <c r="AE528" s="180">
        <f t="shared" si="32"/>
        <v>-63</v>
      </c>
      <c r="AF528" s="180">
        <f t="shared" si="33"/>
        <v>-63</v>
      </c>
      <c r="AH528" s="133" t="str">
        <f>IF(B528="NET","",IFERROR(VLOOKUP(AD528,'2) Order Form'!$W$9:$W$684,1,FALSE),"Ikke med I order form"))</f>
        <v>Ikke med I order form</v>
      </c>
      <c r="AJ528" s="159">
        <v>7048652326812</v>
      </c>
      <c r="AK528" s="149">
        <f>IFERROR(VLOOKUP(AJ528,'2) Order Form'!$W$9:$W$724,1,FALSE),"Ikke med I order form")</f>
        <v>7048652326812</v>
      </c>
      <c r="AL528" s="182">
        <f>INDEX(ATS!$A:$AE,MATCH(ATS!$AJ528,ATS!$AD:$AD,0),1)</f>
        <v>828105</v>
      </c>
      <c r="AM528" s="182" t="str">
        <f>INDEX(ATS!$A:$AE,MATCH(ATS!$AJ528,ATS!$AD:$AD,0),2)</f>
        <v>Hunter SS Jersey JR</v>
      </c>
      <c r="AN528" s="183" t="str">
        <f>INDEX(ATS!$A:$AE,MATCH(ATS!$AJ528,ATS!$AD:$AD,0),4)</f>
        <v>GRBLU-140</v>
      </c>
      <c r="AP528" s="149">
        <v>7048652537096</v>
      </c>
      <c r="AQ528" s="149">
        <f t="shared" si="34"/>
        <v>7048652537096</v>
      </c>
      <c r="AR528" s="182">
        <f>INDEX(ATS!$A:$AE,MATCH(ATS!$AP528,ATS!$AD:$AD,0),1)</f>
        <v>828162</v>
      </c>
      <c r="AS528" s="182" t="str">
        <f>INDEX(ATS!$A:$AE,MATCH(ATS!$AP528,ATS!$AD:$AD,0),2)</f>
        <v>Hunter Slashed Shorts W</v>
      </c>
      <c r="AT528" s="182" t="str">
        <f>INDEX(ATS!$A:$AE,MATCH(ATS!$AP528,ATS!$AD:$AD,0),4)</f>
        <v>SEGRY-L</v>
      </c>
      <c r="AU528" s="148" t="str">
        <f>INDEX(ATS!$A:$AE,MATCH(ATS!$AP528,ATS!$AD:$AD,0),7)</f>
        <v>Active</v>
      </c>
    </row>
    <row r="529" spans="1:47" x14ac:dyDescent="0.2">
      <c r="A529">
        <v>820175</v>
      </c>
      <c r="B529" t="s">
        <v>695</v>
      </c>
      <c r="C529" t="s">
        <v>4226</v>
      </c>
      <c r="D529" t="s">
        <v>144</v>
      </c>
      <c r="E529" t="s">
        <v>94</v>
      </c>
      <c r="F529" t="s">
        <v>67</v>
      </c>
      <c r="G529" t="s">
        <v>128</v>
      </c>
      <c r="H529">
        <v>-11</v>
      </c>
      <c r="I529">
        <v>-11</v>
      </c>
      <c r="J529">
        <v>-11</v>
      </c>
      <c r="K529">
        <v>-11</v>
      </c>
      <c r="L529">
        <v>-11</v>
      </c>
      <c r="M529">
        <v>-11</v>
      </c>
      <c r="N529">
        <v>-11</v>
      </c>
      <c r="O529">
        <v>-11</v>
      </c>
      <c r="P529">
        <v>-11</v>
      </c>
      <c r="Q529">
        <v>-11</v>
      </c>
      <c r="R529">
        <v>-11</v>
      </c>
      <c r="S529">
        <v>-11</v>
      </c>
      <c r="T529">
        <v>-11</v>
      </c>
      <c r="U529">
        <v>-11</v>
      </c>
      <c r="V529">
        <v>-11</v>
      </c>
      <c r="W529">
        <v>-11</v>
      </c>
      <c r="X529">
        <v>-11</v>
      </c>
      <c r="Y529">
        <v>-11</v>
      </c>
      <c r="Z529">
        <v>-11</v>
      </c>
      <c r="AA529">
        <v>-11</v>
      </c>
      <c r="AC529" s="180" t="str">
        <f t="shared" si="35"/>
        <v>820175-BLACK-L</v>
      </c>
      <c r="AD529" s="181">
        <f>IF(B529="NET","",IF(B529="","",IFERROR(VLOOKUP(AC529,EAN!$A:$B,2,FALSE),"MANGLER - MÅ OPPDATERE EAN-FANEN")))</f>
        <v>7048652339836</v>
      </c>
      <c r="AE529" s="180">
        <f t="shared" si="32"/>
        <v>-11</v>
      </c>
      <c r="AF529" s="180">
        <f t="shared" si="33"/>
        <v>-11</v>
      </c>
      <c r="AH529" s="133" t="str">
        <f>IF(B529="NET","",IFERROR(VLOOKUP(AD529,'2) Order Form'!$W$9:$W$684,1,FALSE),"Ikke med I order form"))</f>
        <v>Ikke med I order form</v>
      </c>
      <c r="AJ529" s="159">
        <v>7048652326829</v>
      </c>
      <c r="AK529" s="149">
        <f>IFERROR(VLOOKUP(AJ529,'2) Order Form'!$W$9:$W$724,1,FALSE),"Ikke med I order form")</f>
        <v>7048652326829</v>
      </c>
      <c r="AL529" s="182">
        <f>INDEX(ATS!$A:$AE,MATCH(ATS!$AJ529,ATS!$AD:$AD,0),1)</f>
        <v>828105</v>
      </c>
      <c r="AM529" s="182" t="str">
        <f>INDEX(ATS!$A:$AE,MATCH(ATS!$AJ529,ATS!$AD:$AD,0),2)</f>
        <v>Hunter SS Jersey JR</v>
      </c>
      <c r="AN529" s="183" t="str">
        <f>INDEX(ATS!$A:$AE,MATCH(ATS!$AJ529,ATS!$AD:$AD,0),4)</f>
        <v>GRBLU-152</v>
      </c>
      <c r="AP529" s="149">
        <v>7048652666482</v>
      </c>
      <c r="AQ529" s="149">
        <f t="shared" si="34"/>
        <v>7048652666482</v>
      </c>
      <c r="AR529" s="182">
        <f>INDEX(ATS!$A:$AE,MATCH(ATS!$AP529,ATS!$AD:$AD,0),1)</f>
        <v>810119</v>
      </c>
      <c r="AS529" s="182" t="str">
        <f>INDEX(ATS!$A:$AE,MATCH(ATS!$AP529,ATS!$AD:$AD,0),2)</f>
        <v>Crossfire Bib Shorts W</v>
      </c>
      <c r="AT529" s="182" t="str">
        <f>INDEX(ATS!$A:$AE,MATCH(ATS!$AP529,ATS!$AD:$AD,0),4)</f>
        <v>BLACK-XS</v>
      </c>
      <c r="AU529" s="148" t="str">
        <f>INDEX(ATS!$A:$AE,MATCH(ATS!$AP529,ATS!$AD:$AD,0),7)</f>
        <v>Active</v>
      </c>
    </row>
    <row r="530" spans="1:47" x14ac:dyDescent="0.2">
      <c r="A530">
        <v>820175</v>
      </c>
      <c r="B530" t="s">
        <v>695</v>
      </c>
      <c r="C530" t="s">
        <v>4226</v>
      </c>
      <c r="D530" t="s">
        <v>145</v>
      </c>
      <c r="E530" t="s">
        <v>94</v>
      </c>
      <c r="F530" t="s">
        <v>68</v>
      </c>
      <c r="G530" t="s">
        <v>128</v>
      </c>
      <c r="H530">
        <v>-66</v>
      </c>
      <c r="I530">
        <v>-66</v>
      </c>
      <c r="J530">
        <v>-66</v>
      </c>
      <c r="K530">
        <v>-66</v>
      </c>
      <c r="L530">
        <v>-66</v>
      </c>
      <c r="M530">
        <v>-66</v>
      </c>
      <c r="N530">
        <v>-66</v>
      </c>
      <c r="O530">
        <v>-66</v>
      </c>
      <c r="P530">
        <v>-66</v>
      </c>
      <c r="Q530">
        <v>-66</v>
      </c>
      <c r="R530">
        <v>-66</v>
      </c>
      <c r="S530">
        <v>-66</v>
      </c>
      <c r="T530">
        <v>-66</v>
      </c>
      <c r="U530">
        <v>-66</v>
      </c>
      <c r="V530">
        <v>-66</v>
      </c>
      <c r="W530">
        <v>-66</v>
      </c>
      <c r="X530">
        <v>-66</v>
      </c>
      <c r="Y530">
        <v>-66</v>
      </c>
      <c r="Z530">
        <v>-66</v>
      </c>
      <c r="AA530">
        <v>-66</v>
      </c>
      <c r="AC530" s="180" t="str">
        <f t="shared" si="35"/>
        <v>820175-BLACK-XL</v>
      </c>
      <c r="AD530" s="181">
        <f>IF(B530="NET","",IF(B530="","",IFERROR(VLOOKUP(AC530,EAN!$A:$B,2,FALSE),"MANGLER - MÅ OPPDATERE EAN-FANEN")))</f>
        <v>7048652339867</v>
      </c>
      <c r="AE530" s="180">
        <f t="shared" si="32"/>
        <v>-66</v>
      </c>
      <c r="AF530" s="180">
        <f t="shared" si="33"/>
        <v>-66</v>
      </c>
      <c r="AH530" s="133" t="str">
        <f>IF(B530="NET","",IFERROR(VLOOKUP(AD530,'2) Order Form'!$W$9:$W$684,1,FALSE),"Ikke med I order form"))</f>
        <v>Ikke med I order form</v>
      </c>
      <c r="AJ530" s="159">
        <v>7048652326836</v>
      </c>
      <c r="AK530" s="149">
        <f>IFERROR(VLOOKUP(AJ530,'2) Order Form'!$W$9:$W$724,1,FALSE),"Ikke med I order form")</f>
        <v>7048652326836</v>
      </c>
      <c r="AL530" s="182">
        <f>INDEX(ATS!$A:$AE,MATCH(ATS!$AJ530,ATS!$AD:$AD,0),1)</f>
        <v>828105</v>
      </c>
      <c r="AM530" s="182" t="str">
        <f>INDEX(ATS!$A:$AE,MATCH(ATS!$AJ530,ATS!$AD:$AD,0),2)</f>
        <v>Hunter SS Jersey JR</v>
      </c>
      <c r="AN530" s="183" t="str">
        <f>INDEX(ATS!$A:$AE,MATCH(ATS!$AJ530,ATS!$AD:$AD,0),4)</f>
        <v>GRBLU-164</v>
      </c>
      <c r="AP530" s="149">
        <v>7048652666475</v>
      </c>
      <c r="AQ530" s="149">
        <f t="shared" si="34"/>
        <v>7048652666475</v>
      </c>
      <c r="AR530" s="182">
        <f>INDEX(ATS!$A:$AE,MATCH(ATS!$AP530,ATS!$AD:$AD,0),1)</f>
        <v>810119</v>
      </c>
      <c r="AS530" s="182" t="str">
        <f>INDEX(ATS!$A:$AE,MATCH(ATS!$AP530,ATS!$AD:$AD,0),2)</f>
        <v>Crossfire Bib Shorts W</v>
      </c>
      <c r="AT530" s="182" t="str">
        <f>INDEX(ATS!$A:$AE,MATCH(ATS!$AP530,ATS!$AD:$AD,0),4)</f>
        <v>BLACK-S</v>
      </c>
      <c r="AU530" s="148" t="str">
        <f>INDEX(ATS!$A:$AE,MATCH(ATS!$AP530,ATS!$AD:$AD,0),7)</f>
        <v>Active</v>
      </c>
    </row>
    <row r="531" spans="1:47" x14ac:dyDescent="0.2">
      <c r="A531">
        <v>820175</v>
      </c>
      <c r="B531" t="s">
        <v>695</v>
      </c>
      <c r="C531" t="s">
        <v>4226</v>
      </c>
      <c r="D531" t="s">
        <v>414</v>
      </c>
      <c r="E531" t="s">
        <v>134</v>
      </c>
      <c r="F531" t="s">
        <v>8</v>
      </c>
      <c r="G531" t="s">
        <v>128</v>
      </c>
      <c r="H531">
        <v>21</v>
      </c>
      <c r="I531">
        <v>21</v>
      </c>
      <c r="J531">
        <v>21</v>
      </c>
      <c r="K531">
        <v>21</v>
      </c>
      <c r="L531">
        <v>21</v>
      </c>
      <c r="M531">
        <v>21</v>
      </c>
      <c r="N531">
        <v>21</v>
      </c>
      <c r="O531">
        <v>21</v>
      </c>
      <c r="P531">
        <v>21</v>
      </c>
      <c r="Q531">
        <v>21</v>
      </c>
      <c r="R531">
        <v>21</v>
      </c>
      <c r="S531">
        <v>21</v>
      </c>
      <c r="T531">
        <v>21</v>
      </c>
      <c r="U531">
        <v>21</v>
      </c>
      <c r="V531">
        <v>21</v>
      </c>
      <c r="W531">
        <v>21</v>
      </c>
      <c r="X531">
        <v>21</v>
      </c>
      <c r="Y531">
        <v>21</v>
      </c>
      <c r="Z531">
        <v>21</v>
      </c>
      <c r="AA531">
        <v>21</v>
      </c>
      <c r="AC531" s="180" t="str">
        <f t="shared" si="35"/>
        <v>820175-BTWHT-S</v>
      </c>
      <c r="AD531" s="181">
        <f>IF(B531="NET","",IF(B531="","",IFERROR(VLOOKUP(AC531,EAN!$A:$B,2,FALSE),"MANGLER - MÅ OPPDATERE EAN-FANEN")))</f>
        <v>7048652339898</v>
      </c>
      <c r="AE531" s="180">
        <f t="shared" si="32"/>
        <v>21</v>
      </c>
      <c r="AF531" s="180">
        <f t="shared" si="33"/>
        <v>21</v>
      </c>
      <c r="AH531" s="133" t="str">
        <f>IF(B531="NET","",IFERROR(VLOOKUP(AD531,'2) Order Form'!$W$9:$W$684,1,FALSE),"Ikke med I order form"))</f>
        <v>Ikke med I order form</v>
      </c>
      <c r="AJ531" s="159">
        <v>7048652326881</v>
      </c>
      <c r="AK531" s="149">
        <f>IFERROR(VLOOKUP(AJ531,'2) Order Form'!$W$9:$W$724,1,FALSE),"Ikke med I order form")</f>
        <v>7048652326881</v>
      </c>
      <c r="AL531" s="182">
        <f>INDEX(ATS!$A:$AE,MATCH(ATS!$AJ531,ATS!$AD:$AD,0),1)</f>
        <v>828105</v>
      </c>
      <c r="AM531" s="182" t="str">
        <f>INDEX(ATS!$A:$AE,MATCH(ATS!$AJ531,ATS!$AD:$AD,0),2)</f>
        <v>Hunter SS Jersey JR</v>
      </c>
      <c r="AN531" s="183" t="str">
        <f>INDEX(ATS!$A:$AE,MATCH(ATS!$AJ531,ATS!$AD:$AD,0),4)</f>
        <v>ONBLU-128</v>
      </c>
      <c r="AP531" s="149">
        <v>7048652666468</v>
      </c>
      <c r="AQ531" s="149">
        <f t="shared" si="34"/>
        <v>7048652666468</v>
      </c>
      <c r="AR531" s="182">
        <f>INDEX(ATS!$A:$AE,MATCH(ATS!$AP531,ATS!$AD:$AD,0),1)</f>
        <v>810119</v>
      </c>
      <c r="AS531" s="182" t="str">
        <f>INDEX(ATS!$A:$AE,MATCH(ATS!$AP531,ATS!$AD:$AD,0),2)</f>
        <v>Crossfire Bib Shorts W</v>
      </c>
      <c r="AT531" s="182" t="str">
        <f>INDEX(ATS!$A:$AE,MATCH(ATS!$AP531,ATS!$AD:$AD,0),4)</f>
        <v>BLACK-M</v>
      </c>
      <c r="AU531" s="148" t="str">
        <f>INDEX(ATS!$A:$AE,MATCH(ATS!$AP531,ATS!$AD:$AD,0),7)</f>
        <v>Active</v>
      </c>
    </row>
    <row r="532" spans="1:47" x14ac:dyDescent="0.2">
      <c r="A532">
        <v>820175</v>
      </c>
      <c r="B532" t="s">
        <v>695</v>
      </c>
      <c r="C532" t="s">
        <v>4226</v>
      </c>
      <c r="D532" t="s">
        <v>170</v>
      </c>
      <c r="E532" t="s">
        <v>134</v>
      </c>
      <c r="F532" t="s">
        <v>7</v>
      </c>
      <c r="G532" t="s">
        <v>128</v>
      </c>
      <c r="H532">
        <v>45</v>
      </c>
      <c r="I532">
        <v>45</v>
      </c>
      <c r="J532">
        <v>45</v>
      </c>
      <c r="K532">
        <v>45</v>
      </c>
      <c r="L532">
        <v>45</v>
      </c>
      <c r="M532">
        <v>45</v>
      </c>
      <c r="N532">
        <v>45</v>
      </c>
      <c r="O532">
        <v>45</v>
      </c>
      <c r="P532">
        <v>45</v>
      </c>
      <c r="Q532">
        <v>45</v>
      </c>
      <c r="R532">
        <v>45</v>
      </c>
      <c r="S532">
        <v>45</v>
      </c>
      <c r="T532">
        <v>45</v>
      </c>
      <c r="U532">
        <v>45</v>
      </c>
      <c r="V532">
        <v>45</v>
      </c>
      <c r="W532">
        <v>45</v>
      </c>
      <c r="X532">
        <v>45</v>
      </c>
      <c r="Y532">
        <v>45</v>
      </c>
      <c r="Z532">
        <v>45</v>
      </c>
      <c r="AA532">
        <v>45</v>
      </c>
      <c r="AC532" s="180" t="str">
        <f t="shared" si="35"/>
        <v>820175-BTWHT-M</v>
      </c>
      <c r="AD532" s="181">
        <f>IF(B532="NET","",IF(B532="","",IFERROR(VLOOKUP(AC532,EAN!$A:$B,2,FALSE),"MANGLER - MÅ OPPDATERE EAN-FANEN")))</f>
        <v>7048652339881</v>
      </c>
      <c r="AE532" s="180">
        <f t="shared" si="32"/>
        <v>45</v>
      </c>
      <c r="AF532" s="180">
        <f t="shared" si="33"/>
        <v>45</v>
      </c>
      <c r="AH532" s="133" t="str">
        <f>IF(B532="NET","",IFERROR(VLOOKUP(AD532,'2) Order Form'!$W$9:$W$684,1,FALSE),"Ikke med I order form"))</f>
        <v>Ikke med I order form</v>
      </c>
      <c r="AJ532" s="159">
        <v>7048652326898</v>
      </c>
      <c r="AK532" s="149">
        <f>IFERROR(VLOOKUP(AJ532,'2) Order Form'!$W$9:$W$724,1,FALSE),"Ikke med I order form")</f>
        <v>7048652326898</v>
      </c>
      <c r="AL532" s="182">
        <f>INDEX(ATS!$A:$AE,MATCH(ATS!$AJ532,ATS!$AD:$AD,0),1)</f>
        <v>828105</v>
      </c>
      <c r="AM532" s="182" t="str">
        <f>INDEX(ATS!$A:$AE,MATCH(ATS!$AJ532,ATS!$AD:$AD,0),2)</f>
        <v>Hunter SS Jersey JR</v>
      </c>
      <c r="AN532" s="183" t="str">
        <f>INDEX(ATS!$A:$AE,MATCH(ATS!$AJ532,ATS!$AD:$AD,0),4)</f>
        <v>ONBLU-140</v>
      </c>
      <c r="AP532" s="149">
        <v>7048652666451</v>
      </c>
      <c r="AQ532" s="149">
        <f t="shared" si="34"/>
        <v>7048652666451</v>
      </c>
      <c r="AR532" s="182">
        <f>INDEX(ATS!$A:$AE,MATCH(ATS!$AP532,ATS!$AD:$AD,0),1)</f>
        <v>810119</v>
      </c>
      <c r="AS532" s="182" t="str">
        <f>INDEX(ATS!$A:$AE,MATCH(ATS!$AP532,ATS!$AD:$AD,0),2)</f>
        <v>Crossfire Bib Shorts W</v>
      </c>
      <c r="AT532" s="182" t="str">
        <f>INDEX(ATS!$A:$AE,MATCH(ATS!$AP532,ATS!$AD:$AD,0),4)</f>
        <v>BLACK-L</v>
      </c>
      <c r="AU532" s="148" t="str">
        <f>INDEX(ATS!$A:$AE,MATCH(ATS!$AP532,ATS!$AD:$AD,0),7)</f>
        <v>Active</v>
      </c>
    </row>
    <row r="533" spans="1:47" x14ac:dyDescent="0.2">
      <c r="A533">
        <v>820175</v>
      </c>
      <c r="B533" t="s">
        <v>695</v>
      </c>
      <c r="C533" t="s">
        <v>4226</v>
      </c>
      <c r="D533" t="s">
        <v>171</v>
      </c>
      <c r="E533" t="s">
        <v>134</v>
      </c>
      <c r="F533" t="s">
        <v>67</v>
      </c>
      <c r="G533" t="s">
        <v>128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C533" s="180" t="str">
        <f t="shared" si="35"/>
        <v>820175-BTWHT-L</v>
      </c>
      <c r="AD533" s="181">
        <f>IF(B533="NET","",IF(B533="","",IFERROR(VLOOKUP(AC533,EAN!$A:$B,2,FALSE),"MANGLER - MÅ OPPDATERE EAN-FANEN")))</f>
        <v>7048652339874</v>
      </c>
      <c r="AE533" s="180">
        <f t="shared" si="32"/>
        <v>0</v>
      </c>
      <c r="AF533" s="180">
        <f t="shared" si="33"/>
        <v>0</v>
      </c>
      <c r="AH533" s="133" t="str">
        <f>IF(B533="NET","",IFERROR(VLOOKUP(AD533,'2) Order Form'!$W$9:$W$684,1,FALSE),"Ikke med I order form"))</f>
        <v>Ikke med I order form</v>
      </c>
      <c r="AJ533" s="159">
        <v>7048652326904</v>
      </c>
      <c r="AK533" s="149">
        <f>IFERROR(VLOOKUP(AJ533,'2) Order Form'!$W$9:$W$724,1,FALSE),"Ikke med I order form")</f>
        <v>7048652326904</v>
      </c>
      <c r="AL533" s="182">
        <f>INDEX(ATS!$A:$AE,MATCH(ATS!$AJ533,ATS!$AD:$AD,0),1)</f>
        <v>828105</v>
      </c>
      <c r="AM533" s="182" t="str">
        <f>INDEX(ATS!$A:$AE,MATCH(ATS!$AJ533,ATS!$AD:$AD,0),2)</f>
        <v>Hunter SS Jersey JR</v>
      </c>
      <c r="AN533" s="183" t="str">
        <f>INDEX(ATS!$A:$AE,MATCH(ATS!$AJ533,ATS!$AD:$AD,0),4)</f>
        <v>ONBLU-152</v>
      </c>
      <c r="AP533" s="149">
        <v>7048652277725</v>
      </c>
      <c r="AQ533" s="149">
        <f t="shared" si="34"/>
        <v>7048652277725</v>
      </c>
      <c r="AR533" s="182">
        <f>INDEX(ATS!$A:$AE,MATCH(ATS!$AP533,ATS!$AD:$AD,0),1)</f>
        <v>828096</v>
      </c>
      <c r="AS533" s="182" t="str">
        <f>INDEX(ATS!$A:$AE,MATCH(ATS!$AP533,ATS!$AD:$AD,0),2)</f>
        <v>Hunter Roller Shorts W</v>
      </c>
      <c r="AT533" s="182" t="str">
        <f>INDEX(ATS!$A:$AE,MATCH(ATS!$AP533,ATS!$AD:$AD,0),4)</f>
        <v>BLACK-XS</v>
      </c>
      <c r="AU533" s="148" t="str">
        <f>INDEX(ATS!$A:$AE,MATCH(ATS!$AP533,ATS!$AD:$AD,0),7)</f>
        <v>Active</v>
      </c>
    </row>
    <row r="534" spans="1:47" x14ac:dyDescent="0.2">
      <c r="A534">
        <v>820175</v>
      </c>
      <c r="B534" t="s">
        <v>695</v>
      </c>
      <c r="C534" t="s">
        <v>4226</v>
      </c>
      <c r="D534" t="s">
        <v>693</v>
      </c>
      <c r="E534" t="s">
        <v>134</v>
      </c>
      <c r="F534" t="s">
        <v>68</v>
      </c>
      <c r="G534" t="s">
        <v>128</v>
      </c>
      <c r="H534">
        <v>5</v>
      </c>
      <c r="I534">
        <v>5</v>
      </c>
      <c r="J534">
        <v>5</v>
      </c>
      <c r="K534">
        <v>5</v>
      </c>
      <c r="L534">
        <v>5</v>
      </c>
      <c r="M534">
        <v>5</v>
      </c>
      <c r="N534">
        <v>5</v>
      </c>
      <c r="O534">
        <v>5</v>
      </c>
      <c r="P534">
        <v>5</v>
      </c>
      <c r="Q534">
        <v>5</v>
      </c>
      <c r="R534">
        <v>5</v>
      </c>
      <c r="S534">
        <v>5</v>
      </c>
      <c r="T534">
        <v>5</v>
      </c>
      <c r="U534">
        <v>5</v>
      </c>
      <c r="V534">
        <v>5</v>
      </c>
      <c r="W534">
        <v>5</v>
      </c>
      <c r="X534">
        <v>5</v>
      </c>
      <c r="Y534">
        <v>5</v>
      </c>
      <c r="Z534">
        <v>5</v>
      </c>
      <c r="AA534">
        <v>5</v>
      </c>
      <c r="AC534" s="180" t="str">
        <f t="shared" si="35"/>
        <v>820175-BTWHT-XL</v>
      </c>
      <c r="AD534" s="181">
        <f>IF(B534="NET","",IF(B534="","",IFERROR(VLOOKUP(AC534,EAN!$A:$B,2,FALSE),"MANGLER - MÅ OPPDATERE EAN-FANEN")))</f>
        <v>7048652339904</v>
      </c>
      <c r="AE534" s="180">
        <f t="shared" si="32"/>
        <v>5</v>
      </c>
      <c r="AF534" s="180">
        <f t="shared" si="33"/>
        <v>5</v>
      </c>
      <c r="AH534" s="133" t="str">
        <f>IF(B534="NET","",IFERROR(VLOOKUP(AD534,'2) Order Form'!$W$9:$W$684,1,FALSE),"Ikke med I order form"))</f>
        <v>Ikke med I order form</v>
      </c>
      <c r="AJ534" s="159">
        <v>7048652326911</v>
      </c>
      <c r="AK534" s="149">
        <f>IFERROR(VLOOKUP(AJ534,'2) Order Form'!$W$9:$W$724,1,FALSE),"Ikke med I order form")</f>
        <v>7048652326911</v>
      </c>
      <c r="AL534" s="182">
        <f>INDEX(ATS!$A:$AE,MATCH(ATS!$AJ534,ATS!$AD:$AD,0),1)</f>
        <v>828105</v>
      </c>
      <c r="AM534" s="182" t="str">
        <f>INDEX(ATS!$A:$AE,MATCH(ATS!$AJ534,ATS!$AD:$AD,0),2)</f>
        <v>Hunter SS Jersey JR</v>
      </c>
      <c r="AN534" s="183" t="str">
        <f>INDEX(ATS!$A:$AE,MATCH(ATS!$AJ534,ATS!$AD:$AD,0),4)</f>
        <v>ONBLU-164</v>
      </c>
      <c r="AP534" s="149">
        <v>7048652277718</v>
      </c>
      <c r="AQ534" s="149">
        <f t="shared" si="34"/>
        <v>7048652277718</v>
      </c>
      <c r="AR534" s="182">
        <f>INDEX(ATS!$A:$AE,MATCH(ATS!$AP534,ATS!$AD:$AD,0),1)</f>
        <v>828096</v>
      </c>
      <c r="AS534" s="182" t="str">
        <f>INDEX(ATS!$A:$AE,MATCH(ATS!$AP534,ATS!$AD:$AD,0),2)</f>
        <v>Hunter Roller Shorts W</v>
      </c>
      <c r="AT534" s="182" t="str">
        <f>INDEX(ATS!$A:$AE,MATCH(ATS!$AP534,ATS!$AD:$AD,0),4)</f>
        <v>BLACK-S</v>
      </c>
      <c r="AU534" s="148" t="str">
        <f>INDEX(ATS!$A:$AE,MATCH(ATS!$AP534,ATS!$AD:$AD,0),7)</f>
        <v>Active</v>
      </c>
    </row>
    <row r="535" spans="1:47" x14ac:dyDescent="0.2">
      <c r="A535">
        <v>820175</v>
      </c>
      <c r="B535" t="s">
        <v>695</v>
      </c>
      <c r="C535" t="s">
        <v>4226</v>
      </c>
      <c r="D535" t="s">
        <v>212</v>
      </c>
      <c r="E535" t="s">
        <v>204</v>
      </c>
      <c r="F535" t="s">
        <v>8</v>
      </c>
      <c r="G535" t="s">
        <v>401</v>
      </c>
      <c r="H535">
        <v>3</v>
      </c>
      <c r="I535">
        <v>3</v>
      </c>
      <c r="J535">
        <v>3</v>
      </c>
      <c r="K535">
        <v>3</v>
      </c>
      <c r="L535">
        <v>3</v>
      </c>
      <c r="M535">
        <v>3</v>
      </c>
      <c r="N535">
        <v>3</v>
      </c>
      <c r="O535">
        <v>3</v>
      </c>
      <c r="P535">
        <v>3</v>
      </c>
      <c r="Q535">
        <v>3</v>
      </c>
      <c r="R535">
        <v>3</v>
      </c>
      <c r="S535">
        <v>3</v>
      </c>
      <c r="T535">
        <v>3</v>
      </c>
      <c r="U535">
        <v>3</v>
      </c>
      <c r="V535">
        <v>3</v>
      </c>
      <c r="W535">
        <v>3</v>
      </c>
      <c r="X535">
        <v>3</v>
      </c>
      <c r="Y535">
        <v>3</v>
      </c>
      <c r="Z535">
        <v>3</v>
      </c>
      <c r="AA535">
        <v>3</v>
      </c>
      <c r="AC535" s="180" t="str">
        <f t="shared" si="35"/>
        <v>820175-FOGRN-S</v>
      </c>
      <c r="AD535" s="181">
        <f>IF(B535="NET","",IF(B535="","",IFERROR(VLOOKUP(AC535,EAN!$A:$B,2,FALSE),"MANGLER - MÅ OPPDATERE EAN-FANEN")))</f>
        <v>7048652556103</v>
      </c>
      <c r="AE535" s="180">
        <f t="shared" si="32"/>
        <v>3</v>
      </c>
      <c r="AF535" s="180">
        <f t="shared" si="33"/>
        <v>3</v>
      </c>
      <c r="AH535" s="133" t="str">
        <f>IF(B535="NET","",IFERROR(VLOOKUP(AD535,'2) Order Form'!$W$9:$W$684,1,FALSE),"Ikke med I order form"))</f>
        <v>Ikke med I order form</v>
      </c>
      <c r="AJ535" s="159">
        <v>7048652326386</v>
      </c>
      <c r="AK535" s="149">
        <f>IFERROR(VLOOKUP(AJ535,'2) Order Form'!$W$9:$W$724,1,FALSE),"Ikke med I order form")</f>
        <v>7048652326386</v>
      </c>
      <c r="AL535" s="182">
        <f>INDEX(ATS!$A:$AE,MATCH(ATS!$AJ535,ATS!$AD:$AD,0),1)</f>
        <v>828104</v>
      </c>
      <c r="AM535" s="182" t="str">
        <f>INDEX(ATS!$A:$AE,MATCH(ATS!$AJ535,ATS!$AD:$AD,0),2)</f>
        <v>Hunter Shorts JR</v>
      </c>
      <c r="AN535" s="183" t="str">
        <f>INDEX(ATS!$A:$AE,MATCH(ATS!$AJ535,ATS!$AD:$AD,0),4)</f>
        <v>RBLUE-128</v>
      </c>
      <c r="AP535" s="149">
        <v>7048652277701</v>
      </c>
      <c r="AQ535" s="149">
        <f t="shared" si="34"/>
        <v>7048652277701</v>
      </c>
      <c r="AR535" s="182">
        <f>INDEX(ATS!$A:$AE,MATCH(ATS!$AP535,ATS!$AD:$AD,0),1)</f>
        <v>828096</v>
      </c>
      <c r="AS535" s="182" t="str">
        <f>INDEX(ATS!$A:$AE,MATCH(ATS!$AP535,ATS!$AD:$AD,0),2)</f>
        <v>Hunter Roller Shorts W</v>
      </c>
      <c r="AT535" s="182" t="str">
        <f>INDEX(ATS!$A:$AE,MATCH(ATS!$AP535,ATS!$AD:$AD,0),4)</f>
        <v>BLACK-M</v>
      </c>
      <c r="AU535" s="148" t="str">
        <f>INDEX(ATS!$A:$AE,MATCH(ATS!$AP535,ATS!$AD:$AD,0),7)</f>
        <v>Active</v>
      </c>
    </row>
    <row r="536" spans="1:47" x14ac:dyDescent="0.2">
      <c r="A536">
        <v>820175</v>
      </c>
      <c r="B536" t="s">
        <v>695</v>
      </c>
      <c r="C536" t="s">
        <v>4226</v>
      </c>
      <c r="D536" t="s">
        <v>213</v>
      </c>
      <c r="E536" t="s">
        <v>204</v>
      </c>
      <c r="F536" t="s">
        <v>7</v>
      </c>
      <c r="G536" t="s">
        <v>401</v>
      </c>
      <c r="H536">
        <v>-1</v>
      </c>
      <c r="I536">
        <v>-1</v>
      </c>
      <c r="J536">
        <v>-1</v>
      </c>
      <c r="K536">
        <v>-1</v>
      </c>
      <c r="L536">
        <v>-1</v>
      </c>
      <c r="M536">
        <v>-1</v>
      </c>
      <c r="N536">
        <v>-1</v>
      </c>
      <c r="O536">
        <v>-1</v>
      </c>
      <c r="P536">
        <v>-1</v>
      </c>
      <c r="Q536">
        <v>-1</v>
      </c>
      <c r="R536">
        <v>-1</v>
      </c>
      <c r="S536">
        <v>-1</v>
      </c>
      <c r="T536">
        <v>-1</v>
      </c>
      <c r="U536">
        <v>-1</v>
      </c>
      <c r="V536">
        <v>-1</v>
      </c>
      <c r="W536">
        <v>-1</v>
      </c>
      <c r="X536">
        <v>-1</v>
      </c>
      <c r="Y536">
        <v>-1</v>
      </c>
      <c r="Z536">
        <v>-1</v>
      </c>
      <c r="AA536">
        <v>-1</v>
      </c>
      <c r="AC536" s="180" t="str">
        <f t="shared" si="35"/>
        <v>820175-FOGRN-M</v>
      </c>
      <c r="AD536" s="181">
        <f>IF(B536="NET","",IF(B536="","",IFERROR(VLOOKUP(AC536,EAN!$A:$B,2,FALSE),"MANGLER - MÅ OPPDATERE EAN-FANEN")))</f>
        <v>7048652556097</v>
      </c>
      <c r="AE536" s="180">
        <f t="shared" si="32"/>
        <v>-1</v>
      </c>
      <c r="AF536" s="180">
        <f t="shared" si="33"/>
        <v>-1</v>
      </c>
      <c r="AH536" s="133" t="str">
        <f>IF(B536="NET","",IFERROR(VLOOKUP(AD536,'2) Order Form'!$W$9:$W$684,1,FALSE),"Ikke med I order form"))</f>
        <v>Ikke med I order form</v>
      </c>
      <c r="AJ536" s="159">
        <v>7048652326393</v>
      </c>
      <c r="AK536" s="149">
        <f>IFERROR(VLOOKUP(AJ536,'2) Order Form'!$W$9:$W$724,1,FALSE),"Ikke med I order form")</f>
        <v>7048652326393</v>
      </c>
      <c r="AL536" s="182">
        <f>INDEX(ATS!$A:$AE,MATCH(ATS!$AJ536,ATS!$AD:$AD,0),1)</f>
        <v>828104</v>
      </c>
      <c r="AM536" s="182" t="str">
        <f>INDEX(ATS!$A:$AE,MATCH(ATS!$AJ536,ATS!$AD:$AD,0),2)</f>
        <v>Hunter Shorts JR</v>
      </c>
      <c r="AN536" s="183" t="str">
        <f>INDEX(ATS!$A:$AE,MATCH(ATS!$AJ536,ATS!$AD:$AD,0),4)</f>
        <v>RBLUE-140</v>
      </c>
      <c r="AP536" s="149">
        <v>7048652277695</v>
      </c>
      <c r="AQ536" s="149">
        <f t="shared" si="34"/>
        <v>7048652277695</v>
      </c>
      <c r="AR536" s="182">
        <f>INDEX(ATS!$A:$AE,MATCH(ATS!$AP536,ATS!$AD:$AD,0),1)</f>
        <v>828096</v>
      </c>
      <c r="AS536" s="182" t="str">
        <f>INDEX(ATS!$A:$AE,MATCH(ATS!$AP536,ATS!$AD:$AD,0),2)</f>
        <v>Hunter Roller Shorts W</v>
      </c>
      <c r="AT536" s="182" t="str">
        <f>INDEX(ATS!$A:$AE,MATCH(ATS!$AP536,ATS!$AD:$AD,0),4)</f>
        <v>BLACK-L</v>
      </c>
      <c r="AU536" s="148" t="str">
        <f>INDEX(ATS!$A:$AE,MATCH(ATS!$AP536,ATS!$AD:$AD,0),7)</f>
        <v>Active</v>
      </c>
    </row>
    <row r="537" spans="1:47" x14ac:dyDescent="0.2">
      <c r="A537">
        <v>820175</v>
      </c>
      <c r="B537" t="s">
        <v>695</v>
      </c>
      <c r="C537" t="s">
        <v>4226</v>
      </c>
      <c r="D537" t="s">
        <v>214</v>
      </c>
      <c r="E537" t="s">
        <v>204</v>
      </c>
      <c r="F537" t="s">
        <v>67</v>
      </c>
      <c r="G537" t="s">
        <v>401</v>
      </c>
      <c r="H537">
        <v>1</v>
      </c>
      <c r="I537">
        <v>1</v>
      </c>
      <c r="J537">
        <v>1</v>
      </c>
      <c r="K537">
        <v>1</v>
      </c>
      <c r="L537">
        <v>1</v>
      </c>
      <c r="M537">
        <v>1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C537" s="180" t="str">
        <f t="shared" si="35"/>
        <v>820175-FOGRN-L</v>
      </c>
      <c r="AD537" s="181">
        <f>IF(B537="NET","",IF(B537="","",IFERROR(VLOOKUP(AC537,EAN!$A:$B,2,FALSE),"MANGLER - MÅ OPPDATERE EAN-FANEN")))</f>
        <v>7048652556080</v>
      </c>
      <c r="AE537" s="180">
        <f t="shared" si="32"/>
        <v>1</v>
      </c>
      <c r="AF537" s="180">
        <f t="shared" si="33"/>
        <v>1</v>
      </c>
      <c r="AH537" s="133" t="str">
        <f>IF(B537="NET","",IFERROR(VLOOKUP(AD537,'2) Order Form'!$W$9:$W$684,1,FALSE),"Ikke med I order form"))</f>
        <v>Ikke med I order form</v>
      </c>
      <c r="AJ537" s="159">
        <v>7048652326409</v>
      </c>
      <c r="AK537" s="149">
        <f>IFERROR(VLOOKUP(AJ537,'2) Order Form'!$W$9:$W$724,1,FALSE),"Ikke med I order form")</f>
        <v>7048652326409</v>
      </c>
      <c r="AL537" s="182">
        <f>INDEX(ATS!$A:$AE,MATCH(ATS!$AJ537,ATS!$AD:$AD,0),1)</f>
        <v>828104</v>
      </c>
      <c r="AM537" s="182" t="str">
        <f>INDEX(ATS!$A:$AE,MATCH(ATS!$AJ537,ATS!$AD:$AD,0),2)</f>
        <v>Hunter Shorts JR</v>
      </c>
      <c r="AN537" s="183" t="str">
        <f>INDEX(ATS!$A:$AE,MATCH(ATS!$AJ537,ATS!$AD:$AD,0),4)</f>
        <v>RBLUE-152</v>
      </c>
      <c r="AP537" s="149">
        <v>7048652277954</v>
      </c>
      <c r="AQ537" s="149">
        <f t="shared" si="34"/>
        <v>7048652277954</v>
      </c>
      <c r="AR537" s="182">
        <f>INDEX(ATS!$A:$AE,MATCH(ATS!$AP537,ATS!$AD:$AD,0),1)</f>
        <v>828099</v>
      </c>
      <c r="AS537" s="182" t="str">
        <f>INDEX(ATS!$A:$AE,MATCH(ATS!$AP537,ATS!$AD:$AD,0),2)</f>
        <v>Hunter Gloves M</v>
      </c>
      <c r="AT537" s="182" t="str">
        <f>INDEX(ATS!$A:$AE,MATCH(ATS!$AP537,ATS!$AD:$AD,0),4)</f>
        <v>BLACK-S</v>
      </c>
      <c r="AU537" s="148" t="str">
        <f>INDEX(ATS!$A:$AE,MATCH(ATS!$AP537,ATS!$AD:$AD,0),7)</f>
        <v>Active</v>
      </c>
    </row>
    <row r="538" spans="1:47" x14ac:dyDescent="0.2">
      <c r="A538">
        <v>820175</v>
      </c>
      <c r="B538" t="s">
        <v>695</v>
      </c>
      <c r="C538" t="s">
        <v>4226</v>
      </c>
      <c r="D538" t="s">
        <v>215</v>
      </c>
      <c r="E538" t="s">
        <v>204</v>
      </c>
      <c r="F538" t="s">
        <v>68</v>
      </c>
      <c r="G538" t="s">
        <v>401</v>
      </c>
      <c r="H538">
        <v>9</v>
      </c>
      <c r="I538">
        <v>9</v>
      </c>
      <c r="J538">
        <v>9</v>
      </c>
      <c r="K538">
        <v>9</v>
      </c>
      <c r="L538">
        <v>9</v>
      </c>
      <c r="M538">
        <v>9</v>
      </c>
      <c r="N538">
        <v>9</v>
      </c>
      <c r="O538">
        <v>9</v>
      </c>
      <c r="P538">
        <v>9</v>
      </c>
      <c r="Q538">
        <v>9</v>
      </c>
      <c r="R538">
        <v>9</v>
      </c>
      <c r="S538">
        <v>9</v>
      </c>
      <c r="T538">
        <v>9</v>
      </c>
      <c r="U538">
        <v>9</v>
      </c>
      <c r="V538">
        <v>9</v>
      </c>
      <c r="W538">
        <v>9</v>
      </c>
      <c r="X538">
        <v>9</v>
      </c>
      <c r="Y538">
        <v>9</v>
      </c>
      <c r="Z538">
        <v>9</v>
      </c>
      <c r="AA538">
        <v>9</v>
      </c>
      <c r="AC538" s="180" t="str">
        <f t="shared" si="35"/>
        <v>820175-FOGRN-XL</v>
      </c>
      <c r="AD538" s="181">
        <f>IF(B538="NET","",IF(B538="","",IFERROR(VLOOKUP(AC538,EAN!$A:$B,2,FALSE),"MANGLER - MÅ OPPDATERE EAN-FANEN")))</f>
        <v>7048652556110</v>
      </c>
      <c r="AE538" s="180">
        <f t="shared" si="32"/>
        <v>9</v>
      </c>
      <c r="AF538" s="180">
        <f t="shared" si="33"/>
        <v>9</v>
      </c>
      <c r="AH538" s="133" t="str">
        <f>IF(B538="NET","",IFERROR(VLOOKUP(AD538,'2) Order Form'!$W$9:$W$684,1,FALSE),"Ikke med I order form"))</f>
        <v>Ikke med I order form</v>
      </c>
      <c r="AJ538" s="159">
        <v>7048652326416</v>
      </c>
      <c r="AK538" s="149">
        <f>IFERROR(VLOOKUP(AJ538,'2) Order Form'!$W$9:$W$724,1,FALSE),"Ikke med I order form")</f>
        <v>7048652326416</v>
      </c>
      <c r="AL538" s="182">
        <f>INDEX(ATS!$A:$AE,MATCH(ATS!$AJ538,ATS!$AD:$AD,0),1)</f>
        <v>828104</v>
      </c>
      <c r="AM538" s="182" t="str">
        <f>INDEX(ATS!$A:$AE,MATCH(ATS!$AJ538,ATS!$AD:$AD,0),2)</f>
        <v>Hunter Shorts JR</v>
      </c>
      <c r="AN538" s="183" t="str">
        <f>INDEX(ATS!$A:$AE,MATCH(ATS!$AJ538,ATS!$AD:$AD,0),4)</f>
        <v>RBLUE-164</v>
      </c>
      <c r="AP538" s="149">
        <v>7048652277947</v>
      </c>
      <c r="AQ538" s="149">
        <f t="shared" si="34"/>
        <v>7048652277947</v>
      </c>
      <c r="AR538" s="182">
        <f>INDEX(ATS!$A:$AE,MATCH(ATS!$AP538,ATS!$AD:$AD,0),1)</f>
        <v>828099</v>
      </c>
      <c r="AS538" s="182" t="str">
        <f>INDEX(ATS!$A:$AE,MATCH(ATS!$AP538,ATS!$AD:$AD,0),2)</f>
        <v>Hunter Gloves M</v>
      </c>
      <c r="AT538" s="182" t="str">
        <f>INDEX(ATS!$A:$AE,MATCH(ATS!$AP538,ATS!$AD:$AD,0),4)</f>
        <v>BLACK-M</v>
      </c>
      <c r="AU538" s="148" t="str">
        <f>INDEX(ATS!$A:$AE,MATCH(ATS!$AP538,ATS!$AD:$AD,0),7)</f>
        <v>Active</v>
      </c>
    </row>
    <row r="539" spans="1:47" x14ac:dyDescent="0.2">
      <c r="A539">
        <v>820175</v>
      </c>
      <c r="B539" t="s">
        <v>695</v>
      </c>
      <c r="C539" t="s">
        <v>4226</v>
      </c>
      <c r="D539" t="s">
        <v>159</v>
      </c>
      <c r="E539" t="s">
        <v>132</v>
      </c>
      <c r="F539" t="s">
        <v>8</v>
      </c>
      <c r="G539" t="s">
        <v>401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C539" s="180" t="str">
        <f t="shared" si="35"/>
        <v>820175-HYDRO-S</v>
      </c>
      <c r="AD539" s="181">
        <f>IF(B539="NET","",IF(B539="","",IFERROR(VLOOKUP(AC539,EAN!$A:$B,2,FALSE),"MANGLER - MÅ OPPDATERE EAN-FANEN")))</f>
        <v>7048652339935</v>
      </c>
      <c r="AE539" s="180">
        <f t="shared" si="32"/>
        <v>0</v>
      </c>
      <c r="AF539" s="180">
        <f t="shared" si="33"/>
        <v>0</v>
      </c>
      <c r="AH539" s="133" t="str">
        <f>IF(B539="NET","",IFERROR(VLOOKUP(AD539,'2) Order Form'!$W$9:$W$684,1,FALSE),"Ikke med I order form"))</f>
        <v>Ikke med I order form</v>
      </c>
      <c r="AJ539" s="159">
        <v>7048652326423</v>
      </c>
      <c r="AK539" s="149">
        <f>IFERROR(VLOOKUP(AJ539,'2) Order Form'!$W$9:$W$724,1,FALSE),"Ikke med I order form")</f>
        <v>7048652326423</v>
      </c>
      <c r="AL539" s="182">
        <f>INDEX(ATS!$A:$AE,MATCH(ATS!$AJ539,ATS!$AD:$AD,0),1)</f>
        <v>828104</v>
      </c>
      <c r="AM539" s="182" t="str">
        <f>INDEX(ATS!$A:$AE,MATCH(ATS!$AJ539,ATS!$AD:$AD,0),2)</f>
        <v>Hunter Shorts JR</v>
      </c>
      <c r="AN539" s="183" t="str">
        <f>INDEX(ATS!$A:$AE,MATCH(ATS!$AJ539,ATS!$AD:$AD,0),4)</f>
        <v>SEGRY-128</v>
      </c>
      <c r="AP539" s="149">
        <v>7048652277930</v>
      </c>
      <c r="AQ539" s="149">
        <f t="shared" si="34"/>
        <v>7048652277930</v>
      </c>
      <c r="AR539" s="182">
        <f>INDEX(ATS!$A:$AE,MATCH(ATS!$AP539,ATS!$AD:$AD,0),1)</f>
        <v>828099</v>
      </c>
      <c r="AS539" s="182" t="str">
        <f>INDEX(ATS!$A:$AE,MATCH(ATS!$AP539,ATS!$AD:$AD,0),2)</f>
        <v>Hunter Gloves M</v>
      </c>
      <c r="AT539" s="182" t="str">
        <f>INDEX(ATS!$A:$AE,MATCH(ATS!$AP539,ATS!$AD:$AD,0),4)</f>
        <v>BLACK-L</v>
      </c>
      <c r="AU539" s="148" t="str">
        <f>INDEX(ATS!$A:$AE,MATCH(ATS!$AP539,ATS!$AD:$AD,0),7)</f>
        <v>Active</v>
      </c>
    </row>
    <row r="540" spans="1:47" x14ac:dyDescent="0.2">
      <c r="A540">
        <v>820175</v>
      </c>
      <c r="B540" t="s">
        <v>695</v>
      </c>
      <c r="C540" t="s">
        <v>4226</v>
      </c>
      <c r="D540" t="s">
        <v>160</v>
      </c>
      <c r="E540" t="s">
        <v>132</v>
      </c>
      <c r="F540" t="s">
        <v>7</v>
      </c>
      <c r="G540" t="s">
        <v>401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C540" s="180" t="str">
        <f t="shared" si="35"/>
        <v>820175-HYDRO-M</v>
      </c>
      <c r="AD540" s="181">
        <f>IF(B540="NET","",IF(B540="","",IFERROR(VLOOKUP(AC540,EAN!$A:$B,2,FALSE),"MANGLER - MÅ OPPDATERE EAN-FANEN")))</f>
        <v>7048652339928</v>
      </c>
      <c r="AE540" s="180">
        <f t="shared" si="32"/>
        <v>0</v>
      </c>
      <c r="AF540" s="180">
        <f t="shared" si="33"/>
        <v>0</v>
      </c>
      <c r="AH540" s="133" t="str">
        <f>IF(B540="NET","",IFERROR(VLOOKUP(AD540,'2) Order Form'!$W$9:$W$684,1,FALSE),"Ikke med I order form"))</f>
        <v>Ikke med I order form</v>
      </c>
      <c r="AJ540" s="159">
        <v>7048652326430</v>
      </c>
      <c r="AK540" s="149">
        <f>IFERROR(VLOOKUP(AJ540,'2) Order Form'!$W$9:$W$724,1,FALSE),"Ikke med I order form")</f>
        <v>7048652326430</v>
      </c>
      <c r="AL540" s="182">
        <f>INDEX(ATS!$A:$AE,MATCH(ATS!$AJ540,ATS!$AD:$AD,0),1)</f>
        <v>828104</v>
      </c>
      <c r="AM540" s="182" t="str">
        <f>INDEX(ATS!$A:$AE,MATCH(ATS!$AJ540,ATS!$AD:$AD,0),2)</f>
        <v>Hunter Shorts JR</v>
      </c>
      <c r="AN540" s="183" t="str">
        <f>INDEX(ATS!$A:$AE,MATCH(ATS!$AJ540,ATS!$AD:$AD,0),4)</f>
        <v>SEGRY-140</v>
      </c>
      <c r="AP540" s="149">
        <v>7048652277961</v>
      </c>
      <c r="AQ540" s="149">
        <f t="shared" si="34"/>
        <v>7048652277961</v>
      </c>
      <c r="AR540" s="182">
        <f>INDEX(ATS!$A:$AE,MATCH(ATS!$AP540,ATS!$AD:$AD,0),1)</f>
        <v>828099</v>
      </c>
      <c r="AS540" s="182" t="str">
        <f>INDEX(ATS!$A:$AE,MATCH(ATS!$AP540,ATS!$AD:$AD,0),2)</f>
        <v>Hunter Gloves M</v>
      </c>
      <c r="AT540" s="182" t="str">
        <f>INDEX(ATS!$A:$AE,MATCH(ATS!$AP540,ATS!$AD:$AD,0),4)</f>
        <v>BLACK-XL</v>
      </c>
      <c r="AU540" s="148" t="str">
        <f>INDEX(ATS!$A:$AE,MATCH(ATS!$AP540,ATS!$AD:$AD,0),7)</f>
        <v>Active</v>
      </c>
    </row>
    <row r="541" spans="1:47" x14ac:dyDescent="0.2">
      <c r="A541">
        <v>820175</v>
      </c>
      <c r="B541" t="s">
        <v>695</v>
      </c>
      <c r="C541" t="s">
        <v>4226</v>
      </c>
      <c r="D541" t="s">
        <v>161</v>
      </c>
      <c r="E541" t="s">
        <v>132</v>
      </c>
      <c r="F541" t="s">
        <v>67</v>
      </c>
      <c r="G541" t="s">
        <v>401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C541" s="180" t="str">
        <f t="shared" si="35"/>
        <v>820175-HYDRO-L</v>
      </c>
      <c r="AD541" s="181">
        <f>IF(B541="NET","",IF(B541="","",IFERROR(VLOOKUP(AC541,EAN!$A:$B,2,FALSE),"MANGLER - MÅ OPPDATERE EAN-FANEN")))</f>
        <v>7048652339911</v>
      </c>
      <c r="AE541" s="180">
        <f t="shared" si="32"/>
        <v>0</v>
      </c>
      <c r="AF541" s="180">
        <f t="shared" si="33"/>
        <v>0</v>
      </c>
      <c r="AH541" s="133" t="str">
        <f>IF(B541="NET","",IFERROR(VLOOKUP(AD541,'2) Order Form'!$W$9:$W$684,1,FALSE),"Ikke med I order form"))</f>
        <v>Ikke med I order form</v>
      </c>
      <c r="AJ541" s="159">
        <v>7048652326447</v>
      </c>
      <c r="AK541" s="149">
        <f>IFERROR(VLOOKUP(AJ541,'2) Order Form'!$W$9:$W$724,1,FALSE),"Ikke med I order form")</f>
        <v>7048652326447</v>
      </c>
      <c r="AL541" s="182">
        <f>INDEX(ATS!$A:$AE,MATCH(ATS!$AJ541,ATS!$AD:$AD,0),1)</f>
        <v>828104</v>
      </c>
      <c r="AM541" s="182" t="str">
        <f>INDEX(ATS!$A:$AE,MATCH(ATS!$AJ541,ATS!$AD:$AD,0),2)</f>
        <v>Hunter Shorts JR</v>
      </c>
      <c r="AN541" s="183" t="str">
        <f>INDEX(ATS!$A:$AE,MATCH(ATS!$AJ541,ATS!$AD:$AD,0),4)</f>
        <v>SEGRY-152</v>
      </c>
      <c r="AP541" s="149">
        <v>7048652277992</v>
      </c>
      <c r="AQ541" s="149">
        <f t="shared" si="34"/>
        <v>7048652277992</v>
      </c>
      <c r="AR541" s="182">
        <f>INDEX(ATS!$A:$AE,MATCH(ATS!$AP541,ATS!$AD:$AD,0),1)</f>
        <v>828099</v>
      </c>
      <c r="AS541" s="182" t="str">
        <f>INDEX(ATS!$A:$AE,MATCH(ATS!$AP541,ATS!$AD:$AD,0),2)</f>
        <v>Hunter Gloves M</v>
      </c>
      <c r="AT541" s="182" t="str">
        <f>INDEX(ATS!$A:$AE,MATCH(ATS!$AP541,ATS!$AD:$AD,0),4)</f>
        <v>BTWHT-S</v>
      </c>
      <c r="AU541" s="148" t="str">
        <f>INDEX(ATS!$A:$AE,MATCH(ATS!$AP541,ATS!$AD:$AD,0),7)</f>
        <v>Active</v>
      </c>
    </row>
    <row r="542" spans="1:47" x14ac:dyDescent="0.2">
      <c r="A542">
        <v>820175</v>
      </c>
      <c r="B542" t="s">
        <v>695</v>
      </c>
      <c r="C542" t="s">
        <v>4226</v>
      </c>
      <c r="D542" t="s">
        <v>415</v>
      </c>
      <c r="E542" t="s">
        <v>132</v>
      </c>
      <c r="F542" t="s">
        <v>68</v>
      </c>
      <c r="G542" t="s">
        <v>401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C542" s="180" t="str">
        <f t="shared" si="35"/>
        <v>820175-HYDRO-XL</v>
      </c>
      <c r="AD542" s="181">
        <f>IF(B542="NET","",IF(B542="","",IFERROR(VLOOKUP(AC542,EAN!$A:$B,2,FALSE),"MANGLER - MÅ OPPDATERE EAN-FANEN")))</f>
        <v>7048652339942</v>
      </c>
      <c r="AE542" s="180">
        <f t="shared" si="32"/>
        <v>0</v>
      </c>
      <c r="AF542" s="180">
        <f t="shared" si="33"/>
        <v>0</v>
      </c>
      <c r="AH542" s="133" t="str">
        <f>IF(B542="NET","",IFERROR(VLOOKUP(AD542,'2) Order Form'!$W$9:$W$684,1,FALSE),"Ikke med I order form"))</f>
        <v>Ikke med I order form</v>
      </c>
      <c r="AJ542" s="159">
        <v>7048652326454</v>
      </c>
      <c r="AK542" s="149">
        <f>IFERROR(VLOOKUP(AJ542,'2) Order Form'!$W$9:$W$724,1,FALSE),"Ikke med I order form")</f>
        <v>7048652326454</v>
      </c>
      <c r="AL542" s="182">
        <f>INDEX(ATS!$A:$AE,MATCH(ATS!$AJ542,ATS!$AD:$AD,0),1)</f>
        <v>828104</v>
      </c>
      <c r="AM542" s="182" t="str">
        <f>INDEX(ATS!$A:$AE,MATCH(ATS!$AJ542,ATS!$AD:$AD,0),2)</f>
        <v>Hunter Shorts JR</v>
      </c>
      <c r="AN542" s="183" t="str">
        <f>INDEX(ATS!$A:$AE,MATCH(ATS!$AJ542,ATS!$AD:$AD,0),4)</f>
        <v>SEGRY-164</v>
      </c>
      <c r="AP542" s="149">
        <v>7048652277985</v>
      </c>
      <c r="AQ542" s="149">
        <f t="shared" si="34"/>
        <v>7048652277985</v>
      </c>
      <c r="AR542" s="182">
        <f>INDEX(ATS!$A:$AE,MATCH(ATS!$AP542,ATS!$AD:$AD,0),1)</f>
        <v>828099</v>
      </c>
      <c r="AS542" s="182" t="str">
        <f>INDEX(ATS!$A:$AE,MATCH(ATS!$AP542,ATS!$AD:$AD,0),2)</f>
        <v>Hunter Gloves M</v>
      </c>
      <c r="AT542" s="182" t="str">
        <f>INDEX(ATS!$A:$AE,MATCH(ATS!$AP542,ATS!$AD:$AD,0),4)</f>
        <v>BTWHT-M</v>
      </c>
      <c r="AU542" s="148" t="str">
        <f>INDEX(ATS!$A:$AE,MATCH(ATS!$AP542,ATS!$AD:$AD,0),7)</f>
        <v>Active</v>
      </c>
    </row>
    <row r="543" spans="1:47" x14ac:dyDescent="0.2">
      <c r="A543">
        <v>820175</v>
      </c>
      <c r="B543" t="s">
        <v>695</v>
      </c>
      <c r="C543" t="s">
        <v>4226</v>
      </c>
      <c r="D543" t="s">
        <v>162</v>
      </c>
      <c r="E543" t="s">
        <v>133</v>
      </c>
      <c r="F543" t="s">
        <v>8</v>
      </c>
      <c r="G543" t="s">
        <v>401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C543" s="180" t="str">
        <f t="shared" si="35"/>
        <v>820175-ONBLU-S</v>
      </c>
      <c r="AD543" s="181">
        <f>IF(B543="NET","",IF(B543="","",IFERROR(VLOOKUP(AC543,EAN!$A:$B,2,FALSE),"MANGLER - MÅ OPPDATERE EAN-FANEN")))</f>
        <v>7048652339973</v>
      </c>
      <c r="AE543" s="180">
        <f t="shared" si="32"/>
        <v>0</v>
      </c>
      <c r="AF543" s="180">
        <f t="shared" si="33"/>
        <v>0</v>
      </c>
      <c r="AH543" s="149" t="str">
        <f>IF(B543="NET","",IFERROR(VLOOKUP(AD543,'2) Order Form'!$W$9:$W$684,1,FALSE),"Ikke med I order form"))</f>
        <v>Ikke med I order form</v>
      </c>
      <c r="AI543" s="171"/>
      <c r="AJ543" s="159">
        <v>7048652326713</v>
      </c>
      <c r="AK543" s="149">
        <f>IFERROR(VLOOKUP(AJ543,'2) Order Form'!$W$9:$W$724,1,FALSE),"Ikke med I order form")</f>
        <v>7048652326713</v>
      </c>
      <c r="AL543" s="182">
        <f>INDEX(ATS!$A:$AE,MATCH(ATS!$AJ543,ATS!$AD:$AD,0),1)</f>
        <v>828107</v>
      </c>
      <c r="AM543" s="182" t="str">
        <f>INDEX(ATS!$A:$AE,MATCH(ATS!$AJ543,ATS!$AD:$AD,0),2)</f>
        <v>Hunter Gloves JR</v>
      </c>
      <c r="AN543" s="183" t="str">
        <f>INDEX(ATS!$A:$AE,MATCH(ATS!$AJ543,ATS!$AD:$AD,0),4)</f>
        <v>BLACK-JR-S</v>
      </c>
      <c r="AP543" s="149">
        <v>7048652277978</v>
      </c>
      <c r="AQ543" s="149">
        <f t="shared" si="34"/>
        <v>7048652277978</v>
      </c>
      <c r="AR543" s="182">
        <f>INDEX(ATS!$A:$AE,MATCH(ATS!$AP543,ATS!$AD:$AD,0),1)</f>
        <v>828099</v>
      </c>
      <c r="AS543" s="182" t="str">
        <f>INDEX(ATS!$A:$AE,MATCH(ATS!$AP543,ATS!$AD:$AD,0),2)</f>
        <v>Hunter Gloves M</v>
      </c>
      <c r="AT543" s="182" t="str">
        <f>INDEX(ATS!$A:$AE,MATCH(ATS!$AP543,ATS!$AD:$AD,0),4)</f>
        <v>BTWHT-L</v>
      </c>
      <c r="AU543" s="148" t="str">
        <f>INDEX(ATS!$A:$AE,MATCH(ATS!$AP543,ATS!$AD:$AD,0),7)</f>
        <v>Active</v>
      </c>
    </row>
    <row r="544" spans="1:47" x14ac:dyDescent="0.2">
      <c r="A544">
        <v>820175</v>
      </c>
      <c r="B544" t="s">
        <v>695</v>
      </c>
      <c r="C544" t="s">
        <v>4226</v>
      </c>
      <c r="D544" t="s">
        <v>163</v>
      </c>
      <c r="E544" t="s">
        <v>133</v>
      </c>
      <c r="F544" t="s">
        <v>7</v>
      </c>
      <c r="G544" t="s">
        <v>401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C544" s="180" t="str">
        <f t="shared" si="35"/>
        <v>820175-ONBLU-M</v>
      </c>
      <c r="AD544" s="181">
        <f>IF(B544="NET","",IF(B544="","",IFERROR(VLOOKUP(AC544,EAN!$A:$B,2,FALSE),"MANGLER - MÅ OPPDATERE EAN-FANEN")))</f>
        <v>7048652339966</v>
      </c>
      <c r="AE544" s="180">
        <f t="shared" si="32"/>
        <v>0</v>
      </c>
      <c r="AF544" s="180">
        <f t="shared" si="33"/>
        <v>0</v>
      </c>
      <c r="AH544" s="149" t="str">
        <f>IF(B544="NET","",IFERROR(VLOOKUP(AD544,'2) Order Form'!$W$9:$W$684,1,FALSE),"Ikke med I order form"))</f>
        <v>Ikke med I order form</v>
      </c>
      <c r="AI544" s="171"/>
      <c r="AJ544" s="159">
        <v>7048652326706</v>
      </c>
      <c r="AK544" s="149">
        <f>IFERROR(VLOOKUP(AJ544,'2) Order Form'!$W$9:$W$724,1,FALSE),"Ikke med I order form")</f>
        <v>7048652326706</v>
      </c>
      <c r="AL544" s="182">
        <f>INDEX(ATS!$A:$AE,MATCH(ATS!$AJ544,ATS!$AD:$AD,0),1)</f>
        <v>828107</v>
      </c>
      <c r="AM544" s="182" t="str">
        <f>INDEX(ATS!$A:$AE,MATCH(ATS!$AJ544,ATS!$AD:$AD,0),2)</f>
        <v>Hunter Gloves JR</v>
      </c>
      <c r="AN544" s="183" t="str">
        <f>INDEX(ATS!$A:$AE,MATCH(ATS!$AJ544,ATS!$AD:$AD,0),4)</f>
        <v>BLACK-JR-M</v>
      </c>
      <c r="AP544" s="149">
        <v>7048652278005</v>
      </c>
      <c r="AQ544" s="149">
        <f t="shared" si="34"/>
        <v>7048652278005</v>
      </c>
      <c r="AR544" s="182">
        <f>INDEX(ATS!$A:$AE,MATCH(ATS!$AP544,ATS!$AD:$AD,0),1)</f>
        <v>828099</v>
      </c>
      <c r="AS544" s="182" t="str">
        <f>INDEX(ATS!$A:$AE,MATCH(ATS!$AP544,ATS!$AD:$AD,0),2)</f>
        <v>Hunter Gloves M</v>
      </c>
      <c r="AT544" s="182" t="str">
        <f>INDEX(ATS!$A:$AE,MATCH(ATS!$AP544,ATS!$AD:$AD,0),4)</f>
        <v>BTWHT-XL</v>
      </c>
      <c r="AU544" s="148" t="str">
        <f>INDEX(ATS!$A:$AE,MATCH(ATS!$AP544,ATS!$AD:$AD,0),7)</f>
        <v>Active</v>
      </c>
    </row>
    <row r="545" spans="1:47" x14ac:dyDescent="0.2">
      <c r="A545">
        <v>820175</v>
      </c>
      <c r="B545" t="s">
        <v>695</v>
      </c>
      <c r="C545" t="s">
        <v>4226</v>
      </c>
      <c r="D545" t="s">
        <v>164</v>
      </c>
      <c r="E545" t="s">
        <v>133</v>
      </c>
      <c r="F545" t="s">
        <v>67</v>
      </c>
      <c r="G545" t="s">
        <v>401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C545" s="180" t="str">
        <f t="shared" si="35"/>
        <v>820175-ONBLU-L</v>
      </c>
      <c r="AD545" s="181">
        <f>IF(B545="NET","",IF(B545="","",IFERROR(VLOOKUP(AC545,EAN!$A:$B,2,FALSE),"MANGLER - MÅ OPPDATERE EAN-FANEN")))</f>
        <v>7048652339959</v>
      </c>
      <c r="AE545" s="180">
        <f t="shared" si="32"/>
        <v>0</v>
      </c>
      <c r="AF545" s="180">
        <f t="shared" si="33"/>
        <v>0</v>
      </c>
      <c r="AH545" s="149" t="str">
        <f>IF(B545="NET","",IFERROR(VLOOKUP(AD545,'2) Order Form'!$W$9:$W$684,1,FALSE),"Ikke med I order form"))</f>
        <v>Ikke med I order form</v>
      </c>
      <c r="AI545" s="171"/>
      <c r="AJ545" s="159">
        <v>7048652326737</v>
      </c>
      <c r="AK545" s="149">
        <f>IFERROR(VLOOKUP(AJ545,'2) Order Form'!$W$9:$W$724,1,FALSE),"Ikke med I order form")</f>
        <v>7048652326737</v>
      </c>
      <c r="AL545" s="182">
        <f>INDEX(ATS!$A:$AE,MATCH(ATS!$AJ545,ATS!$AD:$AD,0),1)</f>
        <v>828107</v>
      </c>
      <c r="AM545" s="182" t="str">
        <f>INDEX(ATS!$A:$AE,MATCH(ATS!$AJ545,ATS!$AD:$AD,0),2)</f>
        <v>Hunter Gloves JR</v>
      </c>
      <c r="AN545" s="183" t="str">
        <f>INDEX(ATS!$A:$AE,MATCH(ATS!$AJ545,ATS!$AD:$AD,0),4)</f>
        <v>HYDRO-JR-S</v>
      </c>
      <c r="AP545" s="149">
        <v>7048652536679</v>
      </c>
      <c r="AQ545" s="149">
        <f t="shared" si="34"/>
        <v>7048652536679</v>
      </c>
      <c r="AR545" s="182">
        <f>INDEX(ATS!$A:$AE,MATCH(ATS!$AP545,ATS!$AD:$AD,0),1)</f>
        <v>828099</v>
      </c>
      <c r="AS545" s="182" t="str">
        <f>INDEX(ATS!$A:$AE,MATCH(ATS!$AP545,ATS!$AD:$AD,0),2)</f>
        <v>Hunter Gloves M</v>
      </c>
      <c r="AT545" s="182" t="str">
        <f>INDEX(ATS!$A:$AE,MATCH(ATS!$AP545,ATS!$AD:$AD,0),4)</f>
        <v>FOGRN-S</v>
      </c>
      <c r="AU545" s="148" t="str">
        <f>INDEX(ATS!$A:$AE,MATCH(ATS!$AP545,ATS!$AD:$AD,0),7)</f>
        <v>Stock</v>
      </c>
    </row>
    <row r="546" spans="1:47" x14ac:dyDescent="0.2">
      <c r="A546">
        <v>820175</v>
      </c>
      <c r="B546" t="s">
        <v>695</v>
      </c>
      <c r="C546" t="s">
        <v>4226</v>
      </c>
      <c r="D546" t="s">
        <v>165</v>
      </c>
      <c r="E546" t="s">
        <v>133</v>
      </c>
      <c r="F546" t="s">
        <v>68</v>
      </c>
      <c r="G546" t="s">
        <v>401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C546" s="180" t="str">
        <f t="shared" si="35"/>
        <v>820175-ONBLU-XL</v>
      </c>
      <c r="AD546" s="181">
        <f>IF(B546="NET","",IF(B546="","",IFERROR(VLOOKUP(AC546,EAN!$A:$B,2,FALSE),"MANGLER - MÅ OPPDATERE EAN-FANEN")))</f>
        <v>7048652339980</v>
      </c>
      <c r="AE546" s="180">
        <f t="shared" si="32"/>
        <v>0</v>
      </c>
      <c r="AF546" s="180">
        <f t="shared" si="33"/>
        <v>0</v>
      </c>
      <c r="AH546" s="149" t="str">
        <f>IF(B546="NET","",IFERROR(VLOOKUP(AD546,'2) Order Form'!$W$9:$W$684,1,FALSE),"Ikke med I order form"))</f>
        <v>Ikke med I order form</v>
      </c>
      <c r="AI546" s="171"/>
      <c r="AJ546" s="159">
        <v>7048652326720</v>
      </c>
      <c r="AK546" s="149">
        <f>IFERROR(VLOOKUP(AJ546,'2) Order Form'!$W$9:$W$724,1,FALSE),"Ikke med I order form")</f>
        <v>7048652326720</v>
      </c>
      <c r="AL546" s="182">
        <f>INDEX(ATS!$A:$AE,MATCH(ATS!$AJ546,ATS!$AD:$AD,0),1)</f>
        <v>828107</v>
      </c>
      <c r="AM546" s="182" t="str">
        <f>INDEX(ATS!$A:$AE,MATCH(ATS!$AJ546,ATS!$AD:$AD,0),2)</f>
        <v>Hunter Gloves JR</v>
      </c>
      <c r="AN546" s="183" t="str">
        <f>INDEX(ATS!$A:$AE,MATCH(ATS!$AJ546,ATS!$AD:$AD,0),4)</f>
        <v>HYDRO-JR-M</v>
      </c>
      <c r="AP546" s="149">
        <v>7048652536662</v>
      </c>
      <c r="AQ546" s="149">
        <f t="shared" si="34"/>
        <v>7048652536662</v>
      </c>
      <c r="AR546" s="182">
        <f>INDEX(ATS!$A:$AE,MATCH(ATS!$AP546,ATS!$AD:$AD,0),1)</f>
        <v>828099</v>
      </c>
      <c r="AS546" s="182" t="str">
        <f>INDEX(ATS!$A:$AE,MATCH(ATS!$AP546,ATS!$AD:$AD,0),2)</f>
        <v>Hunter Gloves M</v>
      </c>
      <c r="AT546" s="182" t="str">
        <f>INDEX(ATS!$A:$AE,MATCH(ATS!$AP546,ATS!$AD:$AD,0),4)</f>
        <v>FOGRN-M</v>
      </c>
      <c r="AU546" s="148" t="str">
        <f>INDEX(ATS!$A:$AE,MATCH(ATS!$AP546,ATS!$AD:$AD,0),7)</f>
        <v>Stock</v>
      </c>
    </row>
    <row r="547" spans="1:47" x14ac:dyDescent="0.2">
      <c r="A547">
        <v>820175</v>
      </c>
      <c r="B547" t="s">
        <v>695</v>
      </c>
      <c r="C547" t="s">
        <v>4226</v>
      </c>
      <c r="D547" t="s">
        <v>152</v>
      </c>
      <c r="E547" t="s">
        <v>102</v>
      </c>
      <c r="F547" t="s">
        <v>8</v>
      </c>
      <c r="G547" t="s">
        <v>401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C547" s="180" t="str">
        <f t="shared" si="35"/>
        <v>820175-TEAL-S</v>
      </c>
      <c r="AD547" s="181">
        <f>IF(B547="NET","",IF(B547="","",IFERROR(VLOOKUP(AC547,EAN!$A:$B,2,FALSE),"MANGLER - MÅ OPPDATERE EAN-FANEN")))</f>
        <v>7048652556141</v>
      </c>
      <c r="AE547" s="180">
        <f t="shared" si="32"/>
        <v>0</v>
      </c>
      <c r="AF547" s="180">
        <f t="shared" si="33"/>
        <v>0</v>
      </c>
      <c r="AH547" s="149" t="str">
        <f>IF(B547="NET","",IFERROR(VLOOKUP(AD547,'2) Order Form'!$W$9:$W$684,1,FALSE),"Ikke med I order form"))</f>
        <v>Ikke med I order form</v>
      </c>
      <c r="AI547" s="171"/>
      <c r="AJ547" s="159">
        <v>7048652326928</v>
      </c>
      <c r="AK547" s="149">
        <f>IFERROR(VLOOKUP(AJ547,'2) Order Form'!$W$9:$W$724,1,FALSE),"Ikke med I order form")</f>
        <v>7048652326928</v>
      </c>
      <c r="AL547" s="182">
        <f>INDEX(ATS!$A:$AE,MATCH(ATS!$AJ547,ATS!$AD:$AD,0),1)</f>
        <v>828150</v>
      </c>
      <c r="AM547" s="182" t="str">
        <f>INDEX(ATS!$A:$AE,MATCH(ATS!$AJ547,ATS!$AD:$AD,0),2)</f>
        <v>Hunter Merino Socks JR</v>
      </c>
      <c r="AN547" s="183" t="str">
        <f>INDEX(ATS!$A:$AE,MATCH(ATS!$AJ547,ATS!$AD:$AD,0),4)</f>
        <v>GRBE-34/36</v>
      </c>
      <c r="AP547" s="149">
        <v>7048652536655</v>
      </c>
      <c r="AQ547" s="149">
        <f t="shared" si="34"/>
        <v>7048652536655</v>
      </c>
      <c r="AR547" s="182">
        <f>INDEX(ATS!$A:$AE,MATCH(ATS!$AP547,ATS!$AD:$AD,0),1)</f>
        <v>828099</v>
      </c>
      <c r="AS547" s="182" t="str">
        <f>INDEX(ATS!$A:$AE,MATCH(ATS!$AP547,ATS!$AD:$AD,0),2)</f>
        <v>Hunter Gloves M</v>
      </c>
      <c r="AT547" s="182" t="str">
        <f>INDEX(ATS!$A:$AE,MATCH(ATS!$AP547,ATS!$AD:$AD,0),4)</f>
        <v>FOGRN-L</v>
      </c>
      <c r="AU547" s="148" t="str">
        <f>INDEX(ATS!$A:$AE,MATCH(ATS!$AP547,ATS!$AD:$AD,0),7)</f>
        <v>Stock</v>
      </c>
    </row>
    <row r="548" spans="1:47" x14ac:dyDescent="0.2">
      <c r="A548">
        <v>820175</v>
      </c>
      <c r="B548" t="s">
        <v>695</v>
      </c>
      <c r="C548" t="s">
        <v>4226</v>
      </c>
      <c r="D548" t="s">
        <v>153</v>
      </c>
      <c r="E548" t="s">
        <v>102</v>
      </c>
      <c r="F548" t="s">
        <v>7</v>
      </c>
      <c r="G548" t="s">
        <v>401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C548" s="180" t="str">
        <f t="shared" si="35"/>
        <v>820175-TEAL-M</v>
      </c>
      <c r="AD548" s="181">
        <f>IF(B548="NET","",IF(B548="","",IFERROR(VLOOKUP(AC548,EAN!$A:$B,2,FALSE),"MANGLER - MÅ OPPDATERE EAN-FANEN")))</f>
        <v>7048652556134</v>
      </c>
      <c r="AE548" s="180">
        <f t="shared" si="32"/>
        <v>0</v>
      </c>
      <c r="AF548" s="180">
        <f t="shared" si="33"/>
        <v>0</v>
      </c>
      <c r="AH548" s="149" t="str">
        <f>IF(B548="NET","",IFERROR(VLOOKUP(AD548,'2) Order Form'!$W$9:$W$684,1,FALSE),"Ikke med I order form"))</f>
        <v>Ikke med I order form</v>
      </c>
      <c r="AI548" s="171"/>
      <c r="AJ548" s="159">
        <v>7048652326935</v>
      </c>
      <c r="AK548" s="149">
        <f>IFERROR(VLOOKUP(AJ548,'2) Order Form'!$W$9:$W$724,1,FALSE),"Ikke med I order form")</f>
        <v>7048652326935</v>
      </c>
      <c r="AL548" s="182">
        <f>INDEX(ATS!$A:$AE,MATCH(ATS!$AJ548,ATS!$AD:$AD,0),1)</f>
        <v>828150</v>
      </c>
      <c r="AM548" s="182" t="str">
        <f>INDEX(ATS!$A:$AE,MATCH(ATS!$AJ548,ATS!$AD:$AD,0),2)</f>
        <v>Hunter Merino Socks JR</v>
      </c>
      <c r="AN548" s="183" t="str">
        <f>INDEX(ATS!$A:$AE,MATCH(ATS!$AJ548,ATS!$AD:$AD,0),4)</f>
        <v>ONBE-34/36</v>
      </c>
      <c r="AP548" s="149">
        <v>7048652536686</v>
      </c>
      <c r="AQ548" s="149">
        <f t="shared" si="34"/>
        <v>7048652536686</v>
      </c>
      <c r="AR548" s="182">
        <f>INDEX(ATS!$A:$AE,MATCH(ATS!$AP548,ATS!$AD:$AD,0),1)</f>
        <v>828099</v>
      </c>
      <c r="AS548" s="182" t="str">
        <f>INDEX(ATS!$A:$AE,MATCH(ATS!$AP548,ATS!$AD:$AD,0),2)</f>
        <v>Hunter Gloves M</v>
      </c>
      <c r="AT548" s="182" t="str">
        <f>INDEX(ATS!$A:$AE,MATCH(ATS!$AP548,ATS!$AD:$AD,0),4)</f>
        <v>FOGRN-XL</v>
      </c>
      <c r="AU548" s="148" t="str">
        <f>INDEX(ATS!$A:$AE,MATCH(ATS!$AP548,ATS!$AD:$AD,0),7)</f>
        <v>Stock</v>
      </c>
    </row>
    <row r="549" spans="1:47" x14ac:dyDescent="0.2">
      <c r="A549">
        <v>820175</v>
      </c>
      <c r="B549" t="s">
        <v>695</v>
      </c>
      <c r="C549" t="s">
        <v>4226</v>
      </c>
      <c r="D549" t="s">
        <v>154</v>
      </c>
      <c r="E549" t="s">
        <v>102</v>
      </c>
      <c r="F549" t="s">
        <v>67</v>
      </c>
      <c r="G549" t="s">
        <v>401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C549" s="180" t="str">
        <f t="shared" si="35"/>
        <v>820175-TEAL-L</v>
      </c>
      <c r="AD549" s="181">
        <f>IF(B549="NET","",IF(B549="","",IFERROR(VLOOKUP(AC549,EAN!$A:$B,2,FALSE),"MANGLER - MÅ OPPDATERE EAN-FANEN")))</f>
        <v>7048652556127</v>
      </c>
      <c r="AE549" s="180">
        <f t="shared" si="32"/>
        <v>0</v>
      </c>
      <c r="AF549" s="180">
        <f t="shared" si="33"/>
        <v>0</v>
      </c>
      <c r="AH549" s="149" t="str">
        <f>IF(B549="NET","",IFERROR(VLOOKUP(AD549,'2) Order Form'!$W$9:$W$684,1,FALSE),"Ikke med I order form"))</f>
        <v>Ikke med I order form</v>
      </c>
      <c r="AI549" s="171"/>
      <c r="AJ549" s="159">
        <v>7048652535160</v>
      </c>
      <c r="AK549" s="149">
        <f>IFERROR(VLOOKUP(AJ549,'2) Order Form'!$W$9:$W$724,1,FALSE),"Ikke med I order form")</f>
        <v>7048652535160</v>
      </c>
      <c r="AL549" s="182">
        <f>INDEX(ATS!$A:$AE,MATCH(ATS!$AJ549,ATS!$AD:$AD,0),1)</f>
        <v>828169</v>
      </c>
      <c r="AM549" s="182" t="str">
        <f>INDEX(ATS!$A:$AE,MATCH(ATS!$AJ549,ATS!$AD:$AD,0),2)</f>
        <v>Chaser Hoodie M</v>
      </c>
      <c r="AN549" s="183" t="str">
        <f>INDEX(ATS!$A:$AE,MATCH(ATS!$AJ549,ATS!$AD:$AD,0),4)</f>
        <v>BLACK-S</v>
      </c>
      <c r="AP549" s="149">
        <v>7048652277756</v>
      </c>
      <c r="AQ549" s="149">
        <f t="shared" si="34"/>
        <v>7048652277756</v>
      </c>
      <c r="AR549" s="182">
        <f>INDEX(ATS!$A:$AE,MATCH(ATS!$AP549,ATS!$AD:$AD,0),1)</f>
        <v>828097</v>
      </c>
      <c r="AS549" s="182" t="str">
        <f>INDEX(ATS!$A:$AE,MATCH(ATS!$AP549,ATS!$AD:$AD,0),2)</f>
        <v>Hunter Light Gloves M</v>
      </c>
      <c r="AT549" s="182" t="str">
        <f>INDEX(ATS!$A:$AE,MATCH(ATS!$AP549,ATS!$AD:$AD,0),4)</f>
        <v>BLACK-S</v>
      </c>
      <c r="AU549" s="148" t="str">
        <f>INDEX(ATS!$A:$AE,MATCH(ATS!$AP549,ATS!$AD:$AD,0),7)</f>
        <v>Active</v>
      </c>
    </row>
    <row r="550" spans="1:47" x14ac:dyDescent="0.2">
      <c r="A550">
        <v>820175</v>
      </c>
      <c r="B550" t="s">
        <v>695</v>
      </c>
      <c r="C550" t="s">
        <v>4226</v>
      </c>
      <c r="D550" t="s">
        <v>526</v>
      </c>
      <c r="E550" t="s">
        <v>102</v>
      </c>
      <c r="F550" t="s">
        <v>68</v>
      </c>
      <c r="G550" t="s">
        <v>401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C550" s="180" t="str">
        <f t="shared" si="35"/>
        <v>820175-TEAL-XL</v>
      </c>
      <c r="AD550" s="181">
        <f>IF(B550="NET","",IF(B550="","",IFERROR(VLOOKUP(AC550,EAN!$A:$B,2,FALSE),"MANGLER - MÅ OPPDATERE EAN-FANEN")))</f>
        <v>7048652556158</v>
      </c>
      <c r="AE550" s="180">
        <f t="shared" si="32"/>
        <v>0</v>
      </c>
      <c r="AF550" s="180">
        <f t="shared" si="33"/>
        <v>0</v>
      </c>
      <c r="AH550" s="149" t="str">
        <f>IF(B550="NET","",IFERROR(VLOOKUP(AD550,'2) Order Form'!$W$9:$W$684,1,FALSE),"Ikke med I order form"))</f>
        <v>Ikke med I order form</v>
      </c>
      <c r="AI550" s="171"/>
      <c r="AJ550" s="159">
        <v>7048652535153</v>
      </c>
      <c r="AK550" s="149">
        <f>IFERROR(VLOOKUP(AJ550,'2) Order Form'!$W$9:$W$724,1,FALSE),"Ikke med I order form")</f>
        <v>7048652535153</v>
      </c>
      <c r="AL550" s="182">
        <f>INDEX(ATS!$A:$AE,MATCH(ATS!$AJ550,ATS!$AD:$AD,0),1)</f>
        <v>828169</v>
      </c>
      <c r="AM550" s="182" t="str">
        <f>INDEX(ATS!$A:$AE,MATCH(ATS!$AJ550,ATS!$AD:$AD,0),2)</f>
        <v>Chaser Hoodie M</v>
      </c>
      <c r="AN550" s="183" t="str">
        <f>INDEX(ATS!$A:$AE,MATCH(ATS!$AJ550,ATS!$AD:$AD,0),4)</f>
        <v>BLACK-M</v>
      </c>
      <c r="AP550" s="149">
        <v>7048652277749</v>
      </c>
      <c r="AQ550" s="149">
        <f t="shared" si="34"/>
        <v>7048652277749</v>
      </c>
      <c r="AR550" s="182">
        <f>INDEX(ATS!$A:$AE,MATCH(ATS!$AP550,ATS!$AD:$AD,0),1)</f>
        <v>828097</v>
      </c>
      <c r="AS550" s="182" t="str">
        <f>INDEX(ATS!$A:$AE,MATCH(ATS!$AP550,ATS!$AD:$AD,0),2)</f>
        <v>Hunter Light Gloves M</v>
      </c>
      <c r="AT550" s="182" t="str">
        <f>INDEX(ATS!$A:$AE,MATCH(ATS!$AP550,ATS!$AD:$AD,0),4)</f>
        <v>BLACK-M</v>
      </c>
      <c r="AU550" s="148" t="str">
        <f>INDEX(ATS!$A:$AE,MATCH(ATS!$AP550,ATS!$AD:$AD,0),7)</f>
        <v>Active</v>
      </c>
    </row>
    <row r="551" spans="1:47" x14ac:dyDescent="0.2">
      <c r="A551" s="155">
        <v>820176</v>
      </c>
      <c r="B551" t="s">
        <v>292</v>
      </c>
      <c r="H551" s="155">
        <v>202137</v>
      </c>
      <c r="I551" s="155">
        <v>202137</v>
      </c>
      <c r="J551" s="155">
        <v>202137</v>
      </c>
      <c r="K551" s="155">
        <v>202137</v>
      </c>
      <c r="L551" s="155">
        <v>202137</v>
      </c>
      <c r="M551" s="155">
        <v>202137</v>
      </c>
      <c r="N551" s="155">
        <v>202137</v>
      </c>
      <c r="O551" s="155">
        <v>202137</v>
      </c>
      <c r="P551" s="155">
        <v>202137</v>
      </c>
      <c r="Q551" s="155">
        <v>202137</v>
      </c>
      <c r="R551" s="155">
        <v>202137</v>
      </c>
      <c r="S551" s="155">
        <v>202137</v>
      </c>
      <c r="T551" s="155">
        <v>202137</v>
      </c>
      <c r="U551" s="155">
        <v>202137</v>
      </c>
      <c r="V551" s="155">
        <v>202137</v>
      </c>
      <c r="W551" s="155">
        <v>202137</v>
      </c>
      <c r="X551" s="155">
        <v>202137</v>
      </c>
      <c r="Y551" s="155">
        <v>202137</v>
      </c>
      <c r="Z551" s="155">
        <v>202137</v>
      </c>
      <c r="AA551" s="155">
        <v>202137</v>
      </c>
      <c r="AC551" s="180" t="str">
        <f t="shared" si="35"/>
        <v>820176-</v>
      </c>
      <c r="AD551" s="181" t="str">
        <f>IF(B551="NET","",IF(B551="","",IFERROR(VLOOKUP(AC551,EAN!$A:$B,2,FALSE),"MANGLER - MÅ OPPDATERE EAN-FANEN")))</f>
        <v/>
      </c>
      <c r="AE551" s="180">
        <f t="shared" si="32"/>
        <v>202137</v>
      </c>
      <c r="AF551" s="180">
        <f t="shared" si="33"/>
        <v>202137</v>
      </c>
      <c r="AH551" s="133" t="str">
        <f>IF(B551="NET","",IFERROR(VLOOKUP(AD551,'2) Order Form'!$W$9:$W$684,1,FALSE),"Ikke med I order form"))</f>
        <v/>
      </c>
      <c r="AJ551" s="159">
        <v>7048652535146</v>
      </c>
      <c r="AK551" s="149">
        <f>IFERROR(VLOOKUP(AJ551,'2) Order Form'!$W$9:$W$724,1,FALSE),"Ikke med I order form")</f>
        <v>7048652535146</v>
      </c>
      <c r="AL551" s="182">
        <f>INDEX(ATS!$A:$AE,MATCH(ATS!$AJ551,ATS!$AD:$AD,0),1)</f>
        <v>828169</v>
      </c>
      <c r="AM551" s="182" t="str">
        <f>INDEX(ATS!$A:$AE,MATCH(ATS!$AJ551,ATS!$AD:$AD,0),2)</f>
        <v>Chaser Hoodie M</v>
      </c>
      <c r="AN551" s="183" t="str">
        <f>INDEX(ATS!$A:$AE,MATCH(ATS!$AJ551,ATS!$AD:$AD,0),4)</f>
        <v>BLACK-L</v>
      </c>
      <c r="AP551" s="149">
        <v>7048652277732</v>
      </c>
      <c r="AQ551" s="149">
        <f t="shared" si="34"/>
        <v>7048652277732</v>
      </c>
      <c r="AR551" s="182">
        <f>INDEX(ATS!$A:$AE,MATCH(ATS!$AP551,ATS!$AD:$AD,0),1)</f>
        <v>828097</v>
      </c>
      <c r="AS551" s="182" t="str">
        <f>INDEX(ATS!$A:$AE,MATCH(ATS!$AP551,ATS!$AD:$AD,0),2)</f>
        <v>Hunter Light Gloves M</v>
      </c>
      <c r="AT551" s="182" t="str">
        <f>INDEX(ATS!$A:$AE,MATCH(ATS!$AP551,ATS!$AD:$AD,0),4)</f>
        <v>BLACK-L</v>
      </c>
      <c r="AU551" s="148" t="str">
        <f>INDEX(ATS!$A:$AE,MATCH(ATS!$AP551,ATS!$AD:$AD,0),7)</f>
        <v>Active</v>
      </c>
    </row>
    <row r="552" spans="1:47" x14ac:dyDescent="0.2">
      <c r="A552">
        <v>820176</v>
      </c>
      <c r="B552" t="s">
        <v>696</v>
      </c>
      <c r="C552" t="s">
        <v>4226</v>
      </c>
      <c r="D552" t="s">
        <v>4281</v>
      </c>
      <c r="E552" t="s">
        <v>4282</v>
      </c>
      <c r="F552" t="s">
        <v>69</v>
      </c>
      <c r="G552" t="s">
        <v>128</v>
      </c>
      <c r="H552">
        <v>-6</v>
      </c>
      <c r="I552">
        <v>-6</v>
      </c>
      <c r="J552">
        <v>-6</v>
      </c>
      <c r="K552">
        <v>-6</v>
      </c>
      <c r="L552">
        <v>-6</v>
      </c>
      <c r="M552">
        <v>-6</v>
      </c>
      <c r="N552">
        <v>-6</v>
      </c>
      <c r="O552">
        <v>-6</v>
      </c>
      <c r="P552">
        <v>-6</v>
      </c>
      <c r="Q552">
        <v>-6</v>
      </c>
      <c r="R552">
        <v>-6</v>
      </c>
      <c r="S552">
        <v>-6</v>
      </c>
      <c r="T552">
        <v>-6</v>
      </c>
      <c r="U552">
        <v>-6</v>
      </c>
      <c r="V552">
        <v>-6</v>
      </c>
      <c r="W552">
        <v>-6</v>
      </c>
      <c r="X552">
        <v>-6</v>
      </c>
      <c r="Y552">
        <v>-6</v>
      </c>
      <c r="Z552">
        <v>-6</v>
      </c>
      <c r="AA552">
        <v>-6</v>
      </c>
      <c r="AC552" s="180" t="str">
        <f t="shared" si="35"/>
        <v>820176-56002-XS</v>
      </c>
      <c r="AD552" s="181" t="str">
        <f>IF(B552="NET","",IF(B552="","",IFERROR(VLOOKUP(AC552,EAN!$A:$B,2,FALSE),"MANGLER - MÅ OPPDATERE EAN-FANEN")))</f>
        <v>MANGLER - MÅ OPPDATERE EAN-FANEN</v>
      </c>
      <c r="AE552" s="180">
        <f t="shared" si="32"/>
        <v>-6</v>
      </c>
      <c r="AF552" s="180">
        <f t="shared" si="33"/>
        <v>-6</v>
      </c>
      <c r="AH552" s="133" t="str">
        <f>IF(B552="NET","",IFERROR(VLOOKUP(AD552,'2) Order Form'!$W$9:$W$684,1,FALSE),"Ikke med I order form"))</f>
        <v>Ikke med I order form</v>
      </c>
      <c r="AJ552" s="159">
        <v>7048652535177</v>
      </c>
      <c r="AK552" s="149">
        <f>IFERROR(VLOOKUP(AJ552,'2) Order Form'!$W$9:$W$724,1,FALSE),"Ikke med I order form")</f>
        <v>7048652535177</v>
      </c>
      <c r="AL552" s="182">
        <f>INDEX(ATS!$A:$AE,MATCH(ATS!$AJ552,ATS!$AD:$AD,0),1)</f>
        <v>828169</v>
      </c>
      <c r="AM552" s="182" t="str">
        <f>INDEX(ATS!$A:$AE,MATCH(ATS!$AJ552,ATS!$AD:$AD,0),2)</f>
        <v>Chaser Hoodie M</v>
      </c>
      <c r="AN552" s="183" t="str">
        <f>INDEX(ATS!$A:$AE,MATCH(ATS!$AJ552,ATS!$AD:$AD,0),4)</f>
        <v>BLACK-XL</v>
      </c>
      <c r="AP552" s="149">
        <v>7048652277763</v>
      </c>
      <c r="AQ552" s="149">
        <f t="shared" si="34"/>
        <v>7048652277763</v>
      </c>
      <c r="AR552" s="182">
        <f>INDEX(ATS!$A:$AE,MATCH(ATS!$AP552,ATS!$AD:$AD,0),1)</f>
        <v>828097</v>
      </c>
      <c r="AS552" s="182" t="str">
        <f>INDEX(ATS!$A:$AE,MATCH(ATS!$AP552,ATS!$AD:$AD,0),2)</f>
        <v>Hunter Light Gloves M</v>
      </c>
      <c r="AT552" s="182" t="str">
        <f>INDEX(ATS!$A:$AE,MATCH(ATS!$AP552,ATS!$AD:$AD,0),4)</f>
        <v>BLACK-XL</v>
      </c>
      <c r="AU552" s="148" t="str">
        <f>INDEX(ATS!$A:$AE,MATCH(ATS!$AP552,ATS!$AD:$AD,0),7)</f>
        <v>Active</v>
      </c>
    </row>
    <row r="553" spans="1:47" x14ac:dyDescent="0.2">
      <c r="A553">
        <v>820176</v>
      </c>
      <c r="B553" t="s">
        <v>696</v>
      </c>
      <c r="C553" t="s">
        <v>4226</v>
      </c>
      <c r="D553" t="s">
        <v>4283</v>
      </c>
      <c r="E553" t="s">
        <v>4282</v>
      </c>
      <c r="F553" t="s">
        <v>8</v>
      </c>
      <c r="G553" t="s">
        <v>128</v>
      </c>
      <c r="H553">
        <v>-16</v>
      </c>
      <c r="I553">
        <v>-16</v>
      </c>
      <c r="J553">
        <v>-16</v>
      </c>
      <c r="K553">
        <v>-16</v>
      </c>
      <c r="L553">
        <v>-16</v>
      </c>
      <c r="M553">
        <v>-16</v>
      </c>
      <c r="N553">
        <v>-16</v>
      </c>
      <c r="O553">
        <v>-16</v>
      </c>
      <c r="P553">
        <v>-16</v>
      </c>
      <c r="Q553">
        <v>-16</v>
      </c>
      <c r="R553">
        <v>-16</v>
      </c>
      <c r="S553">
        <v>-16</v>
      </c>
      <c r="T553">
        <v>-16</v>
      </c>
      <c r="U553">
        <v>-16</v>
      </c>
      <c r="V553">
        <v>-16</v>
      </c>
      <c r="W553">
        <v>-16</v>
      </c>
      <c r="X553">
        <v>-16</v>
      </c>
      <c r="Y553">
        <v>-16</v>
      </c>
      <c r="Z553">
        <v>-16</v>
      </c>
      <c r="AA553">
        <v>-16</v>
      </c>
      <c r="AC553" s="180" t="str">
        <f t="shared" si="35"/>
        <v>820176-56002-S</v>
      </c>
      <c r="AD553" s="181" t="str">
        <f>IF(B553="NET","",IF(B553="","",IFERROR(VLOOKUP(AC553,EAN!$A:$B,2,FALSE),"MANGLER - MÅ OPPDATERE EAN-FANEN")))</f>
        <v>MANGLER - MÅ OPPDATERE EAN-FANEN</v>
      </c>
      <c r="AE553" s="180">
        <f t="shared" si="32"/>
        <v>-16</v>
      </c>
      <c r="AF553" s="180">
        <f t="shared" si="33"/>
        <v>-16</v>
      </c>
      <c r="AH553" s="133" t="str">
        <f>IF(B553="NET","",IFERROR(VLOOKUP(AD553,'2) Order Form'!$W$9:$W$684,1,FALSE),"Ikke med I order form"))</f>
        <v>Ikke med I order form</v>
      </c>
      <c r="AJ553" s="159">
        <v>7048652535665</v>
      </c>
      <c r="AK553" s="149">
        <f>IFERROR(VLOOKUP(AJ553,'2) Order Form'!$W$9:$W$724,1,FALSE),"Ikke med I order form")</f>
        <v>7048652535665</v>
      </c>
      <c r="AL553" s="182">
        <f>INDEX(ATS!$A:$AE,MATCH(ATS!$AJ553,ATS!$AD:$AD,0),1)</f>
        <v>828174</v>
      </c>
      <c r="AM553" s="182" t="str">
        <f>INDEX(ATS!$A:$AE,MATCH(ATS!$AJ553,ATS!$AD:$AD,0),2)</f>
        <v>Chaser Sweater M</v>
      </c>
      <c r="AN553" s="183" t="str">
        <f>INDEX(ATS!$A:$AE,MATCH(ATS!$AJ553,ATS!$AD:$AD,0),4)</f>
        <v>BLACK-S</v>
      </c>
      <c r="AP553" s="149">
        <v>7048652277794</v>
      </c>
      <c r="AQ553" s="149">
        <f t="shared" si="34"/>
        <v>7048652277794</v>
      </c>
      <c r="AR553" s="182">
        <f>INDEX(ATS!$A:$AE,MATCH(ATS!$AP553,ATS!$AD:$AD,0),1)</f>
        <v>828097</v>
      </c>
      <c r="AS553" s="182" t="str">
        <f>INDEX(ATS!$A:$AE,MATCH(ATS!$AP553,ATS!$AD:$AD,0),2)</f>
        <v>Hunter Light Gloves M</v>
      </c>
      <c r="AT553" s="182" t="str">
        <f>INDEX(ATS!$A:$AE,MATCH(ATS!$AP553,ATS!$AD:$AD,0),4)</f>
        <v>BTWHT-S</v>
      </c>
      <c r="AU553" s="148" t="str">
        <f>INDEX(ATS!$A:$AE,MATCH(ATS!$AP553,ATS!$AD:$AD,0),7)</f>
        <v>Active</v>
      </c>
    </row>
    <row r="554" spans="1:47" x14ac:dyDescent="0.2">
      <c r="A554">
        <v>820176</v>
      </c>
      <c r="B554" t="s">
        <v>696</v>
      </c>
      <c r="C554" t="s">
        <v>4226</v>
      </c>
      <c r="D554" t="s">
        <v>4284</v>
      </c>
      <c r="E554" t="s">
        <v>4282</v>
      </c>
      <c r="F554" t="s">
        <v>7</v>
      </c>
      <c r="G554" t="s">
        <v>128</v>
      </c>
      <c r="H554">
        <v>-23</v>
      </c>
      <c r="I554">
        <v>-23</v>
      </c>
      <c r="J554">
        <v>-23</v>
      </c>
      <c r="K554">
        <v>-23</v>
      </c>
      <c r="L554">
        <v>-23</v>
      </c>
      <c r="M554">
        <v>-23</v>
      </c>
      <c r="N554">
        <v>-23</v>
      </c>
      <c r="O554">
        <v>-23</v>
      </c>
      <c r="P554">
        <v>-23</v>
      </c>
      <c r="Q554">
        <v>-23</v>
      </c>
      <c r="R554">
        <v>-23</v>
      </c>
      <c r="S554">
        <v>-23</v>
      </c>
      <c r="T554">
        <v>-23</v>
      </c>
      <c r="U554">
        <v>-23</v>
      </c>
      <c r="V554">
        <v>-23</v>
      </c>
      <c r="W554">
        <v>-23</v>
      </c>
      <c r="X554">
        <v>-23</v>
      </c>
      <c r="Y554">
        <v>-23</v>
      </c>
      <c r="Z554">
        <v>-23</v>
      </c>
      <c r="AA554">
        <v>-23</v>
      </c>
      <c r="AC554" s="180" t="str">
        <f t="shared" si="35"/>
        <v>820176-56002-M</v>
      </c>
      <c r="AD554" s="181" t="str">
        <f>IF(B554="NET","",IF(B554="","",IFERROR(VLOOKUP(AC554,EAN!$A:$B,2,FALSE),"MANGLER - MÅ OPPDATERE EAN-FANEN")))</f>
        <v>MANGLER - MÅ OPPDATERE EAN-FANEN</v>
      </c>
      <c r="AE554" s="180">
        <f t="shared" si="32"/>
        <v>-23</v>
      </c>
      <c r="AF554" s="180">
        <f t="shared" si="33"/>
        <v>-23</v>
      </c>
      <c r="AH554" s="133" t="str">
        <f>IF(B554="NET","",IFERROR(VLOOKUP(AD554,'2) Order Form'!$W$9:$W$684,1,FALSE),"Ikke med I order form"))</f>
        <v>Ikke med I order form</v>
      </c>
      <c r="AJ554" s="159">
        <v>7048652535658</v>
      </c>
      <c r="AK554" s="149">
        <f>IFERROR(VLOOKUP(AJ554,'2) Order Form'!$W$9:$W$724,1,FALSE),"Ikke med I order form")</f>
        <v>7048652535658</v>
      </c>
      <c r="AL554" s="182">
        <f>INDEX(ATS!$A:$AE,MATCH(ATS!$AJ554,ATS!$AD:$AD,0),1)</f>
        <v>828174</v>
      </c>
      <c r="AM554" s="182" t="str">
        <f>INDEX(ATS!$A:$AE,MATCH(ATS!$AJ554,ATS!$AD:$AD,0),2)</f>
        <v>Chaser Sweater M</v>
      </c>
      <c r="AN554" s="183" t="str">
        <f>INDEX(ATS!$A:$AE,MATCH(ATS!$AJ554,ATS!$AD:$AD,0),4)</f>
        <v>BLACK-M</v>
      </c>
      <c r="AP554" s="149">
        <v>7048652277787</v>
      </c>
      <c r="AQ554" s="149">
        <f t="shared" si="34"/>
        <v>7048652277787</v>
      </c>
      <c r="AR554" s="182">
        <f>INDEX(ATS!$A:$AE,MATCH(ATS!$AP554,ATS!$AD:$AD,0),1)</f>
        <v>828097</v>
      </c>
      <c r="AS554" s="182" t="str">
        <f>INDEX(ATS!$A:$AE,MATCH(ATS!$AP554,ATS!$AD:$AD,0),2)</f>
        <v>Hunter Light Gloves M</v>
      </c>
      <c r="AT554" s="182" t="str">
        <f>INDEX(ATS!$A:$AE,MATCH(ATS!$AP554,ATS!$AD:$AD,0),4)</f>
        <v>BTWHT-M</v>
      </c>
      <c r="AU554" s="148" t="str">
        <f>INDEX(ATS!$A:$AE,MATCH(ATS!$AP554,ATS!$AD:$AD,0),7)</f>
        <v>Active</v>
      </c>
    </row>
    <row r="555" spans="1:47" x14ac:dyDescent="0.2">
      <c r="A555">
        <v>820176</v>
      </c>
      <c r="B555" t="s">
        <v>696</v>
      </c>
      <c r="C555" t="s">
        <v>4226</v>
      </c>
      <c r="D555" t="s">
        <v>4285</v>
      </c>
      <c r="E555" t="s">
        <v>4282</v>
      </c>
      <c r="F555" t="s">
        <v>67</v>
      </c>
      <c r="G555" t="s">
        <v>128</v>
      </c>
      <c r="H555">
        <v>-46</v>
      </c>
      <c r="I555">
        <v>-46</v>
      </c>
      <c r="J555">
        <v>-46</v>
      </c>
      <c r="K555">
        <v>-46</v>
      </c>
      <c r="L555">
        <v>-46</v>
      </c>
      <c r="M555">
        <v>-46</v>
      </c>
      <c r="N555">
        <v>-46</v>
      </c>
      <c r="O555">
        <v>-46</v>
      </c>
      <c r="P555">
        <v>-46</v>
      </c>
      <c r="Q555">
        <v>-46</v>
      </c>
      <c r="R555">
        <v>-46</v>
      </c>
      <c r="S555">
        <v>-46</v>
      </c>
      <c r="T555">
        <v>-46</v>
      </c>
      <c r="U555">
        <v>-46</v>
      </c>
      <c r="V555">
        <v>-46</v>
      </c>
      <c r="W555">
        <v>-46</v>
      </c>
      <c r="X555">
        <v>-46</v>
      </c>
      <c r="Y555">
        <v>-46</v>
      </c>
      <c r="Z555">
        <v>-46</v>
      </c>
      <c r="AA555">
        <v>-46</v>
      </c>
      <c r="AC555" s="180" t="str">
        <f t="shared" si="35"/>
        <v>820176-56002-L</v>
      </c>
      <c r="AD555" s="181" t="str">
        <f>IF(B555="NET","",IF(B555="","",IFERROR(VLOOKUP(AC555,EAN!$A:$B,2,FALSE),"MANGLER - MÅ OPPDATERE EAN-FANEN")))</f>
        <v>MANGLER - MÅ OPPDATERE EAN-FANEN</v>
      </c>
      <c r="AE555" s="180">
        <f t="shared" si="32"/>
        <v>-46</v>
      </c>
      <c r="AF555" s="180">
        <f t="shared" si="33"/>
        <v>-46</v>
      </c>
      <c r="AH555" s="133" t="str">
        <f>IF(B555="NET","",IFERROR(VLOOKUP(AD555,'2) Order Form'!$W$9:$W$684,1,FALSE),"Ikke med I order form"))</f>
        <v>Ikke med I order form</v>
      </c>
      <c r="AJ555" s="159">
        <v>7048652535641</v>
      </c>
      <c r="AK555" s="149">
        <f>IFERROR(VLOOKUP(AJ555,'2) Order Form'!$W$9:$W$724,1,FALSE),"Ikke med I order form")</f>
        <v>7048652535641</v>
      </c>
      <c r="AL555" s="182">
        <f>INDEX(ATS!$A:$AE,MATCH(ATS!$AJ555,ATS!$AD:$AD,0),1)</f>
        <v>828174</v>
      </c>
      <c r="AM555" s="182" t="str">
        <f>INDEX(ATS!$A:$AE,MATCH(ATS!$AJ555,ATS!$AD:$AD,0),2)</f>
        <v>Chaser Sweater M</v>
      </c>
      <c r="AN555" s="183" t="str">
        <f>INDEX(ATS!$A:$AE,MATCH(ATS!$AJ555,ATS!$AD:$AD,0),4)</f>
        <v>BLACK-L</v>
      </c>
      <c r="AP555" s="149">
        <v>7048652277770</v>
      </c>
      <c r="AQ555" s="149">
        <f t="shared" si="34"/>
        <v>7048652277770</v>
      </c>
      <c r="AR555" s="182">
        <f>INDEX(ATS!$A:$AE,MATCH(ATS!$AP555,ATS!$AD:$AD,0),1)</f>
        <v>828097</v>
      </c>
      <c r="AS555" s="182" t="str">
        <f>INDEX(ATS!$A:$AE,MATCH(ATS!$AP555,ATS!$AD:$AD,0),2)</f>
        <v>Hunter Light Gloves M</v>
      </c>
      <c r="AT555" s="182" t="str">
        <f>INDEX(ATS!$A:$AE,MATCH(ATS!$AP555,ATS!$AD:$AD,0),4)</f>
        <v>BTWHT-L</v>
      </c>
      <c r="AU555" s="148" t="str">
        <f>INDEX(ATS!$A:$AE,MATCH(ATS!$AP555,ATS!$AD:$AD,0),7)</f>
        <v>Active</v>
      </c>
    </row>
    <row r="556" spans="1:47" x14ac:dyDescent="0.2">
      <c r="A556">
        <v>820176</v>
      </c>
      <c r="B556" t="s">
        <v>696</v>
      </c>
      <c r="C556" t="s">
        <v>4226</v>
      </c>
      <c r="D556" t="s">
        <v>146</v>
      </c>
      <c r="E556" t="s">
        <v>94</v>
      </c>
      <c r="F556" t="s">
        <v>69</v>
      </c>
      <c r="G556" t="s">
        <v>128</v>
      </c>
      <c r="H556">
        <v>-5</v>
      </c>
      <c r="I556">
        <v>-5</v>
      </c>
      <c r="J556">
        <v>-5</v>
      </c>
      <c r="K556">
        <v>-5</v>
      </c>
      <c r="L556">
        <v>-5</v>
      </c>
      <c r="M556">
        <v>-5</v>
      </c>
      <c r="N556">
        <v>-5</v>
      </c>
      <c r="O556">
        <v>-5</v>
      </c>
      <c r="P556">
        <v>-5</v>
      </c>
      <c r="Q556">
        <v>-5</v>
      </c>
      <c r="R556">
        <v>-5</v>
      </c>
      <c r="S556">
        <v>-5</v>
      </c>
      <c r="T556">
        <v>-5</v>
      </c>
      <c r="U556">
        <v>-5</v>
      </c>
      <c r="V556">
        <v>-5</v>
      </c>
      <c r="W556">
        <v>-5</v>
      </c>
      <c r="X556">
        <v>-5</v>
      </c>
      <c r="Y556">
        <v>-5</v>
      </c>
      <c r="Z556">
        <v>-5</v>
      </c>
      <c r="AA556">
        <v>-5</v>
      </c>
      <c r="AC556" s="180" t="str">
        <f t="shared" si="35"/>
        <v>820176-BLACK-XS</v>
      </c>
      <c r="AD556" s="181">
        <f>IF(B556="NET","",IF(B556="","",IFERROR(VLOOKUP(AC556,EAN!$A:$B,2,FALSE),"MANGLER - MÅ OPPDATERE EAN-FANEN")))</f>
        <v>7048652339744</v>
      </c>
      <c r="AE556" s="180">
        <f t="shared" si="32"/>
        <v>-5</v>
      </c>
      <c r="AF556" s="180">
        <f t="shared" si="33"/>
        <v>-5</v>
      </c>
      <c r="AH556" s="149" t="str">
        <f>IF(B556="NET","",IFERROR(VLOOKUP(AD556,'2) Order Form'!$W$9:$W$684,1,FALSE),"Ikke med I order form"))</f>
        <v>Ikke med I order form</v>
      </c>
      <c r="AI556" s="171"/>
      <c r="AJ556" s="159">
        <v>7048652535672</v>
      </c>
      <c r="AK556" s="149">
        <f>IFERROR(VLOOKUP(AJ556,'2) Order Form'!$W$9:$W$724,1,FALSE),"Ikke med I order form")</f>
        <v>7048652535672</v>
      </c>
      <c r="AL556" s="182">
        <f>INDEX(ATS!$A:$AE,MATCH(ATS!$AJ556,ATS!$AD:$AD,0),1)</f>
        <v>828174</v>
      </c>
      <c r="AM556" s="182" t="str">
        <f>INDEX(ATS!$A:$AE,MATCH(ATS!$AJ556,ATS!$AD:$AD,0),2)</f>
        <v>Chaser Sweater M</v>
      </c>
      <c r="AN556" s="183" t="str">
        <f>INDEX(ATS!$A:$AE,MATCH(ATS!$AJ556,ATS!$AD:$AD,0),4)</f>
        <v>BLACK-XL</v>
      </c>
      <c r="AP556" s="149">
        <v>7048652277800</v>
      </c>
      <c r="AQ556" s="149">
        <f t="shared" si="34"/>
        <v>7048652277800</v>
      </c>
      <c r="AR556" s="182">
        <f>INDEX(ATS!$A:$AE,MATCH(ATS!$AP556,ATS!$AD:$AD,0),1)</f>
        <v>828097</v>
      </c>
      <c r="AS556" s="182" t="str">
        <f>INDEX(ATS!$A:$AE,MATCH(ATS!$AP556,ATS!$AD:$AD,0),2)</f>
        <v>Hunter Light Gloves M</v>
      </c>
      <c r="AT556" s="182" t="str">
        <f>INDEX(ATS!$A:$AE,MATCH(ATS!$AP556,ATS!$AD:$AD,0),4)</f>
        <v>BTWHT-XL</v>
      </c>
      <c r="AU556" s="148" t="str">
        <f>INDEX(ATS!$A:$AE,MATCH(ATS!$AP556,ATS!$AD:$AD,0),7)</f>
        <v>Active</v>
      </c>
    </row>
    <row r="557" spans="1:47" x14ac:dyDescent="0.2">
      <c r="A557">
        <v>820176</v>
      </c>
      <c r="B557" t="s">
        <v>696</v>
      </c>
      <c r="C557" t="s">
        <v>4226</v>
      </c>
      <c r="D557" t="s">
        <v>142</v>
      </c>
      <c r="E557" t="s">
        <v>94</v>
      </c>
      <c r="F557" t="s">
        <v>8</v>
      </c>
      <c r="G557" t="s">
        <v>128</v>
      </c>
      <c r="H557">
        <v>-10</v>
      </c>
      <c r="I557">
        <v>-10</v>
      </c>
      <c r="J557">
        <v>-10</v>
      </c>
      <c r="K557">
        <v>-10</v>
      </c>
      <c r="L557">
        <v>-10</v>
      </c>
      <c r="M557">
        <v>-10</v>
      </c>
      <c r="N557">
        <v>-10</v>
      </c>
      <c r="O557">
        <v>-10</v>
      </c>
      <c r="P557">
        <v>-10</v>
      </c>
      <c r="Q557">
        <v>-10</v>
      </c>
      <c r="R557">
        <v>-10</v>
      </c>
      <c r="S557">
        <v>-10</v>
      </c>
      <c r="T557">
        <v>-10</v>
      </c>
      <c r="U557">
        <v>-10</v>
      </c>
      <c r="V557">
        <v>-10</v>
      </c>
      <c r="W557">
        <v>-10</v>
      </c>
      <c r="X557">
        <v>-10</v>
      </c>
      <c r="Y557">
        <v>-10</v>
      </c>
      <c r="Z557">
        <v>-10</v>
      </c>
      <c r="AA557">
        <v>-10</v>
      </c>
      <c r="AC557" s="180" t="str">
        <f t="shared" si="35"/>
        <v>820176-BLACK-S</v>
      </c>
      <c r="AD557" s="181">
        <f>IF(B557="NET","",IF(B557="","",IFERROR(VLOOKUP(AC557,EAN!$A:$B,2,FALSE),"MANGLER - MÅ OPPDATERE EAN-FANEN")))</f>
        <v>7048652339737</v>
      </c>
      <c r="AE557" s="180">
        <f t="shared" si="32"/>
        <v>-10</v>
      </c>
      <c r="AF557" s="180">
        <f t="shared" si="33"/>
        <v>-10</v>
      </c>
      <c r="AH557" s="149" t="str">
        <f>IF(B557="NET","",IFERROR(VLOOKUP(AD557,'2) Order Form'!$W$9:$W$684,1,FALSE),"Ikke med I order form"))</f>
        <v>Ikke med I order form</v>
      </c>
      <c r="AI557" s="171"/>
      <c r="AJ557" s="159">
        <v>7048652461568</v>
      </c>
      <c r="AK557" s="149">
        <f>IFERROR(VLOOKUP(AJ557,'2) Order Form'!$W$9:$W$724,1,FALSE),"Ikke med I order form")</f>
        <v>7048652461568</v>
      </c>
      <c r="AL557" s="182">
        <f>INDEX(ATS!$A:$AE,MATCH(ATS!$AJ557,ATS!$AD:$AD,0),1)</f>
        <v>826060</v>
      </c>
      <c r="AM557" s="182" t="str">
        <f>INDEX(ATS!$A:$AE,MATCH(ATS!$AJ557,ATS!$AD:$AD,0),2)</f>
        <v>Chaser Logo T-shirt M</v>
      </c>
      <c r="AN557" s="183" t="str">
        <f>INDEX(ATS!$A:$AE,MATCH(ATS!$AJ557,ATS!$AD:$AD,0),4)</f>
        <v>BLACK-S</v>
      </c>
      <c r="AP557" s="149">
        <v>7048652536839</v>
      </c>
      <c r="AQ557" s="149">
        <f t="shared" si="34"/>
        <v>7048652536839</v>
      </c>
      <c r="AR557" s="182">
        <f>INDEX(ATS!$A:$AE,MATCH(ATS!$AP557,ATS!$AD:$AD,0),1)</f>
        <v>828097</v>
      </c>
      <c r="AS557" s="182" t="str">
        <f>INDEX(ATS!$A:$AE,MATCH(ATS!$AP557,ATS!$AD:$AD,0),2)</f>
        <v>Hunter Light Gloves M</v>
      </c>
      <c r="AT557" s="182" t="str">
        <f>INDEX(ATS!$A:$AE,MATCH(ATS!$AP557,ATS!$AD:$AD,0),4)</f>
        <v>FOGRN-S</v>
      </c>
      <c r="AU557" s="148" t="str">
        <f>INDEX(ATS!$A:$AE,MATCH(ATS!$AP557,ATS!$AD:$AD,0),7)</f>
        <v>Stock</v>
      </c>
    </row>
    <row r="558" spans="1:47" x14ac:dyDescent="0.2">
      <c r="A558">
        <v>820176</v>
      </c>
      <c r="B558" t="s">
        <v>696</v>
      </c>
      <c r="C558" t="s">
        <v>4226</v>
      </c>
      <c r="D558" t="s">
        <v>143</v>
      </c>
      <c r="E558" t="s">
        <v>94</v>
      </c>
      <c r="F558" t="s">
        <v>7</v>
      </c>
      <c r="G558" t="s">
        <v>128</v>
      </c>
      <c r="H558">
        <v>-40</v>
      </c>
      <c r="I558">
        <v>-40</v>
      </c>
      <c r="J558">
        <v>-40</v>
      </c>
      <c r="K558">
        <v>-40</v>
      </c>
      <c r="L558">
        <v>-40</v>
      </c>
      <c r="M558">
        <v>-40</v>
      </c>
      <c r="N558">
        <v>-40</v>
      </c>
      <c r="O558">
        <v>-40</v>
      </c>
      <c r="P558">
        <v>-40</v>
      </c>
      <c r="Q558">
        <v>-40</v>
      </c>
      <c r="R558">
        <v>-40</v>
      </c>
      <c r="S558">
        <v>-40</v>
      </c>
      <c r="T558">
        <v>-40</v>
      </c>
      <c r="U558">
        <v>-40</v>
      </c>
      <c r="V558">
        <v>-40</v>
      </c>
      <c r="W558">
        <v>-40</v>
      </c>
      <c r="X558">
        <v>-40</v>
      </c>
      <c r="Y558">
        <v>-40</v>
      </c>
      <c r="Z558">
        <v>-40</v>
      </c>
      <c r="AA558">
        <v>-40</v>
      </c>
      <c r="AC558" s="180" t="str">
        <f t="shared" si="35"/>
        <v>820176-BLACK-M</v>
      </c>
      <c r="AD558" s="181">
        <f>IF(B558="NET","",IF(B558="","",IFERROR(VLOOKUP(AC558,EAN!$A:$B,2,FALSE),"MANGLER - MÅ OPPDATERE EAN-FANEN")))</f>
        <v>7048652339720</v>
      </c>
      <c r="AE558" s="180">
        <f t="shared" si="32"/>
        <v>-40</v>
      </c>
      <c r="AF558" s="180">
        <f t="shared" si="33"/>
        <v>-40</v>
      </c>
      <c r="AH558" s="149" t="str">
        <f>IF(B558="NET","",IFERROR(VLOOKUP(AD558,'2) Order Form'!$W$9:$W$684,1,FALSE),"Ikke med I order form"))</f>
        <v>Ikke med I order form</v>
      </c>
      <c r="AI558" s="171"/>
      <c r="AJ558" s="159">
        <v>7048652461551</v>
      </c>
      <c r="AK558" s="149">
        <f>IFERROR(VLOOKUP(AJ558,'2) Order Form'!$W$9:$W$724,1,FALSE),"Ikke med I order form")</f>
        <v>7048652461551</v>
      </c>
      <c r="AL558" s="182">
        <f>INDEX(ATS!$A:$AE,MATCH(ATS!$AJ558,ATS!$AD:$AD,0),1)</f>
        <v>826060</v>
      </c>
      <c r="AM558" s="182" t="str">
        <f>INDEX(ATS!$A:$AE,MATCH(ATS!$AJ558,ATS!$AD:$AD,0),2)</f>
        <v>Chaser Logo T-shirt M</v>
      </c>
      <c r="AN558" s="183" t="str">
        <f>INDEX(ATS!$A:$AE,MATCH(ATS!$AJ558,ATS!$AD:$AD,0),4)</f>
        <v>BLACK-M</v>
      </c>
      <c r="AP558" s="149">
        <v>7048652536822</v>
      </c>
      <c r="AQ558" s="149">
        <f t="shared" si="34"/>
        <v>7048652536822</v>
      </c>
      <c r="AR558" s="182">
        <f>INDEX(ATS!$A:$AE,MATCH(ATS!$AP558,ATS!$AD:$AD,0),1)</f>
        <v>828097</v>
      </c>
      <c r="AS558" s="182" t="str">
        <f>INDEX(ATS!$A:$AE,MATCH(ATS!$AP558,ATS!$AD:$AD,0),2)</f>
        <v>Hunter Light Gloves M</v>
      </c>
      <c r="AT558" s="182" t="str">
        <f>INDEX(ATS!$A:$AE,MATCH(ATS!$AP558,ATS!$AD:$AD,0),4)</f>
        <v>FOGRN-M</v>
      </c>
      <c r="AU558" s="148" t="str">
        <f>INDEX(ATS!$A:$AE,MATCH(ATS!$AP558,ATS!$AD:$AD,0),7)</f>
        <v>Stock</v>
      </c>
    </row>
    <row r="559" spans="1:47" x14ac:dyDescent="0.2">
      <c r="A559">
        <v>820176</v>
      </c>
      <c r="B559" t="s">
        <v>696</v>
      </c>
      <c r="C559" t="s">
        <v>4226</v>
      </c>
      <c r="D559" t="s">
        <v>144</v>
      </c>
      <c r="E559" t="s">
        <v>94</v>
      </c>
      <c r="F559" t="s">
        <v>67</v>
      </c>
      <c r="G559" t="s">
        <v>128</v>
      </c>
      <c r="H559">
        <v>-24</v>
      </c>
      <c r="I559">
        <v>-24</v>
      </c>
      <c r="J559">
        <v>-24</v>
      </c>
      <c r="K559">
        <v>-24</v>
      </c>
      <c r="L559">
        <v>-24</v>
      </c>
      <c r="M559">
        <v>-24</v>
      </c>
      <c r="N559">
        <v>-24</v>
      </c>
      <c r="O559">
        <v>-24</v>
      </c>
      <c r="P559">
        <v>-24</v>
      </c>
      <c r="Q559">
        <v>-24</v>
      </c>
      <c r="R559">
        <v>-24</v>
      </c>
      <c r="S559">
        <v>-24</v>
      </c>
      <c r="T559">
        <v>-24</v>
      </c>
      <c r="U559">
        <v>-24</v>
      </c>
      <c r="V559">
        <v>-24</v>
      </c>
      <c r="W559">
        <v>-24</v>
      </c>
      <c r="X559">
        <v>-24</v>
      </c>
      <c r="Y559">
        <v>-24</v>
      </c>
      <c r="Z559">
        <v>-24</v>
      </c>
      <c r="AA559">
        <v>-24</v>
      </c>
      <c r="AC559" s="180" t="str">
        <f t="shared" si="35"/>
        <v>820176-BLACK-L</v>
      </c>
      <c r="AD559" s="181">
        <f>IF(B559="NET","",IF(B559="","",IFERROR(VLOOKUP(AC559,EAN!$A:$B,2,FALSE),"MANGLER - MÅ OPPDATERE EAN-FANEN")))</f>
        <v>7048652339713</v>
      </c>
      <c r="AE559" s="180">
        <f t="shared" si="32"/>
        <v>-24</v>
      </c>
      <c r="AF559" s="180">
        <f t="shared" si="33"/>
        <v>-24</v>
      </c>
      <c r="AH559" s="149" t="str">
        <f>IF(B559="NET","",IFERROR(VLOOKUP(AD559,'2) Order Form'!$W$9:$W$684,1,FALSE),"Ikke med I order form"))</f>
        <v>Ikke med I order form</v>
      </c>
      <c r="AI559" s="171"/>
      <c r="AJ559" s="159">
        <v>7048652461544</v>
      </c>
      <c r="AK559" s="149">
        <f>IFERROR(VLOOKUP(AJ559,'2) Order Form'!$W$9:$W$724,1,FALSE),"Ikke med I order form")</f>
        <v>7048652461544</v>
      </c>
      <c r="AL559" s="182">
        <f>INDEX(ATS!$A:$AE,MATCH(ATS!$AJ559,ATS!$AD:$AD,0),1)</f>
        <v>826060</v>
      </c>
      <c r="AM559" s="182" t="str">
        <f>INDEX(ATS!$A:$AE,MATCH(ATS!$AJ559,ATS!$AD:$AD,0),2)</f>
        <v>Chaser Logo T-shirt M</v>
      </c>
      <c r="AN559" s="183" t="str">
        <f>INDEX(ATS!$A:$AE,MATCH(ATS!$AJ559,ATS!$AD:$AD,0),4)</f>
        <v>BLACK-L</v>
      </c>
      <c r="AP559" s="149">
        <v>7048652536815</v>
      </c>
      <c r="AQ559" s="149">
        <f t="shared" si="34"/>
        <v>7048652536815</v>
      </c>
      <c r="AR559" s="182">
        <f>INDEX(ATS!$A:$AE,MATCH(ATS!$AP559,ATS!$AD:$AD,0),1)</f>
        <v>828097</v>
      </c>
      <c r="AS559" s="182" t="str">
        <f>INDEX(ATS!$A:$AE,MATCH(ATS!$AP559,ATS!$AD:$AD,0),2)</f>
        <v>Hunter Light Gloves M</v>
      </c>
      <c r="AT559" s="182" t="str">
        <f>INDEX(ATS!$A:$AE,MATCH(ATS!$AP559,ATS!$AD:$AD,0),4)</f>
        <v>FOGRN-L</v>
      </c>
      <c r="AU559" s="148" t="str">
        <f>INDEX(ATS!$A:$AE,MATCH(ATS!$AP559,ATS!$AD:$AD,0),7)</f>
        <v>Stock</v>
      </c>
    </row>
    <row r="560" spans="1:47" x14ac:dyDescent="0.2">
      <c r="A560">
        <v>820176</v>
      </c>
      <c r="B560" t="s">
        <v>696</v>
      </c>
      <c r="C560" t="s">
        <v>4226</v>
      </c>
      <c r="D560" t="s">
        <v>413</v>
      </c>
      <c r="E560" t="s">
        <v>134</v>
      </c>
      <c r="F560" t="s">
        <v>69</v>
      </c>
      <c r="G560" t="s">
        <v>128</v>
      </c>
      <c r="H560">
        <v>9</v>
      </c>
      <c r="I560">
        <v>9</v>
      </c>
      <c r="J560">
        <v>9</v>
      </c>
      <c r="K560">
        <v>9</v>
      </c>
      <c r="L560">
        <v>9</v>
      </c>
      <c r="M560">
        <v>9</v>
      </c>
      <c r="N560">
        <v>9</v>
      </c>
      <c r="O560">
        <v>9</v>
      </c>
      <c r="P560">
        <v>9</v>
      </c>
      <c r="Q560">
        <v>9</v>
      </c>
      <c r="R560">
        <v>9</v>
      </c>
      <c r="S560">
        <v>9</v>
      </c>
      <c r="T560">
        <v>9</v>
      </c>
      <c r="U560">
        <v>9</v>
      </c>
      <c r="V560">
        <v>9</v>
      </c>
      <c r="W560">
        <v>9</v>
      </c>
      <c r="X560">
        <v>9</v>
      </c>
      <c r="Y560">
        <v>9</v>
      </c>
      <c r="Z560">
        <v>9</v>
      </c>
      <c r="AA560">
        <v>9</v>
      </c>
      <c r="AC560" s="180" t="str">
        <f t="shared" si="35"/>
        <v>820176-BTWHT-XS</v>
      </c>
      <c r="AD560" s="181">
        <f>IF(B560="NET","",IF(B560="","",IFERROR(VLOOKUP(AC560,EAN!$A:$B,2,FALSE),"MANGLER - MÅ OPPDATERE EAN-FANEN")))</f>
        <v>7048652339782</v>
      </c>
      <c r="AE560" s="180">
        <f t="shared" si="32"/>
        <v>9</v>
      </c>
      <c r="AF560" s="180">
        <f t="shared" si="33"/>
        <v>9</v>
      </c>
      <c r="AH560" s="133" t="str">
        <f>IF(B560="NET","",IFERROR(VLOOKUP(AD560,'2) Order Form'!$W$9:$W$684,1,FALSE),"Ikke med I order form"))</f>
        <v>Ikke med I order form</v>
      </c>
      <c r="AJ560" s="159">
        <v>7048652461575</v>
      </c>
      <c r="AK560" s="149">
        <f>IFERROR(VLOOKUP(AJ560,'2) Order Form'!$W$9:$W$724,1,FALSE),"Ikke med I order form")</f>
        <v>7048652461575</v>
      </c>
      <c r="AL560" s="182">
        <f>INDEX(ATS!$A:$AE,MATCH(ATS!$AJ560,ATS!$AD:$AD,0),1)</f>
        <v>826060</v>
      </c>
      <c r="AM560" s="182" t="str">
        <f>INDEX(ATS!$A:$AE,MATCH(ATS!$AJ560,ATS!$AD:$AD,0),2)</f>
        <v>Chaser Logo T-shirt M</v>
      </c>
      <c r="AN560" s="183" t="str">
        <f>INDEX(ATS!$A:$AE,MATCH(ATS!$AJ560,ATS!$AD:$AD,0),4)</f>
        <v>BLACK-XL</v>
      </c>
      <c r="AP560" s="149">
        <v>7048652536846</v>
      </c>
      <c r="AQ560" s="149">
        <f t="shared" si="34"/>
        <v>7048652536846</v>
      </c>
      <c r="AR560" s="182">
        <f>INDEX(ATS!$A:$AE,MATCH(ATS!$AP560,ATS!$AD:$AD,0),1)</f>
        <v>828097</v>
      </c>
      <c r="AS560" s="182" t="str">
        <f>INDEX(ATS!$A:$AE,MATCH(ATS!$AP560,ATS!$AD:$AD,0),2)</f>
        <v>Hunter Light Gloves M</v>
      </c>
      <c r="AT560" s="182" t="str">
        <f>INDEX(ATS!$A:$AE,MATCH(ATS!$AP560,ATS!$AD:$AD,0),4)</f>
        <v>FOGRN-XL</v>
      </c>
      <c r="AU560" s="148" t="str">
        <f>INDEX(ATS!$A:$AE,MATCH(ATS!$AP560,ATS!$AD:$AD,0),7)</f>
        <v>Stock</v>
      </c>
    </row>
    <row r="561" spans="1:47" x14ac:dyDescent="0.2">
      <c r="A561">
        <v>820176</v>
      </c>
      <c r="B561" t="s">
        <v>696</v>
      </c>
      <c r="C561" t="s">
        <v>4226</v>
      </c>
      <c r="D561" t="s">
        <v>414</v>
      </c>
      <c r="E561" t="s">
        <v>134</v>
      </c>
      <c r="F561" t="s">
        <v>8</v>
      </c>
      <c r="G561" t="s">
        <v>128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10</v>
      </c>
      <c r="P561">
        <v>10</v>
      </c>
      <c r="Q561">
        <v>10</v>
      </c>
      <c r="R561">
        <v>10</v>
      </c>
      <c r="S561">
        <v>10</v>
      </c>
      <c r="T561">
        <v>10</v>
      </c>
      <c r="U561">
        <v>10</v>
      </c>
      <c r="V561">
        <v>10</v>
      </c>
      <c r="W561">
        <v>10</v>
      </c>
      <c r="X561">
        <v>10</v>
      </c>
      <c r="Y561">
        <v>10</v>
      </c>
      <c r="Z561">
        <v>10</v>
      </c>
      <c r="AA561">
        <v>10</v>
      </c>
      <c r="AC561" s="180" t="str">
        <f t="shared" si="35"/>
        <v>820176-BTWHT-S</v>
      </c>
      <c r="AD561" s="181">
        <f>IF(B561="NET","",IF(B561="","",IFERROR(VLOOKUP(AC561,EAN!$A:$B,2,FALSE),"MANGLER - MÅ OPPDATERE EAN-FANEN")))</f>
        <v>7048652339775</v>
      </c>
      <c r="AE561" s="180">
        <f t="shared" si="32"/>
        <v>10</v>
      </c>
      <c r="AF561" s="180">
        <f t="shared" si="33"/>
        <v>10</v>
      </c>
      <c r="AH561" s="149" t="str">
        <f>IF(B561="NET","",IFERROR(VLOOKUP(AD561,'2) Order Form'!$W$9:$W$684,1,FALSE),"Ikke med I order form"))</f>
        <v>Ikke med I order form</v>
      </c>
      <c r="AI561" s="171"/>
      <c r="AJ561" s="159">
        <v>7048652534965</v>
      </c>
      <c r="AK561" s="149">
        <f>IFERROR(VLOOKUP(AJ561,'2) Order Form'!$W$9:$W$724,1,FALSE),"Ikke med I order form")</f>
        <v>7048652534965</v>
      </c>
      <c r="AL561" s="182">
        <f>INDEX(ATS!$A:$AE,MATCH(ATS!$AJ561,ATS!$AD:$AD,0),1)</f>
        <v>826060</v>
      </c>
      <c r="AM561" s="182" t="str">
        <f>INDEX(ATS!$A:$AE,MATCH(ATS!$AJ561,ATS!$AD:$AD,0),2)</f>
        <v>Chaser Logo T-shirt M</v>
      </c>
      <c r="AN561" s="183" t="str">
        <f>INDEX(ATS!$A:$AE,MATCH(ATS!$AJ561,ATS!$AD:$AD,0),4)</f>
        <v>FOGRN-S</v>
      </c>
      <c r="AP561" s="149">
        <v>7048652278234</v>
      </c>
      <c r="AQ561" s="149">
        <f t="shared" si="34"/>
        <v>7048652278234</v>
      </c>
      <c r="AR561" s="182">
        <f>INDEX(ATS!$A:$AE,MATCH(ATS!$AP561,ATS!$AD:$AD,0),1)</f>
        <v>828101</v>
      </c>
      <c r="AS561" s="182" t="str">
        <f>INDEX(ATS!$A:$AE,MATCH(ATS!$AP561,ATS!$AD:$AD,0),2)</f>
        <v>Hunter Pro Gloves M</v>
      </c>
      <c r="AT561" s="182" t="str">
        <f>INDEX(ATS!$A:$AE,MATCH(ATS!$AP561,ATS!$AD:$AD,0),4)</f>
        <v>BLACK-S</v>
      </c>
      <c r="AU561" s="148" t="str">
        <f>INDEX(ATS!$A:$AE,MATCH(ATS!$AP561,ATS!$AD:$AD,0),7)</f>
        <v>Active</v>
      </c>
    </row>
    <row r="562" spans="1:47" x14ac:dyDescent="0.2">
      <c r="A562">
        <v>820176</v>
      </c>
      <c r="B562" t="s">
        <v>696</v>
      </c>
      <c r="C562" t="s">
        <v>4226</v>
      </c>
      <c r="D562" t="s">
        <v>170</v>
      </c>
      <c r="E562" t="s">
        <v>134</v>
      </c>
      <c r="F562" t="s">
        <v>7</v>
      </c>
      <c r="G562" t="s">
        <v>128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C562" s="180" t="str">
        <f t="shared" si="35"/>
        <v>820176-BTWHT-M</v>
      </c>
      <c r="AD562" s="181">
        <f>IF(B562="NET","",IF(B562="","",IFERROR(VLOOKUP(AC562,EAN!$A:$B,2,FALSE),"MANGLER - MÅ OPPDATERE EAN-FANEN")))</f>
        <v>7048652339768</v>
      </c>
      <c r="AE562" s="180">
        <f t="shared" si="32"/>
        <v>0</v>
      </c>
      <c r="AF562" s="180">
        <f t="shared" si="33"/>
        <v>0</v>
      </c>
      <c r="AH562" s="149" t="str">
        <f>IF(B562="NET","",IFERROR(VLOOKUP(AD562,'2) Order Form'!$W$9:$W$684,1,FALSE),"Ikke med I order form"))</f>
        <v>Ikke med I order form</v>
      </c>
      <c r="AI562" s="171"/>
      <c r="AJ562" s="159">
        <v>7048652534958</v>
      </c>
      <c r="AK562" s="149">
        <f>IFERROR(VLOOKUP(AJ562,'2) Order Form'!$W$9:$W$724,1,FALSE),"Ikke med I order form")</f>
        <v>7048652534958</v>
      </c>
      <c r="AL562" s="182">
        <f>INDEX(ATS!$A:$AE,MATCH(ATS!$AJ562,ATS!$AD:$AD,0),1)</f>
        <v>826060</v>
      </c>
      <c r="AM562" s="182" t="str">
        <f>INDEX(ATS!$A:$AE,MATCH(ATS!$AJ562,ATS!$AD:$AD,0),2)</f>
        <v>Chaser Logo T-shirt M</v>
      </c>
      <c r="AN562" s="183" t="str">
        <f>INDEX(ATS!$A:$AE,MATCH(ATS!$AJ562,ATS!$AD:$AD,0),4)</f>
        <v>FOGRN-M</v>
      </c>
      <c r="AP562" s="149">
        <v>7048652278227</v>
      </c>
      <c r="AQ562" s="149">
        <f t="shared" si="34"/>
        <v>7048652278227</v>
      </c>
      <c r="AR562" s="182">
        <f>INDEX(ATS!$A:$AE,MATCH(ATS!$AP562,ATS!$AD:$AD,0),1)</f>
        <v>828101</v>
      </c>
      <c r="AS562" s="182" t="str">
        <f>INDEX(ATS!$A:$AE,MATCH(ATS!$AP562,ATS!$AD:$AD,0),2)</f>
        <v>Hunter Pro Gloves M</v>
      </c>
      <c r="AT562" s="182" t="str">
        <f>INDEX(ATS!$A:$AE,MATCH(ATS!$AP562,ATS!$AD:$AD,0),4)</f>
        <v>BLACK-M</v>
      </c>
      <c r="AU562" s="148" t="str">
        <f>INDEX(ATS!$A:$AE,MATCH(ATS!$AP562,ATS!$AD:$AD,0),7)</f>
        <v>Active</v>
      </c>
    </row>
    <row r="563" spans="1:47" x14ac:dyDescent="0.2">
      <c r="A563">
        <v>820176</v>
      </c>
      <c r="B563" t="s">
        <v>696</v>
      </c>
      <c r="C563" t="s">
        <v>4226</v>
      </c>
      <c r="D563" t="s">
        <v>171</v>
      </c>
      <c r="E563" t="s">
        <v>134</v>
      </c>
      <c r="F563" t="s">
        <v>67</v>
      </c>
      <c r="G563" t="s">
        <v>128</v>
      </c>
      <c r="H563">
        <v>5</v>
      </c>
      <c r="I563">
        <v>5</v>
      </c>
      <c r="J563">
        <v>5</v>
      </c>
      <c r="K563">
        <v>5</v>
      </c>
      <c r="L563">
        <v>5</v>
      </c>
      <c r="M563">
        <v>5</v>
      </c>
      <c r="N563">
        <v>5</v>
      </c>
      <c r="O563">
        <v>5</v>
      </c>
      <c r="P563">
        <v>5</v>
      </c>
      <c r="Q563">
        <v>5</v>
      </c>
      <c r="R563">
        <v>5</v>
      </c>
      <c r="S563">
        <v>5</v>
      </c>
      <c r="T563">
        <v>5</v>
      </c>
      <c r="U563">
        <v>5</v>
      </c>
      <c r="V563">
        <v>5</v>
      </c>
      <c r="W563">
        <v>5</v>
      </c>
      <c r="X563">
        <v>5</v>
      </c>
      <c r="Y563">
        <v>5</v>
      </c>
      <c r="Z563">
        <v>5</v>
      </c>
      <c r="AA563">
        <v>5</v>
      </c>
      <c r="AC563" s="180" t="str">
        <f t="shared" si="35"/>
        <v>820176-BTWHT-L</v>
      </c>
      <c r="AD563" s="181">
        <f>IF(B563="NET","",IF(B563="","",IFERROR(VLOOKUP(AC563,EAN!$A:$B,2,FALSE),"MANGLER - MÅ OPPDATERE EAN-FANEN")))</f>
        <v>7048652339751</v>
      </c>
      <c r="AE563" s="180">
        <f t="shared" si="32"/>
        <v>5</v>
      </c>
      <c r="AF563" s="180">
        <f t="shared" si="33"/>
        <v>5</v>
      </c>
      <c r="AH563" s="149" t="str">
        <f>IF(B563="NET","",IFERROR(VLOOKUP(AD563,'2) Order Form'!$W$9:$W$684,1,FALSE),"Ikke med I order form"))</f>
        <v>Ikke med I order form</v>
      </c>
      <c r="AI563" s="171"/>
      <c r="AJ563" s="159">
        <v>7048652534941</v>
      </c>
      <c r="AK563" s="149">
        <f>IFERROR(VLOOKUP(AJ563,'2) Order Form'!$W$9:$W$724,1,FALSE),"Ikke med I order form")</f>
        <v>7048652534941</v>
      </c>
      <c r="AL563" s="182">
        <f>INDEX(ATS!$A:$AE,MATCH(ATS!$AJ563,ATS!$AD:$AD,0),1)</f>
        <v>826060</v>
      </c>
      <c r="AM563" s="182" t="str">
        <f>INDEX(ATS!$A:$AE,MATCH(ATS!$AJ563,ATS!$AD:$AD,0),2)</f>
        <v>Chaser Logo T-shirt M</v>
      </c>
      <c r="AN563" s="183" t="str">
        <f>INDEX(ATS!$A:$AE,MATCH(ATS!$AJ563,ATS!$AD:$AD,0),4)</f>
        <v>FOGRN-L</v>
      </c>
      <c r="AP563" s="149">
        <v>7048652278210</v>
      </c>
      <c r="AQ563" s="149">
        <f t="shared" si="34"/>
        <v>7048652278210</v>
      </c>
      <c r="AR563" s="182">
        <f>INDEX(ATS!$A:$AE,MATCH(ATS!$AP563,ATS!$AD:$AD,0),1)</f>
        <v>828101</v>
      </c>
      <c r="AS563" s="182" t="str">
        <f>INDEX(ATS!$A:$AE,MATCH(ATS!$AP563,ATS!$AD:$AD,0),2)</f>
        <v>Hunter Pro Gloves M</v>
      </c>
      <c r="AT563" s="182" t="str">
        <f>INDEX(ATS!$A:$AE,MATCH(ATS!$AP563,ATS!$AD:$AD,0),4)</f>
        <v>BLACK-L</v>
      </c>
      <c r="AU563" s="148" t="str">
        <f>INDEX(ATS!$A:$AE,MATCH(ATS!$AP563,ATS!$AD:$AD,0),7)</f>
        <v>Active</v>
      </c>
    </row>
    <row r="564" spans="1:47" x14ac:dyDescent="0.2">
      <c r="A564">
        <v>820176</v>
      </c>
      <c r="B564" t="s">
        <v>696</v>
      </c>
      <c r="C564" t="s">
        <v>4226</v>
      </c>
      <c r="D564" t="s">
        <v>697</v>
      </c>
      <c r="E564" t="s">
        <v>204</v>
      </c>
      <c r="F564" t="s">
        <v>69</v>
      </c>
      <c r="G564" t="s">
        <v>401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C564" s="180" t="str">
        <f t="shared" si="35"/>
        <v>820176-FOGRN-XS</v>
      </c>
      <c r="AD564" s="181">
        <f>IF(B564="NET","",IF(B564="","",IFERROR(VLOOKUP(AC564,EAN!$A:$B,2,FALSE),"MANGLER - MÅ OPPDATERE EAN-FANEN")))</f>
        <v>7048652556196</v>
      </c>
      <c r="AE564" s="180">
        <f t="shared" si="32"/>
        <v>0</v>
      </c>
      <c r="AF564" s="180">
        <f t="shared" si="33"/>
        <v>0</v>
      </c>
      <c r="AH564" s="149" t="str">
        <f>IF(B564="NET","",IFERROR(VLOOKUP(AD564,'2) Order Form'!$W$9:$W$684,1,FALSE),"Ikke med I order form"))</f>
        <v>Ikke med I order form</v>
      </c>
      <c r="AI564" s="171"/>
      <c r="AJ564" s="159">
        <v>7048652534972</v>
      </c>
      <c r="AK564" s="149">
        <f>IFERROR(VLOOKUP(AJ564,'2) Order Form'!$W$9:$W$724,1,FALSE),"Ikke med I order form")</f>
        <v>7048652534972</v>
      </c>
      <c r="AL564" s="182">
        <f>INDEX(ATS!$A:$AE,MATCH(ATS!$AJ564,ATS!$AD:$AD,0),1)</f>
        <v>826060</v>
      </c>
      <c r="AM564" s="182" t="str">
        <f>INDEX(ATS!$A:$AE,MATCH(ATS!$AJ564,ATS!$AD:$AD,0),2)</f>
        <v>Chaser Logo T-shirt M</v>
      </c>
      <c r="AN564" s="183" t="str">
        <f>INDEX(ATS!$A:$AE,MATCH(ATS!$AJ564,ATS!$AD:$AD,0),4)</f>
        <v>FOGRN-XL</v>
      </c>
      <c r="AP564" s="149">
        <v>7048652278241</v>
      </c>
      <c r="AQ564" s="149">
        <f t="shared" si="34"/>
        <v>7048652278241</v>
      </c>
      <c r="AR564" s="182">
        <f>INDEX(ATS!$A:$AE,MATCH(ATS!$AP564,ATS!$AD:$AD,0),1)</f>
        <v>828101</v>
      </c>
      <c r="AS564" s="182" t="str">
        <f>INDEX(ATS!$A:$AE,MATCH(ATS!$AP564,ATS!$AD:$AD,0),2)</f>
        <v>Hunter Pro Gloves M</v>
      </c>
      <c r="AT564" s="182" t="str">
        <f>INDEX(ATS!$A:$AE,MATCH(ATS!$AP564,ATS!$AD:$AD,0),4)</f>
        <v>BLACK-XL</v>
      </c>
      <c r="AU564" s="148" t="str">
        <f>INDEX(ATS!$A:$AE,MATCH(ATS!$AP564,ATS!$AD:$AD,0),7)</f>
        <v>Active</v>
      </c>
    </row>
    <row r="565" spans="1:47" x14ac:dyDescent="0.2">
      <c r="A565">
        <v>820176</v>
      </c>
      <c r="B565" t="s">
        <v>696</v>
      </c>
      <c r="C565" t="s">
        <v>4226</v>
      </c>
      <c r="D565" t="s">
        <v>212</v>
      </c>
      <c r="E565" t="s">
        <v>204</v>
      </c>
      <c r="F565" t="s">
        <v>8</v>
      </c>
      <c r="G565" t="s">
        <v>401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C565" s="180" t="str">
        <f t="shared" si="35"/>
        <v>820176-FOGRN-S</v>
      </c>
      <c r="AD565" s="181">
        <f>IF(B565="NET","",IF(B565="","",IFERROR(VLOOKUP(AC565,EAN!$A:$B,2,FALSE),"MANGLER - MÅ OPPDATERE EAN-FANEN")))</f>
        <v>7048652556189</v>
      </c>
      <c r="AE565" s="180">
        <f t="shared" si="32"/>
        <v>0</v>
      </c>
      <c r="AF565" s="180">
        <f t="shared" si="33"/>
        <v>0</v>
      </c>
      <c r="AH565" s="133" t="str">
        <f>IF(B565="NET","",IFERROR(VLOOKUP(AD565,'2) Order Form'!$W$9:$W$684,1,FALSE),"Ikke med I order form"))</f>
        <v>Ikke med I order form</v>
      </c>
      <c r="AJ565" s="159">
        <v>7048652535429</v>
      </c>
      <c r="AK565" s="149">
        <f>IFERROR(VLOOKUP(AJ565,'2) Order Form'!$W$9:$W$724,1,FALSE),"Ikke med I order form")</f>
        <v>7048652535429</v>
      </c>
      <c r="AL565" s="182">
        <f>INDEX(ATS!$A:$AE,MATCH(ATS!$AJ565,ATS!$AD:$AD,0),1)</f>
        <v>828167</v>
      </c>
      <c r="AM565" s="182" t="str">
        <f>INDEX(ATS!$A:$AE,MATCH(ATS!$AJ565,ATS!$AD:$AD,0),2)</f>
        <v>Chaser Print T-shirt M</v>
      </c>
      <c r="AN565" s="183" t="str">
        <f>INDEX(ATS!$A:$AE,MATCH(ATS!$AJ565,ATS!$AD:$AD,0),4)</f>
        <v>BLACK-S</v>
      </c>
      <c r="AP565" s="149">
        <v>7048652278128</v>
      </c>
      <c r="AQ565" s="149">
        <f t="shared" si="34"/>
        <v>7048652278128</v>
      </c>
      <c r="AR565" s="182">
        <f>INDEX(ATS!$A:$AE,MATCH(ATS!$AP565,ATS!$AD:$AD,0),1)</f>
        <v>828100</v>
      </c>
      <c r="AS565" s="182" t="str">
        <f>INDEX(ATS!$A:$AE,MATCH(ATS!$AP565,ATS!$AD:$AD,0),2)</f>
        <v>Hunter Gloves W</v>
      </c>
      <c r="AT565" s="182" t="str">
        <f>INDEX(ATS!$A:$AE,MATCH(ATS!$AP565,ATS!$AD:$AD,0),4)</f>
        <v>BLACK-XS</v>
      </c>
      <c r="AU565" s="148" t="str">
        <f>INDEX(ATS!$A:$AE,MATCH(ATS!$AP565,ATS!$AD:$AD,0),7)</f>
        <v>Active</v>
      </c>
    </row>
    <row r="566" spans="1:47" x14ac:dyDescent="0.2">
      <c r="A566">
        <v>820176</v>
      </c>
      <c r="B566" t="s">
        <v>696</v>
      </c>
      <c r="C566" t="s">
        <v>4226</v>
      </c>
      <c r="D566" t="s">
        <v>213</v>
      </c>
      <c r="E566" t="s">
        <v>204</v>
      </c>
      <c r="F566" t="s">
        <v>7</v>
      </c>
      <c r="G566" t="s">
        <v>401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C566" s="180" t="str">
        <f t="shared" si="35"/>
        <v>820176-FOGRN-M</v>
      </c>
      <c r="AD566" s="181">
        <f>IF(B566="NET","",IF(B566="","",IFERROR(VLOOKUP(AC566,EAN!$A:$B,2,FALSE),"MANGLER - MÅ OPPDATERE EAN-FANEN")))</f>
        <v>7048652556172</v>
      </c>
      <c r="AE566" s="180">
        <f t="shared" si="32"/>
        <v>0</v>
      </c>
      <c r="AF566" s="180">
        <f t="shared" si="33"/>
        <v>0</v>
      </c>
      <c r="AH566" s="133" t="str">
        <f>IF(B566="NET","",IFERROR(VLOOKUP(AD566,'2) Order Form'!$W$9:$W$684,1,FALSE),"Ikke med I order form"))</f>
        <v>Ikke med I order form</v>
      </c>
      <c r="AJ566" s="159">
        <v>7048652535412</v>
      </c>
      <c r="AK566" s="149">
        <f>IFERROR(VLOOKUP(AJ566,'2) Order Form'!$W$9:$W$724,1,FALSE),"Ikke med I order form")</f>
        <v>7048652535412</v>
      </c>
      <c r="AL566" s="182">
        <f>INDEX(ATS!$A:$AE,MATCH(ATS!$AJ566,ATS!$AD:$AD,0),1)</f>
        <v>828167</v>
      </c>
      <c r="AM566" s="182" t="str">
        <f>INDEX(ATS!$A:$AE,MATCH(ATS!$AJ566,ATS!$AD:$AD,0),2)</f>
        <v>Chaser Print T-shirt M</v>
      </c>
      <c r="AN566" s="183" t="str">
        <f>INDEX(ATS!$A:$AE,MATCH(ATS!$AJ566,ATS!$AD:$AD,0),4)</f>
        <v>BLACK-M</v>
      </c>
      <c r="AP566" s="149">
        <v>7048652278111</v>
      </c>
      <c r="AQ566" s="149">
        <f t="shared" si="34"/>
        <v>7048652278111</v>
      </c>
      <c r="AR566" s="182">
        <f>INDEX(ATS!$A:$AE,MATCH(ATS!$AP566,ATS!$AD:$AD,0),1)</f>
        <v>828100</v>
      </c>
      <c r="AS566" s="182" t="str">
        <f>INDEX(ATS!$A:$AE,MATCH(ATS!$AP566,ATS!$AD:$AD,0),2)</f>
        <v>Hunter Gloves W</v>
      </c>
      <c r="AT566" s="182" t="str">
        <f>INDEX(ATS!$A:$AE,MATCH(ATS!$AP566,ATS!$AD:$AD,0),4)</f>
        <v>BLACK-S</v>
      </c>
      <c r="AU566" s="148" t="str">
        <f>INDEX(ATS!$A:$AE,MATCH(ATS!$AP566,ATS!$AD:$AD,0),7)</f>
        <v>Active</v>
      </c>
    </row>
    <row r="567" spans="1:47" x14ac:dyDescent="0.2">
      <c r="A567">
        <v>820176</v>
      </c>
      <c r="B567" t="s">
        <v>696</v>
      </c>
      <c r="C567" t="s">
        <v>4226</v>
      </c>
      <c r="D567" t="s">
        <v>214</v>
      </c>
      <c r="E567" t="s">
        <v>204</v>
      </c>
      <c r="F567" t="s">
        <v>67</v>
      </c>
      <c r="G567" t="s">
        <v>401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C567" s="180" t="str">
        <f t="shared" si="35"/>
        <v>820176-FOGRN-L</v>
      </c>
      <c r="AD567" s="181">
        <f>IF(B567="NET","",IF(B567="","",IFERROR(VLOOKUP(AC567,EAN!$A:$B,2,FALSE),"MANGLER - MÅ OPPDATERE EAN-FANEN")))</f>
        <v>7048652556165</v>
      </c>
      <c r="AE567" s="180">
        <f t="shared" si="32"/>
        <v>0</v>
      </c>
      <c r="AF567" s="180">
        <f t="shared" si="33"/>
        <v>0</v>
      </c>
      <c r="AH567" s="133" t="str">
        <f>IF(B567="NET","",IFERROR(VLOOKUP(AD567,'2) Order Form'!$W$9:$W$684,1,FALSE),"Ikke med I order form"))</f>
        <v>Ikke med I order form</v>
      </c>
      <c r="AJ567" s="159">
        <v>7048652535405</v>
      </c>
      <c r="AK567" s="149">
        <f>IFERROR(VLOOKUP(AJ567,'2) Order Form'!$W$9:$W$724,1,FALSE),"Ikke med I order form")</f>
        <v>7048652535405</v>
      </c>
      <c r="AL567" s="182">
        <f>INDEX(ATS!$A:$AE,MATCH(ATS!$AJ567,ATS!$AD:$AD,0),1)</f>
        <v>828167</v>
      </c>
      <c r="AM567" s="182" t="str">
        <f>INDEX(ATS!$A:$AE,MATCH(ATS!$AJ567,ATS!$AD:$AD,0),2)</f>
        <v>Chaser Print T-shirt M</v>
      </c>
      <c r="AN567" s="183" t="str">
        <f>INDEX(ATS!$A:$AE,MATCH(ATS!$AJ567,ATS!$AD:$AD,0),4)</f>
        <v>BLACK-L</v>
      </c>
      <c r="AP567" s="149">
        <v>7048652278104</v>
      </c>
      <c r="AQ567" s="149">
        <f t="shared" si="34"/>
        <v>7048652278104</v>
      </c>
      <c r="AR567" s="182">
        <f>INDEX(ATS!$A:$AE,MATCH(ATS!$AP567,ATS!$AD:$AD,0),1)</f>
        <v>828100</v>
      </c>
      <c r="AS567" s="182" t="str">
        <f>INDEX(ATS!$A:$AE,MATCH(ATS!$AP567,ATS!$AD:$AD,0),2)</f>
        <v>Hunter Gloves W</v>
      </c>
      <c r="AT567" s="182" t="str">
        <f>INDEX(ATS!$A:$AE,MATCH(ATS!$AP567,ATS!$AD:$AD,0),4)</f>
        <v>BLACK-M</v>
      </c>
      <c r="AU567" s="148" t="str">
        <f>INDEX(ATS!$A:$AE,MATCH(ATS!$AP567,ATS!$AD:$AD,0),7)</f>
        <v>Active</v>
      </c>
    </row>
    <row r="568" spans="1:47" x14ac:dyDescent="0.2">
      <c r="A568">
        <v>820176</v>
      </c>
      <c r="B568" t="s">
        <v>696</v>
      </c>
      <c r="C568" t="s">
        <v>4226</v>
      </c>
      <c r="D568" t="s">
        <v>698</v>
      </c>
      <c r="E568" t="s">
        <v>132</v>
      </c>
      <c r="F568" t="s">
        <v>69</v>
      </c>
      <c r="G568" t="s">
        <v>401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C568" s="180" t="str">
        <f t="shared" si="35"/>
        <v>820176-HYDRO-XS</v>
      </c>
      <c r="AD568" s="181">
        <f>IF(B568="NET","",IF(B568="","",IFERROR(VLOOKUP(AC568,EAN!$A:$B,2,FALSE),"MANGLER - MÅ OPPDATERE EAN-FANEN")))</f>
        <v>7048652339829</v>
      </c>
      <c r="AE568" s="180">
        <f t="shared" si="32"/>
        <v>0</v>
      </c>
      <c r="AF568" s="180">
        <f t="shared" si="33"/>
        <v>0</v>
      </c>
      <c r="AH568" s="133" t="str">
        <f>IF(B568="NET","",IFERROR(VLOOKUP(AD568,'2) Order Form'!$W$9:$W$684,1,FALSE),"Ikke med I order form"))</f>
        <v>Ikke med I order form</v>
      </c>
      <c r="AJ568" s="159">
        <v>7048652535436</v>
      </c>
      <c r="AK568" s="149">
        <f>IFERROR(VLOOKUP(AJ568,'2) Order Form'!$W$9:$W$724,1,FALSE),"Ikke med I order form")</f>
        <v>7048652535436</v>
      </c>
      <c r="AL568" s="182">
        <f>INDEX(ATS!$A:$AE,MATCH(ATS!$AJ568,ATS!$AD:$AD,0),1)</f>
        <v>828167</v>
      </c>
      <c r="AM568" s="182" t="str">
        <f>INDEX(ATS!$A:$AE,MATCH(ATS!$AJ568,ATS!$AD:$AD,0),2)</f>
        <v>Chaser Print T-shirt M</v>
      </c>
      <c r="AN568" s="183" t="str">
        <f>INDEX(ATS!$A:$AE,MATCH(ATS!$AJ568,ATS!$AD:$AD,0),4)</f>
        <v>BLACK-XL</v>
      </c>
      <c r="AP568" s="149">
        <v>7048652278098</v>
      </c>
      <c r="AQ568" s="149">
        <f t="shared" si="34"/>
        <v>7048652278098</v>
      </c>
      <c r="AR568" s="182">
        <f>INDEX(ATS!$A:$AE,MATCH(ATS!$AP568,ATS!$AD:$AD,0),1)</f>
        <v>828100</v>
      </c>
      <c r="AS568" s="182" t="str">
        <f>INDEX(ATS!$A:$AE,MATCH(ATS!$AP568,ATS!$AD:$AD,0),2)</f>
        <v>Hunter Gloves W</v>
      </c>
      <c r="AT568" s="182" t="str">
        <f>INDEX(ATS!$A:$AE,MATCH(ATS!$AP568,ATS!$AD:$AD,0),4)</f>
        <v>BLACK-L</v>
      </c>
      <c r="AU568" s="148" t="str">
        <f>INDEX(ATS!$A:$AE,MATCH(ATS!$AP568,ATS!$AD:$AD,0),7)</f>
        <v>Active</v>
      </c>
    </row>
    <row r="569" spans="1:47" x14ac:dyDescent="0.2">
      <c r="A569">
        <v>820176</v>
      </c>
      <c r="B569" t="s">
        <v>696</v>
      </c>
      <c r="C569" t="s">
        <v>4226</v>
      </c>
      <c r="D569" t="s">
        <v>159</v>
      </c>
      <c r="E569" t="s">
        <v>132</v>
      </c>
      <c r="F569" t="s">
        <v>8</v>
      </c>
      <c r="G569" t="s">
        <v>401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C569" s="180" t="str">
        <f t="shared" si="35"/>
        <v>820176-HYDRO-S</v>
      </c>
      <c r="AD569" s="181">
        <f>IF(B569="NET","",IF(B569="","",IFERROR(VLOOKUP(AC569,EAN!$A:$B,2,FALSE),"MANGLER - MÅ OPPDATERE EAN-FANEN")))</f>
        <v>7048652339812</v>
      </c>
      <c r="AE569" s="180">
        <f t="shared" si="32"/>
        <v>0</v>
      </c>
      <c r="AF569" s="180">
        <f t="shared" si="33"/>
        <v>0</v>
      </c>
      <c r="AH569" s="149" t="str">
        <f>IF(B569="NET","",IFERROR(VLOOKUP(AD569,'2) Order Form'!$W$9:$W$684,1,FALSE),"Ikke med I order form"))</f>
        <v>Ikke med I order form</v>
      </c>
      <c r="AI569" s="171"/>
      <c r="AJ569" s="159">
        <v>7048652541970</v>
      </c>
      <c r="AK569" s="149">
        <f>IFERROR(VLOOKUP(AJ569,'2) Order Form'!$W$9:$W$724,1,FALSE),"Ikke med I order form")</f>
        <v>7048652541970</v>
      </c>
      <c r="AL569" s="182">
        <f>INDEX(ATS!$A:$AE,MATCH(ATS!$AJ569,ATS!$AD:$AD,0),1)</f>
        <v>828167</v>
      </c>
      <c r="AM569" s="182" t="str">
        <f>INDEX(ATS!$A:$AE,MATCH(ATS!$AJ569,ATS!$AD:$AD,0),2)</f>
        <v>Chaser Print T-shirt M</v>
      </c>
      <c r="AN569" s="183" t="str">
        <f>INDEX(ATS!$A:$AE,MATCH(ATS!$AJ569,ATS!$AD:$AD,0),4)</f>
        <v>TUSKN-S</v>
      </c>
      <c r="AP569" s="149">
        <v>7048652278166</v>
      </c>
      <c r="AQ569" s="149">
        <f t="shared" si="34"/>
        <v>7048652278166</v>
      </c>
      <c r="AR569" s="182">
        <f>INDEX(ATS!$A:$AE,MATCH(ATS!$AP569,ATS!$AD:$AD,0),1)</f>
        <v>828100</v>
      </c>
      <c r="AS569" s="182" t="str">
        <f>INDEX(ATS!$A:$AE,MATCH(ATS!$AP569,ATS!$AD:$AD,0),2)</f>
        <v>Hunter Gloves W</v>
      </c>
      <c r="AT569" s="182" t="str">
        <f>INDEX(ATS!$A:$AE,MATCH(ATS!$AP569,ATS!$AD:$AD,0),4)</f>
        <v>BTWHT-XS</v>
      </c>
      <c r="AU569" s="148" t="str">
        <f>INDEX(ATS!$A:$AE,MATCH(ATS!$AP569,ATS!$AD:$AD,0),7)</f>
        <v>Active</v>
      </c>
    </row>
    <row r="570" spans="1:47" x14ac:dyDescent="0.2">
      <c r="A570">
        <v>820176</v>
      </c>
      <c r="B570" t="s">
        <v>696</v>
      </c>
      <c r="C570" t="s">
        <v>4226</v>
      </c>
      <c r="D570" t="s">
        <v>160</v>
      </c>
      <c r="E570" t="s">
        <v>132</v>
      </c>
      <c r="F570" t="s">
        <v>7</v>
      </c>
      <c r="G570" t="s">
        <v>401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C570" s="180" t="str">
        <f t="shared" si="35"/>
        <v>820176-HYDRO-M</v>
      </c>
      <c r="AD570" s="181">
        <f>IF(B570="NET","",IF(B570="","",IFERROR(VLOOKUP(AC570,EAN!$A:$B,2,FALSE),"MANGLER - MÅ OPPDATERE EAN-FANEN")))</f>
        <v>7048652339805</v>
      </c>
      <c r="AE570" s="180">
        <f t="shared" si="32"/>
        <v>0</v>
      </c>
      <c r="AF570" s="180">
        <f t="shared" si="33"/>
        <v>0</v>
      </c>
      <c r="AH570" s="149" t="str">
        <f>IF(B570="NET","",IFERROR(VLOOKUP(AD570,'2) Order Form'!$W$9:$W$684,1,FALSE),"Ikke med I order form"))</f>
        <v>Ikke med I order form</v>
      </c>
      <c r="AI570" s="171"/>
      <c r="AJ570" s="159">
        <v>7048652541963</v>
      </c>
      <c r="AK570" s="149">
        <f>IFERROR(VLOOKUP(AJ570,'2) Order Form'!$W$9:$W$724,1,FALSE),"Ikke med I order form")</f>
        <v>7048652541963</v>
      </c>
      <c r="AL570" s="182">
        <f>INDEX(ATS!$A:$AE,MATCH(ATS!$AJ570,ATS!$AD:$AD,0),1)</f>
        <v>828167</v>
      </c>
      <c r="AM570" s="182" t="str">
        <f>INDEX(ATS!$A:$AE,MATCH(ATS!$AJ570,ATS!$AD:$AD,0),2)</f>
        <v>Chaser Print T-shirt M</v>
      </c>
      <c r="AN570" s="183" t="str">
        <f>INDEX(ATS!$A:$AE,MATCH(ATS!$AJ570,ATS!$AD:$AD,0),4)</f>
        <v>TUSKN-M</v>
      </c>
      <c r="AP570" s="149">
        <v>7048652278159</v>
      </c>
      <c r="AQ570" s="149">
        <f t="shared" si="34"/>
        <v>7048652278159</v>
      </c>
      <c r="AR570" s="182">
        <f>INDEX(ATS!$A:$AE,MATCH(ATS!$AP570,ATS!$AD:$AD,0),1)</f>
        <v>828100</v>
      </c>
      <c r="AS570" s="182" t="str">
        <f>INDEX(ATS!$A:$AE,MATCH(ATS!$AP570,ATS!$AD:$AD,0),2)</f>
        <v>Hunter Gloves W</v>
      </c>
      <c r="AT570" s="182" t="str">
        <f>INDEX(ATS!$A:$AE,MATCH(ATS!$AP570,ATS!$AD:$AD,0),4)</f>
        <v>BTWHT-S</v>
      </c>
      <c r="AU570" s="148" t="str">
        <f>INDEX(ATS!$A:$AE,MATCH(ATS!$AP570,ATS!$AD:$AD,0),7)</f>
        <v>Active</v>
      </c>
    </row>
    <row r="571" spans="1:47" x14ac:dyDescent="0.2">
      <c r="A571">
        <v>820176</v>
      </c>
      <c r="B571" t="s">
        <v>696</v>
      </c>
      <c r="C571" t="s">
        <v>4226</v>
      </c>
      <c r="D571" t="s">
        <v>161</v>
      </c>
      <c r="E571" t="s">
        <v>132</v>
      </c>
      <c r="F571" t="s">
        <v>67</v>
      </c>
      <c r="G571" t="s">
        <v>401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C571" s="180" t="str">
        <f t="shared" si="35"/>
        <v>820176-HYDRO-L</v>
      </c>
      <c r="AD571" s="181">
        <f>IF(B571="NET","",IF(B571="","",IFERROR(VLOOKUP(AC571,EAN!$A:$B,2,FALSE),"MANGLER - MÅ OPPDATERE EAN-FANEN")))</f>
        <v>7048652339799</v>
      </c>
      <c r="AE571" s="180">
        <f t="shared" si="32"/>
        <v>0</v>
      </c>
      <c r="AF571" s="180">
        <f t="shared" si="33"/>
        <v>0</v>
      </c>
      <c r="AH571" s="149" t="str">
        <f>IF(B571="NET","",IFERROR(VLOOKUP(AD571,'2) Order Form'!$W$9:$W$684,1,FALSE),"Ikke med I order form"))</f>
        <v>Ikke med I order form</v>
      </c>
      <c r="AI571" s="171"/>
      <c r="AJ571" s="159">
        <v>7048652541956</v>
      </c>
      <c r="AK571" s="149">
        <f>IFERROR(VLOOKUP(AJ571,'2) Order Form'!$W$9:$W$724,1,FALSE),"Ikke med I order form")</f>
        <v>7048652541956</v>
      </c>
      <c r="AL571" s="182">
        <f>INDEX(ATS!$A:$AE,MATCH(ATS!$AJ571,ATS!$AD:$AD,0),1)</f>
        <v>828167</v>
      </c>
      <c r="AM571" s="182" t="str">
        <f>INDEX(ATS!$A:$AE,MATCH(ATS!$AJ571,ATS!$AD:$AD,0),2)</f>
        <v>Chaser Print T-shirt M</v>
      </c>
      <c r="AN571" s="183" t="str">
        <f>INDEX(ATS!$A:$AE,MATCH(ATS!$AJ571,ATS!$AD:$AD,0),4)</f>
        <v>TUSKN-L</v>
      </c>
      <c r="AP571" s="149">
        <v>7048652278142</v>
      </c>
      <c r="AQ571" s="149">
        <f t="shared" si="34"/>
        <v>7048652278142</v>
      </c>
      <c r="AR571" s="182">
        <f>INDEX(ATS!$A:$AE,MATCH(ATS!$AP571,ATS!$AD:$AD,0),1)</f>
        <v>828100</v>
      </c>
      <c r="AS571" s="182" t="str">
        <f>INDEX(ATS!$A:$AE,MATCH(ATS!$AP571,ATS!$AD:$AD,0),2)</f>
        <v>Hunter Gloves W</v>
      </c>
      <c r="AT571" s="182" t="str">
        <f>INDEX(ATS!$A:$AE,MATCH(ATS!$AP571,ATS!$AD:$AD,0),4)</f>
        <v>BTWHT-M</v>
      </c>
      <c r="AU571" s="148" t="str">
        <f>INDEX(ATS!$A:$AE,MATCH(ATS!$AP571,ATS!$AD:$AD,0),7)</f>
        <v>Active</v>
      </c>
    </row>
    <row r="572" spans="1:47" x14ac:dyDescent="0.2">
      <c r="A572">
        <v>820176</v>
      </c>
      <c r="B572" t="s">
        <v>696</v>
      </c>
      <c r="C572" t="s">
        <v>4226</v>
      </c>
      <c r="D572" t="s">
        <v>221</v>
      </c>
      <c r="E572" t="s">
        <v>101</v>
      </c>
      <c r="F572" t="s">
        <v>69</v>
      </c>
      <c r="G572" t="s">
        <v>401</v>
      </c>
      <c r="H572">
        <v>9</v>
      </c>
      <c r="I572">
        <v>9</v>
      </c>
      <c r="J572">
        <v>9</v>
      </c>
      <c r="K572">
        <v>9</v>
      </c>
      <c r="L572">
        <v>9</v>
      </c>
      <c r="M572">
        <v>9</v>
      </c>
      <c r="N572">
        <v>9</v>
      </c>
      <c r="O572">
        <v>9</v>
      </c>
      <c r="P572">
        <v>9</v>
      </c>
      <c r="Q572">
        <v>9</v>
      </c>
      <c r="R572">
        <v>9</v>
      </c>
      <c r="S572">
        <v>9</v>
      </c>
      <c r="T572">
        <v>9</v>
      </c>
      <c r="U572">
        <v>9</v>
      </c>
      <c r="V572">
        <v>9</v>
      </c>
      <c r="W572">
        <v>9</v>
      </c>
      <c r="X572">
        <v>9</v>
      </c>
      <c r="Y572">
        <v>9</v>
      </c>
      <c r="Z572">
        <v>9</v>
      </c>
      <c r="AA572">
        <v>9</v>
      </c>
      <c r="AC572" s="180" t="str">
        <f t="shared" si="35"/>
        <v>820176-MARVL-XS</v>
      </c>
      <c r="AD572" s="181">
        <f>IF(B572="NET","",IF(B572="","",IFERROR(VLOOKUP(AC572,EAN!$A:$B,2,FALSE),"MANGLER - MÅ OPPDATERE EAN-FANEN")))</f>
        <v>7048652556233</v>
      </c>
      <c r="AE572" s="180">
        <f t="shared" si="32"/>
        <v>9</v>
      </c>
      <c r="AF572" s="180">
        <f t="shared" si="33"/>
        <v>9</v>
      </c>
      <c r="AH572" s="149" t="str">
        <f>IF(B572="NET","",IFERROR(VLOOKUP(AD572,'2) Order Form'!$W$9:$W$684,1,FALSE),"Ikke med I order form"))</f>
        <v>Ikke med I order form</v>
      </c>
      <c r="AI572" s="171"/>
      <c r="AJ572" s="159">
        <v>7048652541987</v>
      </c>
      <c r="AK572" s="149">
        <f>IFERROR(VLOOKUP(AJ572,'2) Order Form'!$W$9:$W$724,1,FALSE),"Ikke med I order form")</f>
        <v>7048652541987</v>
      </c>
      <c r="AL572" s="182">
        <f>INDEX(ATS!$A:$AE,MATCH(ATS!$AJ572,ATS!$AD:$AD,0),1)</f>
        <v>828167</v>
      </c>
      <c r="AM572" s="182" t="str">
        <f>INDEX(ATS!$A:$AE,MATCH(ATS!$AJ572,ATS!$AD:$AD,0),2)</f>
        <v>Chaser Print T-shirt M</v>
      </c>
      <c r="AN572" s="183" t="str">
        <f>INDEX(ATS!$A:$AE,MATCH(ATS!$AJ572,ATS!$AD:$AD,0),4)</f>
        <v>TUSKN-XL</v>
      </c>
      <c r="AP572" s="149">
        <v>7048652278135</v>
      </c>
      <c r="AQ572" s="149">
        <f t="shared" si="34"/>
        <v>7048652278135</v>
      </c>
      <c r="AR572" s="182">
        <f>INDEX(ATS!$A:$AE,MATCH(ATS!$AP572,ATS!$AD:$AD,0),1)</f>
        <v>828100</v>
      </c>
      <c r="AS572" s="182" t="str">
        <f>INDEX(ATS!$A:$AE,MATCH(ATS!$AP572,ATS!$AD:$AD,0),2)</f>
        <v>Hunter Gloves W</v>
      </c>
      <c r="AT572" s="182" t="str">
        <f>INDEX(ATS!$A:$AE,MATCH(ATS!$AP572,ATS!$AD:$AD,0),4)</f>
        <v>BTWHT-L</v>
      </c>
      <c r="AU572" s="148" t="str">
        <f>INDEX(ATS!$A:$AE,MATCH(ATS!$AP572,ATS!$AD:$AD,0),7)</f>
        <v>Active</v>
      </c>
    </row>
    <row r="573" spans="1:47" x14ac:dyDescent="0.2">
      <c r="A573">
        <v>820176</v>
      </c>
      <c r="B573" t="s">
        <v>696</v>
      </c>
      <c r="C573" t="s">
        <v>4226</v>
      </c>
      <c r="D573" t="s">
        <v>156</v>
      </c>
      <c r="E573" t="s">
        <v>101</v>
      </c>
      <c r="F573" t="s">
        <v>8</v>
      </c>
      <c r="G573" t="s">
        <v>401</v>
      </c>
      <c r="H573">
        <v>8</v>
      </c>
      <c r="I573">
        <v>8</v>
      </c>
      <c r="J573">
        <v>8</v>
      </c>
      <c r="K573">
        <v>8</v>
      </c>
      <c r="L573">
        <v>8</v>
      </c>
      <c r="M573">
        <v>8</v>
      </c>
      <c r="N573">
        <v>8</v>
      </c>
      <c r="O573">
        <v>8</v>
      </c>
      <c r="P573">
        <v>8</v>
      </c>
      <c r="Q573">
        <v>8</v>
      </c>
      <c r="R573">
        <v>8</v>
      </c>
      <c r="S573">
        <v>8</v>
      </c>
      <c r="T573">
        <v>8</v>
      </c>
      <c r="U573">
        <v>8</v>
      </c>
      <c r="V573">
        <v>8</v>
      </c>
      <c r="W573">
        <v>8</v>
      </c>
      <c r="X573">
        <v>8</v>
      </c>
      <c r="Y573">
        <v>8</v>
      </c>
      <c r="Z573">
        <v>8</v>
      </c>
      <c r="AA573">
        <v>8</v>
      </c>
      <c r="AC573" s="180" t="str">
        <f t="shared" si="35"/>
        <v>820176-MARVL-S</v>
      </c>
      <c r="AD573" s="181">
        <f>IF(B573="NET","",IF(B573="","",IFERROR(VLOOKUP(AC573,EAN!$A:$B,2,FALSE),"MANGLER - MÅ OPPDATERE EAN-FANEN")))</f>
        <v>7048652556226</v>
      </c>
      <c r="AE573" s="180">
        <f t="shared" si="32"/>
        <v>8</v>
      </c>
      <c r="AF573" s="180">
        <f t="shared" si="33"/>
        <v>8</v>
      </c>
      <c r="AH573" s="133" t="str">
        <f>IF(B573="NET","",IFERROR(VLOOKUP(AD573,'2) Order Form'!$W$9:$W$684,1,FALSE),"Ikke med I order form"))</f>
        <v>Ikke med I order form</v>
      </c>
      <c r="AJ573" s="159">
        <v>7048652535054</v>
      </c>
      <c r="AK573" s="149">
        <f>IFERROR(VLOOKUP(AJ573,'2) Order Form'!$W$9:$W$724,1,FALSE),"Ikke med I order form")</f>
        <v>7048652535054</v>
      </c>
      <c r="AL573" s="182">
        <f>INDEX(ATS!$A:$AE,MATCH(ATS!$AJ573,ATS!$AD:$AD,0),1)</f>
        <v>828170</v>
      </c>
      <c r="AM573" s="182" t="str">
        <f>INDEX(ATS!$A:$AE,MATCH(ATS!$AJ573,ATS!$AD:$AD,0),2)</f>
        <v>Chaser Hoodie W</v>
      </c>
      <c r="AN573" s="183" t="str">
        <f>INDEX(ATS!$A:$AE,MATCH(ATS!$AJ573,ATS!$AD:$AD,0),4)</f>
        <v>BLACK-XS</v>
      </c>
      <c r="AP573" s="149">
        <v>7048652536600</v>
      </c>
      <c r="AQ573" s="149">
        <f t="shared" si="34"/>
        <v>7048652536600</v>
      </c>
      <c r="AR573" s="182">
        <f>INDEX(ATS!$A:$AE,MATCH(ATS!$AP573,ATS!$AD:$AD,0),1)</f>
        <v>828100</v>
      </c>
      <c r="AS573" s="182" t="str">
        <f>INDEX(ATS!$A:$AE,MATCH(ATS!$AP573,ATS!$AD:$AD,0),2)</f>
        <v>Hunter Gloves W</v>
      </c>
      <c r="AT573" s="182" t="str">
        <f>INDEX(ATS!$A:$AE,MATCH(ATS!$AP573,ATS!$AD:$AD,0),4)</f>
        <v>MARVL-XS</v>
      </c>
      <c r="AU573" s="148" t="str">
        <f>INDEX(ATS!$A:$AE,MATCH(ATS!$AP573,ATS!$AD:$AD,0),7)</f>
        <v>Stock</v>
      </c>
    </row>
    <row r="574" spans="1:47" x14ac:dyDescent="0.2">
      <c r="A574">
        <v>820176</v>
      </c>
      <c r="B574" t="s">
        <v>696</v>
      </c>
      <c r="C574" t="s">
        <v>4226</v>
      </c>
      <c r="D574" t="s">
        <v>157</v>
      </c>
      <c r="E574" t="s">
        <v>101</v>
      </c>
      <c r="F574" t="s">
        <v>7</v>
      </c>
      <c r="G574" t="s">
        <v>401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C574" s="180" t="str">
        <f t="shared" si="35"/>
        <v>820176-MARVL-M</v>
      </c>
      <c r="AD574" s="181">
        <f>IF(B574="NET","",IF(B574="","",IFERROR(VLOOKUP(AC574,EAN!$A:$B,2,FALSE),"MANGLER - MÅ OPPDATERE EAN-FANEN")))</f>
        <v>7048652556219</v>
      </c>
      <c r="AE574" s="180">
        <f t="shared" si="32"/>
        <v>0</v>
      </c>
      <c r="AF574" s="180">
        <f t="shared" si="33"/>
        <v>0</v>
      </c>
      <c r="AH574" s="133" t="str">
        <f>IF(B574="NET","",IFERROR(VLOOKUP(AD574,'2) Order Form'!$W$9:$W$684,1,FALSE),"Ikke med I order form"))</f>
        <v>Ikke med I order form</v>
      </c>
      <c r="AJ574" s="159">
        <v>7048652535047</v>
      </c>
      <c r="AK574" s="149">
        <f>IFERROR(VLOOKUP(AJ574,'2) Order Form'!$W$9:$W$724,1,FALSE),"Ikke med I order form")</f>
        <v>7048652535047</v>
      </c>
      <c r="AL574" s="182">
        <f>INDEX(ATS!$A:$AE,MATCH(ATS!$AJ574,ATS!$AD:$AD,0),1)</f>
        <v>828170</v>
      </c>
      <c r="AM574" s="182" t="str">
        <f>INDEX(ATS!$A:$AE,MATCH(ATS!$AJ574,ATS!$AD:$AD,0),2)</f>
        <v>Chaser Hoodie W</v>
      </c>
      <c r="AN574" s="183" t="str">
        <f>INDEX(ATS!$A:$AE,MATCH(ATS!$AJ574,ATS!$AD:$AD,0),4)</f>
        <v>BLACK-S</v>
      </c>
      <c r="AP574" s="149">
        <v>7048652536594</v>
      </c>
      <c r="AQ574" s="149">
        <f t="shared" si="34"/>
        <v>7048652536594</v>
      </c>
      <c r="AR574" s="182">
        <f>INDEX(ATS!$A:$AE,MATCH(ATS!$AP574,ATS!$AD:$AD,0),1)</f>
        <v>828100</v>
      </c>
      <c r="AS574" s="182" t="str">
        <f>INDEX(ATS!$A:$AE,MATCH(ATS!$AP574,ATS!$AD:$AD,0),2)</f>
        <v>Hunter Gloves W</v>
      </c>
      <c r="AT574" s="182" t="str">
        <f>INDEX(ATS!$A:$AE,MATCH(ATS!$AP574,ATS!$AD:$AD,0),4)</f>
        <v>MARVL-S</v>
      </c>
      <c r="AU574" s="148" t="str">
        <f>INDEX(ATS!$A:$AE,MATCH(ATS!$AP574,ATS!$AD:$AD,0),7)</f>
        <v>Stock</v>
      </c>
    </row>
    <row r="575" spans="1:47" x14ac:dyDescent="0.2">
      <c r="A575">
        <v>820176</v>
      </c>
      <c r="B575" t="s">
        <v>696</v>
      </c>
      <c r="C575" t="s">
        <v>4226</v>
      </c>
      <c r="D575" t="s">
        <v>158</v>
      </c>
      <c r="E575" t="s">
        <v>101</v>
      </c>
      <c r="F575" t="s">
        <v>67</v>
      </c>
      <c r="G575" t="s">
        <v>401</v>
      </c>
      <c r="H575">
        <v>3</v>
      </c>
      <c r="I575">
        <v>3</v>
      </c>
      <c r="J575">
        <v>3</v>
      </c>
      <c r="K575">
        <v>3</v>
      </c>
      <c r="L575">
        <v>3</v>
      </c>
      <c r="M575">
        <v>3</v>
      </c>
      <c r="N575">
        <v>3</v>
      </c>
      <c r="O575">
        <v>3</v>
      </c>
      <c r="P575">
        <v>3</v>
      </c>
      <c r="Q575">
        <v>3</v>
      </c>
      <c r="R575">
        <v>3</v>
      </c>
      <c r="S575">
        <v>3</v>
      </c>
      <c r="T575">
        <v>3</v>
      </c>
      <c r="U575">
        <v>3</v>
      </c>
      <c r="V575">
        <v>3</v>
      </c>
      <c r="W575">
        <v>3</v>
      </c>
      <c r="X575">
        <v>3</v>
      </c>
      <c r="Y575">
        <v>3</v>
      </c>
      <c r="Z575">
        <v>3</v>
      </c>
      <c r="AA575">
        <v>3</v>
      </c>
      <c r="AC575" s="180" t="str">
        <f t="shared" si="35"/>
        <v>820176-MARVL-L</v>
      </c>
      <c r="AD575" s="181">
        <f>IF(B575="NET","",IF(B575="","",IFERROR(VLOOKUP(AC575,EAN!$A:$B,2,FALSE),"MANGLER - MÅ OPPDATERE EAN-FANEN")))</f>
        <v>7048652556202</v>
      </c>
      <c r="AE575" s="180">
        <f t="shared" si="32"/>
        <v>3</v>
      </c>
      <c r="AF575" s="180">
        <f t="shared" si="33"/>
        <v>3</v>
      </c>
      <c r="AH575" s="133" t="str">
        <f>IF(B575="NET","",IFERROR(VLOOKUP(AD575,'2) Order Form'!$W$9:$W$684,1,FALSE),"Ikke med I order form"))</f>
        <v>Ikke med I order form</v>
      </c>
      <c r="AJ575" s="159">
        <v>7048652535030</v>
      </c>
      <c r="AK575" s="149">
        <f>IFERROR(VLOOKUP(AJ575,'2) Order Form'!$W$9:$W$724,1,FALSE),"Ikke med I order form")</f>
        <v>7048652535030</v>
      </c>
      <c r="AL575" s="182">
        <f>INDEX(ATS!$A:$AE,MATCH(ATS!$AJ575,ATS!$AD:$AD,0),1)</f>
        <v>828170</v>
      </c>
      <c r="AM575" s="182" t="str">
        <f>INDEX(ATS!$A:$AE,MATCH(ATS!$AJ575,ATS!$AD:$AD,0),2)</f>
        <v>Chaser Hoodie W</v>
      </c>
      <c r="AN575" s="183" t="str">
        <f>INDEX(ATS!$A:$AE,MATCH(ATS!$AJ575,ATS!$AD:$AD,0),4)</f>
        <v>BLACK-M</v>
      </c>
      <c r="AP575" s="149">
        <v>7048652536587</v>
      </c>
      <c r="AQ575" s="149">
        <f t="shared" si="34"/>
        <v>7048652536587</v>
      </c>
      <c r="AR575" s="182">
        <f>INDEX(ATS!$A:$AE,MATCH(ATS!$AP575,ATS!$AD:$AD,0),1)</f>
        <v>828100</v>
      </c>
      <c r="AS575" s="182" t="str">
        <f>INDEX(ATS!$A:$AE,MATCH(ATS!$AP575,ATS!$AD:$AD,0),2)</f>
        <v>Hunter Gloves W</v>
      </c>
      <c r="AT575" s="182" t="str">
        <f>INDEX(ATS!$A:$AE,MATCH(ATS!$AP575,ATS!$AD:$AD,0),4)</f>
        <v>MARVL-M</v>
      </c>
      <c r="AU575" s="148" t="str">
        <f>INDEX(ATS!$A:$AE,MATCH(ATS!$AP575,ATS!$AD:$AD,0),7)</f>
        <v>Stock</v>
      </c>
    </row>
    <row r="576" spans="1:47" x14ac:dyDescent="0.2">
      <c r="A576" s="155">
        <v>820177</v>
      </c>
      <c r="B576" t="s">
        <v>292</v>
      </c>
      <c r="H576" s="155">
        <v>202137</v>
      </c>
      <c r="I576" s="155">
        <v>202137</v>
      </c>
      <c r="J576" s="155">
        <v>202137</v>
      </c>
      <c r="K576" s="155">
        <v>202137</v>
      </c>
      <c r="L576" s="155">
        <v>202137</v>
      </c>
      <c r="M576" s="155">
        <v>202137</v>
      </c>
      <c r="N576" s="155">
        <v>202137</v>
      </c>
      <c r="O576" s="155">
        <v>202137</v>
      </c>
      <c r="P576" s="155">
        <v>202137</v>
      </c>
      <c r="Q576" s="155">
        <v>202137</v>
      </c>
      <c r="R576" s="155">
        <v>202137</v>
      </c>
      <c r="S576" s="155">
        <v>202137</v>
      </c>
      <c r="T576" s="155">
        <v>202137</v>
      </c>
      <c r="U576" s="155">
        <v>202137</v>
      </c>
      <c r="V576" s="155">
        <v>202137</v>
      </c>
      <c r="W576" s="155">
        <v>202137</v>
      </c>
      <c r="X576" s="155">
        <v>202137</v>
      </c>
      <c r="Y576" s="155">
        <v>202137</v>
      </c>
      <c r="Z576" s="155">
        <v>202137</v>
      </c>
      <c r="AA576" s="155">
        <v>202137</v>
      </c>
      <c r="AC576" s="180" t="str">
        <f t="shared" si="35"/>
        <v>820177-</v>
      </c>
      <c r="AD576" s="181" t="str">
        <f>IF(B576="NET","",IF(B576="","",IFERROR(VLOOKUP(AC576,EAN!$A:$B,2,FALSE),"MANGLER - MÅ OPPDATERE EAN-FANEN")))</f>
        <v/>
      </c>
      <c r="AE576" s="180">
        <f t="shared" si="32"/>
        <v>202137</v>
      </c>
      <c r="AF576" s="180">
        <f t="shared" si="33"/>
        <v>202137</v>
      </c>
      <c r="AH576" s="133" t="str">
        <f>IF(B576="NET","",IFERROR(VLOOKUP(AD576,'2) Order Form'!$W$9:$W$684,1,FALSE),"Ikke med I order form"))</f>
        <v/>
      </c>
      <c r="AJ576" s="159">
        <v>7048652535023</v>
      </c>
      <c r="AK576" s="149">
        <f>IFERROR(VLOOKUP(AJ576,'2) Order Form'!$W$9:$W$724,1,FALSE),"Ikke med I order form")</f>
        <v>7048652535023</v>
      </c>
      <c r="AL576" s="182">
        <f>INDEX(ATS!$A:$AE,MATCH(ATS!$AJ576,ATS!$AD:$AD,0),1)</f>
        <v>828170</v>
      </c>
      <c r="AM576" s="182" t="str">
        <f>INDEX(ATS!$A:$AE,MATCH(ATS!$AJ576,ATS!$AD:$AD,0),2)</f>
        <v>Chaser Hoodie W</v>
      </c>
      <c r="AN576" s="183" t="str">
        <f>INDEX(ATS!$A:$AE,MATCH(ATS!$AJ576,ATS!$AD:$AD,0),4)</f>
        <v>BLACK-L</v>
      </c>
      <c r="AP576" s="149">
        <v>7048652536570</v>
      </c>
      <c r="AQ576" s="149">
        <f t="shared" si="34"/>
        <v>7048652536570</v>
      </c>
      <c r="AR576" s="182">
        <f>INDEX(ATS!$A:$AE,MATCH(ATS!$AP576,ATS!$AD:$AD,0),1)</f>
        <v>828100</v>
      </c>
      <c r="AS576" s="182" t="str">
        <f>INDEX(ATS!$A:$AE,MATCH(ATS!$AP576,ATS!$AD:$AD,0),2)</f>
        <v>Hunter Gloves W</v>
      </c>
      <c r="AT576" s="182" t="str">
        <f>INDEX(ATS!$A:$AE,MATCH(ATS!$AP576,ATS!$AD:$AD,0),4)</f>
        <v>MARVL-L</v>
      </c>
      <c r="AU576" s="148" t="str">
        <f>INDEX(ATS!$A:$AE,MATCH(ATS!$AP576,ATS!$AD:$AD,0),7)</f>
        <v>Stock</v>
      </c>
    </row>
    <row r="577" spans="1:47" x14ac:dyDescent="0.2">
      <c r="A577">
        <v>820177</v>
      </c>
      <c r="B577" t="s">
        <v>699</v>
      </c>
      <c r="C577" t="s">
        <v>4226</v>
      </c>
      <c r="D577" t="s">
        <v>142</v>
      </c>
      <c r="E577" t="s">
        <v>94</v>
      </c>
      <c r="F577" t="s">
        <v>8</v>
      </c>
      <c r="G577" t="s">
        <v>128</v>
      </c>
      <c r="H577">
        <v>-17</v>
      </c>
      <c r="I577">
        <v>-17</v>
      </c>
      <c r="J577">
        <v>-17</v>
      </c>
      <c r="K577">
        <v>-17</v>
      </c>
      <c r="L577">
        <v>-17</v>
      </c>
      <c r="M577">
        <v>-17</v>
      </c>
      <c r="N577">
        <v>-17</v>
      </c>
      <c r="O577">
        <v>-17</v>
      </c>
      <c r="P577">
        <v>-17</v>
      </c>
      <c r="Q577">
        <v>-17</v>
      </c>
      <c r="R577">
        <v>-17</v>
      </c>
      <c r="S577">
        <v>-17</v>
      </c>
      <c r="T577">
        <v>-17</v>
      </c>
      <c r="U577">
        <v>-17</v>
      </c>
      <c r="V577">
        <v>-17</v>
      </c>
      <c r="W577">
        <v>-17</v>
      </c>
      <c r="X577">
        <v>-17</v>
      </c>
      <c r="Y577">
        <v>-17</v>
      </c>
      <c r="Z577">
        <v>-17</v>
      </c>
      <c r="AA577">
        <v>-17</v>
      </c>
      <c r="AC577" s="180" t="str">
        <f t="shared" si="35"/>
        <v>820177-BLACK-S</v>
      </c>
      <c r="AD577" s="181">
        <f>IF(B577="NET","",IF(B577="","",IFERROR(VLOOKUP(AC577,EAN!$A:$B,2,FALSE),"MANGLER - MÅ OPPDATERE EAN-FANEN")))</f>
        <v>7048652339652</v>
      </c>
      <c r="AE577" s="180">
        <f t="shared" si="32"/>
        <v>-17</v>
      </c>
      <c r="AF577" s="180">
        <f t="shared" si="33"/>
        <v>-17</v>
      </c>
      <c r="AH577" s="133" t="str">
        <f>IF(B577="NET","",IFERROR(VLOOKUP(AD577,'2) Order Form'!$W$9:$W$684,1,FALSE),"Ikke med I order form"))</f>
        <v>Ikke med I order form</v>
      </c>
      <c r="AJ577" s="159">
        <v>7048652535597</v>
      </c>
      <c r="AK577" s="149">
        <f>IFERROR(VLOOKUP(AJ577,'2) Order Form'!$W$9:$W$724,1,FALSE),"Ikke med I order form")</f>
        <v>7048652535597</v>
      </c>
      <c r="AL577" s="182">
        <f>INDEX(ATS!$A:$AE,MATCH(ATS!$AJ577,ATS!$AD:$AD,0),1)</f>
        <v>828175</v>
      </c>
      <c r="AM577" s="182" t="str">
        <f>INDEX(ATS!$A:$AE,MATCH(ATS!$AJ577,ATS!$AD:$AD,0),2)</f>
        <v>Chaser Sweater W</v>
      </c>
      <c r="AN577" s="183" t="str">
        <f>INDEX(ATS!$A:$AE,MATCH(ATS!$AJ577,ATS!$AD:$AD,0),4)</f>
        <v>MARVL-XS</v>
      </c>
      <c r="AP577" s="149">
        <v>7048652277886</v>
      </c>
      <c r="AQ577" s="149">
        <f t="shared" si="34"/>
        <v>7048652277886</v>
      </c>
      <c r="AR577" s="182">
        <f>INDEX(ATS!$A:$AE,MATCH(ATS!$AP577,ATS!$AD:$AD,0),1)</f>
        <v>828098</v>
      </c>
      <c r="AS577" s="182" t="str">
        <f>INDEX(ATS!$A:$AE,MATCH(ATS!$AP577,ATS!$AD:$AD,0),2)</f>
        <v>Hunter Light Gloves W</v>
      </c>
      <c r="AT577" s="182" t="str">
        <f>INDEX(ATS!$A:$AE,MATCH(ATS!$AP577,ATS!$AD:$AD,0),4)</f>
        <v>BLACK-XS</v>
      </c>
      <c r="AU577" s="148" t="str">
        <f>INDEX(ATS!$A:$AE,MATCH(ATS!$AP577,ATS!$AD:$AD,0),7)</f>
        <v>Active</v>
      </c>
    </row>
    <row r="578" spans="1:47" x14ac:dyDescent="0.2">
      <c r="A578">
        <v>820177</v>
      </c>
      <c r="B578" t="s">
        <v>699</v>
      </c>
      <c r="C578" t="s">
        <v>4226</v>
      </c>
      <c r="D578" t="s">
        <v>143</v>
      </c>
      <c r="E578" t="s">
        <v>94</v>
      </c>
      <c r="F578" t="s">
        <v>7</v>
      </c>
      <c r="G578" t="s">
        <v>128</v>
      </c>
      <c r="H578">
        <v>-31</v>
      </c>
      <c r="I578">
        <v>-31</v>
      </c>
      <c r="J578">
        <v>-31</v>
      </c>
      <c r="K578">
        <v>-31</v>
      </c>
      <c r="L578">
        <v>-31</v>
      </c>
      <c r="M578">
        <v>-31</v>
      </c>
      <c r="N578">
        <v>-31</v>
      </c>
      <c r="O578">
        <v>-31</v>
      </c>
      <c r="P578">
        <v>-31</v>
      </c>
      <c r="Q578">
        <v>-31</v>
      </c>
      <c r="R578">
        <v>-31</v>
      </c>
      <c r="S578">
        <v>-31</v>
      </c>
      <c r="T578">
        <v>-31</v>
      </c>
      <c r="U578">
        <v>-31</v>
      </c>
      <c r="V578">
        <v>-31</v>
      </c>
      <c r="W578">
        <v>-31</v>
      </c>
      <c r="X578">
        <v>-31</v>
      </c>
      <c r="Y578">
        <v>-31</v>
      </c>
      <c r="Z578">
        <v>-31</v>
      </c>
      <c r="AA578">
        <v>-31</v>
      </c>
      <c r="AC578" s="180" t="str">
        <f t="shared" si="35"/>
        <v>820177-BLACK-M</v>
      </c>
      <c r="AD578" s="181">
        <f>IF(B578="NET","",IF(B578="","",IFERROR(VLOOKUP(AC578,EAN!$A:$B,2,FALSE),"MANGLER - MÅ OPPDATERE EAN-FANEN")))</f>
        <v>7048652339645</v>
      </c>
      <c r="AE578" s="180">
        <f t="shared" si="32"/>
        <v>-31</v>
      </c>
      <c r="AF578" s="180">
        <f t="shared" si="33"/>
        <v>-31</v>
      </c>
      <c r="AH578" s="133" t="str">
        <f>IF(B578="NET","",IFERROR(VLOOKUP(AD578,'2) Order Form'!$W$9:$W$684,1,FALSE),"Ikke med I order form"))</f>
        <v>Ikke med I order form</v>
      </c>
      <c r="AJ578" s="159">
        <v>7048652535580</v>
      </c>
      <c r="AK578" s="149">
        <f>IFERROR(VLOOKUP(AJ578,'2) Order Form'!$W$9:$W$724,1,FALSE),"Ikke med I order form")</f>
        <v>7048652535580</v>
      </c>
      <c r="AL578" s="182">
        <f>INDEX(ATS!$A:$AE,MATCH(ATS!$AJ578,ATS!$AD:$AD,0),1)</f>
        <v>828175</v>
      </c>
      <c r="AM578" s="182" t="str">
        <f>INDEX(ATS!$A:$AE,MATCH(ATS!$AJ578,ATS!$AD:$AD,0),2)</f>
        <v>Chaser Sweater W</v>
      </c>
      <c r="AN578" s="183" t="str">
        <f>INDEX(ATS!$A:$AE,MATCH(ATS!$AJ578,ATS!$AD:$AD,0),4)</f>
        <v>MARVL-S</v>
      </c>
      <c r="AP578" s="149">
        <v>7048652277879</v>
      </c>
      <c r="AQ578" s="149">
        <f t="shared" si="34"/>
        <v>7048652277879</v>
      </c>
      <c r="AR578" s="182">
        <f>INDEX(ATS!$A:$AE,MATCH(ATS!$AP578,ATS!$AD:$AD,0),1)</f>
        <v>828098</v>
      </c>
      <c r="AS578" s="182" t="str">
        <f>INDEX(ATS!$A:$AE,MATCH(ATS!$AP578,ATS!$AD:$AD,0),2)</f>
        <v>Hunter Light Gloves W</v>
      </c>
      <c r="AT578" s="182" t="str">
        <f>INDEX(ATS!$A:$AE,MATCH(ATS!$AP578,ATS!$AD:$AD,0),4)</f>
        <v>BLACK-S</v>
      </c>
      <c r="AU578" s="148" t="str">
        <f>INDEX(ATS!$A:$AE,MATCH(ATS!$AP578,ATS!$AD:$AD,0),7)</f>
        <v>Active</v>
      </c>
    </row>
    <row r="579" spans="1:47" x14ac:dyDescent="0.2">
      <c r="A579">
        <v>820177</v>
      </c>
      <c r="B579" t="s">
        <v>699</v>
      </c>
      <c r="C579" t="s">
        <v>4226</v>
      </c>
      <c r="D579" t="s">
        <v>144</v>
      </c>
      <c r="E579" t="s">
        <v>94</v>
      </c>
      <c r="F579" t="s">
        <v>67</v>
      </c>
      <c r="G579" t="s">
        <v>128</v>
      </c>
      <c r="H579">
        <v>-36</v>
      </c>
      <c r="I579">
        <v>-36</v>
      </c>
      <c r="J579">
        <v>-36</v>
      </c>
      <c r="K579">
        <v>-36</v>
      </c>
      <c r="L579">
        <v>-36</v>
      </c>
      <c r="M579">
        <v>-36</v>
      </c>
      <c r="N579">
        <v>-36</v>
      </c>
      <c r="O579">
        <v>-36</v>
      </c>
      <c r="P579">
        <v>-36</v>
      </c>
      <c r="Q579">
        <v>-36</v>
      </c>
      <c r="R579">
        <v>-36</v>
      </c>
      <c r="S579">
        <v>-36</v>
      </c>
      <c r="T579">
        <v>-36</v>
      </c>
      <c r="U579">
        <v>-36</v>
      </c>
      <c r="V579">
        <v>-36</v>
      </c>
      <c r="W579">
        <v>-36</v>
      </c>
      <c r="X579">
        <v>-36</v>
      </c>
      <c r="Y579">
        <v>-36</v>
      </c>
      <c r="Z579">
        <v>-36</v>
      </c>
      <c r="AA579">
        <v>-36</v>
      </c>
      <c r="AC579" s="180" t="str">
        <f t="shared" si="35"/>
        <v>820177-BLACK-L</v>
      </c>
      <c r="AD579" s="181">
        <f>IF(B579="NET","",IF(B579="","",IFERROR(VLOOKUP(AC579,EAN!$A:$B,2,FALSE),"MANGLER - MÅ OPPDATERE EAN-FANEN")))</f>
        <v>7048652339638</v>
      </c>
      <c r="AE579" s="180">
        <f t="shared" si="32"/>
        <v>-36</v>
      </c>
      <c r="AF579" s="180">
        <f t="shared" si="33"/>
        <v>-36</v>
      </c>
      <c r="AH579" s="133" t="str">
        <f>IF(B579="NET","",IFERROR(VLOOKUP(AD579,'2) Order Form'!$W$9:$W$684,1,FALSE),"Ikke med I order form"))</f>
        <v>Ikke med I order form</v>
      </c>
      <c r="AJ579" s="159">
        <v>7048652535573</v>
      </c>
      <c r="AK579" s="149">
        <f>IFERROR(VLOOKUP(AJ579,'2) Order Form'!$W$9:$W$724,1,FALSE),"Ikke med I order form")</f>
        <v>7048652535573</v>
      </c>
      <c r="AL579" s="182">
        <f>INDEX(ATS!$A:$AE,MATCH(ATS!$AJ579,ATS!$AD:$AD,0),1)</f>
        <v>828175</v>
      </c>
      <c r="AM579" s="182" t="str">
        <f>INDEX(ATS!$A:$AE,MATCH(ATS!$AJ579,ATS!$AD:$AD,0),2)</f>
        <v>Chaser Sweater W</v>
      </c>
      <c r="AN579" s="183" t="str">
        <f>INDEX(ATS!$A:$AE,MATCH(ATS!$AJ579,ATS!$AD:$AD,0),4)</f>
        <v>MARVL-M</v>
      </c>
      <c r="AP579" s="149">
        <v>7048652277862</v>
      </c>
      <c r="AQ579" s="149">
        <f t="shared" si="34"/>
        <v>7048652277862</v>
      </c>
      <c r="AR579" s="182">
        <f>INDEX(ATS!$A:$AE,MATCH(ATS!$AP579,ATS!$AD:$AD,0),1)</f>
        <v>828098</v>
      </c>
      <c r="AS579" s="182" t="str">
        <f>INDEX(ATS!$A:$AE,MATCH(ATS!$AP579,ATS!$AD:$AD,0),2)</f>
        <v>Hunter Light Gloves W</v>
      </c>
      <c r="AT579" s="182" t="str">
        <f>INDEX(ATS!$A:$AE,MATCH(ATS!$AP579,ATS!$AD:$AD,0),4)</f>
        <v>BLACK-M</v>
      </c>
      <c r="AU579" s="148" t="str">
        <f>INDEX(ATS!$A:$AE,MATCH(ATS!$AP579,ATS!$AD:$AD,0),7)</f>
        <v>Active</v>
      </c>
    </row>
    <row r="580" spans="1:47" x14ac:dyDescent="0.2">
      <c r="A580">
        <v>820177</v>
      </c>
      <c r="B580" t="s">
        <v>699</v>
      </c>
      <c r="C580" t="s">
        <v>4226</v>
      </c>
      <c r="D580" t="s">
        <v>145</v>
      </c>
      <c r="E580" t="s">
        <v>94</v>
      </c>
      <c r="F580" t="s">
        <v>68</v>
      </c>
      <c r="G580" t="s">
        <v>128</v>
      </c>
      <c r="H580">
        <v>-35</v>
      </c>
      <c r="I580">
        <v>-35</v>
      </c>
      <c r="J580">
        <v>-35</v>
      </c>
      <c r="K580">
        <v>-35</v>
      </c>
      <c r="L580">
        <v>-35</v>
      </c>
      <c r="M580">
        <v>-35</v>
      </c>
      <c r="N580">
        <v>-35</v>
      </c>
      <c r="O580">
        <v>-35</v>
      </c>
      <c r="P580">
        <v>-35</v>
      </c>
      <c r="Q580">
        <v>-35</v>
      </c>
      <c r="R580">
        <v>-35</v>
      </c>
      <c r="S580">
        <v>-35</v>
      </c>
      <c r="T580">
        <v>-35</v>
      </c>
      <c r="U580">
        <v>-35</v>
      </c>
      <c r="V580">
        <v>-35</v>
      </c>
      <c r="W580">
        <v>-35</v>
      </c>
      <c r="X580">
        <v>-35</v>
      </c>
      <c r="Y580">
        <v>-35</v>
      </c>
      <c r="Z580">
        <v>-35</v>
      </c>
      <c r="AA580">
        <v>-35</v>
      </c>
      <c r="AC580" s="180" t="str">
        <f t="shared" si="35"/>
        <v>820177-BLACK-XL</v>
      </c>
      <c r="AD580" s="181">
        <f>IF(B580="NET","",IF(B580="","",IFERROR(VLOOKUP(AC580,EAN!$A:$B,2,FALSE),"MANGLER - MÅ OPPDATERE EAN-FANEN")))</f>
        <v>7048652339669</v>
      </c>
      <c r="AE580" s="180">
        <f t="shared" si="32"/>
        <v>-35</v>
      </c>
      <c r="AF580" s="180">
        <f t="shared" si="33"/>
        <v>-35</v>
      </c>
      <c r="AH580" s="133" t="str">
        <f>IF(B580="NET","",IFERROR(VLOOKUP(AD580,'2) Order Form'!$W$9:$W$684,1,FALSE),"Ikke med I order form"))</f>
        <v>Ikke med I order form</v>
      </c>
      <c r="AJ580" s="159">
        <v>7048652535566</v>
      </c>
      <c r="AK580" s="149">
        <f>IFERROR(VLOOKUP(AJ580,'2) Order Form'!$W$9:$W$724,1,FALSE),"Ikke med I order form")</f>
        <v>7048652535566</v>
      </c>
      <c r="AL580" s="182">
        <f>INDEX(ATS!$A:$AE,MATCH(ATS!$AJ580,ATS!$AD:$AD,0),1)</f>
        <v>828175</v>
      </c>
      <c r="AM580" s="182" t="str">
        <f>INDEX(ATS!$A:$AE,MATCH(ATS!$AJ580,ATS!$AD:$AD,0),2)</f>
        <v>Chaser Sweater W</v>
      </c>
      <c r="AN580" s="183" t="str">
        <f>INDEX(ATS!$A:$AE,MATCH(ATS!$AJ580,ATS!$AD:$AD,0),4)</f>
        <v>MARVL-L</v>
      </c>
      <c r="AP580" s="149">
        <v>7048652277855</v>
      </c>
      <c r="AQ580" s="149">
        <f t="shared" si="34"/>
        <v>7048652277855</v>
      </c>
      <c r="AR580" s="182">
        <f>INDEX(ATS!$A:$AE,MATCH(ATS!$AP580,ATS!$AD:$AD,0),1)</f>
        <v>828098</v>
      </c>
      <c r="AS580" s="182" t="str">
        <f>INDEX(ATS!$A:$AE,MATCH(ATS!$AP580,ATS!$AD:$AD,0),2)</f>
        <v>Hunter Light Gloves W</v>
      </c>
      <c r="AT580" s="182" t="str">
        <f>INDEX(ATS!$A:$AE,MATCH(ATS!$AP580,ATS!$AD:$AD,0),4)</f>
        <v>BLACK-L</v>
      </c>
      <c r="AU580" s="148" t="str">
        <f>INDEX(ATS!$A:$AE,MATCH(ATS!$AP580,ATS!$AD:$AD,0),7)</f>
        <v>Active</v>
      </c>
    </row>
    <row r="581" spans="1:47" x14ac:dyDescent="0.2">
      <c r="A581">
        <v>820177</v>
      </c>
      <c r="B581" t="s">
        <v>699</v>
      </c>
      <c r="C581" t="s">
        <v>4226</v>
      </c>
      <c r="D581" t="s">
        <v>334</v>
      </c>
      <c r="E581" t="s">
        <v>92</v>
      </c>
      <c r="F581" t="s">
        <v>8</v>
      </c>
      <c r="G581" t="s">
        <v>401</v>
      </c>
      <c r="H581">
        <v>21</v>
      </c>
      <c r="I581">
        <v>21</v>
      </c>
      <c r="J581">
        <v>21</v>
      </c>
      <c r="K581">
        <v>21</v>
      </c>
      <c r="L581">
        <v>21</v>
      </c>
      <c r="M581">
        <v>21</v>
      </c>
      <c r="N581">
        <v>21</v>
      </c>
      <c r="O581">
        <v>21</v>
      </c>
      <c r="P581">
        <v>21</v>
      </c>
      <c r="Q581">
        <v>21</v>
      </c>
      <c r="R581">
        <v>21</v>
      </c>
      <c r="S581">
        <v>21</v>
      </c>
      <c r="T581">
        <v>21</v>
      </c>
      <c r="U581">
        <v>21</v>
      </c>
      <c r="V581">
        <v>21</v>
      </c>
      <c r="W581">
        <v>21</v>
      </c>
      <c r="X581">
        <v>21</v>
      </c>
      <c r="Y581">
        <v>21</v>
      </c>
      <c r="Z581">
        <v>21</v>
      </c>
      <c r="AA581">
        <v>21</v>
      </c>
      <c r="AC581" s="180" t="str">
        <f t="shared" si="35"/>
        <v>820177-RBLUE-S</v>
      </c>
      <c r="AD581" s="181">
        <f>IF(B581="NET","",IF(B581="","",IFERROR(VLOOKUP(AC581,EAN!$A:$B,2,FALSE),"MANGLER - MÅ OPPDATERE EAN-FANEN")))</f>
        <v>7048652339690</v>
      </c>
      <c r="AE581" s="180">
        <f t="shared" ref="AE581:AE644" si="36">H581</f>
        <v>21</v>
      </c>
      <c r="AF581" s="180">
        <f t="shared" ref="AF581:AF644" si="37">AA581</f>
        <v>21</v>
      </c>
      <c r="AH581" s="133" t="str">
        <f>IF(B581="NET","",IFERROR(VLOOKUP(AD581,'2) Order Form'!$W$9:$W$684,1,FALSE),"Ikke med I order form"))</f>
        <v>Ikke med I order form</v>
      </c>
      <c r="AJ581" s="159">
        <v>7048652280862</v>
      </c>
      <c r="AK581" s="149">
        <f>IFERROR(VLOOKUP(AJ581,'2) Order Form'!$W$9:$W$724,1,FALSE),"Ikke med I order form")</f>
        <v>7048652280862</v>
      </c>
      <c r="AL581" s="182">
        <f>INDEX(ATS!$A:$AE,MATCH(ATS!$AJ581,ATS!$AD:$AD,0),1)</f>
        <v>826061</v>
      </c>
      <c r="AM581" s="182" t="str">
        <f>INDEX(ATS!$A:$AE,MATCH(ATS!$AJ581,ATS!$AD:$AD,0),2)</f>
        <v>Chaser Logo T-shirt W</v>
      </c>
      <c r="AN581" s="183" t="str">
        <f>INDEX(ATS!$A:$AE,MATCH(ATS!$AJ581,ATS!$AD:$AD,0),4)</f>
        <v>BLACK-XS</v>
      </c>
      <c r="AP581" s="149">
        <v>7048652277923</v>
      </c>
      <c r="AQ581" s="149">
        <f t="shared" ref="AQ581:AQ644" si="38">IFERROR(VLOOKUP(AP581,$AJ$4:$AJ$1500,1,FALSE),"Ikke med i Elastic")</f>
        <v>7048652277923</v>
      </c>
      <c r="AR581" s="182">
        <f>INDEX(ATS!$A:$AE,MATCH(ATS!$AP581,ATS!$AD:$AD,0),1)</f>
        <v>828098</v>
      </c>
      <c r="AS581" s="182" t="str">
        <f>INDEX(ATS!$A:$AE,MATCH(ATS!$AP581,ATS!$AD:$AD,0),2)</f>
        <v>Hunter Light Gloves W</v>
      </c>
      <c r="AT581" s="182" t="str">
        <f>INDEX(ATS!$A:$AE,MATCH(ATS!$AP581,ATS!$AD:$AD,0),4)</f>
        <v>BTWHT-XS</v>
      </c>
      <c r="AU581" s="148" t="str">
        <f>INDEX(ATS!$A:$AE,MATCH(ATS!$AP581,ATS!$AD:$AD,0),7)</f>
        <v>Active</v>
      </c>
    </row>
    <row r="582" spans="1:47" x14ac:dyDescent="0.2">
      <c r="A582">
        <v>820177</v>
      </c>
      <c r="B582" t="s">
        <v>699</v>
      </c>
      <c r="C582" t="s">
        <v>4226</v>
      </c>
      <c r="D582" t="s">
        <v>335</v>
      </c>
      <c r="E582" t="s">
        <v>92</v>
      </c>
      <c r="F582" t="s">
        <v>7</v>
      </c>
      <c r="G582" t="s">
        <v>401</v>
      </c>
      <c r="H582">
        <v>14</v>
      </c>
      <c r="I582">
        <v>14</v>
      </c>
      <c r="J582">
        <v>14</v>
      </c>
      <c r="K582">
        <v>14</v>
      </c>
      <c r="L582">
        <v>14</v>
      </c>
      <c r="M582">
        <v>14</v>
      </c>
      <c r="N582">
        <v>14</v>
      </c>
      <c r="O582">
        <v>14</v>
      </c>
      <c r="P582">
        <v>14</v>
      </c>
      <c r="Q582">
        <v>14</v>
      </c>
      <c r="R582">
        <v>14</v>
      </c>
      <c r="S582">
        <v>14</v>
      </c>
      <c r="T582">
        <v>14</v>
      </c>
      <c r="U582">
        <v>14</v>
      </c>
      <c r="V582">
        <v>14</v>
      </c>
      <c r="W582">
        <v>14</v>
      </c>
      <c r="X582">
        <v>14</v>
      </c>
      <c r="Y582">
        <v>14</v>
      </c>
      <c r="Z582">
        <v>14</v>
      </c>
      <c r="AA582">
        <v>14</v>
      </c>
      <c r="AC582" s="180" t="str">
        <f t="shared" ref="AC582:AC645" si="39">CONCATENATE(A582,"-",D582)</f>
        <v>820177-RBLUE-M</v>
      </c>
      <c r="AD582" s="181">
        <f>IF(B582="NET","",IF(B582="","",IFERROR(VLOOKUP(AC582,EAN!$A:$B,2,FALSE),"MANGLER - MÅ OPPDATERE EAN-FANEN")))</f>
        <v>7048652339683</v>
      </c>
      <c r="AE582" s="180">
        <f t="shared" si="36"/>
        <v>14</v>
      </c>
      <c r="AF582" s="180">
        <f t="shared" si="37"/>
        <v>14</v>
      </c>
      <c r="AH582" s="133" t="str">
        <f>IF(B582="NET","",IFERROR(VLOOKUP(AD582,'2) Order Form'!$W$9:$W$684,1,FALSE),"Ikke med I order form"))</f>
        <v>Ikke med I order form</v>
      </c>
      <c r="AJ582" s="159">
        <v>7048652280855</v>
      </c>
      <c r="AK582" s="149">
        <f>IFERROR(VLOOKUP(AJ582,'2) Order Form'!$W$9:$W$724,1,FALSE),"Ikke med I order form")</f>
        <v>7048652280855</v>
      </c>
      <c r="AL582" s="182">
        <f>INDEX(ATS!$A:$AE,MATCH(ATS!$AJ582,ATS!$AD:$AD,0),1)</f>
        <v>826061</v>
      </c>
      <c r="AM582" s="182" t="str">
        <f>INDEX(ATS!$A:$AE,MATCH(ATS!$AJ582,ATS!$AD:$AD,0),2)</f>
        <v>Chaser Logo T-shirt W</v>
      </c>
      <c r="AN582" s="183" t="str">
        <f>INDEX(ATS!$A:$AE,MATCH(ATS!$AJ582,ATS!$AD:$AD,0),4)</f>
        <v>BLACK-S</v>
      </c>
      <c r="AP582" s="149">
        <v>7048652277916</v>
      </c>
      <c r="AQ582" s="149">
        <f t="shared" si="38"/>
        <v>7048652277916</v>
      </c>
      <c r="AR582" s="182">
        <f>INDEX(ATS!$A:$AE,MATCH(ATS!$AP582,ATS!$AD:$AD,0),1)</f>
        <v>828098</v>
      </c>
      <c r="AS582" s="182" t="str">
        <f>INDEX(ATS!$A:$AE,MATCH(ATS!$AP582,ATS!$AD:$AD,0),2)</f>
        <v>Hunter Light Gloves W</v>
      </c>
      <c r="AT582" s="182" t="str">
        <f>INDEX(ATS!$A:$AE,MATCH(ATS!$AP582,ATS!$AD:$AD,0),4)</f>
        <v>BTWHT-S</v>
      </c>
      <c r="AU582" s="148" t="str">
        <f>INDEX(ATS!$A:$AE,MATCH(ATS!$AP582,ATS!$AD:$AD,0),7)</f>
        <v>Active</v>
      </c>
    </row>
    <row r="583" spans="1:47" x14ac:dyDescent="0.2">
      <c r="A583">
        <v>820177</v>
      </c>
      <c r="B583" t="s">
        <v>699</v>
      </c>
      <c r="C583" t="s">
        <v>4226</v>
      </c>
      <c r="D583" t="s">
        <v>336</v>
      </c>
      <c r="E583" t="s">
        <v>92</v>
      </c>
      <c r="F583" t="s">
        <v>67</v>
      </c>
      <c r="G583" t="s">
        <v>401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C583" s="180" t="str">
        <f t="shared" si="39"/>
        <v>820177-RBLUE-L</v>
      </c>
      <c r="AD583" s="181">
        <f>IF(B583="NET","",IF(B583="","",IFERROR(VLOOKUP(AC583,EAN!$A:$B,2,FALSE),"MANGLER - MÅ OPPDATERE EAN-FANEN")))</f>
        <v>7048652339676</v>
      </c>
      <c r="AE583" s="180">
        <f t="shared" si="36"/>
        <v>0</v>
      </c>
      <c r="AF583" s="180">
        <f t="shared" si="37"/>
        <v>0</v>
      </c>
      <c r="AH583" s="133" t="str">
        <f>IF(B583="NET","",IFERROR(VLOOKUP(AD583,'2) Order Form'!$W$9:$W$684,1,FALSE),"Ikke med I order form"))</f>
        <v>Ikke med I order form</v>
      </c>
      <c r="AJ583" s="159">
        <v>7048652280848</v>
      </c>
      <c r="AK583" s="149">
        <f>IFERROR(VLOOKUP(AJ583,'2) Order Form'!$W$9:$W$724,1,FALSE),"Ikke med I order form")</f>
        <v>7048652280848</v>
      </c>
      <c r="AL583" s="182">
        <f>INDEX(ATS!$A:$AE,MATCH(ATS!$AJ583,ATS!$AD:$AD,0),1)</f>
        <v>826061</v>
      </c>
      <c r="AM583" s="182" t="str">
        <f>INDEX(ATS!$A:$AE,MATCH(ATS!$AJ583,ATS!$AD:$AD,0),2)</f>
        <v>Chaser Logo T-shirt W</v>
      </c>
      <c r="AN583" s="183" t="str">
        <f>INDEX(ATS!$A:$AE,MATCH(ATS!$AJ583,ATS!$AD:$AD,0),4)</f>
        <v>BLACK-M</v>
      </c>
      <c r="AP583" s="149">
        <v>7048652277909</v>
      </c>
      <c r="AQ583" s="149">
        <f t="shared" si="38"/>
        <v>7048652277909</v>
      </c>
      <c r="AR583" s="182">
        <f>INDEX(ATS!$A:$AE,MATCH(ATS!$AP583,ATS!$AD:$AD,0),1)</f>
        <v>828098</v>
      </c>
      <c r="AS583" s="182" t="str">
        <f>INDEX(ATS!$A:$AE,MATCH(ATS!$AP583,ATS!$AD:$AD,0),2)</f>
        <v>Hunter Light Gloves W</v>
      </c>
      <c r="AT583" s="182" t="str">
        <f>INDEX(ATS!$A:$AE,MATCH(ATS!$AP583,ATS!$AD:$AD,0),4)</f>
        <v>BTWHT-M</v>
      </c>
      <c r="AU583" s="148" t="str">
        <f>INDEX(ATS!$A:$AE,MATCH(ATS!$AP583,ATS!$AD:$AD,0),7)</f>
        <v>Active</v>
      </c>
    </row>
    <row r="584" spans="1:47" x14ac:dyDescent="0.2">
      <c r="A584">
        <v>820177</v>
      </c>
      <c r="B584" t="s">
        <v>699</v>
      </c>
      <c r="C584" t="s">
        <v>4226</v>
      </c>
      <c r="D584" t="s">
        <v>337</v>
      </c>
      <c r="E584" t="s">
        <v>92</v>
      </c>
      <c r="F584" t="s">
        <v>68</v>
      </c>
      <c r="G584" t="s">
        <v>401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C584" s="180" t="str">
        <f t="shared" si="39"/>
        <v>820177-RBLUE-XL</v>
      </c>
      <c r="AD584" s="181">
        <f>IF(B584="NET","",IF(B584="","",IFERROR(VLOOKUP(AC584,EAN!$A:$B,2,FALSE),"MANGLER - MÅ OPPDATERE EAN-FANEN")))</f>
        <v>7048652339706</v>
      </c>
      <c r="AE584" s="180">
        <f t="shared" si="36"/>
        <v>0</v>
      </c>
      <c r="AF584" s="180">
        <f t="shared" si="37"/>
        <v>0</v>
      </c>
      <c r="AH584" s="133" t="str">
        <f>IF(B584="NET","",IFERROR(VLOOKUP(AD584,'2) Order Form'!$W$9:$W$684,1,FALSE),"Ikke med I order form"))</f>
        <v>Ikke med I order form</v>
      </c>
      <c r="AJ584" s="159">
        <v>7048652280831</v>
      </c>
      <c r="AK584" s="149">
        <f>IFERROR(VLOOKUP(AJ584,'2) Order Form'!$W$9:$W$724,1,FALSE),"Ikke med I order form")</f>
        <v>7048652280831</v>
      </c>
      <c r="AL584" s="182">
        <f>INDEX(ATS!$A:$AE,MATCH(ATS!$AJ584,ATS!$AD:$AD,0),1)</f>
        <v>826061</v>
      </c>
      <c r="AM584" s="182" t="str">
        <f>INDEX(ATS!$A:$AE,MATCH(ATS!$AJ584,ATS!$AD:$AD,0),2)</f>
        <v>Chaser Logo T-shirt W</v>
      </c>
      <c r="AN584" s="183" t="str">
        <f>INDEX(ATS!$A:$AE,MATCH(ATS!$AJ584,ATS!$AD:$AD,0),4)</f>
        <v>BLACK-L</v>
      </c>
      <c r="AP584" s="149">
        <v>7048652277893</v>
      </c>
      <c r="AQ584" s="149">
        <f t="shared" si="38"/>
        <v>7048652277893</v>
      </c>
      <c r="AR584" s="182">
        <f>INDEX(ATS!$A:$AE,MATCH(ATS!$AP584,ATS!$AD:$AD,0),1)</f>
        <v>828098</v>
      </c>
      <c r="AS584" s="182" t="str">
        <f>INDEX(ATS!$A:$AE,MATCH(ATS!$AP584,ATS!$AD:$AD,0),2)</f>
        <v>Hunter Light Gloves W</v>
      </c>
      <c r="AT584" s="182" t="str">
        <f>INDEX(ATS!$A:$AE,MATCH(ATS!$AP584,ATS!$AD:$AD,0),4)</f>
        <v>BTWHT-L</v>
      </c>
      <c r="AU584" s="148" t="str">
        <f>INDEX(ATS!$A:$AE,MATCH(ATS!$AP584,ATS!$AD:$AD,0),7)</f>
        <v>Active</v>
      </c>
    </row>
    <row r="585" spans="1:47" x14ac:dyDescent="0.2">
      <c r="A585" s="155">
        <v>820178</v>
      </c>
      <c r="B585" t="s">
        <v>292</v>
      </c>
      <c r="H585" s="155">
        <v>202137</v>
      </c>
      <c r="I585" s="155">
        <v>202137</v>
      </c>
      <c r="J585" s="155">
        <v>202137</v>
      </c>
      <c r="K585" s="155">
        <v>202137</v>
      </c>
      <c r="L585" s="155">
        <v>202137</v>
      </c>
      <c r="M585" s="155">
        <v>202137</v>
      </c>
      <c r="N585" s="155">
        <v>202137</v>
      </c>
      <c r="O585" s="155">
        <v>202137</v>
      </c>
      <c r="P585" s="155">
        <v>202137</v>
      </c>
      <c r="Q585" s="155">
        <v>202137</v>
      </c>
      <c r="R585" s="155">
        <v>202137</v>
      </c>
      <c r="S585" s="155">
        <v>202137</v>
      </c>
      <c r="T585" s="155">
        <v>202137</v>
      </c>
      <c r="U585" s="155">
        <v>202137</v>
      </c>
      <c r="V585" s="155">
        <v>202137</v>
      </c>
      <c r="W585" s="155">
        <v>202137</v>
      </c>
      <c r="X585" s="155">
        <v>202137</v>
      </c>
      <c r="Y585" s="155">
        <v>202137</v>
      </c>
      <c r="Z585" s="155">
        <v>202137</v>
      </c>
      <c r="AA585" s="155">
        <v>202137</v>
      </c>
      <c r="AC585" s="180" t="str">
        <f t="shared" si="39"/>
        <v>820178-</v>
      </c>
      <c r="AD585" s="181" t="str">
        <f>IF(B585="NET","",IF(B585="","",IFERROR(VLOOKUP(AC585,EAN!$A:$B,2,FALSE),"MANGLER - MÅ OPPDATERE EAN-FANEN")))</f>
        <v/>
      </c>
      <c r="AE585" s="180">
        <f t="shared" si="36"/>
        <v>202137</v>
      </c>
      <c r="AF585" s="180">
        <f t="shared" si="37"/>
        <v>202137</v>
      </c>
      <c r="AH585" s="133" t="str">
        <f>IF(B585="NET","",IFERROR(VLOOKUP(AD585,'2) Order Form'!$W$9:$W$684,1,FALSE),"Ikke med I order form"))</f>
        <v/>
      </c>
      <c r="AJ585" s="159">
        <v>7048652461537</v>
      </c>
      <c r="AK585" s="149">
        <f>IFERROR(VLOOKUP(AJ585,'2) Order Form'!$W$9:$W$724,1,FALSE),"Ikke med I order form")</f>
        <v>7048652461537</v>
      </c>
      <c r="AL585" s="182">
        <f>INDEX(ATS!$A:$AE,MATCH(ATS!$AJ585,ATS!$AD:$AD,0),1)</f>
        <v>826061</v>
      </c>
      <c r="AM585" s="182" t="str">
        <f>INDEX(ATS!$A:$AE,MATCH(ATS!$AJ585,ATS!$AD:$AD,0),2)</f>
        <v>Chaser Logo T-shirt W</v>
      </c>
      <c r="AN585" s="183" t="str">
        <f>INDEX(ATS!$A:$AE,MATCH(ATS!$AJ585,ATS!$AD:$AD,0),4)</f>
        <v>RSWOD-XS</v>
      </c>
      <c r="AP585" s="149">
        <v>7048652539052</v>
      </c>
      <c r="AQ585" s="149">
        <f t="shared" si="38"/>
        <v>7048652539052</v>
      </c>
      <c r="AR585" s="182">
        <f>INDEX(ATS!$A:$AE,MATCH(ATS!$AP585,ATS!$AD:$AD,0),1)</f>
        <v>828103</v>
      </c>
      <c r="AS585" s="182" t="str">
        <f>INDEX(ATS!$A:$AE,MATCH(ATS!$AP585,ATS!$AD:$AD,0),2)</f>
        <v>Hunter Merino Socks</v>
      </c>
      <c r="AT585" s="182" t="str">
        <f>INDEX(ATS!$A:$AE,MATCH(ATS!$AP585,ATS!$AD:$AD,0),4)</f>
        <v>BLCK-37/39</v>
      </c>
      <c r="AU585" s="148" t="str">
        <f>INDEX(ATS!$A:$AE,MATCH(ATS!$AP585,ATS!$AD:$AD,0),7)</f>
        <v>Active</v>
      </c>
    </row>
    <row r="586" spans="1:47" x14ac:dyDescent="0.2">
      <c r="A586">
        <v>820178</v>
      </c>
      <c r="B586" t="s">
        <v>700</v>
      </c>
      <c r="C586" t="s">
        <v>4226</v>
      </c>
      <c r="D586" t="s">
        <v>4451</v>
      </c>
      <c r="E586" t="s">
        <v>2130</v>
      </c>
      <c r="F586" t="s">
        <v>706</v>
      </c>
      <c r="G586" t="s">
        <v>128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C586" s="180" t="str">
        <f t="shared" si="39"/>
        <v>820178-7720-37/39</v>
      </c>
      <c r="AD586" s="181" t="str">
        <f>IF(B586="NET","",IF(B586="","",IFERROR(VLOOKUP(AC586,EAN!$A:$B,2,FALSE),"MANGLER - MÅ OPPDATERE EAN-FANEN")))</f>
        <v>MANGLER - MÅ OPPDATERE EAN-FANEN</v>
      </c>
      <c r="AE586" s="180">
        <f t="shared" si="36"/>
        <v>0</v>
      </c>
      <c r="AF586" s="180">
        <f t="shared" si="37"/>
        <v>0</v>
      </c>
      <c r="AH586" s="149" t="str">
        <f>IF(B586="NET","",IFERROR(VLOOKUP(AD586,'2) Order Form'!$W$9:$W$684,1,FALSE),"Ikke med I order form"))</f>
        <v>Ikke med I order form</v>
      </c>
      <c r="AI586" s="171"/>
      <c r="AJ586" s="159">
        <v>7048652461520</v>
      </c>
      <c r="AK586" s="149">
        <f>IFERROR(VLOOKUP(AJ586,'2) Order Form'!$W$9:$W$724,1,FALSE),"Ikke med I order form")</f>
        <v>7048652461520</v>
      </c>
      <c r="AL586" s="182">
        <f>INDEX(ATS!$A:$AE,MATCH(ATS!$AJ586,ATS!$AD:$AD,0),1)</f>
        <v>826061</v>
      </c>
      <c r="AM586" s="182" t="str">
        <f>INDEX(ATS!$A:$AE,MATCH(ATS!$AJ586,ATS!$AD:$AD,0),2)</f>
        <v>Chaser Logo T-shirt W</v>
      </c>
      <c r="AN586" s="183" t="str">
        <f>INDEX(ATS!$A:$AE,MATCH(ATS!$AJ586,ATS!$AD:$AD,0),4)</f>
        <v>RSWOD-S</v>
      </c>
      <c r="AP586" s="149">
        <v>7048652278418</v>
      </c>
      <c r="AQ586" s="149">
        <f t="shared" si="38"/>
        <v>7048652278418</v>
      </c>
      <c r="AR586" s="182">
        <f>INDEX(ATS!$A:$AE,MATCH(ATS!$AP586,ATS!$AD:$AD,0),1)</f>
        <v>828103</v>
      </c>
      <c r="AS586" s="182" t="str">
        <f>INDEX(ATS!$A:$AE,MATCH(ATS!$AP586,ATS!$AD:$AD,0),2)</f>
        <v>Hunter Merino Socks</v>
      </c>
      <c r="AT586" s="182" t="str">
        <f>INDEX(ATS!$A:$AE,MATCH(ATS!$AP586,ATS!$AD:$AD,0),4)</f>
        <v>BLCK-40/42</v>
      </c>
      <c r="AU586" s="148" t="str">
        <f>INDEX(ATS!$A:$AE,MATCH(ATS!$AP586,ATS!$AD:$AD,0),7)</f>
        <v>Active</v>
      </c>
    </row>
    <row r="587" spans="1:47" x14ac:dyDescent="0.2">
      <c r="A587">
        <v>820178</v>
      </c>
      <c r="B587" t="s">
        <v>700</v>
      </c>
      <c r="C587" t="s">
        <v>4226</v>
      </c>
      <c r="D587" t="s">
        <v>4452</v>
      </c>
      <c r="E587" t="s">
        <v>2130</v>
      </c>
      <c r="F587" t="s">
        <v>702</v>
      </c>
      <c r="G587" t="s">
        <v>128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C587" s="180" t="str">
        <f t="shared" si="39"/>
        <v>820178-7720-40/42</v>
      </c>
      <c r="AD587" s="181" t="str">
        <f>IF(B587="NET","",IF(B587="","",IFERROR(VLOOKUP(AC587,EAN!$A:$B,2,FALSE),"MANGLER - MÅ OPPDATERE EAN-FANEN")))</f>
        <v>MANGLER - MÅ OPPDATERE EAN-FANEN</v>
      </c>
      <c r="AE587" s="180">
        <f t="shared" si="36"/>
        <v>0</v>
      </c>
      <c r="AF587" s="180">
        <f t="shared" si="37"/>
        <v>0</v>
      </c>
      <c r="AH587" s="149" t="str">
        <f>IF(B587="NET","",IFERROR(VLOOKUP(AD587,'2) Order Form'!$W$9:$W$684,1,FALSE),"Ikke med I order form"))</f>
        <v>Ikke med I order form</v>
      </c>
      <c r="AI587" s="171"/>
      <c r="AJ587" s="159">
        <v>7048652461513</v>
      </c>
      <c r="AK587" s="149">
        <f>IFERROR(VLOOKUP(AJ587,'2) Order Form'!$W$9:$W$724,1,FALSE),"Ikke med I order form")</f>
        <v>7048652461513</v>
      </c>
      <c r="AL587" s="182">
        <f>INDEX(ATS!$A:$AE,MATCH(ATS!$AJ587,ATS!$AD:$AD,0),1)</f>
        <v>826061</v>
      </c>
      <c r="AM587" s="182" t="str">
        <f>INDEX(ATS!$A:$AE,MATCH(ATS!$AJ587,ATS!$AD:$AD,0),2)</f>
        <v>Chaser Logo T-shirt W</v>
      </c>
      <c r="AN587" s="183" t="str">
        <f>INDEX(ATS!$A:$AE,MATCH(ATS!$AJ587,ATS!$AD:$AD,0),4)</f>
        <v>RSWOD-M</v>
      </c>
      <c r="AP587" s="149">
        <v>7048652278425</v>
      </c>
      <c r="AQ587" s="149">
        <f t="shared" si="38"/>
        <v>7048652278425</v>
      </c>
      <c r="AR587" s="182">
        <f>INDEX(ATS!$A:$AE,MATCH(ATS!$AP587,ATS!$AD:$AD,0),1)</f>
        <v>828103</v>
      </c>
      <c r="AS587" s="182" t="str">
        <f>INDEX(ATS!$A:$AE,MATCH(ATS!$AP587,ATS!$AD:$AD,0),2)</f>
        <v>Hunter Merino Socks</v>
      </c>
      <c r="AT587" s="182" t="str">
        <f>INDEX(ATS!$A:$AE,MATCH(ATS!$AP587,ATS!$AD:$AD,0),4)</f>
        <v>BLCK-43/45</v>
      </c>
      <c r="AU587" s="148" t="str">
        <f>INDEX(ATS!$A:$AE,MATCH(ATS!$AP587,ATS!$AD:$AD,0),7)</f>
        <v>Active</v>
      </c>
    </row>
    <row r="588" spans="1:47" x14ac:dyDescent="0.2">
      <c r="A588">
        <v>820178</v>
      </c>
      <c r="B588" t="s">
        <v>700</v>
      </c>
      <c r="C588" t="s">
        <v>4226</v>
      </c>
      <c r="D588" t="s">
        <v>4453</v>
      </c>
      <c r="E588" t="s">
        <v>2130</v>
      </c>
      <c r="F588" t="s">
        <v>704</v>
      </c>
      <c r="G588" t="s">
        <v>128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C588" s="180" t="str">
        <f t="shared" si="39"/>
        <v>820178-7720-43/45</v>
      </c>
      <c r="AD588" s="181" t="str">
        <f>IF(B588="NET","",IF(B588="","",IFERROR(VLOOKUP(AC588,EAN!$A:$B,2,FALSE),"MANGLER - MÅ OPPDATERE EAN-FANEN")))</f>
        <v>MANGLER - MÅ OPPDATERE EAN-FANEN</v>
      </c>
      <c r="AE588" s="180">
        <f t="shared" si="36"/>
        <v>0</v>
      </c>
      <c r="AF588" s="180">
        <f t="shared" si="37"/>
        <v>0</v>
      </c>
      <c r="AH588" s="149" t="str">
        <f>IF(B588="NET","",IFERROR(VLOOKUP(AD588,'2) Order Form'!$W$9:$W$684,1,FALSE),"Ikke med I order form"))</f>
        <v>Ikke med I order form</v>
      </c>
      <c r="AI588" s="171"/>
      <c r="AJ588" s="159">
        <v>7048652461506</v>
      </c>
      <c r="AK588" s="149">
        <f>IFERROR(VLOOKUP(AJ588,'2) Order Form'!$W$9:$W$724,1,FALSE),"Ikke med I order form")</f>
        <v>7048652461506</v>
      </c>
      <c r="AL588" s="182">
        <f>INDEX(ATS!$A:$AE,MATCH(ATS!$AJ588,ATS!$AD:$AD,0),1)</f>
        <v>826061</v>
      </c>
      <c r="AM588" s="182" t="str">
        <f>INDEX(ATS!$A:$AE,MATCH(ATS!$AJ588,ATS!$AD:$AD,0),2)</f>
        <v>Chaser Logo T-shirt W</v>
      </c>
      <c r="AN588" s="183" t="str">
        <f>INDEX(ATS!$A:$AE,MATCH(ATS!$AJ588,ATS!$AD:$AD,0),4)</f>
        <v>RSWOD-L</v>
      </c>
      <c r="AP588" s="149">
        <v>7048652539069</v>
      </c>
      <c r="AQ588" s="149">
        <f t="shared" si="38"/>
        <v>7048652539069</v>
      </c>
      <c r="AR588" s="182">
        <f>INDEX(ATS!$A:$AE,MATCH(ATS!$AP588,ATS!$AD:$AD,0),1)</f>
        <v>828103</v>
      </c>
      <c r="AS588" s="182" t="str">
        <f>INDEX(ATS!$A:$AE,MATCH(ATS!$AP588,ATS!$AD:$AD,0),2)</f>
        <v>Hunter Merino Socks</v>
      </c>
      <c r="AT588" s="182" t="str">
        <f>INDEX(ATS!$A:$AE,MATCH(ATS!$AP588,ATS!$AD:$AD,0),4)</f>
        <v>BTWE-37/39</v>
      </c>
      <c r="AU588" s="148" t="str">
        <f>INDEX(ATS!$A:$AE,MATCH(ATS!$AP588,ATS!$AD:$AD,0),7)</f>
        <v>Active</v>
      </c>
    </row>
    <row r="589" spans="1:47" x14ac:dyDescent="0.2">
      <c r="A589">
        <v>820178</v>
      </c>
      <c r="B589" t="s">
        <v>700</v>
      </c>
      <c r="C589" t="s">
        <v>4226</v>
      </c>
      <c r="D589" t="s">
        <v>4454</v>
      </c>
      <c r="E589" t="s">
        <v>2210</v>
      </c>
      <c r="F589" t="s">
        <v>706</v>
      </c>
      <c r="G589" t="s">
        <v>128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C589" s="180" t="str">
        <f t="shared" si="39"/>
        <v>820178-8800-37/39</v>
      </c>
      <c r="AD589" s="181" t="str">
        <f>IF(B589="NET","",IF(B589="","",IFERROR(VLOOKUP(AC589,EAN!$A:$B,2,FALSE),"MANGLER - MÅ OPPDATERE EAN-FANEN")))</f>
        <v>MANGLER - MÅ OPPDATERE EAN-FANEN</v>
      </c>
      <c r="AE589" s="180">
        <f t="shared" si="36"/>
        <v>0</v>
      </c>
      <c r="AF589" s="180">
        <f t="shared" si="37"/>
        <v>0</v>
      </c>
      <c r="AH589" s="149" t="str">
        <f>IF(B589="NET","",IFERROR(VLOOKUP(AD589,'2) Order Form'!$W$9:$W$684,1,FALSE),"Ikke med I order form"))</f>
        <v>Ikke med I order form</v>
      </c>
      <c r="AI589" s="171"/>
      <c r="AJ589" s="159">
        <v>7048652542021</v>
      </c>
      <c r="AK589" s="149">
        <f>IFERROR(VLOOKUP(AJ589,'2) Order Form'!$W$9:$W$724,1,FALSE),"Ikke med I order form")</f>
        <v>7048652542021</v>
      </c>
      <c r="AL589" s="182">
        <f>INDEX(ATS!$A:$AE,MATCH(ATS!$AJ589,ATS!$AD:$AD,0),1)</f>
        <v>828168</v>
      </c>
      <c r="AM589" s="182" t="str">
        <f>INDEX(ATS!$A:$AE,MATCH(ATS!$AJ589,ATS!$AD:$AD,0),2)</f>
        <v>Chaser Print T-shirt W</v>
      </c>
      <c r="AN589" s="183" t="str">
        <f>INDEX(ATS!$A:$AE,MATCH(ATS!$AJ589,ATS!$AD:$AD,0),4)</f>
        <v>RSWOD-XS</v>
      </c>
      <c r="AP589" s="149">
        <v>7048652278432</v>
      </c>
      <c r="AQ589" s="149">
        <f t="shared" si="38"/>
        <v>7048652278432</v>
      </c>
      <c r="AR589" s="182">
        <f>INDEX(ATS!$A:$AE,MATCH(ATS!$AP589,ATS!$AD:$AD,0),1)</f>
        <v>828103</v>
      </c>
      <c r="AS589" s="182" t="str">
        <f>INDEX(ATS!$A:$AE,MATCH(ATS!$AP589,ATS!$AD:$AD,0),2)</f>
        <v>Hunter Merino Socks</v>
      </c>
      <c r="AT589" s="182" t="str">
        <f>INDEX(ATS!$A:$AE,MATCH(ATS!$AP589,ATS!$AD:$AD,0),4)</f>
        <v>BTWE-40/42</v>
      </c>
      <c r="AU589" s="148" t="str">
        <f>INDEX(ATS!$A:$AE,MATCH(ATS!$AP589,ATS!$AD:$AD,0),7)</f>
        <v>Active</v>
      </c>
    </row>
    <row r="590" spans="1:47" x14ac:dyDescent="0.2">
      <c r="A590">
        <v>820178</v>
      </c>
      <c r="B590" t="s">
        <v>700</v>
      </c>
      <c r="C590" t="s">
        <v>4226</v>
      </c>
      <c r="D590" t="s">
        <v>4455</v>
      </c>
      <c r="E590" t="s">
        <v>2210</v>
      </c>
      <c r="F590" t="s">
        <v>702</v>
      </c>
      <c r="G590" t="s">
        <v>128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C590" s="180" t="str">
        <f t="shared" si="39"/>
        <v>820178-8800-40/42</v>
      </c>
      <c r="AD590" s="181" t="str">
        <f>IF(B590="NET","",IF(B590="","",IFERROR(VLOOKUP(AC590,EAN!$A:$B,2,FALSE),"MANGLER - MÅ OPPDATERE EAN-FANEN")))</f>
        <v>MANGLER - MÅ OPPDATERE EAN-FANEN</v>
      </c>
      <c r="AE590" s="180">
        <f t="shared" si="36"/>
        <v>0</v>
      </c>
      <c r="AF590" s="180">
        <f t="shared" si="37"/>
        <v>0</v>
      </c>
      <c r="AH590" s="149" t="str">
        <f>IF(B590="NET","",IFERROR(VLOOKUP(AD590,'2) Order Form'!$W$9:$W$684,1,FALSE),"Ikke med I order form"))</f>
        <v>Ikke med I order form</v>
      </c>
      <c r="AI590" s="171"/>
      <c r="AJ590" s="159">
        <v>7048652542014</v>
      </c>
      <c r="AK590" s="149">
        <f>IFERROR(VLOOKUP(AJ590,'2) Order Form'!$W$9:$W$724,1,FALSE),"Ikke med I order form")</f>
        <v>7048652542014</v>
      </c>
      <c r="AL590" s="182">
        <f>INDEX(ATS!$A:$AE,MATCH(ATS!$AJ590,ATS!$AD:$AD,0),1)</f>
        <v>828168</v>
      </c>
      <c r="AM590" s="182" t="str">
        <f>INDEX(ATS!$A:$AE,MATCH(ATS!$AJ590,ATS!$AD:$AD,0),2)</f>
        <v>Chaser Print T-shirt W</v>
      </c>
      <c r="AN590" s="183" t="str">
        <f>INDEX(ATS!$A:$AE,MATCH(ATS!$AJ590,ATS!$AD:$AD,0),4)</f>
        <v>RSWOD-S</v>
      </c>
      <c r="AP590" s="149">
        <v>7048652278449</v>
      </c>
      <c r="AQ590" s="149">
        <f t="shared" si="38"/>
        <v>7048652278449</v>
      </c>
      <c r="AR590" s="182">
        <f>INDEX(ATS!$A:$AE,MATCH(ATS!$AP590,ATS!$AD:$AD,0),1)</f>
        <v>828103</v>
      </c>
      <c r="AS590" s="182" t="str">
        <f>INDEX(ATS!$A:$AE,MATCH(ATS!$AP590,ATS!$AD:$AD,0),2)</f>
        <v>Hunter Merino Socks</v>
      </c>
      <c r="AT590" s="182" t="str">
        <f>INDEX(ATS!$A:$AE,MATCH(ATS!$AP590,ATS!$AD:$AD,0),4)</f>
        <v>BTWE-43/45</v>
      </c>
      <c r="AU590" s="148" t="str">
        <f>INDEX(ATS!$A:$AE,MATCH(ATS!$AP590,ATS!$AD:$AD,0),7)</f>
        <v>Active</v>
      </c>
    </row>
    <row r="591" spans="1:47" x14ac:dyDescent="0.2">
      <c r="A591">
        <v>820178</v>
      </c>
      <c r="B591" t="s">
        <v>700</v>
      </c>
      <c r="C591" t="s">
        <v>4226</v>
      </c>
      <c r="D591" t="s">
        <v>4456</v>
      </c>
      <c r="E591" t="s">
        <v>2210</v>
      </c>
      <c r="F591" t="s">
        <v>704</v>
      </c>
      <c r="G591" t="s">
        <v>128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C591" s="180" t="str">
        <f t="shared" si="39"/>
        <v>820178-8800-43/45</v>
      </c>
      <c r="AD591" s="181" t="str">
        <f>IF(B591="NET","",IF(B591="","",IFERROR(VLOOKUP(AC591,EAN!$A:$B,2,FALSE),"MANGLER - MÅ OPPDATERE EAN-FANEN")))</f>
        <v>MANGLER - MÅ OPPDATERE EAN-FANEN</v>
      </c>
      <c r="AE591" s="180">
        <f t="shared" si="36"/>
        <v>0</v>
      </c>
      <c r="AF591" s="180">
        <f t="shared" si="37"/>
        <v>0</v>
      </c>
      <c r="AH591" s="149" t="str">
        <f>IF(B591="NET","",IFERROR(VLOOKUP(AD591,'2) Order Form'!$W$9:$W$684,1,FALSE),"Ikke med I order form"))</f>
        <v>Ikke med I order form</v>
      </c>
      <c r="AI591" s="171"/>
      <c r="AJ591" s="159">
        <v>7048652542007</v>
      </c>
      <c r="AK591" s="149">
        <f>IFERROR(VLOOKUP(AJ591,'2) Order Form'!$W$9:$W$724,1,FALSE),"Ikke med I order form")</f>
        <v>7048652542007</v>
      </c>
      <c r="AL591" s="182">
        <f>INDEX(ATS!$A:$AE,MATCH(ATS!$AJ591,ATS!$AD:$AD,0),1)</f>
        <v>828168</v>
      </c>
      <c r="AM591" s="182" t="str">
        <f>INDEX(ATS!$A:$AE,MATCH(ATS!$AJ591,ATS!$AD:$AD,0),2)</f>
        <v>Chaser Print T-shirt W</v>
      </c>
      <c r="AN591" s="183" t="str">
        <f>INDEX(ATS!$A:$AE,MATCH(ATS!$AJ591,ATS!$AD:$AD,0),4)</f>
        <v>RSWOD-M</v>
      </c>
      <c r="AP591" s="149">
        <v>7048652539083</v>
      </c>
      <c r="AQ591" s="149">
        <f t="shared" si="38"/>
        <v>7048652539083</v>
      </c>
      <c r="AR591" s="182">
        <f>INDEX(ATS!$A:$AE,MATCH(ATS!$AP591,ATS!$AD:$AD,0),1)</f>
        <v>828103</v>
      </c>
      <c r="AS591" s="182" t="str">
        <f>INDEX(ATS!$A:$AE,MATCH(ATS!$AP591,ATS!$AD:$AD,0),2)</f>
        <v>Hunter Merino Socks</v>
      </c>
      <c r="AT591" s="182" t="str">
        <f>INDEX(ATS!$A:$AE,MATCH(ATS!$AP591,ATS!$AD:$AD,0),4)</f>
        <v>ONBE-37/39</v>
      </c>
      <c r="AU591" s="148" t="str">
        <f>INDEX(ATS!$A:$AE,MATCH(ATS!$AP591,ATS!$AD:$AD,0),7)</f>
        <v>Stock</v>
      </c>
    </row>
    <row r="592" spans="1:47" x14ac:dyDescent="0.2">
      <c r="A592">
        <v>820178</v>
      </c>
      <c r="B592" t="s">
        <v>700</v>
      </c>
      <c r="C592" t="s">
        <v>4226</v>
      </c>
      <c r="D592" t="s">
        <v>771</v>
      </c>
      <c r="E592" t="s">
        <v>94</v>
      </c>
      <c r="F592" t="s">
        <v>706</v>
      </c>
      <c r="G592" t="s">
        <v>128</v>
      </c>
      <c r="H592">
        <v>55</v>
      </c>
      <c r="I592">
        <v>55</v>
      </c>
      <c r="J592">
        <v>55</v>
      </c>
      <c r="K592">
        <v>55</v>
      </c>
      <c r="L592">
        <v>55</v>
      </c>
      <c r="M592">
        <v>55</v>
      </c>
      <c r="N592">
        <v>55</v>
      </c>
      <c r="O592">
        <v>55</v>
      </c>
      <c r="P592">
        <v>55</v>
      </c>
      <c r="Q592">
        <v>55</v>
      </c>
      <c r="R592">
        <v>55</v>
      </c>
      <c r="S592">
        <v>55</v>
      </c>
      <c r="T592">
        <v>55</v>
      </c>
      <c r="U592">
        <v>55</v>
      </c>
      <c r="V592">
        <v>55</v>
      </c>
      <c r="W592">
        <v>55</v>
      </c>
      <c r="X592">
        <v>55</v>
      </c>
      <c r="Y592">
        <v>55</v>
      </c>
      <c r="Z592">
        <v>55</v>
      </c>
      <c r="AA592">
        <v>55</v>
      </c>
      <c r="AC592" s="180" t="str">
        <f t="shared" si="39"/>
        <v>820178-BLCK-37/39</v>
      </c>
      <c r="AD592" s="181">
        <f>IF(B592="NET","",IF(B592="","",IFERROR(VLOOKUP(AC592,EAN!$A:$B,2,FALSE),"MANGLER - MÅ OPPDATERE EAN-FANEN")))</f>
        <v>7048652665850</v>
      </c>
      <c r="AE592" s="180">
        <f t="shared" si="36"/>
        <v>55</v>
      </c>
      <c r="AF592" s="180">
        <f t="shared" si="37"/>
        <v>55</v>
      </c>
      <c r="AH592" s="149" t="str">
        <f>IF(B592="NET","",IFERROR(VLOOKUP(AD592,'2) Order Form'!$W$9:$W$684,1,FALSE),"Ikke med I order form"))</f>
        <v>Ikke med I order form</v>
      </c>
      <c r="AI592" s="171"/>
      <c r="AJ592" s="159">
        <v>7048652541994</v>
      </c>
      <c r="AK592" s="149">
        <f>IFERROR(VLOOKUP(AJ592,'2) Order Form'!$W$9:$W$724,1,FALSE),"Ikke med I order form")</f>
        <v>7048652541994</v>
      </c>
      <c r="AL592" s="182">
        <f>INDEX(ATS!$A:$AE,MATCH(ATS!$AJ592,ATS!$AD:$AD,0),1)</f>
        <v>828168</v>
      </c>
      <c r="AM592" s="182" t="str">
        <f>INDEX(ATS!$A:$AE,MATCH(ATS!$AJ592,ATS!$AD:$AD,0),2)</f>
        <v>Chaser Print T-shirt W</v>
      </c>
      <c r="AN592" s="183" t="str">
        <f>INDEX(ATS!$A:$AE,MATCH(ATS!$AJ592,ATS!$AD:$AD,0),4)</f>
        <v>RSWOD-L</v>
      </c>
      <c r="AP592" s="149">
        <v>7048652278470</v>
      </c>
      <c r="AQ592" s="149">
        <f t="shared" si="38"/>
        <v>7048652278470</v>
      </c>
      <c r="AR592" s="182">
        <f>INDEX(ATS!$A:$AE,MATCH(ATS!$AP592,ATS!$AD:$AD,0),1)</f>
        <v>828103</v>
      </c>
      <c r="AS592" s="182" t="str">
        <f>INDEX(ATS!$A:$AE,MATCH(ATS!$AP592,ATS!$AD:$AD,0),2)</f>
        <v>Hunter Merino Socks</v>
      </c>
      <c r="AT592" s="182" t="str">
        <f>INDEX(ATS!$A:$AE,MATCH(ATS!$AP592,ATS!$AD:$AD,0),4)</f>
        <v>ONBE-40/42</v>
      </c>
      <c r="AU592" s="148" t="str">
        <f>INDEX(ATS!$A:$AE,MATCH(ATS!$AP592,ATS!$AD:$AD,0),7)</f>
        <v>Stock</v>
      </c>
    </row>
    <row r="593" spans="1:47" x14ac:dyDescent="0.2">
      <c r="A593">
        <v>820178</v>
      </c>
      <c r="B593" t="s">
        <v>700</v>
      </c>
      <c r="C593" t="s">
        <v>4226</v>
      </c>
      <c r="D593" t="s">
        <v>701</v>
      </c>
      <c r="E593" t="s">
        <v>94</v>
      </c>
      <c r="F593" t="s">
        <v>702</v>
      </c>
      <c r="G593" t="s">
        <v>128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C593" s="180" t="str">
        <f t="shared" si="39"/>
        <v>820178-BLCK-40/42</v>
      </c>
      <c r="AD593" s="181">
        <f>IF(B593="NET","",IF(B593="","",IFERROR(VLOOKUP(AC593,EAN!$A:$B,2,FALSE),"MANGLER - MÅ OPPDATERE EAN-FANEN")))</f>
        <v>7048652339539</v>
      </c>
      <c r="AE593" s="180">
        <f t="shared" si="36"/>
        <v>0</v>
      </c>
      <c r="AF593" s="180">
        <f t="shared" si="37"/>
        <v>0</v>
      </c>
      <c r="AH593" s="149" t="str">
        <f>IF(B593="NET","",IFERROR(VLOOKUP(AD593,'2) Order Form'!$W$9:$W$684,1,FALSE),"Ikke med I order form"))</f>
        <v>Ikke med I order form</v>
      </c>
      <c r="AI593" s="171"/>
      <c r="AJ593" s="159">
        <v>7048652553881</v>
      </c>
      <c r="AK593" s="149">
        <f>IFERROR(VLOOKUP(AJ593,'2) Order Form'!$W$9:$W$724,1,FALSE),"Ikke med I order form")</f>
        <v>7048652553881</v>
      </c>
      <c r="AL593" s="182">
        <f>INDEX(ATS!$A:$AE,MATCH(ATS!$AJ593,ATS!$AD:$AD,0),1)</f>
        <v>827044</v>
      </c>
      <c r="AM593" s="182" t="str">
        <f>INDEX(ATS!$A:$AE,MATCH(ATS!$AJ593,ATS!$AD:$AD,0),2)</f>
        <v>Corporate Trucker Cap</v>
      </c>
      <c r="AN593" s="183" t="str">
        <f>INDEX(ATS!$A:$AE,MATCH(ATS!$AJ593,ATS!$AD:$AD,0),4)</f>
        <v>SEGRY-OS</v>
      </c>
      <c r="AP593" s="149">
        <v>7048652278487</v>
      </c>
      <c r="AQ593" s="149">
        <f t="shared" si="38"/>
        <v>7048652278487</v>
      </c>
      <c r="AR593" s="182">
        <f>INDEX(ATS!$A:$AE,MATCH(ATS!$AP593,ATS!$AD:$AD,0),1)</f>
        <v>828103</v>
      </c>
      <c r="AS593" s="182" t="str">
        <f>INDEX(ATS!$A:$AE,MATCH(ATS!$AP593,ATS!$AD:$AD,0),2)</f>
        <v>Hunter Merino Socks</v>
      </c>
      <c r="AT593" s="182" t="str">
        <f>INDEX(ATS!$A:$AE,MATCH(ATS!$AP593,ATS!$AD:$AD,0),4)</f>
        <v>ONBE-43/45</v>
      </c>
      <c r="AU593" s="148" t="str">
        <f>INDEX(ATS!$A:$AE,MATCH(ATS!$AP593,ATS!$AD:$AD,0),7)</f>
        <v>Stock</v>
      </c>
    </row>
    <row r="594" spans="1:47" x14ac:dyDescent="0.2">
      <c r="A594">
        <v>820178</v>
      </c>
      <c r="B594" t="s">
        <v>700</v>
      </c>
      <c r="C594" t="s">
        <v>4226</v>
      </c>
      <c r="D594" t="s">
        <v>703</v>
      </c>
      <c r="E594" t="s">
        <v>94</v>
      </c>
      <c r="F594" t="s">
        <v>704</v>
      </c>
      <c r="G594" t="s">
        <v>128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C594" s="180" t="str">
        <f t="shared" si="39"/>
        <v>820178-BLCK-43/45</v>
      </c>
      <c r="AD594" s="181">
        <f>IF(B594="NET","",IF(B594="","",IFERROR(VLOOKUP(AC594,EAN!$A:$B,2,FALSE),"MANGLER - MÅ OPPDATERE EAN-FANEN")))</f>
        <v>7048652339546</v>
      </c>
      <c r="AE594" s="180">
        <f t="shared" si="36"/>
        <v>0</v>
      </c>
      <c r="AF594" s="180">
        <f t="shared" si="37"/>
        <v>0</v>
      </c>
      <c r="AH594" s="133" t="str">
        <f>IF(B594="NET","",IFERROR(VLOOKUP(AD594,'2) Order Form'!$W$9:$W$684,1,FALSE),"Ikke med I order form"))</f>
        <v>Ikke med I order form</v>
      </c>
      <c r="AJ594" s="159">
        <v>7048652535276</v>
      </c>
      <c r="AK594" s="149">
        <f>IFERROR(VLOOKUP(AJ594,'2) Order Form'!$W$9:$W$724,1,FALSE),"Ikke med I order form")</f>
        <v>7048652535276</v>
      </c>
      <c r="AL594" s="182">
        <f>INDEX(ATS!$A:$AE,MATCH(ATS!$AJ594,ATS!$AD:$AD,0),1)</f>
        <v>827028</v>
      </c>
      <c r="AM594" s="182" t="str">
        <f>INDEX(ATS!$A:$AE,MATCH(ATS!$AJ594,ATS!$AD:$AD,0),2)</f>
        <v>Camper 5-Panel Cap</v>
      </c>
      <c r="AN594" s="183" t="str">
        <f>INDEX(ATS!$A:$AE,MATCH(ATS!$AJ594,ATS!$AD:$AD,0),4)</f>
        <v>TUSKN-OS</v>
      </c>
      <c r="AP594" s="149">
        <v>7048652539090</v>
      </c>
      <c r="AQ594" s="149">
        <f t="shared" si="38"/>
        <v>7048652539090</v>
      </c>
      <c r="AR594" s="182">
        <f>INDEX(ATS!$A:$AE,MATCH(ATS!$AP594,ATS!$AD:$AD,0),1)</f>
        <v>828103</v>
      </c>
      <c r="AS594" s="182" t="str">
        <f>INDEX(ATS!$A:$AE,MATCH(ATS!$AP594,ATS!$AD:$AD,0),2)</f>
        <v>Hunter Merino Socks</v>
      </c>
      <c r="AT594" s="182" t="str">
        <f>INDEX(ATS!$A:$AE,MATCH(ATS!$AP594,ATS!$AD:$AD,0),4)</f>
        <v>ROWD-37/39</v>
      </c>
      <c r="AU594" s="148" t="str">
        <f>INDEX(ATS!$A:$AE,MATCH(ATS!$AP594,ATS!$AD:$AD,0),7)</f>
        <v>Stock</v>
      </c>
    </row>
    <row r="595" spans="1:47" x14ac:dyDescent="0.2">
      <c r="A595">
        <v>820178</v>
      </c>
      <c r="B595" t="s">
        <v>700</v>
      </c>
      <c r="C595" t="s">
        <v>4226</v>
      </c>
      <c r="D595" t="s">
        <v>705</v>
      </c>
      <c r="E595" t="s">
        <v>134</v>
      </c>
      <c r="F595" t="s">
        <v>706</v>
      </c>
      <c r="G595" t="s">
        <v>128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C595" s="180" t="str">
        <f t="shared" si="39"/>
        <v>820178-BTWE-37/39</v>
      </c>
      <c r="AD595" s="181">
        <f>IF(B595="NET","",IF(B595="","",IFERROR(VLOOKUP(AC595,EAN!$A:$B,2,FALSE),"MANGLER - MÅ OPPDATERE EAN-FANEN")))</f>
        <v>7048652556547</v>
      </c>
      <c r="AE595" s="180">
        <f t="shared" si="36"/>
        <v>0</v>
      </c>
      <c r="AF595" s="180">
        <f t="shared" si="37"/>
        <v>0</v>
      </c>
      <c r="AH595" s="149" t="str">
        <f>IF(B595="NET","",IFERROR(VLOOKUP(AD595,'2) Order Form'!$W$9:$W$684,1,FALSE),"Ikke med I order form"))</f>
        <v>Ikke med I order form</v>
      </c>
      <c r="AI595" s="171"/>
      <c r="AJ595" s="159">
        <v>7048652541482</v>
      </c>
      <c r="AK595" s="149">
        <f>IFERROR(VLOOKUP(AJ595,'2) Order Form'!$W$9:$W$724,1,FALSE),"Ikke med I order form")</f>
        <v>7048652541482</v>
      </c>
      <c r="AL595" s="182">
        <f>INDEX(ATS!$A:$AE,MATCH(ATS!$AJ595,ATS!$AD:$AD,0),1)</f>
        <v>820192</v>
      </c>
      <c r="AM595" s="182" t="str">
        <f>INDEX(ATS!$A:$AE,MATCH(ATS!$AJ595,ATS!$AD:$AD,0),2)</f>
        <v>Cord 5-Panel Cap</v>
      </c>
      <c r="AN595" s="183" t="str">
        <f>INDEX(ATS!$A:$AE,MATCH(ATS!$AJ595,ATS!$AD:$AD,0),4)</f>
        <v>BLACK-OS</v>
      </c>
      <c r="AP595" s="149">
        <v>7048652539106</v>
      </c>
      <c r="AQ595" s="149">
        <f t="shared" si="38"/>
        <v>7048652539106</v>
      </c>
      <c r="AR595" s="182">
        <f>INDEX(ATS!$A:$AE,MATCH(ATS!$AP595,ATS!$AD:$AD,0),1)</f>
        <v>828103</v>
      </c>
      <c r="AS595" s="182" t="str">
        <f>INDEX(ATS!$A:$AE,MATCH(ATS!$AP595,ATS!$AD:$AD,0),2)</f>
        <v>Hunter Merino Socks</v>
      </c>
      <c r="AT595" s="182" t="str">
        <f>INDEX(ATS!$A:$AE,MATCH(ATS!$AP595,ATS!$AD:$AD,0),4)</f>
        <v>ROWD-40/42</v>
      </c>
      <c r="AU595" s="148" t="str">
        <f>INDEX(ATS!$A:$AE,MATCH(ATS!$AP595,ATS!$AD:$AD,0),7)</f>
        <v>Stock</v>
      </c>
    </row>
    <row r="596" spans="1:47" x14ac:dyDescent="0.2">
      <c r="A596">
        <v>820178</v>
      </c>
      <c r="B596" t="s">
        <v>700</v>
      </c>
      <c r="C596" t="s">
        <v>4226</v>
      </c>
      <c r="D596" t="s">
        <v>707</v>
      </c>
      <c r="E596" t="s">
        <v>134</v>
      </c>
      <c r="F596" t="s">
        <v>702</v>
      </c>
      <c r="G596" t="s">
        <v>128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C596" s="180" t="str">
        <f t="shared" si="39"/>
        <v>820178-BTWE-40/42</v>
      </c>
      <c r="AD596" s="181">
        <f>IF(B596="NET","",IF(B596="","",IFERROR(VLOOKUP(AC596,EAN!$A:$B,2,FALSE),"MANGLER - MÅ OPPDATERE EAN-FANEN")))</f>
        <v>7048652339553</v>
      </c>
      <c r="AE596" s="180">
        <f t="shared" si="36"/>
        <v>0</v>
      </c>
      <c r="AF596" s="180">
        <f t="shared" si="37"/>
        <v>0</v>
      </c>
      <c r="AH596" s="149" t="str">
        <f>IF(B596="NET","",IFERROR(VLOOKUP(AD596,'2) Order Form'!$W$9:$W$684,1,FALSE),"Ikke med I order form"))</f>
        <v>Ikke med I order form</v>
      </c>
      <c r="AI596" s="171"/>
      <c r="AJ596" s="159">
        <v>7048652193841</v>
      </c>
      <c r="AK596" s="149">
        <f>IFERROR(VLOOKUP(AJ596,'2) Order Form'!$W$9:$W$724,1,FALSE),"Ikke med I order form")</f>
        <v>7048652193841</v>
      </c>
      <c r="AL596" s="182">
        <f>INDEX(ATS!$A:$AE,MATCH(ATS!$AJ596,ATS!$AD:$AD,0),1)</f>
        <v>827036</v>
      </c>
      <c r="AM596" s="182" t="str">
        <f>INDEX(ATS!$A:$AE,MATCH(ATS!$AJ596,ATS!$AD:$AD,0),2)</f>
        <v>Sweet Tube</v>
      </c>
      <c r="AN596" s="183" t="str">
        <f>INDEX(ATS!$A:$AE,MATCH(ATS!$AJ596,ATS!$AD:$AD,0),4)</f>
        <v>BLACK-OS</v>
      </c>
      <c r="AP596" s="149">
        <v>7048652539113</v>
      </c>
      <c r="AQ596" s="149">
        <f t="shared" si="38"/>
        <v>7048652539113</v>
      </c>
      <c r="AR596" s="182">
        <f>INDEX(ATS!$A:$AE,MATCH(ATS!$AP596,ATS!$AD:$AD,0),1)</f>
        <v>828103</v>
      </c>
      <c r="AS596" s="182" t="str">
        <f>INDEX(ATS!$A:$AE,MATCH(ATS!$AP596,ATS!$AD:$AD,0),2)</f>
        <v>Hunter Merino Socks</v>
      </c>
      <c r="AT596" s="182" t="str">
        <f>INDEX(ATS!$A:$AE,MATCH(ATS!$AP596,ATS!$AD:$AD,0),4)</f>
        <v>ROWD-43/45</v>
      </c>
      <c r="AU596" s="148" t="str">
        <f>INDEX(ATS!$A:$AE,MATCH(ATS!$AP596,ATS!$AD:$AD,0),7)</f>
        <v>Stock</v>
      </c>
    </row>
    <row r="597" spans="1:47" x14ac:dyDescent="0.2">
      <c r="A597">
        <v>820178</v>
      </c>
      <c r="B597" t="s">
        <v>700</v>
      </c>
      <c r="C597" t="s">
        <v>4226</v>
      </c>
      <c r="D597" t="s">
        <v>708</v>
      </c>
      <c r="E597" t="s">
        <v>134</v>
      </c>
      <c r="F597" t="s">
        <v>704</v>
      </c>
      <c r="G597" t="s">
        <v>128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C597" s="180" t="str">
        <f t="shared" si="39"/>
        <v>820178-BTWE-43/45</v>
      </c>
      <c r="AD597" s="181">
        <f>IF(B597="NET","",IF(B597="","",IFERROR(VLOOKUP(AC597,EAN!$A:$B,2,FALSE),"MANGLER - MÅ OPPDATERE EAN-FANEN")))</f>
        <v>7048652339560</v>
      </c>
      <c r="AE597" s="180">
        <f t="shared" si="36"/>
        <v>0</v>
      </c>
      <c r="AF597" s="180">
        <f t="shared" si="37"/>
        <v>0</v>
      </c>
      <c r="AH597" s="149" t="str">
        <f>IF(B597="NET","",IFERROR(VLOOKUP(AD597,'2) Order Form'!$W$9:$W$684,1,FALSE),"Ikke med I order form"))</f>
        <v>Ikke med I order form</v>
      </c>
      <c r="AI597" s="171"/>
      <c r="AJ597" s="159">
        <v>7048652281012</v>
      </c>
      <c r="AK597" s="149">
        <f>IFERROR(VLOOKUP(AJ597,'2) Order Form'!$W$9:$W$724,1,FALSE),"Ikke med I order form")</f>
        <v>7048652281012</v>
      </c>
      <c r="AL597" s="182">
        <f>INDEX(ATS!$A:$AE,MATCH(ATS!$AJ597,ATS!$AD:$AD,0),1)</f>
        <v>827036</v>
      </c>
      <c r="AM597" s="182" t="str">
        <f>INDEX(ATS!$A:$AE,MATCH(ATS!$AJ597,ATS!$AD:$AD,0),2)</f>
        <v>Sweet Tube</v>
      </c>
      <c r="AN597" s="183" t="str">
        <f>INDEX(ATS!$A:$AE,MATCH(ATS!$AJ597,ATS!$AD:$AD,0),4)</f>
        <v>EHRED-OS</v>
      </c>
      <c r="AP597" s="149">
        <v>7048652541550</v>
      </c>
      <c r="AQ597" s="149">
        <f t="shared" si="38"/>
        <v>7048652541550</v>
      </c>
      <c r="AR597" s="182">
        <f>INDEX(ATS!$A:$AE,MATCH(ATS!$AP597,ATS!$AD:$AD,0),1)</f>
        <v>828103</v>
      </c>
      <c r="AS597" s="182" t="str">
        <f>INDEX(ATS!$A:$AE,MATCH(ATS!$AP597,ATS!$AD:$AD,0),2)</f>
        <v>Hunter Merino Socks</v>
      </c>
      <c r="AT597" s="182" t="str">
        <f>INDEX(ATS!$A:$AE,MATCH(ATS!$AP597,ATS!$AD:$AD,0),4)</f>
        <v>SEGY-37/39</v>
      </c>
      <c r="AU597" s="148" t="str">
        <f>INDEX(ATS!$A:$AE,MATCH(ATS!$AP597,ATS!$AD:$AD,0),7)</f>
        <v>Stock</v>
      </c>
    </row>
    <row r="598" spans="1:47" x14ac:dyDescent="0.2">
      <c r="A598">
        <v>820178</v>
      </c>
      <c r="B598" t="s">
        <v>700</v>
      </c>
      <c r="C598" t="s">
        <v>4226</v>
      </c>
      <c r="D598" t="s">
        <v>772</v>
      </c>
      <c r="E598" t="s">
        <v>133</v>
      </c>
      <c r="F598" t="s">
        <v>706</v>
      </c>
      <c r="G598" t="s">
        <v>401</v>
      </c>
      <c r="H598">
        <v>24</v>
      </c>
      <c r="I598">
        <v>24</v>
      </c>
      <c r="J598">
        <v>24</v>
      </c>
      <c r="K598">
        <v>24</v>
      </c>
      <c r="L598">
        <v>24</v>
      </c>
      <c r="M598">
        <v>24</v>
      </c>
      <c r="N598">
        <v>24</v>
      </c>
      <c r="O598">
        <v>24</v>
      </c>
      <c r="P598">
        <v>24</v>
      </c>
      <c r="Q598">
        <v>24</v>
      </c>
      <c r="R598">
        <v>24</v>
      </c>
      <c r="S598">
        <v>24</v>
      </c>
      <c r="T598">
        <v>24</v>
      </c>
      <c r="U598">
        <v>24</v>
      </c>
      <c r="V598">
        <v>24</v>
      </c>
      <c r="W598">
        <v>24</v>
      </c>
      <c r="X598">
        <v>24</v>
      </c>
      <c r="Y598">
        <v>24</v>
      </c>
      <c r="Z598">
        <v>24</v>
      </c>
      <c r="AA598">
        <v>24</v>
      </c>
      <c r="AC598" s="180" t="str">
        <f t="shared" si="39"/>
        <v>820178-ONBE-37/39</v>
      </c>
      <c r="AD598" s="181">
        <f>IF(B598="NET","",IF(B598="","",IFERROR(VLOOKUP(AC598,EAN!$A:$B,2,FALSE),"MANGLER - MÅ OPPDATERE EAN-FANEN")))</f>
        <v>7048652665867</v>
      </c>
      <c r="AE598" s="180">
        <f t="shared" si="36"/>
        <v>24</v>
      </c>
      <c r="AF598" s="180">
        <f t="shared" si="37"/>
        <v>24</v>
      </c>
      <c r="AH598" s="149" t="str">
        <f>IF(B598="NET","",IFERROR(VLOOKUP(AD598,'2) Order Form'!$W$9:$W$684,1,FALSE),"Ikke med I order form"))</f>
        <v>Ikke med I order form</v>
      </c>
      <c r="AI598" s="171"/>
      <c r="AJ598" s="159">
        <v>7048652193858</v>
      </c>
      <c r="AK598" s="149">
        <f>IFERROR(VLOOKUP(AJ598,'2) Order Form'!$W$9:$W$724,1,FALSE),"Ikke med I order form")</f>
        <v>7048652193858</v>
      </c>
      <c r="AL598" s="182">
        <f>INDEX(ATS!$A:$AE,MATCH(ATS!$AJ598,ATS!$AD:$AD,0),1)</f>
        <v>827036</v>
      </c>
      <c r="AM598" s="182" t="str">
        <f>INDEX(ATS!$A:$AE,MATCH(ATS!$AJ598,ATS!$AD:$AD,0),2)</f>
        <v>Sweet Tube</v>
      </c>
      <c r="AN598" s="183" t="str">
        <f>INDEX(ATS!$A:$AE,MATCH(ATS!$AJ598,ATS!$AD:$AD,0),4)</f>
        <v>LTGRY-OS</v>
      </c>
      <c r="AP598" s="149">
        <v>7048652193629</v>
      </c>
      <c r="AQ598" s="149">
        <f t="shared" si="38"/>
        <v>7048652193629</v>
      </c>
      <c r="AR598" s="182">
        <f>INDEX(ATS!$A:$AE,MATCH(ATS!$AP598,ATS!$AD:$AD,0),1)</f>
        <v>828103</v>
      </c>
      <c r="AS598" s="182" t="str">
        <f>INDEX(ATS!$A:$AE,MATCH(ATS!$AP598,ATS!$AD:$AD,0),2)</f>
        <v>Hunter Merino Socks</v>
      </c>
      <c r="AT598" s="182" t="str">
        <f>INDEX(ATS!$A:$AE,MATCH(ATS!$AP598,ATS!$AD:$AD,0),4)</f>
        <v>SEGY-40/42</v>
      </c>
      <c r="AU598" s="148" t="str">
        <f>INDEX(ATS!$A:$AE,MATCH(ATS!$AP598,ATS!$AD:$AD,0),7)</f>
        <v>Stock</v>
      </c>
    </row>
    <row r="599" spans="1:47" x14ac:dyDescent="0.2">
      <c r="A599">
        <v>820178</v>
      </c>
      <c r="B599" t="s">
        <v>700</v>
      </c>
      <c r="C599" t="s">
        <v>4226</v>
      </c>
      <c r="D599" t="s">
        <v>711</v>
      </c>
      <c r="E599" t="s">
        <v>133</v>
      </c>
      <c r="F599" t="s">
        <v>702</v>
      </c>
      <c r="G599" t="s">
        <v>401</v>
      </c>
      <c r="H599">
        <v>72</v>
      </c>
      <c r="I599">
        <v>72</v>
      </c>
      <c r="J599">
        <v>72</v>
      </c>
      <c r="K599">
        <v>72</v>
      </c>
      <c r="L599">
        <v>72</v>
      </c>
      <c r="M599">
        <v>72</v>
      </c>
      <c r="N599">
        <v>72</v>
      </c>
      <c r="O599">
        <v>72</v>
      </c>
      <c r="P599">
        <v>72</v>
      </c>
      <c r="Q599">
        <v>72</v>
      </c>
      <c r="R599">
        <v>72</v>
      </c>
      <c r="S599">
        <v>72</v>
      </c>
      <c r="T599">
        <v>72</v>
      </c>
      <c r="U599">
        <v>72</v>
      </c>
      <c r="V599">
        <v>72</v>
      </c>
      <c r="W599">
        <v>72</v>
      </c>
      <c r="X599">
        <v>72</v>
      </c>
      <c r="Y599">
        <v>72</v>
      </c>
      <c r="Z599">
        <v>72</v>
      </c>
      <c r="AA599">
        <v>72</v>
      </c>
      <c r="AC599" s="180" t="str">
        <f t="shared" si="39"/>
        <v>820178-ONBE-40/42</v>
      </c>
      <c r="AD599" s="181">
        <f>IF(B599="NET","",IF(B599="","",IFERROR(VLOOKUP(AC599,EAN!$A:$B,2,FALSE),"MANGLER - MÅ OPPDATERE EAN-FANEN")))</f>
        <v>7048652339591</v>
      </c>
      <c r="AE599" s="180">
        <f t="shared" si="36"/>
        <v>72</v>
      </c>
      <c r="AF599" s="180">
        <f t="shared" si="37"/>
        <v>72</v>
      </c>
      <c r="AH599" s="133" t="str">
        <f>IF(B599="NET","",IFERROR(VLOOKUP(AD599,'2) Order Form'!$W$9:$W$684,1,FALSE),"Ikke med I order form"))</f>
        <v>Ikke med I order form</v>
      </c>
      <c r="AJ599" s="159">
        <v>7048652327277</v>
      </c>
      <c r="AK599" s="149">
        <f>IFERROR(VLOOKUP(AJ599,'2) Order Form'!$W$9:$W$724,1,FALSE),"Ikke med I order form")</f>
        <v>7048652327277</v>
      </c>
      <c r="AL599" s="182">
        <f>INDEX(ATS!$A:$AE,MATCH(ATS!$AJ599,ATS!$AD:$AD,0),1)</f>
        <v>835010</v>
      </c>
      <c r="AM599" s="182" t="str">
        <f>INDEX(ATS!$A:$AE,MATCH(ATS!$AJ599,ATS!$AD:$AD,0),2)</f>
        <v>Enduro Race Vest</v>
      </c>
      <c r="AN599" s="183" t="str">
        <f>INDEX(ATS!$A:$AE,MATCH(ATS!$AJ599,ATS!$AD:$AD,0),4)</f>
        <v>BLACK-M</v>
      </c>
      <c r="AP599" s="149">
        <v>7048652193636</v>
      </c>
      <c r="AQ599" s="149">
        <f t="shared" si="38"/>
        <v>7048652193636</v>
      </c>
      <c r="AR599" s="182">
        <f>INDEX(ATS!$A:$AE,MATCH(ATS!$AP599,ATS!$AD:$AD,0),1)</f>
        <v>828103</v>
      </c>
      <c r="AS599" s="182" t="str">
        <f>INDEX(ATS!$A:$AE,MATCH(ATS!$AP599,ATS!$AD:$AD,0),2)</f>
        <v>Hunter Merino Socks</v>
      </c>
      <c r="AT599" s="182" t="str">
        <f>INDEX(ATS!$A:$AE,MATCH(ATS!$AP599,ATS!$AD:$AD,0),4)</f>
        <v>SEGY-43/45</v>
      </c>
      <c r="AU599" s="148" t="str">
        <f>INDEX(ATS!$A:$AE,MATCH(ATS!$AP599,ATS!$AD:$AD,0),7)</f>
        <v>Stock</v>
      </c>
    </row>
    <row r="600" spans="1:47" x14ac:dyDescent="0.2">
      <c r="A600">
        <v>820178</v>
      </c>
      <c r="B600" t="s">
        <v>700</v>
      </c>
      <c r="C600" t="s">
        <v>4226</v>
      </c>
      <c r="D600" t="s">
        <v>712</v>
      </c>
      <c r="E600" t="s">
        <v>133</v>
      </c>
      <c r="F600" t="s">
        <v>704</v>
      </c>
      <c r="G600" t="s">
        <v>401</v>
      </c>
      <c r="H600">
        <v>53</v>
      </c>
      <c r="I600">
        <v>53</v>
      </c>
      <c r="J600">
        <v>53</v>
      </c>
      <c r="K600">
        <v>53</v>
      </c>
      <c r="L600">
        <v>53</v>
      </c>
      <c r="M600">
        <v>53</v>
      </c>
      <c r="N600">
        <v>53</v>
      </c>
      <c r="O600">
        <v>53</v>
      </c>
      <c r="P600">
        <v>53</v>
      </c>
      <c r="Q600">
        <v>53</v>
      </c>
      <c r="R600">
        <v>53</v>
      </c>
      <c r="S600">
        <v>53</v>
      </c>
      <c r="T600">
        <v>53</v>
      </c>
      <c r="U600">
        <v>53</v>
      </c>
      <c r="V600">
        <v>53</v>
      </c>
      <c r="W600">
        <v>53</v>
      </c>
      <c r="X600">
        <v>53</v>
      </c>
      <c r="Y600">
        <v>53</v>
      </c>
      <c r="Z600">
        <v>53</v>
      </c>
      <c r="AA600">
        <v>53</v>
      </c>
      <c r="AC600" s="180" t="str">
        <f t="shared" si="39"/>
        <v>820178-ONBE-43/45</v>
      </c>
      <c r="AD600" s="181">
        <f>IF(B600="NET","",IF(B600="","",IFERROR(VLOOKUP(AC600,EAN!$A:$B,2,FALSE),"MANGLER - MÅ OPPDATERE EAN-FANEN")))</f>
        <v>7048652339607</v>
      </c>
      <c r="AE600" s="180">
        <f t="shared" si="36"/>
        <v>53</v>
      </c>
      <c r="AF600" s="180">
        <f t="shared" si="37"/>
        <v>53</v>
      </c>
      <c r="AH600" s="149" t="str">
        <f>IF(B600="NET","",IFERROR(VLOOKUP(AD600,'2) Order Form'!$W$9:$W$684,1,FALSE),"Ikke med I order form"))</f>
        <v>Ikke med I order form</v>
      </c>
      <c r="AI600" s="171"/>
      <c r="AJ600" s="159">
        <v>7048652327260</v>
      </c>
      <c r="AK600" s="149">
        <f>IFERROR(VLOOKUP(AJ600,'2) Order Form'!$W$9:$W$724,1,FALSE),"Ikke med I order form")</f>
        <v>7048652327260</v>
      </c>
      <c r="AL600" s="182">
        <f>INDEX(ATS!$A:$AE,MATCH(ATS!$AJ600,ATS!$AD:$AD,0),1)</f>
        <v>835010</v>
      </c>
      <c r="AM600" s="182" t="str">
        <f>INDEX(ATS!$A:$AE,MATCH(ATS!$AJ600,ATS!$AD:$AD,0),2)</f>
        <v>Enduro Race Vest</v>
      </c>
      <c r="AN600" s="183" t="str">
        <f>INDEX(ATS!$A:$AE,MATCH(ATS!$AJ600,ATS!$AD:$AD,0),4)</f>
        <v>BLACK-L</v>
      </c>
      <c r="AP600" s="149">
        <v>7048652327291</v>
      </c>
      <c r="AQ600" s="149">
        <f t="shared" si="38"/>
        <v>7048652327291</v>
      </c>
      <c r="AR600" s="182">
        <f>INDEX(ATS!$A:$AE,MATCH(ATS!$AP600,ATS!$AD:$AD,0),1)</f>
        <v>828106</v>
      </c>
      <c r="AS600" s="182" t="str">
        <f>INDEX(ATS!$A:$AE,MATCH(ATS!$AP600,ATS!$AD:$AD,0),2)</f>
        <v>Hunter LS Jersey JR</v>
      </c>
      <c r="AT600" s="182" t="str">
        <f>INDEX(ATS!$A:$AE,MATCH(ATS!$AP600,ATS!$AD:$AD,0),4)</f>
        <v>GRBLU-128</v>
      </c>
      <c r="AU600" s="148" t="str">
        <f>INDEX(ATS!$A:$AE,MATCH(ATS!$AP600,ATS!$AD:$AD,0),7)</f>
        <v>Stock</v>
      </c>
    </row>
    <row r="601" spans="1:47" x14ac:dyDescent="0.2">
      <c r="A601">
        <v>820178</v>
      </c>
      <c r="B601" t="s">
        <v>700</v>
      </c>
      <c r="C601" t="s">
        <v>4226</v>
      </c>
      <c r="D601" t="s">
        <v>713</v>
      </c>
      <c r="E601" t="s">
        <v>100</v>
      </c>
      <c r="F601" t="s">
        <v>706</v>
      </c>
      <c r="G601" t="s">
        <v>401</v>
      </c>
      <c r="H601">
        <v>63</v>
      </c>
      <c r="I601">
        <v>63</v>
      </c>
      <c r="J601">
        <v>63</v>
      </c>
      <c r="K601">
        <v>63</v>
      </c>
      <c r="L601">
        <v>63</v>
      </c>
      <c r="M601">
        <v>63</v>
      </c>
      <c r="N601">
        <v>63</v>
      </c>
      <c r="O601">
        <v>63</v>
      </c>
      <c r="P601">
        <v>63</v>
      </c>
      <c r="Q601">
        <v>63</v>
      </c>
      <c r="R601">
        <v>63</v>
      </c>
      <c r="S601">
        <v>63</v>
      </c>
      <c r="T601">
        <v>63</v>
      </c>
      <c r="U601">
        <v>63</v>
      </c>
      <c r="V601">
        <v>63</v>
      </c>
      <c r="W601">
        <v>63</v>
      </c>
      <c r="X601">
        <v>63</v>
      </c>
      <c r="Y601">
        <v>63</v>
      </c>
      <c r="Z601">
        <v>63</v>
      </c>
      <c r="AA601">
        <v>63</v>
      </c>
      <c r="AC601" s="180" t="str">
        <f t="shared" si="39"/>
        <v>820178-ROWD-37/39</v>
      </c>
      <c r="AD601" s="181">
        <f>IF(B601="NET","",IF(B601="","",IFERROR(VLOOKUP(AC601,EAN!$A:$B,2,FALSE),"MANGLER - MÅ OPPDATERE EAN-FANEN")))</f>
        <v>7048652556325</v>
      </c>
      <c r="AE601" s="180">
        <f t="shared" si="36"/>
        <v>63</v>
      </c>
      <c r="AF601" s="180">
        <f t="shared" si="37"/>
        <v>63</v>
      </c>
      <c r="AH601" s="149" t="str">
        <f>IF(B601="NET","",IFERROR(VLOOKUP(AD601,'2) Order Form'!$W$9:$W$684,1,FALSE),"Ikke med I order form"))</f>
        <v>Ikke med I order form</v>
      </c>
      <c r="AI601" s="171"/>
      <c r="AJ601" s="159">
        <v>7048652327284</v>
      </c>
      <c r="AK601" s="149">
        <f>IFERROR(VLOOKUP(AJ601,'2) Order Form'!$W$9:$W$724,1,FALSE),"Ikke med I order form")</f>
        <v>7048652327284</v>
      </c>
      <c r="AL601" s="182">
        <f>INDEX(ATS!$A:$AE,MATCH(ATS!$AJ601,ATS!$AD:$AD,0),1)</f>
        <v>835010</v>
      </c>
      <c r="AM601" s="182" t="str">
        <f>INDEX(ATS!$A:$AE,MATCH(ATS!$AJ601,ATS!$AD:$AD,0),2)</f>
        <v>Enduro Race Vest</v>
      </c>
      <c r="AN601" s="183" t="str">
        <f>INDEX(ATS!$A:$AE,MATCH(ATS!$AJ601,ATS!$AD:$AD,0),4)</f>
        <v>BLACK-XL</v>
      </c>
      <c r="AP601" s="149">
        <v>7048652327307</v>
      </c>
      <c r="AQ601" s="149">
        <f t="shared" si="38"/>
        <v>7048652327307</v>
      </c>
      <c r="AR601" s="182">
        <f>INDEX(ATS!$A:$AE,MATCH(ATS!$AP601,ATS!$AD:$AD,0),1)</f>
        <v>828106</v>
      </c>
      <c r="AS601" s="182" t="str">
        <f>INDEX(ATS!$A:$AE,MATCH(ATS!$AP601,ATS!$AD:$AD,0),2)</f>
        <v>Hunter LS Jersey JR</v>
      </c>
      <c r="AT601" s="182" t="str">
        <f>INDEX(ATS!$A:$AE,MATCH(ATS!$AP601,ATS!$AD:$AD,0),4)</f>
        <v>GRBLU-140</v>
      </c>
      <c r="AU601" s="148" t="str">
        <f>INDEX(ATS!$A:$AE,MATCH(ATS!$AP601,ATS!$AD:$AD,0),7)</f>
        <v>Stock</v>
      </c>
    </row>
    <row r="602" spans="1:47" x14ac:dyDescent="0.2">
      <c r="A602">
        <v>820178</v>
      </c>
      <c r="B602" t="s">
        <v>700</v>
      </c>
      <c r="C602" t="s">
        <v>4226</v>
      </c>
      <c r="D602" t="s">
        <v>714</v>
      </c>
      <c r="E602" t="s">
        <v>100</v>
      </c>
      <c r="F602" t="s">
        <v>702</v>
      </c>
      <c r="G602" t="s">
        <v>401</v>
      </c>
      <c r="H602">
        <v>53</v>
      </c>
      <c r="I602">
        <v>53</v>
      </c>
      <c r="J602">
        <v>53</v>
      </c>
      <c r="K602">
        <v>53</v>
      </c>
      <c r="L602">
        <v>53</v>
      </c>
      <c r="M602">
        <v>53</v>
      </c>
      <c r="N602">
        <v>53</v>
      </c>
      <c r="O602">
        <v>53</v>
      </c>
      <c r="P602">
        <v>53</v>
      </c>
      <c r="Q602">
        <v>53</v>
      </c>
      <c r="R602">
        <v>53</v>
      </c>
      <c r="S602">
        <v>53</v>
      </c>
      <c r="T602">
        <v>53</v>
      </c>
      <c r="U602">
        <v>53</v>
      </c>
      <c r="V602">
        <v>53</v>
      </c>
      <c r="W602">
        <v>53</v>
      </c>
      <c r="X602">
        <v>53</v>
      </c>
      <c r="Y602">
        <v>53</v>
      </c>
      <c r="Z602">
        <v>53</v>
      </c>
      <c r="AA602">
        <v>53</v>
      </c>
      <c r="AC602" s="180" t="str">
        <f t="shared" si="39"/>
        <v>820178-ROWD-40/42</v>
      </c>
      <c r="AD602" s="181">
        <f>IF(B602="NET","",IF(B602="","",IFERROR(VLOOKUP(AC602,EAN!$A:$B,2,FALSE),"MANGLER - MÅ OPPDATERE EAN-FANEN")))</f>
        <v>7048652556332</v>
      </c>
      <c r="AE602" s="180">
        <f t="shared" si="36"/>
        <v>53</v>
      </c>
      <c r="AF602" s="180">
        <f t="shared" si="37"/>
        <v>53</v>
      </c>
      <c r="AH602" s="149" t="str">
        <f>IF(B602="NET","",IFERROR(VLOOKUP(AD602,'2) Order Form'!$W$9:$W$684,1,FALSE),"Ikke med I order form"))</f>
        <v>Ikke med I order form</v>
      </c>
      <c r="AI602" s="171"/>
      <c r="AJ602" s="159">
        <v>7048652666512</v>
      </c>
      <c r="AK602" s="149">
        <f>IFERROR(VLOOKUP(AJ602,'2) Order Form'!$W$9:$W$724,1,FALSE),"Ikke med I order form")</f>
        <v>7048652666512</v>
      </c>
      <c r="AL602" s="182">
        <f>INDEX(ATS!$A:$AE,MATCH(ATS!$AJ602,ATS!$AD:$AD,0),1)</f>
        <v>810118</v>
      </c>
      <c r="AM602" s="182" t="str">
        <f>INDEX(ATS!$A:$AE,MATCH(ATS!$AJ602,ATS!$AD:$AD,0),2)</f>
        <v>Crossfire Bib Shorts M</v>
      </c>
      <c r="AN602" s="183" t="str">
        <f>INDEX(ATS!$A:$AE,MATCH(ATS!$AJ602,ATS!$AD:$AD,0),4)</f>
        <v>BLACK-S</v>
      </c>
      <c r="AP602" s="149">
        <v>7048652327314</v>
      </c>
      <c r="AQ602" s="149">
        <f t="shared" si="38"/>
        <v>7048652327314</v>
      </c>
      <c r="AR602" s="182">
        <f>INDEX(ATS!$A:$AE,MATCH(ATS!$AP602,ATS!$AD:$AD,0),1)</f>
        <v>828106</v>
      </c>
      <c r="AS602" s="182" t="str">
        <f>INDEX(ATS!$A:$AE,MATCH(ATS!$AP602,ATS!$AD:$AD,0),2)</f>
        <v>Hunter LS Jersey JR</v>
      </c>
      <c r="AT602" s="182" t="str">
        <f>INDEX(ATS!$A:$AE,MATCH(ATS!$AP602,ATS!$AD:$AD,0),4)</f>
        <v>GRBLU-152</v>
      </c>
      <c r="AU602" s="148" t="str">
        <f>INDEX(ATS!$A:$AE,MATCH(ATS!$AP602,ATS!$AD:$AD,0),7)</f>
        <v>Stock</v>
      </c>
    </row>
    <row r="603" spans="1:47" x14ac:dyDescent="0.2">
      <c r="A603">
        <v>820178</v>
      </c>
      <c r="B603" t="s">
        <v>700</v>
      </c>
      <c r="C603" t="s">
        <v>4226</v>
      </c>
      <c r="D603" t="s">
        <v>715</v>
      </c>
      <c r="E603" t="s">
        <v>100</v>
      </c>
      <c r="F603" t="s">
        <v>704</v>
      </c>
      <c r="G603" t="s">
        <v>401</v>
      </c>
      <c r="H603">
        <v>33</v>
      </c>
      <c r="I603">
        <v>33</v>
      </c>
      <c r="J603">
        <v>33</v>
      </c>
      <c r="K603">
        <v>33</v>
      </c>
      <c r="L603">
        <v>33</v>
      </c>
      <c r="M603">
        <v>33</v>
      </c>
      <c r="N603">
        <v>33</v>
      </c>
      <c r="O603">
        <v>33</v>
      </c>
      <c r="P603">
        <v>33</v>
      </c>
      <c r="Q603">
        <v>33</v>
      </c>
      <c r="R603">
        <v>33</v>
      </c>
      <c r="S603">
        <v>33</v>
      </c>
      <c r="T603">
        <v>33</v>
      </c>
      <c r="U603">
        <v>33</v>
      </c>
      <c r="V603">
        <v>33</v>
      </c>
      <c r="W603">
        <v>33</v>
      </c>
      <c r="X603">
        <v>33</v>
      </c>
      <c r="Y603">
        <v>33</v>
      </c>
      <c r="Z603">
        <v>33</v>
      </c>
      <c r="AA603">
        <v>33</v>
      </c>
      <c r="AC603" s="180" t="str">
        <f t="shared" si="39"/>
        <v>820178-ROWD-43/45</v>
      </c>
      <c r="AD603" s="181">
        <f>IF(B603="NET","",IF(B603="","",IFERROR(VLOOKUP(AC603,EAN!$A:$B,2,FALSE),"MANGLER - MÅ OPPDATERE EAN-FANEN")))</f>
        <v>7048652556349</v>
      </c>
      <c r="AE603" s="180">
        <f t="shared" si="36"/>
        <v>33</v>
      </c>
      <c r="AF603" s="180">
        <f t="shared" si="37"/>
        <v>33</v>
      </c>
      <c r="AH603" s="149" t="str">
        <f>IF(B603="NET","",IFERROR(VLOOKUP(AD603,'2) Order Form'!$W$9:$W$684,1,FALSE),"Ikke med I order form"))</f>
        <v>Ikke med I order form</v>
      </c>
      <c r="AI603" s="171"/>
      <c r="AJ603" s="159">
        <v>7048652666505</v>
      </c>
      <c r="AK603" s="149">
        <f>IFERROR(VLOOKUP(AJ603,'2) Order Form'!$W$9:$W$724,1,FALSE),"Ikke med I order form")</f>
        <v>7048652666505</v>
      </c>
      <c r="AL603" s="182">
        <f>INDEX(ATS!$A:$AE,MATCH(ATS!$AJ603,ATS!$AD:$AD,0),1)</f>
        <v>810118</v>
      </c>
      <c r="AM603" s="182" t="str">
        <f>INDEX(ATS!$A:$AE,MATCH(ATS!$AJ603,ATS!$AD:$AD,0),2)</f>
        <v>Crossfire Bib Shorts M</v>
      </c>
      <c r="AN603" s="183" t="str">
        <f>INDEX(ATS!$A:$AE,MATCH(ATS!$AJ603,ATS!$AD:$AD,0),4)</f>
        <v>BLACK-M</v>
      </c>
      <c r="AP603" s="149">
        <v>7048652327321</v>
      </c>
      <c r="AQ603" s="149">
        <f t="shared" si="38"/>
        <v>7048652327321</v>
      </c>
      <c r="AR603" s="182">
        <f>INDEX(ATS!$A:$AE,MATCH(ATS!$AP603,ATS!$AD:$AD,0),1)</f>
        <v>828106</v>
      </c>
      <c r="AS603" s="182" t="str">
        <f>INDEX(ATS!$A:$AE,MATCH(ATS!$AP603,ATS!$AD:$AD,0),2)</f>
        <v>Hunter LS Jersey JR</v>
      </c>
      <c r="AT603" s="182" t="str">
        <f>INDEX(ATS!$A:$AE,MATCH(ATS!$AP603,ATS!$AD:$AD,0),4)</f>
        <v>GRBLU-164</v>
      </c>
      <c r="AU603" s="148" t="str">
        <f>INDEX(ATS!$A:$AE,MATCH(ATS!$AP603,ATS!$AD:$AD,0),7)</f>
        <v>Stock</v>
      </c>
    </row>
    <row r="604" spans="1:47" x14ac:dyDescent="0.2">
      <c r="A604">
        <v>820178</v>
      </c>
      <c r="B604" t="s">
        <v>700</v>
      </c>
      <c r="C604" t="s">
        <v>4226</v>
      </c>
      <c r="D604" t="s">
        <v>716</v>
      </c>
      <c r="E604" t="s">
        <v>93</v>
      </c>
      <c r="F604" t="s">
        <v>706</v>
      </c>
      <c r="G604" t="s">
        <v>401</v>
      </c>
      <c r="H604">
        <v>39</v>
      </c>
      <c r="I604">
        <v>39</v>
      </c>
      <c r="J604">
        <v>39</v>
      </c>
      <c r="K604">
        <v>39</v>
      </c>
      <c r="L604">
        <v>39</v>
      </c>
      <c r="M604">
        <v>39</v>
      </c>
      <c r="N604">
        <v>39</v>
      </c>
      <c r="O604">
        <v>39</v>
      </c>
      <c r="P604">
        <v>39</v>
      </c>
      <c r="Q604">
        <v>39</v>
      </c>
      <c r="R604">
        <v>39</v>
      </c>
      <c r="S604">
        <v>39</v>
      </c>
      <c r="T604">
        <v>39</v>
      </c>
      <c r="U604">
        <v>39</v>
      </c>
      <c r="V604">
        <v>39</v>
      </c>
      <c r="W604">
        <v>39</v>
      </c>
      <c r="X604">
        <v>39</v>
      </c>
      <c r="Y604">
        <v>39</v>
      </c>
      <c r="Z604">
        <v>39</v>
      </c>
      <c r="AA604">
        <v>39</v>
      </c>
      <c r="AC604" s="180" t="str">
        <f t="shared" si="39"/>
        <v>820178-SEGY-37/39</v>
      </c>
      <c r="AD604" s="181">
        <f>IF(B604="NET","",IF(B604="","",IFERROR(VLOOKUP(AC604,EAN!$A:$B,2,FALSE),"MANGLER - MÅ OPPDATERE EAN-FANEN")))</f>
        <v>7048652556530</v>
      </c>
      <c r="AE604" s="180">
        <f t="shared" si="36"/>
        <v>39</v>
      </c>
      <c r="AF604" s="180">
        <f t="shared" si="37"/>
        <v>39</v>
      </c>
      <c r="AH604" s="133" t="str">
        <f>IF(B604="NET","",IFERROR(VLOOKUP(AD604,'2) Order Form'!$W$9:$W$684,1,FALSE),"Ikke med I order form"))</f>
        <v>Ikke med I order form</v>
      </c>
      <c r="AJ604" s="159">
        <v>7048652666499</v>
      </c>
      <c r="AK604" s="149">
        <f>IFERROR(VLOOKUP(AJ604,'2) Order Form'!$W$9:$W$724,1,FALSE),"Ikke med I order form")</f>
        <v>7048652666499</v>
      </c>
      <c r="AL604" s="182">
        <f>INDEX(ATS!$A:$AE,MATCH(ATS!$AJ604,ATS!$AD:$AD,0),1)</f>
        <v>810118</v>
      </c>
      <c r="AM604" s="182" t="str">
        <f>INDEX(ATS!$A:$AE,MATCH(ATS!$AJ604,ATS!$AD:$AD,0),2)</f>
        <v>Crossfire Bib Shorts M</v>
      </c>
      <c r="AN604" s="183" t="str">
        <f>INDEX(ATS!$A:$AE,MATCH(ATS!$AJ604,ATS!$AD:$AD,0),4)</f>
        <v>BLACK-L</v>
      </c>
      <c r="AP604" s="149">
        <v>7048652327338</v>
      </c>
      <c r="AQ604" s="149">
        <f t="shared" si="38"/>
        <v>7048652327338</v>
      </c>
      <c r="AR604" s="182">
        <f>INDEX(ATS!$A:$AE,MATCH(ATS!$AP604,ATS!$AD:$AD,0),1)</f>
        <v>828106</v>
      </c>
      <c r="AS604" s="182" t="str">
        <f>INDEX(ATS!$A:$AE,MATCH(ATS!$AP604,ATS!$AD:$AD,0),2)</f>
        <v>Hunter LS Jersey JR</v>
      </c>
      <c r="AT604" s="182" t="str">
        <f>INDEX(ATS!$A:$AE,MATCH(ATS!$AP604,ATS!$AD:$AD,0),4)</f>
        <v>RBLUE-128</v>
      </c>
      <c r="AU604" s="148" t="str">
        <f>INDEX(ATS!$A:$AE,MATCH(ATS!$AP604,ATS!$AD:$AD,0),7)</f>
        <v>Stock</v>
      </c>
    </row>
    <row r="605" spans="1:47" x14ac:dyDescent="0.2">
      <c r="A605">
        <v>820178</v>
      </c>
      <c r="B605" t="s">
        <v>700</v>
      </c>
      <c r="C605" t="s">
        <v>4226</v>
      </c>
      <c r="D605" t="s">
        <v>717</v>
      </c>
      <c r="E605" t="s">
        <v>93</v>
      </c>
      <c r="F605" t="s">
        <v>702</v>
      </c>
      <c r="G605" t="s">
        <v>401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C605" s="180" t="str">
        <f t="shared" si="39"/>
        <v>820178-SEGY-40/42</v>
      </c>
      <c r="AD605" s="181">
        <f>IF(B605="NET","",IF(B605="","",IFERROR(VLOOKUP(AC605,EAN!$A:$B,2,FALSE),"MANGLER - MÅ OPPDATERE EAN-FANEN")))</f>
        <v>7048652339614</v>
      </c>
      <c r="AE605" s="180">
        <f t="shared" si="36"/>
        <v>0</v>
      </c>
      <c r="AF605" s="180">
        <f t="shared" si="37"/>
        <v>0</v>
      </c>
      <c r="AH605" s="149" t="str">
        <f>IF(B605="NET","",IFERROR(VLOOKUP(AD605,'2) Order Form'!$W$9:$W$684,1,FALSE),"Ikke med I order form"))</f>
        <v>Ikke med I order form</v>
      </c>
      <c r="AI605" s="171"/>
      <c r="AJ605" s="159">
        <v>7048652666529</v>
      </c>
      <c r="AK605" s="149">
        <f>IFERROR(VLOOKUP(AJ605,'2) Order Form'!$W$9:$W$724,1,FALSE),"Ikke med I order form")</f>
        <v>7048652666529</v>
      </c>
      <c r="AL605" s="182">
        <f>INDEX(ATS!$A:$AE,MATCH(ATS!$AJ605,ATS!$AD:$AD,0),1)</f>
        <v>810118</v>
      </c>
      <c r="AM605" s="182" t="str">
        <f>INDEX(ATS!$A:$AE,MATCH(ATS!$AJ605,ATS!$AD:$AD,0),2)</f>
        <v>Crossfire Bib Shorts M</v>
      </c>
      <c r="AN605" s="183" t="str">
        <f>INDEX(ATS!$A:$AE,MATCH(ATS!$AJ605,ATS!$AD:$AD,0),4)</f>
        <v>BLACK-XL</v>
      </c>
      <c r="AP605" s="149">
        <v>7048652327345</v>
      </c>
      <c r="AQ605" s="149">
        <f t="shared" si="38"/>
        <v>7048652327345</v>
      </c>
      <c r="AR605" s="182">
        <f>INDEX(ATS!$A:$AE,MATCH(ATS!$AP605,ATS!$AD:$AD,0),1)</f>
        <v>828106</v>
      </c>
      <c r="AS605" s="182" t="str">
        <f>INDEX(ATS!$A:$AE,MATCH(ATS!$AP605,ATS!$AD:$AD,0),2)</f>
        <v>Hunter LS Jersey JR</v>
      </c>
      <c r="AT605" s="182" t="str">
        <f>INDEX(ATS!$A:$AE,MATCH(ATS!$AP605,ATS!$AD:$AD,0),4)</f>
        <v>RBLUE-140</v>
      </c>
      <c r="AU605" s="148" t="str">
        <f>INDEX(ATS!$A:$AE,MATCH(ATS!$AP605,ATS!$AD:$AD,0),7)</f>
        <v>Stock</v>
      </c>
    </row>
    <row r="606" spans="1:47" x14ac:dyDescent="0.2">
      <c r="A606">
        <v>820178</v>
      </c>
      <c r="B606" t="s">
        <v>700</v>
      </c>
      <c r="C606" t="s">
        <v>4226</v>
      </c>
      <c r="D606" t="s">
        <v>718</v>
      </c>
      <c r="E606" t="s">
        <v>93</v>
      </c>
      <c r="F606" t="s">
        <v>704</v>
      </c>
      <c r="G606" t="s">
        <v>401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C606" s="180" t="str">
        <f t="shared" si="39"/>
        <v>820178-SEGY-43/45</v>
      </c>
      <c r="AD606" s="181">
        <f>IF(B606="NET","",IF(B606="","",IFERROR(VLOOKUP(AC606,EAN!$A:$B,2,FALSE),"MANGLER - MÅ OPPDATERE EAN-FANEN")))</f>
        <v>7048652339621</v>
      </c>
      <c r="AE606" s="180">
        <f t="shared" si="36"/>
        <v>0</v>
      </c>
      <c r="AF606" s="180">
        <f t="shared" si="37"/>
        <v>0</v>
      </c>
      <c r="AH606" s="149" t="str">
        <f>IF(B606="NET","",IFERROR(VLOOKUP(AD606,'2) Order Form'!$W$9:$W$684,1,FALSE),"Ikke med I order form"))</f>
        <v>Ikke med I order form</v>
      </c>
      <c r="AI606" s="171"/>
      <c r="AJ606" s="159">
        <v>7048652666482</v>
      </c>
      <c r="AK606" s="149">
        <f>IFERROR(VLOOKUP(AJ606,'2) Order Form'!$W$9:$W$724,1,FALSE),"Ikke med I order form")</f>
        <v>7048652666482</v>
      </c>
      <c r="AL606" s="182">
        <f>INDEX(ATS!$A:$AE,MATCH(ATS!$AJ606,ATS!$AD:$AD,0),1)</f>
        <v>810119</v>
      </c>
      <c r="AM606" s="182" t="str">
        <f>INDEX(ATS!$A:$AE,MATCH(ATS!$AJ606,ATS!$AD:$AD,0),2)</f>
        <v>Crossfire Bib Shorts W</v>
      </c>
      <c r="AN606" s="183" t="str">
        <f>INDEX(ATS!$A:$AE,MATCH(ATS!$AJ606,ATS!$AD:$AD,0),4)</f>
        <v>BLACK-XS</v>
      </c>
      <c r="AP606" s="149">
        <v>7048652327352</v>
      </c>
      <c r="AQ606" s="149">
        <f t="shared" si="38"/>
        <v>7048652327352</v>
      </c>
      <c r="AR606" s="182">
        <f>INDEX(ATS!$A:$AE,MATCH(ATS!$AP606,ATS!$AD:$AD,0),1)</f>
        <v>828106</v>
      </c>
      <c r="AS606" s="182" t="str">
        <f>INDEX(ATS!$A:$AE,MATCH(ATS!$AP606,ATS!$AD:$AD,0),2)</f>
        <v>Hunter LS Jersey JR</v>
      </c>
      <c r="AT606" s="182" t="str">
        <f>INDEX(ATS!$A:$AE,MATCH(ATS!$AP606,ATS!$AD:$AD,0),4)</f>
        <v>RBLUE-152</v>
      </c>
      <c r="AU606" s="148" t="str">
        <f>INDEX(ATS!$A:$AE,MATCH(ATS!$AP606,ATS!$AD:$AD,0),7)</f>
        <v>Stock</v>
      </c>
    </row>
    <row r="607" spans="1:47" x14ac:dyDescent="0.2">
      <c r="A607" s="155">
        <v>820179</v>
      </c>
      <c r="B607" t="s">
        <v>292</v>
      </c>
      <c r="H607" s="155">
        <v>202137</v>
      </c>
      <c r="I607" s="155">
        <v>202137</v>
      </c>
      <c r="J607" s="155">
        <v>202137</v>
      </c>
      <c r="K607" s="155">
        <v>202137</v>
      </c>
      <c r="L607" s="155">
        <v>202137</v>
      </c>
      <c r="M607" s="155">
        <v>202137</v>
      </c>
      <c r="N607" s="155">
        <v>202137</v>
      </c>
      <c r="O607" s="155">
        <v>202137</v>
      </c>
      <c r="P607" s="155">
        <v>202137</v>
      </c>
      <c r="Q607" s="155">
        <v>202137</v>
      </c>
      <c r="R607" s="155">
        <v>202137</v>
      </c>
      <c r="S607" s="155">
        <v>202137</v>
      </c>
      <c r="T607" s="155">
        <v>202137</v>
      </c>
      <c r="U607" s="155">
        <v>202137</v>
      </c>
      <c r="V607" s="155">
        <v>202137</v>
      </c>
      <c r="W607" s="155">
        <v>202137</v>
      </c>
      <c r="X607" s="155">
        <v>202137</v>
      </c>
      <c r="Y607" s="155">
        <v>202137</v>
      </c>
      <c r="Z607" s="155">
        <v>202137</v>
      </c>
      <c r="AA607" s="155">
        <v>202137</v>
      </c>
      <c r="AC607" s="180" t="str">
        <f t="shared" si="39"/>
        <v>820179-</v>
      </c>
      <c r="AD607" s="181" t="str">
        <f>IF(B607="NET","",IF(B607="","",IFERROR(VLOOKUP(AC607,EAN!$A:$B,2,FALSE),"MANGLER - MÅ OPPDATERE EAN-FANEN")))</f>
        <v/>
      </c>
      <c r="AE607" s="180">
        <f t="shared" si="36"/>
        <v>202137</v>
      </c>
      <c r="AF607" s="180">
        <f t="shared" si="37"/>
        <v>202137</v>
      </c>
      <c r="AH607" s="149" t="str">
        <f>IF(B607="NET","",IFERROR(VLOOKUP(AD607,'2) Order Form'!$W$9:$W$684,1,FALSE),"Ikke med I order form"))</f>
        <v/>
      </c>
      <c r="AI607" s="171"/>
      <c r="AJ607" s="159">
        <v>7048652666475</v>
      </c>
      <c r="AK607" s="149">
        <f>IFERROR(VLOOKUP(AJ607,'2) Order Form'!$W$9:$W$724,1,FALSE),"Ikke med I order form")</f>
        <v>7048652666475</v>
      </c>
      <c r="AL607" s="182">
        <f>INDEX(ATS!$A:$AE,MATCH(ATS!$AJ607,ATS!$AD:$AD,0),1)</f>
        <v>810119</v>
      </c>
      <c r="AM607" s="182" t="str">
        <f>INDEX(ATS!$A:$AE,MATCH(ATS!$AJ607,ATS!$AD:$AD,0),2)</f>
        <v>Crossfire Bib Shorts W</v>
      </c>
      <c r="AN607" s="183" t="str">
        <f>INDEX(ATS!$A:$AE,MATCH(ATS!$AJ607,ATS!$AD:$AD,0),4)</f>
        <v>BLACK-S</v>
      </c>
      <c r="AP607" s="149">
        <v>7048652327369</v>
      </c>
      <c r="AQ607" s="149">
        <f t="shared" si="38"/>
        <v>7048652327369</v>
      </c>
      <c r="AR607" s="182">
        <f>INDEX(ATS!$A:$AE,MATCH(ATS!$AP607,ATS!$AD:$AD,0),1)</f>
        <v>828106</v>
      </c>
      <c r="AS607" s="182" t="str">
        <f>INDEX(ATS!$A:$AE,MATCH(ATS!$AP607,ATS!$AD:$AD,0),2)</f>
        <v>Hunter LS Jersey JR</v>
      </c>
      <c r="AT607" s="182" t="str">
        <f>INDEX(ATS!$A:$AE,MATCH(ATS!$AP607,ATS!$AD:$AD,0),4)</f>
        <v>RBLUE-164</v>
      </c>
      <c r="AU607" s="148" t="str">
        <f>INDEX(ATS!$A:$AE,MATCH(ATS!$AP607,ATS!$AD:$AD,0),7)</f>
        <v>Stock</v>
      </c>
    </row>
    <row r="608" spans="1:47" x14ac:dyDescent="0.2">
      <c r="A608">
        <v>820179</v>
      </c>
      <c r="B608" t="s">
        <v>719</v>
      </c>
      <c r="C608" t="s">
        <v>4226</v>
      </c>
      <c r="D608" t="s">
        <v>4286</v>
      </c>
      <c r="E608" t="s">
        <v>2130</v>
      </c>
      <c r="F608" t="s">
        <v>721</v>
      </c>
      <c r="G608" t="s">
        <v>128</v>
      </c>
      <c r="H608">
        <v>-11</v>
      </c>
      <c r="I608">
        <v>-11</v>
      </c>
      <c r="J608">
        <v>-11</v>
      </c>
      <c r="K608">
        <v>-11</v>
      </c>
      <c r="L608">
        <v>-11</v>
      </c>
      <c r="M608">
        <v>-11</v>
      </c>
      <c r="N608">
        <v>-11</v>
      </c>
      <c r="O608">
        <v>-11</v>
      </c>
      <c r="P608">
        <v>-11</v>
      </c>
      <c r="Q608">
        <v>-11</v>
      </c>
      <c r="R608">
        <v>-11</v>
      </c>
      <c r="S608">
        <v>-11</v>
      </c>
      <c r="T608">
        <v>-11</v>
      </c>
      <c r="U608">
        <v>-11</v>
      </c>
      <c r="V608">
        <v>-11</v>
      </c>
      <c r="W608">
        <v>-11</v>
      </c>
      <c r="X608">
        <v>-11</v>
      </c>
      <c r="Y608">
        <v>-11</v>
      </c>
      <c r="Z608">
        <v>-11</v>
      </c>
      <c r="AA608">
        <v>-11</v>
      </c>
      <c r="AC608" s="180" t="str">
        <f t="shared" si="39"/>
        <v>820179-77200-JR-S</v>
      </c>
      <c r="AD608" s="181" t="str">
        <f>IF(B608="NET","",IF(B608="","",IFERROR(VLOOKUP(AC608,EAN!$A:$B,2,FALSE),"MANGLER - MÅ OPPDATERE EAN-FANEN")))</f>
        <v>MANGLER - MÅ OPPDATERE EAN-FANEN</v>
      </c>
      <c r="AE608" s="180">
        <f t="shared" si="36"/>
        <v>-11</v>
      </c>
      <c r="AF608" s="180">
        <f t="shared" si="37"/>
        <v>-11</v>
      </c>
      <c r="AH608" s="149" t="str">
        <f>IF(B608="NET","",IFERROR(VLOOKUP(AD608,'2) Order Form'!$W$9:$W$684,1,FALSE),"Ikke med I order form"))</f>
        <v>Ikke med I order form</v>
      </c>
      <c r="AI608" s="171"/>
      <c r="AJ608" s="159">
        <v>7048652666468</v>
      </c>
      <c r="AK608" s="149">
        <f>IFERROR(VLOOKUP(AJ608,'2) Order Form'!$W$9:$W$724,1,FALSE),"Ikke med I order form")</f>
        <v>7048652666468</v>
      </c>
      <c r="AL608" s="182">
        <f>INDEX(ATS!$A:$AE,MATCH(ATS!$AJ608,ATS!$AD:$AD,0),1)</f>
        <v>810119</v>
      </c>
      <c r="AM608" s="182" t="str">
        <f>INDEX(ATS!$A:$AE,MATCH(ATS!$AJ608,ATS!$AD:$AD,0),2)</f>
        <v>Crossfire Bib Shorts W</v>
      </c>
      <c r="AN608" s="183" t="str">
        <f>INDEX(ATS!$A:$AE,MATCH(ATS!$AJ608,ATS!$AD:$AD,0),4)</f>
        <v>BLACK-M</v>
      </c>
      <c r="AP608" s="149">
        <v>7048652326805</v>
      </c>
      <c r="AQ608" s="149">
        <f t="shared" si="38"/>
        <v>7048652326805</v>
      </c>
      <c r="AR608" s="182">
        <f>INDEX(ATS!$A:$AE,MATCH(ATS!$AP608,ATS!$AD:$AD,0),1)</f>
        <v>828105</v>
      </c>
      <c r="AS608" s="182" t="str">
        <f>INDEX(ATS!$A:$AE,MATCH(ATS!$AP608,ATS!$AD:$AD,0),2)</f>
        <v>Hunter SS Jersey JR</v>
      </c>
      <c r="AT608" s="182" t="str">
        <f>INDEX(ATS!$A:$AE,MATCH(ATS!$AP608,ATS!$AD:$AD,0),4)</f>
        <v>GRBLU-128</v>
      </c>
      <c r="AU608" s="148" t="str">
        <f>INDEX(ATS!$A:$AE,MATCH(ATS!$AP608,ATS!$AD:$AD,0),7)</f>
        <v>Stock</v>
      </c>
    </row>
    <row r="609" spans="1:47" x14ac:dyDescent="0.2">
      <c r="A609">
        <v>820179</v>
      </c>
      <c r="B609" t="s">
        <v>719</v>
      </c>
      <c r="C609" t="s">
        <v>4226</v>
      </c>
      <c r="D609" t="s">
        <v>4287</v>
      </c>
      <c r="E609" t="s">
        <v>2130</v>
      </c>
      <c r="F609" t="s">
        <v>723</v>
      </c>
      <c r="G609" t="s">
        <v>128</v>
      </c>
      <c r="H609">
        <v>-13</v>
      </c>
      <c r="I609">
        <v>-13</v>
      </c>
      <c r="J609">
        <v>-13</v>
      </c>
      <c r="K609">
        <v>-13</v>
      </c>
      <c r="L609">
        <v>-13</v>
      </c>
      <c r="M609">
        <v>-13</v>
      </c>
      <c r="N609">
        <v>-13</v>
      </c>
      <c r="O609">
        <v>-13</v>
      </c>
      <c r="P609">
        <v>-13</v>
      </c>
      <c r="Q609">
        <v>-13</v>
      </c>
      <c r="R609">
        <v>-13</v>
      </c>
      <c r="S609">
        <v>-13</v>
      </c>
      <c r="T609">
        <v>-13</v>
      </c>
      <c r="U609">
        <v>-13</v>
      </c>
      <c r="V609">
        <v>-13</v>
      </c>
      <c r="W609">
        <v>-13</v>
      </c>
      <c r="X609">
        <v>-13</v>
      </c>
      <c r="Y609">
        <v>-13</v>
      </c>
      <c r="Z609">
        <v>-13</v>
      </c>
      <c r="AA609">
        <v>-13</v>
      </c>
      <c r="AC609" s="180" t="str">
        <f t="shared" si="39"/>
        <v>820179-77200-JR-M</v>
      </c>
      <c r="AD609" s="181" t="str">
        <f>IF(B609="NET","",IF(B609="","",IFERROR(VLOOKUP(AC609,EAN!$A:$B,2,FALSE),"MANGLER - MÅ OPPDATERE EAN-FANEN")))</f>
        <v>MANGLER - MÅ OPPDATERE EAN-FANEN</v>
      </c>
      <c r="AE609" s="180">
        <f t="shared" si="36"/>
        <v>-13</v>
      </c>
      <c r="AF609" s="180">
        <f t="shared" si="37"/>
        <v>-13</v>
      </c>
      <c r="AH609" s="133" t="str">
        <f>IF(B609="NET","",IFERROR(VLOOKUP(AD609,'2) Order Form'!$W$9:$W$684,1,FALSE),"Ikke med I order form"))</f>
        <v>Ikke med I order form</v>
      </c>
      <c r="AJ609" s="159">
        <v>7048652666451</v>
      </c>
      <c r="AK609" s="149">
        <f>IFERROR(VLOOKUP(AJ609,'2) Order Form'!$W$9:$W$724,1,FALSE),"Ikke med I order form")</f>
        <v>7048652666451</v>
      </c>
      <c r="AL609" s="182">
        <f>INDEX(ATS!$A:$AE,MATCH(ATS!$AJ609,ATS!$AD:$AD,0),1)</f>
        <v>810119</v>
      </c>
      <c r="AM609" s="182" t="str">
        <f>INDEX(ATS!$A:$AE,MATCH(ATS!$AJ609,ATS!$AD:$AD,0),2)</f>
        <v>Crossfire Bib Shorts W</v>
      </c>
      <c r="AN609" s="183" t="str">
        <f>INDEX(ATS!$A:$AE,MATCH(ATS!$AJ609,ATS!$AD:$AD,0),4)</f>
        <v>BLACK-L</v>
      </c>
      <c r="AP609" s="149">
        <v>7048652326812</v>
      </c>
      <c r="AQ609" s="149">
        <f t="shared" si="38"/>
        <v>7048652326812</v>
      </c>
      <c r="AR609" s="182">
        <f>INDEX(ATS!$A:$AE,MATCH(ATS!$AP609,ATS!$AD:$AD,0),1)</f>
        <v>828105</v>
      </c>
      <c r="AS609" s="182" t="str">
        <f>INDEX(ATS!$A:$AE,MATCH(ATS!$AP609,ATS!$AD:$AD,0),2)</f>
        <v>Hunter SS Jersey JR</v>
      </c>
      <c r="AT609" s="182" t="str">
        <f>INDEX(ATS!$A:$AE,MATCH(ATS!$AP609,ATS!$AD:$AD,0),4)</f>
        <v>GRBLU-140</v>
      </c>
      <c r="AU609" s="148" t="str">
        <f>INDEX(ATS!$A:$AE,MATCH(ATS!$AP609,ATS!$AD:$AD,0),7)</f>
        <v>Stock</v>
      </c>
    </row>
    <row r="610" spans="1:47" x14ac:dyDescent="0.2">
      <c r="A610">
        <v>820179</v>
      </c>
      <c r="B610" t="s">
        <v>719</v>
      </c>
      <c r="C610" t="s">
        <v>4226</v>
      </c>
      <c r="D610" t="s">
        <v>720</v>
      </c>
      <c r="E610" t="s">
        <v>94</v>
      </c>
      <c r="F610" t="s">
        <v>721</v>
      </c>
      <c r="G610" t="s">
        <v>128</v>
      </c>
      <c r="H610">
        <v>-25</v>
      </c>
      <c r="I610">
        <v>-25</v>
      </c>
      <c r="J610">
        <v>-25</v>
      </c>
      <c r="K610">
        <v>-25</v>
      </c>
      <c r="L610">
        <v>-25</v>
      </c>
      <c r="M610">
        <v>-25</v>
      </c>
      <c r="N610">
        <v>-25</v>
      </c>
      <c r="O610">
        <v>-25</v>
      </c>
      <c r="P610">
        <v>-25</v>
      </c>
      <c r="Q610">
        <v>-25</v>
      </c>
      <c r="R610">
        <v>-25</v>
      </c>
      <c r="S610">
        <v>-25</v>
      </c>
      <c r="T610">
        <v>-25</v>
      </c>
      <c r="U610">
        <v>-25</v>
      </c>
      <c r="V610">
        <v>-25</v>
      </c>
      <c r="W610">
        <v>-25</v>
      </c>
      <c r="X610">
        <v>-25</v>
      </c>
      <c r="Y610">
        <v>-25</v>
      </c>
      <c r="Z610">
        <v>-25</v>
      </c>
      <c r="AA610">
        <v>-25</v>
      </c>
      <c r="AC610" s="180" t="str">
        <f t="shared" si="39"/>
        <v>820179-BLACK-JR-S</v>
      </c>
      <c r="AD610" s="181">
        <f>IF(B610="NET","",IF(B610="","",IFERROR(VLOOKUP(AC610,EAN!$A:$B,2,FALSE),"MANGLER - MÅ OPPDATERE EAN-FANEN")))</f>
        <v>7048652339485</v>
      </c>
      <c r="AE610" s="180">
        <f t="shared" si="36"/>
        <v>-25</v>
      </c>
      <c r="AF610" s="180">
        <f t="shared" si="37"/>
        <v>-25</v>
      </c>
      <c r="AH610" s="133" t="str">
        <f>IF(B610="NET","",IFERROR(VLOOKUP(AD610,'2) Order Form'!$W$9:$W$684,1,FALSE),"Ikke med I order form"))</f>
        <v>Ikke med I order form</v>
      </c>
      <c r="AJ610" s="159"/>
      <c r="AK610" s="149"/>
      <c r="AL610" s="182"/>
      <c r="AM610" s="182"/>
      <c r="AN610" s="183"/>
      <c r="AP610" s="149">
        <v>7048652326829</v>
      </c>
      <c r="AQ610" s="149">
        <f t="shared" si="38"/>
        <v>7048652326829</v>
      </c>
      <c r="AR610" s="182">
        <f>INDEX(ATS!$A:$AE,MATCH(ATS!$AP610,ATS!$AD:$AD,0),1)</f>
        <v>828105</v>
      </c>
      <c r="AS610" s="182" t="str">
        <f>INDEX(ATS!$A:$AE,MATCH(ATS!$AP610,ATS!$AD:$AD,0),2)</f>
        <v>Hunter SS Jersey JR</v>
      </c>
      <c r="AT610" s="182" t="str">
        <f>INDEX(ATS!$A:$AE,MATCH(ATS!$AP610,ATS!$AD:$AD,0),4)</f>
        <v>GRBLU-152</v>
      </c>
      <c r="AU610" s="148" t="str">
        <f>INDEX(ATS!$A:$AE,MATCH(ATS!$AP610,ATS!$AD:$AD,0),7)</f>
        <v>Stock</v>
      </c>
    </row>
    <row r="611" spans="1:47" x14ac:dyDescent="0.2">
      <c r="A611">
        <v>820179</v>
      </c>
      <c r="B611" t="s">
        <v>719</v>
      </c>
      <c r="C611" t="s">
        <v>4226</v>
      </c>
      <c r="D611" t="s">
        <v>722</v>
      </c>
      <c r="E611" t="s">
        <v>94</v>
      </c>
      <c r="F611" t="s">
        <v>723</v>
      </c>
      <c r="G611" t="s">
        <v>128</v>
      </c>
      <c r="H611">
        <v>-61</v>
      </c>
      <c r="I611">
        <v>-61</v>
      </c>
      <c r="J611">
        <v>-61</v>
      </c>
      <c r="K611">
        <v>-61</v>
      </c>
      <c r="L611">
        <v>-61</v>
      </c>
      <c r="M611">
        <v>-61</v>
      </c>
      <c r="N611">
        <v>-61</v>
      </c>
      <c r="O611">
        <v>-61</v>
      </c>
      <c r="P611">
        <v>-61</v>
      </c>
      <c r="Q611">
        <v>-61</v>
      </c>
      <c r="R611">
        <v>-61</v>
      </c>
      <c r="S611">
        <v>-61</v>
      </c>
      <c r="T611">
        <v>-61</v>
      </c>
      <c r="U611">
        <v>-61</v>
      </c>
      <c r="V611">
        <v>-61</v>
      </c>
      <c r="W611">
        <v>-61</v>
      </c>
      <c r="X611">
        <v>-61</v>
      </c>
      <c r="Y611">
        <v>-61</v>
      </c>
      <c r="Z611">
        <v>-61</v>
      </c>
      <c r="AA611">
        <v>-61</v>
      </c>
      <c r="AC611" s="180" t="str">
        <f t="shared" si="39"/>
        <v>820179-BLACK-JR-M</v>
      </c>
      <c r="AD611" s="181">
        <f>IF(B611="NET","",IF(B611="","",IFERROR(VLOOKUP(AC611,EAN!$A:$B,2,FALSE),"MANGLER - MÅ OPPDATERE EAN-FANEN")))</f>
        <v>7048652339478</v>
      </c>
      <c r="AE611" s="180">
        <f t="shared" si="36"/>
        <v>-61</v>
      </c>
      <c r="AF611" s="180">
        <f t="shared" si="37"/>
        <v>-61</v>
      </c>
      <c r="AH611" s="133" t="str">
        <f>IF(B611="NET","",IFERROR(VLOOKUP(AD611,'2) Order Form'!$W$9:$W$684,1,FALSE),"Ikke med I order form"))</f>
        <v>Ikke med I order form</v>
      </c>
      <c r="AJ611" s="159"/>
      <c r="AK611" s="149"/>
      <c r="AL611" s="182"/>
      <c r="AM611" s="182"/>
      <c r="AN611" s="183"/>
      <c r="AP611" s="149">
        <v>7048652326836</v>
      </c>
      <c r="AQ611" s="149">
        <f t="shared" si="38"/>
        <v>7048652326836</v>
      </c>
      <c r="AR611" s="182">
        <f>INDEX(ATS!$A:$AE,MATCH(ATS!$AP611,ATS!$AD:$AD,0),1)</f>
        <v>828105</v>
      </c>
      <c r="AS611" s="182" t="str">
        <f>INDEX(ATS!$A:$AE,MATCH(ATS!$AP611,ATS!$AD:$AD,0),2)</f>
        <v>Hunter SS Jersey JR</v>
      </c>
      <c r="AT611" s="182" t="str">
        <f>INDEX(ATS!$A:$AE,MATCH(ATS!$AP611,ATS!$AD:$AD,0),4)</f>
        <v>GRBLU-164</v>
      </c>
      <c r="AU611" s="148" t="str">
        <f>INDEX(ATS!$A:$AE,MATCH(ATS!$AP611,ATS!$AD:$AD,0),7)</f>
        <v>Stock</v>
      </c>
    </row>
    <row r="612" spans="1:47" x14ac:dyDescent="0.2">
      <c r="A612">
        <v>820179</v>
      </c>
      <c r="B612" t="s">
        <v>719</v>
      </c>
      <c r="C612" t="s">
        <v>4226</v>
      </c>
      <c r="D612" t="s">
        <v>724</v>
      </c>
      <c r="E612" t="s">
        <v>132</v>
      </c>
      <c r="F612" t="s">
        <v>721</v>
      </c>
      <c r="G612" t="s">
        <v>401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C612" s="180" t="str">
        <f t="shared" si="39"/>
        <v>820179-HYDRO-JR-S</v>
      </c>
      <c r="AD612" s="181">
        <f>IF(B612="NET","",IF(B612="","",IFERROR(VLOOKUP(AC612,EAN!$A:$B,2,FALSE),"MANGLER - MÅ OPPDATERE EAN-FANEN")))</f>
        <v>7048652339508</v>
      </c>
      <c r="AE612" s="180">
        <f t="shared" si="36"/>
        <v>0</v>
      </c>
      <c r="AF612" s="180">
        <f t="shared" si="37"/>
        <v>0</v>
      </c>
      <c r="AH612" s="133" t="str">
        <f>IF(B612="NET","",IFERROR(VLOOKUP(AD612,'2) Order Form'!$W$9:$W$684,1,FALSE),"Ikke med I order form"))</f>
        <v>Ikke med I order form</v>
      </c>
      <c r="AJ612" s="159"/>
      <c r="AK612" s="149"/>
      <c r="AL612" s="182"/>
      <c r="AM612" s="182"/>
      <c r="AN612" s="183"/>
      <c r="AP612" s="149">
        <v>7048652326881</v>
      </c>
      <c r="AQ612" s="149">
        <f t="shared" si="38"/>
        <v>7048652326881</v>
      </c>
      <c r="AR612" s="182">
        <f>INDEX(ATS!$A:$AE,MATCH(ATS!$AP612,ATS!$AD:$AD,0),1)</f>
        <v>828105</v>
      </c>
      <c r="AS612" s="182" t="str">
        <f>INDEX(ATS!$A:$AE,MATCH(ATS!$AP612,ATS!$AD:$AD,0),2)</f>
        <v>Hunter SS Jersey JR</v>
      </c>
      <c r="AT612" s="182" t="str">
        <f>INDEX(ATS!$A:$AE,MATCH(ATS!$AP612,ATS!$AD:$AD,0),4)</f>
        <v>ONBLU-128</v>
      </c>
      <c r="AU612" s="148" t="str">
        <f>INDEX(ATS!$A:$AE,MATCH(ATS!$AP612,ATS!$AD:$AD,0),7)</f>
        <v>Stock</v>
      </c>
    </row>
    <row r="613" spans="1:47" x14ac:dyDescent="0.2">
      <c r="A613">
        <v>820179</v>
      </c>
      <c r="B613" t="s">
        <v>719</v>
      </c>
      <c r="C613" t="s">
        <v>4226</v>
      </c>
      <c r="D613" t="s">
        <v>725</v>
      </c>
      <c r="E613" t="s">
        <v>132</v>
      </c>
      <c r="F613" t="s">
        <v>723</v>
      </c>
      <c r="G613" t="s">
        <v>401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C613" s="180" t="str">
        <f t="shared" si="39"/>
        <v>820179-HYDRO-JR-M</v>
      </c>
      <c r="AD613" s="181">
        <f>IF(B613="NET","",IF(B613="","",IFERROR(VLOOKUP(AC613,EAN!$A:$B,2,FALSE),"MANGLER - MÅ OPPDATERE EAN-FANEN")))</f>
        <v>7048652339492</v>
      </c>
      <c r="AE613" s="180">
        <f t="shared" si="36"/>
        <v>0</v>
      </c>
      <c r="AF613" s="180">
        <f t="shared" si="37"/>
        <v>0</v>
      </c>
      <c r="AH613" s="149" t="str">
        <f>IF(B613="NET","",IFERROR(VLOOKUP(AD613,'2) Order Form'!$W$9:$W$684,1,FALSE),"Ikke med I order form"))</f>
        <v>Ikke med I order form</v>
      </c>
      <c r="AI613" s="171"/>
      <c r="AJ613" s="159"/>
      <c r="AK613" s="149"/>
      <c r="AL613" s="182"/>
      <c r="AM613" s="182"/>
      <c r="AN613" s="183"/>
      <c r="AP613" s="149">
        <v>7048652326898</v>
      </c>
      <c r="AQ613" s="149">
        <f t="shared" si="38"/>
        <v>7048652326898</v>
      </c>
      <c r="AR613" s="182">
        <f>INDEX(ATS!$A:$AE,MATCH(ATS!$AP613,ATS!$AD:$AD,0),1)</f>
        <v>828105</v>
      </c>
      <c r="AS613" s="182" t="str">
        <f>INDEX(ATS!$A:$AE,MATCH(ATS!$AP613,ATS!$AD:$AD,0),2)</f>
        <v>Hunter SS Jersey JR</v>
      </c>
      <c r="AT613" s="182" t="str">
        <f>INDEX(ATS!$A:$AE,MATCH(ATS!$AP613,ATS!$AD:$AD,0),4)</f>
        <v>ONBLU-140</v>
      </c>
      <c r="AU613" s="148" t="str">
        <f>INDEX(ATS!$A:$AE,MATCH(ATS!$AP613,ATS!$AD:$AD,0),7)</f>
        <v>Stock</v>
      </c>
    </row>
    <row r="614" spans="1:47" x14ac:dyDescent="0.2">
      <c r="A614" s="155">
        <v>820182</v>
      </c>
      <c r="B614" t="s">
        <v>292</v>
      </c>
      <c r="H614" s="155">
        <v>202137</v>
      </c>
      <c r="I614" s="155">
        <v>202137</v>
      </c>
      <c r="J614" s="155">
        <v>202137</v>
      </c>
      <c r="K614" s="155">
        <v>202137</v>
      </c>
      <c r="L614" s="155">
        <v>202137</v>
      </c>
      <c r="M614" s="155">
        <v>202137</v>
      </c>
      <c r="N614" s="155">
        <v>202137</v>
      </c>
      <c r="O614" s="155">
        <v>202137</v>
      </c>
      <c r="P614" s="155">
        <v>202137</v>
      </c>
      <c r="Q614" s="155">
        <v>202137</v>
      </c>
      <c r="R614" s="155">
        <v>202137</v>
      </c>
      <c r="S614" s="155">
        <v>202137</v>
      </c>
      <c r="T614" s="155">
        <v>202137</v>
      </c>
      <c r="U614" s="155">
        <v>202137</v>
      </c>
      <c r="V614" s="155">
        <v>202137</v>
      </c>
      <c r="W614" s="155">
        <v>202137</v>
      </c>
      <c r="X614" s="155">
        <v>202137</v>
      </c>
      <c r="Y614" s="155">
        <v>202137</v>
      </c>
      <c r="Z614" s="155">
        <v>202137</v>
      </c>
      <c r="AA614" s="155">
        <v>202137</v>
      </c>
      <c r="AC614" s="180" t="str">
        <f t="shared" si="39"/>
        <v>820182-</v>
      </c>
      <c r="AD614" s="181" t="str">
        <f>IF(B614="NET","",IF(B614="","",IFERROR(VLOOKUP(AC614,EAN!$A:$B,2,FALSE),"MANGLER - MÅ OPPDATERE EAN-FANEN")))</f>
        <v/>
      </c>
      <c r="AE614" s="180">
        <f t="shared" si="36"/>
        <v>202137</v>
      </c>
      <c r="AF614" s="180">
        <f t="shared" si="37"/>
        <v>202137</v>
      </c>
      <c r="AH614" s="149" t="str">
        <f>IF(B614="NET","",IFERROR(VLOOKUP(AD614,'2) Order Form'!$W$9:$W$684,1,FALSE),"Ikke med I order form"))</f>
        <v/>
      </c>
      <c r="AI614" s="171"/>
      <c r="AJ614" s="159"/>
      <c r="AK614" s="149"/>
      <c r="AL614" s="182"/>
      <c r="AM614" s="182"/>
      <c r="AN614" s="183"/>
      <c r="AP614" s="149">
        <v>7048652326904</v>
      </c>
      <c r="AQ614" s="149">
        <f t="shared" si="38"/>
        <v>7048652326904</v>
      </c>
      <c r="AR614" s="182">
        <f>INDEX(ATS!$A:$AE,MATCH(ATS!$AP614,ATS!$AD:$AD,0),1)</f>
        <v>828105</v>
      </c>
      <c r="AS614" s="182" t="str">
        <f>INDEX(ATS!$A:$AE,MATCH(ATS!$AP614,ATS!$AD:$AD,0),2)</f>
        <v>Hunter SS Jersey JR</v>
      </c>
      <c r="AT614" s="182" t="str">
        <f>INDEX(ATS!$A:$AE,MATCH(ATS!$AP614,ATS!$AD:$AD,0),4)</f>
        <v>ONBLU-152</v>
      </c>
      <c r="AU614" s="148" t="str">
        <f>INDEX(ATS!$A:$AE,MATCH(ATS!$AP614,ATS!$AD:$AD,0),7)</f>
        <v>Stock</v>
      </c>
    </row>
    <row r="615" spans="1:47" x14ac:dyDescent="0.2">
      <c r="A615">
        <v>820182</v>
      </c>
      <c r="B615" t="s">
        <v>726</v>
      </c>
      <c r="C615" t="s">
        <v>4226</v>
      </c>
      <c r="D615" t="s">
        <v>4457</v>
      </c>
      <c r="E615" t="s">
        <v>2130</v>
      </c>
      <c r="F615" t="s">
        <v>728</v>
      </c>
      <c r="G615" t="s">
        <v>128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C615" s="180" t="str">
        <f t="shared" si="39"/>
        <v>820182-7720-34/36</v>
      </c>
      <c r="AD615" s="181" t="str">
        <f>IF(B615="NET","",IF(B615="","",IFERROR(VLOOKUP(AC615,EAN!$A:$B,2,FALSE),"MANGLER - MÅ OPPDATERE EAN-FANEN")))</f>
        <v>MANGLER - MÅ OPPDATERE EAN-FANEN</v>
      </c>
      <c r="AE615" s="180">
        <f t="shared" si="36"/>
        <v>0</v>
      </c>
      <c r="AF615" s="180">
        <f t="shared" si="37"/>
        <v>0</v>
      </c>
      <c r="AH615" s="149" t="str">
        <f>IF(B615="NET","",IFERROR(VLOOKUP(AD615,'2) Order Form'!$W$9:$W$684,1,FALSE),"Ikke med I order form"))</f>
        <v>Ikke med I order form</v>
      </c>
      <c r="AI615" s="171"/>
      <c r="AJ615" s="159"/>
      <c r="AK615" s="149"/>
      <c r="AL615" s="182"/>
      <c r="AM615" s="182"/>
      <c r="AN615" s="183"/>
      <c r="AP615" s="149">
        <v>7048652326911</v>
      </c>
      <c r="AQ615" s="149">
        <f t="shared" si="38"/>
        <v>7048652326911</v>
      </c>
      <c r="AR615" s="182">
        <f>INDEX(ATS!$A:$AE,MATCH(ATS!$AP615,ATS!$AD:$AD,0),1)</f>
        <v>828105</v>
      </c>
      <c r="AS615" s="182" t="str">
        <f>INDEX(ATS!$A:$AE,MATCH(ATS!$AP615,ATS!$AD:$AD,0),2)</f>
        <v>Hunter SS Jersey JR</v>
      </c>
      <c r="AT615" s="182" t="str">
        <f>INDEX(ATS!$A:$AE,MATCH(ATS!$AP615,ATS!$AD:$AD,0),4)</f>
        <v>ONBLU-164</v>
      </c>
      <c r="AU615" s="148" t="str">
        <f>INDEX(ATS!$A:$AE,MATCH(ATS!$AP615,ATS!$AD:$AD,0),7)</f>
        <v>Stock</v>
      </c>
    </row>
    <row r="616" spans="1:47" x14ac:dyDescent="0.2">
      <c r="A616">
        <v>820182</v>
      </c>
      <c r="B616" t="s">
        <v>726</v>
      </c>
      <c r="C616" t="s">
        <v>4226</v>
      </c>
      <c r="D616" t="s">
        <v>4458</v>
      </c>
      <c r="E616" t="s">
        <v>4324</v>
      </c>
      <c r="F616" t="s">
        <v>728</v>
      </c>
      <c r="G616" t="s">
        <v>128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C616" s="180" t="str">
        <f t="shared" si="39"/>
        <v>820182-8830-34/36</v>
      </c>
      <c r="AD616" s="181" t="str">
        <f>IF(B616="NET","",IF(B616="","",IFERROR(VLOOKUP(AC616,EAN!$A:$B,2,FALSE),"MANGLER - MÅ OPPDATERE EAN-FANEN")))</f>
        <v>MANGLER - MÅ OPPDATERE EAN-FANEN</v>
      </c>
      <c r="AE616" s="180">
        <f t="shared" si="36"/>
        <v>0</v>
      </c>
      <c r="AF616" s="180">
        <f t="shared" si="37"/>
        <v>0</v>
      </c>
      <c r="AH616" s="149" t="str">
        <f>IF(B616="NET","",IFERROR(VLOOKUP(AD616,'2) Order Form'!$W$9:$W$684,1,FALSE),"Ikke med I order form"))</f>
        <v>Ikke med I order form</v>
      </c>
      <c r="AI616" s="171"/>
      <c r="AJ616" s="159"/>
      <c r="AK616" s="149"/>
      <c r="AL616" s="182"/>
      <c r="AM616" s="182"/>
      <c r="AN616" s="183"/>
      <c r="AP616" s="149">
        <v>7048652326386</v>
      </c>
      <c r="AQ616" s="149">
        <f t="shared" si="38"/>
        <v>7048652326386</v>
      </c>
      <c r="AR616" s="182">
        <f>INDEX(ATS!$A:$AE,MATCH(ATS!$AP616,ATS!$AD:$AD,0),1)</f>
        <v>828104</v>
      </c>
      <c r="AS616" s="182" t="str">
        <f>INDEX(ATS!$A:$AE,MATCH(ATS!$AP616,ATS!$AD:$AD,0),2)</f>
        <v>Hunter Shorts JR</v>
      </c>
      <c r="AT616" s="182" t="str">
        <f>INDEX(ATS!$A:$AE,MATCH(ATS!$AP616,ATS!$AD:$AD,0),4)</f>
        <v>RBLUE-128</v>
      </c>
      <c r="AU616" s="148" t="str">
        <f>INDEX(ATS!$A:$AE,MATCH(ATS!$AP616,ATS!$AD:$AD,0),7)</f>
        <v>Stock</v>
      </c>
    </row>
    <row r="617" spans="1:47" x14ac:dyDescent="0.2">
      <c r="A617">
        <v>820182</v>
      </c>
      <c r="B617" t="s">
        <v>726</v>
      </c>
      <c r="C617" t="s">
        <v>4226</v>
      </c>
      <c r="D617" t="s">
        <v>4336</v>
      </c>
      <c r="E617" t="s">
        <v>94</v>
      </c>
      <c r="F617" t="s">
        <v>728</v>
      </c>
      <c r="G617" t="s">
        <v>128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C617" s="180" t="str">
        <f t="shared" si="39"/>
        <v>820182-BLCK-34/36</v>
      </c>
      <c r="AD617" s="181" t="str">
        <f>IF(B617="NET","",IF(B617="","",IFERROR(VLOOKUP(AC617,EAN!$A:$B,2,FALSE),"MANGLER - MÅ OPPDATERE EAN-FANEN")))</f>
        <v>MANGLER - MÅ OPPDATERE EAN-FANEN</v>
      </c>
      <c r="AE617" s="180">
        <f t="shared" si="36"/>
        <v>0</v>
      </c>
      <c r="AF617" s="180">
        <f t="shared" si="37"/>
        <v>0</v>
      </c>
      <c r="AH617" s="149" t="str">
        <f>IF(B617="NET","",IFERROR(VLOOKUP(AD617,'2) Order Form'!$W$9:$W$684,1,FALSE),"Ikke med I order form"))</f>
        <v>Ikke med I order form</v>
      </c>
      <c r="AI617" s="171"/>
      <c r="AJ617" s="159"/>
      <c r="AK617" s="149"/>
      <c r="AL617" s="182"/>
      <c r="AM617" s="182"/>
      <c r="AN617" s="183"/>
      <c r="AP617" s="149">
        <v>7048652326393</v>
      </c>
      <c r="AQ617" s="149">
        <f t="shared" si="38"/>
        <v>7048652326393</v>
      </c>
      <c r="AR617" s="182">
        <f>INDEX(ATS!$A:$AE,MATCH(ATS!$AP617,ATS!$AD:$AD,0),1)</f>
        <v>828104</v>
      </c>
      <c r="AS617" s="182" t="str">
        <f>INDEX(ATS!$A:$AE,MATCH(ATS!$AP617,ATS!$AD:$AD,0),2)</f>
        <v>Hunter Shorts JR</v>
      </c>
      <c r="AT617" s="182" t="str">
        <f>INDEX(ATS!$A:$AE,MATCH(ATS!$AP617,ATS!$AD:$AD,0),4)</f>
        <v>RBLUE-140</v>
      </c>
      <c r="AU617" s="148" t="str">
        <f>INDEX(ATS!$A:$AE,MATCH(ATS!$AP617,ATS!$AD:$AD,0),7)</f>
        <v>Stock</v>
      </c>
    </row>
    <row r="618" spans="1:47" x14ac:dyDescent="0.2">
      <c r="A618">
        <v>820182</v>
      </c>
      <c r="B618" t="s">
        <v>726</v>
      </c>
      <c r="C618" t="s">
        <v>4226</v>
      </c>
      <c r="D618" t="s">
        <v>727</v>
      </c>
      <c r="E618" t="s">
        <v>135</v>
      </c>
      <c r="F618" t="s">
        <v>728</v>
      </c>
      <c r="G618" t="s">
        <v>401</v>
      </c>
      <c r="H618">
        <v>53</v>
      </c>
      <c r="I618">
        <v>53</v>
      </c>
      <c r="J618">
        <v>53</v>
      </c>
      <c r="K618">
        <v>53</v>
      </c>
      <c r="L618">
        <v>53</v>
      </c>
      <c r="M618">
        <v>53</v>
      </c>
      <c r="N618">
        <v>53</v>
      </c>
      <c r="O618">
        <v>53</v>
      </c>
      <c r="P618">
        <v>53</v>
      </c>
      <c r="Q618">
        <v>53</v>
      </c>
      <c r="R618">
        <v>53</v>
      </c>
      <c r="S618">
        <v>53</v>
      </c>
      <c r="T618">
        <v>53</v>
      </c>
      <c r="U618">
        <v>53</v>
      </c>
      <c r="V618">
        <v>53</v>
      </c>
      <c r="W618">
        <v>53</v>
      </c>
      <c r="X618">
        <v>53</v>
      </c>
      <c r="Y618">
        <v>53</v>
      </c>
      <c r="Z618">
        <v>53</v>
      </c>
      <c r="AA618">
        <v>53</v>
      </c>
      <c r="AC618" s="180" t="str">
        <f t="shared" si="39"/>
        <v>820182-GRBE-34/36</v>
      </c>
      <c r="AD618" s="181">
        <f>IF(B618="NET","",IF(B618="","",IFERROR(VLOOKUP(AC618,EAN!$A:$B,2,FALSE),"MANGLER - MÅ OPPDATERE EAN-FANEN")))</f>
        <v>7048652339355</v>
      </c>
      <c r="AE618" s="180">
        <f t="shared" si="36"/>
        <v>53</v>
      </c>
      <c r="AF618" s="180">
        <f t="shared" si="37"/>
        <v>53</v>
      </c>
      <c r="AH618" s="149" t="str">
        <f>IF(B618="NET","",IFERROR(VLOOKUP(AD618,'2) Order Form'!$W$9:$W$684,1,FALSE),"Ikke med I order form"))</f>
        <v>Ikke med I order form</v>
      </c>
      <c r="AI618" s="171"/>
      <c r="AJ618" s="159"/>
      <c r="AK618" s="149"/>
      <c r="AL618" s="182"/>
      <c r="AM618" s="182"/>
      <c r="AN618" s="183"/>
      <c r="AP618" s="149">
        <v>7048652326409</v>
      </c>
      <c r="AQ618" s="149">
        <f t="shared" si="38"/>
        <v>7048652326409</v>
      </c>
      <c r="AR618" s="182">
        <f>INDEX(ATS!$A:$AE,MATCH(ATS!$AP618,ATS!$AD:$AD,0),1)</f>
        <v>828104</v>
      </c>
      <c r="AS618" s="182" t="str">
        <f>INDEX(ATS!$A:$AE,MATCH(ATS!$AP618,ATS!$AD:$AD,0),2)</f>
        <v>Hunter Shorts JR</v>
      </c>
      <c r="AT618" s="182" t="str">
        <f>INDEX(ATS!$A:$AE,MATCH(ATS!$AP618,ATS!$AD:$AD,0),4)</f>
        <v>RBLUE-152</v>
      </c>
      <c r="AU618" s="148" t="str">
        <f>INDEX(ATS!$A:$AE,MATCH(ATS!$AP618,ATS!$AD:$AD,0),7)</f>
        <v>Stock</v>
      </c>
    </row>
    <row r="619" spans="1:47" x14ac:dyDescent="0.2">
      <c r="A619">
        <v>820182</v>
      </c>
      <c r="B619" t="s">
        <v>726</v>
      </c>
      <c r="C619" t="s">
        <v>4226</v>
      </c>
      <c r="D619" t="s">
        <v>729</v>
      </c>
      <c r="E619" t="s">
        <v>133</v>
      </c>
      <c r="F619" t="s">
        <v>728</v>
      </c>
      <c r="G619" t="s">
        <v>401</v>
      </c>
      <c r="H619">
        <v>49</v>
      </c>
      <c r="I619">
        <v>49</v>
      </c>
      <c r="J619">
        <v>49</v>
      </c>
      <c r="K619">
        <v>49</v>
      </c>
      <c r="L619">
        <v>49</v>
      </c>
      <c r="M619">
        <v>49</v>
      </c>
      <c r="N619">
        <v>49</v>
      </c>
      <c r="O619">
        <v>49</v>
      </c>
      <c r="P619">
        <v>49</v>
      </c>
      <c r="Q619">
        <v>49</v>
      </c>
      <c r="R619">
        <v>49</v>
      </c>
      <c r="S619">
        <v>49</v>
      </c>
      <c r="T619">
        <v>49</v>
      </c>
      <c r="U619">
        <v>49</v>
      </c>
      <c r="V619">
        <v>49</v>
      </c>
      <c r="W619">
        <v>49</v>
      </c>
      <c r="X619">
        <v>49</v>
      </c>
      <c r="Y619">
        <v>49</v>
      </c>
      <c r="Z619">
        <v>49</v>
      </c>
      <c r="AA619">
        <v>49</v>
      </c>
      <c r="AC619" s="180" t="str">
        <f t="shared" si="39"/>
        <v>820182-ONBE-34/36</v>
      </c>
      <c r="AD619" s="181">
        <f>IF(B619="NET","",IF(B619="","",IFERROR(VLOOKUP(AC619,EAN!$A:$B,2,FALSE),"MANGLER - MÅ OPPDATERE EAN-FANEN")))</f>
        <v>7048652340290</v>
      </c>
      <c r="AE619" s="180">
        <f t="shared" si="36"/>
        <v>49</v>
      </c>
      <c r="AF619" s="180">
        <f t="shared" si="37"/>
        <v>49</v>
      </c>
      <c r="AH619" s="149" t="str">
        <f>IF(B619="NET","",IFERROR(VLOOKUP(AD619,'2) Order Form'!$W$9:$W$684,1,FALSE),"Ikke med I order form"))</f>
        <v>Ikke med I order form</v>
      </c>
      <c r="AI619" s="171"/>
      <c r="AJ619" s="159"/>
      <c r="AK619" s="149"/>
      <c r="AL619" s="182"/>
      <c r="AM619" s="182"/>
      <c r="AN619" s="183"/>
      <c r="AP619" s="149">
        <v>7048652326416</v>
      </c>
      <c r="AQ619" s="149">
        <f t="shared" si="38"/>
        <v>7048652326416</v>
      </c>
      <c r="AR619" s="182">
        <f>INDEX(ATS!$A:$AE,MATCH(ATS!$AP619,ATS!$AD:$AD,0),1)</f>
        <v>828104</v>
      </c>
      <c r="AS619" s="182" t="str">
        <f>INDEX(ATS!$A:$AE,MATCH(ATS!$AP619,ATS!$AD:$AD,0),2)</f>
        <v>Hunter Shorts JR</v>
      </c>
      <c r="AT619" s="182" t="str">
        <f>INDEX(ATS!$A:$AE,MATCH(ATS!$AP619,ATS!$AD:$AD,0),4)</f>
        <v>RBLUE-164</v>
      </c>
      <c r="AU619" s="148" t="str">
        <f>INDEX(ATS!$A:$AE,MATCH(ATS!$AP619,ATS!$AD:$AD,0),7)</f>
        <v>Stock</v>
      </c>
    </row>
    <row r="620" spans="1:47" x14ac:dyDescent="0.2">
      <c r="A620" s="155">
        <v>820186</v>
      </c>
      <c r="B620" t="s">
        <v>292</v>
      </c>
      <c r="H620" s="155">
        <v>202137</v>
      </c>
      <c r="I620" s="155">
        <v>202137</v>
      </c>
      <c r="J620" s="155">
        <v>202137</v>
      </c>
      <c r="K620" s="155">
        <v>202137</v>
      </c>
      <c r="L620" s="155">
        <v>202137</v>
      </c>
      <c r="M620" s="155">
        <v>202137</v>
      </c>
      <c r="N620" s="155">
        <v>202137</v>
      </c>
      <c r="O620" s="155">
        <v>202137</v>
      </c>
      <c r="P620" s="155">
        <v>202137</v>
      </c>
      <c r="Q620" s="155">
        <v>202137</v>
      </c>
      <c r="R620" s="155">
        <v>202137</v>
      </c>
      <c r="S620" s="155">
        <v>202137</v>
      </c>
      <c r="T620" s="155">
        <v>202137</v>
      </c>
      <c r="U620" s="155">
        <v>202137</v>
      </c>
      <c r="V620" s="155">
        <v>202137</v>
      </c>
      <c r="W620" s="155">
        <v>202137</v>
      </c>
      <c r="X620" s="155">
        <v>202137</v>
      </c>
      <c r="Y620" s="155">
        <v>202137</v>
      </c>
      <c r="Z620" s="155">
        <v>202137</v>
      </c>
      <c r="AA620" s="155">
        <v>202137</v>
      </c>
      <c r="AC620" s="180" t="str">
        <f t="shared" si="39"/>
        <v>820186-</v>
      </c>
      <c r="AD620" s="181" t="str">
        <f>IF(B620="NET","",IF(B620="","",IFERROR(VLOOKUP(AC620,EAN!$A:$B,2,FALSE),"MANGLER - MÅ OPPDATERE EAN-FANEN")))</f>
        <v/>
      </c>
      <c r="AE620" s="180">
        <f t="shared" si="36"/>
        <v>202137</v>
      </c>
      <c r="AF620" s="180">
        <f t="shared" si="37"/>
        <v>202137</v>
      </c>
      <c r="AH620" s="149" t="str">
        <f>IF(B620="NET","",IFERROR(VLOOKUP(AD620,'2) Order Form'!$W$9:$W$684,1,FALSE),"Ikke med I order form"))</f>
        <v/>
      </c>
      <c r="AI620" s="171"/>
      <c r="AJ620" s="159"/>
      <c r="AK620" s="149"/>
      <c r="AL620" s="182"/>
      <c r="AM620" s="182"/>
      <c r="AN620" s="183"/>
      <c r="AP620" s="149">
        <v>7048652326423</v>
      </c>
      <c r="AQ620" s="149">
        <f t="shared" si="38"/>
        <v>7048652326423</v>
      </c>
      <c r="AR620" s="182">
        <f>INDEX(ATS!$A:$AE,MATCH(ATS!$AP620,ATS!$AD:$AD,0),1)</f>
        <v>828104</v>
      </c>
      <c r="AS620" s="182" t="str">
        <f>INDEX(ATS!$A:$AE,MATCH(ATS!$AP620,ATS!$AD:$AD,0),2)</f>
        <v>Hunter Shorts JR</v>
      </c>
      <c r="AT620" s="182" t="str">
        <f>INDEX(ATS!$A:$AE,MATCH(ATS!$AP620,ATS!$AD:$AD,0),4)</f>
        <v>SEGRY-128</v>
      </c>
      <c r="AU620" s="148" t="str">
        <f>INDEX(ATS!$A:$AE,MATCH(ATS!$AP620,ATS!$AD:$AD,0),7)</f>
        <v>Stock</v>
      </c>
    </row>
    <row r="621" spans="1:47" x14ac:dyDescent="0.2">
      <c r="A621">
        <v>820186</v>
      </c>
      <c r="B621" t="s">
        <v>2255</v>
      </c>
      <c r="C621" t="s">
        <v>4226</v>
      </c>
      <c r="D621" t="s">
        <v>2232</v>
      </c>
      <c r="E621" t="s">
        <v>2233</v>
      </c>
      <c r="F621" t="s">
        <v>84</v>
      </c>
      <c r="G621" t="s">
        <v>128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C621" s="180" t="str">
        <f t="shared" si="39"/>
        <v>820186-11001-OS</v>
      </c>
      <c r="AD621" s="181">
        <f>IF(B621="NET","",IF(B621="","",IFERROR(VLOOKUP(AC621,EAN!$A:$B,2,FALSE),"MANGLER - MÅ OPPDATERE EAN-FANEN")))</f>
        <v>7048652711991</v>
      </c>
      <c r="AE621" s="180">
        <f t="shared" si="36"/>
        <v>0</v>
      </c>
      <c r="AF621" s="180">
        <f t="shared" si="37"/>
        <v>0</v>
      </c>
      <c r="AH621" s="133" t="str">
        <f>IF(B621="NET","",IFERROR(VLOOKUP(AD621,'2) Order Form'!$W$9:$W$684,1,FALSE),"Ikke med I order form"))</f>
        <v>Ikke med I order form</v>
      </c>
      <c r="AJ621" s="159"/>
      <c r="AK621" s="149"/>
      <c r="AL621" s="182"/>
      <c r="AM621" s="182"/>
      <c r="AN621" s="183"/>
      <c r="AP621" s="149">
        <v>7048652326430</v>
      </c>
      <c r="AQ621" s="149">
        <f t="shared" si="38"/>
        <v>7048652326430</v>
      </c>
      <c r="AR621" s="182">
        <f>INDEX(ATS!$A:$AE,MATCH(ATS!$AP621,ATS!$AD:$AD,0),1)</f>
        <v>828104</v>
      </c>
      <c r="AS621" s="182" t="str">
        <f>INDEX(ATS!$A:$AE,MATCH(ATS!$AP621,ATS!$AD:$AD,0),2)</f>
        <v>Hunter Shorts JR</v>
      </c>
      <c r="AT621" s="182" t="str">
        <f>INDEX(ATS!$A:$AE,MATCH(ATS!$AP621,ATS!$AD:$AD,0),4)</f>
        <v>SEGRY-140</v>
      </c>
      <c r="AU621" s="148" t="str">
        <f>INDEX(ATS!$A:$AE,MATCH(ATS!$AP621,ATS!$AD:$AD,0),7)</f>
        <v>Stock</v>
      </c>
    </row>
    <row r="622" spans="1:47" x14ac:dyDescent="0.2">
      <c r="A622">
        <v>820186</v>
      </c>
      <c r="B622" t="s">
        <v>2255</v>
      </c>
      <c r="C622" t="s">
        <v>4226</v>
      </c>
      <c r="D622" t="s">
        <v>2234</v>
      </c>
      <c r="E622" t="s">
        <v>2235</v>
      </c>
      <c r="F622" t="s">
        <v>84</v>
      </c>
      <c r="G622" t="s">
        <v>128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C622" s="180" t="str">
        <f t="shared" si="39"/>
        <v>820186-77100-OS</v>
      </c>
      <c r="AD622" s="181">
        <f>IF(B622="NET","",IF(B622="","",IFERROR(VLOOKUP(AC622,EAN!$A:$B,2,FALSE),"MANGLER - MÅ OPPDATERE EAN-FANEN")))</f>
        <v>7048652712004</v>
      </c>
      <c r="AE622" s="180">
        <f t="shared" si="36"/>
        <v>0</v>
      </c>
      <c r="AF622" s="180">
        <f t="shared" si="37"/>
        <v>0</v>
      </c>
      <c r="AH622" s="133" t="str">
        <f>IF(B622="NET","",IFERROR(VLOOKUP(AD622,'2) Order Form'!$W$9:$W$684,1,FALSE),"Ikke med I order form"))</f>
        <v>Ikke med I order form</v>
      </c>
      <c r="AJ622" s="159"/>
      <c r="AK622" s="149"/>
      <c r="AL622" s="182"/>
      <c r="AM622" s="182"/>
      <c r="AN622" s="183"/>
      <c r="AP622" s="149">
        <v>7048652326447</v>
      </c>
      <c r="AQ622" s="149">
        <f t="shared" si="38"/>
        <v>7048652326447</v>
      </c>
      <c r="AR622" s="182">
        <f>INDEX(ATS!$A:$AE,MATCH(ATS!$AP622,ATS!$AD:$AD,0),1)</f>
        <v>828104</v>
      </c>
      <c r="AS622" s="182" t="str">
        <f>INDEX(ATS!$A:$AE,MATCH(ATS!$AP622,ATS!$AD:$AD,0),2)</f>
        <v>Hunter Shorts JR</v>
      </c>
      <c r="AT622" s="182" t="str">
        <f>INDEX(ATS!$A:$AE,MATCH(ATS!$AP622,ATS!$AD:$AD,0),4)</f>
        <v>SEGRY-152</v>
      </c>
      <c r="AU622" s="148" t="str">
        <f>INDEX(ATS!$A:$AE,MATCH(ATS!$AP622,ATS!$AD:$AD,0),7)</f>
        <v>Stock</v>
      </c>
    </row>
    <row r="623" spans="1:47" x14ac:dyDescent="0.2">
      <c r="A623">
        <v>820186</v>
      </c>
      <c r="B623" t="s">
        <v>2255</v>
      </c>
      <c r="C623" t="s">
        <v>4226</v>
      </c>
      <c r="D623" t="s">
        <v>2236</v>
      </c>
      <c r="E623" t="s">
        <v>94</v>
      </c>
      <c r="F623" t="s">
        <v>84</v>
      </c>
      <c r="G623" t="s">
        <v>128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C623" s="180" t="str">
        <f t="shared" si="39"/>
        <v>820186-99901-OS</v>
      </c>
      <c r="AD623" s="181">
        <f>IF(B623="NET","",IF(B623="","",IFERROR(VLOOKUP(AC623,EAN!$A:$B,2,FALSE),"MANGLER - MÅ OPPDATERE EAN-FANEN")))</f>
        <v>7048652712011</v>
      </c>
      <c r="AE623" s="180">
        <f t="shared" si="36"/>
        <v>0</v>
      </c>
      <c r="AF623" s="180">
        <f t="shared" si="37"/>
        <v>0</v>
      </c>
      <c r="AH623" s="133" t="str">
        <f>IF(B623="NET","",IFERROR(VLOOKUP(AD623,'2) Order Form'!$W$9:$W$684,1,FALSE),"Ikke med I order form"))</f>
        <v>Ikke med I order form</v>
      </c>
      <c r="AJ623" s="159"/>
      <c r="AK623" s="149"/>
      <c r="AL623" s="182"/>
      <c r="AM623" s="182"/>
      <c r="AN623" s="183"/>
      <c r="AP623" s="149">
        <v>7048652326454</v>
      </c>
      <c r="AQ623" s="149">
        <f t="shared" si="38"/>
        <v>7048652326454</v>
      </c>
      <c r="AR623" s="182">
        <f>INDEX(ATS!$A:$AE,MATCH(ATS!$AP623,ATS!$AD:$AD,0),1)</f>
        <v>828104</v>
      </c>
      <c r="AS623" s="182" t="str">
        <f>INDEX(ATS!$A:$AE,MATCH(ATS!$AP623,ATS!$AD:$AD,0),2)</f>
        <v>Hunter Shorts JR</v>
      </c>
      <c r="AT623" s="182" t="str">
        <f>INDEX(ATS!$A:$AE,MATCH(ATS!$AP623,ATS!$AD:$AD,0),4)</f>
        <v>SEGRY-164</v>
      </c>
      <c r="AU623" s="148" t="str">
        <f>INDEX(ATS!$A:$AE,MATCH(ATS!$AP623,ATS!$AD:$AD,0),7)</f>
        <v>Stock</v>
      </c>
    </row>
    <row r="624" spans="1:47" x14ac:dyDescent="0.2">
      <c r="A624">
        <v>820186</v>
      </c>
      <c r="B624" t="s">
        <v>2255</v>
      </c>
      <c r="C624" t="s">
        <v>4226</v>
      </c>
      <c r="D624" t="s">
        <v>2237</v>
      </c>
      <c r="E624" t="s">
        <v>2238</v>
      </c>
      <c r="F624" t="s">
        <v>84</v>
      </c>
      <c r="G624" t="s">
        <v>401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C624" s="180" t="str">
        <f t="shared" si="39"/>
        <v>820186-DPFRN-OS</v>
      </c>
      <c r="AD624" s="181">
        <f>IF(B624="NET","",IF(B624="","",IFERROR(VLOOKUP(AC624,EAN!$A:$B,2,FALSE),"MANGLER - MÅ OPPDATERE EAN-FANEN")))</f>
        <v>7048652460875</v>
      </c>
      <c r="AE624" s="180">
        <f t="shared" si="36"/>
        <v>0</v>
      </c>
      <c r="AF624" s="180">
        <f t="shared" si="37"/>
        <v>0</v>
      </c>
      <c r="AH624" s="133" t="str">
        <f>IF(B624="NET","",IFERROR(VLOOKUP(AD624,'2) Order Form'!$W$9:$W$684,1,FALSE),"Ikke med I order form"))</f>
        <v>Ikke med I order form</v>
      </c>
      <c r="AJ624" s="159"/>
      <c r="AK624" s="149"/>
      <c r="AL624" s="182"/>
      <c r="AM624" s="182"/>
      <c r="AN624" s="183"/>
      <c r="AP624" s="149">
        <v>7048652326706</v>
      </c>
      <c r="AQ624" s="149">
        <f t="shared" si="38"/>
        <v>7048652326706</v>
      </c>
      <c r="AR624" s="182">
        <f>INDEX(ATS!$A:$AE,MATCH(ATS!$AP624,ATS!$AD:$AD,0),1)</f>
        <v>828107</v>
      </c>
      <c r="AS624" s="182" t="str">
        <f>INDEX(ATS!$A:$AE,MATCH(ATS!$AP624,ATS!$AD:$AD,0),2)</f>
        <v>Hunter Gloves JR</v>
      </c>
      <c r="AT624" s="182" t="str">
        <f>INDEX(ATS!$A:$AE,MATCH(ATS!$AP624,ATS!$AD:$AD,0),4)</f>
        <v>BLACK-JR-M</v>
      </c>
      <c r="AU624" s="148" t="str">
        <f>INDEX(ATS!$A:$AE,MATCH(ATS!$AP624,ATS!$AD:$AD,0),7)</f>
        <v>Active</v>
      </c>
    </row>
    <row r="625" spans="1:47" x14ac:dyDescent="0.2">
      <c r="A625">
        <v>820186</v>
      </c>
      <c r="B625" t="s">
        <v>2255</v>
      </c>
      <c r="C625" t="s">
        <v>4226</v>
      </c>
      <c r="D625" t="s">
        <v>286</v>
      </c>
      <c r="E625" t="s">
        <v>92</v>
      </c>
      <c r="F625" t="s">
        <v>84</v>
      </c>
      <c r="G625" t="s">
        <v>401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C625" s="180" t="str">
        <f t="shared" si="39"/>
        <v>820186-RBLUE-OS</v>
      </c>
      <c r="AD625" s="181">
        <f>IF(B625="NET","",IF(B625="","",IFERROR(VLOOKUP(AC625,EAN!$A:$B,2,FALSE),"MANGLER - MÅ OPPDATERE EAN-FANEN")))</f>
        <v>7048652460882</v>
      </c>
      <c r="AE625" s="180">
        <f t="shared" si="36"/>
        <v>0</v>
      </c>
      <c r="AF625" s="180">
        <f t="shared" si="37"/>
        <v>0</v>
      </c>
      <c r="AH625" s="133" t="str">
        <f>IF(B625="NET","",IFERROR(VLOOKUP(AD625,'2) Order Form'!$W$9:$W$684,1,FALSE),"Ikke med I order form"))</f>
        <v>Ikke med I order form</v>
      </c>
      <c r="AJ625" s="159"/>
      <c r="AK625" s="149"/>
      <c r="AL625" s="182"/>
      <c r="AM625" s="182"/>
      <c r="AN625" s="183"/>
      <c r="AP625" s="149">
        <v>7048652326713</v>
      </c>
      <c r="AQ625" s="149">
        <f t="shared" si="38"/>
        <v>7048652326713</v>
      </c>
      <c r="AR625" s="182">
        <f>INDEX(ATS!$A:$AE,MATCH(ATS!$AP625,ATS!$AD:$AD,0),1)</f>
        <v>828107</v>
      </c>
      <c r="AS625" s="182" t="str">
        <f>INDEX(ATS!$A:$AE,MATCH(ATS!$AP625,ATS!$AD:$AD,0),2)</f>
        <v>Hunter Gloves JR</v>
      </c>
      <c r="AT625" s="182" t="str">
        <f>INDEX(ATS!$A:$AE,MATCH(ATS!$AP625,ATS!$AD:$AD,0),4)</f>
        <v>BLACK-JR-S</v>
      </c>
      <c r="AU625" s="148" t="str">
        <f>INDEX(ATS!$A:$AE,MATCH(ATS!$AP625,ATS!$AD:$AD,0),7)</f>
        <v>Active</v>
      </c>
    </row>
    <row r="626" spans="1:47" x14ac:dyDescent="0.2">
      <c r="A626">
        <v>820186</v>
      </c>
      <c r="B626" t="s">
        <v>2255</v>
      </c>
      <c r="C626" t="s">
        <v>4226</v>
      </c>
      <c r="D626" t="s">
        <v>2239</v>
      </c>
      <c r="E626" t="s">
        <v>100</v>
      </c>
      <c r="F626" t="s">
        <v>84</v>
      </c>
      <c r="G626" t="s">
        <v>401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C626" s="180" t="str">
        <f t="shared" si="39"/>
        <v>820186-RSWOD-OS</v>
      </c>
      <c r="AD626" s="181">
        <f>IF(B626="NET","",IF(B626="","",IFERROR(VLOOKUP(AC626,EAN!$A:$B,2,FALSE),"MANGLER - MÅ OPPDATERE EAN-FANEN")))</f>
        <v>7048652460899</v>
      </c>
      <c r="AE626" s="180">
        <f t="shared" si="36"/>
        <v>0</v>
      </c>
      <c r="AF626" s="180">
        <f t="shared" si="37"/>
        <v>0</v>
      </c>
      <c r="AH626" s="149" t="str">
        <f>IF(B626="NET","",IFERROR(VLOOKUP(AD626,'2) Order Form'!$W$9:$W$684,1,FALSE),"Ikke med I order form"))</f>
        <v>Ikke med I order form</v>
      </c>
      <c r="AI626" s="171"/>
      <c r="AJ626" s="159"/>
      <c r="AK626" s="149"/>
      <c r="AL626" s="182"/>
      <c r="AM626" s="182"/>
      <c r="AN626" s="183"/>
      <c r="AP626" s="149">
        <v>7048652326720</v>
      </c>
      <c r="AQ626" s="149">
        <f t="shared" si="38"/>
        <v>7048652326720</v>
      </c>
      <c r="AR626" s="182">
        <f>INDEX(ATS!$A:$AE,MATCH(ATS!$AP626,ATS!$AD:$AD,0),1)</f>
        <v>828107</v>
      </c>
      <c r="AS626" s="182" t="str">
        <f>INDEX(ATS!$A:$AE,MATCH(ATS!$AP626,ATS!$AD:$AD,0),2)</f>
        <v>Hunter Gloves JR</v>
      </c>
      <c r="AT626" s="182" t="str">
        <f>INDEX(ATS!$A:$AE,MATCH(ATS!$AP626,ATS!$AD:$AD,0),4)</f>
        <v>HYDRO-JR-M</v>
      </c>
      <c r="AU626" s="148" t="str">
        <f>INDEX(ATS!$A:$AE,MATCH(ATS!$AP626,ATS!$AD:$AD,0),7)</f>
        <v>Stock</v>
      </c>
    </row>
    <row r="627" spans="1:47" x14ac:dyDescent="0.2">
      <c r="A627">
        <v>820186</v>
      </c>
      <c r="B627" t="s">
        <v>2255</v>
      </c>
      <c r="C627" t="s">
        <v>4226</v>
      </c>
      <c r="D627" t="s">
        <v>155</v>
      </c>
      <c r="E627" t="s">
        <v>93</v>
      </c>
      <c r="F627" t="s">
        <v>84</v>
      </c>
      <c r="G627" t="s">
        <v>401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C627" s="180" t="str">
        <f t="shared" si="39"/>
        <v>820186-SEGRY-OS</v>
      </c>
      <c r="AD627" s="181">
        <f>IF(B627="NET","",IF(B627="","",IFERROR(VLOOKUP(AC627,EAN!$A:$B,2,FALSE),"MANGLER - MÅ OPPDATERE EAN-FANEN")))</f>
        <v>7048652460905</v>
      </c>
      <c r="AE627" s="180">
        <f t="shared" si="36"/>
        <v>0</v>
      </c>
      <c r="AF627" s="180">
        <f t="shared" si="37"/>
        <v>0</v>
      </c>
      <c r="AH627" s="149" t="str">
        <f>IF(B627="NET","",IFERROR(VLOOKUP(AD627,'2) Order Form'!$W$9:$W$684,1,FALSE),"Ikke med I order form"))</f>
        <v>Ikke med I order form</v>
      </c>
      <c r="AI627" s="171"/>
      <c r="AJ627" s="159"/>
      <c r="AK627" s="149"/>
      <c r="AL627" s="182"/>
      <c r="AM627" s="182"/>
      <c r="AN627" s="183"/>
      <c r="AP627" s="149">
        <v>7048652326737</v>
      </c>
      <c r="AQ627" s="149">
        <f t="shared" si="38"/>
        <v>7048652326737</v>
      </c>
      <c r="AR627" s="182">
        <f>INDEX(ATS!$A:$AE,MATCH(ATS!$AP627,ATS!$AD:$AD,0),1)</f>
        <v>828107</v>
      </c>
      <c r="AS627" s="182" t="str">
        <f>INDEX(ATS!$A:$AE,MATCH(ATS!$AP627,ATS!$AD:$AD,0),2)</f>
        <v>Hunter Gloves JR</v>
      </c>
      <c r="AT627" s="182" t="str">
        <f>INDEX(ATS!$A:$AE,MATCH(ATS!$AP627,ATS!$AD:$AD,0),4)</f>
        <v>HYDRO-JR-S</v>
      </c>
      <c r="AU627" s="148" t="str">
        <f>INDEX(ATS!$A:$AE,MATCH(ATS!$AP627,ATS!$AD:$AD,0),7)</f>
        <v>Stock</v>
      </c>
    </row>
    <row r="628" spans="1:47" x14ac:dyDescent="0.2">
      <c r="A628" s="155">
        <v>820187</v>
      </c>
      <c r="B628" t="s">
        <v>292</v>
      </c>
      <c r="H628" s="155">
        <v>202137</v>
      </c>
      <c r="I628" s="155">
        <v>202137</v>
      </c>
      <c r="J628" s="155">
        <v>202137</v>
      </c>
      <c r="K628" s="155">
        <v>202137</v>
      </c>
      <c r="L628" s="155">
        <v>202137</v>
      </c>
      <c r="M628" s="155">
        <v>202137</v>
      </c>
      <c r="N628" s="155">
        <v>202137</v>
      </c>
      <c r="O628" s="155">
        <v>202137</v>
      </c>
      <c r="P628" s="155">
        <v>202137</v>
      </c>
      <c r="Q628" s="155">
        <v>202137</v>
      </c>
      <c r="R628" s="155">
        <v>202137</v>
      </c>
      <c r="S628" s="155">
        <v>202137</v>
      </c>
      <c r="T628" s="155">
        <v>202137</v>
      </c>
      <c r="U628" s="155">
        <v>202137</v>
      </c>
      <c r="V628" s="155">
        <v>202137</v>
      </c>
      <c r="W628" s="155">
        <v>202137</v>
      </c>
      <c r="X628" s="155">
        <v>202137</v>
      </c>
      <c r="Y628" s="155">
        <v>202137</v>
      </c>
      <c r="Z628" s="155">
        <v>202137</v>
      </c>
      <c r="AA628" s="155">
        <v>202137</v>
      </c>
      <c r="AC628" s="180" t="str">
        <f t="shared" si="39"/>
        <v>820187-</v>
      </c>
      <c r="AD628" s="181" t="str">
        <f>IF(B628="NET","",IF(B628="","",IFERROR(VLOOKUP(AC628,EAN!$A:$B,2,FALSE),"MANGLER - MÅ OPPDATERE EAN-FANEN")))</f>
        <v/>
      </c>
      <c r="AE628" s="180">
        <f t="shared" si="36"/>
        <v>202137</v>
      </c>
      <c r="AF628" s="180">
        <f t="shared" si="37"/>
        <v>202137</v>
      </c>
      <c r="AH628" s="149" t="str">
        <f>IF(B628="NET","",IFERROR(VLOOKUP(AD628,'2) Order Form'!$W$9:$W$684,1,FALSE),"Ikke med I order form"))</f>
        <v/>
      </c>
      <c r="AI628" s="171"/>
      <c r="AJ628" s="159"/>
      <c r="AK628" s="149"/>
      <c r="AL628" s="182"/>
      <c r="AM628" s="182"/>
      <c r="AN628" s="183"/>
      <c r="AP628" s="149">
        <v>7048652326928</v>
      </c>
      <c r="AQ628" s="149">
        <f t="shared" si="38"/>
        <v>7048652326928</v>
      </c>
      <c r="AR628" s="182">
        <f>INDEX(ATS!$A:$AE,MATCH(ATS!$AP628,ATS!$AD:$AD,0),1)</f>
        <v>828150</v>
      </c>
      <c r="AS628" s="182" t="str">
        <f>INDEX(ATS!$A:$AE,MATCH(ATS!$AP628,ATS!$AD:$AD,0),2)</f>
        <v>Hunter Merino Socks JR</v>
      </c>
      <c r="AT628" s="182" t="str">
        <f>INDEX(ATS!$A:$AE,MATCH(ATS!$AP628,ATS!$AD:$AD,0),4)</f>
        <v>GRBE-34/36</v>
      </c>
      <c r="AU628" s="148" t="str">
        <f>INDEX(ATS!$A:$AE,MATCH(ATS!$AP628,ATS!$AD:$AD,0),7)</f>
        <v>Stock</v>
      </c>
    </row>
    <row r="629" spans="1:47" x14ac:dyDescent="0.2">
      <c r="A629">
        <v>820187</v>
      </c>
      <c r="B629" t="s">
        <v>2256</v>
      </c>
      <c r="C629" t="s">
        <v>4226</v>
      </c>
      <c r="D629" t="s">
        <v>2241</v>
      </c>
      <c r="E629" t="s">
        <v>2242</v>
      </c>
      <c r="F629" t="s">
        <v>84</v>
      </c>
      <c r="G629" t="s">
        <v>128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C629" s="180" t="str">
        <f t="shared" si="39"/>
        <v>820187-56000-OS</v>
      </c>
      <c r="AD629" s="181">
        <f>IF(B629="NET","",IF(B629="","",IFERROR(VLOOKUP(AC629,EAN!$A:$B,2,FALSE),"MANGLER - MÅ OPPDATERE EAN-FANEN")))</f>
        <v>7048652714367</v>
      </c>
      <c r="AE629" s="180">
        <f t="shared" si="36"/>
        <v>0</v>
      </c>
      <c r="AF629" s="180">
        <f t="shared" si="37"/>
        <v>0</v>
      </c>
      <c r="AH629" s="149" t="str">
        <f>IF(B629="NET","",IFERROR(VLOOKUP(AD629,'2) Order Form'!$W$9:$W$684,1,FALSE),"Ikke med I order form"))</f>
        <v>Ikke med I order form</v>
      </c>
      <c r="AI629" s="171"/>
      <c r="AJ629" s="159"/>
      <c r="AK629" s="149"/>
      <c r="AL629" s="182"/>
      <c r="AM629" s="182"/>
      <c r="AN629" s="183"/>
      <c r="AP629" s="149">
        <v>7048652326935</v>
      </c>
      <c r="AQ629" s="149">
        <f t="shared" si="38"/>
        <v>7048652326935</v>
      </c>
      <c r="AR629" s="182">
        <f>INDEX(ATS!$A:$AE,MATCH(ATS!$AP629,ATS!$AD:$AD,0),1)</f>
        <v>828150</v>
      </c>
      <c r="AS629" s="182" t="str">
        <f>INDEX(ATS!$A:$AE,MATCH(ATS!$AP629,ATS!$AD:$AD,0),2)</f>
        <v>Hunter Merino Socks JR</v>
      </c>
      <c r="AT629" s="182" t="str">
        <f>INDEX(ATS!$A:$AE,MATCH(ATS!$AP629,ATS!$AD:$AD,0),4)</f>
        <v>ONBE-34/36</v>
      </c>
      <c r="AU629" s="148" t="str">
        <f>INDEX(ATS!$A:$AE,MATCH(ATS!$AP629,ATS!$AD:$AD,0),7)</f>
        <v>Stock</v>
      </c>
    </row>
    <row r="630" spans="1:47" x14ac:dyDescent="0.2">
      <c r="A630">
        <v>820187</v>
      </c>
      <c r="B630" t="s">
        <v>2256</v>
      </c>
      <c r="C630" t="s">
        <v>4226</v>
      </c>
      <c r="D630" t="s">
        <v>2236</v>
      </c>
      <c r="E630" t="s">
        <v>94</v>
      </c>
      <c r="F630" t="s">
        <v>84</v>
      </c>
      <c r="G630" t="s">
        <v>128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C630" s="180" t="str">
        <f t="shared" si="39"/>
        <v>820187-99901-OS</v>
      </c>
      <c r="AD630" s="181">
        <f>IF(B630="NET","",IF(B630="","",IFERROR(VLOOKUP(AC630,EAN!$A:$B,2,FALSE),"MANGLER - MÅ OPPDATERE EAN-FANEN")))</f>
        <v>7048652714374</v>
      </c>
      <c r="AE630" s="180">
        <f t="shared" si="36"/>
        <v>0</v>
      </c>
      <c r="AF630" s="180">
        <f t="shared" si="37"/>
        <v>0</v>
      </c>
      <c r="AH630" s="149" t="str">
        <f>IF(B630="NET","",IFERROR(VLOOKUP(AD630,'2) Order Form'!$W$9:$W$684,1,FALSE),"Ikke med I order form"))</f>
        <v>Ikke med I order form</v>
      </c>
      <c r="AI630" s="171"/>
      <c r="AJ630" s="159"/>
      <c r="AK630" s="149"/>
      <c r="AL630" s="182"/>
      <c r="AM630" s="182"/>
      <c r="AN630" s="183"/>
      <c r="AP630" s="149">
        <v>7048652535160</v>
      </c>
      <c r="AQ630" s="149">
        <f t="shared" si="38"/>
        <v>7048652535160</v>
      </c>
      <c r="AR630" s="182">
        <f>INDEX(ATS!$A:$AE,MATCH(ATS!$AP630,ATS!$AD:$AD,0),1)</f>
        <v>828169</v>
      </c>
      <c r="AS630" s="182" t="str">
        <f>INDEX(ATS!$A:$AE,MATCH(ATS!$AP630,ATS!$AD:$AD,0),2)</f>
        <v>Chaser Hoodie M</v>
      </c>
      <c r="AT630" s="182" t="str">
        <f>INDEX(ATS!$A:$AE,MATCH(ATS!$AP630,ATS!$AD:$AD,0),4)</f>
        <v>BLACK-S</v>
      </c>
      <c r="AU630" s="148" t="str">
        <f>INDEX(ATS!$A:$AE,MATCH(ATS!$AP630,ATS!$AD:$AD,0),7)</f>
        <v>Active</v>
      </c>
    </row>
    <row r="631" spans="1:47" x14ac:dyDescent="0.2">
      <c r="A631">
        <v>820187</v>
      </c>
      <c r="B631" t="s">
        <v>2256</v>
      </c>
      <c r="C631" t="s">
        <v>4226</v>
      </c>
      <c r="D631" t="s">
        <v>141</v>
      </c>
      <c r="E631" t="s">
        <v>94</v>
      </c>
      <c r="F631" t="s">
        <v>84</v>
      </c>
      <c r="G631" t="s">
        <v>401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C631" s="180" t="str">
        <f t="shared" si="39"/>
        <v>820187-BLACK-OS</v>
      </c>
      <c r="AD631" s="181">
        <f>IF(B631="NET","",IF(B631="","",IFERROR(VLOOKUP(AC631,EAN!$A:$B,2,FALSE),"MANGLER - MÅ OPPDATERE EAN-FANEN")))</f>
        <v>7048652460813</v>
      </c>
      <c r="AE631" s="180">
        <f t="shared" si="36"/>
        <v>0</v>
      </c>
      <c r="AF631" s="180">
        <f t="shared" si="37"/>
        <v>0</v>
      </c>
      <c r="AH631" s="149" t="str">
        <f>IF(B631="NET","",IFERROR(VLOOKUP(AD631,'2) Order Form'!$W$9:$W$684,1,FALSE),"Ikke med I order form"))</f>
        <v>Ikke med I order form</v>
      </c>
      <c r="AI631" s="171"/>
      <c r="AJ631" s="159"/>
      <c r="AK631" s="149"/>
      <c r="AL631" s="182"/>
      <c r="AM631" s="182"/>
      <c r="AN631" s="183"/>
      <c r="AP631" s="149">
        <v>7048652535153</v>
      </c>
      <c r="AQ631" s="149">
        <f t="shared" si="38"/>
        <v>7048652535153</v>
      </c>
      <c r="AR631" s="182">
        <f>INDEX(ATS!$A:$AE,MATCH(ATS!$AP631,ATS!$AD:$AD,0),1)</f>
        <v>828169</v>
      </c>
      <c r="AS631" s="182" t="str">
        <f>INDEX(ATS!$A:$AE,MATCH(ATS!$AP631,ATS!$AD:$AD,0),2)</f>
        <v>Chaser Hoodie M</v>
      </c>
      <c r="AT631" s="182" t="str">
        <f>INDEX(ATS!$A:$AE,MATCH(ATS!$AP631,ATS!$AD:$AD,0),4)</f>
        <v>BLACK-M</v>
      </c>
      <c r="AU631" s="148" t="str">
        <f>INDEX(ATS!$A:$AE,MATCH(ATS!$AP631,ATS!$AD:$AD,0),7)</f>
        <v>Active</v>
      </c>
    </row>
    <row r="632" spans="1:47" x14ac:dyDescent="0.2">
      <c r="A632">
        <v>820187</v>
      </c>
      <c r="B632" t="s">
        <v>2256</v>
      </c>
      <c r="C632" t="s">
        <v>4226</v>
      </c>
      <c r="D632" t="s">
        <v>2243</v>
      </c>
      <c r="E632" t="s">
        <v>134</v>
      </c>
      <c r="F632" t="s">
        <v>84</v>
      </c>
      <c r="G632" t="s">
        <v>128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C632" s="180" t="str">
        <f t="shared" si="39"/>
        <v>820187-BTWHT-OS</v>
      </c>
      <c r="AD632" s="181">
        <f>IF(B632="NET","",IF(B632="","",IFERROR(VLOOKUP(AC632,EAN!$A:$B,2,FALSE),"MANGLER - MÅ OPPDATERE EAN-FANEN")))</f>
        <v>7048652607010</v>
      </c>
      <c r="AE632" s="180">
        <f t="shared" si="36"/>
        <v>0</v>
      </c>
      <c r="AF632" s="180">
        <f t="shared" si="37"/>
        <v>0</v>
      </c>
      <c r="AH632" s="149" t="str">
        <f>IF(B632="NET","",IFERROR(VLOOKUP(AD632,'2) Order Form'!$W$9:$W$684,1,FALSE),"Ikke med I order form"))</f>
        <v>Ikke med I order form</v>
      </c>
      <c r="AI632" s="171"/>
      <c r="AJ632" s="159"/>
      <c r="AK632" s="149"/>
      <c r="AL632" s="182"/>
      <c r="AM632" s="182"/>
      <c r="AN632" s="183"/>
      <c r="AP632" s="149">
        <v>7048652535146</v>
      </c>
      <c r="AQ632" s="149">
        <f t="shared" si="38"/>
        <v>7048652535146</v>
      </c>
      <c r="AR632" s="182">
        <f>INDEX(ATS!$A:$AE,MATCH(ATS!$AP632,ATS!$AD:$AD,0),1)</f>
        <v>828169</v>
      </c>
      <c r="AS632" s="182" t="str">
        <f>INDEX(ATS!$A:$AE,MATCH(ATS!$AP632,ATS!$AD:$AD,0),2)</f>
        <v>Chaser Hoodie M</v>
      </c>
      <c r="AT632" s="182" t="str">
        <f>INDEX(ATS!$A:$AE,MATCH(ATS!$AP632,ATS!$AD:$AD,0),4)</f>
        <v>BLACK-L</v>
      </c>
      <c r="AU632" s="148" t="str">
        <f>INDEX(ATS!$A:$AE,MATCH(ATS!$AP632,ATS!$AD:$AD,0),7)</f>
        <v>Active</v>
      </c>
    </row>
    <row r="633" spans="1:47" x14ac:dyDescent="0.2">
      <c r="A633">
        <v>820187</v>
      </c>
      <c r="B633" t="s">
        <v>2256</v>
      </c>
      <c r="C633" t="s">
        <v>4226</v>
      </c>
      <c r="D633" t="s">
        <v>2244</v>
      </c>
      <c r="E633" t="s">
        <v>2245</v>
      </c>
      <c r="F633" t="s">
        <v>84</v>
      </c>
      <c r="G633" t="s">
        <v>401</v>
      </c>
      <c r="H633">
        <v>2</v>
      </c>
      <c r="I633">
        <v>2</v>
      </c>
      <c r="J633">
        <v>2</v>
      </c>
      <c r="K633">
        <v>2</v>
      </c>
      <c r="L633">
        <v>2</v>
      </c>
      <c r="M633">
        <v>2</v>
      </c>
      <c r="N633">
        <v>2</v>
      </c>
      <c r="O633">
        <v>2</v>
      </c>
      <c r="P633">
        <v>2</v>
      </c>
      <c r="Q633">
        <v>2</v>
      </c>
      <c r="R633">
        <v>2</v>
      </c>
      <c r="S633">
        <v>2</v>
      </c>
      <c r="T633">
        <v>2</v>
      </c>
      <c r="U633">
        <v>2</v>
      </c>
      <c r="V633">
        <v>2</v>
      </c>
      <c r="W633">
        <v>2</v>
      </c>
      <c r="X633">
        <v>2</v>
      </c>
      <c r="Y633">
        <v>2</v>
      </c>
      <c r="Z633">
        <v>2</v>
      </c>
      <c r="AA633">
        <v>2</v>
      </c>
      <c r="AC633" s="180" t="str">
        <f t="shared" si="39"/>
        <v>820187-KRBIN-OS</v>
      </c>
      <c r="AD633" s="181">
        <f>IF(B633="NET","",IF(B633="","",IFERROR(VLOOKUP(AC633,EAN!$A:$B,2,FALSE),"MANGLER - MÅ OPPDATERE EAN-FANEN")))</f>
        <v>7048652607027</v>
      </c>
      <c r="AE633" s="180">
        <f t="shared" si="36"/>
        <v>2</v>
      </c>
      <c r="AF633" s="180">
        <f t="shared" si="37"/>
        <v>2</v>
      </c>
      <c r="AH633" s="149" t="str">
        <f>IF(B633="NET","",IFERROR(VLOOKUP(AD633,'2) Order Form'!$W$9:$W$684,1,FALSE),"Ikke med I order form"))</f>
        <v>Ikke med I order form</v>
      </c>
      <c r="AI633" s="171"/>
      <c r="AJ633" s="159"/>
      <c r="AK633" s="149"/>
      <c r="AL633" s="182"/>
      <c r="AM633" s="182"/>
      <c r="AN633" s="183"/>
      <c r="AP633" s="149">
        <v>7048652535177</v>
      </c>
      <c r="AQ633" s="149">
        <f t="shared" si="38"/>
        <v>7048652535177</v>
      </c>
      <c r="AR633" s="182">
        <f>INDEX(ATS!$A:$AE,MATCH(ATS!$AP633,ATS!$AD:$AD,0),1)</f>
        <v>828169</v>
      </c>
      <c r="AS633" s="182" t="str">
        <f>INDEX(ATS!$A:$AE,MATCH(ATS!$AP633,ATS!$AD:$AD,0),2)</f>
        <v>Chaser Hoodie M</v>
      </c>
      <c r="AT633" s="182" t="str">
        <f>INDEX(ATS!$A:$AE,MATCH(ATS!$AP633,ATS!$AD:$AD,0),4)</f>
        <v>BLACK-XL</v>
      </c>
      <c r="AU633" s="148" t="str">
        <f>INDEX(ATS!$A:$AE,MATCH(ATS!$AP633,ATS!$AD:$AD,0),7)</f>
        <v>Active</v>
      </c>
    </row>
    <row r="634" spans="1:47" x14ac:dyDescent="0.2">
      <c r="A634">
        <v>820187</v>
      </c>
      <c r="B634" t="s">
        <v>2256</v>
      </c>
      <c r="C634" t="s">
        <v>4226</v>
      </c>
      <c r="D634" t="s">
        <v>2246</v>
      </c>
      <c r="E634" t="s">
        <v>2214</v>
      </c>
      <c r="F634" t="s">
        <v>84</v>
      </c>
      <c r="G634" t="s">
        <v>401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C634" s="180" t="str">
        <f t="shared" si="39"/>
        <v>820187-OCHER-OS</v>
      </c>
      <c r="AD634" s="181">
        <f>IF(B634="NET","",IF(B634="","",IFERROR(VLOOKUP(AC634,EAN!$A:$B,2,FALSE),"MANGLER - MÅ OPPDATERE EAN-FANEN")))</f>
        <v>7048652460820</v>
      </c>
      <c r="AE634" s="180">
        <f t="shared" si="36"/>
        <v>0</v>
      </c>
      <c r="AF634" s="180">
        <f t="shared" si="37"/>
        <v>0</v>
      </c>
      <c r="AH634" s="133" t="str">
        <f>IF(B634="NET","",IFERROR(VLOOKUP(AD634,'2) Order Form'!$W$9:$W$684,1,FALSE),"Ikke med I order form"))</f>
        <v>Ikke med I order form</v>
      </c>
      <c r="AJ634" s="159"/>
      <c r="AK634" s="149"/>
      <c r="AL634" s="182"/>
      <c r="AM634" s="182"/>
      <c r="AN634" s="183"/>
      <c r="AP634" s="149">
        <v>7048652535665</v>
      </c>
      <c r="AQ634" s="149">
        <f t="shared" si="38"/>
        <v>7048652535665</v>
      </c>
      <c r="AR634" s="182">
        <f>INDEX(ATS!$A:$AE,MATCH(ATS!$AP634,ATS!$AD:$AD,0),1)</f>
        <v>828174</v>
      </c>
      <c r="AS634" s="182" t="str">
        <f>INDEX(ATS!$A:$AE,MATCH(ATS!$AP634,ATS!$AD:$AD,0),2)</f>
        <v>Chaser Sweater M</v>
      </c>
      <c r="AT634" s="182" t="str">
        <f>INDEX(ATS!$A:$AE,MATCH(ATS!$AP634,ATS!$AD:$AD,0),4)</f>
        <v>BLACK-S</v>
      </c>
      <c r="AU634" s="148" t="str">
        <f>INDEX(ATS!$A:$AE,MATCH(ATS!$AP634,ATS!$AD:$AD,0),7)</f>
        <v>Active</v>
      </c>
    </row>
    <row r="635" spans="1:47" x14ac:dyDescent="0.2">
      <c r="A635">
        <v>820187</v>
      </c>
      <c r="B635" t="s">
        <v>2256</v>
      </c>
      <c r="C635" t="s">
        <v>4226</v>
      </c>
      <c r="D635" t="s">
        <v>2247</v>
      </c>
      <c r="E635" t="s">
        <v>2198</v>
      </c>
      <c r="F635" t="s">
        <v>84</v>
      </c>
      <c r="G635" t="s">
        <v>401</v>
      </c>
      <c r="H635">
        <v>19</v>
      </c>
      <c r="I635">
        <v>19</v>
      </c>
      <c r="J635">
        <v>19</v>
      </c>
      <c r="K635">
        <v>19</v>
      </c>
      <c r="L635">
        <v>19</v>
      </c>
      <c r="M635">
        <v>19</v>
      </c>
      <c r="N635">
        <v>19</v>
      </c>
      <c r="O635">
        <v>19</v>
      </c>
      <c r="P635">
        <v>19</v>
      </c>
      <c r="Q635">
        <v>19</v>
      </c>
      <c r="R635">
        <v>19</v>
      </c>
      <c r="S635">
        <v>19</v>
      </c>
      <c r="T635">
        <v>19</v>
      </c>
      <c r="U635">
        <v>19</v>
      </c>
      <c r="V635">
        <v>19</v>
      </c>
      <c r="W635">
        <v>19</v>
      </c>
      <c r="X635">
        <v>19</v>
      </c>
      <c r="Y635">
        <v>19</v>
      </c>
      <c r="Z635">
        <v>19</v>
      </c>
      <c r="AA635">
        <v>19</v>
      </c>
      <c r="AC635" s="180" t="str">
        <f t="shared" si="39"/>
        <v>820187-OMI-OS</v>
      </c>
      <c r="AD635" s="181">
        <f>IF(B635="NET","",IF(B635="","",IFERROR(VLOOKUP(AC635,EAN!$A:$B,2,FALSE),"MANGLER - MÅ OPPDATERE EAN-FANEN")))</f>
        <v>7048652607034</v>
      </c>
      <c r="AE635" s="180">
        <f t="shared" si="36"/>
        <v>19</v>
      </c>
      <c r="AF635" s="180">
        <f t="shared" si="37"/>
        <v>19</v>
      </c>
      <c r="AH635" s="149" t="str">
        <f>IF(B635="NET","",IFERROR(VLOOKUP(AD635,'2) Order Form'!$W$9:$W$684,1,FALSE),"Ikke med I order form"))</f>
        <v>Ikke med I order form</v>
      </c>
      <c r="AI635" s="171"/>
      <c r="AJ635" s="159"/>
      <c r="AK635" s="149"/>
      <c r="AL635" s="182"/>
      <c r="AM635" s="182"/>
      <c r="AN635" s="183"/>
      <c r="AP635" s="149">
        <v>7048652535658</v>
      </c>
      <c r="AQ635" s="149">
        <f t="shared" si="38"/>
        <v>7048652535658</v>
      </c>
      <c r="AR635" s="182">
        <f>INDEX(ATS!$A:$AE,MATCH(ATS!$AP635,ATS!$AD:$AD,0),1)</f>
        <v>828174</v>
      </c>
      <c r="AS635" s="182" t="str">
        <f>INDEX(ATS!$A:$AE,MATCH(ATS!$AP635,ATS!$AD:$AD,0),2)</f>
        <v>Chaser Sweater M</v>
      </c>
      <c r="AT635" s="182" t="str">
        <f>INDEX(ATS!$A:$AE,MATCH(ATS!$AP635,ATS!$AD:$AD,0),4)</f>
        <v>BLACK-M</v>
      </c>
      <c r="AU635" s="148" t="str">
        <f>INDEX(ATS!$A:$AE,MATCH(ATS!$AP635,ATS!$AD:$AD,0),7)</f>
        <v>Active</v>
      </c>
    </row>
    <row r="636" spans="1:47" x14ac:dyDescent="0.2">
      <c r="A636">
        <v>820187</v>
      </c>
      <c r="B636" t="s">
        <v>2256</v>
      </c>
      <c r="C636" t="s">
        <v>4226</v>
      </c>
      <c r="D636" t="s">
        <v>2239</v>
      </c>
      <c r="E636" t="s">
        <v>100</v>
      </c>
      <c r="F636" t="s">
        <v>84</v>
      </c>
      <c r="G636" t="s">
        <v>401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C636" s="180" t="str">
        <f t="shared" si="39"/>
        <v>820187-RSWOD-OS</v>
      </c>
      <c r="AD636" s="181">
        <f>IF(B636="NET","",IF(B636="","",IFERROR(VLOOKUP(AC636,EAN!$A:$B,2,FALSE),"MANGLER - MÅ OPPDATERE EAN-FANEN")))</f>
        <v>7048652460837</v>
      </c>
      <c r="AE636" s="180">
        <f t="shared" si="36"/>
        <v>0</v>
      </c>
      <c r="AF636" s="180">
        <f t="shared" si="37"/>
        <v>0</v>
      </c>
      <c r="AH636" s="149" t="str">
        <f>IF(B636="NET","",IFERROR(VLOOKUP(AD636,'2) Order Form'!$W$9:$W$684,1,FALSE),"Ikke med I order form"))</f>
        <v>Ikke med I order form</v>
      </c>
      <c r="AI636" s="171"/>
      <c r="AJ636" s="159"/>
      <c r="AK636" s="149"/>
      <c r="AL636" s="182"/>
      <c r="AM636" s="182"/>
      <c r="AN636" s="183"/>
      <c r="AP636" s="149">
        <v>7048652535641</v>
      </c>
      <c r="AQ636" s="149">
        <f t="shared" si="38"/>
        <v>7048652535641</v>
      </c>
      <c r="AR636" s="182">
        <f>INDEX(ATS!$A:$AE,MATCH(ATS!$AP636,ATS!$AD:$AD,0),1)</f>
        <v>828174</v>
      </c>
      <c r="AS636" s="182" t="str">
        <f>INDEX(ATS!$A:$AE,MATCH(ATS!$AP636,ATS!$AD:$AD,0),2)</f>
        <v>Chaser Sweater M</v>
      </c>
      <c r="AT636" s="182" t="str">
        <f>INDEX(ATS!$A:$AE,MATCH(ATS!$AP636,ATS!$AD:$AD,0),4)</f>
        <v>BLACK-L</v>
      </c>
      <c r="AU636" s="148" t="str">
        <f>INDEX(ATS!$A:$AE,MATCH(ATS!$AP636,ATS!$AD:$AD,0),7)</f>
        <v>Active</v>
      </c>
    </row>
    <row r="637" spans="1:47" x14ac:dyDescent="0.2">
      <c r="A637" s="155">
        <v>820189</v>
      </c>
      <c r="B637" t="s">
        <v>292</v>
      </c>
      <c r="H637" s="155">
        <v>202137</v>
      </c>
      <c r="I637" s="155">
        <v>202137</v>
      </c>
      <c r="J637" s="155">
        <v>202137</v>
      </c>
      <c r="K637" s="155">
        <v>202137</v>
      </c>
      <c r="L637" s="155">
        <v>202137</v>
      </c>
      <c r="M637" s="155">
        <v>202137</v>
      </c>
      <c r="N637" s="155">
        <v>202137</v>
      </c>
      <c r="O637" s="155">
        <v>202137</v>
      </c>
      <c r="P637" s="155">
        <v>202137</v>
      </c>
      <c r="Q637" s="155">
        <v>202137</v>
      </c>
      <c r="R637" s="155">
        <v>202137</v>
      </c>
      <c r="S637" s="155">
        <v>202137</v>
      </c>
      <c r="T637" s="155">
        <v>202137</v>
      </c>
      <c r="U637" s="155">
        <v>202137</v>
      </c>
      <c r="V637" s="155">
        <v>202137</v>
      </c>
      <c r="W637" s="155">
        <v>202137</v>
      </c>
      <c r="X637" s="155">
        <v>202137</v>
      </c>
      <c r="Y637" s="155">
        <v>202137</v>
      </c>
      <c r="Z637" s="155">
        <v>202137</v>
      </c>
      <c r="AA637" s="155">
        <v>202137</v>
      </c>
      <c r="AC637" s="180" t="str">
        <f t="shared" si="39"/>
        <v>820189-</v>
      </c>
      <c r="AD637" s="181" t="str">
        <f>IF(B637="NET","",IF(B637="","",IFERROR(VLOOKUP(AC637,EAN!$A:$B,2,FALSE),"MANGLER - MÅ OPPDATERE EAN-FANEN")))</f>
        <v/>
      </c>
      <c r="AE637" s="180">
        <f t="shared" si="36"/>
        <v>202137</v>
      </c>
      <c r="AF637" s="180">
        <f t="shared" si="37"/>
        <v>202137</v>
      </c>
      <c r="AH637" s="149" t="str">
        <f>IF(B637="NET","",IFERROR(VLOOKUP(AD637,'2) Order Form'!$W$9:$W$684,1,FALSE),"Ikke med I order form"))</f>
        <v/>
      </c>
      <c r="AI637" s="171"/>
      <c r="AJ637" s="159"/>
      <c r="AK637" s="149"/>
      <c r="AL637" s="182"/>
      <c r="AM637" s="182"/>
      <c r="AN637" s="183"/>
      <c r="AP637" s="149">
        <v>7048652535672</v>
      </c>
      <c r="AQ637" s="149">
        <f t="shared" si="38"/>
        <v>7048652535672</v>
      </c>
      <c r="AR637" s="182">
        <f>INDEX(ATS!$A:$AE,MATCH(ATS!$AP637,ATS!$AD:$AD,0),1)</f>
        <v>828174</v>
      </c>
      <c r="AS637" s="182" t="str">
        <f>INDEX(ATS!$A:$AE,MATCH(ATS!$AP637,ATS!$AD:$AD,0),2)</f>
        <v>Chaser Sweater M</v>
      </c>
      <c r="AT637" s="182" t="str">
        <f>INDEX(ATS!$A:$AE,MATCH(ATS!$AP637,ATS!$AD:$AD,0),4)</f>
        <v>BLACK-XL</v>
      </c>
      <c r="AU637" s="148" t="str">
        <f>INDEX(ATS!$A:$AE,MATCH(ATS!$AP637,ATS!$AD:$AD,0),7)</f>
        <v>Active</v>
      </c>
    </row>
    <row r="638" spans="1:47" x14ac:dyDescent="0.2">
      <c r="A638">
        <v>820189</v>
      </c>
      <c r="B638" t="s">
        <v>2257</v>
      </c>
      <c r="C638" t="s">
        <v>4226</v>
      </c>
      <c r="D638" t="s">
        <v>2232</v>
      </c>
      <c r="E638" t="s">
        <v>2233</v>
      </c>
      <c r="F638" t="s">
        <v>84</v>
      </c>
      <c r="G638" t="s">
        <v>128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C638" s="180" t="str">
        <f t="shared" si="39"/>
        <v>820189-11001-OS</v>
      </c>
      <c r="AD638" s="181">
        <f>IF(B638="NET","",IF(B638="","",IFERROR(VLOOKUP(AC638,EAN!$A:$B,2,FALSE),"MANGLER - MÅ OPPDATERE EAN-FANEN")))</f>
        <v>7048652714473</v>
      </c>
      <c r="AE638" s="180">
        <f t="shared" si="36"/>
        <v>0</v>
      </c>
      <c r="AF638" s="180">
        <f t="shared" si="37"/>
        <v>0</v>
      </c>
      <c r="AH638" s="149" t="str">
        <f>IF(B638="NET","",IFERROR(VLOOKUP(AD638,'2) Order Form'!$W$9:$W$684,1,FALSE),"Ikke med I order form"))</f>
        <v>Ikke med I order form</v>
      </c>
      <c r="AI638" s="171"/>
      <c r="AJ638" s="159"/>
      <c r="AK638" s="149"/>
      <c r="AL638" s="182"/>
      <c r="AM638" s="182"/>
      <c r="AN638" s="183"/>
      <c r="AP638" s="149">
        <v>7048652461568</v>
      </c>
      <c r="AQ638" s="149">
        <f t="shared" si="38"/>
        <v>7048652461568</v>
      </c>
      <c r="AR638" s="182">
        <f>INDEX(ATS!$A:$AE,MATCH(ATS!$AP638,ATS!$AD:$AD,0),1)</f>
        <v>826060</v>
      </c>
      <c r="AS638" s="182" t="str">
        <f>INDEX(ATS!$A:$AE,MATCH(ATS!$AP638,ATS!$AD:$AD,0),2)</f>
        <v>Chaser Logo T-shirt M</v>
      </c>
      <c r="AT638" s="182" t="str">
        <f>INDEX(ATS!$A:$AE,MATCH(ATS!$AP638,ATS!$AD:$AD,0),4)</f>
        <v>BLACK-S</v>
      </c>
      <c r="AU638" s="148" t="str">
        <f>INDEX(ATS!$A:$AE,MATCH(ATS!$AP638,ATS!$AD:$AD,0),7)</f>
        <v>Active</v>
      </c>
    </row>
    <row r="639" spans="1:47" x14ac:dyDescent="0.2">
      <c r="A639">
        <v>820189</v>
      </c>
      <c r="B639" t="s">
        <v>2257</v>
      </c>
      <c r="C639" t="s">
        <v>4226</v>
      </c>
      <c r="D639" t="s">
        <v>141</v>
      </c>
      <c r="E639" t="s">
        <v>94</v>
      </c>
      <c r="F639" t="s">
        <v>84</v>
      </c>
      <c r="G639" t="s">
        <v>128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C639" s="180" t="str">
        <f t="shared" si="39"/>
        <v>820189-BLACK-OS</v>
      </c>
      <c r="AD639" s="181">
        <f>IF(B639="NET","",IF(B639="","",IFERROR(VLOOKUP(AC639,EAN!$A:$B,2,FALSE),"MANGLER - MÅ OPPDATERE EAN-FANEN")))</f>
        <v>7048652460738</v>
      </c>
      <c r="AE639" s="180">
        <f t="shared" si="36"/>
        <v>0</v>
      </c>
      <c r="AF639" s="180">
        <f t="shared" si="37"/>
        <v>0</v>
      </c>
      <c r="AH639" s="149" t="str">
        <f>IF(B639="NET","",IFERROR(VLOOKUP(AD639,'2) Order Form'!$W$9:$W$684,1,FALSE),"Ikke med I order form"))</f>
        <v>Ikke med I order form</v>
      </c>
      <c r="AI639" s="171"/>
      <c r="AJ639" s="159"/>
      <c r="AK639" s="149"/>
      <c r="AL639" s="182"/>
      <c r="AM639" s="182"/>
      <c r="AN639" s="183"/>
      <c r="AP639" s="149">
        <v>7048652461551</v>
      </c>
      <c r="AQ639" s="149">
        <f t="shared" si="38"/>
        <v>7048652461551</v>
      </c>
      <c r="AR639" s="182">
        <f>INDEX(ATS!$A:$AE,MATCH(ATS!$AP639,ATS!$AD:$AD,0),1)</f>
        <v>826060</v>
      </c>
      <c r="AS639" s="182" t="str">
        <f>INDEX(ATS!$A:$AE,MATCH(ATS!$AP639,ATS!$AD:$AD,0),2)</f>
        <v>Chaser Logo T-shirt M</v>
      </c>
      <c r="AT639" s="182" t="str">
        <f>INDEX(ATS!$A:$AE,MATCH(ATS!$AP639,ATS!$AD:$AD,0),4)</f>
        <v>BLACK-M</v>
      </c>
      <c r="AU639" s="148" t="str">
        <f>INDEX(ATS!$A:$AE,MATCH(ATS!$AP639,ATS!$AD:$AD,0),7)</f>
        <v>Active</v>
      </c>
    </row>
    <row r="640" spans="1:47" x14ac:dyDescent="0.2">
      <c r="A640">
        <v>820189</v>
      </c>
      <c r="B640" t="s">
        <v>2257</v>
      </c>
      <c r="C640" t="s">
        <v>4226</v>
      </c>
      <c r="D640" t="s">
        <v>2249</v>
      </c>
      <c r="E640" t="s">
        <v>2204</v>
      </c>
      <c r="F640" t="s">
        <v>84</v>
      </c>
      <c r="G640" t="s">
        <v>401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C640" s="180" t="str">
        <f t="shared" si="39"/>
        <v>820189-MEEKO-OS</v>
      </c>
      <c r="AD640" s="181">
        <f>IF(B640="NET","",IF(B640="","",IFERROR(VLOOKUP(AC640,EAN!$A:$B,2,FALSE),"MANGLER - MÅ OPPDATERE EAN-FANEN")))</f>
        <v>7048652606693</v>
      </c>
      <c r="AE640" s="180">
        <f t="shared" si="36"/>
        <v>0</v>
      </c>
      <c r="AF640" s="180">
        <f t="shared" si="37"/>
        <v>0</v>
      </c>
      <c r="AH640" s="149" t="str">
        <f>IF(B640="NET","",IFERROR(VLOOKUP(AD640,'2) Order Form'!$W$9:$W$684,1,FALSE),"Ikke med I order form"))</f>
        <v>Ikke med I order form</v>
      </c>
      <c r="AI640" s="171"/>
      <c r="AJ640" s="159"/>
      <c r="AK640" s="149"/>
      <c r="AL640" s="182"/>
      <c r="AM640" s="182"/>
      <c r="AN640" s="183"/>
      <c r="AP640" s="149">
        <v>7048652461544</v>
      </c>
      <c r="AQ640" s="149">
        <f t="shared" si="38"/>
        <v>7048652461544</v>
      </c>
      <c r="AR640" s="182">
        <f>INDEX(ATS!$A:$AE,MATCH(ATS!$AP640,ATS!$AD:$AD,0),1)</f>
        <v>826060</v>
      </c>
      <c r="AS640" s="182" t="str">
        <f>INDEX(ATS!$A:$AE,MATCH(ATS!$AP640,ATS!$AD:$AD,0),2)</f>
        <v>Chaser Logo T-shirt M</v>
      </c>
      <c r="AT640" s="182" t="str">
        <f>INDEX(ATS!$A:$AE,MATCH(ATS!$AP640,ATS!$AD:$AD,0),4)</f>
        <v>BLACK-L</v>
      </c>
      <c r="AU640" s="148" t="str">
        <f>INDEX(ATS!$A:$AE,MATCH(ATS!$AP640,ATS!$AD:$AD,0),7)</f>
        <v>Active</v>
      </c>
    </row>
    <row r="641" spans="1:47" x14ac:dyDescent="0.2">
      <c r="A641">
        <v>820189</v>
      </c>
      <c r="B641" t="s">
        <v>2257</v>
      </c>
      <c r="C641" t="s">
        <v>4226</v>
      </c>
      <c r="D641" t="s">
        <v>2252</v>
      </c>
      <c r="E641" t="s">
        <v>404</v>
      </c>
      <c r="F641" t="s">
        <v>84</v>
      </c>
      <c r="G641" t="s">
        <v>401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C641" s="180" t="str">
        <f t="shared" si="39"/>
        <v>820189-PNGRN-OS</v>
      </c>
      <c r="AD641" s="181">
        <f>IF(B641="NET","",IF(B641="","",IFERROR(VLOOKUP(AC641,EAN!$A:$B,2,FALSE),"MANGLER - MÅ OPPDATERE EAN-FANEN")))</f>
        <v>7048652460769</v>
      </c>
      <c r="AE641" s="180">
        <f t="shared" si="36"/>
        <v>0</v>
      </c>
      <c r="AF641" s="180">
        <f t="shared" si="37"/>
        <v>0</v>
      </c>
      <c r="AH641" s="149" t="str">
        <f>IF(B641="NET","",IFERROR(VLOOKUP(AD641,'2) Order Form'!$W$9:$W$684,1,FALSE),"Ikke med I order form"))</f>
        <v>Ikke med I order form</v>
      </c>
      <c r="AI641" s="171"/>
      <c r="AJ641" s="159"/>
      <c r="AK641" s="149"/>
      <c r="AL641" s="182"/>
      <c r="AM641" s="182"/>
      <c r="AN641" s="183"/>
      <c r="AP641" s="149">
        <v>7048652461575</v>
      </c>
      <c r="AQ641" s="149">
        <f t="shared" si="38"/>
        <v>7048652461575</v>
      </c>
      <c r="AR641" s="182">
        <f>INDEX(ATS!$A:$AE,MATCH(ATS!$AP641,ATS!$AD:$AD,0),1)</f>
        <v>826060</v>
      </c>
      <c r="AS641" s="182" t="str">
        <f>INDEX(ATS!$A:$AE,MATCH(ATS!$AP641,ATS!$AD:$AD,0),2)</f>
        <v>Chaser Logo T-shirt M</v>
      </c>
      <c r="AT641" s="182" t="str">
        <f>INDEX(ATS!$A:$AE,MATCH(ATS!$AP641,ATS!$AD:$AD,0),4)</f>
        <v>BLACK-XL</v>
      </c>
      <c r="AU641" s="148" t="str">
        <f>INDEX(ATS!$A:$AE,MATCH(ATS!$AP641,ATS!$AD:$AD,0),7)</f>
        <v>Active</v>
      </c>
    </row>
    <row r="642" spans="1:47" x14ac:dyDescent="0.2">
      <c r="A642">
        <v>820189</v>
      </c>
      <c r="B642" t="s">
        <v>2257</v>
      </c>
      <c r="C642" t="s">
        <v>4226</v>
      </c>
      <c r="D642" t="s">
        <v>220</v>
      </c>
      <c r="E642" t="s">
        <v>206</v>
      </c>
      <c r="F642" t="s">
        <v>84</v>
      </c>
      <c r="G642" t="s">
        <v>401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C642" s="180" t="str">
        <f t="shared" si="39"/>
        <v>820189-TUSKN-OS</v>
      </c>
      <c r="AD642" s="181">
        <f>IF(B642="NET","",IF(B642="","",IFERROR(VLOOKUP(AC642,EAN!$A:$B,2,FALSE),"MANGLER - MÅ OPPDATERE EAN-FANEN")))</f>
        <v>7048652606716</v>
      </c>
      <c r="AE642" s="180">
        <f t="shared" si="36"/>
        <v>0</v>
      </c>
      <c r="AF642" s="180">
        <f t="shared" si="37"/>
        <v>0</v>
      </c>
      <c r="AH642" s="149" t="str">
        <f>IF(B642="NET","",IFERROR(VLOOKUP(AD642,'2) Order Form'!$W$9:$W$684,1,FALSE),"Ikke med I order form"))</f>
        <v>Ikke med I order form</v>
      </c>
      <c r="AI642" s="171"/>
      <c r="AJ642" s="159"/>
      <c r="AK642" s="149"/>
      <c r="AL642" s="182"/>
      <c r="AM642" s="182"/>
      <c r="AN642" s="183"/>
      <c r="AP642" s="149">
        <v>7048652534965</v>
      </c>
      <c r="AQ642" s="149">
        <f t="shared" si="38"/>
        <v>7048652534965</v>
      </c>
      <c r="AR642" s="182">
        <f>INDEX(ATS!$A:$AE,MATCH(ATS!$AP642,ATS!$AD:$AD,0),1)</f>
        <v>826060</v>
      </c>
      <c r="AS642" s="182" t="str">
        <f>INDEX(ATS!$A:$AE,MATCH(ATS!$AP642,ATS!$AD:$AD,0),2)</f>
        <v>Chaser Logo T-shirt M</v>
      </c>
      <c r="AT642" s="182" t="str">
        <f>INDEX(ATS!$A:$AE,MATCH(ATS!$AP642,ATS!$AD:$AD,0),4)</f>
        <v>FOGRN-S</v>
      </c>
      <c r="AU642" s="148" t="str">
        <f>INDEX(ATS!$A:$AE,MATCH(ATS!$AP642,ATS!$AD:$AD,0),7)</f>
        <v>Stock</v>
      </c>
    </row>
    <row r="643" spans="1:47" x14ac:dyDescent="0.2">
      <c r="A643" s="155">
        <v>820192</v>
      </c>
      <c r="B643" t="s">
        <v>292</v>
      </c>
      <c r="H643" s="155">
        <v>202137</v>
      </c>
      <c r="I643" s="155">
        <v>202137</v>
      </c>
      <c r="J643" s="155">
        <v>202137</v>
      </c>
      <c r="K643" s="155">
        <v>202137</v>
      </c>
      <c r="L643" s="155">
        <v>202137</v>
      </c>
      <c r="M643" s="155">
        <v>202137</v>
      </c>
      <c r="N643" s="155">
        <v>202137</v>
      </c>
      <c r="O643" s="155">
        <v>202137</v>
      </c>
      <c r="P643" s="155">
        <v>202137</v>
      </c>
      <c r="Q643" s="155">
        <v>202137</v>
      </c>
      <c r="R643" s="155">
        <v>202137</v>
      </c>
      <c r="S643" s="155">
        <v>202137</v>
      </c>
      <c r="T643" s="155">
        <v>202137</v>
      </c>
      <c r="U643" s="155">
        <v>202137</v>
      </c>
      <c r="V643" s="155">
        <v>202137</v>
      </c>
      <c r="W643" s="155">
        <v>202137</v>
      </c>
      <c r="X643" s="155">
        <v>202137</v>
      </c>
      <c r="Y643" s="155">
        <v>202137</v>
      </c>
      <c r="Z643" s="155">
        <v>202137</v>
      </c>
      <c r="AA643" s="155">
        <v>202137</v>
      </c>
      <c r="AC643" s="180" t="str">
        <f t="shared" si="39"/>
        <v>820192-</v>
      </c>
      <c r="AD643" s="181" t="str">
        <f>IF(B643="NET","",IF(B643="","",IFERROR(VLOOKUP(AC643,EAN!$A:$B,2,FALSE),"MANGLER - MÅ OPPDATERE EAN-FANEN")))</f>
        <v/>
      </c>
      <c r="AE643" s="180">
        <f t="shared" si="36"/>
        <v>202137</v>
      </c>
      <c r="AF643" s="180">
        <f t="shared" si="37"/>
        <v>202137</v>
      </c>
      <c r="AH643" s="149" t="str">
        <f>IF(B643="NET","",IFERROR(VLOOKUP(AD643,'2) Order Form'!$W$9:$W$684,1,FALSE),"Ikke med I order form"))</f>
        <v/>
      </c>
      <c r="AI643" s="171"/>
      <c r="AJ643" s="159"/>
      <c r="AK643" s="149"/>
      <c r="AL643" s="182"/>
      <c r="AM643" s="182"/>
      <c r="AN643" s="183"/>
      <c r="AP643" s="149">
        <v>7048652534958</v>
      </c>
      <c r="AQ643" s="149">
        <f t="shared" si="38"/>
        <v>7048652534958</v>
      </c>
      <c r="AR643" s="182">
        <f>INDEX(ATS!$A:$AE,MATCH(ATS!$AP643,ATS!$AD:$AD,0),1)</f>
        <v>826060</v>
      </c>
      <c r="AS643" s="182" t="str">
        <f>INDEX(ATS!$A:$AE,MATCH(ATS!$AP643,ATS!$AD:$AD,0),2)</f>
        <v>Chaser Logo T-shirt M</v>
      </c>
      <c r="AT643" s="182" t="str">
        <f>INDEX(ATS!$A:$AE,MATCH(ATS!$AP643,ATS!$AD:$AD,0),4)</f>
        <v>FOGRN-M</v>
      </c>
      <c r="AU643" s="148" t="str">
        <f>INDEX(ATS!$A:$AE,MATCH(ATS!$AP643,ATS!$AD:$AD,0),7)</f>
        <v>Stock</v>
      </c>
    </row>
    <row r="644" spans="1:47" x14ac:dyDescent="0.2">
      <c r="A644">
        <v>820192</v>
      </c>
      <c r="B644" t="s">
        <v>203</v>
      </c>
      <c r="C644" t="s">
        <v>4226</v>
      </c>
      <c r="D644" t="s">
        <v>2241</v>
      </c>
      <c r="E644" t="s">
        <v>2242</v>
      </c>
      <c r="F644" t="s">
        <v>84</v>
      </c>
      <c r="G644" t="s">
        <v>401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C644" s="180" t="str">
        <f t="shared" si="39"/>
        <v>820192-56000-OS</v>
      </c>
      <c r="AD644" s="181">
        <f>IF(B644="NET","",IF(B644="","",IFERROR(VLOOKUP(AC644,EAN!$A:$B,2,FALSE),"MANGLER - MÅ OPPDATERE EAN-FANEN")))</f>
        <v>7048652714480</v>
      </c>
      <c r="AE644" s="180">
        <f t="shared" si="36"/>
        <v>0</v>
      </c>
      <c r="AF644" s="180">
        <f t="shared" si="37"/>
        <v>0</v>
      </c>
      <c r="AH644" s="149" t="str">
        <f>IF(B644="NET","",IFERROR(VLOOKUP(AD644,'2) Order Form'!$W$9:$W$684,1,FALSE),"Ikke med I order form"))</f>
        <v>Ikke med I order form</v>
      </c>
      <c r="AI644" s="171"/>
      <c r="AJ644" s="159"/>
      <c r="AK644" s="149"/>
      <c r="AL644" s="182"/>
      <c r="AM644" s="182"/>
      <c r="AN644" s="183"/>
      <c r="AP644" s="149">
        <v>7048652534941</v>
      </c>
      <c r="AQ644" s="149">
        <f t="shared" si="38"/>
        <v>7048652534941</v>
      </c>
      <c r="AR644" s="182">
        <f>INDEX(ATS!$A:$AE,MATCH(ATS!$AP644,ATS!$AD:$AD,0),1)</f>
        <v>826060</v>
      </c>
      <c r="AS644" s="182" t="str">
        <f>INDEX(ATS!$A:$AE,MATCH(ATS!$AP644,ATS!$AD:$AD,0),2)</f>
        <v>Chaser Logo T-shirt M</v>
      </c>
      <c r="AT644" s="182" t="str">
        <f>INDEX(ATS!$A:$AE,MATCH(ATS!$AP644,ATS!$AD:$AD,0),4)</f>
        <v>FOGRN-L</v>
      </c>
      <c r="AU644" s="148" t="str">
        <f>INDEX(ATS!$A:$AE,MATCH(ATS!$AP644,ATS!$AD:$AD,0),7)</f>
        <v>Stock</v>
      </c>
    </row>
    <row r="645" spans="1:47" x14ac:dyDescent="0.2">
      <c r="A645">
        <v>820192</v>
      </c>
      <c r="B645" t="s">
        <v>203</v>
      </c>
      <c r="C645" t="s">
        <v>4226</v>
      </c>
      <c r="D645" t="s">
        <v>141</v>
      </c>
      <c r="E645" t="s">
        <v>94</v>
      </c>
      <c r="F645" t="s">
        <v>84</v>
      </c>
      <c r="G645" t="s">
        <v>128</v>
      </c>
      <c r="H645">
        <v>30</v>
      </c>
      <c r="I645">
        <v>30</v>
      </c>
      <c r="J645">
        <v>30</v>
      </c>
      <c r="K645">
        <v>30</v>
      </c>
      <c r="L645">
        <v>30</v>
      </c>
      <c r="M645">
        <v>30</v>
      </c>
      <c r="N645">
        <v>30</v>
      </c>
      <c r="O645">
        <v>30</v>
      </c>
      <c r="P645">
        <v>30</v>
      </c>
      <c r="Q645">
        <v>30</v>
      </c>
      <c r="R645">
        <v>30</v>
      </c>
      <c r="S645">
        <v>30</v>
      </c>
      <c r="T645">
        <v>30</v>
      </c>
      <c r="U645">
        <v>30</v>
      </c>
      <c r="V645">
        <v>30</v>
      </c>
      <c r="W645">
        <v>30</v>
      </c>
      <c r="X645">
        <v>30</v>
      </c>
      <c r="Y645">
        <v>30</v>
      </c>
      <c r="Z645">
        <v>30</v>
      </c>
      <c r="AA645">
        <v>30</v>
      </c>
      <c r="AC645" s="180" t="str">
        <f t="shared" si="39"/>
        <v>820192-BLACK-OS</v>
      </c>
      <c r="AD645" s="181">
        <f>IF(B645="NET","",IF(B645="","",IFERROR(VLOOKUP(AC645,EAN!$A:$B,2,FALSE),"MANGLER - MÅ OPPDATERE EAN-FANEN")))</f>
        <v>7048652541482</v>
      </c>
      <c r="AE645" s="180">
        <f t="shared" ref="AE645:AE708" si="40">H645</f>
        <v>30</v>
      </c>
      <c r="AF645" s="180">
        <f t="shared" ref="AF645:AF708" si="41">AA645</f>
        <v>30</v>
      </c>
      <c r="AH645" s="149">
        <f>IF(B645="NET","",IFERROR(VLOOKUP(AD645,'2) Order Form'!$W$9:$W$684,1,FALSE),"Ikke med I order form"))</f>
        <v>7048652541482</v>
      </c>
      <c r="AI645" s="171"/>
      <c r="AJ645" s="159"/>
      <c r="AK645" s="149"/>
      <c r="AL645" s="182"/>
      <c r="AM645" s="182"/>
      <c r="AN645" s="183"/>
      <c r="AP645" s="149">
        <v>7048652534972</v>
      </c>
      <c r="AQ645" s="149">
        <f t="shared" ref="AQ645:AQ679" si="42">IFERROR(VLOOKUP(AP645,$AJ$4:$AJ$1500,1,FALSE),"Ikke med i Elastic")</f>
        <v>7048652534972</v>
      </c>
      <c r="AR645" s="182">
        <f>INDEX(ATS!$A:$AE,MATCH(ATS!$AP645,ATS!$AD:$AD,0),1)</f>
        <v>826060</v>
      </c>
      <c r="AS645" s="182" t="str">
        <f>INDEX(ATS!$A:$AE,MATCH(ATS!$AP645,ATS!$AD:$AD,0),2)</f>
        <v>Chaser Logo T-shirt M</v>
      </c>
      <c r="AT645" s="182" t="str">
        <f>INDEX(ATS!$A:$AE,MATCH(ATS!$AP645,ATS!$AD:$AD,0),4)</f>
        <v>FOGRN-XL</v>
      </c>
      <c r="AU645" s="148" t="str">
        <f>INDEX(ATS!$A:$AE,MATCH(ATS!$AP645,ATS!$AD:$AD,0),7)</f>
        <v>Stock</v>
      </c>
    </row>
    <row r="646" spans="1:47" x14ac:dyDescent="0.2">
      <c r="A646" s="155">
        <v>820193</v>
      </c>
      <c r="B646" t="s">
        <v>292</v>
      </c>
      <c r="H646" s="155">
        <v>202137</v>
      </c>
      <c r="I646" s="155">
        <v>202137</v>
      </c>
      <c r="J646" s="155">
        <v>202137</v>
      </c>
      <c r="K646" s="155">
        <v>202137</v>
      </c>
      <c r="L646" s="155">
        <v>202137</v>
      </c>
      <c r="M646" s="155">
        <v>202137</v>
      </c>
      <c r="N646" s="155">
        <v>202137</v>
      </c>
      <c r="O646" s="155">
        <v>202137</v>
      </c>
      <c r="P646" s="155">
        <v>202137</v>
      </c>
      <c r="Q646" s="155">
        <v>202137</v>
      </c>
      <c r="R646" s="155">
        <v>202137</v>
      </c>
      <c r="S646" s="155">
        <v>202137</v>
      </c>
      <c r="T646" s="155">
        <v>202137</v>
      </c>
      <c r="U646" s="155">
        <v>202137</v>
      </c>
      <c r="V646" s="155">
        <v>202137</v>
      </c>
      <c r="W646" s="155">
        <v>202137</v>
      </c>
      <c r="X646" s="155">
        <v>202137</v>
      </c>
      <c r="Y646" s="155">
        <v>202137</v>
      </c>
      <c r="Z646" s="155">
        <v>202137</v>
      </c>
      <c r="AA646" s="155">
        <v>202137</v>
      </c>
      <c r="AC646" s="180" t="str">
        <f t="shared" ref="AC646:AC709" si="43">CONCATENATE(A646,"-",D646)</f>
        <v>820193-</v>
      </c>
      <c r="AD646" s="181" t="str">
        <f>IF(B646="NET","",IF(B646="","",IFERROR(VLOOKUP(AC646,EAN!$A:$B,2,FALSE),"MANGLER - MÅ OPPDATERE EAN-FANEN")))</f>
        <v/>
      </c>
      <c r="AE646" s="180">
        <f t="shared" si="40"/>
        <v>202137</v>
      </c>
      <c r="AF646" s="180">
        <f t="shared" si="41"/>
        <v>202137</v>
      </c>
      <c r="AH646" s="149" t="str">
        <f>IF(B646="NET","",IFERROR(VLOOKUP(AD646,'2) Order Form'!$W$9:$W$684,1,FALSE),"Ikke med I order form"))</f>
        <v/>
      </c>
      <c r="AI646" s="171"/>
      <c r="AJ646" s="159"/>
      <c r="AK646" s="149"/>
      <c r="AL646" s="182"/>
      <c r="AM646" s="182"/>
      <c r="AN646" s="183"/>
      <c r="AP646" s="149">
        <v>7048652535429</v>
      </c>
      <c r="AQ646" s="149">
        <f t="shared" si="42"/>
        <v>7048652535429</v>
      </c>
      <c r="AR646" s="182">
        <f>INDEX(ATS!$A:$AE,MATCH(ATS!$AP646,ATS!$AD:$AD,0),1)</f>
        <v>828167</v>
      </c>
      <c r="AS646" s="182" t="str">
        <f>INDEX(ATS!$A:$AE,MATCH(ATS!$AP646,ATS!$AD:$AD,0),2)</f>
        <v>Chaser Print T-shirt M</v>
      </c>
      <c r="AT646" s="182" t="str">
        <f>INDEX(ATS!$A:$AE,MATCH(ATS!$AP646,ATS!$AD:$AD,0),4)</f>
        <v>BLACK-S</v>
      </c>
      <c r="AU646" s="148" t="str">
        <f>INDEX(ATS!$A:$AE,MATCH(ATS!$AP646,ATS!$AD:$AD,0),7)</f>
        <v>Active</v>
      </c>
    </row>
    <row r="647" spans="1:47" x14ac:dyDescent="0.2">
      <c r="A647">
        <v>820193</v>
      </c>
      <c r="B647" t="s">
        <v>339</v>
      </c>
      <c r="C647" t="s">
        <v>4226</v>
      </c>
      <c r="D647" t="s">
        <v>2241</v>
      </c>
      <c r="E647" t="s">
        <v>2242</v>
      </c>
      <c r="F647" t="s">
        <v>84</v>
      </c>
      <c r="G647" t="s">
        <v>401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C647" s="180" t="str">
        <f t="shared" si="43"/>
        <v>820193-56000-OS</v>
      </c>
      <c r="AD647" s="181">
        <f>IF(B647="NET","",IF(B647="","",IFERROR(VLOOKUP(AC647,EAN!$A:$B,2,FALSE),"MANGLER - MÅ OPPDATERE EAN-FANEN")))</f>
        <v>7048652714497</v>
      </c>
      <c r="AE647" s="180">
        <f t="shared" si="40"/>
        <v>0</v>
      </c>
      <c r="AF647" s="180">
        <f t="shared" si="41"/>
        <v>0</v>
      </c>
      <c r="AH647" s="133" t="str">
        <f>IF(B647="NET","",IFERROR(VLOOKUP(AD647,'2) Order Form'!$W$9:$W$684,1,FALSE),"Ikke med I order form"))</f>
        <v>Ikke med I order form</v>
      </c>
      <c r="AJ647" s="159"/>
      <c r="AK647" s="149"/>
      <c r="AL647" s="182"/>
      <c r="AM647" s="182"/>
      <c r="AN647" s="183"/>
      <c r="AP647" s="149">
        <v>7048652535412</v>
      </c>
      <c r="AQ647" s="149">
        <f t="shared" si="42"/>
        <v>7048652535412</v>
      </c>
      <c r="AR647" s="182">
        <f>INDEX(ATS!$A:$AE,MATCH(ATS!$AP647,ATS!$AD:$AD,0),1)</f>
        <v>828167</v>
      </c>
      <c r="AS647" s="182" t="str">
        <f>INDEX(ATS!$A:$AE,MATCH(ATS!$AP647,ATS!$AD:$AD,0),2)</f>
        <v>Chaser Print T-shirt M</v>
      </c>
      <c r="AT647" s="182" t="str">
        <f>INDEX(ATS!$A:$AE,MATCH(ATS!$AP647,ATS!$AD:$AD,0),4)</f>
        <v>BLACK-M</v>
      </c>
      <c r="AU647" s="148" t="str">
        <f>INDEX(ATS!$A:$AE,MATCH(ATS!$AP647,ATS!$AD:$AD,0),7)</f>
        <v>Active</v>
      </c>
    </row>
    <row r="648" spans="1:47" x14ac:dyDescent="0.2">
      <c r="A648">
        <v>820193</v>
      </c>
      <c r="B648" t="s">
        <v>339</v>
      </c>
      <c r="C648" t="s">
        <v>4226</v>
      </c>
      <c r="D648" t="s">
        <v>141</v>
      </c>
      <c r="E648" t="s">
        <v>94</v>
      </c>
      <c r="F648" t="s">
        <v>84</v>
      </c>
      <c r="G648" t="s">
        <v>128</v>
      </c>
      <c r="H648">
        <v>139</v>
      </c>
      <c r="I648">
        <v>139</v>
      </c>
      <c r="J648">
        <v>139</v>
      </c>
      <c r="K648">
        <v>139</v>
      </c>
      <c r="L648">
        <v>139</v>
      </c>
      <c r="M648">
        <v>139</v>
      </c>
      <c r="N648">
        <v>139</v>
      </c>
      <c r="O648">
        <v>139</v>
      </c>
      <c r="P648">
        <v>139</v>
      </c>
      <c r="Q648">
        <v>139</v>
      </c>
      <c r="R648">
        <v>139</v>
      </c>
      <c r="S648">
        <v>139</v>
      </c>
      <c r="T648">
        <v>139</v>
      </c>
      <c r="U648">
        <v>139</v>
      </c>
      <c r="V648">
        <v>139</v>
      </c>
      <c r="W648">
        <v>139</v>
      </c>
      <c r="X648">
        <v>139</v>
      </c>
      <c r="Y648">
        <v>139</v>
      </c>
      <c r="Z648">
        <v>139</v>
      </c>
      <c r="AA648">
        <v>139</v>
      </c>
      <c r="AC648" s="180" t="str">
        <f t="shared" si="43"/>
        <v>820193-BLACK-OS</v>
      </c>
      <c r="AD648" s="181">
        <f>IF(B648="NET","",IF(B648="","",IFERROR(VLOOKUP(AC648,EAN!$A:$B,2,FALSE),"MANGLER - MÅ OPPDATERE EAN-FANEN")))</f>
        <v>7048652556523</v>
      </c>
      <c r="AE648" s="180">
        <f t="shared" si="40"/>
        <v>139</v>
      </c>
      <c r="AF648" s="180">
        <f t="shared" si="41"/>
        <v>139</v>
      </c>
      <c r="AH648" s="133" t="str">
        <f>IF(B648="NET","",IFERROR(VLOOKUP(AD648,'2) Order Form'!$W$9:$W$684,1,FALSE),"Ikke med I order form"))</f>
        <v>Ikke med I order form</v>
      </c>
      <c r="AJ648" s="159"/>
      <c r="AK648" s="149"/>
      <c r="AL648" s="182"/>
      <c r="AM648" s="182"/>
      <c r="AN648" s="183"/>
      <c r="AP648" s="149">
        <v>7048652535405</v>
      </c>
      <c r="AQ648" s="149">
        <f t="shared" si="42"/>
        <v>7048652535405</v>
      </c>
      <c r="AR648" s="182">
        <f>INDEX(ATS!$A:$AE,MATCH(ATS!$AP648,ATS!$AD:$AD,0),1)</f>
        <v>828167</v>
      </c>
      <c r="AS648" s="182" t="str">
        <f>INDEX(ATS!$A:$AE,MATCH(ATS!$AP648,ATS!$AD:$AD,0),2)</f>
        <v>Chaser Print T-shirt M</v>
      </c>
      <c r="AT648" s="182" t="str">
        <f>INDEX(ATS!$A:$AE,MATCH(ATS!$AP648,ATS!$AD:$AD,0),4)</f>
        <v>BLACK-L</v>
      </c>
      <c r="AU648" s="148" t="str">
        <f>INDEX(ATS!$A:$AE,MATCH(ATS!$AP648,ATS!$AD:$AD,0),7)</f>
        <v>Active</v>
      </c>
    </row>
    <row r="649" spans="1:47" x14ac:dyDescent="0.2">
      <c r="A649" s="155">
        <v>820208</v>
      </c>
      <c r="B649" t="s">
        <v>292</v>
      </c>
      <c r="H649" s="155">
        <v>202137</v>
      </c>
      <c r="I649" s="155">
        <v>202137</v>
      </c>
      <c r="J649" s="155">
        <v>202137</v>
      </c>
      <c r="K649" s="155">
        <v>202137</v>
      </c>
      <c r="L649" s="155">
        <v>202137</v>
      </c>
      <c r="M649" s="155">
        <v>202137</v>
      </c>
      <c r="N649" s="155">
        <v>202137</v>
      </c>
      <c r="O649" s="155">
        <v>202137</v>
      </c>
      <c r="P649" s="155">
        <v>202137</v>
      </c>
      <c r="Q649" s="155">
        <v>202137</v>
      </c>
      <c r="R649" s="155">
        <v>202137</v>
      </c>
      <c r="S649" s="155">
        <v>202137</v>
      </c>
      <c r="T649" s="155">
        <v>202137</v>
      </c>
      <c r="U649" s="155">
        <v>202137</v>
      </c>
      <c r="V649" s="155">
        <v>202137</v>
      </c>
      <c r="W649" s="155">
        <v>202137</v>
      </c>
      <c r="X649" s="155">
        <v>202137</v>
      </c>
      <c r="Y649" s="155">
        <v>202137</v>
      </c>
      <c r="Z649" s="155">
        <v>202137</v>
      </c>
      <c r="AA649" s="155">
        <v>202137</v>
      </c>
      <c r="AC649" s="180" t="str">
        <f t="shared" si="43"/>
        <v>820208-</v>
      </c>
      <c r="AD649" s="181" t="str">
        <f>IF(B649="NET","",IF(B649="","",IFERROR(VLOOKUP(AC649,EAN!$A:$B,2,FALSE),"MANGLER - MÅ OPPDATERE EAN-FANEN")))</f>
        <v/>
      </c>
      <c r="AE649" s="180">
        <f t="shared" si="40"/>
        <v>202137</v>
      </c>
      <c r="AF649" s="180">
        <f t="shared" si="41"/>
        <v>202137</v>
      </c>
      <c r="AH649" s="133" t="str">
        <f>IF(B649="NET","",IFERROR(VLOOKUP(AD649,'2) Order Form'!$W$9:$W$684,1,FALSE),"Ikke med I order form"))</f>
        <v/>
      </c>
      <c r="AJ649" s="159"/>
      <c r="AK649" s="149"/>
      <c r="AL649" s="182"/>
      <c r="AM649" s="182"/>
      <c r="AN649" s="183"/>
      <c r="AP649" s="149">
        <v>7048652535436</v>
      </c>
      <c r="AQ649" s="149">
        <f t="shared" si="42"/>
        <v>7048652535436</v>
      </c>
      <c r="AR649" s="182">
        <f>INDEX(ATS!$A:$AE,MATCH(ATS!$AP649,ATS!$AD:$AD,0),1)</f>
        <v>828167</v>
      </c>
      <c r="AS649" s="182" t="str">
        <f>INDEX(ATS!$A:$AE,MATCH(ATS!$AP649,ATS!$AD:$AD,0),2)</f>
        <v>Chaser Print T-shirt M</v>
      </c>
      <c r="AT649" s="182" t="str">
        <f>INDEX(ATS!$A:$AE,MATCH(ATS!$AP649,ATS!$AD:$AD,0),4)</f>
        <v>BLACK-XL</v>
      </c>
      <c r="AU649" s="148" t="str">
        <f>INDEX(ATS!$A:$AE,MATCH(ATS!$AP649,ATS!$AD:$AD,0),7)</f>
        <v>Active</v>
      </c>
    </row>
    <row r="650" spans="1:47" x14ac:dyDescent="0.2">
      <c r="A650">
        <v>820208</v>
      </c>
      <c r="B650" t="s">
        <v>2258</v>
      </c>
      <c r="C650" t="s">
        <v>4226</v>
      </c>
      <c r="D650" t="s">
        <v>142</v>
      </c>
      <c r="E650" t="s">
        <v>94</v>
      </c>
      <c r="F650" t="s">
        <v>8</v>
      </c>
      <c r="G650" t="s">
        <v>128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C650" s="180" t="str">
        <f t="shared" si="43"/>
        <v>820208-BLACK-S</v>
      </c>
      <c r="AD650" s="181">
        <f>IF(B650="NET","",IF(B650="","",IFERROR(VLOOKUP(AC650,EAN!$A:$B,2,FALSE),"MANGLER - MÅ OPPDATERE EAN-FANEN")))</f>
        <v>7048652556974</v>
      </c>
      <c r="AE650" s="180">
        <f t="shared" si="40"/>
        <v>0</v>
      </c>
      <c r="AF650" s="180">
        <f t="shared" si="41"/>
        <v>0</v>
      </c>
      <c r="AH650" s="133" t="str">
        <f>IF(B650="NET","",IFERROR(VLOOKUP(AD650,'2) Order Form'!$W$9:$W$684,1,FALSE),"Ikke med I order form"))</f>
        <v>Ikke med I order form</v>
      </c>
      <c r="AJ650" s="159"/>
      <c r="AK650" s="149"/>
      <c r="AL650" s="182"/>
      <c r="AM650" s="182"/>
      <c r="AN650" s="183"/>
      <c r="AP650" s="149">
        <v>7048652541970</v>
      </c>
      <c r="AQ650" s="149">
        <f t="shared" si="42"/>
        <v>7048652541970</v>
      </c>
      <c r="AR650" s="182">
        <f>INDEX(ATS!$A:$AE,MATCH(ATS!$AP650,ATS!$AD:$AD,0),1)</f>
        <v>828167</v>
      </c>
      <c r="AS650" s="182" t="str">
        <f>INDEX(ATS!$A:$AE,MATCH(ATS!$AP650,ATS!$AD:$AD,0),2)</f>
        <v>Chaser Print T-shirt M</v>
      </c>
      <c r="AT650" s="182" t="str">
        <f>INDEX(ATS!$A:$AE,MATCH(ATS!$AP650,ATS!$AD:$AD,0),4)</f>
        <v>TUSKN-S</v>
      </c>
      <c r="AU650" s="148" t="str">
        <f>INDEX(ATS!$A:$AE,MATCH(ATS!$AP650,ATS!$AD:$AD,0),7)</f>
        <v>Active</v>
      </c>
    </row>
    <row r="651" spans="1:47" x14ac:dyDescent="0.2">
      <c r="A651">
        <v>820208</v>
      </c>
      <c r="B651" t="s">
        <v>2258</v>
      </c>
      <c r="C651" t="s">
        <v>4226</v>
      </c>
      <c r="D651" t="s">
        <v>143</v>
      </c>
      <c r="E651" t="s">
        <v>94</v>
      </c>
      <c r="F651" t="s">
        <v>7</v>
      </c>
      <c r="G651" t="s">
        <v>128</v>
      </c>
      <c r="H651">
        <v>22</v>
      </c>
      <c r="I651">
        <v>22</v>
      </c>
      <c r="J651">
        <v>22</v>
      </c>
      <c r="K651">
        <v>22</v>
      </c>
      <c r="L651">
        <v>22</v>
      </c>
      <c r="M651">
        <v>22</v>
      </c>
      <c r="N651">
        <v>22</v>
      </c>
      <c r="O651">
        <v>22</v>
      </c>
      <c r="P651">
        <v>22</v>
      </c>
      <c r="Q651">
        <v>22</v>
      </c>
      <c r="R651">
        <v>22</v>
      </c>
      <c r="S651">
        <v>22</v>
      </c>
      <c r="T651">
        <v>22</v>
      </c>
      <c r="U651">
        <v>22</v>
      </c>
      <c r="V651">
        <v>22</v>
      </c>
      <c r="W651">
        <v>22</v>
      </c>
      <c r="X651">
        <v>22</v>
      </c>
      <c r="Y651">
        <v>22</v>
      </c>
      <c r="Z651">
        <v>22</v>
      </c>
      <c r="AA651">
        <v>22</v>
      </c>
      <c r="AC651" s="180" t="str">
        <f t="shared" si="43"/>
        <v>820208-BLACK-M</v>
      </c>
      <c r="AD651" s="181">
        <f>IF(B651="NET","",IF(B651="","",IFERROR(VLOOKUP(AC651,EAN!$A:$B,2,FALSE),"MANGLER - MÅ OPPDATERE EAN-FANEN")))</f>
        <v>7048652556967</v>
      </c>
      <c r="AE651" s="180">
        <f t="shared" si="40"/>
        <v>22</v>
      </c>
      <c r="AF651" s="180">
        <f t="shared" si="41"/>
        <v>22</v>
      </c>
      <c r="AH651" s="133" t="str">
        <f>IF(B651="NET","",IFERROR(VLOOKUP(AD651,'2) Order Form'!$W$9:$W$684,1,FALSE),"Ikke med I order form"))</f>
        <v>Ikke med I order form</v>
      </c>
      <c r="AJ651" s="159"/>
      <c r="AK651" s="149"/>
      <c r="AL651" s="182"/>
      <c r="AM651" s="182"/>
      <c r="AN651" s="183"/>
      <c r="AP651" s="149">
        <v>7048652541963</v>
      </c>
      <c r="AQ651" s="149">
        <f t="shared" si="42"/>
        <v>7048652541963</v>
      </c>
      <c r="AR651" s="182">
        <f>INDEX(ATS!$A:$AE,MATCH(ATS!$AP651,ATS!$AD:$AD,0),1)</f>
        <v>828167</v>
      </c>
      <c r="AS651" s="182" t="str">
        <f>INDEX(ATS!$A:$AE,MATCH(ATS!$AP651,ATS!$AD:$AD,0),2)</f>
        <v>Chaser Print T-shirt M</v>
      </c>
      <c r="AT651" s="182" t="str">
        <f>INDEX(ATS!$A:$AE,MATCH(ATS!$AP651,ATS!$AD:$AD,0),4)</f>
        <v>TUSKN-M</v>
      </c>
      <c r="AU651" s="148" t="str">
        <f>INDEX(ATS!$A:$AE,MATCH(ATS!$AP651,ATS!$AD:$AD,0),7)</f>
        <v>Active</v>
      </c>
    </row>
    <row r="652" spans="1:47" x14ac:dyDescent="0.2">
      <c r="A652">
        <v>820208</v>
      </c>
      <c r="B652" t="s">
        <v>2258</v>
      </c>
      <c r="C652" t="s">
        <v>4226</v>
      </c>
      <c r="D652" t="s">
        <v>144</v>
      </c>
      <c r="E652" t="s">
        <v>94</v>
      </c>
      <c r="F652" t="s">
        <v>67</v>
      </c>
      <c r="G652" t="s">
        <v>128</v>
      </c>
      <c r="H652">
        <v>7</v>
      </c>
      <c r="I652">
        <v>7</v>
      </c>
      <c r="J652">
        <v>7</v>
      </c>
      <c r="K652">
        <v>7</v>
      </c>
      <c r="L652">
        <v>7</v>
      </c>
      <c r="M652">
        <v>7</v>
      </c>
      <c r="N652">
        <v>7</v>
      </c>
      <c r="O652">
        <v>7</v>
      </c>
      <c r="P652">
        <v>7</v>
      </c>
      <c r="Q652">
        <v>7</v>
      </c>
      <c r="R652">
        <v>7</v>
      </c>
      <c r="S652">
        <v>7</v>
      </c>
      <c r="T652">
        <v>7</v>
      </c>
      <c r="U652">
        <v>7</v>
      </c>
      <c r="V652">
        <v>7</v>
      </c>
      <c r="W652">
        <v>7</v>
      </c>
      <c r="X652">
        <v>7</v>
      </c>
      <c r="Y652">
        <v>7</v>
      </c>
      <c r="Z652">
        <v>7</v>
      </c>
      <c r="AA652">
        <v>7</v>
      </c>
      <c r="AC652" s="180" t="str">
        <f t="shared" si="43"/>
        <v>820208-BLACK-L</v>
      </c>
      <c r="AD652" s="181">
        <f>IF(B652="NET","",IF(B652="","",IFERROR(VLOOKUP(AC652,EAN!$A:$B,2,FALSE),"MANGLER - MÅ OPPDATERE EAN-FANEN")))</f>
        <v>7048652556950</v>
      </c>
      <c r="AE652" s="180">
        <f t="shared" si="40"/>
        <v>7</v>
      </c>
      <c r="AF652" s="180">
        <f t="shared" si="41"/>
        <v>7</v>
      </c>
      <c r="AH652" s="133" t="str">
        <f>IF(B652="NET","",IFERROR(VLOOKUP(AD652,'2) Order Form'!$W$9:$W$684,1,FALSE),"Ikke med I order form"))</f>
        <v>Ikke med I order form</v>
      </c>
      <c r="AJ652" s="159"/>
      <c r="AK652" s="149"/>
      <c r="AL652" s="182"/>
      <c r="AM652" s="182"/>
      <c r="AN652" s="183"/>
      <c r="AP652" s="149">
        <v>7048652541956</v>
      </c>
      <c r="AQ652" s="149">
        <f t="shared" si="42"/>
        <v>7048652541956</v>
      </c>
      <c r="AR652" s="182">
        <f>INDEX(ATS!$A:$AE,MATCH(ATS!$AP652,ATS!$AD:$AD,0),1)</f>
        <v>828167</v>
      </c>
      <c r="AS652" s="182" t="str">
        <f>INDEX(ATS!$A:$AE,MATCH(ATS!$AP652,ATS!$AD:$AD,0),2)</f>
        <v>Chaser Print T-shirt M</v>
      </c>
      <c r="AT652" s="182" t="str">
        <f>INDEX(ATS!$A:$AE,MATCH(ATS!$AP652,ATS!$AD:$AD,0),4)</f>
        <v>TUSKN-L</v>
      </c>
      <c r="AU652" s="148" t="str">
        <f>INDEX(ATS!$A:$AE,MATCH(ATS!$AP652,ATS!$AD:$AD,0),7)</f>
        <v>Active</v>
      </c>
    </row>
    <row r="653" spans="1:47" x14ac:dyDescent="0.2">
      <c r="A653">
        <v>820208</v>
      </c>
      <c r="B653" t="s">
        <v>2258</v>
      </c>
      <c r="C653" t="s">
        <v>4226</v>
      </c>
      <c r="D653" t="s">
        <v>145</v>
      </c>
      <c r="E653" t="s">
        <v>94</v>
      </c>
      <c r="F653" t="s">
        <v>68</v>
      </c>
      <c r="G653" t="s">
        <v>128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C653" s="180" t="str">
        <f t="shared" si="43"/>
        <v>820208-BLACK-XL</v>
      </c>
      <c r="AD653" s="181">
        <f>IF(B653="NET","",IF(B653="","",IFERROR(VLOOKUP(AC653,EAN!$A:$B,2,FALSE),"MANGLER - MÅ OPPDATERE EAN-FANEN")))</f>
        <v>7048652556981</v>
      </c>
      <c r="AE653" s="180">
        <f t="shared" si="40"/>
        <v>0</v>
      </c>
      <c r="AF653" s="180">
        <f t="shared" si="41"/>
        <v>0</v>
      </c>
      <c r="AH653" s="133" t="str">
        <f>IF(B653="NET","",IFERROR(VLOOKUP(AD653,'2) Order Form'!$W$9:$W$684,1,FALSE),"Ikke med I order form"))</f>
        <v>Ikke med I order form</v>
      </c>
      <c r="AJ653" s="159"/>
      <c r="AK653" s="149"/>
      <c r="AL653" s="182"/>
      <c r="AM653" s="182"/>
      <c r="AN653" s="183"/>
      <c r="AP653" s="149">
        <v>7048652541987</v>
      </c>
      <c r="AQ653" s="149">
        <f t="shared" si="42"/>
        <v>7048652541987</v>
      </c>
      <c r="AR653" s="182">
        <f>INDEX(ATS!$A:$AE,MATCH(ATS!$AP653,ATS!$AD:$AD,0),1)</f>
        <v>828167</v>
      </c>
      <c r="AS653" s="182" t="str">
        <f>INDEX(ATS!$A:$AE,MATCH(ATS!$AP653,ATS!$AD:$AD,0),2)</f>
        <v>Chaser Print T-shirt M</v>
      </c>
      <c r="AT653" s="182" t="str">
        <f>INDEX(ATS!$A:$AE,MATCH(ATS!$AP653,ATS!$AD:$AD,0),4)</f>
        <v>TUSKN-XL</v>
      </c>
      <c r="AU653" s="148" t="str">
        <f>INDEX(ATS!$A:$AE,MATCH(ATS!$AP653,ATS!$AD:$AD,0),7)</f>
        <v>Active</v>
      </c>
    </row>
    <row r="654" spans="1:47" x14ac:dyDescent="0.2">
      <c r="A654" s="155">
        <v>820221</v>
      </c>
      <c r="B654" t="s">
        <v>292</v>
      </c>
      <c r="H654" s="155">
        <v>202137</v>
      </c>
      <c r="I654" s="155">
        <v>202137</v>
      </c>
      <c r="J654" s="155">
        <v>202137</v>
      </c>
      <c r="K654" s="155">
        <v>202137</v>
      </c>
      <c r="L654" s="155">
        <v>202137</v>
      </c>
      <c r="M654" s="155">
        <v>202137</v>
      </c>
      <c r="N654" s="155">
        <v>202137</v>
      </c>
      <c r="O654" s="155">
        <v>202137</v>
      </c>
      <c r="P654" s="155">
        <v>202137</v>
      </c>
      <c r="Q654" s="155">
        <v>202137</v>
      </c>
      <c r="R654" s="155">
        <v>202137</v>
      </c>
      <c r="S654" s="155">
        <v>202137</v>
      </c>
      <c r="T654" s="155">
        <v>202137</v>
      </c>
      <c r="U654" s="155">
        <v>202137</v>
      </c>
      <c r="V654" s="155">
        <v>202137</v>
      </c>
      <c r="W654" s="155">
        <v>202137</v>
      </c>
      <c r="X654" s="155">
        <v>202137</v>
      </c>
      <c r="Y654" s="155">
        <v>202137</v>
      </c>
      <c r="Z654" s="155">
        <v>202137</v>
      </c>
      <c r="AA654" s="155">
        <v>202137</v>
      </c>
      <c r="AC654" s="180" t="str">
        <f t="shared" si="43"/>
        <v>820221-</v>
      </c>
      <c r="AD654" s="181" t="str">
        <f>IF(B654="NET","",IF(B654="","",IFERROR(VLOOKUP(AC654,EAN!$A:$B,2,FALSE),"MANGLER - MÅ OPPDATERE EAN-FANEN")))</f>
        <v/>
      </c>
      <c r="AE654" s="180">
        <f t="shared" si="40"/>
        <v>202137</v>
      </c>
      <c r="AF654" s="180">
        <f t="shared" si="41"/>
        <v>202137</v>
      </c>
      <c r="AH654" s="133" t="str">
        <f>IF(B654="NET","",IFERROR(VLOOKUP(AD654,'2) Order Form'!$W$9:$W$684,1,FALSE),"Ikke med I order form"))</f>
        <v/>
      </c>
      <c r="AJ654" s="159"/>
      <c r="AK654" s="149"/>
      <c r="AL654" s="182"/>
      <c r="AM654" s="182"/>
      <c r="AN654" s="183"/>
      <c r="AP654" s="149">
        <v>7048652535054</v>
      </c>
      <c r="AQ654" s="149">
        <f t="shared" si="42"/>
        <v>7048652535054</v>
      </c>
      <c r="AR654" s="182">
        <f>INDEX(ATS!$A:$AE,MATCH(ATS!$AP654,ATS!$AD:$AD,0),1)</f>
        <v>828170</v>
      </c>
      <c r="AS654" s="182" t="str">
        <f>INDEX(ATS!$A:$AE,MATCH(ATS!$AP654,ATS!$AD:$AD,0),2)</f>
        <v>Chaser Hoodie W</v>
      </c>
      <c r="AT654" s="182" t="str">
        <f>INDEX(ATS!$A:$AE,MATCH(ATS!$AP654,ATS!$AD:$AD,0),4)</f>
        <v>BLACK-XS</v>
      </c>
      <c r="AU654" s="148" t="str">
        <f>INDEX(ATS!$A:$AE,MATCH(ATS!$AP654,ATS!$AD:$AD,0),7)</f>
        <v>Active</v>
      </c>
    </row>
    <row r="655" spans="1:47" x14ac:dyDescent="0.2">
      <c r="A655">
        <v>820221</v>
      </c>
      <c r="B655" t="s">
        <v>2259</v>
      </c>
      <c r="C655" t="s">
        <v>4226</v>
      </c>
      <c r="D655" t="s">
        <v>287</v>
      </c>
      <c r="E655" t="s">
        <v>288</v>
      </c>
      <c r="F655" t="s">
        <v>84</v>
      </c>
      <c r="G655" t="s">
        <v>128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C655" s="180" t="str">
        <f t="shared" si="43"/>
        <v>820221-TEBLK-OS</v>
      </c>
      <c r="AD655" s="181">
        <f>IF(B655="NET","",IF(B655="","",IFERROR(VLOOKUP(AC655,EAN!$A:$B,2,FALSE),"MANGLER - MÅ OPPDATERE EAN-FANEN")))</f>
        <v>7048652477811</v>
      </c>
      <c r="AE655" s="180">
        <f t="shared" si="40"/>
        <v>0</v>
      </c>
      <c r="AF655" s="180">
        <f t="shared" si="41"/>
        <v>0</v>
      </c>
      <c r="AH655" s="133" t="str">
        <f>IF(B655="NET","",IFERROR(VLOOKUP(AD655,'2) Order Form'!$W$9:$W$684,1,FALSE),"Ikke med I order form"))</f>
        <v>Ikke med I order form</v>
      </c>
      <c r="AJ655" s="159"/>
      <c r="AK655" s="149"/>
      <c r="AL655" s="182"/>
      <c r="AM655" s="182"/>
      <c r="AN655" s="183"/>
      <c r="AP655" s="149">
        <v>7048652535047</v>
      </c>
      <c r="AQ655" s="149">
        <f t="shared" si="42"/>
        <v>7048652535047</v>
      </c>
      <c r="AR655" s="182">
        <f>INDEX(ATS!$A:$AE,MATCH(ATS!$AP655,ATS!$AD:$AD,0),1)</f>
        <v>828170</v>
      </c>
      <c r="AS655" s="182" t="str">
        <f>INDEX(ATS!$A:$AE,MATCH(ATS!$AP655,ATS!$AD:$AD,0),2)</f>
        <v>Chaser Hoodie W</v>
      </c>
      <c r="AT655" s="182" t="str">
        <f>INDEX(ATS!$A:$AE,MATCH(ATS!$AP655,ATS!$AD:$AD,0),4)</f>
        <v>BLACK-S</v>
      </c>
      <c r="AU655" s="148" t="str">
        <f>INDEX(ATS!$A:$AE,MATCH(ATS!$AP655,ATS!$AD:$AD,0),7)</f>
        <v>Active</v>
      </c>
    </row>
    <row r="656" spans="1:47" x14ac:dyDescent="0.2">
      <c r="A656" s="155">
        <v>820222</v>
      </c>
      <c r="B656" t="s">
        <v>292</v>
      </c>
      <c r="H656" s="155">
        <v>202137</v>
      </c>
      <c r="I656" s="155">
        <v>202137</v>
      </c>
      <c r="J656" s="155">
        <v>202137</v>
      </c>
      <c r="K656" s="155">
        <v>202137</v>
      </c>
      <c r="L656" s="155">
        <v>202137</v>
      </c>
      <c r="M656" s="155">
        <v>202137</v>
      </c>
      <c r="N656" s="155">
        <v>202137</v>
      </c>
      <c r="O656" s="155">
        <v>202137</v>
      </c>
      <c r="P656" s="155">
        <v>202137</v>
      </c>
      <c r="Q656" s="155">
        <v>202137</v>
      </c>
      <c r="R656" s="155">
        <v>202137</v>
      </c>
      <c r="S656" s="155">
        <v>202137</v>
      </c>
      <c r="T656" s="155">
        <v>202137</v>
      </c>
      <c r="U656" s="155">
        <v>202137</v>
      </c>
      <c r="V656" s="155">
        <v>202137</v>
      </c>
      <c r="W656" s="155">
        <v>202137</v>
      </c>
      <c r="X656" s="155">
        <v>202137</v>
      </c>
      <c r="Y656" s="155">
        <v>202137</v>
      </c>
      <c r="Z656" s="155">
        <v>202137</v>
      </c>
      <c r="AA656" s="155">
        <v>202137</v>
      </c>
      <c r="AC656" s="180" t="str">
        <f t="shared" si="43"/>
        <v>820222-</v>
      </c>
      <c r="AD656" s="181" t="str">
        <f>IF(B656="NET","",IF(B656="","",IFERROR(VLOOKUP(AC656,EAN!$A:$B,2,FALSE),"MANGLER - MÅ OPPDATERE EAN-FANEN")))</f>
        <v/>
      </c>
      <c r="AE656" s="180">
        <f t="shared" si="40"/>
        <v>202137</v>
      </c>
      <c r="AF656" s="180">
        <f t="shared" si="41"/>
        <v>202137</v>
      </c>
      <c r="AH656" s="133" t="str">
        <f>IF(B656="NET","",IFERROR(VLOOKUP(AD656,'2) Order Form'!$W$9:$W$684,1,FALSE),"Ikke med I order form"))</f>
        <v/>
      </c>
      <c r="AJ656" s="159"/>
      <c r="AK656" s="149"/>
      <c r="AL656" s="182"/>
      <c r="AM656" s="182"/>
      <c r="AN656" s="183"/>
      <c r="AP656" s="149">
        <v>7048652535030</v>
      </c>
      <c r="AQ656" s="149">
        <f t="shared" si="42"/>
        <v>7048652535030</v>
      </c>
      <c r="AR656" s="182">
        <f>INDEX(ATS!$A:$AE,MATCH(ATS!$AP656,ATS!$AD:$AD,0),1)</f>
        <v>828170</v>
      </c>
      <c r="AS656" s="182" t="str">
        <f>INDEX(ATS!$A:$AE,MATCH(ATS!$AP656,ATS!$AD:$AD,0),2)</f>
        <v>Chaser Hoodie W</v>
      </c>
      <c r="AT656" s="182" t="str">
        <f>INDEX(ATS!$A:$AE,MATCH(ATS!$AP656,ATS!$AD:$AD,0),4)</f>
        <v>BLACK-M</v>
      </c>
      <c r="AU656" s="148" t="str">
        <f>INDEX(ATS!$A:$AE,MATCH(ATS!$AP656,ATS!$AD:$AD,0),7)</f>
        <v>Active</v>
      </c>
    </row>
    <row r="657" spans="1:47" x14ac:dyDescent="0.2">
      <c r="A657">
        <v>820222</v>
      </c>
      <c r="B657" t="s">
        <v>2260</v>
      </c>
      <c r="C657" t="s">
        <v>4226</v>
      </c>
      <c r="D657" t="s">
        <v>287</v>
      </c>
      <c r="E657" t="s">
        <v>288</v>
      </c>
      <c r="F657" t="s">
        <v>84</v>
      </c>
      <c r="G657" t="s">
        <v>128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C657" s="180" t="str">
        <f t="shared" si="43"/>
        <v>820222-TEBLK-OS</v>
      </c>
      <c r="AD657" s="181">
        <f>IF(B657="NET","",IF(B657="","",IFERROR(VLOOKUP(AC657,EAN!$A:$B,2,FALSE),"MANGLER - MÅ OPPDATERE EAN-FANEN")))</f>
        <v>7048652477804</v>
      </c>
      <c r="AE657" s="180">
        <f t="shared" si="40"/>
        <v>0</v>
      </c>
      <c r="AF657" s="180">
        <f t="shared" si="41"/>
        <v>0</v>
      </c>
      <c r="AH657" s="133" t="str">
        <f>IF(B657="NET","",IFERROR(VLOOKUP(AD657,'2) Order Form'!$W$9:$W$684,1,FALSE),"Ikke med I order form"))</f>
        <v>Ikke med I order form</v>
      </c>
      <c r="AJ657" s="159"/>
      <c r="AK657" s="149"/>
      <c r="AL657" s="182"/>
      <c r="AM657" s="182"/>
      <c r="AN657" s="183"/>
      <c r="AP657" s="149">
        <v>7048652535023</v>
      </c>
      <c r="AQ657" s="149">
        <f t="shared" si="42"/>
        <v>7048652535023</v>
      </c>
      <c r="AR657" s="182">
        <f>INDEX(ATS!$A:$AE,MATCH(ATS!$AP657,ATS!$AD:$AD,0),1)</f>
        <v>828170</v>
      </c>
      <c r="AS657" s="182" t="str">
        <f>INDEX(ATS!$A:$AE,MATCH(ATS!$AP657,ATS!$AD:$AD,0),2)</f>
        <v>Chaser Hoodie W</v>
      </c>
      <c r="AT657" s="182" t="str">
        <f>INDEX(ATS!$A:$AE,MATCH(ATS!$AP657,ATS!$AD:$AD,0),4)</f>
        <v>BLACK-L</v>
      </c>
      <c r="AU657" s="148" t="str">
        <f>INDEX(ATS!$A:$AE,MATCH(ATS!$AP657,ATS!$AD:$AD,0),7)</f>
        <v>Active</v>
      </c>
    </row>
    <row r="658" spans="1:47" x14ac:dyDescent="0.2">
      <c r="A658" s="155">
        <v>820223</v>
      </c>
      <c r="B658" t="s">
        <v>292</v>
      </c>
      <c r="H658" s="155">
        <v>202137</v>
      </c>
      <c r="I658" s="155">
        <v>202137</v>
      </c>
      <c r="J658" s="155">
        <v>202137</v>
      </c>
      <c r="K658" s="155">
        <v>202137</v>
      </c>
      <c r="L658" s="155">
        <v>202137</v>
      </c>
      <c r="M658" s="155">
        <v>202137</v>
      </c>
      <c r="N658" s="155">
        <v>202137</v>
      </c>
      <c r="O658" s="155">
        <v>202137</v>
      </c>
      <c r="P658" s="155">
        <v>202137</v>
      </c>
      <c r="Q658" s="155">
        <v>202137</v>
      </c>
      <c r="R658" s="155">
        <v>202137</v>
      </c>
      <c r="S658" s="155">
        <v>202137</v>
      </c>
      <c r="T658" s="155">
        <v>202137</v>
      </c>
      <c r="U658" s="155">
        <v>202137</v>
      </c>
      <c r="V658" s="155">
        <v>202137</v>
      </c>
      <c r="W658" s="155">
        <v>202137</v>
      </c>
      <c r="X658" s="155">
        <v>202137</v>
      </c>
      <c r="Y658" s="155">
        <v>202137</v>
      </c>
      <c r="Z658" s="155">
        <v>202137</v>
      </c>
      <c r="AA658" s="155">
        <v>202137</v>
      </c>
      <c r="AC658" s="180" t="str">
        <f t="shared" si="43"/>
        <v>820223-</v>
      </c>
      <c r="AD658" s="181" t="str">
        <f>IF(B658="NET","",IF(B658="","",IFERROR(VLOOKUP(AC658,EAN!$A:$B,2,FALSE),"MANGLER - MÅ OPPDATERE EAN-FANEN")))</f>
        <v/>
      </c>
      <c r="AE658" s="180">
        <f t="shared" si="40"/>
        <v>202137</v>
      </c>
      <c r="AF658" s="180">
        <f t="shared" si="41"/>
        <v>202137</v>
      </c>
      <c r="AH658" s="133" t="str">
        <f>IF(B658="NET","",IFERROR(VLOOKUP(AD658,'2) Order Form'!$W$9:$W$684,1,FALSE),"Ikke med I order form"))</f>
        <v/>
      </c>
      <c r="AJ658" s="159"/>
      <c r="AK658" s="149"/>
      <c r="AL658" s="182"/>
      <c r="AM658" s="182"/>
      <c r="AN658" s="183"/>
      <c r="AP658" s="149">
        <v>7048652535597</v>
      </c>
      <c r="AQ658" s="149">
        <f t="shared" si="42"/>
        <v>7048652535597</v>
      </c>
      <c r="AR658" s="182">
        <f>INDEX(ATS!$A:$AE,MATCH(ATS!$AP658,ATS!$AD:$AD,0),1)</f>
        <v>828175</v>
      </c>
      <c r="AS658" s="182" t="str">
        <f>INDEX(ATS!$A:$AE,MATCH(ATS!$AP658,ATS!$AD:$AD,0),2)</f>
        <v>Chaser Sweater W</v>
      </c>
      <c r="AT658" s="182" t="str">
        <f>INDEX(ATS!$A:$AE,MATCH(ATS!$AP658,ATS!$AD:$AD,0),4)</f>
        <v>MARVL-XS</v>
      </c>
      <c r="AU658" s="148" t="str">
        <f>INDEX(ATS!$A:$AE,MATCH(ATS!$AP658,ATS!$AD:$AD,0),7)</f>
        <v>Stock</v>
      </c>
    </row>
    <row r="659" spans="1:47" x14ac:dyDescent="0.2">
      <c r="A659">
        <v>820223</v>
      </c>
      <c r="B659" t="s">
        <v>2261</v>
      </c>
      <c r="C659" t="s">
        <v>4226</v>
      </c>
      <c r="D659" t="s">
        <v>2241</v>
      </c>
      <c r="E659" t="s">
        <v>2242</v>
      </c>
      <c r="F659" t="s">
        <v>84</v>
      </c>
      <c r="G659" t="s">
        <v>128</v>
      </c>
      <c r="H659">
        <v>-114</v>
      </c>
      <c r="I659">
        <v>-114</v>
      </c>
      <c r="J659">
        <v>-114</v>
      </c>
      <c r="K659">
        <v>-114</v>
      </c>
      <c r="L659">
        <v>-114</v>
      </c>
      <c r="M659">
        <v>-114</v>
      </c>
      <c r="N659">
        <v>-114</v>
      </c>
      <c r="O659">
        <v>-114</v>
      </c>
      <c r="P659">
        <v>-114</v>
      </c>
      <c r="Q659">
        <v>-114</v>
      </c>
      <c r="R659">
        <v>-114</v>
      </c>
      <c r="S659">
        <v>-114</v>
      </c>
      <c r="T659">
        <v>-114</v>
      </c>
      <c r="U659">
        <v>-114</v>
      </c>
      <c r="V659">
        <v>-114</v>
      </c>
      <c r="W659">
        <v>-114</v>
      </c>
      <c r="X659">
        <v>-114</v>
      </c>
      <c r="Y659">
        <v>-114</v>
      </c>
      <c r="Z659">
        <v>-114</v>
      </c>
      <c r="AA659">
        <v>-114</v>
      </c>
      <c r="AC659" s="180" t="str">
        <f t="shared" si="43"/>
        <v>820223-56000-OS</v>
      </c>
      <c r="AD659" s="181">
        <f>IF(B659="NET","",IF(B659="","",IFERROR(VLOOKUP(AC659,EAN!$A:$B,2,FALSE),"MANGLER - MÅ OPPDATERE EAN-FANEN")))</f>
        <v>7048652711977</v>
      </c>
      <c r="AE659" s="180">
        <f t="shared" si="40"/>
        <v>-114</v>
      </c>
      <c r="AF659" s="180">
        <f t="shared" si="41"/>
        <v>-114</v>
      </c>
      <c r="AH659" s="133" t="str">
        <f>IF(B659="NET","",IFERROR(VLOOKUP(AD659,'2) Order Form'!$W$9:$W$684,1,FALSE),"Ikke med I order form"))</f>
        <v>Ikke med I order form</v>
      </c>
      <c r="AJ659" s="159"/>
      <c r="AK659" s="149"/>
      <c r="AL659" s="182"/>
      <c r="AM659" s="182"/>
      <c r="AN659" s="183"/>
      <c r="AP659" s="149">
        <v>7048652535580</v>
      </c>
      <c r="AQ659" s="149">
        <f t="shared" si="42"/>
        <v>7048652535580</v>
      </c>
      <c r="AR659" s="182">
        <f>INDEX(ATS!$A:$AE,MATCH(ATS!$AP659,ATS!$AD:$AD,0),1)</f>
        <v>828175</v>
      </c>
      <c r="AS659" s="182" t="str">
        <f>INDEX(ATS!$A:$AE,MATCH(ATS!$AP659,ATS!$AD:$AD,0),2)</f>
        <v>Chaser Sweater W</v>
      </c>
      <c r="AT659" s="182" t="str">
        <f>INDEX(ATS!$A:$AE,MATCH(ATS!$AP659,ATS!$AD:$AD,0),4)</f>
        <v>MARVL-S</v>
      </c>
      <c r="AU659" s="148" t="str">
        <f>INDEX(ATS!$A:$AE,MATCH(ATS!$AP659,ATS!$AD:$AD,0),7)</f>
        <v>Stock</v>
      </c>
    </row>
    <row r="660" spans="1:47" x14ac:dyDescent="0.2">
      <c r="A660">
        <v>820223</v>
      </c>
      <c r="B660" t="s">
        <v>2261</v>
      </c>
      <c r="C660" t="s">
        <v>4226</v>
      </c>
      <c r="D660" t="s">
        <v>141</v>
      </c>
      <c r="E660" t="s">
        <v>94</v>
      </c>
      <c r="F660" t="s">
        <v>84</v>
      </c>
      <c r="G660" t="s">
        <v>128</v>
      </c>
      <c r="H660">
        <v>-6</v>
      </c>
      <c r="I660">
        <v>-6</v>
      </c>
      <c r="J660">
        <v>-6</v>
      </c>
      <c r="K660">
        <v>-6</v>
      </c>
      <c r="L660">
        <v>-6</v>
      </c>
      <c r="M660">
        <v>-6</v>
      </c>
      <c r="N660">
        <v>-6</v>
      </c>
      <c r="O660">
        <v>-6</v>
      </c>
      <c r="P660">
        <v>-6</v>
      </c>
      <c r="Q660">
        <v>-6</v>
      </c>
      <c r="R660">
        <v>-6</v>
      </c>
      <c r="S660">
        <v>-6</v>
      </c>
      <c r="T660">
        <v>-6</v>
      </c>
      <c r="U660">
        <v>-6</v>
      </c>
      <c r="V660">
        <v>-6</v>
      </c>
      <c r="W660">
        <v>-6</v>
      </c>
      <c r="X660">
        <v>-6</v>
      </c>
      <c r="Y660">
        <v>-6</v>
      </c>
      <c r="Z660">
        <v>-6</v>
      </c>
      <c r="AA660">
        <v>-6</v>
      </c>
      <c r="AC660" s="180" t="str">
        <f t="shared" si="43"/>
        <v>820223-BLACK-OS</v>
      </c>
      <c r="AD660" s="181">
        <f>IF(B660="NET","",IF(B660="","",IFERROR(VLOOKUP(AC660,EAN!$A:$B,2,FALSE),"MANGLER - MÅ OPPDATERE EAN-FANEN")))</f>
        <v>7048652480699</v>
      </c>
      <c r="AE660" s="180">
        <f t="shared" si="40"/>
        <v>-6</v>
      </c>
      <c r="AF660" s="180">
        <f t="shared" si="41"/>
        <v>-6</v>
      </c>
      <c r="AH660" s="149" t="str">
        <f>IF(B660="NET","",IFERROR(VLOOKUP(AD660,'2) Order Form'!$W$9:$W$684,1,FALSE),"Ikke med I order form"))</f>
        <v>Ikke med I order form</v>
      </c>
      <c r="AI660" s="171"/>
      <c r="AJ660" s="159"/>
      <c r="AK660" s="149"/>
      <c r="AL660" s="182"/>
      <c r="AM660" s="182"/>
      <c r="AN660" s="183"/>
      <c r="AP660" s="149">
        <v>7048652535573</v>
      </c>
      <c r="AQ660" s="149">
        <f t="shared" si="42"/>
        <v>7048652535573</v>
      </c>
      <c r="AR660" s="182">
        <f>INDEX(ATS!$A:$AE,MATCH(ATS!$AP660,ATS!$AD:$AD,0),1)</f>
        <v>828175</v>
      </c>
      <c r="AS660" s="182" t="str">
        <f>INDEX(ATS!$A:$AE,MATCH(ATS!$AP660,ATS!$AD:$AD,0),2)</f>
        <v>Chaser Sweater W</v>
      </c>
      <c r="AT660" s="182" t="str">
        <f>INDEX(ATS!$A:$AE,MATCH(ATS!$AP660,ATS!$AD:$AD,0),4)</f>
        <v>MARVL-M</v>
      </c>
      <c r="AU660" s="148" t="str">
        <f>INDEX(ATS!$A:$AE,MATCH(ATS!$AP660,ATS!$AD:$AD,0),7)</f>
        <v>Stock</v>
      </c>
    </row>
    <row r="661" spans="1:47" x14ac:dyDescent="0.2">
      <c r="A661">
        <v>820223</v>
      </c>
      <c r="B661" t="s">
        <v>2261</v>
      </c>
      <c r="C661" t="s">
        <v>4226</v>
      </c>
      <c r="D661" t="s">
        <v>2262</v>
      </c>
      <c r="E661" t="s">
        <v>2263</v>
      </c>
      <c r="F661" t="s">
        <v>84</v>
      </c>
      <c r="G661" t="s">
        <v>401</v>
      </c>
      <c r="H661">
        <v>1884</v>
      </c>
      <c r="I661">
        <v>1884</v>
      </c>
      <c r="J661">
        <v>1884</v>
      </c>
      <c r="K661">
        <v>1884</v>
      </c>
      <c r="L661">
        <v>1884</v>
      </c>
      <c r="M661">
        <v>1884</v>
      </c>
      <c r="N661">
        <v>1884</v>
      </c>
      <c r="O661">
        <v>1884</v>
      </c>
      <c r="P661">
        <v>1884</v>
      </c>
      <c r="Q661">
        <v>1884</v>
      </c>
      <c r="R661">
        <v>1884</v>
      </c>
      <c r="S661">
        <v>1884</v>
      </c>
      <c r="T661">
        <v>1884</v>
      </c>
      <c r="U661">
        <v>1884</v>
      </c>
      <c r="V661">
        <v>1884</v>
      </c>
      <c r="W661">
        <v>1884</v>
      </c>
      <c r="X661">
        <v>1884</v>
      </c>
      <c r="Y661">
        <v>1884</v>
      </c>
      <c r="Z661">
        <v>1884</v>
      </c>
      <c r="AA661">
        <v>1884</v>
      </c>
      <c r="AC661" s="180" t="str">
        <f t="shared" si="43"/>
        <v>820223-DPRSE-OS</v>
      </c>
      <c r="AD661" s="181">
        <f>IF(B661="NET","",IF(B661="","",IFERROR(VLOOKUP(AC661,EAN!$A:$B,2,FALSE),"MANGLER - MÅ OPPDATERE EAN-FANEN")))</f>
        <v>7048652480705</v>
      </c>
      <c r="AE661" s="180">
        <f t="shared" si="40"/>
        <v>1884</v>
      </c>
      <c r="AF661" s="180">
        <f t="shared" si="41"/>
        <v>1884</v>
      </c>
      <c r="AH661" s="149" t="str">
        <f>IF(B661="NET","",IFERROR(VLOOKUP(AD661,'2) Order Form'!$W$9:$W$684,1,FALSE),"Ikke med I order form"))</f>
        <v>Ikke med I order form</v>
      </c>
      <c r="AI661" s="171"/>
      <c r="AJ661" s="159"/>
      <c r="AK661" s="149"/>
      <c r="AL661" s="182"/>
      <c r="AM661" s="182"/>
      <c r="AN661" s="183"/>
      <c r="AP661" s="149">
        <v>7048652535566</v>
      </c>
      <c r="AQ661" s="149">
        <f t="shared" si="42"/>
        <v>7048652535566</v>
      </c>
      <c r="AR661" s="182">
        <f>INDEX(ATS!$A:$AE,MATCH(ATS!$AP661,ATS!$AD:$AD,0),1)</f>
        <v>828175</v>
      </c>
      <c r="AS661" s="182" t="str">
        <f>INDEX(ATS!$A:$AE,MATCH(ATS!$AP661,ATS!$AD:$AD,0),2)</f>
        <v>Chaser Sweater W</v>
      </c>
      <c r="AT661" s="182" t="str">
        <f>INDEX(ATS!$A:$AE,MATCH(ATS!$AP661,ATS!$AD:$AD,0),4)</f>
        <v>MARVL-L</v>
      </c>
      <c r="AU661" s="148" t="str">
        <f>INDEX(ATS!$A:$AE,MATCH(ATS!$AP661,ATS!$AD:$AD,0),7)</f>
        <v>Stock</v>
      </c>
    </row>
    <row r="662" spans="1:47" x14ac:dyDescent="0.2">
      <c r="A662">
        <v>820223</v>
      </c>
      <c r="B662" t="s">
        <v>2261</v>
      </c>
      <c r="C662" t="s">
        <v>4226</v>
      </c>
      <c r="D662" t="s">
        <v>2264</v>
      </c>
      <c r="E662" t="s">
        <v>2265</v>
      </c>
      <c r="F662" t="s">
        <v>84</v>
      </c>
      <c r="G662" t="s">
        <v>401</v>
      </c>
      <c r="H662">
        <v>1662</v>
      </c>
      <c r="I662">
        <v>1662</v>
      </c>
      <c r="J662">
        <v>1662</v>
      </c>
      <c r="K662">
        <v>1662</v>
      </c>
      <c r="L662">
        <v>1662</v>
      </c>
      <c r="M662">
        <v>1662</v>
      </c>
      <c r="N662">
        <v>1662</v>
      </c>
      <c r="O662">
        <v>1662</v>
      </c>
      <c r="P662">
        <v>1662</v>
      </c>
      <c r="Q662">
        <v>1662</v>
      </c>
      <c r="R662">
        <v>1662</v>
      </c>
      <c r="S662">
        <v>1662</v>
      </c>
      <c r="T662">
        <v>1662</v>
      </c>
      <c r="U662">
        <v>1662</v>
      </c>
      <c r="V662">
        <v>1662</v>
      </c>
      <c r="W662">
        <v>1662</v>
      </c>
      <c r="X662">
        <v>1662</v>
      </c>
      <c r="Y662">
        <v>1662</v>
      </c>
      <c r="Z662">
        <v>1662</v>
      </c>
      <c r="AA662">
        <v>1662</v>
      </c>
      <c r="AC662" s="180" t="str">
        <f t="shared" si="43"/>
        <v>820223-MTBLU-OS</v>
      </c>
      <c r="AD662" s="181">
        <f>IF(B662="NET","",IF(B662="","",IFERROR(VLOOKUP(AC662,EAN!$A:$B,2,FALSE),"MANGLER - MÅ OPPDATERE EAN-FANEN")))</f>
        <v>7048652480729</v>
      </c>
      <c r="AE662" s="180">
        <f t="shared" si="40"/>
        <v>1662</v>
      </c>
      <c r="AF662" s="180">
        <f t="shared" si="41"/>
        <v>1662</v>
      </c>
      <c r="AH662" s="149" t="str">
        <f>IF(B662="NET","",IFERROR(VLOOKUP(AD662,'2) Order Form'!$W$9:$W$684,1,FALSE),"Ikke med I order form"))</f>
        <v>Ikke med I order form</v>
      </c>
      <c r="AI662" s="171"/>
      <c r="AJ662" s="159"/>
      <c r="AK662" s="149"/>
      <c r="AL662" s="182"/>
      <c r="AM662" s="182"/>
      <c r="AN662" s="183"/>
      <c r="AP662" s="149">
        <v>7048652280862</v>
      </c>
      <c r="AQ662" s="149">
        <f t="shared" si="42"/>
        <v>7048652280862</v>
      </c>
      <c r="AR662" s="182">
        <f>INDEX(ATS!$A:$AE,MATCH(ATS!$AP662,ATS!$AD:$AD,0),1)</f>
        <v>826061</v>
      </c>
      <c r="AS662" s="182" t="str">
        <f>INDEX(ATS!$A:$AE,MATCH(ATS!$AP662,ATS!$AD:$AD,0),2)</f>
        <v>Chaser Logo T-shirt W</v>
      </c>
      <c r="AT662" s="182" t="str">
        <f>INDEX(ATS!$A:$AE,MATCH(ATS!$AP662,ATS!$AD:$AD,0),4)</f>
        <v>BLACK-XS</v>
      </c>
      <c r="AU662" s="148" t="str">
        <f>INDEX(ATS!$A:$AE,MATCH(ATS!$AP662,ATS!$AD:$AD,0),7)</f>
        <v>Active</v>
      </c>
    </row>
    <row r="663" spans="1:47" x14ac:dyDescent="0.2">
      <c r="A663">
        <v>820223</v>
      </c>
      <c r="B663" t="s">
        <v>2261</v>
      </c>
      <c r="C663" t="s">
        <v>4226</v>
      </c>
      <c r="D663" t="s">
        <v>2266</v>
      </c>
      <c r="E663" t="s">
        <v>2216</v>
      </c>
      <c r="F663" t="s">
        <v>84</v>
      </c>
      <c r="G663" t="s">
        <v>401</v>
      </c>
      <c r="H663">
        <v>66</v>
      </c>
      <c r="I663">
        <v>66</v>
      </c>
      <c r="J663">
        <v>66</v>
      </c>
      <c r="K663">
        <v>66</v>
      </c>
      <c r="L663">
        <v>66</v>
      </c>
      <c r="M663">
        <v>66</v>
      </c>
      <c r="N663">
        <v>66</v>
      </c>
      <c r="O663">
        <v>66</v>
      </c>
      <c r="P663">
        <v>66</v>
      </c>
      <c r="Q663">
        <v>66</v>
      </c>
      <c r="R663">
        <v>66</v>
      </c>
      <c r="S663">
        <v>66</v>
      </c>
      <c r="T663">
        <v>66</v>
      </c>
      <c r="U663">
        <v>66</v>
      </c>
      <c r="V663">
        <v>66</v>
      </c>
      <c r="W663">
        <v>66</v>
      </c>
      <c r="X663">
        <v>66</v>
      </c>
      <c r="Y663">
        <v>66</v>
      </c>
      <c r="Z663">
        <v>66</v>
      </c>
      <c r="AA663">
        <v>66</v>
      </c>
      <c r="AC663" s="180" t="str">
        <f t="shared" si="43"/>
        <v>820223-PTNVY-OS</v>
      </c>
      <c r="AD663" s="181">
        <f>IF(B663="NET","",IF(B663="","",IFERROR(VLOOKUP(AC663,EAN!$A:$B,2,FALSE),"MANGLER - MÅ OPPDATERE EAN-FANEN")))</f>
        <v>7048652480712</v>
      </c>
      <c r="AE663" s="180">
        <f t="shared" si="40"/>
        <v>66</v>
      </c>
      <c r="AF663" s="180">
        <f t="shared" si="41"/>
        <v>66</v>
      </c>
      <c r="AH663" s="149" t="str">
        <f>IF(B663="NET","",IFERROR(VLOOKUP(AD663,'2) Order Form'!$W$9:$W$684,1,FALSE),"Ikke med I order form"))</f>
        <v>Ikke med I order form</v>
      </c>
      <c r="AI663" s="171"/>
      <c r="AJ663" s="159"/>
      <c r="AK663" s="149"/>
      <c r="AL663" s="182"/>
      <c r="AM663" s="182"/>
      <c r="AN663" s="183"/>
      <c r="AP663" s="149">
        <v>7048652280855</v>
      </c>
      <c r="AQ663" s="149">
        <f t="shared" si="42"/>
        <v>7048652280855</v>
      </c>
      <c r="AR663" s="182">
        <f>INDEX(ATS!$A:$AE,MATCH(ATS!$AP663,ATS!$AD:$AD,0),1)</f>
        <v>826061</v>
      </c>
      <c r="AS663" s="182" t="str">
        <f>INDEX(ATS!$A:$AE,MATCH(ATS!$AP663,ATS!$AD:$AD,0),2)</f>
        <v>Chaser Logo T-shirt W</v>
      </c>
      <c r="AT663" s="182" t="str">
        <f>INDEX(ATS!$A:$AE,MATCH(ATS!$AP663,ATS!$AD:$AD,0),4)</f>
        <v>BLACK-S</v>
      </c>
      <c r="AU663" s="148" t="str">
        <f>INDEX(ATS!$A:$AE,MATCH(ATS!$AP663,ATS!$AD:$AD,0),7)</f>
        <v>Active</v>
      </c>
    </row>
    <row r="664" spans="1:47" x14ac:dyDescent="0.2">
      <c r="A664" s="155">
        <v>820224</v>
      </c>
      <c r="B664" t="s">
        <v>292</v>
      </c>
      <c r="H664" s="155">
        <v>202137</v>
      </c>
      <c r="I664" s="155">
        <v>202137</v>
      </c>
      <c r="J664" s="155">
        <v>202137</v>
      </c>
      <c r="K664" s="155">
        <v>202137</v>
      </c>
      <c r="L664" s="155">
        <v>202137</v>
      </c>
      <c r="M664" s="155">
        <v>202137</v>
      </c>
      <c r="N664" s="155">
        <v>202137</v>
      </c>
      <c r="O664" s="155">
        <v>202137</v>
      </c>
      <c r="P664" s="155">
        <v>202137</v>
      </c>
      <c r="Q664" s="155">
        <v>202137</v>
      </c>
      <c r="R664" s="155">
        <v>202137</v>
      </c>
      <c r="S664" s="155">
        <v>202137</v>
      </c>
      <c r="T664" s="155">
        <v>202137</v>
      </c>
      <c r="U664" s="155">
        <v>202137</v>
      </c>
      <c r="V664" s="155">
        <v>202137</v>
      </c>
      <c r="W664" s="155">
        <v>202137</v>
      </c>
      <c r="X664" s="155">
        <v>202137</v>
      </c>
      <c r="Y664" s="155">
        <v>202137</v>
      </c>
      <c r="Z664" s="155">
        <v>202137</v>
      </c>
      <c r="AA664" s="155">
        <v>202137</v>
      </c>
      <c r="AC664" s="180" t="str">
        <f t="shared" si="43"/>
        <v>820224-</v>
      </c>
      <c r="AD664" s="181" t="str">
        <f>IF(B664="NET","",IF(B664="","",IFERROR(VLOOKUP(AC664,EAN!$A:$B,2,FALSE),"MANGLER - MÅ OPPDATERE EAN-FANEN")))</f>
        <v/>
      </c>
      <c r="AE664" s="180">
        <f t="shared" si="40"/>
        <v>202137</v>
      </c>
      <c r="AF664" s="180">
        <f t="shared" si="41"/>
        <v>202137</v>
      </c>
      <c r="AH664" s="149" t="str">
        <f>IF(B664="NET","",IFERROR(VLOOKUP(AD664,'2) Order Form'!$W$9:$W$684,1,FALSE),"Ikke med I order form"))</f>
        <v/>
      </c>
      <c r="AI664" s="171"/>
      <c r="AJ664" s="159"/>
      <c r="AK664" s="149"/>
      <c r="AL664" s="182"/>
      <c r="AM664" s="182"/>
      <c r="AN664" s="183"/>
      <c r="AP664" s="149">
        <v>7048652280848</v>
      </c>
      <c r="AQ664" s="149">
        <f t="shared" si="42"/>
        <v>7048652280848</v>
      </c>
      <c r="AR664" s="182">
        <f>INDEX(ATS!$A:$AE,MATCH(ATS!$AP664,ATS!$AD:$AD,0),1)</f>
        <v>826061</v>
      </c>
      <c r="AS664" s="182" t="str">
        <f>INDEX(ATS!$A:$AE,MATCH(ATS!$AP664,ATS!$AD:$AD,0),2)</f>
        <v>Chaser Logo T-shirt W</v>
      </c>
      <c r="AT664" s="182" t="str">
        <f>INDEX(ATS!$A:$AE,MATCH(ATS!$AP664,ATS!$AD:$AD,0),4)</f>
        <v>BLACK-M</v>
      </c>
      <c r="AU664" s="148" t="str">
        <f>INDEX(ATS!$A:$AE,MATCH(ATS!$AP664,ATS!$AD:$AD,0),7)</f>
        <v>Active</v>
      </c>
    </row>
    <row r="665" spans="1:47" x14ac:dyDescent="0.2">
      <c r="A665">
        <v>820224</v>
      </c>
      <c r="B665" t="s">
        <v>2267</v>
      </c>
      <c r="C665" t="s">
        <v>4226</v>
      </c>
      <c r="D665" t="s">
        <v>2268</v>
      </c>
      <c r="E665" t="s">
        <v>2148</v>
      </c>
      <c r="F665" t="s">
        <v>84</v>
      </c>
      <c r="G665" t="s">
        <v>128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C665" s="180" t="str">
        <f t="shared" si="43"/>
        <v>820224-54000-OS</v>
      </c>
      <c r="AD665" s="181">
        <f>IF(B665="NET","",IF(B665="","",IFERROR(VLOOKUP(AC665,EAN!$A:$B,2,FALSE),"MANGLER - MÅ OPPDATERE EAN-FANEN")))</f>
        <v>7048652711960</v>
      </c>
      <c r="AE665" s="180">
        <f t="shared" si="40"/>
        <v>0</v>
      </c>
      <c r="AF665" s="180">
        <f t="shared" si="41"/>
        <v>0</v>
      </c>
      <c r="AH665" s="149" t="str">
        <f>IF(B665="NET","",IFERROR(VLOOKUP(AD665,'2) Order Form'!$W$9:$W$684,1,FALSE),"Ikke med I order form"))</f>
        <v>Ikke med I order form</v>
      </c>
      <c r="AI665" s="171"/>
      <c r="AJ665" s="159"/>
      <c r="AK665" s="149"/>
      <c r="AL665" s="182"/>
      <c r="AM665" s="182"/>
      <c r="AN665" s="183"/>
      <c r="AP665" s="149">
        <v>7048652280831</v>
      </c>
      <c r="AQ665" s="149">
        <f t="shared" si="42"/>
        <v>7048652280831</v>
      </c>
      <c r="AR665" s="182">
        <f>INDEX(ATS!$A:$AE,MATCH(ATS!$AP665,ATS!$AD:$AD,0),1)</f>
        <v>826061</v>
      </c>
      <c r="AS665" s="182" t="str">
        <f>INDEX(ATS!$A:$AE,MATCH(ATS!$AP665,ATS!$AD:$AD,0),2)</f>
        <v>Chaser Logo T-shirt W</v>
      </c>
      <c r="AT665" s="182" t="str">
        <f>INDEX(ATS!$A:$AE,MATCH(ATS!$AP665,ATS!$AD:$AD,0),4)</f>
        <v>BLACK-L</v>
      </c>
      <c r="AU665" s="148" t="str">
        <f>INDEX(ATS!$A:$AE,MATCH(ATS!$AP665,ATS!$AD:$AD,0),7)</f>
        <v>Active</v>
      </c>
    </row>
    <row r="666" spans="1:47" x14ac:dyDescent="0.2">
      <c r="A666">
        <v>820224</v>
      </c>
      <c r="B666" t="s">
        <v>2267</v>
      </c>
      <c r="C666" t="s">
        <v>4226</v>
      </c>
      <c r="D666" t="s">
        <v>141</v>
      </c>
      <c r="E666" t="s">
        <v>94</v>
      </c>
      <c r="F666" t="s">
        <v>84</v>
      </c>
      <c r="G666" t="s">
        <v>128</v>
      </c>
      <c r="H666">
        <v>180</v>
      </c>
      <c r="I666">
        <v>180</v>
      </c>
      <c r="J666">
        <v>180</v>
      </c>
      <c r="K666">
        <v>180</v>
      </c>
      <c r="L666">
        <v>180</v>
      </c>
      <c r="M666">
        <v>180</v>
      </c>
      <c r="N666">
        <v>180</v>
      </c>
      <c r="O666">
        <v>180</v>
      </c>
      <c r="P666">
        <v>180</v>
      </c>
      <c r="Q666">
        <v>180</v>
      </c>
      <c r="R666">
        <v>180</v>
      </c>
      <c r="S666">
        <v>180</v>
      </c>
      <c r="T666">
        <v>180</v>
      </c>
      <c r="U666">
        <v>180</v>
      </c>
      <c r="V666">
        <v>180</v>
      </c>
      <c r="W666">
        <v>180</v>
      </c>
      <c r="X666">
        <v>180</v>
      </c>
      <c r="Y666">
        <v>180</v>
      </c>
      <c r="Z666">
        <v>180</v>
      </c>
      <c r="AA666">
        <v>180</v>
      </c>
      <c r="AC666" s="180" t="str">
        <f t="shared" si="43"/>
        <v>820224-BLACK-OS</v>
      </c>
      <c r="AD666" s="181">
        <f>IF(B666="NET","",IF(B666="","",IFERROR(VLOOKUP(AC666,EAN!$A:$B,2,FALSE),"MANGLER - MÅ OPPDATERE EAN-FANEN")))</f>
        <v>7048652480668</v>
      </c>
      <c r="AE666" s="180">
        <f t="shared" si="40"/>
        <v>180</v>
      </c>
      <c r="AF666" s="180">
        <f t="shared" si="41"/>
        <v>180</v>
      </c>
      <c r="AH666" s="149" t="str">
        <f>IF(B666="NET","",IFERROR(VLOOKUP(AD666,'2) Order Form'!$W$9:$W$684,1,FALSE),"Ikke med I order form"))</f>
        <v>Ikke med I order form</v>
      </c>
      <c r="AI666" s="171"/>
      <c r="AJ666" s="159"/>
      <c r="AK666" s="149"/>
      <c r="AL666" s="182"/>
      <c r="AM666" s="182"/>
      <c r="AN666" s="183"/>
      <c r="AP666" s="149">
        <v>7048652461537</v>
      </c>
      <c r="AQ666" s="149">
        <f t="shared" si="42"/>
        <v>7048652461537</v>
      </c>
      <c r="AR666" s="182">
        <f>INDEX(ATS!$A:$AE,MATCH(ATS!$AP666,ATS!$AD:$AD,0),1)</f>
        <v>826061</v>
      </c>
      <c r="AS666" s="182" t="str">
        <f>INDEX(ATS!$A:$AE,MATCH(ATS!$AP666,ATS!$AD:$AD,0),2)</f>
        <v>Chaser Logo T-shirt W</v>
      </c>
      <c r="AT666" s="182" t="str">
        <f>INDEX(ATS!$A:$AE,MATCH(ATS!$AP666,ATS!$AD:$AD,0),4)</f>
        <v>RSWOD-XS</v>
      </c>
      <c r="AU666" s="148" t="str">
        <f>INDEX(ATS!$A:$AE,MATCH(ATS!$AP666,ATS!$AD:$AD,0),7)</f>
        <v>Stock</v>
      </c>
    </row>
    <row r="667" spans="1:47" x14ac:dyDescent="0.2">
      <c r="A667">
        <v>820224</v>
      </c>
      <c r="B667" t="s">
        <v>2267</v>
      </c>
      <c r="C667" t="s">
        <v>4226</v>
      </c>
      <c r="D667" t="s">
        <v>2269</v>
      </c>
      <c r="E667" t="s">
        <v>2270</v>
      </c>
      <c r="F667" t="s">
        <v>84</v>
      </c>
      <c r="G667" t="s">
        <v>401</v>
      </c>
      <c r="H667">
        <v>1878</v>
      </c>
      <c r="I667">
        <v>1878</v>
      </c>
      <c r="J667">
        <v>1878</v>
      </c>
      <c r="K667">
        <v>1878</v>
      </c>
      <c r="L667">
        <v>1878</v>
      </c>
      <c r="M667">
        <v>1878</v>
      </c>
      <c r="N667">
        <v>1878</v>
      </c>
      <c r="O667">
        <v>1878</v>
      </c>
      <c r="P667">
        <v>1878</v>
      </c>
      <c r="Q667">
        <v>1878</v>
      </c>
      <c r="R667">
        <v>1878</v>
      </c>
      <c r="S667">
        <v>1878</v>
      </c>
      <c r="T667">
        <v>1878</v>
      </c>
      <c r="U667">
        <v>1878</v>
      </c>
      <c r="V667">
        <v>1878</v>
      </c>
      <c r="W667">
        <v>1878</v>
      </c>
      <c r="X667">
        <v>1878</v>
      </c>
      <c r="Y667">
        <v>1878</v>
      </c>
      <c r="Z667">
        <v>1878</v>
      </c>
      <c r="AA667">
        <v>1878</v>
      </c>
      <c r="AC667" s="180" t="str">
        <f t="shared" si="43"/>
        <v>820224-FHBLU-OS</v>
      </c>
      <c r="AD667" s="181">
        <f>IF(B667="NET","",IF(B667="","",IFERROR(VLOOKUP(AC667,EAN!$A:$B,2,FALSE),"MANGLER - MÅ OPPDATERE EAN-FANEN")))</f>
        <v>7048652480675</v>
      </c>
      <c r="AE667" s="180">
        <f t="shared" si="40"/>
        <v>1878</v>
      </c>
      <c r="AF667" s="180">
        <f t="shared" si="41"/>
        <v>1878</v>
      </c>
      <c r="AH667" s="149" t="str">
        <f>IF(B667="NET","",IFERROR(VLOOKUP(AD667,'2) Order Form'!$W$9:$W$684,1,FALSE),"Ikke med I order form"))</f>
        <v>Ikke med I order form</v>
      </c>
      <c r="AI667" s="171"/>
      <c r="AJ667" s="159"/>
      <c r="AK667" s="149"/>
      <c r="AL667" s="182"/>
      <c r="AM667" s="182"/>
      <c r="AN667" s="183"/>
      <c r="AP667" s="149">
        <v>7048652461520</v>
      </c>
      <c r="AQ667" s="149">
        <f t="shared" si="42"/>
        <v>7048652461520</v>
      </c>
      <c r="AR667" s="182">
        <f>INDEX(ATS!$A:$AE,MATCH(ATS!$AP667,ATS!$AD:$AD,0),1)</f>
        <v>826061</v>
      </c>
      <c r="AS667" s="182" t="str">
        <f>INDEX(ATS!$A:$AE,MATCH(ATS!$AP667,ATS!$AD:$AD,0),2)</f>
        <v>Chaser Logo T-shirt W</v>
      </c>
      <c r="AT667" s="182" t="str">
        <f>INDEX(ATS!$A:$AE,MATCH(ATS!$AP667,ATS!$AD:$AD,0),4)</f>
        <v>RSWOD-S</v>
      </c>
      <c r="AU667" s="148" t="str">
        <f>INDEX(ATS!$A:$AE,MATCH(ATS!$AP667,ATS!$AD:$AD,0),7)</f>
        <v>Stock</v>
      </c>
    </row>
    <row r="668" spans="1:47" x14ac:dyDescent="0.2">
      <c r="A668">
        <v>820224</v>
      </c>
      <c r="B668" t="s">
        <v>2267</v>
      </c>
      <c r="C668" t="s">
        <v>4226</v>
      </c>
      <c r="D668" t="s">
        <v>2271</v>
      </c>
      <c r="E668" t="s">
        <v>2134</v>
      </c>
      <c r="F668" t="s">
        <v>84</v>
      </c>
      <c r="G668" t="s">
        <v>401</v>
      </c>
      <c r="H668">
        <v>1932</v>
      </c>
      <c r="I668">
        <v>1932</v>
      </c>
      <c r="J668">
        <v>1932</v>
      </c>
      <c r="K668">
        <v>1932</v>
      </c>
      <c r="L668">
        <v>1932</v>
      </c>
      <c r="M668">
        <v>1932</v>
      </c>
      <c r="N668">
        <v>1932</v>
      </c>
      <c r="O668">
        <v>1932</v>
      </c>
      <c r="P668">
        <v>1932</v>
      </c>
      <c r="Q668">
        <v>1932</v>
      </c>
      <c r="R668">
        <v>1932</v>
      </c>
      <c r="S668">
        <v>1932</v>
      </c>
      <c r="T668">
        <v>1932</v>
      </c>
      <c r="U668">
        <v>1932</v>
      </c>
      <c r="V668">
        <v>1932</v>
      </c>
      <c r="W668">
        <v>1932</v>
      </c>
      <c r="X668">
        <v>1932</v>
      </c>
      <c r="Y668">
        <v>1932</v>
      </c>
      <c r="Z668">
        <v>1932</v>
      </c>
      <c r="AA668">
        <v>1932</v>
      </c>
      <c r="AC668" s="180" t="str">
        <f t="shared" si="43"/>
        <v>820224-RURED-OS</v>
      </c>
      <c r="AD668" s="181">
        <f>IF(B668="NET","",IF(B668="","",IFERROR(VLOOKUP(AC668,EAN!$A:$B,2,FALSE),"MANGLER - MÅ OPPDATERE EAN-FANEN")))</f>
        <v>7048652480682</v>
      </c>
      <c r="AE668" s="180">
        <f t="shared" si="40"/>
        <v>1932</v>
      </c>
      <c r="AF668" s="180">
        <f t="shared" si="41"/>
        <v>1932</v>
      </c>
      <c r="AH668" s="133" t="str">
        <f>IF(B668="NET","",IFERROR(VLOOKUP(AD668,'2) Order Form'!$W$9:$W$684,1,FALSE),"Ikke med I order form"))</f>
        <v>Ikke med I order form</v>
      </c>
      <c r="AJ668" s="159"/>
      <c r="AK668" s="149"/>
      <c r="AL668" s="182"/>
      <c r="AM668" s="182"/>
      <c r="AN668" s="183"/>
      <c r="AP668" s="149">
        <v>7048652461513</v>
      </c>
      <c r="AQ668" s="149">
        <f t="shared" si="42"/>
        <v>7048652461513</v>
      </c>
      <c r="AR668" s="182">
        <f>INDEX(ATS!$A:$AE,MATCH(ATS!$AP668,ATS!$AD:$AD,0),1)</f>
        <v>826061</v>
      </c>
      <c r="AS668" s="182" t="str">
        <f>INDEX(ATS!$A:$AE,MATCH(ATS!$AP668,ATS!$AD:$AD,0),2)</f>
        <v>Chaser Logo T-shirt W</v>
      </c>
      <c r="AT668" s="182" t="str">
        <f>INDEX(ATS!$A:$AE,MATCH(ATS!$AP668,ATS!$AD:$AD,0),4)</f>
        <v>RSWOD-M</v>
      </c>
      <c r="AU668" s="148" t="str">
        <f>INDEX(ATS!$A:$AE,MATCH(ATS!$AP668,ATS!$AD:$AD,0),7)</f>
        <v>Stock</v>
      </c>
    </row>
    <row r="669" spans="1:47" x14ac:dyDescent="0.2">
      <c r="A669" s="155">
        <v>820225</v>
      </c>
      <c r="B669" t="s">
        <v>292</v>
      </c>
      <c r="H669" s="155">
        <v>202137</v>
      </c>
      <c r="I669" s="155">
        <v>202137</v>
      </c>
      <c r="J669" s="155">
        <v>202137</v>
      </c>
      <c r="K669" s="155">
        <v>202137</v>
      </c>
      <c r="L669" s="155">
        <v>202137</v>
      </c>
      <c r="M669" s="155">
        <v>202137</v>
      </c>
      <c r="N669" s="155">
        <v>202137</v>
      </c>
      <c r="O669" s="155">
        <v>202137</v>
      </c>
      <c r="P669" s="155">
        <v>202137</v>
      </c>
      <c r="Q669" s="155">
        <v>202137</v>
      </c>
      <c r="R669" s="155">
        <v>202137</v>
      </c>
      <c r="S669" s="155">
        <v>202137</v>
      </c>
      <c r="T669" s="155">
        <v>202137</v>
      </c>
      <c r="U669" s="155">
        <v>202137</v>
      </c>
      <c r="V669" s="155">
        <v>202137</v>
      </c>
      <c r="W669" s="155">
        <v>202137</v>
      </c>
      <c r="X669" s="155">
        <v>202137</v>
      </c>
      <c r="Y669" s="155">
        <v>202137</v>
      </c>
      <c r="Z669" s="155">
        <v>202137</v>
      </c>
      <c r="AA669" s="155">
        <v>202137</v>
      </c>
      <c r="AC669" s="180" t="str">
        <f t="shared" si="43"/>
        <v>820225-</v>
      </c>
      <c r="AD669" s="181" t="str">
        <f>IF(B669="NET","",IF(B669="","",IFERROR(VLOOKUP(AC669,EAN!$A:$B,2,FALSE),"MANGLER - MÅ OPPDATERE EAN-FANEN")))</f>
        <v/>
      </c>
      <c r="AE669" s="180">
        <f t="shared" si="40"/>
        <v>202137</v>
      </c>
      <c r="AF669" s="180">
        <f t="shared" si="41"/>
        <v>202137</v>
      </c>
      <c r="AH669" s="133" t="str">
        <f>IF(B669="NET","",IFERROR(VLOOKUP(AD669,'2) Order Form'!$W$9:$W$684,1,FALSE),"Ikke med I order form"))</f>
        <v/>
      </c>
      <c r="AJ669" s="159"/>
      <c r="AK669" s="149"/>
      <c r="AL669" s="182"/>
      <c r="AM669" s="182"/>
      <c r="AN669" s="183"/>
      <c r="AP669" s="149">
        <v>7048652461506</v>
      </c>
      <c r="AQ669" s="149">
        <f t="shared" si="42"/>
        <v>7048652461506</v>
      </c>
      <c r="AR669" s="182">
        <f>INDEX(ATS!$A:$AE,MATCH(ATS!$AP669,ATS!$AD:$AD,0),1)</f>
        <v>826061</v>
      </c>
      <c r="AS669" s="182" t="str">
        <f>INDEX(ATS!$A:$AE,MATCH(ATS!$AP669,ATS!$AD:$AD,0),2)</f>
        <v>Chaser Logo T-shirt W</v>
      </c>
      <c r="AT669" s="182" t="str">
        <f>INDEX(ATS!$A:$AE,MATCH(ATS!$AP669,ATS!$AD:$AD,0),4)</f>
        <v>RSWOD-L</v>
      </c>
      <c r="AU669" s="148" t="str">
        <f>INDEX(ATS!$A:$AE,MATCH(ATS!$AP669,ATS!$AD:$AD,0),7)</f>
        <v>Stock</v>
      </c>
    </row>
    <row r="670" spans="1:47" x14ac:dyDescent="0.2">
      <c r="A670">
        <v>820225</v>
      </c>
      <c r="B670" t="s">
        <v>2272</v>
      </c>
      <c r="C670" t="s">
        <v>4226</v>
      </c>
      <c r="D670" t="s">
        <v>2268</v>
      </c>
      <c r="E670" t="s">
        <v>2148</v>
      </c>
      <c r="F670" t="s">
        <v>84</v>
      </c>
      <c r="G670" t="s">
        <v>128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C670" s="180" t="str">
        <f t="shared" si="43"/>
        <v>820225-54000-OS</v>
      </c>
      <c r="AD670" s="181">
        <f>IF(B670="NET","",IF(B670="","",IFERROR(VLOOKUP(AC670,EAN!$A:$B,2,FALSE),"MANGLER - MÅ OPPDATERE EAN-FANEN")))</f>
        <v>7048652711953</v>
      </c>
      <c r="AE670" s="180">
        <f t="shared" si="40"/>
        <v>0</v>
      </c>
      <c r="AF670" s="180">
        <f t="shared" si="41"/>
        <v>0</v>
      </c>
      <c r="AH670" s="133" t="str">
        <f>IF(B670="NET","",IFERROR(VLOOKUP(AD670,'2) Order Form'!$W$9:$W$684,1,FALSE),"Ikke med I order form"))</f>
        <v>Ikke med I order form</v>
      </c>
      <c r="AJ670" s="159"/>
      <c r="AK670" s="149"/>
      <c r="AL670" s="182"/>
      <c r="AM670" s="182"/>
      <c r="AN670" s="183"/>
      <c r="AP670" s="149">
        <v>7048652542021</v>
      </c>
      <c r="AQ670" s="149">
        <f t="shared" si="42"/>
        <v>7048652542021</v>
      </c>
      <c r="AR670" s="182">
        <f>INDEX(ATS!$A:$AE,MATCH(ATS!$AP670,ATS!$AD:$AD,0),1)</f>
        <v>828168</v>
      </c>
      <c r="AS670" s="182" t="str">
        <f>INDEX(ATS!$A:$AE,MATCH(ATS!$AP670,ATS!$AD:$AD,0),2)</f>
        <v>Chaser Print T-shirt W</v>
      </c>
      <c r="AT670" s="182" t="str">
        <f>INDEX(ATS!$A:$AE,MATCH(ATS!$AP670,ATS!$AD:$AD,0),4)</f>
        <v>RSWOD-XS</v>
      </c>
      <c r="AU670" s="148" t="str">
        <f>INDEX(ATS!$A:$AE,MATCH(ATS!$AP670,ATS!$AD:$AD,0),7)</f>
        <v>Active</v>
      </c>
    </row>
    <row r="671" spans="1:47" x14ac:dyDescent="0.2">
      <c r="A671">
        <v>820225</v>
      </c>
      <c r="B671" t="s">
        <v>2272</v>
      </c>
      <c r="C671" t="s">
        <v>4226</v>
      </c>
      <c r="D671" t="s">
        <v>141</v>
      </c>
      <c r="E671" t="s">
        <v>94</v>
      </c>
      <c r="F671" t="s">
        <v>84</v>
      </c>
      <c r="G671" t="s">
        <v>128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C671" s="180" t="str">
        <f t="shared" si="43"/>
        <v>820225-BLACK-OS</v>
      </c>
      <c r="AD671" s="181">
        <f>IF(B671="NET","",IF(B671="","",IFERROR(VLOOKUP(AC671,EAN!$A:$B,2,FALSE),"MANGLER - MÅ OPPDATERE EAN-FANEN")))</f>
        <v>7048652480637</v>
      </c>
      <c r="AE671" s="180">
        <f t="shared" si="40"/>
        <v>0</v>
      </c>
      <c r="AF671" s="180">
        <f t="shared" si="41"/>
        <v>0</v>
      </c>
      <c r="AH671" s="133" t="str">
        <f>IF(B671="NET","",IFERROR(VLOOKUP(AD671,'2) Order Form'!$W$9:$W$684,1,FALSE),"Ikke med I order form"))</f>
        <v>Ikke med I order form</v>
      </c>
      <c r="AJ671" s="159"/>
      <c r="AK671" s="149"/>
      <c r="AL671" s="182"/>
      <c r="AM671" s="182"/>
      <c r="AN671" s="183"/>
      <c r="AP671" s="149">
        <v>7048652542014</v>
      </c>
      <c r="AQ671" s="149">
        <f t="shared" si="42"/>
        <v>7048652542014</v>
      </c>
      <c r="AR671" s="182">
        <f>INDEX(ATS!$A:$AE,MATCH(ATS!$AP671,ATS!$AD:$AD,0),1)</f>
        <v>828168</v>
      </c>
      <c r="AS671" s="182" t="str">
        <f>INDEX(ATS!$A:$AE,MATCH(ATS!$AP671,ATS!$AD:$AD,0),2)</f>
        <v>Chaser Print T-shirt W</v>
      </c>
      <c r="AT671" s="182" t="str">
        <f>INDEX(ATS!$A:$AE,MATCH(ATS!$AP671,ATS!$AD:$AD,0),4)</f>
        <v>RSWOD-S</v>
      </c>
      <c r="AU671" s="148" t="str">
        <f>INDEX(ATS!$A:$AE,MATCH(ATS!$AP671,ATS!$AD:$AD,0),7)</f>
        <v>Active</v>
      </c>
    </row>
    <row r="672" spans="1:47" x14ac:dyDescent="0.2">
      <c r="A672">
        <v>820225</v>
      </c>
      <c r="B672" t="s">
        <v>2272</v>
      </c>
      <c r="C672" t="s">
        <v>4226</v>
      </c>
      <c r="D672" t="s">
        <v>2269</v>
      </c>
      <c r="E672" t="s">
        <v>2270</v>
      </c>
      <c r="F672" t="s">
        <v>84</v>
      </c>
      <c r="G672" t="s">
        <v>401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C672" s="180" t="str">
        <f t="shared" si="43"/>
        <v>820225-FHBLU-OS</v>
      </c>
      <c r="AD672" s="181">
        <f>IF(B672="NET","",IF(B672="","",IFERROR(VLOOKUP(AC672,EAN!$A:$B,2,FALSE),"MANGLER - MÅ OPPDATERE EAN-FANEN")))</f>
        <v>7048652480644</v>
      </c>
      <c r="AE672" s="180">
        <f t="shared" si="40"/>
        <v>0</v>
      </c>
      <c r="AF672" s="180">
        <f t="shared" si="41"/>
        <v>0</v>
      </c>
      <c r="AH672" s="149" t="str">
        <f>IF(B672="NET","",IFERROR(VLOOKUP(AD672,'2) Order Form'!$W$9:$W$684,1,FALSE),"Ikke med I order form"))</f>
        <v>Ikke med I order form</v>
      </c>
      <c r="AI672" s="171"/>
      <c r="AJ672" s="159"/>
      <c r="AK672" s="149"/>
      <c r="AL672" s="182"/>
      <c r="AM672" s="182"/>
      <c r="AN672" s="183"/>
      <c r="AP672" s="149">
        <v>7048652542007</v>
      </c>
      <c r="AQ672" s="149">
        <f t="shared" si="42"/>
        <v>7048652542007</v>
      </c>
      <c r="AR672" s="182">
        <f>INDEX(ATS!$A:$AE,MATCH(ATS!$AP672,ATS!$AD:$AD,0),1)</f>
        <v>828168</v>
      </c>
      <c r="AS672" s="182" t="str">
        <f>INDEX(ATS!$A:$AE,MATCH(ATS!$AP672,ATS!$AD:$AD,0),2)</f>
        <v>Chaser Print T-shirt W</v>
      </c>
      <c r="AT672" s="182" t="str">
        <f>INDEX(ATS!$A:$AE,MATCH(ATS!$AP672,ATS!$AD:$AD,0),4)</f>
        <v>RSWOD-M</v>
      </c>
      <c r="AU672" s="148" t="str">
        <f>INDEX(ATS!$A:$AE,MATCH(ATS!$AP672,ATS!$AD:$AD,0),7)</f>
        <v>Active</v>
      </c>
    </row>
    <row r="673" spans="1:47" x14ac:dyDescent="0.2">
      <c r="A673">
        <v>820225</v>
      </c>
      <c r="B673" t="s">
        <v>2272</v>
      </c>
      <c r="C673" t="s">
        <v>4226</v>
      </c>
      <c r="D673" t="s">
        <v>2271</v>
      </c>
      <c r="E673" t="s">
        <v>2134</v>
      </c>
      <c r="F673" t="s">
        <v>84</v>
      </c>
      <c r="G673" t="s">
        <v>401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C673" s="180" t="str">
        <f t="shared" si="43"/>
        <v>820225-RURED-OS</v>
      </c>
      <c r="AD673" s="181">
        <f>IF(B673="NET","",IF(B673="","",IFERROR(VLOOKUP(AC673,EAN!$A:$B,2,FALSE),"MANGLER - MÅ OPPDATERE EAN-FANEN")))</f>
        <v>7048652480651</v>
      </c>
      <c r="AE673" s="180">
        <f t="shared" si="40"/>
        <v>0</v>
      </c>
      <c r="AF673" s="180">
        <f t="shared" si="41"/>
        <v>0</v>
      </c>
      <c r="AH673" s="149" t="str">
        <f>IF(B673="NET","",IFERROR(VLOOKUP(AD673,'2) Order Form'!$W$9:$W$684,1,FALSE),"Ikke med I order form"))</f>
        <v>Ikke med I order form</v>
      </c>
      <c r="AI673" s="171"/>
      <c r="AJ673" s="159"/>
      <c r="AK673" s="149"/>
      <c r="AL673" s="182"/>
      <c r="AM673" s="182"/>
      <c r="AN673" s="183"/>
      <c r="AP673" s="149">
        <v>7048652541994</v>
      </c>
      <c r="AQ673" s="149">
        <f t="shared" si="42"/>
        <v>7048652541994</v>
      </c>
      <c r="AR673" s="182">
        <f>INDEX(ATS!$A:$AE,MATCH(ATS!$AP673,ATS!$AD:$AD,0),1)</f>
        <v>828168</v>
      </c>
      <c r="AS673" s="182" t="str">
        <f>INDEX(ATS!$A:$AE,MATCH(ATS!$AP673,ATS!$AD:$AD,0),2)</f>
        <v>Chaser Print T-shirt W</v>
      </c>
      <c r="AT673" s="182" t="str">
        <f>INDEX(ATS!$A:$AE,MATCH(ATS!$AP673,ATS!$AD:$AD,0),4)</f>
        <v>RSWOD-L</v>
      </c>
      <c r="AU673" s="148" t="str">
        <f>INDEX(ATS!$A:$AE,MATCH(ATS!$AP673,ATS!$AD:$AD,0),7)</f>
        <v>Active</v>
      </c>
    </row>
    <row r="674" spans="1:47" x14ac:dyDescent="0.2">
      <c r="A674" s="155">
        <v>820226</v>
      </c>
      <c r="B674" t="s">
        <v>292</v>
      </c>
      <c r="H674" s="155">
        <v>202137</v>
      </c>
      <c r="I674" s="155">
        <v>202137</v>
      </c>
      <c r="J674" s="155">
        <v>202137</v>
      </c>
      <c r="K674" s="155">
        <v>202137</v>
      </c>
      <c r="L674" s="155">
        <v>202137</v>
      </c>
      <c r="M674" s="155">
        <v>202137</v>
      </c>
      <c r="N674" s="155">
        <v>202137</v>
      </c>
      <c r="O674" s="155">
        <v>202137</v>
      </c>
      <c r="P674" s="155">
        <v>202137</v>
      </c>
      <c r="Q674" s="155">
        <v>202137</v>
      </c>
      <c r="R674" s="155">
        <v>202137</v>
      </c>
      <c r="S674" s="155">
        <v>202137</v>
      </c>
      <c r="T674" s="155">
        <v>202137</v>
      </c>
      <c r="U674" s="155">
        <v>202137</v>
      </c>
      <c r="V674" s="155">
        <v>202137</v>
      </c>
      <c r="W674" s="155">
        <v>202137</v>
      </c>
      <c r="X674" s="155">
        <v>202137</v>
      </c>
      <c r="Y674" s="155">
        <v>202137</v>
      </c>
      <c r="Z674" s="155">
        <v>202137</v>
      </c>
      <c r="AA674" s="155">
        <v>202137</v>
      </c>
      <c r="AC674" s="180" t="str">
        <f t="shared" si="43"/>
        <v>820226-</v>
      </c>
      <c r="AD674" s="181" t="str">
        <f>IF(B674="NET","",IF(B674="","",IFERROR(VLOOKUP(AC674,EAN!$A:$B,2,FALSE),"MANGLER - MÅ OPPDATERE EAN-FANEN")))</f>
        <v/>
      </c>
      <c r="AE674" s="180">
        <f t="shared" si="40"/>
        <v>202137</v>
      </c>
      <c r="AF674" s="180">
        <f t="shared" si="41"/>
        <v>202137</v>
      </c>
      <c r="AH674" s="149" t="str">
        <f>IF(B674="NET","",IFERROR(VLOOKUP(AD674,'2) Order Form'!$W$9:$W$684,1,FALSE),"Ikke med I order form"))</f>
        <v/>
      </c>
      <c r="AI674" s="171"/>
      <c r="AJ674" s="159"/>
      <c r="AK674" s="149"/>
      <c r="AL674" s="182"/>
      <c r="AM674" s="182"/>
      <c r="AN674" s="183"/>
      <c r="AP674" s="149">
        <v>7048652553881</v>
      </c>
      <c r="AQ674" s="149">
        <f t="shared" si="42"/>
        <v>7048652553881</v>
      </c>
      <c r="AR674" s="182">
        <f>INDEX(ATS!$A:$AE,MATCH(ATS!$AP674,ATS!$AD:$AD,0),1)</f>
        <v>827044</v>
      </c>
      <c r="AS674" s="182" t="str">
        <f>INDEX(ATS!$A:$AE,MATCH(ATS!$AP674,ATS!$AD:$AD,0),2)</f>
        <v>Corporate Trucker Cap</v>
      </c>
      <c r="AT674" s="182" t="str">
        <f>INDEX(ATS!$A:$AE,MATCH(ATS!$AP674,ATS!$AD:$AD,0),4)</f>
        <v>SEGRY-OS</v>
      </c>
      <c r="AU674" s="148" t="str">
        <f>INDEX(ATS!$A:$AE,MATCH(ATS!$AP674,ATS!$AD:$AD,0),7)</f>
        <v>Active</v>
      </c>
    </row>
    <row r="675" spans="1:47" x14ac:dyDescent="0.2">
      <c r="A675">
        <v>820226</v>
      </c>
      <c r="B675" t="s">
        <v>2273</v>
      </c>
      <c r="C675" t="s">
        <v>4226</v>
      </c>
      <c r="D675" t="s">
        <v>2241</v>
      </c>
      <c r="E675" t="s">
        <v>2242</v>
      </c>
      <c r="F675" t="s">
        <v>84</v>
      </c>
      <c r="G675" t="s">
        <v>128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C675" s="180" t="str">
        <f t="shared" si="43"/>
        <v>820226-56000-OS</v>
      </c>
      <c r="AD675" s="181">
        <f>IF(B675="NET","",IF(B675="","",IFERROR(VLOOKUP(AC675,EAN!$A:$B,2,FALSE),"MANGLER - MÅ OPPDATERE EAN-FANEN")))</f>
        <v>7048652714503</v>
      </c>
      <c r="AE675" s="180">
        <f t="shared" si="40"/>
        <v>0</v>
      </c>
      <c r="AF675" s="180">
        <f t="shared" si="41"/>
        <v>0</v>
      </c>
      <c r="AH675" s="149" t="str">
        <f>IF(B675="NET","",IFERROR(VLOOKUP(AD675,'2) Order Form'!$W$9:$W$684,1,FALSE),"Ikke med I order form"))</f>
        <v>Ikke med I order form</v>
      </c>
      <c r="AI675" s="171"/>
      <c r="AJ675" s="159"/>
      <c r="AK675" s="149"/>
      <c r="AL675" s="182"/>
      <c r="AM675" s="182"/>
      <c r="AN675" s="183"/>
      <c r="AP675" s="149">
        <v>7048652535276</v>
      </c>
      <c r="AQ675" s="149">
        <f t="shared" si="42"/>
        <v>7048652535276</v>
      </c>
      <c r="AR675" s="182">
        <f>INDEX(ATS!$A:$AE,MATCH(ATS!$AP675,ATS!$AD:$AD,0),1)</f>
        <v>827028</v>
      </c>
      <c r="AS675" s="182" t="str">
        <f>INDEX(ATS!$A:$AE,MATCH(ATS!$AP675,ATS!$AD:$AD,0),2)</f>
        <v>Camper 5-Panel Cap</v>
      </c>
      <c r="AT675" s="182" t="str">
        <f>INDEX(ATS!$A:$AE,MATCH(ATS!$AP675,ATS!$AD:$AD,0),4)</f>
        <v>TUSKN-OS</v>
      </c>
      <c r="AU675" s="148" t="str">
        <f>INDEX(ATS!$A:$AE,MATCH(ATS!$AP675,ATS!$AD:$AD,0),7)</f>
        <v>Stock</v>
      </c>
    </row>
    <row r="676" spans="1:47" x14ac:dyDescent="0.2">
      <c r="A676">
        <v>820226</v>
      </c>
      <c r="B676" t="s">
        <v>2273</v>
      </c>
      <c r="C676" t="s">
        <v>4226</v>
      </c>
      <c r="D676" t="s">
        <v>141</v>
      </c>
      <c r="E676" t="s">
        <v>94</v>
      </c>
      <c r="F676" t="s">
        <v>84</v>
      </c>
      <c r="G676" t="s">
        <v>128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C676" s="180" t="str">
        <f t="shared" si="43"/>
        <v>820226-BLACK-OS</v>
      </c>
      <c r="AD676" s="181">
        <f>IF(B676="NET","",IF(B676="","",IFERROR(VLOOKUP(AC676,EAN!$A:$B,2,FALSE),"MANGLER - MÅ OPPDATERE EAN-FANEN")))</f>
        <v>7048652480606</v>
      </c>
      <c r="AE676" s="180">
        <f t="shared" si="40"/>
        <v>0</v>
      </c>
      <c r="AF676" s="180">
        <f t="shared" si="41"/>
        <v>0</v>
      </c>
      <c r="AH676" s="133" t="str">
        <f>IF(B676="NET","",IFERROR(VLOOKUP(AD676,'2) Order Form'!$W$9:$W$684,1,FALSE),"Ikke med I order form"))</f>
        <v>Ikke med I order form</v>
      </c>
      <c r="AJ676" s="159"/>
      <c r="AK676" s="149"/>
      <c r="AL676" s="182"/>
      <c r="AM676" s="182"/>
      <c r="AN676" s="183"/>
      <c r="AP676" s="149">
        <v>7048652541482</v>
      </c>
      <c r="AQ676" s="149">
        <f t="shared" si="42"/>
        <v>7048652541482</v>
      </c>
      <c r="AR676" s="182">
        <f>INDEX(ATS!$A:$AE,MATCH(ATS!$AP676,ATS!$AD:$AD,0),1)</f>
        <v>820192</v>
      </c>
      <c r="AS676" s="182" t="str">
        <f>INDEX(ATS!$A:$AE,MATCH(ATS!$AP676,ATS!$AD:$AD,0),2)</f>
        <v>Cord 5-Panel Cap</v>
      </c>
      <c r="AT676" s="182" t="str">
        <f>INDEX(ATS!$A:$AE,MATCH(ATS!$AP676,ATS!$AD:$AD,0),4)</f>
        <v>BLACK-OS</v>
      </c>
      <c r="AU676" s="148" t="str">
        <f>INDEX(ATS!$A:$AE,MATCH(ATS!$AP676,ATS!$AD:$AD,0),7)</f>
        <v>Active</v>
      </c>
    </row>
    <row r="677" spans="1:47" x14ac:dyDescent="0.2">
      <c r="A677">
        <v>820226</v>
      </c>
      <c r="B677" t="s">
        <v>2273</v>
      </c>
      <c r="C677" t="s">
        <v>4226</v>
      </c>
      <c r="D677" t="s">
        <v>2262</v>
      </c>
      <c r="E677" t="s">
        <v>2263</v>
      </c>
      <c r="F677" t="s">
        <v>84</v>
      </c>
      <c r="G677" t="s">
        <v>401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C677" s="180" t="str">
        <f t="shared" si="43"/>
        <v>820226-DPRSE-OS</v>
      </c>
      <c r="AD677" s="181">
        <f>IF(B677="NET","",IF(B677="","",IFERROR(VLOOKUP(AC677,EAN!$A:$B,2,FALSE),"MANGLER - MÅ OPPDATERE EAN-FANEN")))</f>
        <v>7048652480613</v>
      </c>
      <c r="AE677" s="180">
        <f t="shared" si="40"/>
        <v>0</v>
      </c>
      <c r="AF677" s="180">
        <f t="shared" si="41"/>
        <v>0</v>
      </c>
      <c r="AH677" s="149" t="str">
        <f>IF(B677="NET","",IFERROR(VLOOKUP(AD677,'2) Order Form'!$W$9:$W$684,1,FALSE),"Ikke med I order form"))</f>
        <v>Ikke med I order form</v>
      </c>
      <c r="AI677" s="171"/>
      <c r="AJ677" s="171"/>
      <c r="AK677" s="149"/>
      <c r="AL677" s="182"/>
      <c r="AM677" s="182"/>
      <c r="AN677" s="183"/>
      <c r="AP677" s="149">
        <v>7048652193841</v>
      </c>
      <c r="AQ677" s="149">
        <f t="shared" si="42"/>
        <v>7048652193841</v>
      </c>
      <c r="AR677" s="182">
        <f>INDEX(ATS!$A:$AE,MATCH(ATS!$AP677,ATS!$AD:$AD,0),1)</f>
        <v>827036</v>
      </c>
      <c r="AS677" s="182" t="str">
        <f>INDEX(ATS!$A:$AE,MATCH(ATS!$AP677,ATS!$AD:$AD,0),2)</f>
        <v>Sweet Tube</v>
      </c>
      <c r="AT677" s="182" t="str">
        <f>INDEX(ATS!$A:$AE,MATCH(ATS!$AP677,ATS!$AD:$AD,0),4)</f>
        <v>BLACK-OS</v>
      </c>
      <c r="AU677" s="148" t="str">
        <f>INDEX(ATS!$A:$AE,MATCH(ATS!$AP677,ATS!$AD:$AD,0),7)</f>
        <v>Active</v>
      </c>
    </row>
    <row r="678" spans="1:47" x14ac:dyDescent="0.2">
      <c r="A678">
        <v>820226</v>
      </c>
      <c r="B678" t="s">
        <v>2273</v>
      </c>
      <c r="C678" t="s">
        <v>4226</v>
      </c>
      <c r="D678" t="s">
        <v>2266</v>
      </c>
      <c r="E678" t="s">
        <v>2216</v>
      </c>
      <c r="F678" t="s">
        <v>84</v>
      </c>
      <c r="G678" t="s">
        <v>401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C678" s="180" t="str">
        <f t="shared" si="43"/>
        <v>820226-PTNVY-OS</v>
      </c>
      <c r="AD678" s="181">
        <f>IF(B678="NET","",IF(B678="","",IFERROR(VLOOKUP(AC678,EAN!$A:$B,2,FALSE),"MANGLER - MÅ OPPDATERE EAN-FANEN")))</f>
        <v>7048652480620</v>
      </c>
      <c r="AE678" s="180">
        <f t="shared" si="40"/>
        <v>0</v>
      </c>
      <c r="AF678" s="180">
        <f t="shared" si="41"/>
        <v>0</v>
      </c>
      <c r="AH678" s="149" t="str">
        <f>IF(B678="NET","",IFERROR(VLOOKUP(AD678,'2) Order Form'!$W$9:$W$684,1,FALSE),"Ikke med I order form"))</f>
        <v>Ikke med I order form</v>
      </c>
      <c r="AI678" s="171"/>
      <c r="AJ678" s="171"/>
      <c r="AK678" s="149"/>
      <c r="AL678" s="182"/>
      <c r="AM678" s="182"/>
      <c r="AN678" s="183"/>
      <c r="AP678" s="149">
        <v>7048652281012</v>
      </c>
      <c r="AQ678" s="149">
        <f t="shared" si="42"/>
        <v>7048652281012</v>
      </c>
      <c r="AR678" s="182">
        <f>INDEX(ATS!$A:$AE,MATCH(ATS!$AP678,ATS!$AD:$AD,0),1)</f>
        <v>827036</v>
      </c>
      <c r="AS678" s="182" t="str">
        <f>INDEX(ATS!$A:$AE,MATCH(ATS!$AP678,ATS!$AD:$AD,0),2)</f>
        <v>Sweet Tube</v>
      </c>
      <c r="AT678" s="182" t="str">
        <f>INDEX(ATS!$A:$AE,MATCH(ATS!$AP678,ATS!$AD:$AD,0),4)</f>
        <v>EHRED-OS</v>
      </c>
      <c r="AU678" s="148" t="str">
        <f>INDEX(ATS!$A:$AE,MATCH(ATS!$AP678,ATS!$AD:$AD,0),7)</f>
        <v>Stock</v>
      </c>
    </row>
    <row r="679" spans="1:47" x14ac:dyDescent="0.2">
      <c r="A679" s="155">
        <v>820229</v>
      </c>
      <c r="B679" t="s">
        <v>292</v>
      </c>
      <c r="H679" s="155">
        <v>202137</v>
      </c>
      <c r="I679" s="155">
        <v>202137</v>
      </c>
      <c r="J679" s="155">
        <v>202137</v>
      </c>
      <c r="K679" s="155">
        <v>202137</v>
      </c>
      <c r="L679" s="155">
        <v>202137</v>
      </c>
      <c r="M679" s="155">
        <v>202137</v>
      </c>
      <c r="N679" s="155">
        <v>202137</v>
      </c>
      <c r="O679" s="155">
        <v>202137</v>
      </c>
      <c r="P679" s="155">
        <v>202137</v>
      </c>
      <c r="Q679" s="155">
        <v>202137</v>
      </c>
      <c r="R679" s="155">
        <v>202137</v>
      </c>
      <c r="S679" s="155">
        <v>202137</v>
      </c>
      <c r="T679" s="155">
        <v>202137</v>
      </c>
      <c r="U679" s="155">
        <v>202137</v>
      </c>
      <c r="V679" s="155">
        <v>202137</v>
      </c>
      <c r="W679" s="155">
        <v>202137</v>
      </c>
      <c r="X679" s="155">
        <v>202137</v>
      </c>
      <c r="Y679" s="155">
        <v>202137</v>
      </c>
      <c r="Z679" s="155">
        <v>202137</v>
      </c>
      <c r="AA679" s="155">
        <v>202137</v>
      </c>
      <c r="AC679" s="180" t="str">
        <f t="shared" si="43"/>
        <v>820229-</v>
      </c>
      <c r="AD679" s="181" t="str">
        <f>IF(B679="NET","",IF(B679="","",IFERROR(VLOOKUP(AC679,EAN!$A:$B,2,FALSE),"MANGLER - MÅ OPPDATERE EAN-FANEN")))</f>
        <v/>
      </c>
      <c r="AE679" s="180">
        <f t="shared" si="40"/>
        <v>202137</v>
      </c>
      <c r="AF679" s="180">
        <f t="shared" si="41"/>
        <v>202137</v>
      </c>
      <c r="AH679" s="149" t="str">
        <f>IF(B679="NET","",IFERROR(VLOOKUP(AD679,'2) Order Form'!$W$9:$W$684,1,FALSE),"Ikke med I order form"))</f>
        <v/>
      </c>
      <c r="AI679" s="171"/>
      <c r="AJ679" s="171"/>
      <c r="AK679" s="149"/>
      <c r="AL679" s="182"/>
      <c r="AM679" s="182"/>
      <c r="AN679" s="183"/>
      <c r="AP679" s="149">
        <v>7048652193858</v>
      </c>
      <c r="AQ679" s="149">
        <f t="shared" si="42"/>
        <v>7048652193858</v>
      </c>
      <c r="AR679" s="182">
        <f>INDEX(ATS!$A:$AE,MATCH(ATS!$AP679,ATS!$AD:$AD,0),1)</f>
        <v>827036</v>
      </c>
      <c r="AS679" s="182" t="str">
        <f>INDEX(ATS!$A:$AE,MATCH(ATS!$AP679,ATS!$AD:$AD,0),2)</f>
        <v>Sweet Tube</v>
      </c>
      <c r="AT679" s="182" t="str">
        <f>INDEX(ATS!$A:$AE,MATCH(ATS!$AP679,ATS!$AD:$AD,0),4)</f>
        <v>LTGRY-OS</v>
      </c>
      <c r="AU679" s="148" t="str">
        <f>INDEX(ATS!$A:$AE,MATCH(ATS!$AP679,ATS!$AD:$AD,0),7)</f>
        <v>Stock</v>
      </c>
    </row>
    <row r="680" spans="1:47" x14ac:dyDescent="0.2">
      <c r="A680">
        <v>820229</v>
      </c>
      <c r="B680" t="s">
        <v>2274</v>
      </c>
      <c r="C680" t="s">
        <v>4226</v>
      </c>
      <c r="D680" t="s">
        <v>2241</v>
      </c>
      <c r="E680" t="s">
        <v>2242</v>
      </c>
      <c r="F680" t="s">
        <v>84</v>
      </c>
      <c r="G680" t="s">
        <v>128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C680" s="180" t="str">
        <f t="shared" si="43"/>
        <v>820229-56000-OS</v>
      </c>
      <c r="AD680" s="181">
        <f>IF(B680="NET","",IF(B680="","",IFERROR(VLOOKUP(AC680,EAN!$A:$B,2,FALSE),"MANGLER - MÅ OPPDATERE EAN-FANEN")))</f>
        <v>7048652714510</v>
      </c>
      <c r="AE680" s="180">
        <f t="shared" si="40"/>
        <v>0</v>
      </c>
      <c r="AF680" s="180">
        <f t="shared" si="41"/>
        <v>0</v>
      </c>
      <c r="AH680" s="149" t="str">
        <f>IF(B680="NET","",IFERROR(VLOOKUP(AD680,'2) Order Form'!$W$9:$W$684,1,FALSE),"Ikke med I order form"))</f>
        <v>Ikke med I order form</v>
      </c>
      <c r="AI680" s="171"/>
      <c r="AJ680" s="171"/>
      <c r="AK680" s="149"/>
      <c r="AL680" s="182"/>
      <c r="AM680" s="182"/>
      <c r="AN680" s="183"/>
      <c r="AP680" s="149"/>
      <c r="AQ680" s="149"/>
      <c r="AR680" s="182"/>
      <c r="AS680" s="182"/>
      <c r="AT680" s="182"/>
    </row>
    <row r="681" spans="1:47" x14ac:dyDescent="0.2">
      <c r="A681">
        <v>820229</v>
      </c>
      <c r="B681" t="s">
        <v>2274</v>
      </c>
      <c r="C681" t="s">
        <v>4226</v>
      </c>
      <c r="D681" t="s">
        <v>141</v>
      </c>
      <c r="E681" t="s">
        <v>94</v>
      </c>
      <c r="F681" t="s">
        <v>84</v>
      </c>
      <c r="G681" t="s">
        <v>128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C681" s="180" t="str">
        <f t="shared" si="43"/>
        <v>820229-BLACK-OS</v>
      </c>
      <c r="AD681" s="181">
        <f>IF(B681="NET","",IF(B681="","",IFERROR(VLOOKUP(AC681,EAN!$A:$B,2,FALSE),"MANGLER - MÅ OPPDATERE EAN-FANEN")))</f>
        <v>7048652480507</v>
      </c>
      <c r="AE681" s="180">
        <f t="shared" si="40"/>
        <v>0</v>
      </c>
      <c r="AF681" s="180">
        <f t="shared" si="41"/>
        <v>0</v>
      </c>
      <c r="AH681" s="133" t="str">
        <f>IF(B681="NET","",IFERROR(VLOOKUP(AD681,'2) Order Form'!$W$9:$W$684,1,FALSE),"Ikke med I order form"))</f>
        <v>Ikke med I order form</v>
      </c>
      <c r="AJ681" s="159"/>
      <c r="AK681" s="149"/>
      <c r="AL681" s="182"/>
      <c r="AM681" s="182"/>
      <c r="AN681" s="183"/>
      <c r="AP681" s="149"/>
      <c r="AQ681" s="149"/>
      <c r="AR681" s="182"/>
      <c r="AS681" s="182"/>
      <c r="AT681" s="182"/>
    </row>
    <row r="682" spans="1:47" x14ac:dyDescent="0.2">
      <c r="A682">
        <v>820229</v>
      </c>
      <c r="B682" t="s">
        <v>2274</v>
      </c>
      <c r="C682" t="s">
        <v>4226</v>
      </c>
      <c r="D682" t="s">
        <v>2252</v>
      </c>
      <c r="E682" t="s">
        <v>404</v>
      </c>
      <c r="F682" t="s">
        <v>84</v>
      </c>
      <c r="G682" t="s">
        <v>401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C682" s="180" t="str">
        <f t="shared" si="43"/>
        <v>820229-PNGRN-OS</v>
      </c>
      <c r="AD682" s="181">
        <f>IF(B682="NET","",IF(B682="","",IFERROR(VLOOKUP(AC682,EAN!$A:$B,2,FALSE),"MANGLER - MÅ OPPDATERE EAN-FANEN")))</f>
        <v>7048652480514</v>
      </c>
      <c r="AE682" s="180">
        <f t="shared" si="40"/>
        <v>0</v>
      </c>
      <c r="AF682" s="180">
        <f t="shared" si="41"/>
        <v>0</v>
      </c>
      <c r="AH682" s="133" t="str">
        <f>IF(B682="NET","",IFERROR(VLOOKUP(AD682,'2) Order Form'!$W$9:$W$684,1,FALSE),"Ikke med I order form"))</f>
        <v>Ikke med I order form</v>
      </c>
      <c r="AJ682" s="159"/>
      <c r="AK682" s="149"/>
      <c r="AL682" s="182"/>
      <c r="AM682" s="182"/>
      <c r="AN682" s="183"/>
      <c r="AP682" s="149"/>
      <c r="AQ682" s="149"/>
      <c r="AR682" s="182"/>
      <c r="AS682" s="182"/>
      <c r="AT682" s="182"/>
    </row>
    <row r="683" spans="1:47" x14ac:dyDescent="0.2">
      <c r="A683">
        <v>820229</v>
      </c>
      <c r="B683" t="s">
        <v>2274</v>
      </c>
      <c r="C683" t="s">
        <v>4226</v>
      </c>
      <c r="D683" t="s">
        <v>2239</v>
      </c>
      <c r="E683" t="s">
        <v>100</v>
      </c>
      <c r="F683" t="s">
        <v>84</v>
      </c>
      <c r="G683" t="s">
        <v>401</v>
      </c>
      <c r="H683">
        <v>54</v>
      </c>
      <c r="I683">
        <v>54</v>
      </c>
      <c r="J683">
        <v>54</v>
      </c>
      <c r="K683">
        <v>54</v>
      </c>
      <c r="L683">
        <v>54</v>
      </c>
      <c r="M683">
        <v>54</v>
      </c>
      <c r="N683">
        <v>54</v>
      </c>
      <c r="O683">
        <v>54</v>
      </c>
      <c r="P683">
        <v>54</v>
      </c>
      <c r="Q683">
        <v>54</v>
      </c>
      <c r="R683">
        <v>54</v>
      </c>
      <c r="S683">
        <v>54</v>
      </c>
      <c r="T683">
        <v>54</v>
      </c>
      <c r="U683">
        <v>54</v>
      </c>
      <c r="V683">
        <v>54</v>
      </c>
      <c r="W683">
        <v>54</v>
      </c>
      <c r="X683">
        <v>54</v>
      </c>
      <c r="Y683">
        <v>54</v>
      </c>
      <c r="Z683">
        <v>54</v>
      </c>
      <c r="AA683">
        <v>54</v>
      </c>
      <c r="AC683" s="180" t="str">
        <f t="shared" si="43"/>
        <v>820229-RSWOD-OS</v>
      </c>
      <c r="AD683" s="181">
        <f>IF(B683="NET","",IF(B683="","",IFERROR(VLOOKUP(AC683,EAN!$A:$B,2,FALSE),"MANGLER - MÅ OPPDATERE EAN-FANEN")))</f>
        <v>7048652480538</v>
      </c>
      <c r="AE683" s="180">
        <f t="shared" si="40"/>
        <v>54</v>
      </c>
      <c r="AF683" s="180">
        <f t="shared" si="41"/>
        <v>54</v>
      </c>
      <c r="AH683" s="133" t="str">
        <f>IF(B683="NET","",IFERROR(VLOOKUP(AD683,'2) Order Form'!$W$9:$W$684,1,FALSE),"Ikke med I order form"))</f>
        <v>Ikke med I order form</v>
      </c>
      <c r="AJ683" s="159"/>
      <c r="AK683" s="149"/>
      <c r="AL683" s="182"/>
      <c r="AM683" s="182"/>
      <c r="AN683" s="183"/>
      <c r="AP683" s="149"/>
      <c r="AQ683" s="149"/>
      <c r="AR683" s="182"/>
      <c r="AS683" s="182"/>
      <c r="AT683" s="182"/>
    </row>
    <row r="684" spans="1:47" x14ac:dyDescent="0.2">
      <c r="A684" s="155">
        <v>820230</v>
      </c>
      <c r="B684" t="s">
        <v>292</v>
      </c>
      <c r="H684" s="155">
        <v>202137</v>
      </c>
      <c r="I684" s="155">
        <v>202137</v>
      </c>
      <c r="J684" s="155">
        <v>202137</v>
      </c>
      <c r="K684" s="155">
        <v>202137</v>
      </c>
      <c r="L684" s="155">
        <v>202137</v>
      </c>
      <c r="M684" s="155">
        <v>202137</v>
      </c>
      <c r="N684" s="155">
        <v>202137</v>
      </c>
      <c r="O684" s="155">
        <v>202137</v>
      </c>
      <c r="P684" s="155">
        <v>202137</v>
      </c>
      <c r="Q684" s="155">
        <v>202137</v>
      </c>
      <c r="R684" s="155">
        <v>202137</v>
      </c>
      <c r="S684" s="155">
        <v>202137</v>
      </c>
      <c r="T684" s="155">
        <v>202137</v>
      </c>
      <c r="U684" s="155">
        <v>202137</v>
      </c>
      <c r="V684" s="155">
        <v>202137</v>
      </c>
      <c r="W684" s="155">
        <v>202137</v>
      </c>
      <c r="X684" s="155">
        <v>202137</v>
      </c>
      <c r="Y684" s="155">
        <v>202137</v>
      </c>
      <c r="Z684" s="155">
        <v>202137</v>
      </c>
      <c r="AA684" s="155">
        <v>202137</v>
      </c>
      <c r="AC684" s="180" t="str">
        <f t="shared" si="43"/>
        <v>820230-</v>
      </c>
      <c r="AD684" s="181" t="str">
        <f>IF(B684="NET","",IF(B684="","",IFERROR(VLOOKUP(AC684,EAN!$A:$B,2,FALSE),"MANGLER - MÅ OPPDATERE EAN-FANEN")))</f>
        <v/>
      </c>
      <c r="AE684" s="180">
        <f t="shared" si="40"/>
        <v>202137</v>
      </c>
      <c r="AF684" s="180">
        <f t="shared" si="41"/>
        <v>202137</v>
      </c>
      <c r="AH684" s="133" t="str">
        <f>IF(B684="NET","",IFERROR(VLOOKUP(AD684,'2) Order Form'!$W$9:$W$684,1,FALSE),"Ikke med I order form"))</f>
        <v/>
      </c>
      <c r="AJ684" s="159"/>
      <c r="AK684" s="149"/>
      <c r="AL684" s="182"/>
      <c r="AM684" s="182"/>
      <c r="AN684" s="183"/>
      <c r="AP684" s="149"/>
      <c r="AQ684" s="149"/>
      <c r="AR684" s="182"/>
      <c r="AS684" s="182"/>
      <c r="AT684" s="182"/>
    </row>
    <row r="685" spans="1:47" x14ac:dyDescent="0.2">
      <c r="A685">
        <v>820230</v>
      </c>
      <c r="B685" t="s">
        <v>2275</v>
      </c>
      <c r="C685" t="s">
        <v>4226</v>
      </c>
      <c r="D685" t="s">
        <v>2241</v>
      </c>
      <c r="E685" t="s">
        <v>2242</v>
      </c>
      <c r="F685" t="s">
        <v>84</v>
      </c>
      <c r="G685" t="s">
        <v>128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C685" s="180" t="str">
        <f t="shared" si="43"/>
        <v>820230-56000-OS</v>
      </c>
      <c r="AD685" s="181">
        <f>IF(B685="NET","",IF(B685="","",IFERROR(VLOOKUP(AC685,EAN!$A:$B,2,FALSE),"MANGLER - MÅ OPPDATERE EAN-FANEN")))</f>
        <v>7048652711984</v>
      </c>
      <c r="AE685" s="180">
        <f t="shared" si="40"/>
        <v>0</v>
      </c>
      <c r="AF685" s="180">
        <f t="shared" si="41"/>
        <v>0</v>
      </c>
      <c r="AH685" s="133" t="str">
        <f>IF(B685="NET","",IFERROR(VLOOKUP(AD685,'2) Order Form'!$W$9:$W$684,1,FALSE),"Ikke med I order form"))</f>
        <v>Ikke med I order form</v>
      </c>
      <c r="AJ685" s="159"/>
      <c r="AK685" s="149"/>
      <c r="AL685" s="182"/>
      <c r="AM685" s="182"/>
      <c r="AN685" s="183"/>
      <c r="AP685" s="149"/>
      <c r="AQ685" s="149"/>
      <c r="AR685" s="182"/>
      <c r="AS685" s="182"/>
      <c r="AT685" s="182"/>
    </row>
    <row r="686" spans="1:47" x14ac:dyDescent="0.2">
      <c r="A686">
        <v>820230</v>
      </c>
      <c r="B686" t="s">
        <v>2275</v>
      </c>
      <c r="C686" t="s">
        <v>4226</v>
      </c>
      <c r="D686" t="s">
        <v>141</v>
      </c>
      <c r="E686" t="s">
        <v>94</v>
      </c>
      <c r="F686" t="s">
        <v>84</v>
      </c>
      <c r="G686" t="s">
        <v>128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C686" s="180" t="str">
        <f t="shared" si="43"/>
        <v>820230-BLACK-OS</v>
      </c>
      <c r="AD686" s="181">
        <f>IF(B686="NET","",IF(B686="","",IFERROR(VLOOKUP(AC686,EAN!$A:$B,2,FALSE),"MANGLER - MÅ OPPDATERE EAN-FANEN")))</f>
        <v>7048652480460</v>
      </c>
      <c r="AE686" s="180">
        <f t="shared" si="40"/>
        <v>0</v>
      </c>
      <c r="AF686" s="180">
        <f t="shared" si="41"/>
        <v>0</v>
      </c>
      <c r="AH686" s="149" t="str">
        <f>IF(B686="NET","",IFERROR(VLOOKUP(AD686,'2) Order Form'!$W$9:$W$684,1,FALSE),"Ikke med I order form"))</f>
        <v>Ikke med I order form</v>
      </c>
      <c r="AI686" s="171"/>
      <c r="AJ686" s="171"/>
      <c r="AK686" s="149"/>
      <c r="AL686" s="182"/>
      <c r="AM686" s="182"/>
      <c r="AN686" s="183"/>
      <c r="AP686" s="149"/>
      <c r="AQ686" s="149"/>
      <c r="AR686" s="182"/>
      <c r="AS686" s="182"/>
      <c r="AT686" s="182"/>
    </row>
    <row r="687" spans="1:47" x14ac:dyDescent="0.2">
      <c r="A687">
        <v>820230</v>
      </c>
      <c r="B687" t="s">
        <v>2275</v>
      </c>
      <c r="C687" t="s">
        <v>4226</v>
      </c>
      <c r="D687" t="s">
        <v>2252</v>
      </c>
      <c r="E687" t="s">
        <v>404</v>
      </c>
      <c r="F687" t="s">
        <v>84</v>
      </c>
      <c r="G687" t="s">
        <v>401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C687" s="180" t="str">
        <f t="shared" si="43"/>
        <v>820230-PNGRN-OS</v>
      </c>
      <c r="AD687" s="181">
        <f>IF(B687="NET","",IF(B687="","",IFERROR(VLOOKUP(AC687,EAN!$A:$B,2,FALSE),"MANGLER - MÅ OPPDATERE EAN-FANEN")))</f>
        <v>7048652480477</v>
      </c>
      <c r="AE687" s="180">
        <f t="shared" si="40"/>
        <v>0</v>
      </c>
      <c r="AF687" s="180">
        <f t="shared" si="41"/>
        <v>0</v>
      </c>
      <c r="AH687" s="149" t="str">
        <f>IF(B687="NET","",IFERROR(VLOOKUP(AD687,'2) Order Form'!$W$9:$W$684,1,FALSE),"Ikke med I order form"))</f>
        <v>Ikke med I order form</v>
      </c>
      <c r="AI687" s="171"/>
      <c r="AJ687" s="171"/>
      <c r="AK687" s="149"/>
      <c r="AL687" s="182"/>
      <c r="AM687" s="182"/>
      <c r="AN687" s="183"/>
      <c r="AP687" s="149"/>
      <c r="AQ687" s="149"/>
      <c r="AR687" s="182"/>
      <c r="AS687" s="182"/>
      <c r="AT687" s="182"/>
    </row>
    <row r="688" spans="1:47" x14ac:dyDescent="0.2">
      <c r="A688">
        <v>820230</v>
      </c>
      <c r="B688" t="s">
        <v>2275</v>
      </c>
      <c r="C688" t="s">
        <v>4226</v>
      </c>
      <c r="D688" t="s">
        <v>2239</v>
      </c>
      <c r="E688" t="s">
        <v>100</v>
      </c>
      <c r="F688" t="s">
        <v>84</v>
      </c>
      <c r="G688" t="s">
        <v>401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C688" s="180" t="str">
        <f t="shared" si="43"/>
        <v>820230-RSWOD-OS</v>
      </c>
      <c r="AD688" s="181">
        <f>IF(B688="NET","",IF(B688="","",IFERROR(VLOOKUP(AC688,EAN!$A:$B,2,FALSE),"MANGLER - MÅ OPPDATERE EAN-FANEN")))</f>
        <v>7048652480491</v>
      </c>
      <c r="AE688" s="180">
        <f t="shared" si="40"/>
        <v>0</v>
      </c>
      <c r="AF688" s="180">
        <f t="shared" si="41"/>
        <v>0</v>
      </c>
      <c r="AH688" s="149" t="str">
        <f>IF(B688="NET","",IFERROR(VLOOKUP(AD688,'2) Order Form'!$W$9:$W$684,1,FALSE),"Ikke med I order form"))</f>
        <v>Ikke med I order form</v>
      </c>
      <c r="AI688" s="171"/>
      <c r="AJ688" s="171"/>
      <c r="AK688" s="149"/>
      <c r="AL688" s="182"/>
      <c r="AM688" s="182"/>
      <c r="AN688" s="183"/>
      <c r="AP688" s="149"/>
      <c r="AQ688" s="149"/>
      <c r="AR688" s="182"/>
      <c r="AS688" s="182"/>
      <c r="AT688" s="182"/>
    </row>
    <row r="689" spans="1:46" x14ac:dyDescent="0.2">
      <c r="A689" s="155">
        <v>820235</v>
      </c>
      <c r="B689" t="s">
        <v>292</v>
      </c>
      <c r="H689" s="155">
        <v>202137</v>
      </c>
      <c r="I689" s="155">
        <v>202137</v>
      </c>
      <c r="J689" s="155">
        <v>202137</v>
      </c>
      <c r="K689" s="155">
        <v>202137</v>
      </c>
      <c r="L689" s="155">
        <v>202137</v>
      </c>
      <c r="M689" s="155">
        <v>202137</v>
      </c>
      <c r="N689" s="155">
        <v>202137</v>
      </c>
      <c r="O689" s="155">
        <v>202137</v>
      </c>
      <c r="P689" s="155">
        <v>202137</v>
      </c>
      <c r="Q689" s="155">
        <v>202137</v>
      </c>
      <c r="R689" s="155">
        <v>202137</v>
      </c>
      <c r="S689" s="155">
        <v>202137</v>
      </c>
      <c r="T689" s="155">
        <v>202137</v>
      </c>
      <c r="U689" s="155">
        <v>202137</v>
      </c>
      <c r="V689" s="155">
        <v>202137</v>
      </c>
      <c r="W689" s="155">
        <v>202137</v>
      </c>
      <c r="X689" s="155">
        <v>202137</v>
      </c>
      <c r="Y689" s="155">
        <v>202137</v>
      </c>
      <c r="Z689" s="155">
        <v>202137</v>
      </c>
      <c r="AA689" s="155">
        <v>202137</v>
      </c>
      <c r="AC689" s="180" t="str">
        <f t="shared" si="43"/>
        <v>820235-</v>
      </c>
      <c r="AD689" s="181" t="str">
        <f>IF(B689="NET","",IF(B689="","",IFERROR(VLOOKUP(AC689,EAN!$A:$B,2,FALSE),"MANGLER - MÅ OPPDATERE EAN-FANEN")))</f>
        <v/>
      </c>
      <c r="AE689" s="180">
        <f t="shared" si="40"/>
        <v>202137</v>
      </c>
      <c r="AF689" s="180">
        <f t="shared" si="41"/>
        <v>202137</v>
      </c>
      <c r="AH689" s="149" t="str">
        <f>IF(B689="NET","",IFERROR(VLOOKUP(AD689,'2) Order Form'!$W$9:$W$684,1,FALSE),"Ikke med I order form"))</f>
        <v/>
      </c>
      <c r="AI689" s="171"/>
      <c r="AJ689" s="171"/>
      <c r="AK689" s="149"/>
      <c r="AL689" s="182"/>
      <c r="AM689" s="182"/>
      <c r="AN689" s="183"/>
      <c r="AP689" s="149"/>
      <c r="AQ689" s="149"/>
      <c r="AR689" s="182"/>
      <c r="AS689" s="182"/>
      <c r="AT689" s="182"/>
    </row>
    <row r="690" spans="1:46" x14ac:dyDescent="0.2">
      <c r="A690">
        <v>820235</v>
      </c>
      <c r="B690" t="s">
        <v>2276</v>
      </c>
      <c r="C690" t="s">
        <v>4226</v>
      </c>
      <c r="D690" t="s">
        <v>2277</v>
      </c>
      <c r="E690" t="s">
        <v>2278</v>
      </c>
      <c r="F690" t="s">
        <v>8</v>
      </c>
      <c r="G690" t="s">
        <v>128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C690" s="180" t="str">
        <f t="shared" si="43"/>
        <v>820235-11000-S</v>
      </c>
      <c r="AD690" s="181">
        <f>IF(B690="NET","",IF(B690="","",IFERROR(VLOOKUP(AC690,EAN!$A:$B,2,FALSE),"MANGLER - MÅ OPPDATERE EAN-FANEN")))</f>
        <v>7048652715067</v>
      </c>
      <c r="AE690" s="180">
        <f t="shared" si="40"/>
        <v>0</v>
      </c>
      <c r="AF690" s="180">
        <f t="shared" si="41"/>
        <v>0</v>
      </c>
      <c r="AH690" s="149" t="str">
        <f>IF(B690="NET","",IFERROR(VLOOKUP(AD690,'2) Order Form'!$W$9:$W$684,1,FALSE),"Ikke med I order form"))</f>
        <v>Ikke med I order form</v>
      </c>
      <c r="AI690" s="171"/>
      <c r="AJ690" s="171"/>
      <c r="AK690" s="149"/>
      <c r="AL690" s="182"/>
      <c r="AM690" s="182"/>
      <c r="AN690" s="183"/>
      <c r="AP690" s="149"/>
      <c r="AQ690" s="149"/>
      <c r="AR690" s="182"/>
      <c r="AS690" s="182"/>
      <c r="AT690" s="182"/>
    </row>
    <row r="691" spans="1:46" x14ac:dyDescent="0.2">
      <c r="A691">
        <v>820235</v>
      </c>
      <c r="B691" t="s">
        <v>2276</v>
      </c>
      <c r="C691" t="s">
        <v>4226</v>
      </c>
      <c r="D691" t="s">
        <v>2279</v>
      </c>
      <c r="E691" t="s">
        <v>2278</v>
      </c>
      <c r="F691" t="s">
        <v>7</v>
      </c>
      <c r="G691" t="s">
        <v>128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C691" s="180" t="str">
        <f t="shared" si="43"/>
        <v>820235-11000-M</v>
      </c>
      <c r="AD691" s="181">
        <f>IF(B691="NET","",IF(B691="","",IFERROR(VLOOKUP(AC691,EAN!$A:$B,2,FALSE),"MANGLER - MÅ OPPDATERE EAN-FANEN")))</f>
        <v>7048652715050</v>
      </c>
      <c r="AE691" s="180">
        <f t="shared" si="40"/>
        <v>0</v>
      </c>
      <c r="AF691" s="180">
        <f t="shared" si="41"/>
        <v>0</v>
      </c>
      <c r="AH691" s="149" t="str">
        <f>IF(B691="NET","",IFERROR(VLOOKUP(AD691,'2) Order Form'!$W$9:$W$684,1,FALSE),"Ikke med I order form"))</f>
        <v>Ikke med I order form</v>
      </c>
      <c r="AI691" s="171"/>
      <c r="AJ691" s="171"/>
      <c r="AK691" s="149"/>
      <c r="AL691" s="182"/>
      <c r="AM691" s="182"/>
      <c r="AN691" s="183"/>
      <c r="AP691" s="149"/>
      <c r="AQ691" s="149"/>
      <c r="AR691" s="182"/>
      <c r="AS691" s="182"/>
      <c r="AT691" s="182"/>
    </row>
    <row r="692" spans="1:46" x14ac:dyDescent="0.2">
      <c r="A692">
        <v>820235</v>
      </c>
      <c r="B692" t="s">
        <v>2276</v>
      </c>
      <c r="C692" t="s">
        <v>4226</v>
      </c>
      <c r="D692" t="s">
        <v>2280</v>
      </c>
      <c r="E692" t="s">
        <v>2278</v>
      </c>
      <c r="F692" t="s">
        <v>67</v>
      </c>
      <c r="G692" t="s">
        <v>128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C692" s="180" t="str">
        <f t="shared" si="43"/>
        <v>820235-11000-L</v>
      </c>
      <c r="AD692" s="181">
        <f>IF(B692="NET","",IF(B692="","",IFERROR(VLOOKUP(AC692,EAN!$A:$B,2,FALSE),"MANGLER - MÅ OPPDATERE EAN-FANEN")))</f>
        <v>7048652715043</v>
      </c>
      <c r="AE692" s="180">
        <f t="shared" si="40"/>
        <v>0</v>
      </c>
      <c r="AF692" s="180">
        <f t="shared" si="41"/>
        <v>0</v>
      </c>
      <c r="AH692" s="133" t="str">
        <f>IF(B692="NET","",IFERROR(VLOOKUP(AD692,'2) Order Form'!$W$9:$W$684,1,FALSE),"Ikke med I order form"))</f>
        <v>Ikke med I order form</v>
      </c>
      <c r="AJ692" s="159"/>
      <c r="AK692" s="149"/>
      <c r="AL692" s="182"/>
      <c r="AM692" s="182"/>
      <c r="AN692" s="183"/>
      <c r="AP692" s="149"/>
      <c r="AQ692" s="149"/>
      <c r="AR692" s="182"/>
      <c r="AS692" s="182"/>
      <c r="AT692" s="182"/>
    </row>
    <row r="693" spans="1:46" x14ac:dyDescent="0.2">
      <c r="A693">
        <v>820235</v>
      </c>
      <c r="B693" t="s">
        <v>2276</v>
      </c>
      <c r="C693" t="s">
        <v>4226</v>
      </c>
      <c r="D693" t="s">
        <v>2281</v>
      </c>
      <c r="E693" t="s">
        <v>2278</v>
      </c>
      <c r="F693" t="s">
        <v>68</v>
      </c>
      <c r="G693" t="s">
        <v>128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C693" s="180" t="str">
        <f t="shared" si="43"/>
        <v>820235-11000-XL</v>
      </c>
      <c r="AD693" s="181">
        <f>IF(B693="NET","",IF(B693="","",IFERROR(VLOOKUP(AC693,EAN!$A:$B,2,FALSE),"MANGLER - MÅ OPPDATERE EAN-FANEN")))</f>
        <v>7048652715074</v>
      </c>
      <c r="AE693" s="180">
        <f t="shared" si="40"/>
        <v>0</v>
      </c>
      <c r="AF693" s="180">
        <f t="shared" si="41"/>
        <v>0</v>
      </c>
      <c r="AH693" s="133" t="str">
        <f>IF(B693="NET","",IFERROR(VLOOKUP(AD693,'2) Order Form'!$W$9:$W$684,1,FALSE),"Ikke med I order form"))</f>
        <v>Ikke med I order form</v>
      </c>
      <c r="AJ693" s="159"/>
      <c r="AK693" s="149"/>
      <c r="AL693" s="182"/>
      <c r="AM693" s="182"/>
      <c r="AN693" s="183"/>
      <c r="AP693" s="149"/>
      <c r="AQ693" s="149"/>
      <c r="AR693" s="182"/>
      <c r="AS693" s="182"/>
      <c r="AT693" s="182"/>
    </row>
    <row r="694" spans="1:46" x14ac:dyDescent="0.2">
      <c r="A694">
        <v>820235</v>
      </c>
      <c r="B694" t="s">
        <v>2276</v>
      </c>
      <c r="C694" t="s">
        <v>4226</v>
      </c>
      <c r="D694" t="s">
        <v>2160</v>
      </c>
      <c r="E694" t="s">
        <v>2161</v>
      </c>
      <c r="F694" t="s">
        <v>8</v>
      </c>
      <c r="G694" t="s">
        <v>128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C694" s="180" t="str">
        <f t="shared" si="43"/>
        <v>820235-66101-S</v>
      </c>
      <c r="AD694" s="181">
        <f>IF(B694="NET","",IF(B694="","",IFERROR(VLOOKUP(AC694,EAN!$A:$B,2,FALSE),"MANGLER - MÅ OPPDATERE EAN-FANEN")))</f>
        <v>7048652710741</v>
      </c>
      <c r="AE694" s="180">
        <f t="shared" si="40"/>
        <v>0</v>
      </c>
      <c r="AF694" s="180">
        <f t="shared" si="41"/>
        <v>0</v>
      </c>
      <c r="AH694" s="149" t="str">
        <f>IF(B694="NET","",IFERROR(VLOOKUP(AD694,'2) Order Form'!$W$9:$W$684,1,FALSE),"Ikke med I order form"))</f>
        <v>Ikke med I order form</v>
      </c>
      <c r="AI694" s="171"/>
      <c r="AJ694" s="171"/>
      <c r="AK694" s="149"/>
      <c r="AL694" s="182"/>
      <c r="AM694" s="182"/>
      <c r="AN694" s="183"/>
      <c r="AP694" s="149"/>
      <c r="AQ694" s="149"/>
      <c r="AR694" s="182"/>
      <c r="AS694" s="182"/>
      <c r="AT694" s="182"/>
    </row>
    <row r="695" spans="1:46" x14ac:dyDescent="0.2">
      <c r="A695">
        <v>820235</v>
      </c>
      <c r="B695" t="s">
        <v>2276</v>
      </c>
      <c r="C695" t="s">
        <v>4226</v>
      </c>
      <c r="D695" t="s">
        <v>2162</v>
      </c>
      <c r="E695" t="s">
        <v>2161</v>
      </c>
      <c r="F695" t="s">
        <v>7</v>
      </c>
      <c r="G695" t="s">
        <v>128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C695" s="180" t="str">
        <f t="shared" si="43"/>
        <v>820235-66101-M</v>
      </c>
      <c r="AD695" s="181">
        <f>IF(B695="NET","",IF(B695="","",IFERROR(VLOOKUP(AC695,EAN!$A:$B,2,FALSE),"MANGLER - MÅ OPPDATERE EAN-FANEN")))</f>
        <v>7048652710734</v>
      </c>
      <c r="AE695" s="180">
        <f t="shared" si="40"/>
        <v>0</v>
      </c>
      <c r="AF695" s="180">
        <f t="shared" si="41"/>
        <v>0</v>
      </c>
      <c r="AH695" s="149" t="str">
        <f>IF(B695="NET","",IFERROR(VLOOKUP(AD695,'2) Order Form'!$W$9:$W$684,1,FALSE),"Ikke med I order form"))</f>
        <v>Ikke med I order form</v>
      </c>
      <c r="AI695" s="171"/>
      <c r="AJ695" s="171"/>
      <c r="AK695" s="149"/>
      <c r="AL695" s="182"/>
      <c r="AM695" s="182"/>
      <c r="AN695" s="183"/>
      <c r="AP695" s="149"/>
      <c r="AQ695" s="149"/>
      <c r="AR695" s="182"/>
      <c r="AS695" s="182"/>
      <c r="AT695" s="182"/>
    </row>
    <row r="696" spans="1:46" x14ac:dyDescent="0.2">
      <c r="A696">
        <v>820235</v>
      </c>
      <c r="B696" t="s">
        <v>2276</v>
      </c>
      <c r="C696" t="s">
        <v>4226</v>
      </c>
      <c r="D696" t="s">
        <v>2163</v>
      </c>
      <c r="E696" t="s">
        <v>2161</v>
      </c>
      <c r="F696" t="s">
        <v>67</v>
      </c>
      <c r="G696" t="s">
        <v>128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C696" s="180" t="str">
        <f t="shared" si="43"/>
        <v>820235-66101-L</v>
      </c>
      <c r="AD696" s="181">
        <f>IF(B696="NET","",IF(B696="","",IFERROR(VLOOKUP(AC696,EAN!$A:$B,2,FALSE),"MANGLER - MÅ OPPDATERE EAN-FANEN")))</f>
        <v>7048652710727</v>
      </c>
      <c r="AE696" s="180">
        <f t="shared" si="40"/>
        <v>0</v>
      </c>
      <c r="AF696" s="180">
        <f t="shared" si="41"/>
        <v>0</v>
      </c>
      <c r="AH696" s="149" t="str">
        <f>IF(B696="NET","",IFERROR(VLOOKUP(AD696,'2) Order Form'!$W$9:$W$684,1,FALSE),"Ikke med I order form"))</f>
        <v>Ikke med I order form</v>
      </c>
      <c r="AI696" s="171"/>
      <c r="AJ696" s="171"/>
      <c r="AK696" s="149"/>
      <c r="AL696" s="182"/>
      <c r="AM696" s="182"/>
      <c r="AN696" s="183"/>
      <c r="AP696" s="149"/>
      <c r="AQ696" s="149"/>
      <c r="AR696" s="182"/>
      <c r="AS696" s="182"/>
      <c r="AT696" s="182"/>
    </row>
    <row r="697" spans="1:46" x14ac:dyDescent="0.2">
      <c r="A697">
        <v>820235</v>
      </c>
      <c r="B697" t="s">
        <v>2276</v>
      </c>
      <c r="C697" t="s">
        <v>4226</v>
      </c>
      <c r="D697" t="s">
        <v>2164</v>
      </c>
      <c r="E697" t="s">
        <v>2161</v>
      </c>
      <c r="F697" t="s">
        <v>68</v>
      </c>
      <c r="G697" t="s">
        <v>128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C697" s="180" t="str">
        <f t="shared" si="43"/>
        <v>820235-66101-XL</v>
      </c>
      <c r="AD697" s="181">
        <f>IF(B697="NET","",IF(B697="","",IFERROR(VLOOKUP(AC697,EAN!$A:$B,2,FALSE),"MANGLER - MÅ OPPDATERE EAN-FANEN")))</f>
        <v>7048652710758</v>
      </c>
      <c r="AE697" s="180">
        <f t="shared" si="40"/>
        <v>0</v>
      </c>
      <c r="AF697" s="180">
        <f t="shared" si="41"/>
        <v>0</v>
      </c>
      <c r="AH697" s="149" t="str">
        <f>IF(B697="NET","",IFERROR(VLOOKUP(AD697,'2) Order Form'!$W$9:$W$684,1,FALSE),"Ikke med I order form"))</f>
        <v>Ikke med I order form</v>
      </c>
      <c r="AI697" s="171"/>
      <c r="AJ697" s="171"/>
      <c r="AK697" s="149"/>
      <c r="AL697" s="182"/>
      <c r="AM697" s="182"/>
      <c r="AN697" s="183"/>
      <c r="AP697" s="149"/>
      <c r="AQ697" s="149"/>
      <c r="AR697" s="182"/>
      <c r="AS697" s="182"/>
      <c r="AT697" s="182"/>
    </row>
    <row r="698" spans="1:46" x14ac:dyDescent="0.2">
      <c r="A698">
        <v>820235</v>
      </c>
      <c r="B698" t="s">
        <v>2276</v>
      </c>
      <c r="C698" t="s">
        <v>4226</v>
      </c>
      <c r="D698" t="s">
        <v>2282</v>
      </c>
      <c r="E698" t="s">
        <v>2283</v>
      </c>
      <c r="F698" t="s">
        <v>8</v>
      </c>
      <c r="G698" t="s">
        <v>128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C698" s="180" t="str">
        <f t="shared" si="43"/>
        <v>820235-88001-S</v>
      </c>
      <c r="AD698" s="181">
        <f>IF(B698="NET","",IF(B698="","",IFERROR(VLOOKUP(AC698,EAN!$A:$B,2,FALSE),"MANGLER - MÅ OPPDATERE EAN-FANEN")))</f>
        <v>7048652710789</v>
      </c>
      <c r="AE698" s="180">
        <f t="shared" si="40"/>
        <v>0</v>
      </c>
      <c r="AF698" s="180">
        <f t="shared" si="41"/>
        <v>0</v>
      </c>
      <c r="AH698" s="149" t="str">
        <f>IF(B698="NET","",IFERROR(VLOOKUP(AD698,'2) Order Form'!$W$9:$W$684,1,FALSE),"Ikke med I order form"))</f>
        <v>Ikke med I order form</v>
      </c>
      <c r="AI698" s="171"/>
      <c r="AJ698" s="171"/>
      <c r="AK698" s="149"/>
      <c r="AL698" s="182"/>
      <c r="AM698" s="182"/>
      <c r="AN698" s="183"/>
      <c r="AP698" s="149"/>
      <c r="AQ698" s="149"/>
      <c r="AR698" s="182"/>
      <c r="AS698" s="182"/>
      <c r="AT698" s="182"/>
    </row>
    <row r="699" spans="1:46" x14ac:dyDescent="0.2">
      <c r="A699">
        <v>820235</v>
      </c>
      <c r="B699" t="s">
        <v>2276</v>
      </c>
      <c r="C699" t="s">
        <v>4226</v>
      </c>
      <c r="D699" t="s">
        <v>2284</v>
      </c>
      <c r="E699" t="s">
        <v>2283</v>
      </c>
      <c r="F699" t="s">
        <v>7</v>
      </c>
      <c r="G699" t="s">
        <v>128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C699" s="180" t="str">
        <f t="shared" si="43"/>
        <v>820235-88001-M</v>
      </c>
      <c r="AD699" s="181">
        <f>IF(B699="NET","",IF(B699="","",IFERROR(VLOOKUP(AC699,EAN!$A:$B,2,FALSE),"MANGLER - MÅ OPPDATERE EAN-FANEN")))</f>
        <v>7048652710772</v>
      </c>
      <c r="AE699" s="180">
        <f t="shared" si="40"/>
        <v>0</v>
      </c>
      <c r="AF699" s="180">
        <f t="shared" si="41"/>
        <v>0</v>
      </c>
      <c r="AH699" s="149" t="str">
        <f>IF(B699="NET","",IFERROR(VLOOKUP(AD699,'2) Order Form'!$W$9:$W$684,1,FALSE),"Ikke med I order form"))</f>
        <v>Ikke med I order form</v>
      </c>
      <c r="AI699" s="171"/>
      <c r="AJ699" s="171"/>
      <c r="AK699" s="149"/>
      <c r="AL699" s="182"/>
      <c r="AM699" s="182"/>
      <c r="AN699" s="183"/>
      <c r="AP699" s="149"/>
      <c r="AQ699" s="149"/>
      <c r="AR699" s="182"/>
      <c r="AS699" s="182"/>
      <c r="AT699" s="182"/>
    </row>
    <row r="700" spans="1:46" x14ac:dyDescent="0.2">
      <c r="A700">
        <v>820235</v>
      </c>
      <c r="B700" t="s">
        <v>2276</v>
      </c>
      <c r="C700" t="s">
        <v>4226</v>
      </c>
      <c r="D700" t="s">
        <v>2285</v>
      </c>
      <c r="E700" t="s">
        <v>2283</v>
      </c>
      <c r="F700" t="s">
        <v>67</v>
      </c>
      <c r="G700" t="s">
        <v>128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C700" s="180" t="str">
        <f t="shared" si="43"/>
        <v>820235-88001-L</v>
      </c>
      <c r="AD700" s="181">
        <f>IF(B700="NET","",IF(B700="","",IFERROR(VLOOKUP(AC700,EAN!$A:$B,2,FALSE),"MANGLER - MÅ OPPDATERE EAN-FANEN")))</f>
        <v>7048652710765</v>
      </c>
      <c r="AE700" s="180">
        <f t="shared" si="40"/>
        <v>0</v>
      </c>
      <c r="AF700" s="180">
        <f t="shared" si="41"/>
        <v>0</v>
      </c>
      <c r="AH700" s="149" t="str">
        <f>IF(B700="NET","",IFERROR(VLOOKUP(AD700,'2) Order Form'!$W$9:$W$684,1,FALSE),"Ikke med I order form"))</f>
        <v>Ikke med I order form</v>
      </c>
      <c r="AI700" s="171"/>
      <c r="AJ700" s="171"/>
      <c r="AK700" s="149"/>
      <c r="AL700" s="182"/>
      <c r="AM700" s="182"/>
      <c r="AN700" s="183"/>
      <c r="AP700" s="149"/>
      <c r="AQ700" s="149"/>
      <c r="AR700" s="182"/>
      <c r="AS700" s="182"/>
      <c r="AT700" s="182"/>
    </row>
    <row r="701" spans="1:46" x14ac:dyDescent="0.2">
      <c r="A701">
        <v>820235</v>
      </c>
      <c r="B701" t="s">
        <v>2276</v>
      </c>
      <c r="C701" t="s">
        <v>4226</v>
      </c>
      <c r="D701" t="s">
        <v>2286</v>
      </c>
      <c r="E701" t="s">
        <v>2283</v>
      </c>
      <c r="F701" t="s">
        <v>68</v>
      </c>
      <c r="G701" t="s">
        <v>128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C701" s="180" t="str">
        <f t="shared" si="43"/>
        <v>820235-88001-XL</v>
      </c>
      <c r="AD701" s="181">
        <f>IF(B701="NET","",IF(B701="","",IFERROR(VLOOKUP(AC701,EAN!$A:$B,2,FALSE),"MANGLER - MÅ OPPDATERE EAN-FANEN")))</f>
        <v>7048652710796</v>
      </c>
      <c r="AE701" s="180">
        <f t="shared" si="40"/>
        <v>0</v>
      </c>
      <c r="AF701" s="180">
        <f t="shared" si="41"/>
        <v>0</v>
      </c>
      <c r="AH701" s="149" t="str">
        <f>IF(B701="NET","",IFERROR(VLOOKUP(AD701,'2) Order Form'!$W$9:$W$684,1,FALSE),"Ikke med I order form"))</f>
        <v>Ikke med I order form</v>
      </c>
      <c r="AI701" s="171"/>
      <c r="AJ701" s="171"/>
      <c r="AK701" s="149"/>
      <c r="AL701" s="182"/>
      <c r="AM701" s="182"/>
      <c r="AN701" s="183"/>
      <c r="AP701" s="149"/>
      <c r="AQ701" s="149"/>
      <c r="AR701" s="182"/>
      <c r="AS701" s="182"/>
      <c r="AT701" s="182"/>
    </row>
    <row r="702" spans="1:46" x14ac:dyDescent="0.2">
      <c r="A702">
        <v>820235</v>
      </c>
      <c r="B702" t="s">
        <v>2276</v>
      </c>
      <c r="C702" t="s">
        <v>4226</v>
      </c>
      <c r="D702" t="s">
        <v>2287</v>
      </c>
      <c r="E702" t="s">
        <v>2288</v>
      </c>
      <c r="F702" t="s">
        <v>8</v>
      </c>
      <c r="G702" t="s">
        <v>401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C702" s="180" t="str">
        <f t="shared" si="43"/>
        <v>820235-CVIAR-S</v>
      </c>
      <c r="AD702" s="181">
        <f>IF(B702="NET","",IF(B702="","",IFERROR(VLOOKUP(AC702,EAN!$A:$B,2,FALSE),"MANGLER - MÅ OPPDATERE EAN-FANEN")))</f>
        <v>7048652612038</v>
      </c>
      <c r="AE702" s="180">
        <f t="shared" si="40"/>
        <v>0</v>
      </c>
      <c r="AF702" s="180">
        <f t="shared" si="41"/>
        <v>0</v>
      </c>
      <c r="AH702" s="149" t="str">
        <f>IF(B702="NET","",IFERROR(VLOOKUP(AD702,'2) Order Form'!$W$9:$W$684,1,FALSE),"Ikke med I order form"))</f>
        <v>Ikke med I order form</v>
      </c>
      <c r="AI702" s="171"/>
      <c r="AJ702" s="171"/>
      <c r="AK702" s="149"/>
      <c r="AL702" s="182"/>
      <c r="AM702" s="182"/>
      <c r="AN702" s="183"/>
      <c r="AP702" s="149"/>
      <c r="AQ702" s="149"/>
      <c r="AR702" s="182"/>
      <c r="AS702" s="182"/>
      <c r="AT702" s="182"/>
    </row>
    <row r="703" spans="1:46" x14ac:dyDescent="0.2">
      <c r="A703">
        <v>820235</v>
      </c>
      <c r="B703" t="s">
        <v>2276</v>
      </c>
      <c r="C703" t="s">
        <v>4226</v>
      </c>
      <c r="D703" t="s">
        <v>2289</v>
      </c>
      <c r="E703" t="s">
        <v>2288</v>
      </c>
      <c r="F703" t="s">
        <v>7</v>
      </c>
      <c r="G703" t="s">
        <v>401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C703" s="180" t="str">
        <f t="shared" si="43"/>
        <v>820235-CVIAR-M</v>
      </c>
      <c r="AD703" s="181">
        <f>IF(B703="NET","",IF(B703="","",IFERROR(VLOOKUP(AC703,EAN!$A:$B,2,FALSE),"MANGLER - MÅ OPPDATERE EAN-FANEN")))</f>
        <v>7048652612021</v>
      </c>
      <c r="AE703" s="180">
        <f t="shared" si="40"/>
        <v>0</v>
      </c>
      <c r="AF703" s="180">
        <f t="shared" si="41"/>
        <v>0</v>
      </c>
      <c r="AH703" s="133" t="str">
        <f>IF(B703="NET","",IFERROR(VLOOKUP(AD703,'2) Order Form'!$W$9:$W$684,1,FALSE),"Ikke med I order form"))</f>
        <v>Ikke med I order form</v>
      </c>
      <c r="AJ703" s="159"/>
      <c r="AK703" s="149"/>
      <c r="AL703" s="182"/>
      <c r="AM703" s="182"/>
      <c r="AN703" s="183"/>
      <c r="AP703" s="149"/>
      <c r="AQ703" s="149"/>
      <c r="AR703" s="182"/>
      <c r="AS703" s="182"/>
      <c r="AT703" s="182"/>
    </row>
    <row r="704" spans="1:46" x14ac:dyDescent="0.2">
      <c r="A704">
        <v>820235</v>
      </c>
      <c r="B704" t="s">
        <v>2276</v>
      </c>
      <c r="C704" t="s">
        <v>4226</v>
      </c>
      <c r="D704" t="s">
        <v>2290</v>
      </c>
      <c r="E704" t="s">
        <v>2288</v>
      </c>
      <c r="F704" t="s">
        <v>67</v>
      </c>
      <c r="G704" t="s">
        <v>401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C704" s="180" t="str">
        <f t="shared" si="43"/>
        <v>820235-CVIAR-L</v>
      </c>
      <c r="AD704" s="181">
        <f>IF(B704="NET","",IF(B704="","",IFERROR(VLOOKUP(AC704,EAN!$A:$B,2,FALSE),"MANGLER - MÅ OPPDATERE EAN-FANEN")))</f>
        <v>7048652612014</v>
      </c>
      <c r="AE704" s="180">
        <f t="shared" si="40"/>
        <v>0</v>
      </c>
      <c r="AF704" s="180">
        <f t="shared" si="41"/>
        <v>0</v>
      </c>
      <c r="AH704" s="133" t="str">
        <f>IF(B704="NET","",IFERROR(VLOOKUP(AD704,'2) Order Form'!$W$9:$W$684,1,FALSE),"Ikke med I order form"))</f>
        <v>Ikke med I order form</v>
      </c>
      <c r="AJ704" s="159"/>
      <c r="AK704" s="149"/>
      <c r="AL704" s="182"/>
      <c r="AM704" s="182"/>
      <c r="AN704" s="183"/>
      <c r="AP704" s="149"/>
      <c r="AQ704" s="149"/>
      <c r="AR704" s="182"/>
      <c r="AS704" s="182"/>
      <c r="AT704" s="182"/>
    </row>
    <row r="705" spans="1:46" x14ac:dyDescent="0.2">
      <c r="A705">
        <v>820235</v>
      </c>
      <c r="B705" t="s">
        <v>2276</v>
      </c>
      <c r="C705" t="s">
        <v>4226</v>
      </c>
      <c r="D705" t="s">
        <v>2291</v>
      </c>
      <c r="E705" t="s">
        <v>2288</v>
      </c>
      <c r="F705" t="s">
        <v>68</v>
      </c>
      <c r="G705" t="s">
        <v>401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C705" s="180" t="str">
        <f t="shared" si="43"/>
        <v>820235-CVIAR-XL</v>
      </c>
      <c r="AD705" s="181">
        <f>IF(B705="NET","",IF(B705="","",IFERROR(VLOOKUP(AC705,EAN!$A:$B,2,FALSE),"MANGLER - MÅ OPPDATERE EAN-FANEN")))</f>
        <v>7048652612045</v>
      </c>
      <c r="AE705" s="180">
        <f t="shared" si="40"/>
        <v>0</v>
      </c>
      <c r="AF705" s="180">
        <f t="shared" si="41"/>
        <v>0</v>
      </c>
      <c r="AH705" s="133" t="str">
        <f>IF(B705="NET","",IFERROR(VLOOKUP(AD705,'2) Order Form'!$W$9:$W$684,1,FALSE),"Ikke med I order form"))</f>
        <v>Ikke med I order form</v>
      </c>
      <c r="AJ705" s="159"/>
      <c r="AK705" s="149"/>
      <c r="AL705" s="182"/>
      <c r="AM705" s="182"/>
      <c r="AN705" s="183"/>
      <c r="AP705" s="149"/>
      <c r="AQ705" s="149"/>
      <c r="AR705" s="182"/>
      <c r="AS705" s="182"/>
      <c r="AT705" s="182"/>
    </row>
    <row r="706" spans="1:46" x14ac:dyDescent="0.2">
      <c r="A706">
        <v>820235</v>
      </c>
      <c r="B706" t="s">
        <v>2276</v>
      </c>
      <c r="C706" t="s">
        <v>4226</v>
      </c>
      <c r="D706" t="s">
        <v>2292</v>
      </c>
      <c r="E706" t="s">
        <v>2293</v>
      </c>
      <c r="F706" t="s">
        <v>8</v>
      </c>
      <c r="G706" t="s">
        <v>401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C706" s="180" t="str">
        <f t="shared" si="43"/>
        <v>820235-KUGRN-S</v>
      </c>
      <c r="AD706" s="181">
        <f>IF(B706="NET","",IF(B706="","",IFERROR(VLOOKUP(AC706,EAN!$A:$B,2,FALSE),"MANGLER - MÅ OPPDATERE EAN-FANEN")))</f>
        <v>7048652612083</v>
      </c>
      <c r="AE706" s="180">
        <f t="shared" si="40"/>
        <v>0</v>
      </c>
      <c r="AF706" s="180">
        <f t="shared" si="41"/>
        <v>0</v>
      </c>
      <c r="AH706" s="133" t="str">
        <f>IF(B706="NET","",IFERROR(VLOOKUP(AD706,'2) Order Form'!$W$9:$W$684,1,FALSE),"Ikke med I order form"))</f>
        <v>Ikke med I order form</v>
      </c>
      <c r="AJ706" s="159"/>
      <c r="AK706" s="149"/>
      <c r="AL706" s="182"/>
      <c r="AM706" s="182"/>
      <c r="AN706" s="183"/>
      <c r="AP706" s="149"/>
      <c r="AQ706" s="149"/>
      <c r="AR706" s="182"/>
      <c r="AS706" s="182"/>
      <c r="AT706" s="182"/>
    </row>
    <row r="707" spans="1:46" x14ac:dyDescent="0.2">
      <c r="A707">
        <v>820235</v>
      </c>
      <c r="B707" t="s">
        <v>2276</v>
      </c>
      <c r="C707" t="s">
        <v>4226</v>
      </c>
      <c r="D707" t="s">
        <v>2294</v>
      </c>
      <c r="E707" t="s">
        <v>2293</v>
      </c>
      <c r="F707" t="s">
        <v>7</v>
      </c>
      <c r="G707" t="s">
        <v>401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C707" s="180" t="str">
        <f t="shared" si="43"/>
        <v>820235-KUGRN-M</v>
      </c>
      <c r="AD707" s="181">
        <f>IF(B707="NET","",IF(B707="","",IFERROR(VLOOKUP(AC707,EAN!$A:$B,2,FALSE),"MANGLER - MÅ OPPDATERE EAN-FANEN")))</f>
        <v>7048652612076</v>
      </c>
      <c r="AE707" s="180">
        <f t="shared" si="40"/>
        <v>0</v>
      </c>
      <c r="AF707" s="180">
        <f t="shared" si="41"/>
        <v>0</v>
      </c>
      <c r="AH707" s="133" t="str">
        <f>IF(B707="NET","",IFERROR(VLOOKUP(AD707,'2) Order Form'!$W$9:$W$684,1,FALSE),"Ikke med I order form"))</f>
        <v>Ikke med I order form</v>
      </c>
      <c r="AJ707" s="159"/>
      <c r="AK707" s="149"/>
      <c r="AL707" s="182"/>
      <c r="AM707" s="182"/>
      <c r="AN707" s="183"/>
      <c r="AP707" s="149"/>
      <c r="AQ707" s="149"/>
      <c r="AR707" s="182"/>
      <c r="AS707" s="182"/>
      <c r="AT707" s="182"/>
    </row>
    <row r="708" spans="1:46" x14ac:dyDescent="0.2">
      <c r="A708">
        <v>820235</v>
      </c>
      <c r="B708" t="s">
        <v>2276</v>
      </c>
      <c r="C708" t="s">
        <v>4226</v>
      </c>
      <c r="D708" t="s">
        <v>2295</v>
      </c>
      <c r="E708" t="s">
        <v>2293</v>
      </c>
      <c r="F708" t="s">
        <v>67</v>
      </c>
      <c r="G708" t="s">
        <v>401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C708" s="180" t="str">
        <f t="shared" si="43"/>
        <v>820235-KUGRN-L</v>
      </c>
      <c r="AD708" s="181">
        <f>IF(B708="NET","",IF(B708="","",IFERROR(VLOOKUP(AC708,EAN!$A:$B,2,FALSE),"MANGLER - MÅ OPPDATERE EAN-FANEN")))</f>
        <v>7048652612069</v>
      </c>
      <c r="AE708" s="180">
        <f t="shared" si="40"/>
        <v>0</v>
      </c>
      <c r="AF708" s="180">
        <f t="shared" si="41"/>
        <v>0</v>
      </c>
      <c r="AH708" s="149" t="str">
        <f>IF(B708="NET","",IFERROR(VLOOKUP(AD708,'2) Order Form'!$W$9:$W$684,1,FALSE),"Ikke med I order form"))</f>
        <v>Ikke med I order form</v>
      </c>
      <c r="AI708" s="171"/>
      <c r="AJ708" s="171"/>
      <c r="AK708" s="149"/>
      <c r="AL708" s="182"/>
      <c r="AM708" s="182"/>
      <c r="AN708" s="183"/>
      <c r="AP708" s="149"/>
      <c r="AQ708" s="149"/>
      <c r="AR708" s="182"/>
      <c r="AS708" s="182"/>
      <c r="AT708" s="182"/>
    </row>
    <row r="709" spans="1:46" x14ac:dyDescent="0.2">
      <c r="A709">
        <v>820235</v>
      </c>
      <c r="B709" t="s">
        <v>2276</v>
      </c>
      <c r="C709" t="s">
        <v>4226</v>
      </c>
      <c r="D709" t="s">
        <v>2296</v>
      </c>
      <c r="E709" t="s">
        <v>2293</v>
      </c>
      <c r="F709" t="s">
        <v>68</v>
      </c>
      <c r="G709" t="s">
        <v>401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C709" s="180" t="str">
        <f t="shared" si="43"/>
        <v>820235-KUGRN-XL</v>
      </c>
      <c r="AD709" s="181">
        <f>IF(B709="NET","",IF(B709="","",IFERROR(VLOOKUP(AC709,EAN!$A:$B,2,FALSE),"MANGLER - MÅ OPPDATERE EAN-FANEN")))</f>
        <v>7048652612090</v>
      </c>
      <c r="AE709" s="180">
        <f t="shared" ref="AE709:AE772" si="44">H709</f>
        <v>0</v>
      </c>
      <c r="AF709" s="180">
        <f t="shared" ref="AF709:AF772" si="45">AA709</f>
        <v>0</v>
      </c>
      <c r="AH709" s="149" t="str">
        <f>IF(B709="NET","",IFERROR(VLOOKUP(AD709,'2) Order Form'!$W$9:$W$684,1,FALSE),"Ikke med I order form"))</f>
        <v>Ikke med I order form</v>
      </c>
      <c r="AI709" s="171"/>
      <c r="AJ709" s="171"/>
      <c r="AK709" s="149"/>
      <c r="AL709" s="182"/>
      <c r="AM709" s="182"/>
      <c r="AN709" s="183"/>
      <c r="AP709" s="149"/>
      <c r="AQ709" s="149"/>
      <c r="AR709" s="182"/>
      <c r="AS709" s="182"/>
      <c r="AT709" s="182"/>
    </row>
    <row r="710" spans="1:46" x14ac:dyDescent="0.2">
      <c r="A710">
        <v>820235</v>
      </c>
      <c r="B710" t="s">
        <v>2276</v>
      </c>
      <c r="C710" t="s">
        <v>4226</v>
      </c>
      <c r="D710" t="s">
        <v>2297</v>
      </c>
      <c r="E710" t="s">
        <v>2298</v>
      </c>
      <c r="F710" t="s">
        <v>8</v>
      </c>
      <c r="G710" t="s">
        <v>401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C710" s="180" t="str">
        <f t="shared" ref="AC710:AC773" si="46">CONCATENATE(A710,"-",D710)</f>
        <v>820235-NYBZR-S</v>
      </c>
      <c r="AD710" s="181">
        <f>IF(B710="NET","",IF(B710="","",IFERROR(VLOOKUP(AC710,EAN!$A:$B,2,FALSE),"MANGLER - MÅ OPPDATERE EAN-FANEN")))</f>
        <v>7048652612137</v>
      </c>
      <c r="AE710" s="180">
        <f t="shared" si="44"/>
        <v>0</v>
      </c>
      <c r="AF710" s="180">
        <f t="shared" si="45"/>
        <v>0</v>
      </c>
      <c r="AH710" s="149" t="str">
        <f>IF(B710="NET","",IFERROR(VLOOKUP(AD710,'2) Order Form'!$W$9:$W$684,1,FALSE),"Ikke med I order form"))</f>
        <v>Ikke med I order form</v>
      </c>
      <c r="AI710" s="171"/>
      <c r="AJ710" s="171"/>
      <c r="AK710" s="149"/>
      <c r="AL710" s="182"/>
      <c r="AM710" s="182"/>
      <c r="AN710" s="183"/>
      <c r="AP710" s="149"/>
      <c r="AQ710" s="149"/>
      <c r="AR710" s="182"/>
      <c r="AS710" s="182"/>
      <c r="AT710" s="182"/>
    </row>
    <row r="711" spans="1:46" x14ac:dyDescent="0.2">
      <c r="A711">
        <v>820235</v>
      </c>
      <c r="B711" t="s">
        <v>2276</v>
      </c>
      <c r="C711" t="s">
        <v>4226</v>
      </c>
      <c r="D711" t="s">
        <v>2299</v>
      </c>
      <c r="E711" t="s">
        <v>2298</v>
      </c>
      <c r="F711" t="s">
        <v>7</v>
      </c>
      <c r="G711" t="s">
        <v>401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C711" s="180" t="str">
        <f t="shared" si="46"/>
        <v>820235-NYBZR-M</v>
      </c>
      <c r="AD711" s="181">
        <f>IF(B711="NET","",IF(B711="","",IFERROR(VLOOKUP(AC711,EAN!$A:$B,2,FALSE),"MANGLER - MÅ OPPDATERE EAN-FANEN")))</f>
        <v>7048652612120</v>
      </c>
      <c r="AE711" s="180">
        <f t="shared" si="44"/>
        <v>0</v>
      </c>
      <c r="AF711" s="180">
        <f t="shared" si="45"/>
        <v>0</v>
      </c>
      <c r="AH711" s="149" t="str">
        <f>IF(B711="NET","",IFERROR(VLOOKUP(AD711,'2) Order Form'!$W$9:$W$684,1,FALSE),"Ikke med I order form"))</f>
        <v>Ikke med I order form</v>
      </c>
      <c r="AI711" s="171"/>
      <c r="AJ711" s="171"/>
      <c r="AK711" s="149"/>
      <c r="AL711" s="182"/>
      <c r="AM711" s="182"/>
      <c r="AN711" s="183"/>
      <c r="AP711" s="149"/>
      <c r="AQ711" s="149"/>
      <c r="AR711" s="182"/>
      <c r="AS711" s="182"/>
      <c r="AT711" s="182"/>
    </row>
    <row r="712" spans="1:46" x14ac:dyDescent="0.2">
      <c r="A712">
        <v>820235</v>
      </c>
      <c r="B712" t="s">
        <v>2276</v>
      </c>
      <c r="C712" t="s">
        <v>4226</v>
      </c>
      <c r="D712" t="s">
        <v>2300</v>
      </c>
      <c r="E712" t="s">
        <v>2298</v>
      </c>
      <c r="F712" t="s">
        <v>67</v>
      </c>
      <c r="G712" t="s">
        <v>401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C712" s="180" t="str">
        <f t="shared" si="46"/>
        <v>820235-NYBZR-L</v>
      </c>
      <c r="AD712" s="181">
        <f>IF(B712="NET","",IF(B712="","",IFERROR(VLOOKUP(AC712,EAN!$A:$B,2,FALSE),"MANGLER - MÅ OPPDATERE EAN-FANEN")))</f>
        <v>7048652612113</v>
      </c>
      <c r="AE712" s="180">
        <f t="shared" si="44"/>
        <v>0</v>
      </c>
      <c r="AF712" s="180">
        <f t="shared" si="45"/>
        <v>0</v>
      </c>
      <c r="AH712" s="149" t="str">
        <f>IF(B712="NET","",IFERROR(VLOOKUP(AD712,'2) Order Form'!$W$9:$W$684,1,FALSE),"Ikke med I order form"))</f>
        <v>Ikke med I order form</v>
      </c>
      <c r="AI712" s="171"/>
      <c r="AJ712" s="171"/>
      <c r="AK712" s="149"/>
      <c r="AL712" s="182"/>
      <c r="AM712" s="182"/>
      <c r="AN712" s="183"/>
      <c r="AP712" s="149"/>
      <c r="AQ712" s="149"/>
      <c r="AR712" s="182"/>
      <c r="AS712" s="182"/>
      <c r="AT712" s="182"/>
    </row>
    <row r="713" spans="1:46" x14ac:dyDescent="0.2">
      <c r="A713">
        <v>820235</v>
      </c>
      <c r="B713" t="s">
        <v>2276</v>
      </c>
      <c r="C713" t="s">
        <v>4226</v>
      </c>
      <c r="D713" t="s">
        <v>2301</v>
      </c>
      <c r="E713" t="s">
        <v>2298</v>
      </c>
      <c r="F713" t="s">
        <v>68</v>
      </c>
      <c r="G713" t="s">
        <v>401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C713" s="180" t="str">
        <f t="shared" si="46"/>
        <v>820235-NYBZR-XL</v>
      </c>
      <c r="AD713" s="181">
        <f>IF(B713="NET","",IF(B713="","",IFERROR(VLOOKUP(AC713,EAN!$A:$B,2,FALSE),"MANGLER - MÅ OPPDATERE EAN-FANEN")))</f>
        <v>7048652612144</v>
      </c>
      <c r="AE713" s="180">
        <f t="shared" si="44"/>
        <v>0</v>
      </c>
      <c r="AF713" s="180">
        <f t="shared" si="45"/>
        <v>0</v>
      </c>
      <c r="AH713" s="149" t="str">
        <f>IF(B713="NET","",IFERROR(VLOOKUP(AD713,'2) Order Form'!$W$9:$W$684,1,FALSE),"Ikke med I order form"))</f>
        <v>Ikke med I order form</v>
      </c>
      <c r="AI713" s="171"/>
      <c r="AJ713" s="171"/>
      <c r="AK713" s="149"/>
      <c r="AL713" s="182"/>
      <c r="AM713" s="182"/>
      <c r="AN713" s="183"/>
      <c r="AP713" s="149"/>
      <c r="AQ713" s="149"/>
      <c r="AR713" s="182"/>
      <c r="AS713" s="182"/>
      <c r="AT713" s="182"/>
    </row>
    <row r="714" spans="1:46" x14ac:dyDescent="0.2">
      <c r="A714" s="155">
        <v>820236</v>
      </c>
      <c r="B714" t="s">
        <v>292</v>
      </c>
      <c r="H714" s="155">
        <v>202137</v>
      </c>
      <c r="I714" s="155">
        <v>202137</v>
      </c>
      <c r="J714" s="155">
        <v>202137</v>
      </c>
      <c r="K714" s="155">
        <v>202137</v>
      </c>
      <c r="L714" s="155">
        <v>202137</v>
      </c>
      <c r="M714" s="155">
        <v>202137</v>
      </c>
      <c r="N714" s="155">
        <v>202137</v>
      </c>
      <c r="O714" s="155">
        <v>202137</v>
      </c>
      <c r="P714" s="155">
        <v>202137</v>
      </c>
      <c r="Q714" s="155">
        <v>202137</v>
      </c>
      <c r="R714" s="155">
        <v>202137</v>
      </c>
      <c r="S714" s="155">
        <v>202137</v>
      </c>
      <c r="T714" s="155">
        <v>202137</v>
      </c>
      <c r="U714" s="155">
        <v>202137</v>
      </c>
      <c r="V714" s="155">
        <v>202137</v>
      </c>
      <c r="W714" s="155">
        <v>202137</v>
      </c>
      <c r="X714" s="155">
        <v>202137</v>
      </c>
      <c r="Y714" s="155">
        <v>202137</v>
      </c>
      <c r="Z714" s="155">
        <v>202137</v>
      </c>
      <c r="AA714" s="155">
        <v>202137</v>
      </c>
      <c r="AC714" s="180" t="str">
        <f t="shared" si="46"/>
        <v>820236-</v>
      </c>
      <c r="AD714" s="181" t="str">
        <f>IF(B714="NET","",IF(B714="","",IFERROR(VLOOKUP(AC714,EAN!$A:$B,2,FALSE),"MANGLER - MÅ OPPDATERE EAN-FANEN")))</f>
        <v/>
      </c>
      <c r="AE714" s="180">
        <f t="shared" si="44"/>
        <v>202137</v>
      </c>
      <c r="AF714" s="180">
        <f t="shared" si="45"/>
        <v>202137</v>
      </c>
      <c r="AH714" s="149" t="str">
        <f>IF(B714="NET","",IFERROR(VLOOKUP(AD714,'2) Order Form'!$W$9:$W$684,1,FALSE),"Ikke med I order form"))</f>
        <v/>
      </c>
      <c r="AI714" s="171"/>
      <c r="AJ714" s="171"/>
      <c r="AK714" s="149"/>
      <c r="AL714" s="182"/>
      <c r="AM714" s="182"/>
      <c r="AN714" s="183"/>
      <c r="AP714" s="149"/>
      <c r="AQ714" s="149"/>
      <c r="AR714" s="182"/>
      <c r="AS714" s="182"/>
      <c r="AT714" s="182"/>
    </row>
    <row r="715" spans="1:46" x14ac:dyDescent="0.2">
      <c r="A715">
        <v>820236</v>
      </c>
      <c r="B715" t="s">
        <v>2302</v>
      </c>
      <c r="C715" t="s">
        <v>4226</v>
      </c>
      <c r="D715" t="s">
        <v>2160</v>
      </c>
      <c r="E715" t="s">
        <v>2161</v>
      </c>
      <c r="F715" t="s">
        <v>8</v>
      </c>
      <c r="G715" t="s">
        <v>128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C715" s="180" t="str">
        <f t="shared" si="46"/>
        <v>820236-66101-S</v>
      </c>
      <c r="AD715" s="181">
        <f>IF(B715="NET","",IF(B715="","",IFERROR(VLOOKUP(AC715,EAN!$A:$B,2,FALSE),"MANGLER - MÅ OPPDATERE EAN-FANEN")))</f>
        <v>7048652710901</v>
      </c>
      <c r="AE715" s="180">
        <f t="shared" si="44"/>
        <v>0</v>
      </c>
      <c r="AF715" s="180">
        <f t="shared" si="45"/>
        <v>0</v>
      </c>
      <c r="AH715" s="149" t="str">
        <f>IF(B715="NET","",IFERROR(VLOOKUP(AD715,'2) Order Form'!$W$9:$W$684,1,FALSE),"Ikke med I order form"))</f>
        <v>Ikke med I order form</v>
      </c>
      <c r="AI715" s="171"/>
      <c r="AJ715" s="171"/>
      <c r="AK715" s="149"/>
      <c r="AL715" s="182"/>
      <c r="AM715" s="182"/>
      <c r="AN715" s="183"/>
      <c r="AP715" s="149"/>
      <c r="AQ715" s="149"/>
      <c r="AR715" s="182"/>
      <c r="AS715" s="182"/>
      <c r="AT715" s="182"/>
    </row>
    <row r="716" spans="1:46" x14ac:dyDescent="0.2">
      <c r="A716">
        <v>820236</v>
      </c>
      <c r="B716" t="s">
        <v>2302</v>
      </c>
      <c r="C716" t="s">
        <v>4226</v>
      </c>
      <c r="D716" t="s">
        <v>2162</v>
      </c>
      <c r="E716" t="s">
        <v>2161</v>
      </c>
      <c r="F716" t="s">
        <v>7</v>
      </c>
      <c r="G716" t="s">
        <v>128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C716" s="180" t="str">
        <f t="shared" si="46"/>
        <v>820236-66101-M</v>
      </c>
      <c r="AD716" s="181">
        <f>IF(B716="NET","",IF(B716="","",IFERROR(VLOOKUP(AC716,EAN!$A:$B,2,FALSE),"MANGLER - MÅ OPPDATERE EAN-FANEN")))</f>
        <v>7048652710895</v>
      </c>
      <c r="AE716" s="180">
        <f t="shared" si="44"/>
        <v>0</v>
      </c>
      <c r="AF716" s="180">
        <f t="shared" si="45"/>
        <v>0</v>
      </c>
      <c r="AH716" s="133" t="str">
        <f>IF(B716="NET","",IFERROR(VLOOKUP(AD716,'2) Order Form'!$W$9:$W$684,1,FALSE),"Ikke med I order form"))</f>
        <v>Ikke med I order form</v>
      </c>
      <c r="AJ716" s="159"/>
      <c r="AK716" s="149"/>
      <c r="AL716" s="182"/>
      <c r="AM716" s="182"/>
      <c r="AN716" s="183"/>
      <c r="AP716" s="149"/>
      <c r="AQ716" s="149"/>
      <c r="AR716" s="182"/>
      <c r="AS716" s="182"/>
      <c r="AT716" s="182"/>
    </row>
    <row r="717" spans="1:46" x14ac:dyDescent="0.2">
      <c r="A717">
        <v>820236</v>
      </c>
      <c r="B717" t="s">
        <v>2302</v>
      </c>
      <c r="C717" t="s">
        <v>4226</v>
      </c>
      <c r="D717" t="s">
        <v>2163</v>
      </c>
      <c r="E717" t="s">
        <v>2161</v>
      </c>
      <c r="F717" t="s">
        <v>67</v>
      </c>
      <c r="G717" t="s">
        <v>128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C717" s="180" t="str">
        <f t="shared" si="46"/>
        <v>820236-66101-L</v>
      </c>
      <c r="AD717" s="181">
        <f>IF(B717="NET","",IF(B717="","",IFERROR(VLOOKUP(AC717,EAN!$A:$B,2,FALSE),"MANGLER - MÅ OPPDATERE EAN-FANEN")))</f>
        <v>7048652710888</v>
      </c>
      <c r="AE717" s="180">
        <f t="shared" si="44"/>
        <v>0</v>
      </c>
      <c r="AF717" s="180">
        <f t="shared" si="45"/>
        <v>0</v>
      </c>
      <c r="AH717" s="133" t="str">
        <f>IF(B717="NET","",IFERROR(VLOOKUP(AD717,'2) Order Form'!$W$9:$W$684,1,FALSE),"Ikke med I order form"))</f>
        <v>Ikke med I order form</v>
      </c>
      <c r="AJ717" s="159"/>
      <c r="AK717" s="149"/>
      <c r="AL717" s="182"/>
      <c r="AM717" s="182"/>
      <c r="AN717" s="183"/>
      <c r="AP717" s="149"/>
      <c r="AQ717" s="149"/>
      <c r="AR717" s="182"/>
      <c r="AS717" s="182"/>
      <c r="AT717" s="182"/>
    </row>
    <row r="718" spans="1:46" x14ac:dyDescent="0.2">
      <c r="A718">
        <v>820236</v>
      </c>
      <c r="B718" t="s">
        <v>2302</v>
      </c>
      <c r="C718" t="s">
        <v>4226</v>
      </c>
      <c r="D718" t="s">
        <v>2164</v>
      </c>
      <c r="E718" t="s">
        <v>2161</v>
      </c>
      <c r="F718" t="s">
        <v>68</v>
      </c>
      <c r="G718" t="s">
        <v>128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C718" s="180" t="str">
        <f t="shared" si="46"/>
        <v>820236-66101-XL</v>
      </c>
      <c r="AD718" s="181">
        <f>IF(B718="NET","",IF(B718="","",IFERROR(VLOOKUP(AC718,EAN!$A:$B,2,FALSE),"MANGLER - MÅ OPPDATERE EAN-FANEN")))</f>
        <v>7048652710918</v>
      </c>
      <c r="AE718" s="180">
        <f t="shared" si="44"/>
        <v>0</v>
      </c>
      <c r="AF718" s="180">
        <f t="shared" si="45"/>
        <v>0</v>
      </c>
      <c r="AH718" s="133" t="str">
        <f>IF(B718="NET","",IFERROR(VLOOKUP(AD718,'2) Order Form'!$W$9:$W$684,1,FALSE),"Ikke med I order form"))</f>
        <v>Ikke med I order form</v>
      </c>
      <c r="AJ718" s="159"/>
      <c r="AK718" s="149"/>
      <c r="AL718" s="182"/>
      <c r="AM718" s="182"/>
      <c r="AN718" s="183"/>
      <c r="AP718" s="149"/>
      <c r="AQ718" s="149"/>
      <c r="AR718" s="182"/>
      <c r="AS718" s="182"/>
      <c r="AT718" s="182"/>
    </row>
    <row r="719" spans="1:46" x14ac:dyDescent="0.2">
      <c r="A719">
        <v>820236</v>
      </c>
      <c r="B719" t="s">
        <v>2302</v>
      </c>
      <c r="C719" t="s">
        <v>4226</v>
      </c>
      <c r="D719" t="s">
        <v>2152</v>
      </c>
      <c r="E719" t="s">
        <v>94</v>
      </c>
      <c r="F719" t="s">
        <v>8</v>
      </c>
      <c r="G719" t="s">
        <v>128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C719" s="180" t="str">
        <f t="shared" si="46"/>
        <v>820236-99901-S</v>
      </c>
      <c r="AD719" s="181">
        <f>IF(B719="NET","",IF(B719="","",IFERROR(VLOOKUP(AC719,EAN!$A:$B,2,FALSE),"MANGLER - MÅ OPPDATERE EAN-FANEN")))</f>
        <v>7048652710949</v>
      </c>
      <c r="AE719" s="180">
        <f t="shared" si="44"/>
        <v>0</v>
      </c>
      <c r="AF719" s="180">
        <f t="shared" si="45"/>
        <v>0</v>
      </c>
      <c r="AH719" s="133" t="str">
        <f>IF(B719="NET","",IFERROR(VLOOKUP(AD719,'2) Order Form'!$W$9:$W$684,1,FALSE),"Ikke med I order form"))</f>
        <v>Ikke med I order form</v>
      </c>
      <c r="AJ719" s="159"/>
      <c r="AK719" s="149"/>
      <c r="AL719" s="182"/>
      <c r="AM719" s="182"/>
      <c r="AN719" s="183"/>
      <c r="AP719" s="149"/>
      <c r="AQ719" s="149"/>
      <c r="AR719" s="182"/>
      <c r="AS719" s="182"/>
      <c r="AT719" s="182"/>
    </row>
    <row r="720" spans="1:46" x14ac:dyDescent="0.2">
      <c r="A720">
        <v>820236</v>
      </c>
      <c r="B720" t="s">
        <v>2302</v>
      </c>
      <c r="C720" t="s">
        <v>4226</v>
      </c>
      <c r="D720" t="s">
        <v>2153</v>
      </c>
      <c r="E720" t="s">
        <v>94</v>
      </c>
      <c r="F720" t="s">
        <v>7</v>
      </c>
      <c r="G720" t="s">
        <v>128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C720" s="180" t="str">
        <f t="shared" si="46"/>
        <v>820236-99901-M</v>
      </c>
      <c r="AD720" s="181">
        <f>IF(B720="NET","",IF(B720="","",IFERROR(VLOOKUP(AC720,EAN!$A:$B,2,FALSE),"MANGLER - MÅ OPPDATERE EAN-FANEN")))</f>
        <v>7048652710932</v>
      </c>
      <c r="AE720" s="180">
        <f t="shared" si="44"/>
        <v>0</v>
      </c>
      <c r="AF720" s="180">
        <f t="shared" si="45"/>
        <v>0</v>
      </c>
      <c r="AH720" s="133" t="str">
        <f>IF(B720="NET","",IFERROR(VLOOKUP(AD720,'2) Order Form'!$W$9:$W$684,1,FALSE),"Ikke med I order form"))</f>
        <v>Ikke med I order form</v>
      </c>
      <c r="AJ720" s="159"/>
      <c r="AK720" s="149"/>
      <c r="AL720" s="182"/>
      <c r="AM720" s="182"/>
      <c r="AN720" s="183"/>
      <c r="AP720" s="149"/>
      <c r="AQ720" s="149"/>
      <c r="AR720" s="182"/>
      <c r="AS720" s="182"/>
      <c r="AT720" s="182"/>
    </row>
    <row r="721" spans="1:46" x14ac:dyDescent="0.2">
      <c r="A721">
        <v>820236</v>
      </c>
      <c r="B721" t="s">
        <v>2302</v>
      </c>
      <c r="C721" t="s">
        <v>4226</v>
      </c>
      <c r="D721" t="s">
        <v>2154</v>
      </c>
      <c r="E721" t="s">
        <v>94</v>
      </c>
      <c r="F721" t="s">
        <v>67</v>
      </c>
      <c r="G721" t="s">
        <v>128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C721" s="180" t="str">
        <f t="shared" si="46"/>
        <v>820236-99901-L</v>
      </c>
      <c r="AD721" s="181">
        <f>IF(B721="NET","",IF(B721="","",IFERROR(VLOOKUP(AC721,EAN!$A:$B,2,FALSE),"MANGLER - MÅ OPPDATERE EAN-FANEN")))</f>
        <v>7048652710925</v>
      </c>
      <c r="AE721" s="180">
        <f t="shared" si="44"/>
        <v>0</v>
      </c>
      <c r="AF721" s="180">
        <f t="shared" si="45"/>
        <v>0</v>
      </c>
      <c r="AH721" s="149" t="str">
        <f>IF(B721="NET","",IFERROR(VLOOKUP(AD721,'2) Order Form'!$W$9:$W$684,1,FALSE),"Ikke med I order form"))</f>
        <v>Ikke med I order form</v>
      </c>
      <c r="AI721" s="171"/>
      <c r="AJ721" s="171"/>
      <c r="AK721" s="149"/>
      <c r="AL721" s="182"/>
      <c r="AM721" s="182"/>
      <c r="AN721" s="183"/>
      <c r="AP721" s="149"/>
      <c r="AQ721" s="149"/>
      <c r="AR721" s="182"/>
      <c r="AS721" s="182"/>
      <c r="AT721" s="182"/>
    </row>
    <row r="722" spans="1:46" x14ac:dyDescent="0.2">
      <c r="A722">
        <v>820236</v>
      </c>
      <c r="B722" t="s">
        <v>2302</v>
      </c>
      <c r="C722" t="s">
        <v>4226</v>
      </c>
      <c r="D722" t="s">
        <v>2155</v>
      </c>
      <c r="E722" t="s">
        <v>94</v>
      </c>
      <c r="F722" t="s">
        <v>68</v>
      </c>
      <c r="G722" t="s">
        <v>128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C722" s="180" t="str">
        <f t="shared" si="46"/>
        <v>820236-99901-XL</v>
      </c>
      <c r="AD722" s="181">
        <f>IF(B722="NET","",IF(B722="","",IFERROR(VLOOKUP(AC722,EAN!$A:$B,2,FALSE),"MANGLER - MÅ OPPDATERE EAN-FANEN")))</f>
        <v>7048652710956</v>
      </c>
      <c r="AE722" s="180">
        <f t="shared" si="44"/>
        <v>0</v>
      </c>
      <c r="AF722" s="180">
        <f t="shared" si="45"/>
        <v>0</v>
      </c>
      <c r="AH722" s="149" t="str">
        <f>IF(B722="NET","",IFERROR(VLOOKUP(AD722,'2) Order Form'!$W$9:$W$684,1,FALSE),"Ikke med I order form"))</f>
        <v>Ikke med I order form</v>
      </c>
      <c r="AI722" s="171"/>
      <c r="AJ722" s="171"/>
      <c r="AK722" s="149"/>
      <c r="AL722" s="182"/>
      <c r="AM722" s="182"/>
      <c r="AN722" s="183"/>
      <c r="AP722" s="149"/>
      <c r="AQ722" s="149"/>
      <c r="AR722" s="182"/>
      <c r="AS722" s="182"/>
      <c r="AT722" s="182"/>
    </row>
    <row r="723" spans="1:46" x14ac:dyDescent="0.2">
      <c r="A723">
        <v>820236</v>
      </c>
      <c r="B723" t="s">
        <v>2302</v>
      </c>
      <c r="C723" t="s">
        <v>4226</v>
      </c>
      <c r="D723" t="s">
        <v>2287</v>
      </c>
      <c r="E723" t="s">
        <v>2288</v>
      </c>
      <c r="F723" t="s">
        <v>8</v>
      </c>
      <c r="G723" t="s">
        <v>401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C723" s="180" t="str">
        <f t="shared" si="46"/>
        <v>820236-CVIAR-S</v>
      </c>
      <c r="AD723" s="181">
        <f>IF(B723="NET","",IF(B723="","",IFERROR(VLOOKUP(AC723,EAN!$A:$B,2,FALSE),"MANGLER - MÅ OPPDATERE EAN-FANEN")))</f>
        <v>7048652611833</v>
      </c>
      <c r="AE723" s="180">
        <f t="shared" si="44"/>
        <v>0</v>
      </c>
      <c r="AF723" s="180">
        <f t="shared" si="45"/>
        <v>0</v>
      </c>
      <c r="AH723" s="149" t="str">
        <f>IF(B723="NET","",IFERROR(VLOOKUP(AD723,'2) Order Form'!$W$9:$W$684,1,FALSE),"Ikke med I order form"))</f>
        <v>Ikke med I order form</v>
      </c>
      <c r="AI723" s="171"/>
      <c r="AJ723" s="171"/>
      <c r="AK723" s="149"/>
      <c r="AL723" s="182"/>
      <c r="AM723" s="182"/>
      <c r="AN723" s="183"/>
      <c r="AP723" s="149"/>
      <c r="AQ723" s="149"/>
      <c r="AR723" s="182"/>
      <c r="AS723" s="182"/>
      <c r="AT723" s="182"/>
    </row>
    <row r="724" spans="1:46" x14ac:dyDescent="0.2">
      <c r="A724">
        <v>820236</v>
      </c>
      <c r="B724" t="s">
        <v>2302</v>
      </c>
      <c r="C724" t="s">
        <v>4226</v>
      </c>
      <c r="D724" t="s">
        <v>2289</v>
      </c>
      <c r="E724" t="s">
        <v>2288</v>
      </c>
      <c r="F724" t="s">
        <v>7</v>
      </c>
      <c r="G724" t="s">
        <v>401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C724" s="180" t="str">
        <f t="shared" si="46"/>
        <v>820236-CVIAR-M</v>
      </c>
      <c r="AD724" s="181">
        <f>IF(B724="NET","",IF(B724="","",IFERROR(VLOOKUP(AC724,EAN!$A:$B,2,FALSE),"MANGLER - MÅ OPPDATERE EAN-FANEN")))</f>
        <v>7048652611826</v>
      </c>
      <c r="AE724" s="180">
        <f t="shared" si="44"/>
        <v>0</v>
      </c>
      <c r="AF724" s="180">
        <f t="shared" si="45"/>
        <v>0</v>
      </c>
      <c r="AH724" s="149" t="str">
        <f>IF(B724="NET","",IFERROR(VLOOKUP(AD724,'2) Order Form'!$W$9:$W$684,1,FALSE),"Ikke med I order form"))</f>
        <v>Ikke med I order form</v>
      </c>
      <c r="AI724" s="171"/>
      <c r="AJ724" s="171"/>
      <c r="AK724" s="149"/>
      <c r="AL724" s="182"/>
      <c r="AM724" s="182"/>
      <c r="AN724" s="183"/>
      <c r="AP724" s="149"/>
      <c r="AQ724" s="149"/>
      <c r="AR724" s="182"/>
      <c r="AS724" s="182"/>
      <c r="AT724" s="182"/>
    </row>
    <row r="725" spans="1:46" x14ac:dyDescent="0.2">
      <c r="A725">
        <v>820236</v>
      </c>
      <c r="B725" t="s">
        <v>2302</v>
      </c>
      <c r="C725" t="s">
        <v>4226</v>
      </c>
      <c r="D725" t="s">
        <v>2290</v>
      </c>
      <c r="E725" t="s">
        <v>2288</v>
      </c>
      <c r="F725" t="s">
        <v>67</v>
      </c>
      <c r="G725" t="s">
        <v>401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C725" s="180" t="str">
        <f t="shared" si="46"/>
        <v>820236-CVIAR-L</v>
      </c>
      <c r="AD725" s="181">
        <f>IF(B725="NET","",IF(B725="","",IFERROR(VLOOKUP(AC725,EAN!$A:$B,2,FALSE),"MANGLER - MÅ OPPDATERE EAN-FANEN")))</f>
        <v>7048652611819</v>
      </c>
      <c r="AE725" s="180">
        <f t="shared" si="44"/>
        <v>0</v>
      </c>
      <c r="AF725" s="180">
        <f t="shared" si="45"/>
        <v>0</v>
      </c>
      <c r="AH725" s="149" t="str">
        <f>IF(B725="NET","",IFERROR(VLOOKUP(AD725,'2) Order Form'!$W$9:$W$684,1,FALSE),"Ikke med I order form"))</f>
        <v>Ikke med I order form</v>
      </c>
      <c r="AI725" s="171"/>
      <c r="AJ725" s="171"/>
      <c r="AK725" s="149"/>
      <c r="AL725" s="182"/>
      <c r="AM725" s="182"/>
      <c r="AN725" s="183"/>
      <c r="AP725" s="149"/>
      <c r="AQ725" s="149"/>
      <c r="AR725" s="182"/>
      <c r="AS725" s="182"/>
      <c r="AT725" s="182"/>
    </row>
    <row r="726" spans="1:46" x14ac:dyDescent="0.2">
      <c r="A726">
        <v>820236</v>
      </c>
      <c r="B726" t="s">
        <v>2302</v>
      </c>
      <c r="C726" t="s">
        <v>4226</v>
      </c>
      <c r="D726" t="s">
        <v>2291</v>
      </c>
      <c r="E726" t="s">
        <v>2288</v>
      </c>
      <c r="F726" t="s">
        <v>68</v>
      </c>
      <c r="G726" t="s">
        <v>401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C726" s="180" t="str">
        <f t="shared" si="46"/>
        <v>820236-CVIAR-XL</v>
      </c>
      <c r="AD726" s="181">
        <f>IF(B726="NET","",IF(B726="","",IFERROR(VLOOKUP(AC726,EAN!$A:$B,2,FALSE),"MANGLER - MÅ OPPDATERE EAN-FANEN")))</f>
        <v>7048652611840</v>
      </c>
      <c r="AE726" s="180">
        <f t="shared" si="44"/>
        <v>0</v>
      </c>
      <c r="AF726" s="180">
        <f t="shared" si="45"/>
        <v>0</v>
      </c>
      <c r="AH726" s="149" t="str">
        <f>IF(B726="NET","",IFERROR(VLOOKUP(AD726,'2) Order Form'!$W$9:$W$684,1,FALSE),"Ikke med I order form"))</f>
        <v>Ikke med I order form</v>
      </c>
      <c r="AI726" s="171"/>
      <c r="AJ726" s="171"/>
      <c r="AK726" s="149"/>
      <c r="AL726" s="182"/>
      <c r="AM726" s="182"/>
      <c r="AN726" s="183"/>
      <c r="AP726" s="149"/>
      <c r="AQ726" s="149"/>
      <c r="AR726" s="182"/>
      <c r="AS726" s="182"/>
      <c r="AT726" s="182"/>
    </row>
    <row r="727" spans="1:46" x14ac:dyDescent="0.2">
      <c r="A727">
        <v>820236</v>
      </c>
      <c r="B727" t="s">
        <v>2302</v>
      </c>
      <c r="C727" t="s">
        <v>4226</v>
      </c>
      <c r="D727" t="s">
        <v>2292</v>
      </c>
      <c r="E727" t="s">
        <v>2293</v>
      </c>
      <c r="F727" t="s">
        <v>8</v>
      </c>
      <c r="G727" t="s">
        <v>401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C727" s="180" t="str">
        <f t="shared" si="46"/>
        <v>820236-KUGRN-S</v>
      </c>
      <c r="AD727" s="181">
        <f>IF(B727="NET","",IF(B727="","",IFERROR(VLOOKUP(AC727,EAN!$A:$B,2,FALSE),"MANGLER - MÅ OPPDATERE EAN-FANEN")))</f>
        <v>7048652611888</v>
      </c>
      <c r="AE727" s="180">
        <f t="shared" si="44"/>
        <v>0</v>
      </c>
      <c r="AF727" s="180">
        <f t="shared" si="45"/>
        <v>0</v>
      </c>
      <c r="AH727" s="149" t="str">
        <f>IF(B727="NET","",IFERROR(VLOOKUP(AD727,'2) Order Form'!$W$9:$W$684,1,FALSE),"Ikke med I order form"))</f>
        <v>Ikke med I order form</v>
      </c>
      <c r="AI727" s="171"/>
      <c r="AJ727" s="171"/>
      <c r="AK727" s="149"/>
      <c r="AL727" s="182"/>
      <c r="AM727" s="182"/>
      <c r="AN727" s="183"/>
      <c r="AP727" s="149"/>
      <c r="AQ727" s="149"/>
      <c r="AR727" s="182"/>
      <c r="AS727" s="182"/>
      <c r="AT727" s="182"/>
    </row>
    <row r="728" spans="1:46" x14ac:dyDescent="0.2">
      <c r="A728">
        <v>820236</v>
      </c>
      <c r="B728" t="s">
        <v>2302</v>
      </c>
      <c r="C728" t="s">
        <v>4226</v>
      </c>
      <c r="D728" t="s">
        <v>2294</v>
      </c>
      <c r="E728" t="s">
        <v>2293</v>
      </c>
      <c r="F728" t="s">
        <v>7</v>
      </c>
      <c r="G728" t="s">
        <v>401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C728" s="180" t="str">
        <f t="shared" si="46"/>
        <v>820236-KUGRN-M</v>
      </c>
      <c r="AD728" s="181">
        <f>IF(B728="NET","",IF(B728="","",IFERROR(VLOOKUP(AC728,EAN!$A:$B,2,FALSE),"MANGLER - MÅ OPPDATERE EAN-FANEN")))</f>
        <v>7048652611871</v>
      </c>
      <c r="AE728" s="180">
        <f t="shared" si="44"/>
        <v>0</v>
      </c>
      <c r="AF728" s="180">
        <f t="shared" si="45"/>
        <v>0</v>
      </c>
      <c r="AH728" s="149" t="str">
        <f>IF(B728="NET","",IFERROR(VLOOKUP(AD728,'2) Order Form'!$W$9:$W$684,1,FALSE),"Ikke med I order form"))</f>
        <v>Ikke med I order form</v>
      </c>
      <c r="AI728" s="171"/>
      <c r="AJ728" s="171"/>
      <c r="AK728" s="149"/>
      <c r="AL728" s="182"/>
      <c r="AM728" s="182"/>
      <c r="AN728" s="183"/>
      <c r="AP728" s="149"/>
      <c r="AQ728" s="149"/>
      <c r="AR728" s="182"/>
      <c r="AS728" s="182"/>
      <c r="AT728" s="182"/>
    </row>
    <row r="729" spans="1:46" x14ac:dyDescent="0.2">
      <c r="A729">
        <v>820236</v>
      </c>
      <c r="B729" t="s">
        <v>2302</v>
      </c>
      <c r="C729" t="s">
        <v>4226</v>
      </c>
      <c r="D729" t="s">
        <v>2295</v>
      </c>
      <c r="E729" t="s">
        <v>2293</v>
      </c>
      <c r="F729" t="s">
        <v>67</v>
      </c>
      <c r="G729" t="s">
        <v>401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C729" s="180" t="str">
        <f t="shared" si="46"/>
        <v>820236-KUGRN-L</v>
      </c>
      <c r="AD729" s="181">
        <f>IF(B729="NET","",IF(B729="","",IFERROR(VLOOKUP(AC729,EAN!$A:$B,2,FALSE),"MANGLER - MÅ OPPDATERE EAN-FANEN")))</f>
        <v>7048652611864</v>
      </c>
      <c r="AE729" s="180">
        <f t="shared" si="44"/>
        <v>0</v>
      </c>
      <c r="AF729" s="180">
        <f t="shared" si="45"/>
        <v>0</v>
      </c>
      <c r="AH729" s="133" t="str">
        <f>IF(B729="NET","",IFERROR(VLOOKUP(AD729,'2) Order Form'!$W$9:$W$684,1,FALSE),"Ikke med I order form"))</f>
        <v>Ikke med I order form</v>
      </c>
      <c r="AJ729" s="159"/>
      <c r="AK729" s="149"/>
      <c r="AL729" s="182"/>
      <c r="AM729" s="182"/>
      <c r="AN729" s="183"/>
      <c r="AP729" s="149"/>
      <c r="AQ729" s="149"/>
      <c r="AR729" s="182"/>
      <c r="AS729" s="182"/>
      <c r="AT729" s="182"/>
    </row>
    <row r="730" spans="1:46" x14ac:dyDescent="0.2">
      <c r="A730">
        <v>820236</v>
      </c>
      <c r="B730" t="s">
        <v>2302</v>
      </c>
      <c r="C730" t="s">
        <v>4226</v>
      </c>
      <c r="D730" t="s">
        <v>2296</v>
      </c>
      <c r="E730" t="s">
        <v>2293</v>
      </c>
      <c r="F730" t="s">
        <v>68</v>
      </c>
      <c r="G730" t="s">
        <v>401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C730" s="180" t="str">
        <f t="shared" si="46"/>
        <v>820236-KUGRN-XL</v>
      </c>
      <c r="AD730" s="181">
        <f>IF(B730="NET","",IF(B730="","",IFERROR(VLOOKUP(AC730,EAN!$A:$B,2,FALSE),"MANGLER - MÅ OPPDATERE EAN-FANEN")))</f>
        <v>7048652611895</v>
      </c>
      <c r="AE730" s="180">
        <f t="shared" si="44"/>
        <v>0</v>
      </c>
      <c r="AF730" s="180">
        <f t="shared" si="45"/>
        <v>0</v>
      </c>
      <c r="AH730" s="149" t="str">
        <f>IF(B730="NET","",IFERROR(VLOOKUP(AD730,'2) Order Form'!$W$9:$W$684,1,FALSE),"Ikke med I order form"))</f>
        <v>Ikke med I order form</v>
      </c>
      <c r="AI730" s="171"/>
      <c r="AJ730" s="171"/>
      <c r="AK730" s="149"/>
      <c r="AL730" s="182"/>
      <c r="AM730" s="182"/>
      <c r="AN730" s="183"/>
      <c r="AP730" s="149"/>
      <c r="AQ730" s="149"/>
      <c r="AR730" s="182"/>
      <c r="AS730" s="182"/>
      <c r="AT730" s="182"/>
    </row>
    <row r="731" spans="1:46" x14ac:dyDescent="0.2">
      <c r="A731">
        <v>820236</v>
      </c>
      <c r="B731" t="s">
        <v>2302</v>
      </c>
      <c r="C731" t="s">
        <v>4226</v>
      </c>
      <c r="D731" t="s">
        <v>2297</v>
      </c>
      <c r="E731" t="s">
        <v>2298</v>
      </c>
      <c r="F731" t="s">
        <v>8</v>
      </c>
      <c r="G731" t="s">
        <v>401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C731" s="180" t="str">
        <f t="shared" si="46"/>
        <v>820236-NYBZR-S</v>
      </c>
      <c r="AD731" s="181">
        <f>IF(B731="NET","",IF(B731="","",IFERROR(VLOOKUP(AC731,EAN!$A:$B,2,FALSE),"MANGLER - MÅ OPPDATERE EAN-FANEN")))</f>
        <v>7048652611932</v>
      </c>
      <c r="AE731" s="180">
        <f t="shared" si="44"/>
        <v>0</v>
      </c>
      <c r="AF731" s="180">
        <f t="shared" si="45"/>
        <v>0</v>
      </c>
      <c r="AH731" s="149" t="str">
        <f>IF(B731="NET","",IFERROR(VLOOKUP(AD731,'2) Order Form'!$W$9:$W$684,1,FALSE),"Ikke med I order form"))</f>
        <v>Ikke med I order form</v>
      </c>
      <c r="AI731" s="171"/>
      <c r="AJ731" s="171"/>
      <c r="AK731" s="149"/>
      <c r="AL731" s="182"/>
      <c r="AM731" s="182"/>
      <c r="AN731" s="183"/>
      <c r="AP731" s="149"/>
      <c r="AQ731" s="149"/>
      <c r="AR731" s="182"/>
      <c r="AS731" s="182"/>
      <c r="AT731" s="182"/>
    </row>
    <row r="732" spans="1:46" x14ac:dyDescent="0.2">
      <c r="A732">
        <v>820236</v>
      </c>
      <c r="B732" t="s">
        <v>2302</v>
      </c>
      <c r="C732" t="s">
        <v>4226</v>
      </c>
      <c r="D732" t="s">
        <v>2299</v>
      </c>
      <c r="E732" t="s">
        <v>2298</v>
      </c>
      <c r="F732" t="s">
        <v>7</v>
      </c>
      <c r="G732" t="s">
        <v>401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C732" s="180" t="str">
        <f t="shared" si="46"/>
        <v>820236-NYBZR-M</v>
      </c>
      <c r="AD732" s="181">
        <f>IF(B732="NET","",IF(B732="","",IFERROR(VLOOKUP(AC732,EAN!$A:$B,2,FALSE),"MANGLER - MÅ OPPDATERE EAN-FANEN")))</f>
        <v>7048652611925</v>
      </c>
      <c r="AE732" s="180">
        <f t="shared" si="44"/>
        <v>0</v>
      </c>
      <c r="AF732" s="180">
        <f t="shared" si="45"/>
        <v>0</v>
      </c>
      <c r="AH732" s="149" t="str">
        <f>IF(B732="NET","",IFERROR(VLOOKUP(AD732,'2) Order Form'!$W$9:$W$684,1,FALSE),"Ikke med I order form"))</f>
        <v>Ikke med I order form</v>
      </c>
      <c r="AI732" s="171"/>
      <c r="AJ732" s="171"/>
      <c r="AK732" s="149"/>
      <c r="AL732" s="182"/>
      <c r="AM732" s="182"/>
      <c r="AN732" s="183"/>
      <c r="AP732" s="149"/>
      <c r="AQ732" s="149"/>
      <c r="AR732" s="182"/>
      <c r="AS732" s="182"/>
      <c r="AT732" s="182"/>
    </row>
    <row r="733" spans="1:46" x14ac:dyDescent="0.2">
      <c r="A733">
        <v>820236</v>
      </c>
      <c r="B733" t="s">
        <v>2302</v>
      </c>
      <c r="C733" t="s">
        <v>4226</v>
      </c>
      <c r="D733" t="s">
        <v>2300</v>
      </c>
      <c r="E733" t="s">
        <v>2298</v>
      </c>
      <c r="F733" t="s">
        <v>67</v>
      </c>
      <c r="G733" t="s">
        <v>401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C733" s="180" t="str">
        <f t="shared" si="46"/>
        <v>820236-NYBZR-L</v>
      </c>
      <c r="AD733" s="181">
        <f>IF(B733="NET","",IF(B733="","",IFERROR(VLOOKUP(AC733,EAN!$A:$B,2,FALSE),"MANGLER - MÅ OPPDATERE EAN-FANEN")))</f>
        <v>7048652611918</v>
      </c>
      <c r="AE733" s="180">
        <f t="shared" si="44"/>
        <v>0</v>
      </c>
      <c r="AF733" s="180">
        <f t="shared" si="45"/>
        <v>0</v>
      </c>
      <c r="AH733" s="149" t="str">
        <f>IF(B733="NET","",IFERROR(VLOOKUP(AD733,'2) Order Form'!$W$9:$W$684,1,FALSE),"Ikke med I order form"))</f>
        <v>Ikke med I order form</v>
      </c>
      <c r="AI733" s="171"/>
      <c r="AJ733" s="171"/>
      <c r="AK733" s="149"/>
      <c r="AL733" s="182"/>
      <c r="AM733" s="182"/>
      <c r="AN733" s="183"/>
      <c r="AP733" s="149"/>
      <c r="AQ733" s="149"/>
      <c r="AR733" s="182"/>
      <c r="AS733" s="182"/>
      <c r="AT733" s="182"/>
    </row>
    <row r="734" spans="1:46" x14ac:dyDescent="0.2">
      <c r="A734">
        <v>820236</v>
      </c>
      <c r="B734" t="s">
        <v>2302</v>
      </c>
      <c r="C734" t="s">
        <v>4226</v>
      </c>
      <c r="D734" t="s">
        <v>2301</v>
      </c>
      <c r="E734" t="s">
        <v>2298</v>
      </c>
      <c r="F734" t="s">
        <v>68</v>
      </c>
      <c r="G734" t="s">
        <v>401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C734" s="180" t="str">
        <f t="shared" si="46"/>
        <v>820236-NYBZR-XL</v>
      </c>
      <c r="AD734" s="181">
        <f>IF(B734="NET","",IF(B734="","",IFERROR(VLOOKUP(AC734,EAN!$A:$B,2,FALSE),"MANGLER - MÅ OPPDATERE EAN-FANEN")))</f>
        <v>7048652611949</v>
      </c>
      <c r="AE734" s="180">
        <f t="shared" si="44"/>
        <v>0</v>
      </c>
      <c r="AF734" s="180">
        <f t="shared" si="45"/>
        <v>0</v>
      </c>
      <c r="AH734" s="149" t="str">
        <f>IF(B734="NET","",IFERROR(VLOOKUP(AD734,'2) Order Form'!$W$9:$W$684,1,FALSE),"Ikke med I order form"))</f>
        <v>Ikke med I order form</v>
      </c>
      <c r="AI734" s="171"/>
      <c r="AJ734" s="171"/>
      <c r="AK734" s="149"/>
      <c r="AL734" s="182"/>
      <c r="AM734" s="182"/>
      <c r="AN734" s="183"/>
      <c r="AP734" s="149"/>
      <c r="AQ734" s="149"/>
      <c r="AR734" s="182"/>
      <c r="AS734" s="182"/>
      <c r="AT734" s="182"/>
    </row>
    <row r="735" spans="1:46" x14ac:dyDescent="0.2">
      <c r="A735" s="155">
        <v>820243</v>
      </c>
      <c r="B735" t="s">
        <v>292</v>
      </c>
      <c r="H735" s="155">
        <v>202137</v>
      </c>
      <c r="I735" s="155">
        <v>202137</v>
      </c>
      <c r="J735" s="155">
        <v>202137</v>
      </c>
      <c r="K735" s="155">
        <v>202137</v>
      </c>
      <c r="L735" s="155">
        <v>202137</v>
      </c>
      <c r="M735" s="155">
        <v>202137</v>
      </c>
      <c r="N735" s="155">
        <v>202137</v>
      </c>
      <c r="O735" s="155">
        <v>202137</v>
      </c>
      <c r="P735" s="155">
        <v>202137</v>
      </c>
      <c r="Q735" s="155">
        <v>202137</v>
      </c>
      <c r="R735" s="155">
        <v>202137</v>
      </c>
      <c r="S735" s="155">
        <v>202137</v>
      </c>
      <c r="T735" s="155">
        <v>202137</v>
      </c>
      <c r="U735" s="155">
        <v>202137</v>
      </c>
      <c r="V735" s="155">
        <v>202137</v>
      </c>
      <c r="W735" s="155">
        <v>202137</v>
      </c>
      <c r="X735" s="155">
        <v>202137</v>
      </c>
      <c r="Y735" s="155">
        <v>202137</v>
      </c>
      <c r="Z735" s="155">
        <v>202137</v>
      </c>
      <c r="AA735" s="155">
        <v>202137</v>
      </c>
      <c r="AC735" s="180" t="str">
        <f t="shared" si="46"/>
        <v>820243-</v>
      </c>
      <c r="AD735" s="181" t="str">
        <f>IF(B735="NET","",IF(B735="","",IFERROR(VLOOKUP(AC735,EAN!$A:$B,2,FALSE),"MANGLER - MÅ OPPDATERE EAN-FANEN")))</f>
        <v/>
      </c>
      <c r="AE735" s="180">
        <f t="shared" si="44"/>
        <v>202137</v>
      </c>
      <c r="AF735" s="180">
        <f t="shared" si="45"/>
        <v>202137</v>
      </c>
      <c r="AH735" s="149" t="str">
        <f>IF(B735="NET","",IFERROR(VLOOKUP(AD735,'2) Order Form'!$W$9:$W$684,1,FALSE),"Ikke med I order form"))</f>
        <v/>
      </c>
      <c r="AI735" s="171"/>
      <c r="AJ735" s="171"/>
      <c r="AK735" s="149"/>
      <c r="AL735" s="182"/>
      <c r="AM735" s="182"/>
      <c r="AN735" s="183"/>
      <c r="AP735" s="149"/>
      <c r="AQ735" s="149"/>
      <c r="AR735" s="182"/>
      <c r="AS735" s="182"/>
      <c r="AT735" s="182"/>
    </row>
    <row r="736" spans="1:46" x14ac:dyDescent="0.2">
      <c r="A736">
        <v>820243</v>
      </c>
      <c r="B736" t="s">
        <v>2303</v>
      </c>
      <c r="C736" t="s">
        <v>4226</v>
      </c>
      <c r="D736" t="s">
        <v>2304</v>
      </c>
      <c r="E736" t="s">
        <v>2305</v>
      </c>
      <c r="F736" t="s">
        <v>69</v>
      </c>
      <c r="G736" t="s">
        <v>128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C736" s="180" t="str">
        <f t="shared" si="46"/>
        <v>820243-55503-XS</v>
      </c>
      <c r="AD736" s="181">
        <f>IF(B736="NET","",IF(B736="","",IFERROR(VLOOKUP(AC736,EAN!$A:$B,2,FALSE),"MANGLER - MÅ OPPDATERE EAN-FANEN")))</f>
        <v>7048652710635</v>
      </c>
      <c r="AE736" s="180">
        <f t="shared" si="44"/>
        <v>0</v>
      </c>
      <c r="AF736" s="180">
        <f t="shared" si="45"/>
        <v>0</v>
      </c>
      <c r="AH736" s="149" t="str">
        <f>IF(B736="NET","",IFERROR(VLOOKUP(AD736,'2) Order Form'!$W$9:$W$684,1,FALSE),"Ikke med I order form"))</f>
        <v>Ikke med I order form</v>
      </c>
      <c r="AI736" s="171"/>
      <c r="AJ736" s="171"/>
      <c r="AK736" s="149"/>
      <c r="AL736" s="182"/>
      <c r="AM736" s="182"/>
      <c r="AN736" s="183"/>
      <c r="AP736" s="149"/>
      <c r="AQ736" s="149"/>
      <c r="AR736" s="182"/>
      <c r="AS736" s="182"/>
      <c r="AT736" s="182"/>
    </row>
    <row r="737" spans="1:46" x14ac:dyDescent="0.2">
      <c r="A737">
        <v>820243</v>
      </c>
      <c r="B737" t="s">
        <v>2303</v>
      </c>
      <c r="C737" t="s">
        <v>4226</v>
      </c>
      <c r="D737" t="s">
        <v>2306</v>
      </c>
      <c r="E737" t="s">
        <v>2305</v>
      </c>
      <c r="F737" t="s">
        <v>8</v>
      </c>
      <c r="G737" t="s">
        <v>128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C737" s="180" t="str">
        <f t="shared" si="46"/>
        <v>820243-55503-S</v>
      </c>
      <c r="AD737" s="181">
        <f>IF(B737="NET","",IF(B737="","",IFERROR(VLOOKUP(AC737,EAN!$A:$B,2,FALSE),"MANGLER - MÅ OPPDATERE EAN-FANEN")))</f>
        <v>7048652710628</v>
      </c>
      <c r="AE737" s="180">
        <f t="shared" si="44"/>
        <v>0</v>
      </c>
      <c r="AF737" s="180">
        <f t="shared" si="45"/>
        <v>0</v>
      </c>
      <c r="AH737" s="149" t="str">
        <f>IF(B737="NET","",IFERROR(VLOOKUP(AD737,'2) Order Form'!$W$9:$W$684,1,FALSE),"Ikke med I order form"))</f>
        <v>Ikke med I order form</v>
      </c>
      <c r="AI737" s="171"/>
      <c r="AJ737" s="171"/>
      <c r="AK737" s="149"/>
      <c r="AL737" s="182"/>
      <c r="AM737" s="182"/>
      <c r="AN737" s="183"/>
      <c r="AP737" s="149"/>
      <c r="AQ737" s="149"/>
      <c r="AR737" s="182"/>
      <c r="AS737" s="182"/>
      <c r="AT737" s="182"/>
    </row>
    <row r="738" spans="1:46" x14ac:dyDescent="0.2">
      <c r="A738">
        <v>820243</v>
      </c>
      <c r="B738" t="s">
        <v>2303</v>
      </c>
      <c r="C738" t="s">
        <v>4226</v>
      </c>
      <c r="D738" t="s">
        <v>2307</v>
      </c>
      <c r="E738" t="s">
        <v>2305</v>
      </c>
      <c r="F738" t="s">
        <v>7</v>
      </c>
      <c r="G738" t="s">
        <v>128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C738" s="180" t="str">
        <f t="shared" si="46"/>
        <v>820243-55503-M</v>
      </c>
      <c r="AD738" s="181">
        <f>IF(B738="NET","",IF(B738="","",IFERROR(VLOOKUP(AC738,EAN!$A:$B,2,FALSE),"MANGLER - MÅ OPPDATERE EAN-FANEN")))</f>
        <v>7048652710611</v>
      </c>
      <c r="AE738" s="180">
        <f t="shared" si="44"/>
        <v>0</v>
      </c>
      <c r="AF738" s="180">
        <f t="shared" si="45"/>
        <v>0</v>
      </c>
      <c r="AH738" s="133" t="str">
        <f>IF(B738="NET","",IFERROR(VLOOKUP(AD738,'2) Order Form'!$W$9:$W$684,1,FALSE),"Ikke med I order form"))</f>
        <v>Ikke med I order form</v>
      </c>
      <c r="AJ738" s="159"/>
      <c r="AK738" s="149"/>
      <c r="AL738" s="182"/>
      <c r="AM738" s="182"/>
      <c r="AN738" s="183"/>
      <c r="AP738" s="149"/>
      <c r="AQ738" s="149"/>
      <c r="AR738" s="182"/>
      <c r="AS738" s="182"/>
      <c r="AT738" s="182"/>
    </row>
    <row r="739" spans="1:46" x14ac:dyDescent="0.2">
      <c r="A739">
        <v>820243</v>
      </c>
      <c r="B739" t="s">
        <v>2303</v>
      </c>
      <c r="C739" t="s">
        <v>4226</v>
      </c>
      <c r="D739" t="s">
        <v>2308</v>
      </c>
      <c r="E739" t="s">
        <v>2305</v>
      </c>
      <c r="F739" t="s">
        <v>67</v>
      </c>
      <c r="G739" t="s">
        <v>128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C739" s="180" t="str">
        <f t="shared" si="46"/>
        <v>820243-55503-L</v>
      </c>
      <c r="AD739" s="181">
        <f>IF(B739="NET","",IF(B739="","",IFERROR(VLOOKUP(AC739,EAN!$A:$B,2,FALSE),"MANGLER - MÅ OPPDATERE EAN-FANEN")))</f>
        <v>7048652710604</v>
      </c>
      <c r="AE739" s="180">
        <f t="shared" si="44"/>
        <v>0</v>
      </c>
      <c r="AF739" s="180">
        <f t="shared" si="45"/>
        <v>0</v>
      </c>
      <c r="AH739" s="133" t="str">
        <f>IF(B739="NET","",IFERROR(VLOOKUP(AD739,'2) Order Form'!$W$9:$W$684,1,FALSE),"Ikke med I order form"))</f>
        <v>Ikke med I order form</v>
      </c>
      <c r="AJ739" s="159"/>
      <c r="AK739" s="149"/>
      <c r="AL739" s="182"/>
      <c r="AM739" s="182"/>
      <c r="AN739" s="183"/>
      <c r="AP739" s="149"/>
      <c r="AQ739" s="149"/>
      <c r="AR739" s="182"/>
      <c r="AS739" s="182"/>
      <c r="AT739" s="182"/>
    </row>
    <row r="740" spans="1:46" x14ac:dyDescent="0.2">
      <c r="A740">
        <v>820243</v>
      </c>
      <c r="B740" t="s">
        <v>2303</v>
      </c>
      <c r="C740" t="s">
        <v>4226</v>
      </c>
      <c r="D740" t="s">
        <v>2158</v>
      </c>
      <c r="E740" t="s">
        <v>94</v>
      </c>
      <c r="F740" t="s">
        <v>69</v>
      </c>
      <c r="G740" t="s">
        <v>128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C740" s="180" t="str">
        <f t="shared" si="46"/>
        <v>820243-99901-XS</v>
      </c>
      <c r="AD740" s="181">
        <f>IF(B740="NET","",IF(B740="","",IFERROR(VLOOKUP(AC740,EAN!$A:$B,2,FALSE),"MANGLER - MÅ OPPDATERE EAN-FANEN")))</f>
        <v>7048652710673</v>
      </c>
      <c r="AE740" s="180">
        <f t="shared" si="44"/>
        <v>0</v>
      </c>
      <c r="AF740" s="180">
        <f t="shared" si="45"/>
        <v>0</v>
      </c>
      <c r="AH740" s="133" t="str">
        <f>IF(B740="NET","",IFERROR(VLOOKUP(AD740,'2) Order Form'!$W$9:$W$684,1,FALSE),"Ikke med I order form"))</f>
        <v>Ikke med I order form</v>
      </c>
      <c r="AJ740" s="159"/>
      <c r="AK740" s="149"/>
      <c r="AL740" s="182"/>
      <c r="AM740" s="182"/>
      <c r="AN740" s="183"/>
      <c r="AP740" s="149"/>
      <c r="AQ740" s="149"/>
      <c r="AR740" s="182"/>
      <c r="AS740" s="182"/>
      <c r="AT740" s="182"/>
    </row>
    <row r="741" spans="1:46" x14ac:dyDescent="0.2">
      <c r="A741">
        <v>820243</v>
      </c>
      <c r="B741" t="s">
        <v>2303</v>
      </c>
      <c r="C741" t="s">
        <v>4226</v>
      </c>
      <c r="D741" t="s">
        <v>2152</v>
      </c>
      <c r="E741" t="s">
        <v>94</v>
      </c>
      <c r="F741" t="s">
        <v>8</v>
      </c>
      <c r="G741" t="s">
        <v>128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C741" s="180" t="str">
        <f t="shared" si="46"/>
        <v>820243-99901-S</v>
      </c>
      <c r="AD741" s="181">
        <f>IF(B741="NET","",IF(B741="","",IFERROR(VLOOKUP(AC741,EAN!$A:$B,2,FALSE),"MANGLER - MÅ OPPDATERE EAN-FANEN")))</f>
        <v>7048652710666</v>
      </c>
      <c r="AE741" s="180">
        <f t="shared" si="44"/>
        <v>0</v>
      </c>
      <c r="AF741" s="180">
        <f t="shared" si="45"/>
        <v>0</v>
      </c>
      <c r="AH741" s="133" t="str">
        <f>IF(B741="NET","",IFERROR(VLOOKUP(AD741,'2) Order Form'!$W$9:$W$684,1,FALSE),"Ikke med I order form"))</f>
        <v>Ikke med I order form</v>
      </c>
      <c r="AJ741" s="159"/>
      <c r="AK741" s="149"/>
      <c r="AL741" s="182"/>
      <c r="AM741" s="182"/>
      <c r="AN741" s="183"/>
      <c r="AP741" s="149"/>
      <c r="AQ741" s="149"/>
      <c r="AR741" s="182"/>
      <c r="AS741" s="182"/>
      <c r="AT741" s="182"/>
    </row>
    <row r="742" spans="1:46" x14ac:dyDescent="0.2">
      <c r="A742">
        <v>820243</v>
      </c>
      <c r="B742" t="s">
        <v>2303</v>
      </c>
      <c r="C742" t="s">
        <v>4226</v>
      </c>
      <c r="D742" t="s">
        <v>2153</v>
      </c>
      <c r="E742" t="s">
        <v>94</v>
      </c>
      <c r="F742" t="s">
        <v>7</v>
      </c>
      <c r="G742" t="s">
        <v>128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C742" s="180" t="str">
        <f t="shared" si="46"/>
        <v>820243-99901-M</v>
      </c>
      <c r="AD742" s="181">
        <f>IF(B742="NET","",IF(B742="","",IFERROR(VLOOKUP(AC742,EAN!$A:$B,2,FALSE),"MANGLER - MÅ OPPDATERE EAN-FANEN")))</f>
        <v>7048652710659</v>
      </c>
      <c r="AE742" s="180">
        <f t="shared" si="44"/>
        <v>0</v>
      </c>
      <c r="AF742" s="180">
        <f t="shared" si="45"/>
        <v>0</v>
      </c>
      <c r="AH742" s="133" t="str">
        <f>IF(B742="NET","",IFERROR(VLOOKUP(AD742,'2) Order Form'!$W$9:$W$684,1,FALSE),"Ikke med I order form"))</f>
        <v>Ikke med I order form</v>
      </c>
      <c r="AJ742" s="159"/>
      <c r="AK742" s="149"/>
      <c r="AL742" s="182"/>
      <c r="AM742" s="182"/>
      <c r="AN742" s="183"/>
      <c r="AP742" s="149"/>
      <c r="AQ742" s="149"/>
      <c r="AR742" s="182"/>
      <c r="AS742" s="182"/>
      <c r="AT742" s="182"/>
    </row>
    <row r="743" spans="1:46" x14ac:dyDescent="0.2">
      <c r="A743">
        <v>820243</v>
      </c>
      <c r="B743" t="s">
        <v>2303</v>
      </c>
      <c r="C743" t="s">
        <v>4226</v>
      </c>
      <c r="D743" t="s">
        <v>2154</v>
      </c>
      <c r="E743" t="s">
        <v>94</v>
      </c>
      <c r="F743" t="s">
        <v>67</v>
      </c>
      <c r="G743" t="s">
        <v>128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C743" s="180" t="str">
        <f t="shared" si="46"/>
        <v>820243-99901-L</v>
      </c>
      <c r="AD743" s="181">
        <f>IF(B743="NET","",IF(B743="","",IFERROR(VLOOKUP(AC743,EAN!$A:$B,2,FALSE),"MANGLER - MÅ OPPDATERE EAN-FANEN")))</f>
        <v>7048652710642</v>
      </c>
      <c r="AE743" s="180">
        <f t="shared" si="44"/>
        <v>0</v>
      </c>
      <c r="AF743" s="180">
        <f t="shared" si="45"/>
        <v>0</v>
      </c>
      <c r="AH743" s="149" t="str">
        <f>IF(B743="NET","",IFERROR(VLOOKUP(AD743,'2) Order Form'!$W$9:$W$684,1,FALSE),"Ikke med I order form"))</f>
        <v>Ikke med I order form</v>
      </c>
      <c r="AI743" s="171"/>
      <c r="AJ743" s="171"/>
      <c r="AK743" s="149"/>
      <c r="AL743" s="182"/>
      <c r="AM743" s="182"/>
      <c r="AN743" s="183"/>
      <c r="AP743" s="149"/>
      <c r="AQ743" s="149"/>
      <c r="AR743" s="182"/>
      <c r="AS743" s="182"/>
      <c r="AT743" s="182"/>
    </row>
    <row r="744" spans="1:46" x14ac:dyDescent="0.2">
      <c r="A744">
        <v>820243</v>
      </c>
      <c r="B744" t="s">
        <v>2303</v>
      </c>
      <c r="C744" t="s">
        <v>4226</v>
      </c>
      <c r="D744" t="s">
        <v>2309</v>
      </c>
      <c r="E744" t="s">
        <v>2288</v>
      </c>
      <c r="F744" t="s">
        <v>69</v>
      </c>
      <c r="G744" t="s">
        <v>401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C744" s="180" t="str">
        <f t="shared" si="46"/>
        <v>820243-CVIAR-XS</v>
      </c>
      <c r="AD744" s="181">
        <f>IF(B744="NET","",IF(B744="","",IFERROR(VLOOKUP(AC744,EAN!$A:$B,2,FALSE),"MANGLER - MÅ OPPDATERE EAN-FANEN")))</f>
        <v>7048652611154</v>
      </c>
      <c r="AE744" s="180">
        <f t="shared" si="44"/>
        <v>0</v>
      </c>
      <c r="AF744" s="180">
        <f t="shared" si="45"/>
        <v>0</v>
      </c>
      <c r="AH744" s="149" t="str">
        <f>IF(B744="NET","",IFERROR(VLOOKUP(AD744,'2) Order Form'!$W$9:$W$684,1,FALSE),"Ikke med I order form"))</f>
        <v>Ikke med I order form</v>
      </c>
      <c r="AI744" s="171"/>
      <c r="AJ744" s="171"/>
      <c r="AK744" s="149"/>
      <c r="AL744" s="182"/>
      <c r="AM744" s="182"/>
      <c r="AN744" s="183"/>
      <c r="AP744" s="149"/>
      <c r="AQ744" s="149"/>
      <c r="AR744" s="182"/>
      <c r="AS744" s="182"/>
      <c r="AT744" s="182"/>
    </row>
    <row r="745" spans="1:46" x14ac:dyDescent="0.2">
      <c r="A745">
        <v>820243</v>
      </c>
      <c r="B745" t="s">
        <v>2303</v>
      </c>
      <c r="C745" t="s">
        <v>4226</v>
      </c>
      <c r="D745" t="s">
        <v>2287</v>
      </c>
      <c r="E745" t="s">
        <v>2288</v>
      </c>
      <c r="F745" t="s">
        <v>8</v>
      </c>
      <c r="G745" t="s">
        <v>401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C745" s="180" t="str">
        <f t="shared" si="46"/>
        <v>820243-CVIAR-S</v>
      </c>
      <c r="AD745" s="181">
        <f>IF(B745="NET","",IF(B745="","",IFERROR(VLOOKUP(AC745,EAN!$A:$B,2,FALSE),"MANGLER - MÅ OPPDATERE EAN-FANEN")))</f>
        <v>7048652611130</v>
      </c>
      <c r="AE745" s="180">
        <f t="shared" si="44"/>
        <v>0</v>
      </c>
      <c r="AF745" s="180">
        <f t="shared" si="45"/>
        <v>0</v>
      </c>
      <c r="AH745" s="149" t="str">
        <f>IF(B745="NET","",IFERROR(VLOOKUP(AD745,'2) Order Form'!$W$9:$W$684,1,FALSE),"Ikke med I order form"))</f>
        <v>Ikke med I order form</v>
      </c>
      <c r="AI745" s="171"/>
      <c r="AJ745" s="171"/>
      <c r="AK745" s="149"/>
      <c r="AL745" s="182"/>
      <c r="AM745" s="182"/>
      <c r="AN745" s="183"/>
      <c r="AP745" s="149"/>
      <c r="AQ745" s="149"/>
      <c r="AR745" s="182"/>
      <c r="AS745" s="182"/>
      <c r="AT745" s="182"/>
    </row>
    <row r="746" spans="1:46" x14ac:dyDescent="0.2">
      <c r="A746">
        <v>820243</v>
      </c>
      <c r="B746" t="s">
        <v>2303</v>
      </c>
      <c r="C746" t="s">
        <v>4226</v>
      </c>
      <c r="D746" t="s">
        <v>2289</v>
      </c>
      <c r="E746" t="s">
        <v>2288</v>
      </c>
      <c r="F746" t="s">
        <v>7</v>
      </c>
      <c r="G746" t="s">
        <v>401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C746" s="180" t="str">
        <f t="shared" si="46"/>
        <v>820243-CVIAR-M</v>
      </c>
      <c r="AD746" s="181">
        <f>IF(B746="NET","",IF(B746="","",IFERROR(VLOOKUP(AC746,EAN!$A:$B,2,FALSE),"MANGLER - MÅ OPPDATERE EAN-FANEN")))</f>
        <v>7048652611123</v>
      </c>
      <c r="AE746" s="180">
        <f t="shared" si="44"/>
        <v>0</v>
      </c>
      <c r="AF746" s="180">
        <f t="shared" si="45"/>
        <v>0</v>
      </c>
      <c r="AH746" s="149" t="str">
        <f>IF(B746="NET","",IFERROR(VLOOKUP(AD746,'2) Order Form'!$W$9:$W$684,1,FALSE),"Ikke med I order form"))</f>
        <v>Ikke med I order form</v>
      </c>
      <c r="AI746" s="171"/>
      <c r="AJ746" s="171"/>
      <c r="AK746" s="149"/>
      <c r="AL746" s="182"/>
      <c r="AM746" s="182"/>
      <c r="AN746" s="183"/>
      <c r="AP746" s="149"/>
      <c r="AQ746" s="149"/>
      <c r="AR746" s="182"/>
      <c r="AS746" s="182"/>
      <c r="AT746" s="182"/>
    </row>
    <row r="747" spans="1:46" x14ac:dyDescent="0.2">
      <c r="A747">
        <v>820243</v>
      </c>
      <c r="B747" t="s">
        <v>2303</v>
      </c>
      <c r="C747" t="s">
        <v>4226</v>
      </c>
      <c r="D747" t="s">
        <v>2290</v>
      </c>
      <c r="E747" t="s">
        <v>2288</v>
      </c>
      <c r="F747" t="s">
        <v>67</v>
      </c>
      <c r="G747" t="s">
        <v>401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C747" s="180" t="str">
        <f t="shared" si="46"/>
        <v>820243-CVIAR-L</v>
      </c>
      <c r="AD747" s="181">
        <f>IF(B747="NET","",IF(B747="","",IFERROR(VLOOKUP(AC747,EAN!$A:$B,2,FALSE),"MANGLER - MÅ OPPDATERE EAN-FANEN")))</f>
        <v>7048652611116</v>
      </c>
      <c r="AE747" s="180">
        <f t="shared" si="44"/>
        <v>0</v>
      </c>
      <c r="AF747" s="180">
        <f t="shared" si="45"/>
        <v>0</v>
      </c>
      <c r="AH747" s="133" t="str">
        <f>IF(B747="NET","",IFERROR(VLOOKUP(AD747,'2) Order Form'!$W$9:$W$684,1,FALSE),"Ikke med I order form"))</f>
        <v>Ikke med I order form</v>
      </c>
      <c r="AJ747" s="159"/>
      <c r="AK747" s="149"/>
      <c r="AL747" s="182"/>
      <c r="AM747" s="182"/>
      <c r="AN747" s="183"/>
      <c r="AP747" s="149"/>
      <c r="AQ747" s="149"/>
      <c r="AR747" s="182"/>
      <c r="AS747" s="182"/>
      <c r="AT747" s="182"/>
    </row>
    <row r="748" spans="1:46" x14ac:dyDescent="0.2">
      <c r="A748">
        <v>820243</v>
      </c>
      <c r="B748" t="s">
        <v>2303</v>
      </c>
      <c r="C748" t="s">
        <v>4226</v>
      </c>
      <c r="D748" t="s">
        <v>2310</v>
      </c>
      <c r="E748" t="s">
        <v>2298</v>
      </c>
      <c r="F748" t="s">
        <v>69</v>
      </c>
      <c r="G748" t="s">
        <v>401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C748" s="180" t="str">
        <f t="shared" si="46"/>
        <v>820243-NYBZR-XS</v>
      </c>
      <c r="AD748" s="181">
        <f>IF(B748="NET","",IF(B748="","",IFERROR(VLOOKUP(AC748,EAN!$A:$B,2,FALSE),"MANGLER - MÅ OPPDATERE EAN-FANEN")))</f>
        <v>7048652611208</v>
      </c>
      <c r="AE748" s="180">
        <f t="shared" si="44"/>
        <v>0</v>
      </c>
      <c r="AF748" s="180">
        <f t="shared" si="45"/>
        <v>0</v>
      </c>
      <c r="AH748" s="133" t="str">
        <f>IF(B748="NET","",IFERROR(VLOOKUP(AD748,'2) Order Form'!$W$9:$W$684,1,FALSE),"Ikke med I order form"))</f>
        <v>Ikke med I order form</v>
      </c>
      <c r="AJ748" s="159"/>
      <c r="AK748" s="149"/>
      <c r="AL748" s="182"/>
      <c r="AM748" s="182"/>
      <c r="AN748" s="183"/>
      <c r="AP748" s="149"/>
      <c r="AQ748" s="149"/>
      <c r="AR748" s="182"/>
      <c r="AS748" s="182"/>
      <c r="AT748" s="182"/>
    </row>
    <row r="749" spans="1:46" x14ac:dyDescent="0.2">
      <c r="A749">
        <v>820243</v>
      </c>
      <c r="B749" t="s">
        <v>2303</v>
      </c>
      <c r="C749" t="s">
        <v>4226</v>
      </c>
      <c r="D749" t="s">
        <v>2297</v>
      </c>
      <c r="E749" t="s">
        <v>2298</v>
      </c>
      <c r="F749" t="s">
        <v>8</v>
      </c>
      <c r="G749" t="s">
        <v>401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C749" s="180" t="str">
        <f t="shared" si="46"/>
        <v>820243-NYBZR-S</v>
      </c>
      <c r="AD749" s="181">
        <f>IF(B749="NET","",IF(B749="","",IFERROR(VLOOKUP(AC749,EAN!$A:$B,2,FALSE),"MANGLER - MÅ OPPDATERE EAN-FANEN")))</f>
        <v>7048652611185</v>
      </c>
      <c r="AE749" s="180">
        <f t="shared" si="44"/>
        <v>0</v>
      </c>
      <c r="AF749" s="180">
        <f t="shared" si="45"/>
        <v>0</v>
      </c>
      <c r="AH749" s="133" t="str">
        <f>IF(B749="NET","",IFERROR(VLOOKUP(AD749,'2) Order Form'!$W$9:$W$684,1,FALSE),"Ikke med I order form"))</f>
        <v>Ikke med I order form</v>
      </c>
      <c r="AJ749" s="159"/>
      <c r="AK749" s="149"/>
      <c r="AL749" s="182"/>
      <c r="AM749" s="182"/>
      <c r="AN749" s="183"/>
      <c r="AP749" s="149"/>
      <c r="AQ749" s="149"/>
      <c r="AR749" s="182"/>
      <c r="AS749" s="182"/>
      <c r="AT749" s="182"/>
    </row>
    <row r="750" spans="1:46" x14ac:dyDescent="0.2">
      <c r="A750">
        <v>820243</v>
      </c>
      <c r="B750" t="s">
        <v>2303</v>
      </c>
      <c r="C750" t="s">
        <v>4226</v>
      </c>
      <c r="D750" t="s">
        <v>2299</v>
      </c>
      <c r="E750" t="s">
        <v>2298</v>
      </c>
      <c r="F750" t="s">
        <v>7</v>
      </c>
      <c r="G750" t="s">
        <v>401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C750" s="180" t="str">
        <f t="shared" si="46"/>
        <v>820243-NYBZR-M</v>
      </c>
      <c r="AD750" s="181">
        <f>IF(B750="NET","",IF(B750="","",IFERROR(VLOOKUP(AC750,EAN!$A:$B,2,FALSE),"MANGLER - MÅ OPPDATERE EAN-FANEN")))</f>
        <v>7048652611178</v>
      </c>
      <c r="AE750" s="180">
        <f t="shared" si="44"/>
        <v>0</v>
      </c>
      <c r="AF750" s="180">
        <f t="shared" si="45"/>
        <v>0</v>
      </c>
      <c r="AH750" s="149" t="str">
        <f>IF(B750="NET","",IFERROR(VLOOKUP(AD750,'2) Order Form'!$W$9:$W$684,1,FALSE),"Ikke med I order form"))</f>
        <v>Ikke med I order form</v>
      </c>
      <c r="AI750" s="171"/>
      <c r="AJ750" s="171"/>
      <c r="AK750" s="149"/>
      <c r="AL750" s="182"/>
      <c r="AM750" s="182"/>
      <c r="AN750" s="183"/>
      <c r="AP750" s="149"/>
      <c r="AQ750" s="149"/>
      <c r="AR750" s="182"/>
      <c r="AS750" s="182"/>
      <c r="AT750" s="182"/>
    </row>
    <row r="751" spans="1:46" x14ac:dyDescent="0.2">
      <c r="A751">
        <v>820243</v>
      </c>
      <c r="B751" t="s">
        <v>2303</v>
      </c>
      <c r="C751" t="s">
        <v>4226</v>
      </c>
      <c r="D751" t="s">
        <v>2300</v>
      </c>
      <c r="E751" t="s">
        <v>2298</v>
      </c>
      <c r="F751" t="s">
        <v>67</v>
      </c>
      <c r="G751" t="s">
        <v>401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C751" s="180" t="str">
        <f t="shared" si="46"/>
        <v>820243-NYBZR-L</v>
      </c>
      <c r="AD751" s="181">
        <f>IF(B751="NET","",IF(B751="","",IFERROR(VLOOKUP(AC751,EAN!$A:$B,2,FALSE),"MANGLER - MÅ OPPDATERE EAN-FANEN")))</f>
        <v>7048652611161</v>
      </c>
      <c r="AE751" s="180">
        <f t="shared" si="44"/>
        <v>0</v>
      </c>
      <c r="AF751" s="180">
        <f t="shared" si="45"/>
        <v>0</v>
      </c>
      <c r="AH751" s="149" t="str">
        <f>IF(B751="NET","",IFERROR(VLOOKUP(AD751,'2) Order Form'!$W$9:$W$684,1,FALSE),"Ikke med I order form"))</f>
        <v>Ikke med I order form</v>
      </c>
      <c r="AI751" s="171"/>
      <c r="AJ751" s="171"/>
      <c r="AK751" s="149"/>
      <c r="AL751" s="182"/>
      <c r="AM751" s="182"/>
      <c r="AN751" s="183"/>
      <c r="AP751" s="149"/>
      <c r="AQ751" s="149"/>
      <c r="AR751" s="182"/>
      <c r="AS751" s="182"/>
      <c r="AT751" s="182"/>
    </row>
    <row r="752" spans="1:46" x14ac:dyDescent="0.2">
      <c r="A752">
        <v>820243</v>
      </c>
      <c r="B752" t="s">
        <v>2303</v>
      </c>
      <c r="C752" t="s">
        <v>4226</v>
      </c>
      <c r="D752" t="s">
        <v>2311</v>
      </c>
      <c r="E752" t="s">
        <v>2312</v>
      </c>
      <c r="F752" t="s">
        <v>69</v>
      </c>
      <c r="G752" t="s">
        <v>401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C752" s="180" t="str">
        <f t="shared" si="46"/>
        <v>820243-WRWHT-XS</v>
      </c>
      <c r="AD752" s="181">
        <f>IF(B752="NET","",IF(B752="","",IFERROR(VLOOKUP(AC752,EAN!$A:$B,2,FALSE),"MANGLER - MÅ OPPDATERE EAN-FANEN")))</f>
        <v>7048652611307</v>
      </c>
      <c r="AE752" s="180">
        <f t="shared" si="44"/>
        <v>0</v>
      </c>
      <c r="AF752" s="180">
        <f t="shared" si="45"/>
        <v>0</v>
      </c>
      <c r="AH752" s="149" t="str">
        <f>IF(B752="NET","",IFERROR(VLOOKUP(AD752,'2) Order Form'!$W$9:$W$684,1,FALSE),"Ikke med I order form"))</f>
        <v>Ikke med I order form</v>
      </c>
      <c r="AI752" s="171"/>
      <c r="AJ752" s="171"/>
      <c r="AK752" s="149"/>
      <c r="AL752" s="182"/>
      <c r="AM752" s="182"/>
      <c r="AN752" s="183"/>
      <c r="AP752" s="149"/>
      <c r="AQ752" s="149"/>
      <c r="AR752" s="182"/>
      <c r="AS752" s="182"/>
      <c r="AT752" s="182"/>
    </row>
    <row r="753" spans="1:46" x14ac:dyDescent="0.2">
      <c r="A753">
        <v>820243</v>
      </c>
      <c r="B753" t="s">
        <v>2303</v>
      </c>
      <c r="C753" t="s">
        <v>4226</v>
      </c>
      <c r="D753" t="s">
        <v>2313</v>
      </c>
      <c r="E753" t="s">
        <v>2312</v>
      </c>
      <c r="F753" t="s">
        <v>8</v>
      </c>
      <c r="G753" t="s">
        <v>401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C753" s="180" t="str">
        <f t="shared" si="46"/>
        <v>820243-WRWHT-S</v>
      </c>
      <c r="AD753" s="181">
        <f>IF(B753="NET","",IF(B753="","",IFERROR(VLOOKUP(AC753,EAN!$A:$B,2,FALSE),"MANGLER - MÅ OPPDATERE EAN-FANEN")))</f>
        <v>7048652611284</v>
      </c>
      <c r="AE753" s="180">
        <f t="shared" si="44"/>
        <v>0</v>
      </c>
      <c r="AF753" s="180">
        <f t="shared" si="45"/>
        <v>0</v>
      </c>
      <c r="AH753" s="149" t="str">
        <f>IF(B753="NET","",IFERROR(VLOOKUP(AD753,'2) Order Form'!$W$9:$W$684,1,FALSE),"Ikke med I order form"))</f>
        <v>Ikke med I order form</v>
      </c>
      <c r="AI753" s="171"/>
      <c r="AJ753" s="171"/>
      <c r="AK753" s="149"/>
      <c r="AL753" s="182"/>
      <c r="AM753" s="182"/>
      <c r="AN753" s="183"/>
      <c r="AP753" s="149"/>
      <c r="AQ753" s="149"/>
      <c r="AR753" s="182"/>
      <c r="AS753" s="182"/>
      <c r="AT753" s="182"/>
    </row>
    <row r="754" spans="1:46" x14ac:dyDescent="0.2">
      <c r="A754">
        <v>820243</v>
      </c>
      <c r="B754" t="s">
        <v>2303</v>
      </c>
      <c r="C754" t="s">
        <v>4226</v>
      </c>
      <c r="D754" t="s">
        <v>2314</v>
      </c>
      <c r="E754" t="s">
        <v>2312</v>
      </c>
      <c r="F754" t="s">
        <v>7</v>
      </c>
      <c r="G754" t="s">
        <v>401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C754" s="180" t="str">
        <f t="shared" si="46"/>
        <v>820243-WRWHT-M</v>
      </c>
      <c r="AD754" s="181">
        <f>IF(B754="NET","",IF(B754="","",IFERROR(VLOOKUP(AC754,EAN!$A:$B,2,FALSE),"MANGLER - MÅ OPPDATERE EAN-FANEN")))</f>
        <v>7048652611277</v>
      </c>
      <c r="AE754" s="180">
        <f t="shared" si="44"/>
        <v>0</v>
      </c>
      <c r="AF754" s="180">
        <f t="shared" si="45"/>
        <v>0</v>
      </c>
      <c r="AH754" s="133" t="str">
        <f>IF(B754="NET","",IFERROR(VLOOKUP(AD754,'2) Order Form'!$W$9:$W$684,1,FALSE),"Ikke med I order form"))</f>
        <v>Ikke med I order form</v>
      </c>
      <c r="AJ754" s="159"/>
      <c r="AK754" s="149"/>
      <c r="AL754" s="182"/>
      <c r="AM754" s="182"/>
      <c r="AN754" s="183"/>
      <c r="AP754" s="149"/>
      <c r="AQ754" s="149"/>
      <c r="AR754" s="182"/>
      <c r="AS754" s="182"/>
      <c r="AT754" s="182"/>
    </row>
    <row r="755" spans="1:46" x14ac:dyDescent="0.2">
      <c r="A755">
        <v>820243</v>
      </c>
      <c r="B755" t="s">
        <v>2303</v>
      </c>
      <c r="C755" t="s">
        <v>4226</v>
      </c>
      <c r="D755" t="s">
        <v>2315</v>
      </c>
      <c r="E755" t="s">
        <v>2312</v>
      </c>
      <c r="F755" t="s">
        <v>67</v>
      </c>
      <c r="G755" t="s">
        <v>401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C755" s="180" t="str">
        <f t="shared" si="46"/>
        <v>820243-WRWHT-L</v>
      </c>
      <c r="AD755" s="181">
        <f>IF(B755="NET","",IF(B755="","",IFERROR(VLOOKUP(AC755,EAN!$A:$B,2,FALSE),"MANGLER - MÅ OPPDATERE EAN-FANEN")))</f>
        <v>7048652611260</v>
      </c>
      <c r="AE755" s="180">
        <f t="shared" si="44"/>
        <v>0</v>
      </c>
      <c r="AF755" s="180">
        <f t="shared" si="45"/>
        <v>0</v>
      </c>
      <c r="AH755" s="149" t="str">
        <f>IF(B755="NET","",IFERROR(VLOOKUP(AD755,'2) Order Form'!$W$9:$W$684,1,FALSE),"Ikke med I order form"))</f>
        <v>Ikke med I order form</v>
      </c>
      <c r="AI755" s="171"/>
      <c r="AJ755" s="171"/>
      <c r="AK755" s="149"/>
      <c r="AL755" s="182"/>
      <c r="AM755" s="182"/>
      <c r="AN755" s="183"/>
      <c r="AP755" s="149"/>
      <c r="AQ755" s="149"/>
      <c r="AR755" s="182"/>
      <c r="AS755" s="182"/>
      <c r="AT755" s="182"/>
    </row>
    <row r="756" spans="1:46" x14ac:dyDescent="0.2">
      <c r="A756" s="155">
        <v>820244</v>
      </c>
      <c r="B756" t="s">
        <v>292</v>
      </c>
      <c r="H756" s="155">
        <v>202137</v>
      </c>
      <c r="I756" s="155">
        <v>202137</v>
      </c>
      <c r="J756" s="155">
        <v>202137</v>
      </c>
      <c r="K756" s="155">
        <v>202137</v>
      </c>
      <c r="L756" s="155">
        <v>202137</v>
      </c>
      <c r="M756" s="155">
        <v>202137</v>
      </c>
      <c r="N756" s="155">
        <v>202137</v>
      </c>
      <c r="O756" s="155">
        <v>202137</v>
      </c>
      <c r="P756" s="155">
        <v>202137</v>
      </c>
      <c r="Q756" s="155">
        <v>202137</v>
      </c>
      <c r="R756" s="155">
        <v>202137</v>
      </c>
      <c r="S756" s="155">
        <v>202137</v>
      </c>
      <c r="T756" s="155">
        <v>202137</v>
      </c>
      <c r="U756" s="155">
        <v>202137</v>
      </c>
      <c r="V756" s="155">
        <v>202137</v>
      </c>
      <c r="W756" s="155">
        <v>202137</v>
      </c>
      <c r="X756" s="155">
        <v>202137</v>
      </c>
      <c r="Y756" s="155">
        <v>202137</v>
      </c>
      <c r="Z756" s="155">
        <v>202137</v>
      </c>
      <c r="AA756" s="155">
        <v>202137</v>
      </c>
      <c r="AC756" s="180" t="str">
        <f t="shared" si="46"/>
        <v>820244-</v>
      </c>
      <c r="AD756" s="181" t="str">
        <f>IF(B756="NET","",IF(B756="","",IFERROR(VLOOKUP(AC756,EAN!$A:$B,2,FALSE),"MANGLER - MÅ OPPDATERE EAN-FANEN")))</f>
        <v/>
      </c>
      <c r="AE756" s="180">
        <f t="shared" si="44"/>
        <v>202137</v>
      </c>
      <c r="AF756" s="180">
        <f t="shared" si="45"/>
        <v>202137</v>
      </c>
      <c r="AH756" s="149" t="str">
        <f>IF(B756="NET","",IFERROR(VLOOKUP(AD756,'2) Order Form'!$W$9:$W$684,1,FALSE),"Ikke med I order form"))</f>
        <v/>
      </c>
      <c r="AI756" s="171"/>
      <c r="AJ756" s="171"/>
      <c r="AK756" s="149"/>
      <c r="AL756" s="182"/>
      <c r="AM756" s="182"/>
      <c r="AN756" s="183"/>
      <c r="AP756" s="149"/>
      <c r="AQ756" s="149"/>
      <c r="AR756" s="182"/>
      <c r="AS756" s="182"/>
      <c r="AT756" s="182"/>
    </row>
    <row r="757" spans="1:46" x14ac:dyDescent="0.2">
      <c r="A757">
        <v>820244</v>
      </c>
      <c r="B757" t="s">
        <v>2316</v>
      </c>
      <c r="C757" t="s">
        <v>4226</v>
      </c>
      <c r="D757" t="s">
        <v>2304</v>
      </c>
      <c r="E757" t="s">
        <v>2305</v>
      </c>
      <c r="F757" t="s">
        <v>69</v>
      </c>
      <c r="G757" t="s">
        <v>128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C757" s="180" t="str">
        <f t="shared" si="46"/>
        <v>820244-55503-XS</v>
      </c>
      <c r="AD757" s="181">
        <f>IF(B757="NET","",IF(B757="","",IFERROR(VLOOKUP(AC757,EAN!$A:$B,2,FALSE),"MANGLER - MÅ OPPDATERE EAN-FANEN")))</f>
        <v>7048652710833</v>
      </c>
      <c r="AE757" s="180">
        <f t="shared" si="44"/>
        <v>0</v>
      </c>
      <c r="AF757" s="180">
        <f t="shared" si="45"/>
        <v>0</v>
      </c>
      <c r="AH757" s="149" t="str">
        <f>IF(B757="NET","",IFERROR(VLOOKUP(AD757,'2) Order Form'!$W$9:$W$684,1,FALSE),"Ikke med I order form"))</f>
        <v>Ikke med I order form</v>
      </c>
      <c r="AI757" s="171"/>
      <c r="AJ757" s="171"/>
      <c r="AK757" s="149"/>
      <c r="AL757" s="182"/>
      <c r="AM757" s="182"/>
      <c r="AN757" s="183"/>
      <c r="AP757" s="149"/>
      <c r="AQ757" s="149"/>
      <c r="AR757" s="182"/>
      <c r="AS757" s="182"/>
      <c r="AT757" s="182"/>
    </row>
    <row r="758" spans="1:46" x14ac:dyDescent="0.2">
      <c r="A758">
        <v>820244</v>
      </c>
      <c r="B758" t="s">
        <v>2316</v>
      </c>
      <c r="C758" t="s">
        <v>4226</v>
      </c>
      <c r="D758" t="s">
        <v>2306</v>
      </c>
      <c r="E758" t="s">
        <v>2305</v>
      </c>
      <c r="F758" t="s">
        <v>8</v>
      </c>
      <c r="G758" t="s">
        <v>128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C758" s="180" t="str">
        <f t="shared" si="46"/>
        <v>820244-55503-S</v>
      </c>
      <c r="AD758" s="181">
        <f>IF(B758="NET","",IF(B758="","",IFERROR(VLOOKUP(AC758,EAN!$A:$B,2,FALSE),"MANGLER - MÅ OPPDATERE EAN-FANEN")))</f>
        <v>7048652710826</v>
      </c>
      <c r="AE758" s="180">
        <f t="shared" si="44"/>
        <v>0</v>
      </c>
      <c r="AF758" s="180">
        <f t="shared" si="45"/>
        <v>0</v>
      </c>
      <c r="AH758" s="149" t="str">
        <f>IF(B758="NET","",IFERROR(VLOOKUP(AD758,'2) Order Form'!$W$9:$W$684,1,FALSE),"Ikke med I order form"))</f>
        <v>Ikke med I order form</v>
      </c>
      <c r="AI758" s="171"/>
      <c r="AJ758" s="171"/>
      <c r="AK758" s="149"/>
      <c r="AL758" s="182"/>
      <c r="AM758" s="182"/>
      <c r="AN758" s="183"/>
      <c r="AP758" s="149"/>
      <c r="AQ758" s="149"/>
      <c r="AR758" s="182"/>
      <c r="AS758" s="182"/>
      <c r="AT758" s="182"/>
    </row>
    <row r="759" spans="1:46" x14ac:dyDescent="0.2">
      <c r="A759">
        <v>820244</v>
      </c>
      <c r="B759" t="s">
        <v>2316</v>
      </c>
      <c r="C759" t="s">
        <v>4226</v>
      </c>
      <c r="D759" t="s">
        <v>2307</v>
      </c>
      <c r="E759" t="s">
        <v>2305</v>
      </c>
      <c r="F759" t="s">
        <v>7</v>
      </c>
      <c r="G759" t="s">
        <v>128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C759" s="180" t="str">
        <f t="shared" si="46"/>
        <v>820244-55503-M</v>
      </c>
      <c r="AD759" s="181">
        <f>IF(B759="NET","",IF(B759="","",IFERROR(VLOOKUP(AC759,EAN!$A:$B,2,FALSE),"MANGLER - MÅ OPPDATERE EAN-FANEN")))</f>
        <v>7048652710819</v>
      </c>
      <c r="AE759" s="180">
        <f t="shared" si="44"/>
        <v>0</v>
      </c>
      <c r="AF759" s="180">
        <f t="shared" si="45"/>
        <v>0</v>
      </c>
      <c r="AH759" s="149" t="str">
        <f>IF(B759="NET","",IFERROR(VLOOKUP(AD759,'2) Order Form'!$W$9:$W$684,1,FALSE),"Ikke med I order form"))</f>
        <v>Ikke med I order form</v>
      </c>
      <c r="AI759" s="171"/>
      <c r="AJ759" s="171"/>
      <c r="AK759" s="149"/>
      <c r="AL759" s="182"/>
      <c r="AM759" s="182"/>
      <c r="AN759" s="183"/>
      <c r="AP759" s="149"/>
      <c r="AQ759" s="149"/>
      <c r="AR759" s="182"/>
      <c r="AS759" s="182"/>
      <c r="AT759" s="182"/>
    </row>
    <row r="760" spans="1:46" x14ac:dyDescent="0.2">
      <c r="A760">
        <v>820244</v>
      </c>
      <c r="B760" t="s">
        <v>2316</v>
      </c>
      <c r="C760" t="s">
        <v>4226</v>
      </c>
      <c r="D760" t="s">
        <v>2308</v>
      </c>
      <c r="E760" t="s">
        <v>2305</v>
      </c>
      <c r="F760" t="s">
        <v>67</v>
      </c>
      <c r="G760" t="s">
        <v>128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C760" s="180" t="str">
        <f t="shared" si="46"/>
        <v>820244-55503-L</v>
      </c>
      <c r="AD760" s="181">
        <f>IF(B760="NET","",IF(B760="","",IFERROR(VLOOKUP(AC760,EAN!$A:$B,2,FALSE),"MANGLER - MÅ OPPDATERE EAN-FANEN")))</f>
        <v>7048652710802</v>
      </c>
      <c r="AE760" s="180">
        <f t="shared" si="44"/>
        <v>0</v>
      </c>
      <c r="AF760" s="180">
        <f t="shared" si="45"/>
        <v>0</v>
      </c>
      <c r="AH760" s="149" t="str">
        <f>IF(B760="NET","",IFERROR(VLOOKUP(AD760,'2) Order Form'!$W$9:$W$684,1,FALSE),"Ikke med I order form"))</f>
        <v>Ikke med I order form</v>
      </c>
      <c r="AI760" s="171"/>
      <c r="AJ760" s="171"/>
      <c r="AK760" s="149"/>
      <c r="AL760" s="182"/>
      <c r="AM760" s="182"/>
      <c r="AN760" s="183"/>
      <c r="AP760" s="149"/>
      <c r="AQ760" s="149"/>
      <c r="AR760" s="182"/>
      <c r="AS760" s="182"/>
      <c r="AT760" s="182"/>
    </row>
    <row r="761" spans="1:46" x14ac:dyDescent="0.2">
      <c r="A761">
        <v>820244</v>
      </c>
      <c r="B761" t="s">
        <v>2316</v>
      </c>
      <c r="C761" t="s">
        <v>4226</v>
      </c>
      <c r="D761" t="s">
        <v>2158</v>
      </c>
      <c r="E761" t="s">
        <v>94</v>
      </c>
      <c r="F761" t="s">
        <v>69</v>
      </c>
      <c r="G761" t="s">
        <v>128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C761" s="180" t="str">
        <f t="shared" si="46"/>
        <v>820244-99901-XS</v>
      </c>
      <c r="AD761" s="181">
        <f>IF(B761="NET","",IF(B761="","",IFERROR(VLOOKUP(AC761,EAN!$A:$B,2,FALSE),"MANGLER - MÅ OPPDATERE EAN-FANEN")))</f>
        <v>7048652710871</v>
      </c>
      <c r="AE761" s="180">
        <f t="shared" si="44"/>
        <v>0</v>
      </c>
      <c r="AF761" s="180">
        <f t="shared" si="45"/>
        <v>0</v>
      </c>
      <c r="AH761" s="149" t="str">
        <f>IF(B761="NET","",IFERROR(VLOOKUP(AD761,'2) Order Form'!$W$9:$W$684,1,FALSE),"Ikke med I order form"))</f>
        <v>Ikke med I order form</v>
      </c>
      <c r="AI761" s="171"/>
      <c r="AJ761" s="171"/>
      <c r="AK761" s="149"/>
      <c r="AL761" s="182"/>
      <c r="AM761" s="182"/>
      <c r="AN761" s="183"/>
      <c r="AP761" s="149"/>
      <c r="AQ761" s="149"/>
      <c r="AR761" s="182"/>
      <c r="AS761" s="182"/>
      <c r="AT761" s="182"/>
    </row>
    <row r="762" spans="1:46" x14ac:dyDescent="0.2">
      <c r="A762">
        <v>820244</v>
      </c>
      <c r="B762" t="s">
        <v>2316</v>
      </c>
      <c r="C762" t="s">
        <v>4226</v>
      </c>
      <c r="D762" t="s">
        <v>2152</v>
      </c>
      <c r="E762" t="s">
        <v>94</v>
      </c>
      <c r="F762" t="s">
        <v>8</v>
      </c>
      <c r="G762" t="s">
        <v>128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C762" s="180" t="str">
        <f t="shared" si="46"/>
        <v>820244-99901-S</v>
      </c>
      <c r="AD762" s="181">
        <f>IF(B762="NET","",IF(B762="","",IFERROR(VLOOKUP(AC762,EAN!$A:$B,2,FALSE),"MANGLER - MÅ OPPDATERE EAN-FANEN")))</f>
        <v>7048652710864</v>
      </c>
      <c r="AE762" s="180">
        <f t="shared" si="44"/>
        <v>0</v>
      </c>
      <c r="AF762" s="180">
        <f t="shared" si="45"/>
        <v>0</v>
      </c>
      <c r="AH762" s="149" t="str">
        <f>IF(B762="NET","",IFERROR(VLOOKUP(AD762,'2) Order Form'!$W$9:$W$684,1,FALSE),"Ikke med I order form"))</f>
        <v>Ikke med I order form</v>
      </c>
      <c r="AI762" s="171"/>
      <c r="AJ762" s="171"/>
      <c r="AK762" s="149"/>
      <c r="AL762" s="182"/>
      <c r="AM762" s="182"/>
      <c r="AN762" s="183"/>
      <c r="AP762" s="149"/>
      <c r="AQ762" s="149"/>
      <c r="AR762" s="182"/>
      <c r="AS762" s="182"/>
      <c r="AT762" s="182"/>
    </row>
    <row r="763" spans="1:46" x14ac:dyDescent="0.2">
      <c r="A763">
        <v>820244</v>
      </c>
      <c r="B763" t="s">
        <v>2316</v>
      </c>
      <c r="C763" t="s">
        <v>4226</v>
      </c>
      <c r="D763" t="s">
        <v>2153</v>
      </c>
      <c r="E763" t="s">
        <v>94</v>
      </c>
      <c r="F763" t="s">
        <v>7</v>
      </c>
      <c r="G763" t="s">
        <v>128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C763" s="180" t="str">
        <f t="shared" si="46"/>
        <v>820244-99901-M</v>
      </c>
      <c r="AD763" s="181">
        <f>IF(B763="NET","",IF(B763="","",IFERROR(VLOOKUP(AC763,EAN!$A:$B,2,FALSE),"MANGLER - MÅ OPPDATERE EAN-FANEN")))</f>
        <v>7048652710857</v>
      </c>
      <c r="AE763" s="180">
        <f t="shared" si="44"/>
        <v>0</v>
      </c>
      <c r="AF763" s="180">
        <f t="shared" si="45"/>
        <v>0</v>
      </c>
      <c r="AH763" s="149" t="str">
        <f>IF(B763="NET","",IFERROR(VLOOKUP(AD763,'2) Order Form'!$W$9:$W$684,1,FALSE),"Ikke med I order form"))</f>
        <v>Ikke med I order form</v>
      </c>
      <c r="AI763" s="171"/>
      <c r="AJ763" s="171"/>
      <c r="AK763" s="149"/>
      <c r="AL763" s="182"/>
      <c r="AM763" s="182"/>
      <c r="AN763" s="183"/>
      <c r="AP763" s="149"/>
      <c r="AQ763" s="149"/>
      <c r="AR763" s="182"/>
      <c r="AS763" s="182"/>
      <c r="AT763" s="182"/>
    </row>
    <row r="764" spans="1:46" x14ac:dyDescent="0.2">
      <c r="A764">
        <v>820244</v>
      </c>
      <c r="B764" t="s">
        <v>2316</v>
      </c>
      <c r="C764" t="s">
        <v>4226</v>
      </c>
      <c r="D764" t="s">
        <v>2154</v>
      </c>
      <c r="E764" t="s">
        <v>94</v>
      </c>
      <c r="F764" t="s">
        <v>67</v>
      </c>
      <c r="G764" t="s">
        <v>128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C764" s="180" t="str">
        <f t="shared" si="46"/>
        <v>820244-99901-L</v>
      </c>
      <c r="AD764" s="181">
        <f>IF(B764="NET","",IF(B764="","",IFERROR(VLOOKUP(AC764,EAN!$A:$B,2,FALSE),"MANGLER - MÅ OPPDATERE EAN-FANEN")))</f>
        <v>7048652710840</v>
      </c>
      <c r="AE764" s="180">
        <f t="shared" si="44"/>
        <v>0</v>
      </c>
      <c r="AF764" s="180">
        <f t="shared" si="45"/>
        <v>0</v>
      </c>
      <c r="AH764" s="149" t="str">
        <f>IF(B764="NET","",IFERROR(VLOOKUP(AD764,'2) Order Form'!$W$9:$W$684,1,FALSE),"Ikke med I order form"))</f>
        <v>Ikke med I order form</v>
      </c>
      <c r="AI764" s="171"/>
      <c r="AJ764" s="171"/>
      <c r="AK764" s="149"/>
      <c r="AL764" s="182"/>
      <c r="AM764" s="182"/>
      <c r="AN764" s="183"/>
      <c r="AP764" s="149"/>
      <c r="AQ764" s="149"/>
      <c r="AR764" s="182"/>
      <c r="AS764" s="182"/>
      <c r="AT764" s="182"/>
    </row>
    <row r="765" spans="1:46" x14ac:dyDescent="0.2">
      <c r="A765">
        <v>820244</v>
      </c>
      <c r="B765" t="s">
        <v>2316</v>
      </c>
      <c r="C765" t="s">
        <v>4226</v>
      </c>
      <c r="D765" t="s">
        <v>2309</v>
      </c>
      <c r="E765" t="s">
        <v>2288</v>
      </c>
      <c r="F765" t="s">
        <v>69</v>
      </c>
      <c r="G765" t="s">
        <v>401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C765" s="180" t="str">
        <f t="shared" si="46"/>
        <v>820244-CVIAR-XS</v>
      </c>
      <c r="AD765" s="181">
        <f>IF(B765="NET","",IF(B765="","",IFERROR(VLOOKUP(AC765,EAN!$A:$B,2,FALSE),"MANGLER - MÅ OPPDATERE EAN-FANEN")))</f>
        <v>7048652610959</v>
      </c>
      <c r="AE765" s="180">
        <f t="shared" si="44"/>
        <v>0</v>
      </c>
      <c r="AF765" s="180">
        <f t="shared" si="45"/>
        <v>0</v>
      </c>
      <c r="AH765" s="149" t="str">
        <f>IF(B765="NET","",IFERROR(VLOOKUP(AD765,'2) Order Form'!$W$9:$W$684,1,FALSE),"Ikke med I order form"))</f>
        <v>Ikke med I order form</v>
      </c>
      <c r="AI765" s="171"/>
      <c r="AJ765" s="171"/>
      <c r="AK765" s="149"/>
      <c r="AL765" s="182"/>
      <c r="AM765" s="182"/>
      <c r="AN765" s="183"/>
      <c r="AP765" s="149"/>
      <c r="AQ765" s="149"/>
      <c r="AR765" s="182"/>
      <c r="AS765" s="182"/>
      <c r="AT765" s="182"/>
    </row>
    <row r="766" spans="1:46" x14ac:dyDescent="0.2">
      <c r="A766">
        <v>820244</v>
      </c>
      <c r="B766" t="s">
        <v>2316</v>
      </c>
      <c r="C766" t="s">
        <v>4226</v>
      </c>
      <c r="D766" t="s">
        <v>2287</v>
      </c>
      <c r="E766" t="s">
        <v>2288</v>
      </c>
      <c r="F766" t="s">
        <v>8</v>
      </c>
      <c r="G766" t="s">
        <v>401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C766" s="180" t="str">
        <f t="shared" si="46"/>
        <v>820244-CVIAR-S</v>
      </c>
      <c r="AD766" s="181">
        <f>IF(B766="NET","",IF(B766="","",IFERROR(VLOOKUP(AC766,EAN!$A:$B,2,FALSE),"MANGLER - MÅ OPPDATERE EAN-FANEN")))</f>
        <v>7048652610935</v>
      </c>
      <c r="AE766" s="180">
        <f t="shared" si="44"/>
        <v>0</v>
      </c>
      <c r="AF766" s="180">
        <f t="shared" si="45"/>
        <v>0</v>
      </c>
      <c r="AH766" s="149" t="str">
        <f>IF(B766="NET","",IFERROR(VLOOKUP(AD766,'2) Order Form'!$W$9:$W$684,1,FALSE),"Ikke med I order form"))</f>
        <v>Ikke med I order form</v>
      </c>
      <c r="AI766" s="171"/>
      <c r="AJ766" s="171"/>
      <c r="AK766" s="149"/>
      <c r="AL766" s="182"/>
      <c r="AM766" s="182"/>
      <c r="AN766" s="183"/>
      <c r="AP766" s="149"/>
      <c r="AQ766" s="149"/>
      <c r="AR766" s="182"/>
      <c r="AS766" s="182"/>
      <c r="AT766" s="182"/>
    </row>
    <row r="767" spans="1:46" x14ac:dyDescent="0.2">
      <c r="A767">
        <v>820244</v>
      </c>
      <c r="B767" t="s">
        <v>2316</v>
      </c>
      <c r="C767" t="s">
        <v>4226</v>
      </c>
      <c r="D767" t="s">
        <v>2289</v>
      </c>
      <c r="E767" t="s">
        <v>2288</v>
      </c>
      <c r="F767" t="s">
        <v>7</v>
      </c>
      <c r="G767" t="s">
        <v>401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C767" s="180" t="str">
        <f t="shared" si="46"/>
        <v>820244-CVIAR-M</v>
      </c>
      <c r="AD767" s="181">
        <f>IF(B767="NET","",IF(B767="","",IFERROR(VLOOKUP(AC767,EAN!$A:$B,2,FALSE),"MANGLER - MÅ OPPDATERE EAN-FANEN")))</f>
        <v>7048652610928</v>
      </c>
      <c r="AE767" s="180">
        <f t="shared" si="44"/>
        <v>0</v>
      </c>
      <c r="AF767" s="180">
        <f t="shared" si="45"/>
        <v>0</v>
      </c>
      <c r="AH767" s="133" t="str">
        <f>IF(B767="NET","",IFERROR(VLOOKUP(AD767,'2) Order Form'!$W$9:$W$684,1,FALSE),"Ikke med I order form"))</f>
        <v>Ikke med I order form</v>
      </c>
      <c r="AJ767" s="159"/>
      <c r="AK767" s="149"/>
      <c r="AL767" s="182"/>
      <c r="AM767" s="182"/>
      <c r="AN767" s="183"/>
      <c r="AP767" s="149"/>
      <c r="AQ767" s="149"/>
      <c r="AR767" s="182"/>
      <c r="AS767" s="182"/>
      <c r="AT767" s="182"/>
    </row>
    <row r="768" spans="1:46" x14ac:dyDescent="0.2">
      <c r="A768">
        <v>820244</v>
      </c>
      <c r="B768" t="s">
        <v>2316</v>
      </c>
      <c r="C768" t="s">
        <v>4226</v>
      </c>
      <c r="D768" t="s">
        <v>2290</v>
      </c>
      <c r="E768" t="s">
        <v>2288</v>
      </c>
      <c r="F768" t="s">
        <v>67</v>
      </c>
      <c r="G768" t="s">
        <v>401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C768" s="180" t="str">
        <f t="shared" si="46"/>
        <v>820244-CVIAR-L</v>
      </c>
      <c r="AD768" s="181">
        <f>IF(B768="NET","",IF(B768="","",IFERROR(VLOOKUP(AC768,EAN!$A:$B,2,FALSE),"MANGLER - MÅ OPPDATERE EAN-FANEN")))</f>
        <v>7048652610911</v>
      </c>
      <c r="AE768" s="180">
        <f t="shared" si="44"/>
        <v>0</v>
      </c>
      <c r="AF768" s="180">
        <f t="shared" si="45"/>
        <v>0</v>
      </c>
      <c r="AH768" s="149" t="str">
        <f>IF(B768="NET","",IFERROR(VLOOKUP(AD768,'2) Order Form'!$W$9:$W$684,1,FALSE),"Ikke med I order form"))</f>
        <v>Ikke med I order form</v>
      </c>
      <c r="AI768" s="171"/>
      <c r="AJ768" s="171"/>
      <c r="AK768" s="149"/>
      <c r="AL768" s="182"/>
      <c r="AM768" s="182"/>
      <c r="AN768" s="183"/>
      <c r="AP768" s="149"/>
      <c r="AQ768" s="149"/>
      <c r="AR768" s="182"/>
      <c r="AS768" s="182"/>
      <c r="AT768" s="182"/>
    </row>
    <row r="769" spans="1:46" x14ac:dyDescent="0.2">
      <c r="A769">
        <v>820244</v>
      </c>
      <c r="B769" t="s">
        <v>2316</v>
      </c>
      <c r="C769" t="s">
        <v>4226</v>
      </c>
      <c r="D769" t="s">
        <v>2310</v>
      </c>
      <c r="E769" t="s">
        <v>2298</v>
      </c>
      <c r="F769" t="s">
        <v>69</v>
      </c>
      <c r="G769" t="s">
        <v>401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C769" s="180" t="str">
        <f t="shared" si="46"/>
        <v>820244-NYBZR-XS</v>
      </c>
      <c r="AD769" s="181">
        <f>IF(B769="NET","",IF(B769="","",IFERROR(VLOOKUP(AC769,EAN!$A:$B,2,FALSE),"MANGLER - MÅ OPPDATERE EAN-FANEN")))</f>
        <v>7048652611000</v>
      </c>
      <c r="AE769" s="180">
        <f t="shared" si="44"/>
        <v>0</v>
      </c>
      <c r="AF769" s="180">
        <f t="shared" si="45"/>
        <v>0</v>
      </c>
      <c r="AH769" s="149" t="str">
        <f>IF(B769="NET","",IFERROR(VLOOKUP(AD769,'2) Order Form'!$W$9:$W$684,1,FALSE),"Ikke med I order form"))</f>
        <v>Ikke med I order form</v>
      </c>
      <c r="AI769" s="171"/>
      <c r="AJ769" s="171"/>
      <c r="AK769" s="149"/>
      <c r="AL769" s="182"/>
      <c r="AM769" s="182"/>
      <c r="AN769" s="183"/>
      <c r="AP769" s="149"/>
      <c r="AQ769" s="149"/>
      <c r="AR769" s="182"/>
      <c r="AS769" s="182"/>
      <c r="AT769" s="182"/>
    </row>
    <row r="770" spans="1:46" x14ac:dyDescent="0.2">
      <c r="A770">
        <v>820244</v>
      </c>
      <c r="B770" t="s">
        <v>2316</v>
      </c>
      <c r="C770" t="s">
        <v>4226</v>
      </c>
      <c r="D770" t="s">
        <v>2297</v>
      </c>
      <c r="E770" t="s">
        <v>2298</v>
      </c>
      <c r="F770" t="s">
        <v>8</v>
      </c>
      <c r="G770" t="s">
        <v>401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C770" s="180" t="str">
        <f t="shared" si="46"/>
        <v>820244-NYBZR-S</v>
      </c>
      <c r="AD770" s="181">
        <f>IF(B770="NET","",IF(B770="","",IFERROR(VLOOKUP(AC770,EAN!$A:$B,2,FALSE),"MANGLER - MÅ OPPDATERE EAN-FANEN")))</f>
        <v>7048652610980</v>
      </c>
      <c r="AE770" s="180">
        <f t="shared" si="44"/>
        <v>0</v>
      </c>
      <c r="AF770" s="180">
        <f t="shared" si="45"/>
        <v>0</v>
      </c>
      <c r="AH770" s="149" t="str">
        <f>IF(B770="NET","",IFERROR(VLOOKUP(AD770,'2) Order Form'!$W$9:$W$684,1,FALSE),"Ikke med I order form"))</f>
        <v>Ikke med I order form</v>
      </c>
      <c r="AI770" s="171"/>
      <c r="AJ770" s="171"/>
      <c r="AK770" s="149"/>
      <c r="AL770" s="182"/>
      <c r="AM770" s="182"/>
      <c r="AN770" s="183"/>
      <c r="AP770" s="149"/>
      <c r="AQ770" s="149"/>
      <c r="AR770" s="182"/>
      <c r="AS770" s="182"/>
      <c r="AT770" s="182"/>
    </row>
    <row r="771" spans="1:46" x14ac:dyDescent="0.2">
      <c r="A771">
        <v>820244</v>
      </c>
      <c r="B771" t="s">
        <v>2316</v>
      </c>
      <c r="C771" t="s">
        <v>4226</v>
      </c>
      <c r="D771" t="s">
        <v>2299</v>
      </c>
      <c r="E771" t="s">
        <v>2298</v>
      </c>
      <c r="F771" t="s">
        <v>7</v>
      </c>
      <c r="G771" t="s">
        <v>401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C771" s="180" t="str">
        <f t="shared" si="46"/>
        <v>820244-NYBZR-M</v>
      </c>
      <c r="AD771" s="181">
        <f>IF(B771="NET","",IF(B771="","",IFERROR(VLOOKUP(AC771,EAN!$A:$B,2,FALSE),"MANGLER - MÅ OPPDATERE EAN-FANEN")))</f>
        <v>7048652610973</v>
      </c>
      <c r="AE771" s="180">
        <f t="shared" si="44"/>
        <v>0</v>
      </c>
      <c r="AF771" s="180">
        <f t="shared" si="45"/>
        <v>0</v>
      </c>
      <c r="AH771" s="149" t="str">
        <f>IF(B771="NET","",IFERROR(VLOOKUP(AD771,'2) Order Form'!$W$9:$W$684,1,FALSE),"Ikke med I order form"))</f>
        <v>Ikke med I order form</v>
      </c>
      <c r="AI771" s="171"/>
      <c r="AJ771" s="171"/>
      <c r="AK771" s="149"/>
      <c r="AL771" s="182"/>
      <c r="AM771" s="182"/>
      <c r="AN771" s="183"/>
      <c r="AP771" s="149"/>
      <c r="AQ771" s="149"/>
      <c r="AR771" s="182"/>
      <c r="AS771" s="182"/>
      <c r="AT771" s="182"/>
    </row>
    <row r="772" spans="1:46" x14ac:dyDescent="0.2">
      <c r="A772">
        <v>820244</v>
      </c>
      <c r="B772" t="s">
        <v>2316</v>
      </c>
      <c r="C772" t="s">
        <v>4226</v>
      </c>
      <c r="D772" t="s">
        <v>2300</v>
      </c>
      <c r="E772" t="s">
        <v>2298</v>
      </c>
      <c r="F772" t="s">
        <v>67</v>
      </c>
      <c r="G772" t="s">
        <v>401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C772" s="180" t="str">
        <f t="shared" si="46"/>
        <v>820244-NYBZR-L</v>
      </c>
      <c r="AD772" s="181">
        <f>IF(B772="NET","",IF(B772="","",IFERROR(VLOOKUP(AC772,EAN!$A:$B,2,FALSE),"MANGLER - MÅ OPPDATERE EAN-FANEN")))</f>
        <v>7048652610966</v>
      </c>
      <c r="AE772" s="180">
        <f t="shared" si="44"/>
        <v>0</v>
      </c>
      <c r="AF772" s="180">
        <f t="shared" si="45"/>
        <v>0</v>
      </c>
      <c r="AH772" s="149" t="str">
        <f>IF(B772="NET","",IFERROR(VLOOKUP(AD772,'2) Order Form'!$W$9:$W$684,1,FALSE),"Ikke med I order form"))</f>
        <v>Ikke med I order form</v>
      </c>
      <c r="AI772" s="171"/>
      <c r="AJ772" s="171"/>
      <c r="AK772" s="149"/>
      <c r="AL772" s="182"/>
      <c r="AM772" s="182"/>
      <c r="AN772" s="183"/>
      <c r="AP772" s="149"/>
      <c r="AQ772" s="149"/>
      <c r="AR772" s="182"/>
      <c r="AS772" s="182"/>
      <c r="AT772" s="182"/>
    </row>
    <row r="773" spans="1:46" x14ac:dyDescent="0.2">
      <c r="A773">
        <v>820244</v>
      </c>
      <c r="B773" t="s">
        <v>2316</v>
      </c>
      <c r="C773" t="s">
        <v>4226</v>
      </c>
      <c r="D773" t="s">
        <v>2311</v>
      </c>
      <c r="E773" t="s">
        <v>2312</v>
      </c>
      <c r="F773" t="s">
        <v>69</v>
      </c>
      <c r="G773" t="s">
        <v>401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C773" s="180" t="str">
        <f t="shared" si="46"/>
        <v>820244-WRWHT-XS</v>
      </c>
      <c r="AD773" s="181">
        <f>IF(B773="NET","",IF(B773="","",IFERROR(VLOOKUP(AC773,EAN!$A:$B,2,FALSE),"MANGLER - MÅ OPPDATERE EAN-FANEN")))</f>
        <v>7048652611109</v>
      </c>
      <c r="AE773" s="180">
        <f t="shared" ref="AE773:AE836" si="47">H773</f>
        <v>0</v>
      </c>
      <c r="AF773" s="180">
        <f t="shared" ref="AF773:AF836" si="48">AA773</f>
        <v>0</v>
      </c>
      <c r="AH773" s="149" t="str">
        <f>IF(B773="NET","",IFERROR(VLOOKUP(AD773,'2) Order Form'!$W$9:$W$684,1,FALSE),"Ikke med I order form"))</f>
        <v>Ikke med I order form</v>
      </c>
      <c r="AI773" s="171"/>
      <c r="AJ773" s="171"/>
      <c r="AK773" s="149"/>
      <c r="AL773" s="182"/>
      <c r="AM773" s="182"/>
      <c r="AN773" s="183"/>
      <c r="AP773" s="149"/>
      <c r="AQ773" s="149"/>
      <c r="AR773" s="182"/>
      <c r="AS773" s="182"/>
      <c r="AT773" s="182"/>
    </row>
    <row r="774" spans="1:46" x14ac:dyDescent="0.2">
      <c r="A774">
        <v>820244</v>
      </c>
      <c r="B774" t="s">
        <v>2316</v>
      </c>
      <c r="C774" t="s">
        <v>4226</v>
      </c>
      <c r="D774" t="s">
        <v>2313</v>
      </c>
      <c r="E774" t="s">
        <v>2312</v>
      </c>
      <c r="F774" t="s">
        <v>8</v>
      </c>
      <c r="G774" t="s">
        <v>401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C774" s="180" t="str">
        <f t="shared" ref="AC774:AC837" si="49">CONCATENATE(A774,"-",D774)</f>
        <v>820244-WRWHT-S</v>
      </c>
      <c r="AD774" s="181">
        <f>IF(B774="NET","",IF(B774="","",IFERROR(VLOOKUP(AC774,EAN!$A:$B,2,FALSE),"MANGLER - MÅ OPPDATERE EAN-FANEN")))</f>
        <v>7048652611086</v>
      </c>
      <c r="AE774" s="180">
        <f t="shared" si="47"/>
        <v>0</v>
      </c>
      <c r="AF774" s="180">
        <f t="shared" si="48"/>
        <v>0</v>
      </c>
      <c r="AH774" s="149" t="str">
        <f>IF(B774="NET","",IFERROR(VLOOKUP(AD774,'2) Order Form'!$W$9:$W$684,1,FALSE),"Ikke med I order form"))</f>
        <v>Ikke med I order form</v>
      </c>
      <c r="AI774" s="171"/>
      <c r="AJ774" s="171"/>
      <c r="AK774" s="149"/>
      <c r="AL774" s="182"/>
      <c r="AM774" s="182"/>
      <c r="AN774" s="183"/>
      <c r="AP774" s="149"/>
      <c r="AQ774" s="149"/>
      <c r="AR774" s="182"/>
      <c r="AS774" s="182"/>
      <c r="AT774" s="182"/>
    </row>
    <row r="775" spans="1:46" x14ac:dyDescent="0.2">
      <c r="A775">
        <v>820244</v>
      </c>
      <c r="B775" t="s">
        <v>2316</v>
      </c>
      <c r="C775" t="s">
        <v>4226</v>
      </c>
      <c r="D775" t="s">
        <v>2314</v>
      </c>
      <c r="E775" t="s">
        <v>2312</v>
      </c>
      <c r="F775" t="s">
        <v>7</v>
      </c>
      <c r="G775" t="s">
        <v>401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C775" s="180" t="str">
        <f t="shared" si="49"/>
        <v>820244-WRWHT-M</v>
      </c>
      <c r="AD775" s="181">
        <f>IF(B775="NET","",IF(B775="","",IFERROR(VLOOKUP(AC775,EAN!$A:$B,2,FALSE),"MANGLER - MÅ OPPDATERE EAN-FANEN")))</f>
        <v>7048652611079</v>
      </c>
      <c r="AE775" s="180">
        <f t="shared" si="47"/>
        <v>0</v>
      </c>
      <c r="AF775" s="180">
        <f t="shared" si="48"/>
        <v>0</v>
      </c>
      <c r="AH775" s="149" t="str">
        <f>IF(B775="NET","",IFERROR(VLOOKUP(AD775,'2) Order Form'!$W$9:$W$684,1,FALSE),"Ikke med I order form"))</f>
        <v>Ikke med I order form</v>
      </c>
      <c r="AI775" s="171"/>
      <c r="AJ775" s="171"/>
      <c r="AK775" s="149"/>
      <c r="AL775" s="182"/>
      <c r="AM775" s="182"/>
      <c r="AN775" s="183"/>
      <c r="AP775" s="149"/>
      <c r="AQ775" s="149"/>
      <c r="AR775" s="182"/>
      <c r="AS775" s="182"/>
      <c r="AT775" s="182"/>
    </row>
    <row r="776" spans="1:46" x14ac:dyDescent="0.2">
      <c r="A776">
        <v>820244</v>
      </c>
      <c r="B776" t="s">
        <v>2316</v>
      </c>
      <c r="C776" t="s">
        <v>4226</v>
      </c>
      <c r="D776" t="s">
        <v>2315</v>
      </c>
      <c r="E776" t="s">
        <v>2312</v>
      </c>
      <c r="F776" t="s">
        <v>67</v>
      </c>
      <c r="G776" t="s">
        <v>401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C776" s="180" t="str">
        <f t="shared" si="49"/>
        <v>820244-WRWHT-L</v>
      </c>
      <c r="AD776" s="181">
        <f>IF(B776="NET","",IF(B776="","",IFERROR(VLOOKUP(AC776,EAN!$A:$B,2,FALSE),"MANGLER - MÅ OPPDATERE EAN-FANEN")))</f>
        <v>7048652611062</v>
      </c>
      <c r="AE776" s="180">
        <f t="shared" si="47"/>
        <v>0</v>
      </c>
      <c r="AF776" s="180">
        <f t="shared" si="48"/>
        <v>0</v>
      </c>
      <c r="AH776" s="133" t="str">
        <f>IF(B776="NET","",IFERROR(VLOOKUP(AD776,'2) Order Form'!$W$9:$W$684,1,FALSE),"Ikke med I order form"))</f>
        <v>Ikke med I order form</v>
      </c>
      <c r="AJ776" s="159"/>
      <c r="AK776" s="149"/>
      <c r="AL776" s="182"/>
      <c r="AM776" s="182"/>
      <c r="AN776" s="183"/>
      <c r="AP776" s="149"/>
      <c r="AQ776" s="149"/>
      <c r="AR776" s="182"/>
      <c r="AS776" s="182"/>
      <c r="AT776" s="182"/>
    </row>
    <row r="777" spans="1:46" x14ac:dyDescent="0.2">
      <c r="A777" s="155">
        <v>820245</v>
      </c>
      <c r="B777" t="s">
        <v>292</v>
      </c>
      <c r="H777" s="155">
        <v>202137</v>
      </c>
      <c r="I777" s="155">
        <v>202137</v>
      </c>
      <c r="J777" s="155">
        <v>202137</v>
      </c>
      <c r="K777" s="155">
        <v>202137</v>
      </c>
      <c r="L777" s="155">
        <v>202137</v>
      </c>
      <c r="M777" s="155">
        <v>202137</v>
      </c>
      <c r="N777" s="155">
        <v>202137</v>
      </c>
      <c r="O777" s="155">
        <v>202137</v>
      </c>
      <c r="P777" s="155">
        <v>202137</v>
      </c>
      <c r="Q777" s="155">
        <v>202137</v>
      </c>
      <c r="R777" s="155">
        <v>202137</v>
      </c>
      <c r="S777" s="155">
        <v>202137</v>
      </c>
      <c r="T777" s="155">
        <v>202137</v>
      </c>
      <c r="U777" s="155">
        <v>202137</v>
      </c>
      <c r="V777" s="155">
        <v>202137</v>
      </c>
      <c r="W777" s="155">
        <v>202137</v>
      </c>
      <c r="X777" s="155">
        <v>202137</v>
      </c>
      <c r="Y777" s="155">
        <v>202137</v>
      </c>
      <c r="Z777" s="155">
        <v>202137</v>
      </c>
      <c r="AA777" s="155">
        <v>202137</v>
      </c>
      <c r="AC777" s="180" t="str">
        <f t="shared" si="49"/>
        <v>820245-</v>
      </c>
      <c r="AD777" s="181" t="str">
        <f>IF(B777="NET","",IF(B777="","",IFERROR(VLOOKUP(AC777,EAN!$A:$B,2,FALSE),"MANGLER - MÅ OPPDATERE EAN-FANEN")))</f>
        <v/>
      </c>
      <c r="AE777" s="180">
        <f t="shared" si="47"/>
        <v>202137</v>
      </c>
      <c r="AF777" s="180">
        <f t="shared" si="48"/>
        <v>202137</v>
      </c>
      <c r="AH777" s="149" t="str">
        <f>IF(B777="NET","",IFERROR(VLOOKUP(AD777,'2) Order Form'!$W$9:$W$684,1,FALSE),"Ikke med I order form"))</f>
        <v/>
      </c>
      <c r="AI777" s="171"/>
      <c r="AJ777" s="171"/>
      <c r="AK777" s="149"/>
      <c r="AL777" s="182"/>
      <c r="AM777" s="182"/>
      <c r="AN777" s="183"/>
      <c r="AP777" s="149"/>
      <c r="AQ777" s="149"/>
      <c r="AR777" s="182"/>
      <c r="AS777" s="182"/>
      <c r="AT777" s="182"/>
    </row>
    <row r="778" spans="1:46" x14ac:dyDescent="0.2">
      <c r="A778">
        <v>820245</v>
      </c>
      <c r="B778" t="s">
        <v>2317</v>
      </c>
      <c r="C778" t="s">
        <v>4226</v>
      </c>
      <c r="D778" t="s">
        <v>2158</v>
      </c>
      <c r="E778" t="s">
        <v>94</v>
      </c>
      <c r="F778" t="s">
        <v>69</v>
      </c>
      <c r="G778" t="s">
        <v>128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C778" s="180" t="str">
        <f t="shared" si="49"/>
        <v>820245-99901-XS</v>
      </c>
      <c r="AD778" s="181">
        <f>IF(B778="NET","",IF(B778="","",IFERROR(VLOOKUP(AC778,EAN!$A:$B,2,FALSE),"MANGLER - MÅ OPPDATERE EAN-FANEN")))</f>
        <v>7048652710475</v>
      </c>
      <c r="AE778" s="180">
        <f t="shared" si="47"/>
        <v>0</v>
      </c>
      <c r="AF778" s="180">
        <f t="shared" si="48"/>
        <v>0</v>
      </c>
      <c r="AH778" s="149" t="str">
        <f>IF(B778="NET","",IFERROR(VLOOKUP(AD778,'2) Order Form'!$W$9:$W$684,1,FALSE),"Ikke med I order form"))</f>
        <v>Ikke med I order form</v>
      </c>
      <c r="AI778" s="171"/>
      <c r="AJ778" s="171"/>
      <c r="AK778" s="149"/>
      <c r="AL778" s="182"/>
      <c r="AM778" s="182"/>
      <c r="AN778" s="183"/>
      <c r="AP778" s="149"/>
      <c r="AQ778" s="149"/>
      <c r="AR778" s="182"/>
      <c r="AS778" s="182"/>
      <c r="AT778" s="182"/>
    </row>
    <row r="779" spans="1:46" x14ac:dyDescent="0.2">
      <c r="A779">
        <v>820245</v>
      </c>
      <c r="B779" t="s">
        <v>2317</v>
      </c>
      <c r="C779" t="s">
        <v>4226</v>
      </c>
      <c r="D779" t="s">
        <v>2152</v>
      </c>
      <c r="E779" t="s">
        <v>94</v>
      </c>
      <c r="F779" t="s">
        <v>8</v>
      </c>
      <c r="G779" t="s">
        <v>128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C779" s="180" t="str">
        <f t="shared" si="49"/>
        <v>820245-99901-S</v>
      </c>
      <c r="AD779" s="181">
        <f>IF(B779="NET","",IF(B779="","",IFERROR(VLOOKUP(AC779,EAN!$A:$B,2,FALSE),"MANGLER - MÅ OPPDATERE EAN-FANEN")))</f>
        <v>7048652710468</v>
      </c>
      <c r="AE779" s="180">
        <f t="shared" si="47"/>
        <v>0</v>
      </c>
      <c r="AF779" s="180">
        <f t="shared" si="48"/>
        <v>0</v>
      </c>
      <c r="AH779" s="149" t="str">
        <f>IF(B779="NET","",IFERROR(VLOOKUP(AD779,'2) Order Form'!$W$9:$W$684,1,FALSE),"Ikke med I order form"))</f>
        <v>Ikke med I order form</v>
      </c>
      <c r="AI779" s="171"/>
      <c r="AJ779" s="171"/>
      <c r="AK779" s="149"/>
      <c r="AL779" s="182"/>
      <c r="AM779" s="182"/>
      <c r="AN779" s="183"/>
      <c r="AP779" s="149"/>
      <c r="AQ779" s="149"/>
      <c r="AR779" s="182"/>
      <c r="AS779" s="182"/>
      <c r="AT779" s="182"/>
    </row>
    <row r="780" spans="1:46" x14ac:dyDescent="0.2">
      <c r="A780">
        <v>820245</v>
      </c>
      <c r="B780" t="s">
        <v>2317</v>
      </c>
      <c r="C780" t="s">
        <v>4226</v>
      </c>
      <c r="D780" t="s">
        <v>2153</v>
      </c>
      <c r="E780" t="s">
        <v>94</v>
      </c>
      <c r="F780" t="s">
        <v>7</v>
      </c>
      <c r="G780" t="s">
        <v>128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C780" s="180" t="str">
        <f t="shared" si="49"/>
        <v>820245-99901-M</v>
      </c>
      <c r="AD780" s="181">
        <f>IF(B780="NET","",IF(B780="","",IFERROR(VLOOKUP(AC780,EAN!$A:$B,2,FALSE),"MANGLER - MÅ OPPDATERE EAN-FANEN")))</f>
        <v>7048652710451</v>
      </c>
      <c r="AE780" s="180">
        <f t="shared" si="47"/>
        <v>0</v>
      </c>
      <c r="AF780" s="180">
        <f t="shared" si="48"/>
        <v>0</v>
      </c>
      <c r="AH780" s="149" t="str">
        <f>IF(B780="NET","",IFERROR(VLOOKUP(AD780,'2) Order Form'!$W$9:$W$684,1,FALSE),"Ikke med I order form"))</f>
        <v>Ikke med I order form</v>
      </c>
      <c r="AI780" s="171"/>
      <c r="AJ780" s="171"/>
      <c r="AK780" s="149"/>
      <c r="AL780" s="182"/>
      <c r="AM780" s="182"/>
      <c r="AN780" s="183"/>
      <c r="AP780" s="149"/>
      <c r="AQ780" s="149"/>
      <c r="AR780" s="182"/>
      <c r="AS780" s="182"/>
      <c r="AT780" s="182"/>
    </row>
    <row r="781" spans="1:46" x14ac:dyDescent="0.2">
      <c r="A781">
        <v>820245</v>
      </c>
      <c r="B781" t="s">
        <v>2317</v>
      </c>
      <c r="C781" t="s">
        <v>4226</v>
      </c>
      <c r="D781" t="s">
        <v>2154</v>
      </c>
      <c r="E781" t="s">
        <v>94</v>
      </c>
      <c r="F781" t="s">
        <v>67</v>
      </c>
      <c r="G781" t="s">
        <v>128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C781" s="180" t="str">
        <f t="shared" si="49"/>
        <v>820245-99901-L</v>
      </c>
      <c r="AD781" s="181">
        <f>IF(B781="NET","",IF(B781="","",IFERROR(VLOOKUP(AC781,EAN!$A:$B,2,FALSE),"MANGLER - MÅ OPPDATERE EAN-FANEN")))</f>
        <v>7048652710444</v>
      </c>
      <c r="AE781" s="180">
        <f t="shared" si="47"/>
        <v>0</v>
      </c>
      <c r="AF781" s="180">
        <f t="shared" si="48"/>
        <v>0</v>
      </c>
      <c r="AH781" s="133" t="str">
        <f>IF(B781="NET","",IFERROR(VLOOKUP(AD781,'2) Order Form'!$W$9:$W$684,1,FALSE),"Ikke med I order form"))</f>
        <v>Ikke med I order form</v>
      </c>
      <c r="AJ781" s="159"/>
      <c r="AK781" s="149"/>
      <c r="AL781" s="182"/>
      <c r="AM781" s="182"/>
      <c r="AN781" s="183"/>
      <c r="AP781" s="149"/>
      <c r="AQ781" s="149"/>
      <c r="AR781" s="182"/>
      <c r="AS781" s="182"/>
      <c r="AT781" s="182"/>
    </row>
    <row r="782" spans="1:46" x14ac:dyDescent="0.2">
      <c r="A782">
        <v>820245</v>
      </c>
      <c r="B782" t="s">
        <v>2317</v>
      </c>
      <c r="C782" t="s">
        <v>4226</v>
      </c>
      <c r="D782" t="s">
        <v>2318</v>
      </c>
      <c r="E782" t="s">
        <v>2319</v>
      </c>
      <c r="F782" t="s">
        <v>69</v>
      </c>
      <c r="G782" t="s">
        <v>401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C782" s="180" t="str">
        <f t="shared" si="49"/>
        <v>820245-RDOCE-XS</v>
      </c>
      <c r="AD782" s="181">
        <f>IF(B782="NET","",IF(B782="","",IFERROR(VLOOKUP(AC782,EAN!$A:$B,2,FALSE),"MANGLER - MÅ OPPDATERE EAN-FANEN")))</f>
        <v>7048652610904</v>
      </c>
      <c r="AE782" s="180">
        <f t="shared" si="47"/>
        <v>0</v>
      </c>
      <c r="AF782" s="180">
        <f t="shared" si="48"/>
        <v>0</v>
      </c>
      <c r="AH782" s="149" t="str">
        <f>IF(B782="NET","",IFERROR(VLOOKUP(AD782,'2) Order Form'!$W$9:$W$684,1,FALSE),"Ikke med I order form"))</f>
        <v>Ikke med I order form</v>
      </c>
      <c r="AI782" s="171"/>
      <c r="AJ782" s="171"/>
      <c r="AK782" s="149"/>
      <c r="AL782" s="182"/>
      <c r="AM782" s="182"/>
      <c r="AN782" s="183"/>
      <c r="AP782" s="149"/>
      <c r="AQ782" s="149"/>
      <c r="AR782" s="182"/>
      <c r="AS782" s="182"/>
      <c r="AT782" s="182"/>
    </row>
    <row r="783" spans="1:46" x14ac:dyDescent="0.2">
      <c r="A783">
        <v>820245</v>
      </c>
      <c r="B783" t="s">
        <v>2317</v>
      </c>
      <c r="C783" t="s">
        <v>4226</v>
      </c>
      <c r="D783" t="s">
        <v>2320</v>
      </c>
      <c r="E783" t="s">
        <v>2319</v>
      </c>
      <c r="F783" t="s">
        <v>8</v>
      </c>
      <c r="G783" t="s">
        <v>401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C783" s="180" t="str">
        <f t="shared" si="49"/>
        <v>820245-RDOCE-S</v>
      </c>
      <c r="AD783" s="181">
        <f>IF(B783="NET","",IF(B783="","",IFERROR(VLOOKUP(AC783,EAN!$A:$B,2,FALSE),"MANGLER - MÅ OPPDATERE EAN-FANEN")))</f>
        <v>7048652610881</v>
      </c>
      <c r="AE783" s="180">
        <f t="shared" si="47"/>
        <v>0</v>
      </c>
      <c r="AF783" s="180">
        <f t="shared" si="48"/>
        <v>0</v>
      </c>
      <c r="AH783" s="149" t="str">
        <f>IF(B783="NET","",IFERROR(VLOOKUP(AD783,'2) Order Form'!$W$9:$W$684,1,FALSE),"Ikke med I order form"))</f>
        <v>Ikke med I order form</v>
      </c>
      <c r="AI783" s="171"/>
      <c r="AJ783" s="171"/>
      <c r="AK783" s="149"/>
      <c r="AL783" s="182"/>
      <c r="AM783" s="182"/>
      <c r="AN783" s="183"/>
      <c r="AP783" s="149"/>
      <c r="AQ783" s="149"/>
      <c r="AR783" s="182"/>
      <c r="AS783" s="182"/>
      <c r="AT783" s="182"/>
    </row>
    <row r="784" spans="1:46" x14ac:dyDescent="0.2">
      <c r="A784">
        <v>820245</v>
      </c>
      <c r="B784" t="s">
        <v>2317</v>
      </c>
      <c r="C784" t="s">
        <v>4226</v>
      </c>
      <c r="D784" t="s">
        <v>2321</v>
      </c>
      <c r="E784" t="s">
        <v>2319</v>
      </c>
      <c r="F784" t="s">
        <v>7</v>
      </c>
      <c r="G784" t="s">
        <v>401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C784" s="180" t="str">
        <f t="shared" si="49"/>
        <v>820245-RDOCE-M</v>
      </c>
      <c r="AD784" s="181">
        <f>IF(B784="NET","",IF(B784="","",IFERROR(VLOOKUP(AC784,EAN!$A:$B,2,FALSE),"MANGLER - MÅ OPPDATERE EAN-FANEN")))</f>
        <v>7048652610874</v>
      </c>
      <c r="AE784" s="180">
        <f t="shared" si="47"/>
        <v>0</v>
      </c>
      <c r="AF784" s="180">
        <f t="shared" si="48"/>
        <v>0</v>
      </c>
      <c r="AH784" s="149" t="str">
        <f>IF(B784="NET","",IFERROR(VLOOKUP(AD784,'2) Order Form'!$W$9:$W$684,1,FALSE),"Ikke med I order form"))</f>
        <v>Ikke med I order form</v>
      </c>
      <c r="AI784" s="171"/>
      <c r="AJ784" s="171"/>
      <c r="AK784" s="149"/>
      <c r="AL784" s="182"/>
      <c r="AM784" s="182"/>
      <c r="AN784" s="183"/>
      <c r="AP784" s="149"/>
      <c r="AQ784" s="149"/>
      <c r="AR784" s="182"/>
      <c r="AS784" s="182"/>
      <c r="AT784" s="182"/>
    </row>
    <row r="785" spans="1:46" x14ac:dyDescent="0.2">
      <c r="A785">
        <v>820245</v>
      </c>
      <c r="B785" t="s">
        <v>2317</v>
      </c>
      <c r="C785" t="s">
        <v>4226</v>
      </c>
      <c r="D785" t="s">
        <v>2322</v>
      </c>
      <c r="E785" t="s">
        <v>2319</v>
      </c>
      <c r="F785" t="s">
        <v>67</v>
      </c>
      <c r="G785" t="s">
        <v>401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C785" s="180" t="str">
        <f t="shared" si="49"/>
        <v>820245-RDOCE-L</v>
      </c>
      <c r="AD785" s="181">
        <f>IF(B785="NET","",IF(B785="","",IFERROR(VLOOKUP(AC785,EAN!$A:$B,2,FALSE),"MANGLER - MÅ OPPDATERE EAN-FANEN")))</f>
        <v>7048652610867</v>
      </c>
      <c r="AE785" s="180">
        <f t="shared" si="47"/>
        <v>0</v>
      </c>
      <c r="AF785" s="180">
        <f t="shared" si="48"/>
        <v>0</v>
      </c>
      <c r="AH785" s="149" t="str">
        <f>IF(B785="NET","",IFERROR(VLOOKUP(AD785,'2) Order Form'!$W$9:$W$684,1,FALSE),"Ikke med I order form"))</f>
        <v>Ikke med I order form</v>
      </c>
      <c r="AI785" s="171"/>
      <c r="AJ785" s="171"/>
      <c r="AK785" s="149"/>
      <c r="AL785" s="182"/>
      <c r="AM785" s="182"/>
      <c r="AN785" s="183"/>
      <c r="AP785" s="149"/>
      <c r="AQ785" s="149"/>
      <c r="AR785" s="182"/>
      <c r="AS785" s="182"/>
      <c r="AT785" s="182"/>
    </row>
    <row r="786" spans="1:46" x14ac:dyDescent="0.2">
      <c r="A786" s="155">
        <v>820253</v>
      </c>
      <c r="B786" t="s">
        <v>292</v>
      </c>
      <c r="H786" s="155">
        <v>202137</v>
      </c>
      <c r="I786" s="155">
        <v>202137</v>
      </c>
      <c r="J786" s="155">
        <v>202137</v>
      </c>
      <c r="K786" s="155">
        <v>202137</v>
      </c>
      <c r="L786" s="155">
        <v>202137</v>
      </c>
      <c r="M786" s="155">
        <v>202137</v>
      </c>
      <c r="N786" s="155">
        <v>202137</v>
      </c>
      <c r="O786" s="155">
        <v>202137</v>
      </c>
      <c r="P786" s="155">
        <v>202137</v>
      </c>
      <c r="Q786" s="155">
        <v>202137</v>
      </c>
      <c r="R786" s="155">
        <v>202137</v>
      </c>
      <c r="S786" s="155">
        <v>202137</v>
      </c>
      <c r="T786" s="155">
        <v>202137</v>
      </c>
      <c r="U786" s="155">
        <v>202137</v>
      </c>
      <c r="V786" s="155">
        <v>202137</v>
      </c>
      <c r="W786" s="155">
        <v>202137</v>
      </c>
      <c r="X786" s="155">
        <v>202137</v>
      </c>
      <c r="Y786" s="155">
        <v>202137</v>
      </c>
      <c r="Z786" s="155">
        <v>202137</v>
      </c>
      <c r="AA786" s="155">
        <v>202137</v>
      </c>
      <c r="AC786" s="180" t="str">
        <f t="shared" si="49"/>
        <v>820253-</v>
      </c>
      <c r="AD786" s="181" t="str">
        <f>IF(B786="NET","",IF(B786="","",IFERROR(VLOOKUP(AC786,EAN!$A:$B,2,FALSE),"MANGLER - MÅ OPPDATERE EAN-FANEN")))</f>
        <v/>
      </c>
      <c r="AE786" s="180">
        <f t="shared" si="47"/>
        <v>202137</v>
      </c>
      <c r="AF786" s="180">
        <f t="shared" si="48"/>
        <v>202137</v>
      </c>
      <c r="AH786" s="133" t="str">
        <f>IF(B786="NET","",IFERROR(VLOOKUP(AD786,'2) Order Form'!$W$9:$W$684,1,FALSE),"Ikke med I order form"))</f>
        <v/>
      </c>
      <c r="AJ786" s="159"/>
      <c r="AK786" s="149"/>
      <c r="AL786" s="182"/>
      <c r="AM786" s="182"/>
      <c r="AN786" s="183"/>
      <c r="AP786" s="149"/>
      <c r="AQ786" s="149"/>
      <c r="AR786" s="182"/>
      <c r="AS786" s="182"/>
      <c r="AT786" s="182"/>
    </row>
    <row r="787" spans="1:46" x14ac:dyDescent="0.2">
      <c r="A787">
        <v>820253</v>
      </c>
      <c r="B787" t="s">
        <v>2323</v>
      </c>
      <c r="C787" t="s">
        <v>4226</v>
      </c>
      <c r="D787" t="s">
        <v>2282</v>
      </c>
      <c r="E787" t="s">
        <v>2283</v>
      </c>
      <c r="F787" t="s">
        <v>8</v>
      </c>
      <c r="G787" t="s">
        <v>128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C787" s="180" t="str">
        <f t="shared" si="49"/>
        <v>820253-88001-S</v>
      </c>
      <c r="AD787" s="181">
        <f>IF(B787="NET","",IF(B787="","",IFERROR(VLOOKUP(AC787,EAN!$A:$B,2,FALSE),"MANGLER - MÅ OPPDATERE EAN-FANEN")))</f>
        <v>7048652712172</v>
      </c>
      <c r="AE787" s="180">
        <f t="shared" si="47"/>
        <v>0</v>
      </c>
      <c r="AF787" s="180">
        <f t="shared" si="48"/>
        <v>0</v>
      </c>
      <c r="AH787" s="149" t="str">
        <f>IF(B787="NET","",IFERROR(VLOOKUP(AD787,'2) Order Form'!$W$9:$W$684,1,FALSE),"Ikke med I order form"))</f>
        <v>Ikke med I order form</v>
      </c>
      <c r="AI787" s="171"/>
      <c r="AJ787" s="171"/>
      <c r="AK787" s="149"/>
      <c r="AL787" s="182"/>
      <c r="AM787" s="182"/>
      <c r="AN787" s="183"/>
      <c r="AP787" s="149"/>
      <c r="AQ787" s="149"/>
      <c r="AR787" s="182"/>
      <c r="AS787" s="182"/>
      <c r="AT787" s="182"/>
    </row>
    <row r="788" spans="1:46" x14ac:dyDescent="0.2">
      <c r="A788">
        <v>820253</v>
      </c>
      <c r="B788" t="s">
        <v>2323</v>
      </c>
      <c r="C788" t="s">
        <v>4226</v>
      </c>
      <c r="D788" t="s">
        <v>2284</v>
      </c>
      <c r="E788" t="s">
        <v>2283</v>
      </c>
      <c r="F788" t="s">
        <v>7</v>
      </c>
      <c r="G788" t="s">
        <v>128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C788" s="180" t="str">
        <f t="shared" si="49"/>
        <v>820253-88001-M</v>
      </c>
      <c r="AD788" s="181">
        <f>IF(B788="NET","",IF(B788="","",IFERROR(VLOOKUP(AC788,EAN!$A:$B,2,FALSE),"MANGLER - MÅ OPPDATERE EAN-FANEN")))</f>
        <v>7048652712165</v>
      </c>
      <c r="AE788" s="180">
        <f t="shared" si="47"/>
        <v>0</v>
      </c>
      <c r="AF788" s="180">
        <f t="shared" si="48"/>
        <v>0</v>
      </c>
      <c r="AH788" s="149" t="str">
        <f>IF(B788="NET","",IFERROR(VLOOKUP(AD788,'2) Order Form'!$W$9:$W$684,1,FALSE),"Ikke med I order form"))</f>
        <v>Ikke med I order form</v>
      </c>
      <c r="AI788" s="171"/>
      <c r="AJ788" s="171"/>
      <c r="AK788" s="149"/>
      <c r="AL788" s="182"/>
      <c r="AM788" s="182"/>
      <c r="AN788" s="183"/>
      <c r="AP788" s="149"/>
      <c r="AQ788" s="149"/>
      <c r="AR788" s="182"/>
      <c r="AS788" s="182"/>
      <c r="AT788" s="182"/>
    </row>
    <row r="789" spans="1:46" x14ac:dyDescent="0.2">
      <c r="A789">
        <v>820253</v>
      </c>
      <c r="B789" t="s">
        <v>2323</v>
      </c>
      <c r="C789" t="s">
        <v>4226</v>
      </c>
      <c r="D789" t="s">
        <v>2285</v>
      </c>
      <c r="E789" t="s">
        <v>2283</v>
      </c>
      <c r="F789" t="s">
        <v>67</v>
      </c>
      <c r="G789" t="s">
        <v>128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C789" s="180" t="str">
        <f t="shared" si="49"/>
        <v>820253-88001-L</v>
      </c>
      <c r="AD789" s="181">
        <f>IF(B789="NET","",IF(B789="","",IFERROR(VLOOKUP(AC789,EAN!$A:$B,2,FALSE),"MANGLER - MÅ OPPDATERE EAN-FANEN")))</f>
        <v>7048652712158</v>
      </c>
      <c r="AE789" s="180">
        <f t="shared" si="47"/>
        <v>0</v>
      </c>
      <c r="AF789" s="180">
        <f t="shared" si="48"/>
        <v>0</v>
      </c>
      <c r="AH789" s="133" t="str">
        <f>IF(B789="NET","",IFERROR(VLOOKUP(AD789,'2) Order Form'!$W$9:$W$684,1,FALSE),"Ikke med I order form"))</f>
        <v>Ikke med I order form</v>
      </c>
      <c r="AJ789" s="159"/>
      <c r="AK789" s="149"/>
      <c r="AL789" s="182"/>
      <c r="AM789" s="182"/>
      <c r="AN789" s="183"/>
      <c r="AP789" s="149"/>
      <c r="AQ789" s="149"/>
      <c r="AR789" s="182"/>
      <c r="AS789" s="182"/>
      <c r="AT789" s="182"/>
    </row>
    <row r="790" spans="1:46" x14ac:dyDescent="0.2">
      <c r="A790">
        <v>820253</v>
      </c>
      <c r="B790" t="s">
        <v>2323</v>
      </c>
      <c r="C790" t="s">
        <v>4226</v>
      </c>
      <c r="D790" t="s">
        <v>2286</v>
      </c>
      <c r="E790" t="s">
        <v>2283</v>
      </c>
      <c r="F790" t="s">
        <v>68</v>
      </c>
      <c r="G790" t="s">
        <v>128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C790" s="180" t="str">
        <f t="shared" si="49"/>
        <v>820253-88001-XL</v>
      </c>
      <c r="AD790" s="181">
        <f>IF(B790="NET","",IF(B790="","",IFERROR(VLOOKUP(AC790,EAN!$A:$B,2,FALSE),"MANGLER - MÅ OPPDATERE EAN-FANEN")))</f>
        <v>7048652712189</v>
      </c>
      <c r="AE790" s="180">
        <f t="shared" si="47"/>
        <v>0</v>
      </c>
      <c r="AF790" s="180">
        <f t="shared" si="48"/>
        <v>0</v>
      </c>
      <c r="AH790" s="149" t="str">
        <f>IF(B790="NET","",IFERROR(VLOOKUP(AD790,'2) Order Form'!$W$9:$W$684,1,FALSE),"Ikke med I order form"))</f>
        <v>Ikke med I order form</v>
      </c>
      <c r="AI790" s="171"/>
      <c r="AJ790" s="171"/>
      <c r="AK790" s="149"/>
      <c r="AL790" s="182"/>
      <c r="AM790" s="182"/>
      <c r="AN790" s="183"/>
      <c r="AP790" s="149"/>
      <c r="AQ790" s="149"/>
      <c r="AR790" s="182"/>
      <c r="AS790" s="182"/>
      <c r="AT790" s="182"/>
    </row>
    <row r="791" spans="1:46" x14ac:dyDescent="0.2">
      <c r="A791">
        <v>820253</v>
      </c>
      <c r="B791" t="s">
        <v>2323</v>
      </c>
      <c r="C791" t="s">
        <v>4226</v>
      </c>
      <c r="D791" t="s">
        <v>2152</v>
      </c>
      <c r="E791" t="s">
        <v>94</v>
      </c>
      <c r="F791" t="s">
        <v>8</v>
      </c>
      <c r="G791" t="s">
        <v>128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C791" s="180" t="str">
        <f t="shared" si="49"/>
        <v>820253-99901-S</v>
      </c>
      <c r="AD791" s="181">
        <f>IF(B791="NET","",IF(B791="","",IFERROR(VLOOKUP(AC791,EAN!$A:$B,2,FALSE),"MANGLER - MÅ OPPDATERE EAN-FANEN")))</f>
        <v>7048652712219</v>
      </c>
      <c r="AE791" s="180">
        <f t="shared" si="47"/>
        <v>0</v>
      </c>
      <c r="AF791" s="180">
        <f t="shared" si="48"/>
        <v>0</v>
      </c>
      <c r="AH791" s="149" t="str">
        <f>IF(B791="NET","",IFERROR(VLOOKUP(AD791,'2) Order Form'!$W$9:$W$684,1,FALSE),"Ikke med I order form"))</f>
        <v>Ikke med I order form</v>
      </c>
      <c r="AI791" s="171"/>
      <c r="AJ791" s="171"/>
      <c r="AK791" s="149"/>
      <c r="AL791" s="182"/>
      <c r="AM791" s="182"/>
      <c r="AN791" s="183"/>
      <c r="AP791" s="149"/>
      <c r="AQ791" s="149"/>
      <c r="AR791" s="182"/>
      <c r="AS791" s="182"/>
      <c r="AT791" s="182"/>
    </row>
    <row r="792" spans="1:46" x14ac:dyDescent="0.2">
      <c r="A792">
        <v>820253</v>
      </c>
      <c r="B792" t="s">
        <v>2323</v>
      </c>
      <c r="C792" t="s">
        <v>4226</v>
      </c>
      <c r="D792" t="s">
        <v>2153</v>
      </c>
      <c r="E792" t="s">
        <v>94</v>
      </c>
      <c r="F792" t="s">
        <v>7</v>
      </c>
      <c r="G792" t="s">
        <v>128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C792" s="180" t="str">
        <f t="shared" si="49"/>
        <v>820253-99901-M</v>
      </c>
      <c r="AD792" s="181">
        <f>IF(B792="NET","",IF(B792="","",IFERROR(VLOOKUP(AC792,EAN!$A:$B,2,FALSE),"MANGLER - MÅ OPPDATERE EAN-FANEN")))</f>
        <v>7048652712202</v>
      </c>
      <c r="AE792" s="180">
        <f t="shared" si="47"/>
        <v>0</v>
      </c>
      <c r="AF792" s="180">
        <f t="shared" si="48"/>
        <v>0</v>
      </c>
      <c r="AH792" s="149" t="str">
        <f>IF(B792="NET","",IFERROR(VLOOKUP(AD792,'2) Order Form'!$W$9:$W$684,1,FALSE),"Ikke med I order form"))</f>
        <v>Ikke med I order form</v>
      </c>
      <c r="AI792" s="171"/>
      <c r="AJ792" s="171"/>
      <c r="AK792" s="149"/>
      <c r="AL792" s="182"/>
      <c r="AM792" s="182"/>
      <c r="AN792" s="183"/>
      <c r="AP792" s="149"/>
      <c r="AQ792" s="149"/>
      <c r="AR792" s="182"/>
      <c r="AS792" s="182"/>
      <c r="AT792" s="182"/>
    </row>
    <row r="793" spans="1:46" x14ac:dyDescent="0.2">
      <c r="A793">
        <v>820253</v>
      </c>
      <c r="B793" t="s">
        <v>2323</v>
      </c>
      <c r="C793" t="s">
        <v>4226</v>
      </c>
      <c r="D793" t="s">
        <v>2154</v>
      </c>
      <c r="E793" t="s">
        <v>94</v>
      </c>
      <c r="F793" t="s">
        <v>67</v>
      </c>
      <c r="G793" t="s">
        <v>128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C793" s="180" t="str">
        <f t="shared" si="49"/>
        <v>820253-99901-L</v>
      </c>
      <c r="AD793" s="181">
        <f>IF(B793="NET","",IF(B793="","",IFERROR(VLOOKUP(AC793,EAN!$A:$B,2,FALSE),"MANGLER - MÅ OPPDATERE EAN-FANEN")))</f>
        <v>7048652712196</v>
      </c>
      <c r="AE793" s="180">
        <f t="shared" si="47"/>
        <v>0</v>
      </c>
      <c r="AF793" s="180">
        <f t="shared" si="48"/>
        <v>0</v>
      </c>
      <c r="AH793" s="149" t="str">
        <f>IF(B793="NET","",IFERROR(VLOOKUP(AD793,'2) Order Form'!$W$9:$W$684,1,FALSE),"Ikke med I order form"))</f>
        <v>Ikke med I order form</v>
      </c>
      <c r="AI793" s="171"/>
      <c r="AJ793" s="171"/>
      <c r="AK793" s="149"/>
      <c r="AL793" s="182"/>
      <c r="AM793" s="182"/>
      <c r="AN793" s="183"/>
      <c r="AP793" s="149"/>
      <c r="AQ793" s="149"/>
      <c r="AR793" s="182"/>
      <c r="AS793" s="182"/>
      <c r="AT793" s="182"/>
    </row>
    <row r="794" spans="1:46" x14ac:dyDescent="0.2">
      <c r="A794">
        <v>820253</v>
      </c>
      <c r="B794" t="s">
        <v>2323</v>
      </c>
      <c r="C794" t="s">
        <v>4226</v>
      </c>
      <c r="D794" t="s">
        <v>2155</v>
      </c>
      <c r="E794" t="s">
        <v>94</v>
      </c>
      <c r="F794" t="s">
        <v>68</v>
      </c>
      <c r="G794" t="s">
        <v>128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C794" s="180" t="str">
        <f t="shared" si="49"/>
        <v>820253-99901-XL</v>
      </c>
      <c r="AD794" s="181">
        <f>IF(B794="NET","",IF(B794="","",IFERROR(VLOOKUP(AC794,EAN!$A:$B,2,FALSE),"MANGLER - MÅ OPPDATERE EAN-FANEN")))</f>
        <v>7048652712226</v>
      </c>
      <c r="AE794" s="180">
        <f t="shared" si="47"/>
        <v>0</v>
      </c>
      <c r="AF794" s="180">
        <f t="shared" si="48"/>
        <v>0</v>
      </c>
      <c r="AH794" s="149" t="str">
        <f>IF(B794="NET","",IFERROR(VLOOKUP(AD794,'2) Order Form'!$W$9:$W$684,1,FALSE),"Ikke med I order form"))</f>
        <v>Ikke med I order form</v>
      </c>
      <c r="AI794" s="171"/>
      <c r="AJ794" s="171"/>
      <c r="AK794" s="149"/>
      <c r="AL794" s="182"/>
      <c r="AM794" s="182"/>
      <c r="AN794" s="183"/>
      <c r="AP794" s="149"/>
      <c r="AQ794" s="149"/>
      <c r="AR794" s="182"/>
      <c r="AS794" s="182"/>
      <c r="AT794" s="182"/>
    </row>
    <row r="795" spans="1:46" x14ac:dyDescent="0.2">
      <c r="A795" s="155">
        <v>820255</v>
      </c>
      <c r="B795" t="s">
        <v>292</v>
      </c>
      <c r="H795" s="155">
        <v>202137</v>
      </c>
      <c r="I795" s="155">
        <v>202137</v>
      </c>
      <c r="J795" s="155">
        <v>202137</v>
      </c>
      <c r="K795" s="155">
        <v>202137</v>
      </c>
      <c r="L795" s="155">
        <v>202137</v>
      </c>
      <c r="M795" s="155">
        <v>202137</v>
      </c>
      <c r="N795" s="155">
        <v>202137</v>
      </c>
      <c r="O795" s="155">
        <v>202137</v>
      </c>
      <c r="P795" s="155">
        <v>202137</v>
      </c>
      <c r="Q795" s="155">
        <v>202137</v>
      </c>
      <c r="R795" s="155">
        <v>202137</v>
      </c>
      <c r="S795" s="155">
        <v>202137</v>
      </c>
      <c r="T795" s="155">
        <v>202137</v>
      </c>
      <c r="U795" s="155">
        <v>202137</v>
      </c>
      <c r="V795" s="155">
        <v>202137</v>
      </c>
      <c r="W795" s="155">
        <v>202137</v>
      </c>
      <c r="X795" s="155">
        <v>202137</v>
      </c>
      <c r="Y795" s="155">
        <v>202137</v>
      </c>
      <c r="Z795" s="155">
        <v>202137</v>
      </c>
      <c r="AA795" s="155">
        <v>202137</v>
      </c>
      <c r="AC795" s="180" t="str">
        <f t="shared" si="49"/>
        <v>820255-</v>
      </c>
      <c r="AD795" s="181" t="str">
        <f>IF(B795="NET","",IF(B795="","",IFERROR(VLOOKUP(AC795,EAN!$A:$B,2,FALSE),"MANGLER - MÅ OPPDATERE EAN-FANEN")))</f>
        <v/>
      </c>
      <c r="AE795" s="180">
        <f t="shared" si="47"/>
        <v>202137</v>
      </c>
      <c r="AF795" s="180">
        <f t="shared" si="48"/>
        <v>202137</v>
      </c>
      <c r="AH795" s="149" t="str">
        <f>IF(B795="NET","",IFERROR(VLOOKUP(AD795,'2) Order Form'!$W$9:$W$684,1,FALSE),"Ikke med I order form"))</f>
        <v/>
      </c>
      <c r="AI795" s="171"/>
      <c r="AJ795" s="171"/>
      <c r="AK795" s="149"/>
      <c r="AL795" s="182"/>
      <c r="AM795" s="182"/>
      <c r="AN795" s="183"/>
      <c r="AP795" s="149"/>
      <c r="AQ795" s="149"/>
      <c r="AR795" s="182"/>
      <c r="AS795" s="182"/>
      <c r="AT795" s="182"/>
    </row>
    <row r="796" spans="1:46" x14ac:dyDescent="0.2">
      <c r="A796">
        <v>820255</v>
      </c>
      <c r="B796" t="s">
        <v>2324</v>
      </c>
      <c r="C796" t="s">
        <v>4226</v>
      </c>
      <c r="D796" t="s">
        <v>2325</v>
      </c>
      <c r="E796" t="s">
        <v>2161</v>
      </c>
      <c r="F796" t="s">
        <v>84</v>
      </c>
      <c r="G796" t="s">
        <v>128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C796" s="180" t="str">
        <f t="shared" si="49"/>
        <v>820255-66101-OS</v>
      </c>
      <c r="AD796" s="181">
        <f>IF(B796="NET","",IF(B796="","",IFERROR(VLOOKUP(AC796,EAN!$A:$B,2,FALSE),"MANGLER - MÅ OPPDATERE EAN-FANEN")))</f>
        <v>7048652712110</v>
      </c>
      <c r="AE796" s="180">
        <f t="shared" si="47"/>
        <v>0</v>
      </c>
      <c r="AF796" s="180">
        <f t="shared" si="48"/>
        <v>0</v>
      </c>
      <c r="AH796" s="149" t="str">
        <f>IF(B796="NET","",IFERROR(VLOOKUP(AD796,'2) Order Form'!$W$9:$W$684,1,FALSE),"Ikke med I order form"))</f>
        <v>Ikke med I order form</v>
      </c>
      <c r="AI796" s="171"/>
      <c r="AJ796" s="171"/>
      <c r="AK796" s="149"/>
      <c r="AL796" s="182"/>
      <c r="AM796" s="182"/>
      <c r="AN796" s="183"/>
      <c r="AP796" s="149"/>
      <c r="AQ796" s="149"/>
      <c r="AR796" s="182"/>
      <c r="AS796" s="182"/>
      <c r="AT796" s="182"/>
    </row>
    <row r="797" spans="1:46" x14ac:dyDescent="0.2">
      <c r="A797">
        <v>820255</v>
      </c>
      <c r="B797" t="s">
        <v>2324</v>
      </c>
      <c r="C797" t="s">
        <v>4226</v>
      </c>
      <c r="D797" t="s">
        <v>2326</v>
      </c>
      <c r="E797" t="s">
        <v>2283</v>
      </c>
      <c r="F797" t="s">
        <v>84</v>
      </c>
      <c r="G797" t="s">
        <v>128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C797" s="180" t="str">
        <f t="shared" si="49"/>
        <v>820255-88001-OS</v>
      </c>
      <c r="AD797" s="181">
        <f>IF(B797="NET","",IF(B797="","",IFERROR(VLOOKUP(AC797,EAN!$A:$B,2,FALSE),"MANGLER - MÅ OPPDATERE EAN-FANEN")))</f>
        <v>7048652712127</v>
      </c>
      <c r="AE797" s="180">
        <f t="shared" si="47"/>
        <v>0</v>
      </c>
      <c r="AF797" s="180">
        <f t="shared" si="48"/>
        <v>0</v>
      </c>
      <c r="AH797" s="149" t="str">
        <f>IF(B797="NET","",IFERROR(VLOOKUP(AD797,'2) Order Form'!$W$9:$W$684,1,FALSE),"Ikke med I order form"))</f>
        <v>Ikke med I order form</v>
      </c>
      <c r="AI797" s="171"/>
      <c r="AJ797" s="171"/>
      <c r="AK797" s="149"/>
      <c r="AL797" s="182"/>
      <c r="AM797" s="182"/>
      <c r="AN797" s="183"/>
      <c r="AP797" s="149"/>
      <c r="AQ797" s="149"/>
      <c r="AR797" s="182"/>
      <c r="AS797" s="182"/>
      <c r="AT797" s="182"/>
    </row>
    <row r="798" spans="1:46" x14ac:dyDescent="0.2">
      <c r="A798">
        <v>820255</v>
      </c>
      <c r="B798" t="s">
        <v>2324</v>
      </c>
      <c r="C798" t="s">
        <v>4226</v>
      </c>
      <c r="D798" t="s">
        <v>2236</v>
      </c>
      <c r="E798" t="s">
        <v>94</v>
      </c>
      <c r="F798" t="s">
        <v>84</v>
      </c>
      <c r="G798" t="s">
        <v>128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C798" s="180" t="str">
        <f t="shared" si="49"/>
        <v>820255-99901-OS</v>
      </c>
      <c r="AD798" s="181">
        <f>IF(B798="NET","",IF(B798="","",IFERROR(VLOOKUP(AC798,EAN!$A:$B,2,FALSE),"MANGLER - MÅ OPPDATERE EAN-FANEN")))</f>
        <v>7048652712134</v>
      </c>
      <c r="AE798" s="180">
        <f t="shared" si="47"/>
        <v>0</v>
      </c>
      <c r="AF798" s="180">
        <f t="shared" si="48"/>
        <v>0</v>
      </c>
      <c r="AH798" s="133" t="str">
        <f>IF(B798="NET","",IFERROR(VLOOKUP(AD798,'2) Order Form'!$W$9:$W$684,1,FALSE),"Ikke med I order form"))</f>
        <v>Ikke med I order form</v>
      </c>
      <c r="AJ798" s="159"/>
      <c r="AK798" s="149"/>
      <c r="AL798" s="182"/>
      <c r="AM798" s="182"/>
      <c r="AN798" s="183"/>
      <c r="AP798" s="149"/>
      <c r="AQ798" s="149"/>
      <c r="AR798" s="182"/>
      <c r="AS798" s="182"/>
      <c r="AT798" s="182"/>
    </row>
    <row r="799" spans="1:46" x14ac:dyDescent="0.2">
      <c r="A799" s="155">
        <v>820256</v>
      </c>
      <c r="B799" t="s">
        <v>292</v>
      </c>
      <c r="H799" s="155">
        <v>202137</v>
      </c>
      <c r="I799" s="155">
        <v>202137</v>
      </c>
      <c r="J799" s="155">
        <v>202137</v>
      </c>
      <c r="K799" s="155">
        <v>202137</v>
      </c>
      <c r="L799" s="155">
        <v>202137</v>
      </c>
      <c r="M799" s="155">
        <v>202137</v>
      </c>
      <c r="N799" s="155">
        <v>202137</v>
      </c>
      <c r="O799" s="155">
        <v>202137</v>
      </c>
      <c r="P799" s="155">
        <v>202137</v>
      </c>
      <c r="Q799" s="155">
        <v>202137</v>
      </c>
      <c r="R799" s="155">
        <v>202137</v>
      </c>
      <c r="S799" s="155">
        <v>202137</v>
      </c>
      <c r="T799" s="155">
        <v>202137</v>
      </c>
      <c r="U799" s="155">
        <v>202137</v>
      </c>
      <c r="V799" s="155">
        <v>202137</v>
      </c>
      <c r="W799" s="155">
        <v>202137</v>
      </c>
      <c r="X799" s="155">
        <v>202137</v>
      </c>
      <c r="Y799" s="155">
        <v>202137</v>
      </c>
      <c r="Z799" s="155">
        <v>202137</v>
      </c>
      <c r="AA799" s="155">
        <v>202137</v>
      </c>
      <c r="AC799" s="180" t="str">
        <f t="shared" si="49"/>
        <v>820256-</v>
      </c>
      <c r="AD799" s="181" t="str">
        <f>IF(B799="NET","",IF(B799="","",IFERROR(VLOOKUP(AC799,EAN!$A:$B,2,FALSE),"MANGLER - MÅ OPPDATERE EAN-FANEN")))</f>
        <v/>
      </c>
      <c r="AE799" s="180">
        <f t="shared" si="47"/>
        <v>202137</v>
      </c>
      <c r="AF799" s="180">
        <f t="shared" si="48"/>
        <v>202137</v>
      </c>
      <c r="AH799" s="149" t="str">
        <f>IF(B799="NET","",IFERROR(VLOOKUP(AD799,'2) Order Form'!$W$9:$W$684,1,FALSE),"Ikke med I order form"))</f>
        <v/>
      </c>
      <c r="AI799" s="171"/>
      <c r="AJ799" s="171"/>
      <c r="AK799" s="149"/>
      <c r="AL799" s="182"/>
      <c r="AM799" s="182"/>
      <c r="AN799" s="183"/>
      <c r="AP799" s="149"/>
      <c r="AQ799" s="149"/>
      <c r="AR799" s="182"/>
      <c r="AS799" s="182"/>
      <c r="AT799" s="182"/>
    </row>
    <row r="800" spans="1:46" x14ac:dyDescent="0.2">
      <c r="A800">
        <v>820256</v>
      </c>
      <c r="B800" t="s">
        <v>2327</v>
      </c>
      <c r="C800" t="s">
        <v>4226</v>
      </c>
      <c r="D800" t="s">
        <v>2328</v>
      </c>
      <c r="E800" t="s">
        <v>2312</v>
      </c>
      <c r="F800" t="s">
        <v>84</v>
      </c>
      <c r="G800" t="s">
        <v>128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C800" s="180" t="str">
        <f t="shared" si="49"/>
        <v>820256-10002-OS</v>
      </c>
      <c r="AD800" s="181">
        <f>IF(B800="NET","",IF(B800="","",IFERROR(VLOOKUP(AC800,EAN!$A:$B,2,FALSE),"MANGLER - MÅ OPPDATERE EAN-FANEN")))</f>
        <v>7048652712080</v>
      </c>
      <c r="AE800" s="180">
        <f t="shared" si="47"/>
        <v>0</v>
      </c>
      <c r="AF800" s="180">
        <f t="shared" si="48"/>
        <v>0</v>
      </c>
      <c r="AH800" s="149" t="str">
        <f>IF(B800="NET","",IFERROR(VLOOKUP(AD800,'2) Order Form'!$W$9:$W$684,1,FALSE),"Ikke med I order form"))</f>
        <v>Ikke med I order form</v>
      </c>
      <c r="AI800" s="171"/>
      <c r="AJ800" s="171"/>
      <c r="AK800" s="149"/>
      <c r="AL800" s="182"/>
      <c r="AM800" s="182"/>
      <c r="AN800" s="183"/>
      <c r="AP800" s="149"/>
      <c r="AQ800" s="149"/>
      <c r="AR800" s="182"/>
      <c r="AS800" s="182"/>
      <c r="AT800" s="182"/>
    </row>
    <row r="801" spans="1:46" x14ac:dyDescent="0.2">
      <c r="A801">
        <v>820256</v>
      </c>
      <c r="B801" t="s">
        <v>2327</v>
      </c>
      <c r="C801" t="s">
        <v>4226</v>
      </c>
      <c r="D801" t="s">
        <v>2329</v>
      </c>
      <c r="E801" t="s">
        <v>2305</v>
      </c>
      <c r="F801" t="s">
        <v>84</v>
      </c>
      <c r="G801" t="s">
        <v>128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C801" s="180" t="str">
        <f t="shared" si="49"/>
        <v>820256-55503-OS</v>
      </c>
      <c r="AD801" s="181">
        <f>IF(B801="NET","",IF(B801="","",IFERROR(VLOOKUP(AC801,EAN!$A:$B,2,FALSE),"MANGLER - MÅ OPPDATERE EAN-FANEN")))</f>
        <v>7048652712097</v>
      </c>
      <c r="AE801" s="180">
        <f t="shared" si="47"/>
        <v>0</v>
      </c>
      <c r="AF801" s="180">
        <f t="shared" si="48"/>
        <v>0</v>
      </c>
      <c r="AH801" s="149" t="str">
        <f>IF(B801="NET","",IFERROR(VLOOKUP(AD801,'2) Order Form'!$W$9:$W$684,1,FALSE),"Ikke med I order form"))</f>
        <v>Ikke med I order form</v>
      </c>
      <c r="AI801" s="171"/>
      <c r="AJ801" s="171"/>
      <c r="AK801" s="149"/>
      <c r="AL801" s="182"/>
      <c r="AM801" s="182"/>
      <c r="AN801" s="183"/>
      <c r="AP801" s="149"/>
      <c r="AQ801" s="149"/>
      <c r="AR801" s="182"/>
      <c r="AS801" s="182"/>
      <c r="AT801" s="182"/>
    </row>
    <row r="802" spans="1:46" x14ac:dyDescent="0.2">
      <c r="A802">
        <v>820256</v>
      </c>
      <c r="B802" t="s">
        <v>2327</v>
      </c>
      <c r="C802" t="s">
        <v>4226</v>
      </c>
      <c r="D802" t="s">
        <v>2325</v>
      </c>
      <c r="E802" t="s">
        <v>2161</v>
      </c>
      <c r="F802" t="s">
        <v>84</v>
      </c>
      <c r="G802" t="s">
        <v>128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C802" s="180" t="str">
        <f t="shared" si="49"/>
        <v>820256-66101-OS</v>
      </c>
      <c r="AD802" s="181">
        <f>IF(B802="NET","",IF(B802="","",IFERROR(VLOOKUP(AC802,EAN!$A:$B,2,FALSE),"MANGLER - MÅ OPPDATERE EAN-FANEN")))</f>
        <v>7048652712103</v>
      </c>
      <c r="AE802" s="180">
        <f t="shared" si="47"/>
        <v>0</v>
      </c>
      <c r="AF802" s="180">
        <f t="shared" si="48"/>
        <v>0</v>
      </c>
      <c r="AH802" s="149" t="str">
        <f>IF(B802="NET","",IFERROR(VLOOKUP(AD802,'2) Order Form'!$W$9:$W$684,1,FALSE),"Ikke med I order form"))</f>
        <v>Ikke med I order form</v>
      </c>
      <c r="AI802" s="171"/>
      <c r="AJ802" s="171"/>
      <c r="AK802" s="149"/>
      <c r="AL802" s="182"/>
      <c r="AM802" s="182"/>
      <c r="AN802" s="183"/>
      <c r="AP802" s="149"/>
      <c r="AQ802" s="149"/>
      <c r="AR802" s="182"/>
      <c r="AS802" s="182"/>
      <c r="AT802" s="182"/>
    </row>
    <row r="803" spans="1:46" x14ac:dyDescent="0.2">
      <c r="A803" s="155">
        <v>820260</v>
      </c>
      <c r="B803" t="s">
        <v>292</v>
      </c>
      <c r="H803" s="155">
        <v>202137</v>
      </c>
      <c r="I803" s="155">
        <v>202137</v>
      </c>
      <c r="J803" s="155">
        <v>202137</v>
      </c>
      <c r="K803" s="155">
        <v>202137</v>
      </c>
      <c r="L803" s="155">
        <v>202137</v>
      </c>
      <c r="M803" s="155">
        <v>202137</v>
      </c>
      <c r="N803" s="155">
        <v>202137</v>
      </c>
      <c r="O803" s="155">
        <v>202137</v>
      </c>
      <c r="P803" s="155">
        <v>202137</v>
      </c>
      <c r="Q803" s="155">
        <v>202137</v>
      </c>
      <c r="R803" s="155">
        <v>202137</v>
      </c>
      <c r="S803" s="155">
        <v>202137</v>
      </c>
      <c r="T803" s="155">
        <v>202137</v>
      </c>
      <c r="U803" s="155">
        <v>202137</v>
      </c>
      <c r="V803" s="155">
        <v>202137</v>
      </c>
      <c r="W803" s="155">
        <v>202137</v>
      </c>
      <c r="X803" s="155">
        <v>202137</v>
      </c>
      <c r="Y803" s="155">
        <v>202137</v>
      </c>
      <c r="Z803" s="155">
        <v>202137</v>
      </c>
      <c r="AA803" s="155">
        <v>202137</v>
      </c>
      <c r="AC803" s="180" t="str">
        <f t="shared" si="49"/>
        <v>820260-</v>
      </c>
      <c r="AD803" s="181" t="str">
        <f>IF(B803="NET","",IF(B803="","",IFERROR(VLOOKUP(AC803,EAN!$A:$B,2,FALSE),"MANGLER - MÅ OPPDATERE EAN-FANEN")))</f>
        <v/>
      </c>
      <c r="AE803" s="180">
        <f t="shared" si="47"/>
        <v>202137</v>
      </c>
      <c r="AF803" s="180">
        <f t="shared" si="48"/>
        <v>202137</v>
      </c>
      <c r="AH803" s="149" t="str">
        <f>IF(B803="NET","",IFERROR(VLOOKUP(AD803,'2) Order Form'!$W$9:$W$684,1,FALSE),"Ikke med I order form"))</f>
        <v/>
      </c>
      <c r="AI803" s="171"/>
      <c r="AJ803" s="171"/>
      <c r="AK803" s="149"/>
      <c r="AL803" s="182"/>
      <c r="AM803" s="182"/>
      <c r="AN803" s="183"/>
      <c r="AP803" s="149"/>
      <c r="AQ803" s="149"/>
      <c r="AR803" s="182"/>
      <c r="AS803" s="182"/>
      <c r="AT803" s="182"/>
    </row>
    <row r="804" spans="1:46" x14ac:dyDescent="0.2">
      <c r="A804">
        <v>820260</v>
      </c>
      <c r="B804" t="s">
        <v>2330</v>
      </c>
      <c r="C804" t="s">
        <v>4226</v>
      </c>
      <c r="D804" t="s">
        <v>2331</v>
      </c>
      <c r="E804" t="s">
        <v>2312</v>
      </c>
      <c r="F804" t="s">
        <v>8</v>
      </c>
      <c r="G804" t="s">
        <v>128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C804" s="180" t="str">
        <f t="shared" si="49"/>
        <v>820260-10002-S</v>
      </c>
      <c r="AD804" s="181">
        <f>IF(B804="NET","",IF(B804="","",IFERROR(VLOOKUP(AC804,EAN!$A:$B,2,FALSE),"MANGLER - MÅ OPPDATERE EAN-FANEN")))</f>
        <v>7048652710543</v>
      </c>
      <c r="AE804" s="180">
        <f t="shared" si="47"/>
        <v>0</v>
      </c>
      <c r="AF804" s="180">
        <f t="shared" si="48"/>
        <v>0</v>
      </c>
      <c r="AH804" s="149" t="str">
        <f>IF(B804="NET","",IFERROR(VLOOKUP(AD804,'2) Order Form'!$W$9:$W$684,1,FALSE),"Ikke med I order form"))</f>
        <v>Ikke med I order form</v>
      </c>
      <c r="AI804" s="171"/>
      <c r="AJ804" s="171"/>
      <c r="AK804" s="149"/>
      <c r="AL804" s="182"/>
      <c r="AM804" s="182"/>
      <c r="AN804" s="183"/>
      <c r="AP804" s="149"/>
      <c r="AQ804" s="149"/>
      <c r="AR804" s="182"/>
      <c r="AS804" s="182"/>
      <c r="AT804" s="182"/>
    </row>
    <row r="805" spans="1:46" x14ac:dyDescent="0.2">
      <c r="A805">
        <v>820260</v>
      </c>
      <c r="B805" t="s">
        <v>2330</v>
      </c>
      <c r="C805" t="s">
        <v>4226</v>
      </c>
      <c r="D805" t="s">
        <v>2332</v>
      </c>
      <c r="E805" t="s">
        <v>2312</v>
      </c>
      <c r="F805" t="s">
        <v>7</v>
      </c>
      <c r="G805" t="s">
        <v>128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C805" s="180" t="str">
        <f t="shared" si="49"/>
        <v>820260-10002-M</v>
      </c>
      <c r="AD805" s="181">
        <f>IF(B805="NET","",IF(B805="","",IFERROR(VLOOKUP(AC805,EAN!$A:$B,2,FALSE),"MANGLER - MÅ OPPDATERE EAN-FANEN")))</f>
        <v>7048652710536</v>
      </c>
      <c r="AE805" s="180">
        <f t="shared" si="47"/>
        <v>0</v>
      </c>
      <c r="AF805" s="180">
        <f t="shared" si="48"/>
        <v>0</v>
      </c>
      <c r="AH805" s="149" t="str">
        <f>IF(B805="NET","",IFERROR(VLOOKUP(AD805,'2) Order Form'!$W$9:$W$684,1,FALSE),"Ikke med I order form"))</f>
        <v>Ikke med I order form</v>
      </c>
      <c r="AI805" s="171"/>
      <c r="AJ805" s="171"/>
      <c r="AK805" s="149"/>
      <c r="AL805" s="182"/>
      <c r="AM805" s="182"/>
      <c r="AN805" s="183"/>
      <c r="AP805" s="149"/>
      <c r="AQ805" s="149"/>
      <c r="AR805" s="182"/>
      <c r="AS805" s="182"/>
      <c r="AT805" s="182"/>
    </row>
    <row r="806" spans="1:46" x14ac:dyDescent="0.2">
      <c r="A806">
        <v>820260</v>
      </c>
      <c r="B806" t="s">
        <v>2330</v>
      </c>
      <c r="C806" t="s">
        <v>4226</v>
      </c>
      <c r="D806" t="s">
        <v>2333</v>
      </c>
      <c r="E806" t="s">
        <v>2312</v>
      </c>
      <c r="F806" t="s">
        <v>67</v>
      </c>
      <c r="G806" t="s">
        <v>128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C806" s="180" t="str">
        <f t="shared" si="49"/>
        <v>820260-10002-L</v>
      </c>
      <c r="AD806" s="181">
        <f>IF(B806="NET","",IF(B806="","",IFERROR(VLOOKUP(AC806,EAN!$A:$B,2,FALSE),"MANGLER - MÅ OPPDATERE EAN-FANEN")))</f>
        <v>7048652710529</v>
      </c>
      <c r="AE806" s="180">
        <f t="shared" si="47"/>
        <v>0</v>
      </c>
      <c r="AF806" s="180">
        <f t="shared" si="48"/>
        <v>0</v>
      </c>
      <c r="AH806" s="149" t="str">
        <f>IF(B806="NET","",IFERROR(VLOOKUP(AD806,'2) Order Form'!$W$9:$W$684,1,FALSE),"Ikke med I order form"))</f>
        <v>Ikke med I order form</v>
      </c>
      <c r="AI806" s="171"/>
      <c r="AJ806" s="171"/>
      <c r="AK806" s="149"/>
      <c r="AL806" s="182"/>
      <c r="AM806" s="182"/>
      <c r="AN806" s="183"/>
      <c r="AP806" s="149"/>
      <c r="AQ806" s="149"/>
      <c r="AR806" s="182"/>
      <c r="AS806" s="182"/>
      <c r="AT806" s="182"/>
    </row>
    <row r="807" spans="1:46" x14ac:dyDescent="0.2">
      <c r="A807">
        <v>820260</v>
      </c>
      <c r="B807" t="s">
        <v>2330</v>
      </c>
      <c r="C807" t="s">
        <v>4226</v>
      </c>
      <c r="D807" t="s">
        <v>2334</v>
      </c>
      <c r="E807" t="s">
        <v>2312</v>
      </c>
      <c r="F807" t="s">
        <v>68</v>
      </c>
      <c r="G807" t="s">
        <v>128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C807" s="180" t="str">
        <f t="shared" si="49"/>
        <v>820260-10002-XL</v>
      </c>
      <c r="AD807" s="181">
        <f>IF(B807="NET","",IF(B807="","",IFERROR(VLOOKUP(AC807,EAN!$A:$B,2,FALSE),"MANGLER - MÅ OPPDATERE EAN-FANEN")))</f>
        <v>7048652710550</v>
      </c>
      <c r="AE807" s="180">
        <f t="shared" si="47"/>
        <v>0</v>
      </c>
      <c r="AF807" s="180">
        <f t="shared" si="48"/>
        <v>0</v>
      </c>
      <c r="AH807" s="133" t="str">
        <f>IF(B807="NET","",IFERROR(VLOOKUP(AD807,'2) Order Form'!$W$9:$W$684,1,FALSE),"Ikke med I order form"))</f>
        <v>Ikke med I order form</v>
      </c>
      <c r="AJ807" s="159"/>
      <c r="AK807" s="149"/>
      <c r="AL807" s="182"/>
      <c r="AM807" s="182"/>
      <c r="AN807" s="183"/>
      <c r="AP807" s="149"/>
      <c r="AQ807" s="149"/>
      <c r="AR807" s="182"/>
      <c r="AS807" s="182"/>
      <c r="AT807" s="182"/>
    </row>
    <row r="808" spans="1:46" x14ac:dyDescent="0.2">
      <c r="A808">
        <v>820260</v>
      </c>
      <c r="B808" t="s">
        <v>2330</v>
      </c>
      <c r="C808" t="s">
        <v>4226</v>
      </c>
      <c r="D808" t="s">
        <v>2152</v>
      </c>
      <c r="E808" t="s">
        <v>94</v>
      </c>
      <c r="F808" t="s">
        <v>8</v>
      </c>
      <c r="G808" t="s">
        <v>128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C808" s="180" t="str">
        <f t="shared" si="49"/>
        <v>820260-99901-S</v>
      </c>
      <c r="AD808" s="181">
        <f>IF(B808="NET","",IF(B808="","",IFERROR(VLOOKUP(AC808,EAN!$A:$B,2,FALSE),"MANGLER - MÅ OPPDATERE EAN-FANEN")))</f>
        <v>7048652710581</v>
      </c>
      <c r="AE808" s="180">
        <f t="shared" si="47"/>
        <v>0</v>
      </c>
      <c r="AF808" s="180">
        <f t="shared" si="48"/>
        <v>0</v>
      </c>
      <c r="AH808" s="149" t="str">
        <f>IF(B808="NET","",IFERROR(VLOOKUP(AD808,'2) Order Form'!$W$9:$W$684,1,FALSE),"Ikke med I order form"))</f>
        <v>Ikke med I order form</v>
      </c>
      <c r="AI808" s="171"/>
      <c r="AJ808" s="171"/>
      <c r="AK808" s="149"/>
      <c r="AL808" s="182"/>
      <c r="AM808" s="182"/>
      <c r="AN808" s="183"/>
      <c r="AP808" s="149"/>
      <c r="AQ808" s="149"/>
      <c r="AR808" s="182"/>
      <c r="AS808" s="182"/>
      <c r="AT808" s="182"/>
    </row>
    <row r="809" spans="1:46" x14ac:dyDescent="0.2">
      <c r="A809">
        <v>820260</v>
      </c>
      <c r="B809" t="s">
        <v>2330</v>
      </c>
      <c r="C809" t="s">
        <v>4226</v>
      </c>
      <c r="D809" t="s">
        <v>2153</v>
      </c>
      <c r="E809" t="s">
        <v>94</v>
      </c>
      <c r="F809" t="s">
        <v>7</v>
      </c>
      <c r="G809" t="s">
        <v>128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C809" s="180" t="str">
        <f t="shared" si="49"/>
        <v>820260-99901-M</v>
      </c>
      <c r="AD809" s="181">
        <f>IF(B809="NET","",IF(B809="","",IFERROR(VLOOKUP(AC809,EAN!$A:$B,2,FALSE),"MANGLER - MÅ OPPDATERE EAN-FANEN")))</f>
        <v>7048652710574</v>
      </c>
      <c r="AE809" s="180">
        <f t="shared" si="47"/>
        <v>0</v>
      </c>
      <c r="AF809" s="180">
        <f t="shared" si="48"/>
        <v>0</v>
      </c>
      <c r="AH809" s="149" t="str">
        <f>IF(B809="NET","",IFERROR(VLOOKUP(AD809,'2) Order Form'!$W$9:$W$684,1,FALSE),"Ikke med I order form"))</f>
        <v>Ikke med I order form</v>
      </c>
      <c r="AI809" s="171"/>
      <c r="AJ809" s="171"/>
      <c r="AK809" s="149"/>
      <c r="AL809" s="182"/>
      <c r="AM809" s="182"/>
      <c r="AN809" s="183"/>
      <c r="AP809" s="149"/>
      <c r="AQ809" s="149"/>
      <c r="AR809" s="182"/>
      <c r="AS809" s="182"/>
      <c r="AT809" s="182"/>
    </row>
    <row r="810" spans="1:46" x14ac:dyDescent="0.2">
      <c r="A810">
        <v>820260</v>
      </c>
      <c r="B810" t="s">
        <v>2330</v>
      </c>
      <c r="C810" t="s">
        <v>4226</v>
      </c>
      <c r="D810" t="s">
        <v>2154</v>
      </c>
      <c r="E810" t="s">
        <v>94</v>
      </c>
      <c r="F810" t="s">
        <v>67</v>
      </c>
      <c r="G810" t="s">
        <v>128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C810" s="180" t="str">
        <f t="shared" si="49"/>
        <v>820260-99901-L</v>
      </c>
      <c r="AD810" s="181">
        <f>IF(B810="NET","",IF(B810="","",IFERROR(VLOOKUP(AC810,EAN!$A:$B,2,FALSE),"MANGLER - MÅ OPPDATERE EAN-FANEN")))</f>
        <v>7048652710567</v>
      </c>
      <c r="AE810" s="180">
        <f t="shared" si="47"/>
        <v>0</v>
      </c>
      <c r="AF810" s="180">
        <f t="shared" si="48"/>
        <v>0</v>
      </c>
      <c r="AH810" s="149" t="str">
        <f>IF(B810="NET","",IFERROR(VLOOKUP(AD810,'2) Order Form'!$W$9:$W$684,1,FALSE),"Ikke med I order form"))</f>
        <v>Ikke med I order form</v>
      </c>
      <c r="AI810" s="171"/>
      <c r="AJ810" s="171"/>
      <c r="AK810" s="149"/>
      <c r="AL810" s="182"/>
      <c r="AM810" s="182"/>
      <c r="AN810" s="183"/>
      <c r="AP810" s="149"/>
      <c r="AQ810" s="149"/>
      <c r="AR810" s="182"/>
      <c r="AS810" s="182"/>
      <c r="AT810" s="182"/>
    </row>
    <row r="811" spans="1:46" x14ac:dyDescent="0.2">
      <c r="A811">
        <v>820260</v>
      </c>
      <c r="B811" t="s">
        <v>2330</v>
      </c>
      <c r="C811" t="s">
        <v>4226</v>
      </c>
      <c r="D811" t="s">
        <v>2155</v>
      </c>
      <c r="E811" t="s">
        <v>94</v>
      </c>
      <c r="F811" t="s">
        <v>68</v>
      </c>
      <c r="G811" t="s">
        <v>128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C811" s="180" t="str">
        <f t="shared" si="49"/>
        <v>820260-99901-XL</v>
      </c>
      <c r="AD811" s="181">
        <f>IF(B811="NET","",IF(B811="","",IFERROR(VLOOKUP(AC811,EAN!$A:$B,2,FALSE),"MANGLER - MÅ OPPDATERE EAN-FANEN")))</f>
        <v>7048652710598</v>
      </c>
      <c r="AE811" s="180">
        <f t="shared" si="47"/>
        <v>0</v>
      </c>
      <c r="AF811" s="180">
        <f t="shared" si="48"/>
        <v>0</v>
      </c>
      <c r="AH811" s="149" t="str">
        <f>IF(B811="NET","",IFERROR(VLOOKUP(AD811,'2) Order Form'!$W$9:$W$684,1,FALSE),"Ikke med I order form"))</f>
        <v>Ikke med I order form</v>
      </c>
      <c r="AI811" s="171"/>
      <c r="AJ811" s="171"/>
      <c r="AK811" s="149"/>
      <c r="AL811" s="182"/>
      <c r="AM811" s="182"/>
      <c r="AN811" s="183"/>
      <c r="AP811" s="149"/>
      <c r="AQ811" s="149"/>
      <c r="AR811" s="182"/>
      <c r="AS811" s="182"/>
      <c r="AT811" s="182"/>
    </row>
    <row r="812" spans="1:46" x14ac:dyDescent="0.2">
      <c r="A812" s="155">
        <v>820261</v>
      </c>
      <c r="B812" t="s">
        <v>292</v>
      </c>
      <c r="H812" s="155">
        <v>202137</v>
      </c>
      <c r="I812" s="155">
        <v>202137</v>
      </c>
      <c r="J812" s="155">
        <v>202137</v>
      </c>
      <c r="K812" s="155">
        <v>202137</v>
      </c>
      <c r="L812" s="155">
        <v>202137</v>
      </c>
      <c r="M812" s="155">
        <v>202137</v>
      </c>
      <c r="N812" s="155">
        <v>202137</v>
      </c>
      <c r="O812" s="155">
        <v>202137</v>
      </c>
      <c r="P812" s="155">
        <v>202137</v>
      </c>
      <c r="Q812" s="155">
        <v>202137</v>
      </c>
      <c r="R812" s="155">
        <v>202137</v>
      </c>
      <c r="S812" s="155">
        <v>202137</v>
      </c>
      <c r="T812" s="155">
        <v>202137</v>
      </c>
      <c r="U812" s="155">
        <v>202137</v>
      </c>
      <c r="V812" s="155">
        <v>202137</v>
      </c>
      <c r="W812" s="155">
        <v>202137</v>
      </c>
      <c r="X812" s="155">
        <v>202137</v>
      </c>
      <c r="Y812" s="155">
        <v>202137</v>
      </c>
      <c r="Z812" s="155">
        <v>202137</v>
      </c>
      <c r="AA812" s="155">
        <v>202137</v>
      </c>
      <c r="AC812" s="180" t="str">
        <f t="shared" si="49"/>
        <v>820261-</v>
      </c>
      <c r="AD812" s="181" t="str">
        <f>IF(B812="NET","",IF(B812="","",IFERROR(VLOOKUP(AC812,EAN!$A:$B,2,FALSE),"MANGLER - MÅ OPPDATERE EAN-FANEN")))</f>
        <v/>
      </c>
      <c r="AE812" s="180">
        <f t="shared" si="47"/>
        <v>202137</v>
      </c>
      <c r="AF812" s="180">
        <f t="shared" si="48"/>
        <v>202137</v>
      </c>
      <c r="AH812" s="133" t="str">
        <f>IF(B812="NET","",IFERROR(VLOOKUP(AD812,'2) Order Form'!$W$9:$W$684,1,FALSE),"Ikke med I order form"))</f>
        <v/>
      </c>
      <c r="AJ812" s="159"/>
      <c r="AK812" s="149"/>
      <c r="AL812" s="182"/>
      <c r="AM812" s="182"/>
      <c r="AN812" s="183"/>
      <c r="AP812" s="149"/>
      <c r="AQ812" s="149"/>
      <c r="AR812" s="182"/>
      <c r="AS812" s="182"/>
      <c r="AT812" s="182"/>
    </row>
    <row r="813" spans="1:46" x14ac:dyDescent="0.2">
      <c r="A813">
        <v>820261</v>
      </c>
      <c r="B813" t="s">
        <v>2335</v>
      </c>
      <c r="C813" t="s">
        <v>4226</v>
      </c>
      <c r="D813" t="s">
        <v>2158</v>
      </c>
      <c r="E813" t="s">
        <v>94</v>
      </c>
      <c r="F813" t="s">
        <v>69</v>
      </c>
      <c r="G813" t="s">
        <v>128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C813" s="180" t="str">
        <f t="shared" si="49"/>
        <v>820261-99901-XS</v>
      </c>
      <c r="AD813" s="181">
        <f>IF(B813="NET","",IF(B813="","",IFERROR(VLOOKUP(AC813,EAN!$A:$B,2,FALSE),"MANGLER - MÅ OPPDATERE EAN-FANEN")))</f>
        <v>7048652710512</v>
      </c>
      <c r="AE813" s="180">
        <f t="shared" si="47"/>
        <v>0</v>
      </c>
      <c r="AF813" s="180">
        <f t="shared" si="48"/>
        <v>0</v>
      </c>
      <c r="AH813" s="149" t="str">
        <f>IF(B813="NET","",IFERROR(VLOOKUP(AD813,'2) Order Form'!$W$9:$W$684,1,FALSE),"Ikke med I order form"))</f>
        <v>Ikke med I order form</v>
      </c>
      <c r="AI813" s="171"/>
      <c r="AJ813" s="171"/>
      <c r="AK813" s="149"/>
      <c r="AL813" s="182"/>
      <c r="AM813" s="182"/>
      <c r="AN813" s="183"/>
      <c r="AP813" s="149"/>
      <c r="AQ813" s="149"/>
      <c r="AR813" s="182"/>
      <c r="AS813" s="182"/>
      <c r="AT813" s="182"/>
    </row>
    <row r="814" spans="1:46" x14ac:dyDescent="0.2">
      <c r="A814">
        <v>820261</v>
      </c>
      <c r="B814" t="s">
        <v>2335</v>
      </c>
      <c r="C814" t="s">
        <v>4226</v>
      </c>
      <c r="D814" t="s">
        <v>2152</v>
      </c>
      <c r="E814" t="s">
        <v>94</v>
      </c>
      <c r="F814" t="s">
        <v>8</v>
      </c>
      <c r="G814" t="s">
        <v>128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C814" s="180" t="str">
        <f t="shared" si="49"/>
        <v>820261-99901-S</v>
      </c>
      <c r="AD814" s="181">
        <f>IF(B814="NET","",IF(B814="","",IFERROR(VLOOKUP(AC814,EAN!$A:$B,2,FALSE),"MANGLER - MÅ OPPDATERE EAN-FANEN")))</f>
        <v>7048652710505</v>
      </c>
      <c r="AE814" s="180">
        <f t="shared" si="47"/>
        <v>0</v>
      </c>
      <c r="AF814" s="180">
        <f t="shared" si="48"/>
        <v>0</v>
      </c>
      <c r="AH814" s="149" t="str">
        <f>IF(B814="NET","",IFERROR(VLOOKUP(AD814,'2) Order Form'!$W$9:$W$684,1,FALSE),"Ikke med I order form"))</f>
        <v>Ikke med I order form</v>
      </c>
      <c r="AI814" s="171"/>
      <c r="AJ814" s="171"/>
      <c r="AK814" s="149"/>
      <c r="AL814" s="182"/>
      <c r="AM814" s="182"/>
      <c r="AN814" s="183"/>
      <c r="AP814" s="149"/>
      <c r="AQ814" s="149"/>
      <c r="AR814" s="182"/>
      <c r="AS814" s="182"/>
      <c r="AT814" s="182"/>
    </row>
    <row r="815" spans="1:46" x14ac:dyDescent="0.2">
      <c r="A815">
        <v>820261</v>
      </c>
      <c r="B815" t="s">
        <v>2335</v>
      </c>
      <c r="C815" t="s">
        <v>4226</v>
      </c>
      <c r="D815" t="s">
        <v>2153</v>
      </c>
      <c r="E815" t="s">
        <v>94</v>
      </c>
      <c r="F815" t="s">
        <v>7</v>
      </c>
      <c r="G815" t="s">
        <v>128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C815" s="180" t="str">
        <f t="shared" si="49"/>
        <v>820261-99901-M</v>
      </c>
      <c r="AD815" s="181">
        <f>IF(B815="NET","",IF(B815="","",IFERROR(VLOOKUP(AC815,EAN!$A:$B,2,FALSE),"MANGLER - MÅ OPPDATERE EAN-FANEN")))</f>
        <v>7048652710499</v>
      </c>
      <c r="AE815" s="180">
        <f t="shared" si="47"/>
        <v>0</v>
      </c>
      <c r="AF815" s="180">
        <f t="shared" si="48"/>
        <v>0</v>
      </c>
      <c r="AH815" s="149" t="str">
        <f>IF(B815="NET","",IFERROR(VLOOKUP(AD815,'2) Order Form'!$W$9:$W$684,1,FALSE),"Ikke med I order form"))</f>
        <v>Ikke med I order form</v>
      </c>
      <c r="AI815" s="171"/>
      <c r="AJ815" s="171"/>
      <c r="AK815" s="149"/>
      <c r="AL815" s="182"/>
      <c r="AM815" s="182"/>
      <c r="AN815" s="183"/>
      <c r="AP815" s="149"/>
      <c r="AQ815" s="149"/>
      <c r="AR815" s="182"/>
      <c r="AS815" s="182"/>
      <c r="AT815" s="182"/>
    </row>
    <row r="816" spans="1:46" x14ac:dyDescent="0.2">
      <c r="A816">
        <v>820261</v>
      </c>
      <c r="B816" t="s">
        <v>2335</v>
      </c>
      <c r="C816" t="s">
        <v>4226</v>
      </c>
      <c r="D816" t="s">
        <v>2154</v>
      </c>
      <c r="E816" t="s">
        <v>94</v>
      </c>
      <c r="F816" t="s">
        <v>67</v>
      </c>
      <c r="G816" t="s">
        <v>128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C816" s="180" t="str">
        <f t="shared" si="49"/>
        <v>820261-99901-L</v>
      </c>
      <c r="AD816" s="181">
        <f>IF(B816="NET","",IF(B816="","",IFERROR(VLOOKUP(AC816,EAN!$A:$B,2,FALSE),"MANGLER - MÅ OPPDATERE EAN-FANEN")))</f>
        <v>7048652710482</v>
      </c>
      <c r="AE816" s="180">
        <f t="shared" si="47"/>
        <v>0</v>
      </c>
      <c r="AF816" s="180">
        <f t="shared" si="48"/>
        <v>0</v>
      </c>
      <c r="AH816" s="149" t="str">
        <f>IF(B816="NET","",IFERROR(VLOOKUP(AD816,'2) Order Form'!$W$9:$W$684,1,FALSE),"Ikke med I order form"))</f>
        <v>Ikke med I order form</v>
      </c>
      <c r="AI816" s="171"/>
      <c r="AJ816" s="171"/>
      <c r="AK816" s="149"/>
      <c r="AL816" s="182"/>
      <c r="AM816" s="182"/>
      <c r="AN816" s="183"/>
      <c r="AP816" s="149"/>
      <c r="AQ816" s="149"/>
      <c r="AR816" s="182"/>
      <c r="AS816" s="182"/>
      <c r="AT816" s="182"/>
    </row>
    <row r="817" spans="1:46" x14ac:dyDescent="0.2">
      <c r="A817" s="155">
        <v>820262</v>
      </c>
      <c r="B817" t="s">
        <v>292</v>
      </c>
      <c r="H817" s="155">
        <v>202137</v>
      </c>
      <c r="I817" s="155">
        <v>202137</v>
      </c>
      <c r="J817" s="155">
        <v>202137</v>
      </c>
      <c r="K817" s="155">
        <v>202137</v>
      </c>
      <c r="L817" s="155">
        <v>202137</v>
      </c>
      <c r="M817" s="155">
        <v>202137</v>
      </c>
      <c r="N817" s="155">
        <v>202137</v>
      </c>
      <c r="O817" s="155">
        <v>202137</v>
      </c>
      <c r="P817" s="155">
        <v>202137</v>
      </c>
      <c r="Q817" s="155">
        <v>202137</v>
      </c>
      <c r="R817" s="155">
        <v>202137</v>
      </c>
      <c r="S817" s="155">
        <v>202137</v>
      </c>
      <c r="T817" s="155">
        <v>202137</v>
      </c>
      <c r="U817" s="155">
        <v>202137</v>
      </c>
      <c r="V817" s="155">
        <v>202137</v>
      </c>
      <c r="W817" s="155">
        <v>202137</v>
      </c>
      <c r="X817" s="155">
        <v>202137</v>
      </c>
      <c r="Y817" s="155">
        <v>202137</v>
      </c>
      <c r="Z817" s="155">
        <v>202137</v>
      </c>
      <c r="AA817" s="155">
        <v>202137</v>
      </c>
      <c r="AC817" s="180" t="str">
        <f t="shared" si="49"/>
        <v>820262-</v>
      </c>
      <c r="AD817" s="181" t="str">
        <f>IF(B817="NET","",IF(B817="","",IFERROR(VLOOKUP(AC817,EAN!$A:$B,2,FALSE),"MANGLER - MÅ OPPDATERE EAN-FANEN")))</f>
        <v/>
      </c>
      <c r="AE817" s="180">
        <f t="shared" si="47"/>
        <v>202137</v>
      </c>
      <c r="AF817" s="180">
        <f t="shared" si="48"/>
        <v>202137</v>
      </c>
      <c r="AH817" s="149" t="str">
        <f>IF(B817="NET","",IFERROR(VLOOKUP(AD817,'2) Order Form'!$W$9:$W$684,1,FALSE),"Ikke med I order form"))</f>
        <v/>
      </c>
      <c r="AI817" s="171"/>
      <c r="AJ817" s="171"/>
      <c r="AK817" s="149"/>
      <c r="AL817" s="182"/>
      <c r="AM817" s="182"/>
      <c r="AN817" s="183"/>
      <c r="AP817" s="149"/>
      <c r="AQ817" s="149"/>
      <c r="AR817" s="182"/>
      <c r="AS817" s="182"/>
      <c r="AT817" s="182"/>
    </row>
    <row r="818" spans="1:46" x14ac:dyDescent="0.2">
      <c r="A818">
        <v>820262</v>
      </c>
      <c r="B818" t="s">
        <v>2336</v>
      </c>
      <c r="C818" t="s">
        <v>4226</v>
      </c>
      <c r="D818" t="s">
        <v>2152</v>
      </c>
      <c r="E818" t="s">
        <v>94</v>
      </c>
      <c r="F818" t="s">
        <v>8</v>
      </c>
      <c r="G818" t="s">
        <v>128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C818" s="180" t="str">
        <f t="shared" si="49"/>
        <v>820262-99901-S</v>
      </c>
      <c r="AD818" s="181">
        <f>IF(B818="NET","",IF(B818="","",IFERROR(VLOOKUP(AC818,EAN!$A:$B,2,FALSE),"MANGLER - MÅ OPPDATERE EAN-FANEN")))</f>
        <v>7048652710420</v>
      </c>
      <c r="AE818" s="180">
        <f t="shared" si="47"/>
        <v>0</v>
      </c>
      <c r="AF818" s="180">
        <f t="shared" si="48"/>
        <v>0</v>
      </c>
      <c r="AH818" s="149" t="str">
        <f>IF(B818="NET","",IFERROR(VLOOKUP(AD818,'2) Order Form'!$W$9:$W$684,1,FALSE),"Ikke med I order form"))</f>
        <v>Ikke med I order form</v>
      </c>
      <c r="AI818" s="171"/>
      <c r="AJ818" s="171"/>
      <c r="AK818" s="149"/>
      <c r="AL818" s="182"/>
      <c r="AM818" s="182"/>
      <c r="AN818" s="183"/>
      <c r="AP818" s="149"/>
      <c r="AQ818" s="149"/>
      <c r="AR818" s="182"/>
      <c r="AS818" s="182"/>
      <c r="AT818" s="182"/>
    </row>
    <row r="819" spans="1:46" x14ac:dyDescent="0.2">
      <c r="A819">
        <v>820262</v>
      </c>
      <c r="B819" t="s">
        <v>2336</v>
      </c>
      <c r="C819" t="s">
        <v>4226</v>
      </c>
      <c r="D819" t="s">
        <v>2153</v>
      </c>
      <c r="E819" t="s">
        <v>94</v>
      </c>
      <c r="F819" t="s">
        <v>7</v>
      </c>
      <c r="G819" t="s">
        <v>128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C819" s="180" t="str">
        <f t="shared" si="49"/>
        <v>820262-99901-M</v>
      </c>
      <c r="AD819" s="181">
        <f>IF(B819="NET","",IF(B819="","",IFERROR(VLOOKUP(AC819,EAN!$A:$B,2,FALSE),"MANGLER - MÅ OPPDATERE EAN-FANEN")))</f>
        <v>7048652710413</v>
      </c>
      <c r="AE819" s="180">
        <f t="shared" si="47"/>
        <v>0</v>
      </c>
      <c r="AF819" s="180">
        <f t="shared" si="48"/>
        <v>0</v>
      </c>
      <c r="AH819" s="149" t="str">
        <f>IF(B819="NET","",IFERROR(VLOOKUP(AD819,'2) Order Form'!$W$9:$W$684,1,FALSE),"Ikke med I order form"))</f>
        <v>Ikke med I order form</v>
      </c>
      <c r="AI819" s="171"/>
      <c r="AJ819" s="171"/>
      <c r="AK819" s="149"/>
      <c r="AL819" s="182"/>
      <c r="AM819" s="182"/>
      <c r="AN819" s="183"/>
      <c r="AP819" s="149"/>
      <c r="AQ819" s="149"/>
      <c r="AR819" s="182"/>
      <c r="AS819" s="182"/>
      <c r="AT819" s="182"/>
    </row>
    <row r="820" spans="1:46" x14ac:dyDescent="0.2">
      <c r="A820">
        <v>820262</v>
      </c>
      <c r="B820" t="s">
        <v>2336</v>
      </c>
      <c r="C820" t="s">
        <v>4226</v>
      </c>
      <c r="D820" t="s">
        <v>2154</v>
      </c>
      <c r="E820" t="s">
        <v>94</v>
      </c>
      <c r="F820" t="s">
        <v>67</v>
      </c>
      <c r="G820" t="s">
        <v>128</v>
      </c>
      <c r="H820">
        <v>-3</v>
      </c>
      <c r="I820">
        <v>-3</v>
      </c>
      <c r="J820">
        <v>-3</v>
      </c>
      <c r="K820">
        <v>-3</v>
      </c>
      <c r="L820">
        <v>-3</v>
      </c>
      <c r="M820">
        <v>-3</v>
      </c>
      <c r="N820">
        <v>-3</v>
      </c>
      <c r="O820">
        <v>-3</v>
      </c>
      <c r="P820">
        <v>-3</v>
      </c>
      <c r="Q820">
        <v>-3</v>
      </c>
      <c r="R820">
        <v>-3</v>
      </c>
      <c r="S820">
        <v>-3</v>
      </c>
      <c r="T820">
        <v>-3</v>
      </c>
      <c r="U820">
        <v>-3</v>
      </c>
      <c r="V820">
        <v>-3</v>
      </c>
      <c r="W820">
        <v>-3</v>
      </c>
      <c r="X820">
        <v>-3</v>
      </c>
      <c r="Y820">
        <v>-3</v>
      </c>
      <c r="Z820">
        <v>-3</v>
      </c>
      <c r="AA820">
        <v>-3</v>
      </c>
      <c r="AC820" s="180" t="str">
        <f t="shared" si="49"/>
        <v>820262-99901-L</v>
      </c>
      <c r="AD820" s="181">
        <f>IF(B820="NET","",IF(B820="","",IFERROR(VLOOKUP(AC820,EAN!$A:$B,2,FALSE),"MANGLER - MÅ OPPDATERE EAN-FANEN")))</f>
        <v>7048652710406</v>
      </c>
      <c r="AE820" s="180">
        <f t="shared" si="47"/>
        <v>-3</v>
      </c>
      <c r="AF820" s="180">
        <f t="shared" si="48"/>
        <v>-3</v>
      </c>
      <c r="AH820" s="149" t="str">
        <f>IF(B820="NET","",IFERROR(VLOOKUP(AD820,'2) Order Form'!$W$9:$W$684,1,FALSE),"Ikke med I order form"))</f>
        <v>Ikke med I order form</v>
      </c>
      <c r="AI820" s="171"/>
      <c r="AJ820" s="171"/>
      <c r="AK820" s="149"/>
      <c r="AL820" s="182"/>
      <c r="AM820" s="182"/>
      <c r="AN820" s="183"/>
      <c r="AP820" s="149"/>
      <c r="AQ820" s="149"/>
      <c r="AR820" s="182"/>
      <c r="AS820" s="182"/>
      <c r="AT820" s="182"/>
    </row>
    <row r="821" spans="1:46" x14ac:dyDescent="0.2">
      <c r="A821">
        <v>820262</v>
      </c>
      <c r="B821" t="s">
        <v>2336</v>
      </c>
      <c r="C821" t="s">
        <v>4226</v>
      </c>
      <c r="D821" t="s">
        <v>2155</v>
      </c>
      <c r="E821" t="s">
        <v>94</v>
      </c>
      <c r="F821" t="s">
        <v>68</v>
      </c>
      <c r="G821" t="s">
        <v>128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C821" s="180" t="str">
        <f t="shared" si="49"/>
        <v>820262-99901-XL</v>
      </c>
      <c r="AD821" s="181">
        <f>IF(B821="NET","",IF(B821="","",IFERROR(VLOOKUP(AC821,EAN!$A:$B,2,FALSE),"MANGLER - MÅ OPPDATERE EAN-FANEN")))</f>
        <v>7048652710437</v>
      </c>
      <c r="AE821" s="180">
        <f t="shared" si="47"/>
        <v>0</v>
      </c>
      <c r="AF821" s="180">
        <f t="shared" si="48"/>
        <v>0</v>
      </c>
      <c r="AH821" s="133" t="str">
        <f>IF(B821="NET","",IFERROR(VLOOKUP(AD821,'2) Order Form'!$W$9:$W$684,1,FALSE),"Ikke med I order form"))</f>
        <v>Ikke med I order form</v>
      </c>
      <c r="AJ821" s="159"/>
      <c r="AK821" s="149"/>
      <c r="AL821" s="182"/>
      <c r="AM821" s="182"/>
      <c r="AN821" s="183"/>
      <c r="AP821" s="149"/>
      <c r="AQ821" s="149"/>
      <c r="AR821" s="182"/>
      <c r="AS821" s="182"/>
      <c r="AT821" s="182"/>
    </row>
    <row r="822" spans="1:46" x14ac:dyDescent="0.2">
      <c r="A822" s="155">
        <v>820263</v>
      </c>
      <c r="B822" t="s">
        <v>292</v>
      </c>
      <c r="H822" s="155">
        <v>202137</v>
      </c>
      <c r="I822" s="155">
        <v>202137</v>
      </c>
      <c r="J822" s="155">
        <v>202137</v>
      </c>
      <c r="K822" s="155">
        <v>202137</v>
      </c>
      <c r="L822" s="155">
        <v>202137</v>
      </c>
      <c r="M822" s="155">
        <v>202137</v>
      </c>
      <c r="N822" s="155">
        <v>202137</v>
      </c>
      <c r="O822" s="155">
        <v>202137</v>
      </c>
      <c r="P822" s="155">
        <v>202137</v>
      </c>
      <c r="Q822" s="155">
        <v>202137</v>
      </c>
      <c r="R822" s="155">
        <v>202137</v>
      </c>
      <c r="S822" s="155">
        <v>202137</v>
      </c>
      <c r="T822" s="155">
        <v>202137</v>
      </c>
      <c r="U822" s="155">
        <v>202137</v>
      </c>
      <c r="V822" s="155">
        <v>202137</v>
      </c>
      <c r="W822" s="155">
        <v>202137</v>
      </c>
      <c r="X822" s="155">
        <v>202137</v>
      </c>
      <c r="Y822" s="155">
        <v>202137</v>
      </c>
      <c r="Z822" s="155">
        <v>202137</v>
      </c>
      <c r="AA822" s="155">
        <v>202137</v>
      </c>
      <c r="AC822" s="180" t="str">
        <f t="shared" si="49"/>
        <v>820263-</v>
      </c>
      <c r="AD822" s="181" t="str">
        <f>IF(B822="NET","",IF(B822="","",IFERROR(VLOOKUP(AC822,EAN!$A:$B,2,FALSE),"MANGLER - MÅ OPPDATERE EAN-FANEN")))</f>
        <v/>
      </c>
      <c r="AE822" s="180">
        <f t="shared" si="47"/>
        <v>202137</v>
      </c>
      <c r="AF822" s="180">
        <f t="shared" si="48"/>
        <v>202137</v>
      </c>
      <c r="AH822" s="149" t="str">
        <f>IF(B822="NET","",IFERROR(VLOOKUP(AD822,'2) Order Form'!$W$9:$W$684,1,FALSE),"Ikke med I order form"))</f>
        <v/>
      </c>
      <c r="AI822" s="171"/>
      <c r="AJ822" s="171"/>
      <c r="AK822" s="149"/>
      <c r="AL822" s="182"/>
      <c r="AM822" s="182"/>
      <c r="AN822" s="183"/>
      <c r="AP822" s="149"/>
      <c r="AQ822" s="149"/>
      <c r="AR822" s="182"/>
      <c r="AS822" s="182"/>
      <c r="AT822" s="182"/>
    </row>
    <row r="823" spans="1:46" x14ac:dyDescent="0.2">
      <c r="A823">
        <v>820263</v>
      </c>
      <c r="B823" t="s">
        <v>2337</v>
      </c>
      <c r="C823" t="s">
        <v>4226</v>
      </c>
      <c r="D823" t="s">
        <v>2158</v>
      </c>
      <c r="E823" t="s">
        <v>94</v>
      </c>
      <c r="F823" t="s">
        <v>69</v>
      </c>
      <c r="G823" t="s">
        <v>128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C823" s="180" t="str">
        <f t="shared" si="49"/>
        <v>820263-99901-XS</v>
      </c>
      <c r="AD823" s="181">
        <f>IF(B823="NET","",IF(B823="","",IFERROR(VLOOKUP(AC823,EAN!$A:$B,2,FALSE),"MANGLER - MÅ OPPDATERE EAN-FANEN")))</f>
        <v>7048652724335</v>
      </c>
      <c r="AE823" s="180">
        <f t="shared" si="47"/>
        <v>0</v>
      </c>
      <c r="AF823" s="180">
        <f t="shared" si="48"/>
        <v>0</v>
      </c>
      <c r="AH823" s="149" t="str">
        <f>IF(B823="NET","",IFERROR(VLOOKUP(AD823,'2) Order Form'!$W$9:$W$684,1,FALSE),"Ikke med I order form"))</f>
        <v>Ikke med I order form</v>
      </c>
      <c r="AI823" s="171"/>
      <c r="AJ823" s="171"/>
      <c r="AK823" s="149"/>
      <c r="AL823" s="182"/>
      <c r="AM823" s="182"/>
      <c r="AN823" s="183"/>
      <c r="AP823" s="149"/>
      <c r="AQ823" s="149"/>
      <c r="AR823" s="182"/>
      <c r="AS823" s="182"/>
      <c r="AT823" s="182"/>
    </row>
    <row r="824" spans="1:46" x14ac:dyDescent="0.2">
      <c r="A824">
        <v>820263</v>
      </c>
      <c r="B824" t="s">
        <v>2337</v>
      </c>
      <c r="C824" t="s">
        <v>4226</v>
      </c>
      <c r="D824" t="s">
        <v>2152</v>
      </c>
      <c r="E824" t="s">
        <v>94</v>
      </c>
      <c r="F824" t="s">
        <v>8</v>
      </c>
      <c r="G824" t="s">
        <v>128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C824" s="180" t="str">
        <f t="shared" si="49"/>
        <v>820263-99901-S</v>
      </c>
      <c r="AD824" s="181">
        <f>IF(B824="NET","",IF(B824="","",IFERROR(VLOOKUP(AC824,EAN!$A:$B,2,FALSE),"MANGLER - MÅ OPPDATERE EAN-FANEN")))</f>
        <v>7048652710383</v>
      </c>
      <c r="AE824" s="180">
        <f t="shared" si="47"/>
        <v>0</v>
      </c>
      <c r="AF824" s="180">
        <f t="shared" si="48"/>
        <v>0</v>
      </c>
      <c r="AH824" s="149" t="str">
        <f>IF(B824="NET","",IFERROR(VLOOKUP(AD824,'2) Order Form'!$W$9:$W$684,1,FALSE),"Ikke med I order form"))</f>
        <v>Ikke med I order form</v>
      </c>
      <c r="AI824" s="171"/>
      <c r="AJ824" s="171"/>
      <c r="AK824" s="149"/>
      <c r="AL824" s="182"/>
      <c r="AM824" s="182"/>
      <c r="AN824" s="183"/>
      <c r="AP824" s="149"/>
      <c r="AQ824" s="149"/>
      <c r="AR824" s="182"/>
      <c r="AS824" s="182"/>
      <c r="AT824" s="182"/>
    </row>
    <row r="825" spans="1:46" x14ac:dyDescent="0.2">
      <c r="A825">
        <v>820263</v>
      </c>
      <c r="B825" t="s">
        <v>2337</v>
      </c>
      <c r="C825" t="s">
        <v>4226</v>
      </c>
      <c r="D825" t="s">
        <v>2153</v>
      </c>
      <c r="E825" t="s">
        <v>94</v>
      </c>
      <c r="F825" t="s">
        <v>7</v>
      </c>
      <c r="G825" t="s">
        <v>128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C825" s="180" t="str">
        <f t="shared" si="49"/>
        <v>820263-99901-M</v>
      </c>
      <c r="AD825" s="181">
        <f>IF(B825="NET","",IF(B825="","",IFERROR(VLOOKUP(AC825,EAN!$A:$B,2,FALSE),"MANGLER - MÅ OPPDATERE EAN-FANEN")))</f>
        <v>7048652710376</v>
      </c>
      <c r="AE825" s="180">
        <f t="shared" si="47"/>
        <v>0</v>
      </c>
      <c r="AF825" s="180">
        <f t="shared" si="48"/>
        <v>0</v>
      </c>
      <c r="AH825" s="149" t="str">
        <f>IF(B825="NET","",IFERROR(VLOOKUP(AD825,'2) Order Form'!$W$9:$W$684,1,FALSE),"Ikke med I order form"))</f>
        <v>Ikke med I order form</v>
      </c>
      <c r="AI825" s="171"/>
      <c r="AJ825" s="171"/>
      <c r="AK825" s="149"/>
      <c r="AL825" s="182"/>
      <c r="AM825" s="182"/>
      <c r="AN825" s="183"/>
      <c r="AP825" s="149"/>
      <c r="AQ825" s="149"/>
      <c r="AR825" s="182"/>
      <c r="AS825" s="182"/>
      <c r="AT825" s="182"/>
    </row>
    <row r="826" spans="1:46" x14ac:dyDescent="0.2">
      <c r="A826">
        <v>820263</v>
      </c>
      <c r="B826" t="s">
        <v>2337</v>
      </c>
      <c r="C826" t="s">
        <v>4226</v>
      </c>
      <c r="D826" t="s">
        <v>2154</v>
      </c>
      <c r="E826" t="s">
        <v>94</v>
      </c>
      <c r="F826" t="s">
        <v>67</v>
      </c>
      <c r="G826" t="s">
        <v>128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C826" s="180" t="str">
        <f t="shared" si="49"/>
        <v>820263-99901-L</v>
      </c>
      <c r="AD826" s="181">
        <f>IF(B826="NET","",IF(B826="","",IFERROR(VLOOKUP(AC826,EAN!$A:$B,2,FALSE),"MANGLER - MÅ OPPDATERE EAN-FANEN")))</f>
        <v>7048652710369</v>
      </c>
      <c r="AE826" s="180">
        <f t="shared" si="47"/>
        <v>0</v>
      </c>
      <c r="AF826" s="180">
        <f t="shared" si="48"/>
        <v>0</v>
      </c>
      <c r="AH826" s="133" t="str">
        <f>IF(B826="NET","",IFERROR(VLOOKUP(AD826,'2) Order Form'!$W$9:$W$684,1,FALSE),"Ikke med I order form"))</f>
        <v>Ikke med I order form</v>
      </c>
      <c r="AJ826" s="159"/>
      <c r="AK826" s="149"/>
      <c r="AL826" s="182"/>
      <c r="AM826" s="182"/>
      <c r="AN826" s="183"/>
      <c r="AP826" s="149"/>
      <c r="AQ826" s="149"/>
      <c r="AR826" s="182"/>
      <c r="AS826" s="182"/>
      <c r="AT826" s="182"/>
    </row>
    <row r="827" spans="1:46" x14ac:dyDescent="0.2">
      <c r="A827" s="155">
        <v>820270</v>
      </c>
      <c r="B827" t="s">
        <v>292</v>
      </c>
      <c r="H827" s="155">
        <v>202137</v>
      </c>
      <c r="I827" s="155">
        <v>202137</v>
      </c>
      <c r="J827" s="155">
        <v>202137</v>
      </c>
      <c r="K827" s="155">
        <v>202137</v>
      </c>
      <c r="L827" s="155">
        <v>202137</v>
      </c>
      <c r="M827" s="155">
        <v>202137</v>
      </c>
      <c r="N827" s="155">
        <v>202137</v>
      </c>
      <c r="O827" s="155">
        <v>202137</v>
      </c>
      <c r="P827" s="155">
        <v>202137</v>
      </c>
      <c r="Q827" s="155">
        <v>202137</v>
      </c>
      <c r="R827" s="155">
        <v>202137</v>
      </c>
      <c r="S827" s="155">
        <v>202137</v>
      </c>
      <c r="T827" s="155">
        <v>202137</v>
      </c>
      <c r="U827" s="155">
        <v>202137</v>
      </c>
      <c r="V827" s="155">
        <v>202137</v>
      </c>
      <c r="W827" s="155">
        <v>202137</v>
      </c>
      <c r="X827" s="155">
        <v>202137</v>
      </c>
      <c r="Y827" s="155">
        <v>202137</v>
      </c>
      <c r="Z827" s="155">
        <v>202137</v>
      </c>
      <c r="AA827" s="155">
        <v>202137</v>
      </c>
      <c r="AC827" s="180" t="str">
        <f t="shared" si="49"/>
        <v>820270-</v>
      </c>
      <c r="AD827" s="181" t="str">
        <f>IF(B827="NET","",IF(B827="","",IFERROR(VLOOKUP(AC827,EAN!$A:$B,2,FALSE),"MANGLER - MÅ OPPDATERE EAN-FANEN")))</f>
        <v/>
      </c>
      <c r="AE827" s="180">
        <f t="shared" si="47"/>
        <v>202137</v>
      </c>
      <c r="AF827" s="180">
        <f t="shared" si="48"/>
        <v>202137</v>
      </c>
      <c r="AH827" s="149" t="str">
        <f>IF(B827="NET","",IFERROR(VLOOKUP(AD827,'2) Order Form'!$W$9:$W$684,1,FALSE),"Ikke med I order form"))</f>
        <v/>
      </c>
      <c r="AI827" s="171"/>
      <c r="AJ827" s="171"/>
      <c r="AK827" s="149"/>
      <c r="AL827" s="182"/>
      <c r="AM827" s="182"/>
      <c r="AN827" s="183"/>
      <c r="AP827" s="149"/>
      <c r="AQ827" s="149"/>
      <c r="AR827" s="182"/>
      <c r="AS827" s="182"/>
      <c r="AT827" s="182"/>
    </row>
    <row r="828" spans="1:46" x14ac:dyDescent="0.2">
      <c r="A828" s="155">
        <v>820274</v>
      </c>
      <c r="B828" t="s">
        <v>292</v>
      </c>
      <c r="H828" s="155">
        <v>202137</v>
      </c>
      <c r="I828" s="155">
        <v>202137</v>
      </c>
      <c r="J828" s="155">
        <v>202137</v>
      </c>
      <c r="K828" s="155">
        <v>202137</v>
      </c>
      <c r="L828" s="155">
        <v>202137</v>
      </c>
      <c r="M828" s="155">
        <v>202137</v>
      </c>
      <c r="N828" s="155">
        <v>202137</v>
      </c>
      <c r="O828" s="155">
        <v>202137</v>
      </c>
      <c r="P828" s="155">
        <v>202137</v>
      </c>
      <c r="Q828" s="155">
        <v>202137</v>
      </c>
      <c r="R828" s="155">
        <v>202137</v>
      </c>
      <c r="S828" s="155">
        <v>202137</v>
      </c>
      <c r="T828" s="155">
        <v>202137</v>
      </c>
      <c r="U828" s="155">
        <v>202137</v>
      </c>
      <c r="V828" s="155">
        <v>202137</v>
      </c>
      <c r="W828" s="155">
        <v>202137</v>
      </c>
      <c r="X828" s="155">
        <v>202137</v>
      </c>
      <c r="Y828" s="155">
        <v>202137</v>
      </c>
      <c r="Z828" s="155">
        <v>202137</v>
      </c>
      <c r="AA828" s="155">
        <v>202137</v>
      </c>
      <c r="AC828" s="180" t="str">
        <f t="shared" si="49"/>
        <v>820274-</v>
      </c>
      <c r="AD828" s="181" t="str">
        <f>IF(B828="NET","",IF(B828="","",IFERROR(VLOOKUP(AC828,EAN!$A:$B,2,FALSE),"MANGLER - MÅ OPPDATERE EAN-FANEN")))</f>
        <v/>
      </c>
      <c r="AE828" s="180">
        <f t="shared" si="47"/>
        <v>202137</v>
      </c>
      <c r="AF828" s="180">
        <f t="shared" si="48"/>
        <v>202137</v>
      </c>
      <c r="AH828" s="149" t="str">
        <f>IF(B828="NET","",IFERROR(VLOOKUP(AD828,'2) Order Form'!$W$9:$W$684,1,FALSE),"Ikke med I order form"))</f>
        <v/>
      </c>
      <c r="AI828" s="171"/>
      <c r="AJ828" s="171"/>
      <c r="AK828" s="149"/>
      <c r="AL828" s="182"/>
      <c r="AM828" s="182"/>
      <c r="AN828" s="183"/>
      <c r="AP828" s="149"/>
      <c r="AQ828" s="149"/>
      <c r="AR828" s="182"/>
      <c r="AS828" s="182"/>
      <c r="AT828" s="182"/>
    </row>
    <row r="829" spans="1:46" x14ac:dyDescent="0.2">
      <c r="A829" s="155">
        <v>820280</v>
      </c>
      <c r="B829" t="s">
        <v>292</v>
      </c>
      <c r="H829" s="155">
        <v>202137</v>
      </c>
      <c r="I829" s="155">
        <v>202137</v>
      </c>
      <c r="J829" s="155">
        <v>202137</v>
      </c>
      <c r="K829" s="155">
        <v>202137</v>
      </c>
      <c r="L829" s="155">
        <v>202137</v>
      </c>
      <c r="M829" s="155">
        <v>202137</v>
      </c>
      <c r="N829" s="155">
        <v>202137</v>
      </c>
      <c r="O829" s="155">
        <v>202137</v>
      </c>
      <c r="P829" s="155">
        <v>202137</v>
      </c>
      <c r="Q829" s="155">
        <v>202137</v>
      </c>
      <c r="R829" s="155">
        <v>202137</v>
      </c>
      <c r="S829" s="155">
        <v>202137</v>
      </c>
      <c r="T829" s="155">
        <v>202137</v>
      </c>
      <c r="U829" s="155">
        <v>202137</v>
      </c>
      <c r="V829" s="155">
        <v>202137</v>
      </c>
      <c r="W829" s="155">
        <v>202137</v>
      </c>
      <c r="X829" s="155">
        <v>202137</v>
      </c>
      <c r="Y829" s="155">
        <v>202137</v>
      </c>
      <c r="Z829" s="155">
        <v>202137</v>
      </c>
      <c r="AA829" s="155">
        <v>202137</v>
      </c>
      <c r="AC829" s="180" t="str">
        <f t="shared" si="49"/>
        <v>820280-</v>
      </c>
      <c r="AD829" s="181" t="str">
        <f>IF(B829="NET","",IF(B829="","",IFERROR(VLOOKUP(AC829,EAN!$A:$B,2,FALSE),"MANGLER - MÅ OPPDATERE EAN-FANEN")))</f>
        <v/>
      </c>
      <c r="AE829" s="180">
        <f t="shared" si="47"/>
        <v>202137</v>
      </c>
      <c r="AF829" s="180">
        <f t="shared" si="48"/>
        <v>202137</v>
      </c>
      <c r="AH829" s="149" t="str">
        <f>IF(B829="NET","",IFERROR(VLOOKUP(AD829,'2) Order Form'!$W$9:$W$684,1,FALSE),"Ikke med I order form"))</f>
        <v/>
      </c>
      <c r="AI829" s="171"/>
      <c r="AJ829" s="171"/>
      <c r="AK829" s="149"/>
      <c r="AL829" s="182"/>
      <c r="AM829" s="182"/>
      <c r="AN829" s="183"/>
      <c r="AP829" s="149"/>
      <c r="AQ829" s="149"/>
      <c r="AR829" s="182"/>
      <c r="AS829" s="182"/>
      <c r="AT829" s="182"/>
    </row>
    <row r="830" spans="1:46" x14ac:dyDescent="0.2">
      <c r="A830" s="155">
        <v>820282</v>
      </c>
      <c r="B830" t="s">
        <v>292</v>
      </c>
      <c r="H830" s="155">
        <v>202137</v>
      </c>
      <c r="I830" s="155">
        <v>202137</v>
      </c>
      <c r="J830" s="155">
        <v>202137</v>
      </c>
      <c r="K830" s="155">
        <v>202137</v>
      </c>
      <c r="L830" s="155">
        <v>202137</v>
      </c>
      <c r="M830" s="155">
        <v>202137</v>
      </c>
      <c r="N830" s="155">
        <v>202137</v>
      </c>
      <c r="O830" s="155">
        <v>202137</v>
      </c>
      <c r="P830" s="155">
        <v>202137</v>
      </c>
      <c r="Q830" s="155">
        <v>202137</v>
      </c>
      <c r="R830" s="155">
        <v>202137</v>
      </c>
      <c r="S830" s="155">
        <v>202137</v>
      </c>
      <c r="T830" s="155">
        <v>202137</v>
      </c>
      <c r="U830" s="155">
        <v>202137</v>
      </c>
      <c r="V830" s="155">
        <v>202137</v>
      </c>
      <c r="W830" s="155">
        <v>202137</v>
      </c>
      <c r="X830" s="155">
        <v>202137</v>
      </c>
      <c r="Y830" s="155">
        <v>202137</v>
      </c>
      <c r="Z830" s="155">
        <v>202137</v>
      </c>
      <c r="AA830" s="155">
        <v>202137</v>
      </c>
      <c r="AC830" s="180" t="str">
        <f t="shared" si="49"/>
        <v>820282-</v>
      </c>
      <c r="AD830" s="181" t="str">
        <f>IF(B830="NET","",IF(B830="","",IFERROR(VLOOKUP(AC830,EAN!$A:$B,2,FALSE),"MANGLER - MÅ OPPDATERE EAN-FANEN")))</f>
        <v/>
      </c>
      <c r="AE830" s="180">
        <f t="shared" si="47"/>
        <v>202137</v>
      </c>
      <c r="AF830" s="180">
        <f t="shared" si="48"/>
        <v>202137</v>
      </c>
      <c r="AH830" s="149" t="str">
        <f>IF(B830="NET","",IFERROR(VLOOKUP(AD830,'2) Order Form'!$W$9:$W$684,1,FALSE),"Ikke med I order form"))</f>
        <v/>
      </c>
      <c r="AI830" s="171"/>
      <c r="AJ830" s="171"/>
      <c r="AK830" s="149"/>
      <c r="AL830" s="182"/>
      <c r="AM830" s="182"/>
      <c r="AN830" s="183"/>
      <c r="AP830" s="149"/>
      <c r="AQ830" s="149"/>
      <c r="AR830" s="182"/>
      <c r="AS830" s="182"/>
      <c r="AT830" s="182"/>
    </row>
    <row r="831" spans="1:46" x14ac:dyDescent="0.2">
      <c r="A831">
        <v>820282</v>
      </c>
      <c r="B831" t="s">
        <v>4288</v>
      </c>
      <c r="C831" t="s">
        <v>4226</v>
      </c>
      <c r="D831" t="s">
        <v>4289</v>
      </c>
      <c r="E831" t="s">
        <v>4290</v>
      </c>
      <c r="F831" t="s">
        <v>84</v>
      </c>
      <c r="G831" t="s">
        <v>128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C831" s="180" t="str">
        <f t="shared" si="49"/>
        <v>820282-21100-OS</v>
      </c>
      <c r="AD831" s="181" t="str">
        <f>IF(B831="NET","",IF(B831="","",IFERROR(VLOOKUP(AC831,EAN!$A:$B,2,FALSE),"MANGLER - MÅ OPPDATERE EAN-FANEN")))</f>
        <v>MANGLER - MÅ OPPDATERE EAN-FANEN</v>
      </c>
      <c r="AE831" s="180">
        <f t="shared" si="47"/>
        <v>0</v>
      </c>
      <c r="AF831" s="180">
        <f t="shared" si="48"/>
        <v>0</v>
      </c>
      <c r="AH831" s="133" t="str">
        <f>IF(B831="NET","",IFERROR(VLOOKUP(AD831,'2) Order Form'!$W$9:$W$684,1,FALSE),"Ikke med I order form"))</f>
        <v>Ikke med I order form</v>
      </c>
      <c r="AJ831" s="159"/>
      <c r="AK831" s="149"/>
      <c r="AL831" s="182"/>
      <c r="AM831" s="182"/>
      <c r="AN831" s="183"/>
      <c r="AP831" s="149"/>
      <c r="AQ831" s="149"/>
      <c r="AR831" s="182"/>
      <c r="AS831" s="182"/>
      <c r="AT831" s="182"/>
    </row>
    <row r="832" spans="1:46" x14ac:dyDescent="0.2">
      <c r="A832">
        <v>820282</v>
      </c>
      <c r="B832" t="s">
        <v>4288</v>
      </c>
      <c r="C832" t="s">
        <v>4226</v>
      </c>
      <c r="D832" t="s">
        <v>2236</v>
      </c>
      <c r="E832" t="s">
        <v>94</v>
      </c>
      <c r="F832" t="s">
        <v>84</v>
      </c>
      <c r="G832" t="s">
        <v>128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C832" s="180" t="str">
        <f t="shared" si="49"/>
        <v>820282-99901-OS</v>
      </c>
      <c r="AD832" s="181" t="str">
        <f>IF(B832="NET","",IF(B832="","",IFERROR(VLOOKUP(AC832,EAN!$A:$B,2,FALSE),"MANGLER - MÅ OPPDATERE EAN-FANEN")))</f>
        <v>MANGLER - MÅ OPPDATERE EAN-FANEN</v>
      </c>
      <c r="AE832" s="180">
        <f t="shared" si="47"/>
        <v>0</v>
      </c>
      <c r="AF832" s="180">
        <f t="shared" si="48"/>
        <v>0</v>
      </c>
      <c r="AH832" s="149" t="str">
        <f>IF(B832="NET","",IFERROR(VLOOKUP(AD832,'2) Order Form'!$W$9:$W$684,1,FALSE),"Ikke med I order form"))</f>
        <v>Ikke med I order form</v>
      </c>
      <c r="AI832" s="171"/>
      <c r="AJ832" s="171"/>
      <c r="AK832" s="149"/>
      <c r="AL832" s="182"/>
      <c r="AM832" s="182"/>
      <c r="AN832" s="183"/>
      <c r="AP832" s="149"/>
      <c r="AQ832" s="149"/>
      <c r="AR832" s="182"/>
      <c r="AS832" s="182"/>
      <c r="AT832" s="182"/>
    </row>
    <row r="833" spans="1:46" x14ac:dyDescent="0.2">
      <c r="A833" s="155">
        <v>820290</v>
      </c>
      <c r="B833" t="s">
        <v>292</v>
      </c>
      <c r="H833" s="155">
        <v>202137</v>
      </c>
      <c r="I833" s="155">
        <v>202137</v>
      </c>
      <c r="J833" s="155">
        <v>202137</v>
      </c>
      <c r="K833" s="155">
        <v>202137</v>
      </c>
      <c r="L833" s="155">
        <v>202137</v>
      </c>
      <c r="M833" s="155">
        <v>202137</v>
      </c>
      <c r="N833" s="155">
        <v>202137</v>
      </c>
      <c r="O833" s="155">
        <v>202137</v>
      </c>
      <c r="P833" s="155">
        <v>202137</v>
      </c>
      <c r="Q833" s="155">
        <v>202137</v>
      </c>
      <c r="R833" s="155">
        <v>202137</v>
      </c>
      <c r="S833" s="155">
        <v>202137</v>
      </c>
      <c r="T833" s="155">
        <v>202137</v>
      </c>
      <c r="U833" s="155">
        <v>202137</v>
      </c>
      <c r="V833" s="155">
        <v>202137</v>
      </c>
      <c r="W833" s="155">
        <v>202137</v>
      </c>
      <c r="X833" s="155">
        <v>202137</v>
      </c>
      <c r="Y833" s="155">
        <v>202137</v>
      </c>
      <c r="Z833" s="155">
        <v>202137</v>
      </c>
      <c r="AA833" s="155">
        <v>202137</v>
      </c>
      <c r="AC833" s="180" t="str">
        <f t="shared" si="49"/>
        <v>820290-</v>
      </c>
      <c r="AD833" s="181" t="str">
        <f>IF(B833="NET","",IF(B833="","",IFERROR(VLOOKUP(AC833,EAN!$A:$B,2,FALSE),"MANGLER - MÅ OPPDATERE EAN-FANEN")))</f>
        <v/>
      </c>
      <c r="AE833" s="180">
        <f t="shared" si="47"/>
        <v>202137</v>
      </c>
      <c r="AF833" s="180">
        <f t="shared" si="48"/>
        <v>202137</v>
      </c>
      <c r="AH833" s="149" t="str">
        <f>IF(B833="NET","",IFERROR(VLOOKUP(AD833,'2) Order Form'!$W$9:$W$684,1,FALSE),"Ikke med I order form"))</f>
        <v/>
      </c>
      <c r="AI833" s="171"/>
      <c r="AJ833" s="171"/>
      <c r="AK833" s="149"/>
      <c r="AL833" s="182"/>
      <c r="AM833" s="182"/>
      <c r="AN833" s="183"/>
      <c r="AP833" s="149"/>
      <c r="AQ833" s="149"/>
      <c r="AR833" s="182"/>
      <c r="AS833" s="182"/>
      <c r="AT833" s="182"/>
    </row>
    <row r="834" spans="1:46" x14ac:dyDescent="0.2">
      <c r="A834">
        <v>820290</v>
      </c>
      <c r="B834" t="s">
        <v>2338</v>
      </c>
      <c r="C834" t="s">
        <v>4226</v>
      </c>
      <c r="D834" t="s">
        <v>2328</v>
      </c>
      <c r="E834" t="s">
        <v>2312</v>
      </c>
      <c r="F834" t="s">
        <v>84</v>
      </c>
      <c r="G834" t="s">
        <v>401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C834" s="180" t="str">
        <f t="shared" si="49"/>
        <v>820290-10002-OS</v>
      </c>
      <c r="AD834" s="181">
        <f>IF(B834="NET","",IF(B834="","",IFERROR(VLOOKUP(AC834,EAN!$A:$B,2,FALSE),"MANGLER - MÅ OPPDATERE EAN-FANEN")))</f>
        <v>7048652714305</v>
      </c>
      <c r="AE834" s="180">
        <f t="shared" si="47"/>
        <v>0</v>
      </c>
      <c r="AF834" s="180">
        <f t="shared" si="48"/>
        <v>0</v>
      </c>
      <c r="AH834" s="149" t="str">
        <f>IF(B834="NET","",IFERROR(VLOOKUP(AD834,'2) Order Form'!$W$9:$W$684,1,FALSE),"Ikke med I order form"))</f>
        <v>Ikke med I order form</v>
      </c>
      <c r="AI834" s="171"/>
      <c r="AJ834" s="171"/>
      <c r="AK834" s="149"/>
      <c r="AL834" s="182"/>
      <c r="AM834" s="182"/>
      <c r="AN834" s="183"/>
      <c r="AP834" s="149"/>
      <c r="AQ834" s="149"/>
      <c r="AR834" s="182"/>
      <c r="AS834" s="182"/>
      <c r="AT834" s="182"/>
    </row>
    <row r="835" spans="1:46" x14ac:dyDescent="0.2">
      <c r="A835">
        <v>820290</v>
      </c>
      <c r="B835" t="s">
        <v>2338</v>
      </c>
      <c r="C835" t="s">
        <v>4226</v>
      </c>
      <c r="D835" t="s">
        <v>2329</v>
      </c>
      <c r="E835" t="s">
        <v>2305</v>
      </c>
      <c r="F835" t="s">
        <v>84</v>
      </c>
      <c r="G835" t="s">
        <v>401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C835" s="180" t="str">
        <f t="shared" si="49"/>
        <v>820290-55503-OS</v>
      </c>
      <c r="AD835" s="181">
        <f>IF(B835="NET","",IF(B835="","",IFERROR(VLOOKUP(AC835,EAN!$A:$B,2,FALSE),"MANGLER - MÅ OPPDATERE EAN-FANEN")))</f>
        <v>7048652714312</v>
      </c>
      <c r="AE835" s="180">
        <f t="shared" si="47"/>
        <v>0</v>
      </c>
      <c r="AF835" s="180">
        <f t="shared" si="48"/>
        <v>0</v>
      </c>
      <c r="AH835" s="149" t="str">
        <f>IF(B835="NET","",IFERROR(VLOOKUP(AD835,'2) Order Form'!$W$9:$W$684,1,FALSE),"Ikke med I order form"))</f>
        <v>Ikke med I order form</v>
      </c>
      <c r="AI835" s="171"/>
      <c r="AJ835" s="171"/>
      <c r="AK835" s="149"/>
      <c r="AL835" s="182"/>
      <c r="AM835" s="182"/>
      <c r="AN835" s="183"/>
      <c r="AP835" s="149"/>
      <c r="AQ835" s="149"/>
      <c r="AR835" s="182"/>
      <c r="AS835" s="182"/>
      <c r="AT835" s="182"/>
    </row>
    <row r="836" spans="1:46" x14ac:dyDescent="0.2">
      <c r="A836">
        <v>820290</v>
      </c>
      <c r="B836" t="s">
        <v>2338</v>
      </c>
      <c r="C836" t="s">
        <v>4226</v>
      </c>
      <c r="D836" t="s">
        <v>2325</v>
      </c>
      <c r="E836" t="s">
        <v>2161</v>
      </c>
      <c r="F836" t="s">
        <v>84</v>
      </c>
      <c r="G836" t="s">
        <v>128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C836" s="180" t="str">
        <f t="shared" si="49"/>
        <v>820290-66101-OS</v>
      </c>
      <c r="AD836" s="181">
        <f>IF(B836="NET","",IF(B836="","",IFERROR(VLOOKUP(AC836,EAN!$A:$B,2,FALSE),"MANGLER - MÅ OPPDATERE EAN-FANEN")))</f>
        <v>7048652714329</v>
      </c>
      <c r="AE836" s="180">
        <f t="shared" si="47"/>
        <v>0</v>
      </c>
      <c r="AF836" s="180">
        <f t="shared" si="48"/>
        <v>0</v>
      </c>
      <c r="AH836" s="149" t="str">
        <f>IF(B836="NET","",IFERROR(VLOOKUP(AD836,'2) Order Form'!$W$9:$W$684,1,FALSE),"Ikke med I order form"))</f>
        <v>Ikke med I order form</v>
      </c>
      <c r="AI836" s="171"/>
      <c r="AJ836" s="171"/>
      <c r="AK836" s="149"/>
      <c r="AL836" s="182"/>
      <c r="AM836" s="182"/>
      <c r="AN836" s="183"/>
      <c r="AP836" s="149"/>
      <c r="AQ836" s="149"/>
      <c r="AR836" s="182"/>
      <c r="AS836" s="182"/>
      <c r="AT836" s="182"/>
    </row>
    <row r="837" spans="1:46" x14ac:dyDescent="0.2">
      <c r="A837">
        <v>820290</v>
      </c>
      <c r="B837" t="s">
        <v>2338</v>
      </c>
      <c r="C837" t="s">
        <v>4226</v>
      </c>
      <c r="D837" t="s">
        <v>2326</v>
      </c>
      <c r="E837" t="s">
        <v>2283</v>
      </c>
      <c r="F837" t="s">
        <v>84</v>
      </c>
      <c r="G837" t="s">
        <v>128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C837" s="180" t="str">
        <f t="shared" si="49"/>
        <v>820290-88001-OS</v>
      </c>
      <c r="AD837" s="181" t="str">
        <f>IF(B837="NET","",IF(B837="","",IFERROR(VLOOKUP(AC837,EAN!$A:$B,2,FALSE),"MANGLER - MÅ OPPDATERE EAN-FANEN")))</f>
        <v>MANGLER - MÅ OPPDATERE EAN-FANEN</v>
      </c>
      <c r="AE837" s="180">
        <f t="shared" ref="AE837:AE900" si="50">H837</f>
        <v>0</v>
      </c>
      <c r="AF837" s="180">
        <f t="shared" ref="AF837:AF900" si="51">AA837</f>
        <v>0</v>
      </c>
      <c r="AH837" s="149" t="str">
        <f>IF(B837="NET","",IFERROR(VLOOKUP(AD837,'2) Order Form'!$W$9:$W$684,1,FALSE),"Ikke med I order form"))</f>
        <v>Ikke med I order form</v>
      </c>
      <c r="AI837" s="171"/>
      <c r="AJ837" s="171"/>
      <c r="AK837" s="149"/>
      <c r="AL837" s="182"/>
      <c r="AM837" s="182"/>
      <c r="AN837" s="183"/>
      <c r="AP837" s="149"/>
      <c r="AQ837" s="149"/>
      <c r="AR837" s="182"/>
      <c r="AS837" s="182"/>
      <c r="AT837" s="182"/>
    </row>
    <row r="838" spans="1:46" x14ac:dyDescent="0.2">
      <c r="A838">
        <v>820290</v>
      </c>
      <c r="B838" t="s">
        <v>2338</v>
      </c>
      <c r="C838" t="s">
        <v>4226</v>
      </c>
      <c r="D838" t="s">
        <v>2236</v>
      </c>
      <c r="E838" t="s">
        <v>94</v>
      </c>
      <c r="F838" t="s">
        <v>84</v>
      </c>
      <c r="G838" t="s">
        <v>128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C838" s="180" t="str">
        <f t="shared" ref="AC838:AC901" si="52">CONCATENATE(A838,"-",D838)</f>
        <v>820290-99901-OS</v>
      </c>
      <c r="AD838" s="181" t="str">
        <f>IF(B838="NET","",IF(B838="","",IFERROR(VLOOKUP(AC838,EAN!$A:$B,2,FALSE),"MANGLER - MÅ OPPDATERE EAN-FANEN")))</f>
        <v>MANGLER - MÅ OPPDATERE EAN-FANEN</v>
      </c>
      <c r="AE838" s="180">
        <f t="shared" si="50"/>
        <v>0</v>
      </c>
      <c r="AF838" s="180">
        <f t="shared" si="51"/>
        <v>0</v>
      </c>
      <c r="AH838" s="149" t="str">
        <f>IF(B838="NET","",IFERROR(VLOOKUP(AD838,'2) Order Form'!$W$9:$W$684,1,FALSE),"Ikke med I order form"))</f>
        <v>Ikke med I order form</v>
      </c>
      <c r="AI838" s="171"/>
      <c r="AJ838" s="171"/>
      <c r="AK838" s="149"/>
      <c r="AL838" s="182"/>
      <c r="AM838" s="182"/>
      <c r="AN838" s="183"/>
      <c r="AP838" s="149"/>
      <c r="AQ838" s="149"/>
      <c r="AR838" s="182"/>
      <c r="AS838" s="182"/>
      <c r="AT838" s="182"/>
    </row>
    <row r="839" spans="1:46" x14ac:dyDescent="0.2">
      <c r="A839" s="155">
        <v>820291</v>
      </c>
      <c r="B839" t="s">
        <v>292</v>
      </c>
      <c r="H839" s="155">
        <v>202137</v>
      </c>
      <c r="I839" s="155">
        <v>202137</v>
      </c>
      <c r="J839" s="155">
        <v>202137</v>
      </c>
      <c r="K839" s="155">
        <v>202137</v>
      </c>
      <c r="L839" s="155">
        <v>202137</v>
      </c>
      <c r="M839" s="155">
        <v>202137</v>
      </c>
      <c r="N839" s="155">
        <v>202137</v>
      </c>
      <c r="O839" s="155">
        <v>202137</v>
      </c>
      <c r="P839" s="155">
        <v>202137</v>
      </c>
      <c r="Q839" s="155">
        <v>202137</v>
      </c>
      <c r="R839" s="155">
        <v>202137</v>
      </c>
      <c r="S839" s="155">
        <v>202137</v>
      </c>
      <c r="T839" s="155">
        <v>202137</v>
      </c>
      <c r="U839" s="155">
        <v>202137</v>
      </c>
      <c r="V839" s="155">
        <v>202137</v>
      </c>
      <c r="W839" s="155">
        <v>202137</v>
      </c>
      <c r="X839" s="155">
        <v>202137</v>
      </c>
      <c r="Y839" s="155">
        <v>202137</v>
      </c>
      <c r="Z839" s="155">
        <v>202137</v>
      </c>
      <c r="AA839" s="155">
        <v>202137</v>
      </c>
      <c r="AC839" s="180" t="str">
        <f t="shared" si="52"/>
        <v>820291-</v>
      </c>
      <c r="AD839" s="181" t="str">
        <f>IF(B839="NET","",IF(B839="","",IFERROR(VLOOKUP(AC839,EAN!$A:$B,2,FALSE),"MANGLER - MÅ OPPDATERE EAN-FANEN")))</f>
        <v/>
      </c>
      <c r="AE839" s="180">
        <f t="shared" si="50"/>
        <v>202137</v>
      </c>
      <c r="AF839" s="180">
        <f t="shared" si="51"/>
        <v>202137</v>
      </c>
      <c r="AH839" s="149" t="str">
        <f>IF(B839="NET","",IFERROR(VLOOKUP(AD839,'2) Order Form'!$W$9:$W$684,1,FALSE),"Ikke med I order form"))</f>
        <v/>
      </c>
      <c r="AI839" s="171"/>
      <c r="AJ839" s="171"/>
      <c r="AK839" s="149"/>
      <c r="AL839" s="182"/>
      <c r="AM839" s="182"/>
      <c r="AN839" s="183"/>
      <c r="AP839" s="149"/>
      <c r="AQ839" s="149"/>
      <c r="AR839" s="182"/>
      <c r="AS839" s="182"/>
      <c r="AT839" s="182"/>
    </row>
    <row r="840" spans="1:46" x14ac:dyDescent="0.2">
      <c r="A840">
        <v>820291</v>
      </c>
      <c r="B840" t="s">
        <v>2339</v>
      </c>
      <c r="C840" t="s">
        <v>4226</v>
      </c>
      <c r="D840" t="s">
        <v>2328</v>
      </c>
      <c r="E840" t="s">
        <v>2312</v>
      </c>
      <c r="F840" t="s">
        <v>84</v>
      </c>
      <c r="G840" t="s">
        <v>128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C840" s="180" t="str">
        <f t="shared" si="52"/>
        <v>820291-10002-OS</v>
      </c>
      <c r="AD840" s="181">
        <f>IF(B840="NET","",IF(B840="","",IFERROR(VLOOKUP(AC840,EAN!$A:$B,2,FALSE),"MANGLER - MÅ OPPDATERE EAN-FANEN")))</f>
        <v>7048652714275</v>
      </c>
      <c r="AE840" s="180">
        <f t="shared" si="50"/>
        <v>0</v>
      </c>
      <c r="AF840" s="180">
        <f t="shared" si="51"/>
        <v>0</v>
      </c>
      <c r="AH840" s="133" t="str">
        <f>IF(B840="NET","",IFERROR(VLOOKUP(AD840,'2) Order Form'!$W$9:$W$684,1,FALSE),"Ikke med I order form"))</f>
        <v>Ikke med I order form</v>
      </c>
      <c r="AJ840" s="159"/>
      <c r="AK840" s="149"/>
      <c r="AL840" s="182"/>
      <c r="AM840" s="182"/>
      <c r="AN840" s="183"/>
      <c r="AP840" s="149"/>
      <c r="AQ840" s="149"/>
      <c r="AR840" s="182"/>
      <c r="AS840" s="182"/>
      <c r="AT840" s="182"/>
    </row>
    <row r="841" spans="1:46" x14ac:dyDescent="0.2">
      <c r="A841">
        <v>820291</v>
      </c>
      <c r="B841" t="s">
        <v>2339</v>
      </c>
      <c r="C841" t="s">
        <v>4226</v>
      </c>
      <c r="D841" t="s">
        <v>2329</v>
      </c>
      <c r="E841" t="s">
        <v>2305</v>
      </c>
      <c r="F841" t="s">
        <v>84</v>
      </c>
      <c r="G841" t="s">
        <v>128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C841" s="180" t="str">
        <f t="shared" si="52"/>
        <v>820291-55503-OS</v>
      </c>
      <c r="AD841" s="181">
        <f>IF(B841="NET","",IF(B841="","",IFERROR(VLOOKUP(AC841,EAN!$A:$B,2,FALSE),"MANGLER - MÅ OPPDATERE EAN-FANEN")))</f>
        <v>7048652714282</v>
      </c>
      <c r="AE841" s="180">
        <f t="shared" si="50"/>
        <v>0</v>
      </c>
      <c r="AF841" s="180">
        <f t="shared" si="51"/>
        <v>0</v>
      </c>
      <c r="AH841" s="149" t="str">
        <f>IF(B841="NET","",IFERROR(VLOOKUP(AD841,'2) Order Form'!$W$9:$W$684,1,FALSE),"Ikke med I order form"))</f>
        <v>Ikke med I order form</v>
      </c>
      <c r="AI841" s="171"/>
      <c r="AJ841" s="171"/>
      <c r="AK841" s="149"/>
      <c r="AL841" s="182"/>
      <c r="AM841" s="182"/>
      <c r="AN841" s="183"/>
      <c r="AP841" s="149"/>
      <c r="AQ841" s="149"/>
      <c r="AR841" s="182"/>
      <c r="AS841" s="182"/>
      <c r="AT841" s="182"/>
    </row>
    <row r="842" spans="1:46" x14ac:dyDescent="0.2">
      <c r="A842">
        <v>820291</v>
      </c>
      <c r="B842" t="s">
        <v>2339</v>
      </c>
      <c r="C842" t="s">
        <v>4226</v>
      </c>
      <c r="D842" t="s">
        <v>2325</v>
      </c>
      <c r="E842" t="s">
        <v>2161</v>
      </c>
      <c r="F842" t="s">
        <v>84</v>
      </c>
      <c r="G842" t="s">
        <v>128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C842" s="180" t="str">
        <f t="shared" si="52"/>
        <v>820291-66101-OS</v>
      </c>
      <c r="AD842" s="181">
        <f>IF(B842="NET","",IF(B842="","",IFERROR(VLOOKUP(AC842,EAN!$A:$B,2,FALSE),"MANGLER - MÅ OPPDATERE EAN-FANEN")))</f>
        <v>7048652714299</v>
      </c>
      <c r="AE842" s="180">
        <f t="shared" si="50"/>
        <v>0</v>
      </c>
      <c r="AF842" s="180">
        <f t="shared" si="51"/>
        <v>0</v>
      </c>
      <c r="AH842" s="149" t="str">
        <f>IF(B842="NET","",IFERROR(VLOOKUP(AD842,'2) Order Form'!$W$9:$W$684,1,FALSE),"Ikke med I order form"))</f>
        <v>Ikke med I order form</v>
      </c>
      <c r="AI842" s="171"/>
      <c r="AJ842" s="171"/>
      <c r="AK842" s="149"/>
      <c r="AL842" s="182"/>
      <c r="AM842" s="182"/>
      <c r="AN842" s="183"/>
      <c r="AP842" s="149"/>
      <c r="AQ842" s="149"/>
      <c r="AR842" s="182"/>
      <c r="AS842" s="182"/>
      <c r="AT842" s="182"/>
    </row>
    <row r="843" spans="1:46" x14ac:dyDescent="0.2">
      <c r="A843" s="155">
        <v>820292</v>
      </c>
      <c r="B843" t="s">
        <v>292</v>
      </c>
      <c r="H843" s="155">
        <v>202137</v>
      </c>
      <c r="I843" s="155">
        <v>202137</v>
      </c>
      <c r="J843" s="155">
        <v>202137</v>
      </c>
      <c r="K843" s="155">
        <v>202137</v>
      </c>
      <c r="L843" s="155">
        <v>202137</v>
      </c>
      <c r="M843" s="155">
        <v>202137</v>
      </c>
      <c r="N843" s="155">
        <v>202137</v>
      </c>
      <c r="O843" s="155">
        <v>202137</v>
      </c>
      <c r="P843" s="155">
        <v>202137</v>
      </c>
      <c r="Q843" s="155">
        <v>202137</v>
      </c>
      <c r="R843" s="155">
        <v>202137</v>
      </c>
      <c r="S843" s="155">
        <v>202137</v>
      </c>
      <c r="T843" s="155">
        <v>202137</v>
      </c>
      <c r="U843" s="155">
        <v>202137</v>
      </c>
      <c r="V843" s="155">
        <v>202137</v>
      </c>
      <c r="W843" s="155">
        <v>202137</v>
      </c>
      <c r="X843" s="155">
        <v>202137</v>
      </c>
      <c r="Y843" s="155">
        <v>202137</v>
      </c>
      <c r="Z843" s="155">
        <v>202137</v>
      </c>
      <c r="AA843" s="155">
        <v>202137</v>
      </c>
      <c r="AC843" s="180" t="str">
        <f t="shared" si="52"/>
        <v>820292-</v>
      </c>
      <c r="AD843" s="181" t="str">
        <f>IF(B843="NET","",IF(B843="","",IFERROR(VLOOKUP(AC843,EAN!$A:$B,2,FALSE),"MANGLER - MÅ OPPDATERE EAN-FANEN")))</f>
        <v/>
      </c>
      <c r="AE843" s="180">
        <f t="shared" si="50"/>
        <v>202137</v>
      </c>
      <c r="AF843" s="180">
        <f t="shared" si="51"/>
        <v>202137</v>
      </c>
      <c r="AH843" s="149" t="str">
        <f>IF(B843="NET","",IFERROR(VLOOKUP(AD843,'2) Order Form'!$W$9:$W$684,1,FALSE),"Ikke med I order form"))</f>
        <v/>
      </c>
      <c r="AI843" s="171"/>
      <c r="AJ843" s="171"/>
      <c r="AK843" s="149"/>
      <c r="AL843" s="182"/>
      <c r="AM843" s="182"/>
      <c r="AN843" s="183"/>
      <c r="AP843" s="149"/>
      <c r="AQ843" s="149"/>
      <c r="AR843" s="182"/>
      <c r="AS843" s="182"/>
      <c r="AT843" s="182"/>
    </row>
    <row r="844" spans="1:46" x14ac:dyDescent="0.2">
      <c r="A844">
        <v>820292</v>
      </c>
      <c r="B844" t="s">
        <v>2340</v>
      </c>
      <c r="C844" t="s">
        <v>4226</v>
      </c>
      <c r="D844" t="s">
        <v>2241</v>
      </c>
      <c r="E844" t="s">
        <v>2242</v>
      </c>
      <c r="F844" t="s">
        <v>84</v>
      </c>
      <c r="G844" t="s">
        <v>128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C844" s="180" t="str">
        <f t="shared" si="52"/>
        <v>820292-56000-OS</v>
      </c>
      <c r="AD844" s="181">
        <f>IF(B844="NET","",IF(B844="","",IFERROR(VLOOKUP(AC844,EAN!$A:$B,2,FALSE),"MANGLER - MÅ OPPDATERE EAN-FANEN")))</f>
        <v>7048652714244</v>
      </c>
      <c r="AE844" s="180">
        <f t="shared" si="50"/>
        <v>0</v>
      </c>
      <c r="AF844" s="180">
        <f t="shared" si="51"/>
        <v>0</v>
      </c>
      <c r="AH844" s="149" t="str">
        <f>IF(B844="NET","",IFERROR(VLOOKUP(AD844,'2) Order Form'!$W$9:$W$684,1,FALSE),"Ikke med I order form"))</f>
        <v>Ikke med I order form</v>
      </c>
      <c r="AI844" s="171"/>
      <c r="AJ844" s="171"/>
      <c r="AK844" s="149"/>
      <c r="AL844" s="182"/>
      <c r="AM844" s="182"/>
      <c r="AN844" s="183"/>
      <c r="AP844" s="149"/>
      <c r="AQ844" s="149"/>
      <c r="AR844" s="182"/>
      <c r="AS844" s="182"/>
      <c r="AT844" s="182"/>
    </row>
    <row r="845" spans="1:46" x14ac:dyDescent="0.2">
      <c r="A845">
        <v>820292</v>
      </c>
      <c r="B845" t="s">
        <v>2340</v>
      </c>
      <c r="C845" t="s">
        <v>4226</v>
      </c>
      <c r="D845" t="s">
        <v>2341</v>
      </c>
      <c r="E845" t="s">
        <v>2210</v>
      </c>
      <c r="F845" t="s">
        <v>84</v>
      </c>
      <c r="G845" t="s">
        <v>128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C845" s="180" t="str">
        <f t="shared" si="52"/>
        <v>820292-88002-OS</v>
      </c>
      <c r="AD845" s="181">
        <f>IF(B845="NET","",IF(B845="","",IFERROR(VLOOKUP(AC845,EAN!$A:$B,2,FALSE),"MANGLER - MÅ OPPDATERE EAN-FANEN")))</f>
        <v>7048652714251</v>
      </c>
      <c r="AE845" s="180">
        <f t="shared" si="50"/>
        <v>0</v>
      </c>
      <c r="AF845" s="180">
        <f t="shared" si="51"/>
        <v>0</v>
      </c>
      <c r="AH845" s="133" t="str">
        <f>IF(B845="NET","",IFERROR(VLOOKUP(AD845,'2) Order Form'!$W$9:$W$684,1,FALSE),"Ikke med I order form"))</f>
        <v>Ikke med I order form</v>
      </c>
      <c r="AJ845" s="159"/>
      <c r="AK845" s="149"/>
      <c r="AL845" s="182"/>
      <c r="AM845" s="182"/>
      <c r="AN845" s="183"/>
      <c r="AP845" s="149"/>
      <c r="AQ845" s="149"/>
      <c r="AR845" s="182"/>
      <c r="AS845" s="182"/>
      <c r="AT845" s="182"/>
    </row>
    <row r="846" spans="1:46" x14ac:dyDescent="0.2">
      <c r="A846">
        <v>820292</v>
      </c>
      <c r="B846" t="s">
        <v>2340</v>
      </c>
      <c r="C846" t="s">
        <v>4226</v>
      </c>
      <c r="D846" t="s">
        <v>2236</v>
      </c>
      <c r="E846" t="s">
        <v>94</v>
      </c>
      <c r="F846" t="s">
        <v>84</v>
      </c>
      <c r="G846" t="s">
        <v>128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C846" s="180" t="str">
        <f t="shared" si="52"/>
        <v>820292-99901-OS</v>
      </c>
      <c r="AD846" s="181">
        <f>IF(B846="NET","",IF(B846="","",IFERROR(VLOOKUP(AC846,EAN!$A:$B,2,FALSE),"MANGLER - MÅ OPPDATERE EAN-FANEN")))</f>
        <v>7048652714268</v>
      </c>
      <c r="AE846" s="180">
        <f t="shared" si="50"/>
        <v>0</v>
      </c>
      <c r="AF846" s="180">
        <f t="shared" si="51"/>
        <v>0</v>
      </c>
      <c r="AH846" s="133" t="str">
        <f>IF(B846="NET","",IFERROR(VLOOKUP(AD846,'2) Order Form'!$W$9:$W$684,1,FALSE),"Ikke med I order form"))</f>
        <v>Ikke med I order form</v>
      </c>
      <c r="AJ846" s="159"/>
      <c r="AK846" s="149"/>
      <c r="AL846" s="182"/>
      <c r="AM846" s="182"/>
      <c r="AN846" s="183"/>
      <c r="AP846" s="149"/>
      <c r="AQ846" s="149"/>
      <c r="AR846" s="182"/>
      <c r="AS846" s="182"/>
      <c r="AT846" s="182"/>
    </row>
    <row r="847" spans="1:46" x14ac:dyDescent="0.2">
      <c r="A847" s="155">
        <v>820293</v>
      </c>
      <c r="B847" t="s">
        <v>292</v>
      </c>
      <c r="H847" s="155">
        <v>202137</v>
      </c>
      <c r="I847" s="155">
        <v>202137</v>
      </c>
      <c r="J847" s="155">
        <v>202137</v>
      </c>
      <c r="K847" s="155">
        <v>202137</v>
      </c>
      <c r="L847" s="155">
        <v>202137</v>
      </c>
      <c r="M847" s="155">
        <v>202137</v>
      </c>
      <c r="N847" s="155">
        <v>202137</v>
      </c>
      <c r="O847" s="155">
        <v>202137</v>
      </c>
      <c r="P847" s="155">
        <v>202137</v>
      </c>
      <c r="Q847" s="155">
        <v>202137</v>
      </c>
      <c r="R847" s="155">
        <v>202137</v>
      </c>
      <c r="S847" s="155">
        <v>202137</v>
      </c>
      <c r="T847" s="155">
        <v>202137</v>
      </c>
      <c r="U847" s="155">
        <v>202137</v>
      </c>
      <c r="V847" s="155">
        <v>202137</v>
      </c>
      <c r="W847" s="155">
        <v>202137</v>
      </c>
      <c r="X847" s="155">
        <v>202137</v>
      </c>
      <c r="Y847" s="155">
        <v>202137</v>
      </c>
      <c r="Z847" s="155">
        <v>202137</v>
      </c>
      <c r="AA847" s="155">
        <v>202137</v>
      </c>
      <c r="AC847" s="180" t="str">
        <f t="shared" si="52"/>
        <v>820293-</v>
      </c>
      <c r="AD847" s="181" t="str">
        <f>IF(B847="NET","",IF(B847="","",IFERROR(VLOOKUP(AC847,EAN!$A:$B,2,FALSE),"MANGLER - MÅ OPPDATERE EAN-FANEN")))</f>
        <v/>
      </c>
      <c r="AE847" s="180">
        <f t="shared" si="50"/>
        <v>202137</v>
      </c>
      <c r="AF847" s="180">
        <f t="shared" si="51"/>
        <v>202137</v>
      </c>
      <c r="AH847" s="133" t="str">
        <f>IF(B847="NET","",IFERROR(VLOOKUP(AD847,'2) Order Form'!$W$9:$W$684,1,FALSE),"Ikke med I order form"))</f>
        <v/>
      </c>
      <c r="AJ847" s="159"/>
      <c r="AK847" s="149"/>
      <c r="AL847" s="182"/>
      <c r="AM847" s="182"/>
      <c r="AN847" s="183"/>
      <c r="AP847" s="149"/>
      <c r="AQ847" s="149"/>
      <c r="AR847" s="182"/>
      <c r="AS847" s="182"/>
      <c r="AT847" s="182"/>
    </row>
    <row r="848" spans="1:46" x14ac:dyDescent="0.2">
      <c r="A848">
        <v>820293</v>
      </c>
      <c r="B848" t="s">
        <v>2342</v>
      </c>
      <c r="C848" t="s">
        <v>4226</v>
      </c>
      <c r="D848" t="s">
        <v>2268</v>
      </c>
      <c r="E848" t="s">
        <v>2148</v>
      </c>
      <c r="F848" t="s">
        <v>84</v>
      </c>
      <c r="G848" t="s">
        <v>128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C848" s="180" t="str">
        <f t="shared" si="52"/>
        <v>820293-54000-OS</v>
      </c>
      <c r="AD848" s="181">
        <f>IF(B848="NET","",IF(B848="","",IFERROR(VLOOKUP(AC848,EAN!$A:$B,2,FALSE),"MANGLER - MÅ OPPDATERE EAN-FANEN")))</f>
        <v>7048652714220</v>
      </c>
      <c r="AE848" s="180">
        <f t="shared" si="50"/>
        <v>0</v>
      </c>
      <c r="AF848" s="180">
        <f t="shared" si="51"/>
        <v>0</v>
      </c>
      <c r="AH848" s="133" t="str">
        <f>IF(B848="NET","",IFERROR(VLOOKUP(AD848,'2) Order Form'!$W$9:$W$684,1,FALSE),"Ikke med I order form"))</f>
        <v>Ikke med I order form</v>
      </c>
      <c r="AJ848" s="159"/>
      <c r="AK848" s="149"/>
      <c r="AL848" s="182"/>
      <c r="AM848" s="182"/>
      <c r="AN848" s="183"/>
      <c r="AP848" s="149"/>
      <c r="AQ848" s="149"/>
      <c r="AR848" s="182"/>
      <c r="AS848" s="182"/>
      <c r="AT848" s="182"/>
    </row>
    <row r="849" spans="1:46" x14ac:dyDescent="0.2">
      <c r="A849">
        <v>820293</v>
      </c>
      <c r="B849" t="s">
        <v>2342</v>
      </c>
      <c r="C849" t="s">
        <v>4226</v>
      </c>
      <c r="D849" t="s">
        <v>2236</v>
      </c>
      <c r="E849" t="s">
        <v>94</v>
      </c>
      <c r="F849" t="s">
        <v>84</v>
      </c>
      <c r="G849" t="s">
        <v>128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C849" s="180" t="str">
        <f t="shared" si="52"/>
        <v>820293-99901-OS</v>
      </c>
      <c r="AD849" s="181">
        <f>IF(B849="NET","",IF(B849="","",IFERROR(VLOOKUP(AC849,EAN!$A:$B,2,FALSE),"MANGLER - MÅ OPPDATERE EAN-FANEN")))</f>
        <v>7048652714237</v>
      </c>
      <c r="AE849" s="180">
        <f t="shared" si="50"/>
        <v>0</v>
      </c>
      <c r="AF849" s="180">
        <f t="shared" si="51"/>
        <v>0</v>
      </c>
      <c r="AH849" s="133" t="str">
        <f>IF(B849="NET","",IFERROR(VLOOKUP(AD849,'2) Order Form'!$W$9:$W$684,1,FALSE),"Ikke med I order form"))</f>
        <v>Ikke med I order form</v>
      </c>
      <c r="AJ849" s="159"/>
      <c r="AK849" s="149"/>
      <c r="AL849" s="182"/>
      <c r="AM849" s="182"/>
      <c r="AN849" s="183"/>
      <c r="AP849" s="149"/>
      <c r="AQ849" s="149"/>
      <c r="AR849" s="182"/>
      <c r="AS849" s="182"/>
      <c r="AT849" s="182"/>
    </row>
    <row r="850" spans="1:46" x14ac:dyDescent="0.2">
      <c r="A850" s="155">
        <v>820294</v>
      </c>
      <c r="B850" t="s">
        <v>292</v>
      </c>
      <c r="H850" s="155">
        <v>202137</v>
      </c>
      <c r="I850" s="155">
        <v>202137</v>
      </c>
      <c r="J850" s="155">
        <v>202137</v>
      </c>
      <c r="K850" s="155">
        <v>202137</v>
      </c>
      <c r="L850" s="155">
        <v>202137</v>
      </c>
      <c r="M850" s="155">
        <v>202137</v>
      </c>
      <c r="N850" s="155">
        <v>202137</v>
      </c>
      <c r="O850" s="155">
        <v>202137</v>
      </c>
      <c r="P850" s="155">
        <v>202137</v>
      </c>
      <c r="Q850" s="155">
        <v>202137</v>
      </c>
      <c r="R850" s="155">
        <v>202137</v>
      </c>
      <c r="S850" s="155">
        <v>202137</v>
      </c>
      <c r="T850" s="155">
        <v>202137</v>
      </c>
      <c r="U850" s="155">
        <v>202137</v>
      </c>
      <c r="V850" s="155">
        <v>202137</v>
      </c>
      <c r="W850" s="155">
        <v>202137</v>
      </c>
      <c r="X850" s="155">
        <v>202137</v>
      </c>
      <c r="Y850" s="155">
        <v>202137</v>
      </c>
      <c r="Z850" s="155">
        <v>202137</v>
      </c>
      <c r="AA850" s="155">
        <v>202137</v>
      </c>
      <c r="AC850" s="180" t="str">
        <f t="shared" si="52"/>
        <v>820294-</v>
      </c>
      <c r="AD850" s="181" t="str">
        <f>IF(B850="NET","",IF(B850="","",IFERROR(VLOOKUP(AC850,EAN!$A:$B,2,FALSE),"MANGLER - MÅ OPPDATERE EAN-FANEN")))</f>
        <v/>
      </c>
      <c r="AE850" s="180">
        <f t="shared" si="50"/>
        <v>202137</v>
      </c>
      <c r="AF850" s="180">
        <f t="shared" si="51"/>
        <v>202137</v>
      </c>
      <c r="AH850" s="149" t="str">
        <f>IF(B850="NET","",IFERROR(VLOOKUP(AD850,'2) Order Form'!$W$9:$W$684,1,FALSE),"Ikke med I order form"))</f>
        <v/>
      </c>
      <c r="AI850" s="171"/>
      <c r="AJ850" s="171"/>
      <c r="AK850" s="149"/>
      <c r="AL850" s="182"/>
      <c r="AM850" s="182"/>
      <c r="AN850" s="183"/>
      <c r="AP850" s="149"/>
      <c r="AQ850" s="149"/>
      <c r="AR850" s="182"/>
      <c r="AS850" s="182"/>
      <c r="AT850" s="182"/>
    </row>
    <row r="851" spans="1:46" x14ac:dyDescent="0.2">
      <c r="A851">
        <v>820294</v>
      </c>
      <c r="B851" t="s">
        <v>2343</v>
      </c>
      <c r="C851" t="s">
        <v>4226</v>
      </c>
      <c r="D851" t="s">
        <v>2268</v>
      </c>
      <c r="E851" t="s">
        <v>2148</v>
      </c>
      <c r="F851" t="s">
        <v>84</v>
      </c>
      <c r="G851" t="s">
        <v>128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C851" s="180" t="str">
        <f t="shared" si="52"/>
        <v>820294-54000-OS</v>
      </c>
      <c r="AD851" s="181">
        <f>IF(B851="NET","",IF(B851="","",IFERROR(VLOOKUP(AC851,EAN!$A:$B,2,FALSE),"MANGLER - MÅ OPPDATERE EAN-FANEN")))</f>
        <v>7048652714206</v>
      </c>
      <c r="AE851" s="180">
        <f t="shared" si="50"/>
        <v>0</v>
      </c>
      <c r="AF851" s="180">
        <f t="shared" si="51"/>
        <v>0</v>
      </c>
      <c r="AH851" s="149" t="str">
        <f>IF(B851="NET","",IFERROR(VLOOKUP(AD851,'2) Order Form'!$W$9:$W$684,1,FALSE),"Ikke med I order form"))</f>
        <v>Ikke med I order form</v>
      </c>
      <c r="AI851" s="171"/>
      <c r="AJ851" s="171"/>
      <c r="AK851" s="149"/>
      <c r="AL851" s="182"/>
      <c r="AM851" s="182"/>
      <c r="AN851" s="183"/>
      <c r="AP851" s="149"/>
      <c r="AQ851" s="149"/>
      <c r="AR851" s="182"/>
      <c r="AS851" s="182"/>
      <c r="AT851" s="182"/>
    </row>
    <row r="852" spans="1:46" x14ac:dyDescent="0.2">
      <c r="A852">
        <v>820294</v>
      </c>
      <c r="B852" t="s">
        <v>2343</v>
      </c>
      <c r="C852" t="s">
        <v>4226</v>
      </c>
      <c r="D852" t="s">
        <v>2236</v>
      </c>
      <c r="E852" t="s">
        <v>94</v>
      </c>
      <c r="F852" t="s">
        <v>84</v>
      </c>
      <c r="G852" t="s">
        <v>128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C852" s="180" t="str">
        <f t="shared" si="52"/>
        <v>820294-99901-OS</v>
      </c>
      <c r="AD852" s="181">
        <f>IF(B852="NET","",IF(B852="","",IFERROR(VLOOKUP(AC852,EAN!$A:$B,2,FALSE),"MANGLER - MÅ OPPDATERE EAN-FANEN")))</f>
        <v>7048652714213</v>
      </c>
      <c r="AE852" s="180">
        <f t="shared" si="50"/>
        <v>0</v>
      </c>
      <c r="AF852" s="180">
        <f t="shared" si="51"/>
        <v>0</v>
      </c>
      <c r="AH852" s="149" t="str">
        <f>IF(B852="NET","",IFERROR(VLOOKUP(AD852,'2) Order Form'!$W$9:$W$684,1,FALSE),"Ikke med I order form"))</f>
        <v>Ikke med I order form</v>
      </c>
      <c r="AI852" s="171"/>
      <c r="AJ852" s="171"/>
      <c r="AK852" s="149"/>
      <c r="AL852" s="182"/>
      <c r="AM852" s="182"/>
      <c r="AN852" s="183"/>
      <c r="AP852" s="149"/>
      <c r="AQ852" s="149"/>
      <c r="AR852" s="182"/>
      <c r="AS852" s="182"/>
      <c r="AT852" s="182"/>
    </row>
    <row r="853" spans="1:46" x14ac:dyDescent="0.2">
      <c r="A853" s="155">
        <v>820345</v>
      </c>
      <c r="B853" t="s">
        <v>292</v>
      </c>
      <c r="H853" s="155">
        <v>202137</v>
      </c>
      <c r="I853" s="155">
        <v>202137</v>
      </c>
      <c r="J853" s="155">
        <v>202137</v>
      </c>
      <c r="K853" s="155">
        <v>202137</v>
      </c>
      <c r="L853" s="155">
        <v>202137</v>
      </c>
      <c r="M853" s="155">
        <v>202137</v>
      </c>
      <c r="N853" s="155">
        <v>202137</v>
      </c>
      <c r="O853" s="155">
        <v>202137</v>
      </c>
      <c r="P853" s="155">
        <v>202137</v>
      </c>
      <c r="Q853" s="155">
        <v>202137</v>
      </c>
      <c r="R853" s="155">
        <v>202137</v>
      </c>
      <c r="S853" s="155">
        <v>202137</v>
      </c>
      <c r="T853" s="155">
        <v>202137</v>
      </c>
      <c r="U853" s="155">
        <v>202137</v>
      </c>
      <c r="V853" s="155">
        <v>202137</v>
      </c>
      <c r="W853" s="155">
        <v>202137</v>
      </c>
      <c r="X853" s="155">
        <v>202137</v>
      </c>
      <c r="Y853" s="155">
        <v>202137</v>
      </c>
      <c r="Z853" s="155">
        <v>202137</v>
      </c>
      <c r="AA853" s="155">
        <v>202137</v>
      </c>
      <c r="AC853" s="180" t="str">
        <f t="shared" si="52"/>
        <v>820345-</v>
      </c>
      <c r="AD853" s="181" t="str">
        <f>IF(B853="NET","",IF(B853="","",IFERROR(VLOOKUP(AC853,EAN!$A:$B,2,FALSE),"MANGLER - MÅ OPPDATERE EAN-FANEN")))</f>
        <v/>
      </c>
      <c r="AE853" s="180">
        <f t="shared" si="50"/>
        <v>202137</v>
      </c>
      <c r="AF853" s="180">
        <f t="shared" si="51"/>
        <v>202137</v>
      </c>
      <c r="AH853" s="149" t="str">
        <f>IF(B853="NET","",IFERROR(VLOOKUP(AD853,'2) Order Form'!$W$9:$W$684,1,FALSE),"Ikke med I order form"))</f>
        <v/>
      </c>
      <c r="AI853" s="171"/>
      <c r="AJ853" s="171"/>
      <c r="AK853" s="149"/>
      <c r="AL853" s="182"/>
      <c r="AM853" s="182"/>
      <c r="AN853" s="183"/>
      <c r="AP853" s="149"/>
      <c r="AQ853" s="149"/>
      <c r="AR853" s="182"/>
      <c r="AS853" s="182"/>
      <c r="AT853" s="182"/>
    </row>
    <row r="854" spans="1:46" x14ac:dyDescent="0.2">
      <c r="A854">
        <v>820345</v>
      </c>
      <c r="B854" t="s">
        <v>2344</v>
      </c>
      <c r="C854" t="s">
        <v>4226</v>
      </c>
      <c r="D854" t="s">
        <v>2236</v>
      </c>
      <c r="E854" t="s">
        <v>94</v>
      </c>
      <c r="F854" t="s">
        <v>84</v>
      </c>
      <c r="G854" t="s">
        <v>128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C854" s="180" t="str">
        <f t="shared" si="52"/>
        <v>820345-99901-OS</v>
      </c>
      <c r="AD854" s="181">
        <f>IF(B854="NET","",IF(B854="","",IFERROR(VLOOKUP(AC854,EAN!$A:$B,2,FALSE),"MANGLER - MÅ OPPDATERE EAN-FANEN")))</f>
        <v>7048652726650</v>
      </c>
      <c r="AE854" s="180">
        <f t="shared" si="50"/>
        <v>0</v>
      </c>
      <c r="AF854" s="180">
        <f t="shared" si="51"/>
        <v>0</v>
      </c>
      <c r="AH854" s="133" t="str">
        <f>IF(B854="NET","",IFERROR(VLOOKUP(AD854,'2) Order Form'!$W$9:$W$684,1,FALSE),"Ikke med I order form"))</f>
        <v>Ikke med I order form</v>
      </c>
      <c r="AJ854" s="159"/>
      <c r="AK854" s="149"/>
      <c r="AL854" s="182"/>
      <c r="AM854" s="182"/>
      <c r="AN854" s="183"/>
      <c r="AP854" s="149"/>
      <c r="AQ854" s="149"/>
      <c r="AR854" s="182"/>
      <c r="AS854" s="182"/>
      <c r="AT854" s="182"/>
    </row>
    <row r="855" spans="1:46" x14ac:dyDescent="0.2">
      <c r="A855" s="155">
        <v>820428</v>
      </c>
      <c r="B855" t="s">
        <v>292</v>
      </c>
      <c r="H855" s="155">
        <v>202137</v>
      </c>
      <c r="I855" s="155">
        <v>202137</v>
      </c>
      <c r="J855" s="155">
        <v>202137</v>
      </c>
      <c r="K855" s="155">
        <v>202137</v>
      </c>
      <c r="L855" s="155">
        <v>202137</v>
      </c>
      <c r="M855" s="155">
        <v>202137</v>
      </c>
      <c r="N855" s="155">
        <v>202137</v>
      </c>
      <c r="O855" s="155">
        <v>202137</v>
      </c>
      <c r="P855" s="155">
        <v>202137</v>
      </c>
      <c r="Q855" s="155">
        <v>202137</v>
      </c>
      <c r="R855" s="155">
        <v>202137</v>
      </c>
      <c r="S855" s="155">
        <v>202137</v>
      </c>
      <c r="T855" s="155">
        <v>202137</v>
      </c>
      <c r="U855" s="155">
        <v>202137</v>
      </c>
      <c r="V855" s="155">
        <v>202137</v>
      </c>
      <c r="W855" s="155">
        <v>202137</v>
      </c>
      <c r="X855" s="155">
        <v>202137</v>
      </c>
      <c r="Y855" s="155">
        <v>202137</v>
      </c>
      <c r="Z855" s="155">
        <v>202137</v>
      </c>
      <c r="AA855" s="155">
        <v>202137</v>
      </c>
      <c r="AC855" s="180" t="str">
        <f t="shared" si="52"/>
        <v>820428-</v>
      </c>
      <c r="AD855" s="181" t="str">
        <f>IF(B855="NET","",IF(B855="","",IFERROR(VLOOKUP(AC855,EAN!$A:$B,2,FALSE),"MANGLER - MÅ OPPDATERE EAN-FANEN")))</f>
        <v/>
      </c>
      <c r="AE855" s="180">
        <f t="shared" si="50"/>
        <v>202137</v>
      </c>
      <c r="AF855" s="180">
        <f t="shared" si="51"/>
        <v>202137</v>
      </c>
      <c r="AH855" s="149" t="str">
        <f>IF(B855="NET","",IFERROR(VLOOKUP(AD855,'2) Order Form'!$W$9:$W$684,1,FALSE),"Ikke med I order form"))</f>
        <v/>
      </c>
      <c r="AI855" s="171"/>
      <c r="AJ855" s="171"/>
      <c r="AK855" s="149"/>
      <c r="AL855" s="182"/>
      <c r="AM855" s="182"/>
      <c r="AN855" s="183"/>
      <c r="AP855" s="149"/>
      <c r="AQ855" s="149"/>
      <c r="AR855" s="182"/>
      <c r="AS855" s="182"/>
      <c r="AT855" s="182"/>
    </row>
    <row r="856" spans="1:46" x14ac:dyDescent="0.2">
      <c r="A856">
        <v>820428</v>
      </c>
      <c r="B856" t="s">
        <v>4291</v>
      </c>
      <c r="C856" t="s">
        <v>4226</v>
      </c>
      <c r="D856" t="s">
        <v>4289</v>
      </c>
      <c r="E856" t="s">
        <v>4290</v>
      </c>
      <c r="F856" t="s">
        <v>84</v>
      </c>
      <c r="G856" t="s">
        <v>128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C856" s="180" t="str">
        <f t="shared" si="52"/>
        <v>820428-21100-OS</v>
      </c>
      <c r="AD856" s="181" t="str">
        <f>IF(B856="NET","",IF(B856="","",IFERROR(VLOOKUP(AC856,EAN!$A:$B,2,FALSE),"MANGLER - MÅ OPPDATERE EAN-FANEN")))</f>
        <v>MANGLER - MÅ OPPDATERE EAN-FANEN</v>
      </c>
      <c r="AE856" s="180">
        <f t="shared" si="50"/>
        <v>0</v>
      </c>
      <c r="AF856" s="180">
        <f t="shared" si="51"/>
        <v>0</v>
      </c>
      <c r="AH856" s="149" t="str">
        <f>IF(B856="NET","",IFERROR(VLOOKUP(AD856,'2) Order Form'!$W$9:$W$684,1,FALSE),"Ikke med I order form"))</f>
        <v>Ikke med I order form</v>
      </c>
      <c r="AI856" s="171"/>
      <c r="AJ856" s="171"/>
      <c r="AK856" s="149"/>
      <c r="AL856" s="182"/>
      <c r="AM856" s="182"/>
      <c r="AN856" s="183"/>
      <c r="AP856" s="149"/>
      <c r="AQ856" s="149"/>
      <c r="AR856" s="182"/>
      <c r="AS856" s="182"/>
      <c r="AT856" s="182"/>
    </row>
    <row r="857" spans="1:46" x14ac:dyDescent="0.2">
      <c r="A857">
        <v>820428</v>
      </c>
      <c r="B857" t="s">
        <v>4291</v>
      </c>
      <c r="C857" t="s">
        <v>4226</v>
      </c>
      <c r="D857" t="s">
        <v>2236</v>
      </c>
      <c r="E857" t="s">
        <v>94</v>
      </c>
      <c r="F857" t="s">
        <v>84</v>
      </c>
      <c r="G857" t="s">
        <v>128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C857" s="180" t="str">
        <f t="shared" si="52"/>
        <v>820428-99901-OS</v>
      </c>
      <c r="AD857" s="181" t="str">
        <f>IF(B857="NET","",IF(B857="","",IFERROR(VLOOKUP(AC857,EAN!$A:$B,2,FALSE),"MANGLER - MÅ OPPDATERE EAN-FANEN")))</f>
        <v>MANGLER - MÅ OPPDATERE EAN-FANEN</v>
      </c>
      <c r="AE857" s="180">
        <f t="shared" si="50"/>
        <v>0</v>
      </c>
      <c r="AF857" s="180">
        <f t="shared" si="51"/>
        <v>0</v>
      </c>
      <c r="AH857" s="149" t="str">
        <f>IF(B857="NET","",IFERROR(VLOOKUP(AD857,'2) Order Form'!$W$9:$W$684,1,FALSE),"Ikke med I order form"))</f>
        <v>Ikke med I order form</v>
      </c>
      <c r="AI857" s="171"/>
      <c r="AJ857" s="171"/>
      <c r="AK857" s="149"/>
      <c r="AL857" s="182"/>
      <c r="AM857" s="182"/>
      <c r="AN857" s="183"/>
      <c r="AP857" s="149"/>
      <c r="AQ857" s="149"/>
      <c r="AR857" s="182"/>
      <c r="AS857" s="182"/>
      <c r="AT857" s="182"/>
    </row>
    <row r="858" spans="1:46" x14ac:dyDescent="0.2">
      <c r="A858" s="155">
        <v>826050</v>
      </c>
      <c r="B858" t="s">
        <v>292</v>
      </c>
      <c r="H858" s="155">
        <v>202137</v>
      </c>
      <c r="I858" s="155">
        <v>202137</v>
      </c>
      <c r="J858" s="155">
        <v>202137</v>
      </c>
      <c r="K858" s="155">
        <v>202137</v>
      </c>
      <c r="L858" s="155">
        <v>202137</v>
      </c>
      <c r="M858" s="155">
        <v>202137</v>
      </c>
      <c r="N858" s="155">
        <v>202137</v>
      </c>
      <c r="O858" s="155">
        <v>202137</v>
      </c>
      <c r="P858" s="155">
        <v>202137</v>
      </c>
      <c r="Q858" s="155">
        <v>202137</v>
      </c>
      <c r="R858" s="155">
        <v>202137</v>
      </c>
      <c r="S858" s="155">
        <v>202137</v>
      </c>
      <c r="T858" s="155">
        <v>202137</v>
      </c>
      <c r="U858" s="155">
        <v>202137</v>
      </c>
      <c r="V858" s="155">
        <v>202137</v>
      </c>
      <c r="W858" s="155">
        <v>202137</v>
      </c>
      <c r="X858" s="155">
        <v>202137</v>
      </c>
      <c r="Y858" s="155">
        <v>202137</v>
      </c>
      <c r="Z858" s="155">
        <v>202137</v>
      </c>
      <c r="AA858" s="155">
        <v>202137</v>
      </c>
      <c r="AC858" s="180" t="str">
        <f t="shared" si="52"/>
        <v>826050-</v>
      </c>
      <c r="AD858" s="181" t="str">
        <f>IF(B858="NET","",IF(B858="","",IFERROR(VLOOKUP(AC858,EAN!$A:$B,2,FALSE),"MANGLER - MÅ OPPDATERE EAN-FANEN")))</f>
        <v/>
      </c>
      <c r="AE858" s="180">
        <f t="shared" si="50"/>
        <v>202137</v>
      </c>
      <c r="AF858" s="180">
        <f t="shared" si="51"/>
        <v>202137</v>
      </c>
      <c r="AH858" s="149" t="str">
        <f>IF(B858="NET","",IFERROR(VLOOKUP(AD858,'2) Order Form'!$W$9:$W$684,1,FALSE),"Ikke med I order form"))</f>
        <v/>
      </c>
      <c r="AI858" s="171"/>
      <c r="AJ858" s="171"/>
      <c r="AK858" s="149"/>
      <c r="AL858" s="182"/>
      <c r="AM858" s="182"/>
      <c r="AN858" s="183"/>
      <c r="AP858" s="149"/>
      <c r="AQ858" s="149"/>
      <c r="AR858" s="182"/>
      <c r="AS858" s="182"/>
      <c r="AT858" s="182"/>
    </row>
    <row r="859" spans="1:46" x14ac:dyDescent="0.2">
      <c r="A859">
        <v>826050</v>
      </c>
      <c r="B859" t="s">
        <v>4292</v>
      </c>
      <c r="C859" t="s">
        <v>4226</v>
      </c>
      <c r="D859" t="s">
        <v>2209</v>
      </c>
      <c r="E859" t="s">
        <v>2210</v>
      </c>
      <c r="F859" t="s">
        <v>8</v>
      </c>
      <c r="G859" t="s">
        <v>128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C859" s="180" t="str">
        <f t="shared" si="52"/>
        <v>826050-88002-S</v>
      </c>
      <c r="AD859" s="181" t="str">
        <f>IF(B859="NET","",IF(B859="","",IFERROR(VLOOKUP(AC859,EAN!$A:$B,2,FALSE),"MANGLER - MÅ OPPDATERE EAN-FANEN")))</f>
        <v>MANGLER - MÅ OPPDATERE EAN-FANEN</v>
      </c>
      <c r="AE859" s="180">
        <f t="shared" si="50"/>
        <v>0</v>
      </c>
      <c r="AF859" s="180">
        <f t="shared" si="51"/>
        <v>0</v>
      </c>
      <c r="AH859" s="133" t="str">
        <f>IF(B859="NET","",IFERROR(VLOOKUP(AD859,'2) Order Form'!$W$9:$W$684,1,FALSE),"Ikke med I order form"))</f>
        <v>Ikke med I order form</v>
      </c>
      <c r="AJ859" s="159"/>
      <c r="AK859" s="149"/>
      <c r="AL859" s="182"/>
      <c r="AM859" s="182"/>
      <c r="AN859" s="183"/>
      <c r="AP859" s="149"/>
      <c r="AQ859" s="149"/>
      <c r="AR859" s="182"/>
      <c r="AS859" s="182"/>
      <c r="AT859" s="182"/>
    </row>
    <row r="860" spans="1:46" x14ac:dyDescent="0.2">
      <c r="A860">
        <v>826050</v>
      </c>
      <c r="B860" t="s">
        <v>4292</v>
      </c>
      <c r="C860" t="s">
        <v>4226</v>
      </c>
      <c r="D860" t="s">
        <v>2211</v>
      </c>
      <c r="E860" t="s">
        <v>2210</v>
      </c>
      <c r="F860" t="s">
        <v>7</v>
      </c>
      <c r="G860" t="s">
        <v>128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C860" s="180" t="str">
        <f t="shared" si="52"/>
        <v>826050-88002-M</v>
      </c>
      <c r="AD860" s="181" t="str">
        <f>IF(B860="NET","",IF(B860="","",IFERROR(VLOOKUP(AC860,EAN!$A:$B,2,FALSE),"MANGLER - MÅ OPPDATERE EAN-FANEN")))</f>
        <v>MANGLER - MÅ OPPDATERE EAN-FANEN</v>
      </c>
      <c r="AE860" s="180">
        <f t="shared" si="50"/>
        <v>0</v>
      </c>
      <c r="AF860" s="180">
        <f t="shared" si="51"/>
        <v>0</v>
      </c>
      <c r="AH860" s="149" t="str">
        <f>IF(B860="NET","",IFERROR(VLOOKUP(AD860,'2) Order Form'!$W$9:$W$684,1,FALSE),"Ikke med I order form"))</f>
        <v>Ikke med I order form</v>
      </c>
      <c r="AI860" s="171"/>
      <c r="AJ860" s="171"/>
      <c r="AK860" s="149"/>
      <c r="AL860" s="182"/>
      <c r="AM860" s="182"/>
      <c r="AN860" s="183"/>
      <c r="AP860" s="149"/>
      <c r="AQ860" s="149"/>
      <c r="AR860" s="182"/>
      <c r="AS860" s="182"/>
      <c r="AT860" s="182"/>
    </row>
    <row r="861" spans="1:46" x14ac:dyDescent="0.2">
      <c r="A861">
        <v>826050</v>
      </c>
      <c r="B861" t="s">
        <v>4292</v>
      </c>
      <c r="C861" t="s">
        <v>4226</v>
      </c>
      <c r="D861" t="s">
        <v>2212</v>
      </c>
      <c r="E861" t="s">
        <v>2210</v>
      </c>
      <c r="F861" t="s">
        <v>67</v>
      </c>
      <c r="G861" t="s">
        <v>128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C861" s="180" t="str">
        <f t="shared" si="52"/>
        <v>826050-88002-L</v>
      </c>
      <c r="AD861" s="181" t="str">
        <f>IF(B861="NET","",IF(B861="","",IFERROR(VLOOKUP(AC861,EAN!$A:$B,2,FALSE),"MANGLER - MÅ OPPDATERE EAN-FANEN")))</f>
        <v>MANGLER - MÅ OPPDATERE EAN-FANEN</v>
      </c>
      <c r="AE861" s="180">
        <f t="shared" si="50"/>
        <v>0</v>
      </c>
      <c r="AF861" s="180">
        <f t="shared" si="51"/>
        <v>0</v>
      </c>
      <c r="AH861" s="149" t="str">
        <f>IF(B861="NET","",IFERROR(VLOOKUP(AD861,'2) Order Form'!$W$9:$W$684,1,FALSE),"Ikke med I order form"))</f>
        <v>Ikke med I order form</v>
      </c>
      <c r="AI861" s="171"/>
      <c r="AJ861" s="171"/>
      <c r="AK861" s="149"/>
      <c r="AL861" s="182"/>
      <c r="AM861" s="182"/>
      <c r="AN861" s="183"/>
      <c r="AP861" s="149"/>
      <c r="AQ861" s="149"/>
      <c r="AR861" s="182"/>
      <c r="AS861" s="182"/>
      <c r="AT861" s="182"/>
    </row>
    <row r="862" spans="1:46" x14ac:dyDescent="0.2">
      <c r="A862">
        <v>826050</v>
      </c>
      <c r="B862" t="s">
        <v>4292</v>
      </c>
      <c r="C862" t="s">
        <v>4226</v>
      </c>
      <c r="D862" t="s">
        <v>2213</v>
      </c>
      <c r="E862" t="s">
        <v>2210</v>
      </c>
      <c r="F862" t="s">
        <v>68</v>
      </c>
      <c r="G862" t="s">
        <v>128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C862" s="180" t="str">
        <f t="shared" si="52"/>
        <v>826050-88002-XL</v>
      </c>
      <c r="AD862" s="181" t="str">
        <f>IF(B862="NET","",IF(B862="","",IFERROR(VLOOKUP(AC862,EAN!$A:$B,2,FALSE),"MANGLER - MÅ OPPDATERE EAN-FANEN")))</f>
        <v>MANGLER - MÅ OPPDATERE EAN-FANEN</v>
      </c>
      <c r="AE862" s="180">
        <f t="shared" si="50"/>
        <v>0</v>
      </c>
      <c r="AF862" s="180">
        <f t="shared" si="51"/>
        <v>0</v>
      </c>
      <c r="AH862" s="149" t="str">
        <f>IF(B862="NET","",IFERROR(VLOOKUP(AD862,'2) Order Form'!$W$9:$W$684,1,FALSE),"Ikke med I order form"))</f>
        <v>Ikke med I order form</v>
      </c>
      <c r="AI862" s="171"/>
      <c r="AJ862" s="171"/>
      <c r="AK862" s="149"/>
      <c r="AL862" s="182"/>
      <c r="AM862" s="182"/>
      <c r="AN862" s="183"/>
      <c r="AP862" s="149"/>
      <c r="AQ862" s="149"/>
      <c r="AR862" s="182"/>
      <c r="AS862" s="182"/>
      <c r="AT862" s="182"/>
    </row>
    <row r="863" spans="1:46" x14ac:dyDescent="0.2">
      <c r="A863">
        <v>826050</v>
      </c>
      <c r="B863" t="s">
        <v>4292</v>
      </c>
      <c r="C863" t="s">
        <v>4226</v>
      </c>
      <c r="D863" t="s">
        <v>2152</v>
      </c>
      <c r="E863" t="s">
        <v>94</v>
      </c>
      <c r="F863" t="s">
        <v>8</v>
      </c>
      <c r="G863" t="s">
        <v>128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C863" s="180" t="str">
        <f t="shared" si="52"/>
        <v>826050-99901-S</v>
      </c>
      <c r="AD863" s="181" t="str">
        <f>IF(B863="NET","",IF(B863="","",IFERROR(VLOOKUP(AC863,EAN!$A:$B,2,FALSE),"MANGLER - MÅ OPPDATERE EAN-FANEN")))</f>
        <v>MANGLER - MÅ OPPDATERE EAN-FANEN</v>
      </c>
      <c r="AE863" s="180">
        <f t="shared" si="50"/>
        <v>0</v>
      </c>
      <c r="AF863" s="180">
        <f t="shared" si="51"/>
        <v>0</v>
      </c>
      <c r="AH863" s="149" t="str">
        <f>IF(B863="NET","",IFERROR(VLOOKUP(AD863,'2) Order Form'!$W$9:$W$684,1,FALSE),"Ikke med I order form"))</f>
        <v>Ikke med I order form</v>
      </c>
      <c r="AI863" s="171"/>
      <c r="AJ863" s="171"/>
      <c r="AK863" s="149"/>
      <c r="AL863" s="182"/>
      <c r="AM863" s="182"/>
      <c r="AN863" s="183"/>
      <c r="AP863" s="149"/>
      <c r="AQ863" s="149"/>
      <c r="AR863" s="182"/>
      <c r="AS863" s="182"/>
      <c r="AT863" s="182"/>
    </row>
    <row r="864" spans="1:46" x14ac:dyDescent="0.2">
      <c r="A864">
        <v>826050</v>
      </c>
      <c r="B864" t="s">
        <v>4292</v>
      </c>
      <c r="C864" t="s">
        <v>4226</v>
      </c>
      <c r="D864" t="s">
        <v>2153</v>
      </c>
      <c r="E864" t="s">
        <v>94</v>
      </c>
      <c r="F864" t="s">
        <v>7</v>
      </c>
      <c r="G864" t="s">
        <v>128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C864" s="180" t="str">
        <f t="shared" si="52"/>
        <v>826050-99901-M</v>
      </c>
      <c r="AD864" s="181" t="str">
        <f>IF(B864="NET","",IF(B864="","",IFERROR(VLOOKUP(AC864,EAN!$A:$B,2,FALSE),"MANGLER - MÅ OPPDATERE EAN-FANEN")))</f>
        <v>MANGLER - MÅ OPPDATERE EAN-FANEN</v>
      </c>
      <c r="AE864" s="180">
        <f t="shared" si="50"/>
        <v>0</v>
      </c>
      <c r="AF864" s="180">
        <f t="shared" si="51"/>
        <v>0</v>
      </c>
      <c r="AH864" s="133" t="str">
        <f>IF(B864="NET","",IFERROR(VLOOKUP(AD864,'2) Order Form'!$W$9:$W$684,1,FALSE),"Ikke med I order form"))</f>
        <v>Ikke med I order form</v>
      </c>
      <c r="AJ864" s="159"/>
      <c r="AK864" s="149"/>
      <c r="AL864" s="182"/>
      <c r="AM864" s="182"/>
      <c r="AN864" s="183"/>
      <c r="AP864" s="149"/>
      <c r="AQ864" s="149"/>
      <c r="AR864" s="182"/>
      <c r="AS864" s="182"/>
      <c r="AT864" s="182"/>
    </row>
    <row r="865" spans="1:46" x14ac:dyDescent="0.2">
      <c r="A865">
        <v>826050</v>
      </c>
      <c r="B865" t="s">
        <v>4292</v>
      </c>
      <c r="C865" t="s">
        <v>4226</v>
      </c>
      <c r="D865" t="s">
        <v>2154</v>
      </c>
      <c r="E865" t="s">
        <v>94</v>
      </c>
      <c r="F865" t="s">
        <v>67</v>
      </c>
      <c r="G865" t="s">
        <v>128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C865" s="180" t="str">
        <f t="shared" si="52"/>
        <v>826050-99901-L</v>
      </c>
      <c r="AD865" s="181" t="str">
        <f>IF(B865="NET","",IF(B865="","",IFERROR(VLOOKUP(AC865,EAN!$A:$B,2,FALSE),"MANGLER - MÅ OPPDATERE EAN-FANEN")))</f>
        <v>MANGLER - MÅ OPPDATERE EAN-FANEN</v>
      </c>
      <c r="AE865" s="180">
        <f t="shared" si="50"/>
        <v>0</v>
      </c>
      <c r="AF865" s="180">
        <f t="shared" si="51"/>
        <v>0</v>
      </c>
      <c r="AH865" s="133" t="str">
        <f>IF(B865="NET","",IFERROR(VLOOKUP(AD865,'2) Order Form'!$W$9:$W$684,1,FALSE),"Ikke med I order form"))</f>
        <v>Ikke med I order form</v>
      </c>
      <c r="AJ865" s="159"/>
      <c r="AK865" s="149"/>
      <c r="AL865" s="182"/>
      <c r="AM865" s="182"/>
      <c r="AN865" s="183"/>
      <c r="AP865" s="149"/>
      <c r="AQ865" s="149"/>
      <c r="AR865" s="182"/>
      <c r="AS865" s="182"/>
      <c r="AT865" s="182"/>
    </row>
    <row r="866" spans="1:46" x14ac:dyDescent="0.2">
      <c r="A866">
        <v>826050</v>
      </c>
      <c r="B866" t="s">
        <v>4292</v>
      </c>
      <c r="C866" t="s">
        <v>4226</v>
      </c>
      <c r="D866" t="s">
        <v>2155</v>
      </c>
      <c r="E866" t="s">
        <v>94</v>
      </c>
      <c r="F866" t="s">
        <v>68</v>
      </c>
      <c r="G866" t="s">
        <v>128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C866" s="180" t="str">
        <f t="shared" si="52"/>
        <v>826050-99901-XL</v>
      </c>
      <c r="AD866" s="181" t="str">
        <f>IF(B866="NET","",IF(B866="","",IFERROR(VLOOKUP(AC866,EAN!$A:$B,2,FALSE),"MANGLER - MÅ OPPDATERE EAN-FANEN")))</f>
        <v>MANGLER - MÅ OPPDATERE EAN-FANEN</v>
      </c>
      <c r="AE866" s="180">
        <f t="shared" si="50"/>
        <v>0</v>
      </c>
      <c r="AF866" s="180">
        <f t="shared" si="51"/>
        <v>0</v>
      </c>
      <c r="AH866" s="133" t="str">
        <f>IF(B866="NET","",IFERROR(VLOOKUP(AD866,'2) Order Form'!$W$9:$W$684,1,FALSE),"Ikke med I order form"))</f>
        <v>Ikke med I order form</v>
      </c>
      <c r="AJ866" s="159"/>
      <c r="AK866" s="149"/>
      <c r="AL866" s="182"/>
      <c r="AM866" s="182"/>
      <c r="AN866" s="183"/>
      <c r="AP866" s="149"/>
      <c r="AQ866" s="149"/>
      <c r="AR866" s="182"/>
      <c r="AS866" s="182"/>
      <c r="AT866" s="182"/>
    </row>
    <row r="867" spans="1:46" x14ac:dyDescent="0.2">
      <c r="A867">
        <v>826050</v>
      </c>
      <c r="B867" t="s">
        <v>4292</v>
      </c>
      <c r="C867" t="s">
        <v>4226</v>
      </c>
      <c r="D867" t="s">
        <v>162</v>
      </c>
      <c r="E867" t="s">
        <v>133</v>
      </c>
      <c r="F867" t="s">
        <v>8</v>
      </c>
      <c r="G867" t="s">
        <v>401</v>
      </c>
      <c r="H867">
        <v>7</v>
      </c>
      <c r="I867">
        <v>7</v>
      </c>
      <c r="J867">
        <v>7</v>
      </c>
      <c r="K867">
        <v>7</v>
      </c>
      <c r="L867">
        <v>7</v>
      </c>
      <c r="M867">
        <v>7</v>
      </c>
      <c r="N867">
        <v>7</v>
      </c>
      <c r="O867">
        <v>7</v>
      </c>
      <c r="P867">
        <v>7</v>
      </c>
      <c r="Q867">
        <v>7</v>
      </c>
      <c r="R867">
        <v>7</v>
      </c>
      <c r="S867">
        <v>7</v>
      </c>
      <c r="T867">
        <v>7</v>
      </c>
      <c r="U867">
        <v>7</v>
      </c>
      <c r="V867">
        <v>7</v>
      </c>
      <c r="W867">
        <v>7</v>
      </c>
      <c r="X867">
        <v>7</v>
      </c>
      <c r="Y867">
        <v>7</v>
      </c>
      <c r="Z867">
        <v>7</v>
      </c>
      <c r="AA867">
        <v>7</v>
      </c>
      <c r="AC867" s="180" t="str">
        <f t="shared" si="52"/>
        <v>826050-ONBLU-S</v>
      </c>
      <c r="AD867" s="181" t="str">
        <f>IF(B867="NET","",IF(B867="","",IFERROR(VLOOKUP(AC867,EAN!$A:$B,2,FALSE),"MANGLER - MÅ OPPDATERE EAN-FANEN")))</f>
        <v>MANGLER - MÅ OPPDATERE EAN-FANEN</v>
      </c>
      <c r="AE867" s="180">
        <f t="shared" si="50"/>
        <v>7</v>
      </c>
      <c r="AF867" s="180">
        <f t="shared" si="51"/>
        <v>7</v>
      </c>
      <c r="AH867" s="133" t="str">
        <f>IF(B867="NET","",IFERROR(VLOOKUP(AD867,'2) Order Form'!$W$9:$W$684,1,FALSE),"Ikke med I order form"))</f>
        <v>Ikke med I order form</v>
      </c>
      <c r="AJ867" s="159"/>
      <c r="AK867" s="149"/>
      <c r="AL867" s="182"/>
      <c r="AM867" s="182"/>
      <c r="AN867" s="183"/>
      <c r="AP867" s="149"/>
      <c r="AQ867" s="149"/>
      <c r="AR867" s="182"/>
      <c r="AS867" s="182"/>
      <c r="AT867" s="182"/>
    </row>
    <row r="868" spans="1:46" x14ac:dyDescent="0.2">
      <c r="A868">
        <v>826050</v>
      </c>
      <c r="B868" t="s">
        <v>4292</v>
      </c>
      <c r="C868" t="s">
        <v>4226</v>
      </c>
      <c r="D868" t="s">
        <v>163</v>
      </c>
      <c r="E868" t="s">
        <v>133</v>
      </c>
      <c r="F868" t="s">
        <v>7</v>
      </c>
      <c r="G868" t="s">
        <v>401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C868" s="180" t="str">
        <f t="shared" si="52"/>
        <v>826050-ONBLU-M</v>
      </c>
      <c r="AD868" s="181" t="str">
        <f>IF(B868="NET","",IF(B868="","",IFERROR(VLOOKUP(AC868,EAN!$A:$B,2,FALSE),"MANGLER - MÅ OPPDATERE EAN-FANEN")))</f>
        <v>MANGLER - MÅ OPPDATERE EAN-FANEN</v>
      </c>
      <c r="AE868" s="180">
        <f t="shared" si="50"/>
        <v>0</v>
      </c>
      <c r="AF868" s="180">
        <f t="shared" si="51"/>
        <v>0</v>
      </c>
      <c r="AH868" s="133" t="str">
        <f>IF(B868="NET","",IFERROR(VLOOKUP(AD868,'2) Order Form'!$W$9:$W$684,1,FALSE),"Ikke med I order form"))</f>
        <v>Ikke med I order form</v>
      </c>
      <c r="AJ868" s="159"/>
      <c r="AK868" s="149"/>
      <c r="AL868" s="182"/>
      <c r="AM868" s="182"/>
      <c r="AN868" s="183"/>
      <c r="AP868" s="149"/>
      <c r="AQ868" s="149"/>
      <c r="AR868" s="182"/>
      <c r="AS868" s="182"/>
      <c r="AT868" s="182"/>
    </row>
    <row r="869" spans="1:46" x14ac:dyDescent="0.2">
      <c r="A869">
        <v>826050</v>
      </c>
      <c r="B869" t="s">
        <v>4292</v>
      </c>
      <c r="C869" t="s">
        <v>4226</v>
      </c>
      <c r="D869" t="s">
        <v>164</v>
      </c>
      <c r="E869" t="s">
        <v>133</v>
      </c>
      <c r="F869" t="s">
        <v>67</v>
      </c>
      <c r="G869" t="s">
        <v>401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C869" s="180" t="str">
        <f t="shared" si="52"/>
        <v>826050-ONBLU-L</v>
      </c>
      <c r="AD869" s="181" t="str">
        <f>IF(B869="NET","",IF(B869="","",IFERROR(VLOOKUP(AC869,EAN!$A:$B,2,FALSE),"MANGLER - MÅ OPPDATERE EAN-FANEN")))</f>
        <v>MANGLER - MÅ OPPDATERE EAN-FANEN</v>
      </c>
      <c r="AE869" s="180">
        <f t="shared" si="50"/>
        <v>0</v>
      </c>
      <c r="AF869" s="180">
        <f t="shared" si="51"/>
        <v>0</v>
      </c>
      <c r="AH869" s="149" t="str">
        <f>IF(B869="NET","",IFERROR(VLOOKUP(AD869,'2) Order Form'!$W$9:$W$684,1,FALSE),"Ikke med I order form"))</f>
        <v>Ikke med I order form</v>
      </c>
      <c r="AI869" s="171"/>
      <c r="AJ869" s="171"/>
      <c r="AK869" s="149"/>
      <c r="AL869" s="182"/>
      <c r="AM869" s="182"/>
      <c r="AN869" s="183"/>
      <c r="AP869" s="149"/>
      <c r="AQ869" s="149"/>
      <c r="AR869" s="182"/>
      <c r="AS869" s="182"/>
      <c r="AT869" s="182"/>
    </row>
    <row r="870" spans="1:46" x14ac:dyDescent="0.2">
      <c r="A870">
        <v>826050</v>
      </c>
      <c r="B870" t="s">
        <v>4292</v>
      </c>
      <c r="C870" t="s">
        <v>4226</v>
      </c>
      <c r="D870" t="s">
        <v>165</v>
      </c>
      <c r="E870" t="s">
        <v>133</v>
      </c>
      <c r="F870" t="s">
        <v>68</v>
      </c>
      <c r="G870" t="s">
        <v>401</v>
      </c>
      <c r="H870">
        <v>2</v>
      </c>
      <c r="I870">
        <v>2</v>
      </c>
      <c r="J870">
        <v>2</v>
      </c>
      <c r="K870">
        <v>2</v>
      </c>
      <c r="L870">
        <v>2</v>
      </c>
      <c r="M870">
        <v>2</v>
      </c>
      <c r="N870">
        <v>2</v>
      </c>
      <c r="O870">
        <v>2</v>
      </c>
      <c r="P870">
        <v>2</v>
      </c>
      <c r="Q870">
        <v>2</v>
      </c>
      <c r="R870">
        <v>2</v>
      </c>
      <c r="S870">
        <v>2</v>
      </c>
      <c r="T870">
        <v>2</v>
      </c>
      <c r="U870">
        <v>2</v>
      </c>
      <c r="V870">
        <v>2</v>
      </c>
      <c r="W870">
        <v>2</v>
      </c>
      <c r="X870">
        <v>2</v>
      </c>
      <c r="Y870">
        <v>2</v>
      </c>
      <c r="Z870">
        <v>2</v>
      </c>
      <c r="AA870">
        <v>2</v>
      </c>
      <c r="AC870" s="180" t="str">
        <f t="shared" si="52"/>
        <v>826050-ONBLU-XL</v>
      </c>
      <c r="AD870" s="181" t="str">
        <f>IF(B870="NET","",IF(B870="","",IFERROR(VLOOKUP(AC870,EAN!$A:$B,2,FALSE),"MANGLER - MÅ OPPDATERE EAN-FANEN")))</f>
        <v>MANGLER - MÅ OPPDATERE EAN-FANEN</v>
      </c>
      <c r="AE870" s="180">
        <f t="shared" si="50"/>
        <v>2</v>
      </c>
      <c r="AF870" s="180">
        <f t="shared" si="51"/>
        <v>2</v>
      </c>
      <c r="AH870" s="149" t="str">
        <f>IF(B870="NET","",IFERROR(VLOOKUP(AD870,'2) Order Form'!$W$9:$W$684,1,FALSE),"Ikke med I order form"))</f>
        <v>Ikke med I order form</v>
      </c>
      <c r="AI870" s="171"/>
      <c r="AJ870" s="171"/>
      <c r="AK870" s="149"/>
      <c r="AL870" s="182"/>
      <c r="AM870" s="182"/>
      <c r="AN870" s="183"/>
      <c r="AP870" s="149"/>
      <c r="AQ870" s="149"/>
      <c r="AR870" s="182"/>
      <c r="AS870" s="182"/>
      <c r="AT870" s="182"/>
    </row>
    <row r="871" spans="1:46" x14ac:dyDescent="0.2">
      <c r="A871">
        <v>826050</v>
      </c>
      <c r="B871" t="s">
        <v>4292</v>
      </c>
      <c r="C871" t="s">
        <v>4226</v>
      </c>
      <c r="D871" t="s">
        <v>166</v>
      </c>
      <c r="E871" t="s">
        <v>93</v>
      </c>
      <c r="F871" t="s">
        <v>8</v>
      </c>
      <c r="G871" t="s">
        <v>401</v>
      </c>
      <c r="H871">
        <v>1</v>
      </c>
      <c r="I871">
        <v>1</v>
      </c>
      <c r="J871">
        <v>1</v>
      </c>
      <c r="K871">
        <v>1</v>
      </c>
      <c r="L871">
        <v>1</v>
      </c>
      <c r="M871">
        <v>1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C871" s="180" t="str">
        <f t="shared" si="52"/>
        <v>826050-SEGRY-S</v>
      </c>
      <c r="AD871" s="181" t="str">
        <f>IF(B871="NET","",IF(B871="","",IFERROR(VLOOKUP(AC871,EAN!$A:$B,2,FALSE),"MANGLER - MÅ OPPDATERE EAN-FANEN")))</f>
        <v>MANGLER - MÅ OPPDATERE EAN-FANEN</v>
      </c>
      <c r="AE871" s="180">
        <f t="shared" si="50"/>
        <v>1</v>
      </c>
      <c r="AF871" s="180">
        <f t="shared" si="51"/>
        <v>1</v>
      </c>
      <c r="AH871" s="149" t="str">
        <f>IF(B871="NET","",IFERROR(VLOOKUP(AD871,'2) Order Form'!$W$9:$W$684,1,FALSE),"Ikke med I order form"))</f>
        <v>Ikke med I order form</v>
      </c>
      <c r="AI871" s="171"/>
      <c r="AJ871" s="171"/>
      <c r="AK871" s="149"/>
      <c r="AL871" s="182"/>
      <c r="AM871" s="182"/>
      <c r="AN871" s="183"/>
      <c r="AP871" s="149"/>
      <c r="AQ871" s="149"/>
      <c r="AR871" s="182"/>
      <c r="AS871" s="182"/>
      <c r="AT871" s="182"/>
    </row>
    <row r="872" spans="1:46" x14ac:dyDescent="0.2">
      <c r="A872">
        <v>826050</v>
      </c>
      <c r="B872" t="s">
        <v>4292</v>
      </c>
      <c r="C872" t="s">
        <v>4226</v>
      </c>
      <c r="D872" t="s">
        <v>167</v>
      </c>
      <c r="E872" t="s">
        <v>93</v>
      </c>
      <c r="F872" t="s">
        <v>7</v>
      </c>
      <c r="G872" t="s">
        <v>401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C872" s="180" t="str">
        <f t="shared" si="52"/>
        <v>826050-SEGRY-M</v>
      </c>
      <c r="AD872" s="181" t="str">
        <f>IF(B872="NET","",IF(B872="","",IFERROR(VLOOKUP(AC872,EAN!$A:$B,2,FALSE),"MANGLER - MÅ OPPDATERE EAN-FANEN")))</f>
        <v>MANGLER - MÅ OPPDATERE EAN-FANEN</v>
      </c>
      <c r="AE872" s="180">
        <f t="shared" si="50"/>
        <v>0</v>
      </c>
      <c r="AF872" s="180">
        <f t="shared" si="51"/>
        <v>0</v>
      </c>
      <c r="AH872" s="149" t="str">
        <f>IF(B872="NET","",IFERROR(VLOOKUP(AD872,'2) Order Form'!$W$9:$W$684,1,FALSE),"Ikke med I order form"))</f>
        <v>Ikke med I order form</v>
      </c>
      <c r="AI872" s="171"/>
      <c r="AJ872" s="171"/>
      <c r="AK872" s="149"/>
      <c r="AL872" s="182"/>
      <c r="AM872" s="182"/>
      <c r="AN872" s="183"/>
      <c r="AP872" s="149"/>
      <c r="AQ872" s="149"/>
      <c r="AR872" s="182"/>
      <c r="AS872" s="182"/>
      <c r="AT872" s="182"/>
    </row>
    <row r="873" spans="1:46" x14ac:dyDescent="0.2">
      <c r="A873">
        <v>826050</v>
      </c>
      <c r="B873" t="s">
        <v>4292</v>
      </c>
      <c r="C873" t="s">
        <v>4226</v>
      </c>
      <c r="D873" t="s">
        <v>168</v>
      </c>
      <c r="E873" t="s">
        <v>93</v>
      </c>
      <c r="F873" t="s">
        <v>67</v>
      </c>
      <c r="G873" t="s">
        <v>401</v>
      </c>
      <c r="H873">
        <v>5</v>
      </c>
      <c r="I873">
        <v>5</v>
      </c>
      <c r="J873">
        <v>5</v>
      </c>
      <c r="K873">
        <v>5</v>
      </c>
      <c r="L873">
        <v>5</v>
      </c>
      <c r="M873">
        <v>5</v>
      </c>
      <c r="N873">
        <v>5</v>
      </c>
      <c r="O873">
        <v>5</v>
      </c>
      <c r="P873">
        <v>5</v>
      </c>
      <c r="Q873">
        <v>5</v>
      </c>
      <c r="R873">
        <v>5</v>
      </c>
      <c r="S873">
        <v>5</v>
      </c>
      <c r="T873">
        <v>5</v>
      </c>
      <c r="U873">
        <v>5</v>
      </c>
      <c r="V873">
        <v>5</v>
      </c>
      <c r="W873">
        <v>5</v>
      </c>
      <c r="X873">
        <v>5</v>
      </c>
      <c r="Y873">
        <v>5</v>
      </c>
      <c r="Z873">
        <v>5</v>
      </c>
      <c r="AA873">
        <v>5</v>
      </c>
      <c r="AC873" s="180" t="str">
        <f t="shared" si="52"/>
        <v>826050-SEGRY-L</v>
      </c>
      <c r="AD873" s="181" t="str">
        <f>IF(B873="NET","",IF(B873="","",IFERROR(VLOOKUP(AC873,EAN!$A:$B,2,FALSE),"MANGLER - MÅ OPPDATERE EAN-FANEN")))</f>
        <v>MANGLER - MÅ OPPDATERE EAN-FANEN</v>
      </c>
      <c r="AE873" s="180">
        <f t="shared" si="50"/>
        <v>5</v>
      </c>
      <c r="AF873" s="180">
        <f t="shared" si="51"/>
        <v>5</v>
      </c>
      <c r="AH873" s="133" t="str">
        <f>IF(B873="NET","",IFERROR(VLOOKUP(AD873,'2) Order Form'!$W$9:$W$684,1,FALSE),"Ikke med I order form"))</f>
        <v>Ikke med I order form</v>
      </c>
      <c r="AJ873" s="159"/>
      <c r="AK873" s="149"/>
      <c r="AL873" s="182"/>
      <c r="AM873" s="182"/>
      <c r="AN873" s="183"/>
      <c r="AP873" s="149"/>
      <c r="AQ873" s="149"/>
      <c r="AR873" s="182"/>
      <c r="AS873" s="182"/>
      <c r="AT873" s="182"/>
    </row>
    <row r="874" spans="1:46" x14ac:dyDescent="0.2">
      <c r="A874">
        <v>826050</v>
      </c>
      <c r="B874" t="s">
        <v>4292</v>
      </c>
      <c r="C874" t="s">
        <v>4226</v>
      </c>
      <c r="D874" t="s">
        <v>169</v>
      </c>
      <c r="E874" t="s">
        <v>93</v>
      </c>
      <c r="F874" t="s">
        <v>68</v>
      </c>
      <c r="G874" t="s">
        <v>401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C874" s="180" t="str">
        <f t="shared" si="52"/>
        <v>826050-SEGRY-XL</v>
      </c>
      <c r="AD874" s="181" t="str">
        <f>IF(B874="NET","",IF(B874="","",IFERROR(VLOOKUP(AC874,EAN!$A:$B,2,FALSE),"MANGLER - MÅ OPPDATERE EAN-FANEN")))</f>
        <v>MANGLER - MÅ OPPDATERE EAN-FANEN</v>
      </c>
      <c r="AE874" s="180">
        <f t="shared" si="50"/>
        <v>0</v>
      </c>
      <c r="AF874" s="180">
        <f t="shared" si="51"/>
        <v>0</v>
      </c>
      <c r="AH874" s="149" t="str">
        <f>IF(B874="NET","",IFERROR(VLOOKUP(AD874,'2) Order Form'!$W$9:$W$684,1,FALSE),"Ikke med I order form"))</f>
        <v>Ikke med I order form</v>
      </c>
      <c r="AI874" s="171"/>
      <c r="AJ874" s="171"/>
      <c r="AK874" s="149"/>
      <c r="AL874" s="182"/>
      <c r="AM874" s="182"/>
      <c r="AN874" s="183"/>
      <c r="AP874" s="149"/>
      <c r="AQ874" s="149"/>
      <c r="AR874" s="182"/>
      <c r="AS874" s="182"/>
      <c r="AT874" s="182"/>
    </row>
    <row r="875" spans="1:46" x14ac:dyDescent="0.2">
      <c r="A875" s="155">
        <v>826051</v>
      </c>
      <c r="B875" t="s">
        <v>292</v>
      </c>
      <c r="H875" s="155">
        <v>202137</v>
      </c>
      <c r="I875" s="155">
        <v>202137</v>
      </c>
      <c r="J875" s="155">
        <v>202137</v>
      </c>
      <c r="K875" s="155">
        <v>202137</v>
      </c>
      <c r="L875" s="155">
        <v>202137</v>
      </c>
      <c r="M875" s="155">
        <v>202137</v>
      </c>
      <c r="N875" s="155">
        <v>202137</v>
      </c>
      <c r="O875" s="155">
        <v>202137</v>
      </c>
      <c r="P875" s="155">
        <v>202137</v>
      </c>
      <c r="Q875" s="155">
        <v>202137</v>
      </c>
      <c r="R875" s="155">
        <v>202137</v>
      </c>
      <c r="S875" s="155">
        <v>202137</v>
      </c>
      <c r="T875" s="155">
        <v>202137</v>
      </c>
      <c r="U875" s="155">
        <v>202137</v>
      </c>
      <c r="V875" s="155">
        <v>202137</v>
      </c>
      <c r="W875" s="155">
        <v>202137</v>
      </c>
      <c r="X875" s="155">
        <v>202137</v>
      </c>
      <c r="Y875" s="155">
        <v>202137</v>
      </c>
      <c r="Z875" s="155">
        <v>202137</v>
      </c>
      <c r="AA875" s="155">
        <v>202137</v>
      </c>
      <c r="AC875" s="180" t="str">
        <f t="shared" si="52"/>
        <v>826051-</v>
      </c>
      <c r="AD875" s="181" t="str">
        <f>IF(B875="NET","",IF(B875="","",IFERROR(VLOOKUP(AC875,EAN!$A:$B,2,FALSE),"MANGLER - MÅ OPPDATERE EAN-FANEN")))</f>
        <v/>
      </c>
      <c r="AE875" s="180">
        <f t="shared" si="50"/>
        <v>202137</v>
      </c>
      <c r="AF875" s="180">
        <f t="shared" si="51"/>
        <v>202137</v>
      </c>
      <c r="AH875" s="149" t="str">
        <f>IF(B875="NET","",IFERROR(VLOOKUP(AD875,'2) Order Form'!$W$9:$W$684,1,FALSE),"Ikke med I order form"))</f>
        <v/>
      </c>
      <c r="AI875" s="171"/>
      <c r="AJ875" s="171"/>
      <c r="AK875" s="149"/>
      <c r="AL875" s="182"/>
      <c r="AM875" s="182"/>
      <c r="AN875" s="183"/>
      <c r="AP875" s="149"/>
      <c r="AQ875" s="149"/>
      <c r="AR875" s="182"/>
      <c r="AS875" s="182"/>
      <c r="AT875" s="182"/>
    </row>
    <row r="876" spans="1:46" x14ac:dyDescent="0.2">
      <c r="A876">
        <v>826051</v>
      </c>
      <c r="B876" t="s">
        <v>4293</v>
      </c>
      <c r="C876" t="s">
        <v>4226</v>
      </c>
      <c r="D876" t="s">
        <v>2209</v>
      </c>
      <c r="E876" t="s">
        <v>2210</v>
      </c>
      <c r="F876" t="s">
        <v>8</v>
      </c>
      <c r="G876" t="s">
        <v>401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C876" s="180" t="str">
        <f t="shared" si="52"/>
        <v>826051-88002-S</v>
      </c>
      <c r="AD876" s="181" t="str">
        <f>IF(B876="NET","",IF(B876="","",IFERROR(VLOOKUP(AC876,EAN!$A:$B,2,FALSE),"MANGLER - MÅ OPPDATERE EAN-FANEN")))</f>
        <v>MANGLER - MÅ OPPDATERE EAN-FANEN</v>
      </c>
      <c r="AE876" s="180">
        <f t="shared" si="50"/>
        <v>0</v>
      </c>
      <c r="AF876" s="180">
        <f t="shared" si="51"/>
        <v>0</v>
      </c>
      <c r="AH876" s="149" t="str">
        <f>IF(B876="NET","",IFERROR(VLOOKUP(AD876,'2) Order Form'!$W$9:$W$684,1,FALSE),"Ikke med I order form"))</f>
        <v>Ikke med I order form</v>
      </c>
      <c r="AI876" s="171"/>
      <c r="AJ876" s="171"/>
      <c r="AK876" s="149"/>
      <c r="AL876" s="182"/>
      <c r="AM876" s="182"/>
      <c r="AN876" s="183"/>
      <c r="AP876" s="149"/>
      <c r="AQ876" s="149"/>
      <c r="AR876" s="182"/>
      <c r="AS876" s="182"/>
      <c r="AT876" s="182"/>
    </row>
    <row r="877" spans="1:46" x14ac:dyDescent="0.2">
      <c r="A877">
        <v>826051</v>
      </c>
      <c r="B877" t="s">
        <v>4293</v>
      </c>
      <c r="C877" t="s">
        <v>4226</v>
      </c>
      <c r="D877" t="s">
        <v>2211</v>
      </c>
      <c r="E877" t="s">
        <v>2210</v>
      </c>
      <c r="F877" t="s">
        <v>7</v>
      </c>
      <c r="G877" t="s">
        <v>401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C877" s="180" t="str">
        <f t="shared" si="52"/>
        <v>826051-88002-M</v>
      </c>
      <c r="AD877" s="181" t="str">
        <f>IF(B877="NET","",IF(B877="","",IFERROR(VLOOKUP(AC877,EAN!$A:$B,2,FALSE),"MANGLER - MÅ OPPDATERE EAN-FANEN")))</f>
        <v>MANGLER - MÅ OPPDATERE EAN-FANEN</v>
      </c>
      <c r="AE877" s="180">
        <f t="shared" si="50"/>
        <v>0</v>
      </c>
      <c r="AF877" s="180">
        <f t="shared" si="51"/>
        <v>0</v>
      </c>
      <c r="AH877" s="149" t="str">
        <f>IF(B877="NET","",IFERROR(VLOOKUP(AD877,'2) Order Form'!$W$9:$W$684,1,FALSE),"Ikke med I order form"))</f>
        <v>Ikke med I order form</v>
      </c>
      <c r="AI877" s="171"/>
      <c r="AJ877" s="171"/>
      <c r="AK877" s="149"/>
      <c r="AL877" s="182"/>
      <c r="AM877" s="182"/>
      <c r="AN877" s="183"/>
      <c r="AP877" s="149"/>
      <c r="AQ877" s="149"/>
      <c r="AR877" s="182"/>
      <c r="AS877" s="182"/>
      <c r="AT877" s="182"/>
    </row>
    <row r="878" spans="1:46" x14ac:dyDescent="0.2">
      <c r="A878">
        <v>826051</v>
      </c>
      <c r="B878" t="s">
        <v>4293</v>
      </c>
      <c r="C878" t="s">
        <v>4226</v>
      </c>
      <c r="D878" t="s">
        <v>2212</v>
      </c>
      <c r="E878" t="s">
        <v>2210</v>
      </c>
      <c r="F878" t="s">
        <v>67</v>
      </c>
      <c r="G878" t="s">
        <v>401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C878" s="180" t="str">
        <f t="shared" si="52"/>
        <v>826051-88002-L</v>
      </c>
      <c r="AD878" s="181" t="str">
        <f>IF(B878="NET","",IF(B878="","",IFERROR(VLOOKUP(AC878,EAN!$A:$B,2,FALSE),"MANGLER - MÅ OPPDATERE EAN-FANEN")))</f>
        <v>MANGLER - MÅ OPPDATERE EAN-FANEN</v>
      </c>
      <c r="AE878" s="180">
        <f t="shared" si="50"/>
        <v>0</v>
      </c>
      <c r="AF878" s="180">
        <f t="shared" si="51"/>
        <v>0</v>
      </c>
      <c r="AH878" s="133" t="str">
        <f>IF(B878="NET","",IFERROR(VLOOKUP(AD878,'2) Order Form'!$W$9:$W$684,1,FALSE),"Ikke med I order form"))</f>
        <v>Ikke med I order form</v>
      </c>
      <c r="AJ878" s="159"/>
      <c r="AK878" s="149"/>
      <c r="AL878" s="182"/>
      <c r="AM878" s="182"/>
      <c r="AN878" s="183"/>
      <c r="AP878" s="149"/>
      <c r="AQ878" s="149"/>
      <c r="AR878" s="182"/>
      <c r="AS878" s="182"/>
      <c r="AT878" s="182"/>
    </row>
    <row r="879" spans="1:46" x14ac:dyDescent="0.2">
      <c r="A879">
        <v>826051</v>
      </c>
      <c r="B879" t="s">
        <v>4293</v>
      </c>
      <c r="C879" t="s">
        <v>4226</v>
      </c>
      <c r="D879" t="s">
        <v>2213</v>
      </c>
      <c r="E879" t="s">
        <v>2210</v>
      </c>
      <c r="F879" t="s">
        <v>68</v>
      </c>
      <c r="G879" t="s">
        <v>401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C879" s="180" t="str">
        <f t="shared" si="52"/>
        <v>826051-88002-XL</v>
      </c>
      <c r="AD879" s="181" t="str">
        <f>IF(B879="NET","",IF(B879="","",IFERROR(VLOOKUP(AC879,EAN!$A:$B,2,FALSE),"MANGLER - MÅ OPPDATERE EAN-FANEN")))</f>
        <v>MANGLER - MÅ OPPDATERE EAN-FANEN</v>
      </c>
      <c r="AE879" s="180">
        <f t="shared" si="50"/>
        <v>0</v>
      </c>
      <c r="AF879" s="180">
        <f t="shared" si="51"/>
        <v>0</v>
      </c>
      <c r="AH879" s="133" t="str">
        <f>IF(B879="NET","",IFERROR(VLOOKUP(AD879,'2) Order Form'!$W$9:$W$684,1,FALSE),"Ikke med I order form"))</f>
        <v>Ikke med I order form</v>
      </c>
      <c r="AJ879" s="159"/>
      <c r="AK879" s="149"/>
      <c r="AL879" s="182"/>
      <c r="AM879" s="182"/>
      <c r="AN879" s="183"/>
      <c r="AP879" s="149"/>
      <c r="AQ879" s="149"/>
      <c r="AR879" s="182"/>
      <c r="AS879" s="182"/>
      <c r="AT879" s="182"/>
    </row>
    <row r="880" spans="1:46" x14ac:dyDescent="0.2">
      <c r="A880">
        <v>826051</v>
      </c>
      <c r="B880" t="s">
        <v>4293</v>
      </c>
      <c r="C880" t="s">
        <v>4226</v>
      </c>
      <c r="D880" t="s">
        <v>2158</v>
      </c>
      <c r="E880" t="s">
        <v>94</v>
      </c>
      <c r="F880" t="s">
        <v>69</v>
      </c>
      <c r="G880" t="s">
        <v>128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C880" s="180" t="str">
        <f t="shared" si="52"/>
        <v>826051-99901-XS</v>
      </c>
      <c r="AD880" s="181" t="str">
        <f>IF(B880="NET","",IF(B880="","",IFERROR(VLOOKUP(AC880,EAN!$A:$B,2,FALSE),"MANGLER - MÅ OPPDATERE EAN-FANEN")))</f>
        <v>MANGLER - MÅ OPPDATERE EAN-FANEN</v>
      </c>
      <c r="AE880" s="180">
        <f t="shared" si="50"/>
        <v>0</v>
      </c>
      <c r="AF880" s="180">
        <f t="shared" si="51"/>
        <v>0</v>
      </c>
      <c r="AH880" s="133" t="str">
        <f>IF(B880="NET","",IFERROR(VLOOKUP(AD880,'2) Order Form'!$W$9:$W$684,1,FALSE),"Ikke med I order form"))</f>
        <v>Ikke med I order form</v>
      </c>
      <c r="AJ880" s="159"/>
      <c r="AK880" s="149"/>
      <c r="AL880" s="182"/>
      <c r="AM880" s="182"/>
      <c r="AN880" s="183"/>
      <c r="AP880" s="149"/>
      <c r="AQ880" s="149"/>
      <c r="AR880" s="182"/>
      <c r="AS880" s="182"/>
      <c r="AT880" s="182"/>
    </row>
    <row r="881" spans="1:46" x14ac:dyDescent="0.2">
      <c r="A881">
        <v>826051</v>
      </c>
      <c r="B881" t="s">
        <v>4293</v>
      </c>
      <c r="C881" t="s">
        <v>4226</v>
      </c>
      <c r="D881" t="s">
        <v>2152</v>
      </c>
      <c r="E881" t="s">
        <v>94</v>
      </c>
      <c r="F881" t="s">
        <v>8</v>
      </c>
      <c r="G881" t="s">
        <v>128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C881" s="180" t="str">
        <f t="shared" si="52"/>
        <v>826051-99901-S</v>
      </c>
      <c r="AD881" s="181" t="str">
        <f>IF(B881="NET","",IF(B881="","",IFERROR(VLOOKUP(AC881,EAN!$A:$B,2,FALSE),"MANGLER - MÅ OPPDATERE EAN-FANEN")))</f>
        <v>MANGLER - MÅ OPPDATERE EAN-FANEN</v>
      </c>
      <c r="AE881" s="180">
        <f t="shared" si="50"/>
        <v>0</v>
      </c>
      <c r="AF881" s="180">
        <f t="shared" si="51"/>
        <v>0</v>
      </c>
      <c r="AH881" s="133" t="str">
        <f>IF(B881="NET","",IFERROR(VLOOKUP(AD881,'2) Order Form'!$W$9:$W$684,1,FALSE),"Ikke med I order form"))</f>
        <v>Ikke med I order form</v>
      </c>
      <c r="AJ881" s="159"/>
      <c r="AK881" s="149"/>
      <c r="AL881" s="182"/>
      <c r="AM881" s="182"/>
      <c r="AN881" s="183"/>
      <c r="AP881" s="149"/>
      <c r="AQ881" s="149"/>
      <c r="AR881" s="182"/>
      <c r="AS881" s="182"/>
      <c r="AT881" s="182"/>
    </row>
    <row r="882" spans="1:46" x14ac:dyDescent="0.2">
      <c r="A882">
        <v>826051</v>
      </c>
      <c r="B882" t="s">
        <v>4293</v>
      </c>
      <c r="C882" t="s">
        <v>4226</v>
      </c>
      <c r="D882" t="s">
        <v>2153</v>
      </c>
      <c r="E882" t="s">
        <v>94</v>
      </c>
      <c r="F882" t="s">
        <v>7</v>
      </c>
      <c r="G882" t="s">
        <v>128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C882" s="180" t="str">
        <f t="shared" si="52"/>
        <v>826051-99901-M</v>
      </c>
      <c r="AD882" s="181" t="str">
        <f>IF(B882="NET","",IF(B882="","",IFERROR(VLOOKUP(AC882,EAN!$A:$B,2,FALSE),"MANGLER - MÅ OPPDATERE EAN-FANEN")))</f>
        <v>MANGLER - MÅ OPPDATERE EAN-FANEN</v>
      </c>
      <c r="AE882" s="180">
        <f t="shared" si="50"/>
        <v>0</v>
      </c>
      <c r="AF882" s="180">
        <f t="shared" si="51"/>
        <v>0</v>
      </c>
      <c r="AH882" s="133" t="str">
        <f>IF(B882="NET","",IFERROR(VLOOKUP(AD882,'2) Order Form'!$W$9:$W$684,1,FALSE),"Ikke med I order form"))</f>
        <v>Ikke med I order form</v>
      </c>
      <c r="AJ882" s="159"/>
      <c r="AK882" s="149"/>
      <c r="AL882" s="182"/>
      <c r="AM882" s="182"/>
      <c r="AN882" s="183"/>
      <c r="AP882" s="149"/>
      <c r="AQ882" s="149"/>
      <c r="AR882" s="182"/>
      <c r="AS882" s="182"/>
      <c r="AT882" s="182"/>
    </row>
    <row r="883" spans="1:46" x14ac:dyDescent="0.2">
      <c r="A883">
        <v>826051</v>
      </c>
      <c r="B883" t="s">
        <v>4293</v>
      </c>
      <c r="C883" t="s">
        <v>4226</v>
      </c>
      <c r="D883" t="s">
        <v>2154</v>
      </c>
      <c r="E883" t="s">
        <v>94</v>
      </c>
      <c r="F883" t="s">
        <v>67</v>
      </c>
      <c r="G883" t="s">
        <v>128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C883" s="180" t="str">
        <f t="shared" si="52"/>
        <v>826051-99901-L</v>
      </c>
      <c r="AD883" s="181" t="str">
        <f>IF(B883="NET","",IF(B883="","",IFERROR(VLOOKUP(AC883,EAN!$A:$B,2,FALSE),"MANGLER - MÅ OPPDATERE EAN-FANEN")))</f>
        <v>MANGLER - MÅ OPPDATERE EAN-FANEN</v>
      </c>
      <c r="AE883" s="180">
        <f t="shared" si="50"/>
        <v>0</v>
      </c>
      <c r="AF883" s="180">
        <f t="shared" si="51"/>
        <v>0</v>
      </c>
      <c r="AH883" s="149" t="str">
        <f>IF(B883="NET","",IFERROR(VLOOKUP(AD883,'2) Order Form'!$W$9:$W$684,1,FALSE),"Ikke med I order form"))</f>
        <v>Ikke med I order form</v>
      </c>
      <c r="AI883" s="171"/>
      <c r="AJ883" s="171"/>
      <c r="AK883" s="149"/>
      <c r="AL883" s="182"/>
      <c r="AM883" s="182"/>
      <c r="AN883" s="183"/>
      <c r="AP883" s="149"/>
      <c r="AQ883" s="149"/>
      <c r="AR883" s="182"/>
      <c r="AS883" s="182"/>
      <c r="AT883" s="182"/>
    </row>
    <row r="884" spans="1:46" x14ac:dyDescent="0.2">
      <c r="A884">
        <v>826051</v>
      </c>
      <c r="B884" t="s">
        <v>4293</v>
      </c>
      <c r="C884" t="s">
        <v>4226</v>
      </c>
      <c r="D884" t="s">
        <v>211</v>
      </c>
      <c r="E884" t="s">
        <v>93</v>
      </c>
      <c r="F884" t="s">
        <v>69</v>
      </c>
      <c r="G884" t="s">
        <v>401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C884" s="180" t="str">
        <f t="shared" si="52"/>
        <v>826051-SEGRY-XS</v>
      </c>
      <c r="AD884" s="181" t="str">
        <f>IF(B884="NET","",IF(B884="","",IFERROR(VLOOKUP(AC884,EAN!$A:$B,2,FALSE),"MANGLER - MÅ OPPDATERE EAN-FANEN")))</f>
        <v>MANGLER - MÅ OPPDATERE EAN-FANEN</v>
      </c>
      <c r="AE884" s="180">
        <f t="shared" si="50"/>
        <v>0</v>
      </c>
      <c r="AF884" s="180">
        <f t="shared" si="51"/>
        <v>0</v>
      </c>
      <c r="AH884" s="149" t="str">
        <f>IF(B884="NET","",IFERROR(VLOOKUP(AD884,'2) Order Form'!$W$9:$W$684,1,FALSE),"Ikke med I order form"))</f>
        <v>Ikke med I order form</v>
      </c>
      <c r="AI884" s="171"/>
      <c r="AJ884" s="171"/>
      <c r="AK884" s="149"/>
      <c r="AL884" s="182"/>
      <c r="AM884" s="182"/>
      <c r="AN884" s="183"/>
      <c r="AP884" s="149"/>
      <c r="AQ884" s="149"/>
      <c r="AR884" s="182"/>
      <c r="AS884" s="182"/>
      <c r="AT884" s="182"/>
    </row>
    <row r="885" spans="1:46" x14ac:dyDescent="0.2">
      <c r="A885">
        <v>826051</v>
      </c>
      <c r="B885" t="s">
        <v>4293</v>
      </c>
      <c r="C885" t="s">
        <v>4226</v>
      </c>
      <c r="D885" t="s">
        <v>166</v>
      </c>
      <c r="E885" t="s">
        <v>93</v>
      </c>
      <c r="F885" t="s">
        <v>8</v>
      </c>
      <c r="G885" t="s">
        <v>401</v>
      </c>
      <c r="H885">
        <v>4</v>
      </c>
      <c r="I885">
        <v>4</v>
      </c>
      <c r="J885">
        <v>4</v>
      </c>
      <c r="K885">
        <v>4</v>
      </c>
      <c r="L885">
        <v>4</v>
      </c>
      <c r="M885">
        <v>4</v>
      </c>
      <c r="N885">
        <v>4</v>
      </c>
      <c r="O885">
        <v>4</v>
      </c>
      <c r="P885">
        <v>4</v>
      </c>
      <c r="Q885">
        <v>4</v>
      </c>
      <c r="R885">
        <v>4</v>
      </c>
      <c r="S885">
        <v>4</v>
      </c>
      <c r="T885">
        <v>4</v>
      </c>
      <c r="U885">
        <v>4</v>
      </c>
      <c r="V885">
        <v>4</v>
      </c>
      <c r="W885">
        <v>4</v>
      </c>
      <c r="X885">
        <v>4</v>
      </c>
      <c r="Y885">
        <v>4</v>
      </c>
      <c r="Z885">
        <v>4</v>
      </c>
      <c r="AA885">
        <v>4</v>
      </c>
      <c r="AC885" s="180" t="str">
        <f t="shared" si="52"/>
        <v>826051-SEGRY-S</v>
      </c>
      <c r="AD885" s="181" t="str">
        <f>IF(B885="NET","",IF(B885="","",IFERROR(VLOOKUP(AC885,EAN!$A:$B,2,FALSE),"MANGLER - MÅ OPPDATERE EAN-FANEN")))</f>
        <v>MANGLER - MÅ OPPDATERE EAN-FANEN</v>
      </c>
      <c r="AE885" s="180">
        <f t="shared" si="50"/>
        <v>4</v>
      </c>
      <c r="AF885" s="180">
        <f t="shared" si="51"/>
        <v>4</v>
      </c>
      <c r="AH885" s="149" t="str">
        <f>IF(B885="NET","",IFERROR(VLOOKUP(AD885,'2) Order Form'!$W$9:$W$684,1,FALSE),"Ikke med I order form"))</f>
        <v>Ikke med I order form</v>
      </c>
      <c r="AI885" s="171"/>
      <c r="AJ885" s="171"/>
      <c r="AK885" s="149"/>
      <c r="AL885" s="182"/>
      <c r="AM885" s="182"/>
      <c r="AN885" s="183"/>
      <c r="AP885" s="149"/>
      <c r="AQ885" s="149"/>
      <c r="AR885" s="182"/>
      <c r="AS885" s="182"/>
      <c r="AT885" s="182"/>
    </row>
    <row r="886" spans="1:46" x14ac:dyDescent="0.2">
      <c r="A886">
        <v>826051</v>
      </c>
      <c r="B886" t="s">
        <v>4293</v>
      </c>
      <c r="C886" t="s">
        <v>4226</v>
      </c>
      <c r="D886" t="s">
        <v>167</v>
      </c>
      <c r="E886" t="s">
        <v>93</v>
      </c>
      <c r="F886" t="s">
        <v>7</v>
      </c>
      <c r="G886" t="s">
        <v>401</v>
      </c>
      <c r="H886">
        <v>4</v>
      </c>
      <c r="I886">
        <v>4</v>
      </c>
      <c r="J886">
        <v>4</v>
      </c>
      <c r="K886">
        <v>4</v>
      </c>
      <c r="L886">
        <v>4</v>
      </c>
      <c r="M886">
        <v>4</v>
      </c>
      <c r="N886">
        <v>4</v>
      </c>
      <c r="O886">
        <v>4</v>
      </c>
      <c r="P886">
        <v>4</v>
      </c>
      <c r="Q886">
        <v>4</v>
      </c>
      <c r="R886">
        <v>4</v>
      </c>
      <c r="S886">
        <v>4</v>
      </c>
      <c r="T886">
        <v>4</v>
      </c>
      <c r="U886">
        <v>4</v>
      </c>
      <c r="V886">
        <v>4</v>
      </c>
      <c r="W886">
        <v>4</v>
      </c>
      <c r="X886">
        <v>4</v>
      </c>
      <c r="Y886">
        <v>4</v>
      </c>
      <c r="Z886">
        <v>4</v>
      </c>
      <c r="AA886">
        <v>4</v>
      </c>
      <c r="AC886" s="180" t="str">
        <f t="shared" si="52"/>
        <v>826051-SEGRY-M</v>
      </c>
      <c r="AD886" s="181" t="str">
        <f>IF(B886="NET","",IF(B886="","",IFERROR(VLOOKUP(AC886,EAN!$A:$B,2,FALSE),"MANGLER - MÅ OPPDATERE EAN-FANEN")))</f>
        <v>MANGLER - MÅ OPPDATERE EAN-FANEN</v>
      </c>
      <c r="AE886" s="180">
        <f t="shared" si="50"/>
        <v>4</v>
      </c>
      <c r="AF886" s="180">
        <f t="shared" si="51"/>
        <v>4</v>
      </c>
      <c r="AH886" s="149" t="str">
        <f>IF(B886="NET","",IFERROR(VLOOKUP(AD886,'2) Order Form'!$W$9:$W$684,1,FALSE),"Ikke med I order form"))</f>
        <v>Ikke med I order form</v>
      </c>
      <c r="AI886" s="171"/>
      <c r="AJ886" s="171"/>
      <c r="AK886" s="149"/>
      <c r="AL886" s="182"/>
      <c r="AM886" s="182"/>
      <c r="AN886" s="183"/>
      <c r="AP886" s="149"/>
      <c r="AQ886" s="149"/>
      <c r="AR886" s="182"/>
      <c r="AS886" s="182"/>
      <c r="AT886" s="182"/>
    </row>
    <row r="887" spans="1:46" x14ac:dyDescent="0.2">
      <c r="A887">
        <v>826051</v>
      </c>
      <c r="B887" t="s">
        <v>4293</v>
      </c>
      <c r="C887" t="s">
        <v>4226</v>
      </c>
      <c r="D887" t="s">
        <v>168</v>
      </c>
      <c r="E887" t="s">
        <v>93</v>
      </c>
      <c r="F887" t="s">
        <v>67</v>
      </c>
      <c r="G887" t="s">
        <v>401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C887" s="180" t="str">
        <f t="shared" si="52"/>
        <v>826051-SEGRY-L</v>
      </c>
      <c r="AD887" s="181" t="str">
        <f>IF(B887="NET","",IF(B887="","",IFERROR(VLOOKUP(AC887,EAN!$A:$B,2,FALSE),"MANGLER - MÅ OPPDATERE EAN-FANEN")))</f>
        <v>MANGLER - MÅ OPPDATERE EAN-FANEN</v>
      </c>
      <c r="AE887" s="180">
        <f t="shared" si="50"/>
        <v>0</v>
      </c>
      <c r="AF887" s="180">
        <f t="shared" si="51"/>
        <v>0</v>
      </c>
      <c r="AH887" s="149" t="str">
        <f>IF(B887="NET","",IFERROR(VLOOKUP(AD887,'2) Order Form'!$W$9:$W$684,1,FALSE),"Ikke med I order form"))</f>
        <v>Ikke med I order form</v>
      </c>
      <c r="AI887" s="171"/>
      <c r="AJ887" s="171"/>
      <c r="AK887" s="149"/>
      <c r="AL887" s="182"/>
      <c r="AM887" s="182"/>
      <c r="AN887" s="183"/>
      <c r="AP887" s="149"/>
      <c r="AQ887" s="149"/>
      <c r="AR887" s="182"/>
      <c r="AS887" s="182"/>
      <c r="AT887" s="182"/>
    </row>
    <row r="888" spans="1:46" x14ac:dyDescent="0.2">
      <c r="A888" s="155">
        <v>826060</v>
      </c>
      <c r="B888" t="s">
        <v>292</v>
      </c>
      <c r="H888" s="155">
        <v>202137</v>
      </c>
      <c r="I888" s="155">
        <v>202137</v>
      </c>
      <c r="J888" s="155">
        <v>202137</v>
      </c>
      <c r="K888" s="155">
        <v>202137</v>
      </c>
      <c r="L888" s="155">
        <v>202137</v>
      </c>
      <c r="M888" s="155">
        <v>202137</v>
      </c>
      <c r="N888" s="155">
        <v>202137</v>
      </c>
      <c r="O888" s="155">
        <v>202137</v>
      </c>
      <c r="P888" s="155">
        <v>202137</v>
      </c>
      <c r="Q888" s="155">
        <v>202137</v>
      </c>
      <c r="R888" s="155">
        <v>202137</v>
      </c>
      <c r="S888" s="155">
        <v>202137</v>
      </c>
      <c r="T888" s="155">
        <v>202137</v>
      </c>
      <c r="U888" s="155">
        <v>202137</v>
      </c>
      <c r="V888" s="155">
        <v>202137</v>
      </c>
      <c r="W888" s="155">
        <v>202137</v>
      </c>
      <c r="X888" s="155">
        <v>202137</v>
      </c>
      <c r="Y888" s="155">
        <v>202137</v>
      </c>
      <c r="Z888" s="155">
        <v>202137</v>
      </c>
      <c r="AA888" s="155">
        <v>202137</v>
      </c>
      <c r="AC888" s="180" t="str">
        <f t="shared" si="52"/>
        <v>826060-</v>
      </c>
      <c r="AD888" s="181" t="str">
        <f>IF(B888="NET","",IF(B888="","",IFERROR(VLOOKUP(AC888,EAN!$A:$B,2,FALSE),"MANGLER - MÅ OPPDATERE EAN-FANEN")))</f>
        <v/>
      </c>
      <c r="AE888" s="180">
        <f t="shared" si="50"/>
        <v>202137</v>
      </c>
      <c r="AF888" s="180">
        <f t="shared" si="51"/>
        <v>202137</v>
      </c>
      <c r="AH888" s="133" t="str">
        <f>IF(B888="NET","",IFERROR(VLOOKUP(AD888,'2) Order Form'!$W$9:$W$684,1,FALSE),"Ikke med I order form"))</f>
        <v/>
      </c>
      <c r="AJ888" s="159"/>
      <c r="AK888" s="149"/>
      <c r="AL888" s="182"/>
      <c r="AM888" s="182"/>
      <c r="AN888" s="183"/>
      <c r="AP888" s="149"/>
      <c r="AQ888" s="149"/>
      <c r="AR888" s="182"/>
      <c r="AS888" s="182"/>
      <c r="AT888" s="182"/>
    </row>
    <row r="889" spans="1:46" x14ac:dyDescent="0.2">
      <c r="A889">
        <v>826060</v>
      </c>
      <c r="B889" t="s">
        <v>81</v>
      </c>
      <c r="C889" t="s">
        <v>4226</v>
      </c>
      <c r="D889" t="s">
        <v>4294</v>
      </c>
      <c r="E889" t="s">
        <v>134</v>
      </c>
      <c r="F889" t="s">
        <v>8</v>
      </c>
      <c r="G889" t="s">
        <v>128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C889" s="180" t="str">
        <f t="shared" si="52"/>
        <v>826060-10001-S</v>
      </c>
      <c r="AD889" s="181" t="str">
        <f>IF(B889="NET","",IF(B889="","",IFERROR(VLOOKUP(AC889,EAN!$A:$B,2,FALSE),"MANGLER - MÅ OPPDATERE EAN-FANEN")))</f>
        <v>MANGLER - MÅ OPPDATERE EAN-FANEN</v>
      </c>
      <c r="AE889" s="180">
        <f t="shared" si="50"/>
        <v>0</v>
      </c>
      <c r="AF889" s="180">
        <f t="shared" si="51"/>
        <v>0</v>
      </c>
      <c r="AH889" s="149" t="str">
        <f>IF(B889="NET","",IFERROR(VLOOKUP(AD889,'2) Order Form'!$W$9:$W$684,1,FALSE),"Ikke med I order form"))</f>
        <v>Ikke med I order form</v>
      </c>
      <c r="AI889" s="171"/>
      <c r="AJ889" s="171"/>
      <c r="AK889" s="149"/>
      <c r="AL889" s="182"/>
      <c r="AM889" s="182"/>
      <c r="AN889" s="183"/>
      <c r="AP889" s="149"/>
      <c r="AQ889" s="149"/>
      <c r="AR889" s="182"/>
      <c r="AS889" s="182"/>
      <c r="AT889" s="182"/>
    </row>
    <row r="890" spans="1:46" x14ac:dyDescent="0.2">
      <c r="A890">
        <v>826060</v>
      </c>
      <c r="B890" t="s">
        <v>81</v>
      </c>
      <c r="C890" t="s">
        <v>4226</v>
      </c>
      <c r="D890" t="s">
        <v>4295</v>
      </c>
      <c r="E890" t="s">
        <v>134</v>
      </c>
      <c r="F890" t="s">
        <v>7</v>
      </c>
      <c r="G890" t="s">
        <v>128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C890" s="180" t="str">
        <f t="shared" si="52"/>
        <v>826060-10001-M</v>
      </c>
      <c r="AD890" s="181" t="str">
        <f>IF(B890="NET","",IF(B890="","",IFERROR(VLOOKUP(AC890,EAN!$A:$B,2,FALSE),"MANGLER - MÅ OPPDATERE EAN-FANEN")))</f>
        <v>MANGLER - MÅ OPPDATERE EAN-FANEN</v>
      </c>
      <c r="AE890" s="180">
        <f t="shared" si="50"/>
        <v>0</v>
      </c>
      <c r="AF890" s="180">
        <f t="shared" si="51"/>
        <v>0</v>
      </c>
      <c r="AH890" s="149" t="str">
        <f>IF(B890="NET","",IFERROR(VLOOKUP(AD890,'2) Order Form'!$W$9:$W$684,1,FALSE),"Ikke med I order form"))</f>
        <v>Ikke med I order form</v>
      </c>
      <c r="AI890" s="171"/>
      <c r="AJ890" s="171"/>
      <c r="AK890" s="149"/>
      <c r="AL890" s="182"/>
      <c r="AM890" s="182"/>
      <c r="AN890" s="183"/>
      <c r="AP890" s="149"/>
      <c r="AQ890" s="149"/>
      <c r="AR890" s="182"/>
      <c r="AS890" s="182"/>
      <c r="AT890" s="182"/>
    </row>
    <row r="891" spans="1:46" x14ac:dyDescent="0.2">
      <c r="A891">
        <v>826060</v>
      </c>
      <c r="B891" t="s">
        <v>81</v>
      </c>
      <c r="C891" t="s">
        <v>4226</v>
      </c>
      <c r="D891" t="s">
        <v>4296</v>
      </c>
      <c r="E891" t="s">
        <v>134</v>
      </c>
      <c r="F891" t="s">
        <v>67</v>
      </c>
      <c r="G891" t="s">
        <v>128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C891" s="180" t="str">
        <f t="shared" si="52"/>
        <v>826060-10001-L</v>
      </c>
      <c r="AD891" s="181" t="str">
        <f>IF(B891="NET","",IF(B891="","",IFERROR(VLOOKUP(AC891,EAN!$A:$B,2,FALSE),"MANGLER - MÅ OPPDATERE EAN-FANEN")))</f>
        <v>MANGLER - MÅ OPPDATERE EAN-FANEN</v>
      </c>
      <c r="AE891" s="180">
        <f t="shared" si="50"/>
        <v>0</v>
      </c>
      <c r="AF891" s="180">
        <f t="shared" si="51"/>
        <v>0</v>
      </c>
      <c r="AH891" s="149" t="str">
        <f>IF(B891="NET","",IFERROR(VLOOKUP(AD891,'2) Order Form'!$W$9:$W$684,1,FALSE),"Ikke med I order form"))</f>
        <v>Ikke med I order form</v>
      </c>
      <c r="AI891" s="171"/>
      <c r="AJ891" s="171"/>
      <c r="AK891" s="149"/>
      <c r="AL891" s="182"/>
      <c r="AM891" s="182"/>
      <c r="AN891" s="183"/>
      <c r="AP891" s="149"/>
      <c r="AQ891" s="149"/>
      <c r="AR891" s="182"/>
      <c r="AS891" s="182"/>
      <c r="AT891" s="182"/>
    </row>
    <row r="892" spans="1:46" x14ac:dyDescent="0.2">
      <c r="A892">
        <v>826060</v>
      </c>
      <c r="B892" t="s">
        <v>81</v>
      </c>
      <c r="C892" t="s">
        <v>4226</v>
      </c>
      <c r="D892" t="s">
        <v>4297</v>
      </c>
      <c r="E892" t="s">
        <v>134</v>
      </c>
      <c r="F892" t="s">
        <v>68</v>
      </c>
      <c r="G892" t="s">
        <v>128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C892" s="180" t="str">
        <f t="shared" si="52"/>
        <v>826060-10001-XL</v>
      </c>
      <c r="AD892" s="181" t="str">
        <f>IF(B892="NET","",IF(B892="","",IFERROR(VLOOKUP(AC892,EAN!$A:$B,2,FALSE),"MANGLER - MÅ OPPDATERE EAN-FANEN")))</f>
        <v>MANGLER - MÅ OPPDATERE EAN-FANEN</v>
      </c>
      <c r="AE892" s="180">
        <f t="shared" si="50"/>
        <v>0</v>
      </c>
      <c r="AF892" s="180">
        <f t="shared" si="51"/>
        <v>0</v>
      </c>
      <c r="AH892" s="149" t="str">
        <f>IF(B892="NET","",IFERROR(VLOOKUP(AD892,'2) Order Form'!$W$9:$W$684,1,FALSE),"Ikke med I order form"))</f>
        <v>Ikke med I order form</v>
      </c>
      <c r="AI892" s="171"/>
      <c r="AJ892" s="171"/>
      <c r="AK892" s="149"/>
      <c r="AL892" s="182"/>
      <c r="AM892" s="182"/>
      <c r="AN892" s="183"/>
      <c r="AP892" s="149"/>
      <c r="AQ892" s="149"/>
      <c r="AR892" s="182"/>
      <c r="AS892" s="182"/>
      <c r="AT892" s="182"/>
    </row>
    <row r="893" spans="1:46" x14ac:dyDescent="0.2">
      <c r="A893">
        <v>826060</v>
      </c>
      <c r="B893" t="s">
        <v>81</v>
      </c>
      <c r="C893" t="s">
        <v>4226</v>
      </c>
      <c r="D893" t="s">
        <v>2209</v>
      </c>
      <c r="E893" t="s">
        <v>2210</v>
      </c>
      <c r="F893" t="s">
        <v>8</v>
      </c>
      <c r="G893" t="s">
        <v>128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C893" s="180" t="str">
        <f t="shared" si="52"/>
        <v>826060-88002-S</v>
      </c>
      <c r="AD893" s="181" t="str">
        <f>IF(B893="NET","",IF(B893="","",IFERROR(VLOOKUP(AC893,EAN!$A:$B,2,FALSE),"MANGLER - MÅ OPPDATERE EAN-FANEN")))</f>
        <v>MANGLER - MÅ OPPDATERE EAN-FANEN</v>
      </c>
      <c r="AE893" s="180">
        <f t="shared" si="50"/>
        <v>0</v>
      </c>
      <c r="AF893" s="180">
        <f t="shared" si="51"/>
        <v>0</v>
      </c>
      <c r="AH893" s="149" t="str">
        <f>IF(B893="NET","",IFERROR(VLOOKUP(AD893,'2) Order Form'!$W$9:$W$684,1,FALSE),"Ikke med I order form"))</f>
        <v>Ikke med I order form</v>
      </c>
      <c r="AI893" s="171"/>
      <c r="AJ893" s="171"/>
      <c r="AK893" s="149"/>
      <c r="AL893" s="182"/>
      <c r="AM893" s="182"/>
      <c r="AN893" s="183"/>
      <c r="AP893" s="149"/>
      <c r="AQ893" s="149"/>
      <c r="AR893" s="182"/>
      <c r="AS893" s="182"/>
      <c r="AT893" s="182"/>
    </row>
    <row r="894" spans="1:46" x14ac:dyDescent="0.2">
      <c r="A894">
        <v>826060</v>
      </c>
      <c r="B894" t="s">
        <v>81</v>
      </c>
      <c r="C894" t="s">
        <v>4226</v>
      </c>
      <c r="D894" t="s">
        <v>2211</v>
      </c>
      <c r="E894" t="s">
        <v>2210</v>
      </c>
      <c r="F894" t="s">
        <v>7</v>
      </c>
      <c r="G894" t="s">
        <v>128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C894" s="180" t="str">
        <f t="shared" si="52"/>
        <v>826060-88002-M</v>
      </c>
      <c r="AD894" s="181" t="str">
        <f>IF(B894="NET","",IF(B894="","",IFERROR(VLOOKUP(AC894,EAN!$A:$B,2,FALSE),"MANGLER - MÅ OPPDATERE EAN-FANEN")))</f>
        <v>MANGLER - MÅ OPPDATERE EAN-FANEN</v>
      </c>
      <c r="AE894" s="180">
        <f t="shared" si="50"/>
        <v>0</v>
      </c>
      <c r="AF894" s="180">
        <f t="shared" si="51"/>
        <v>0</v>
      </c>
      <c r="AH894" s="133" t="str">
        <f>IF(B894="NET","",IFERROR(VLOOKUP(AD894,'2) Order Form'!$W$9:$W$684,1,FALSE),"Ikke med I order form"))</f>
        <v>Ikke med I order form</v>
      </c>
      <c r="AJ894" s="159"/>
      <c r="AK894" s="149"/>
      <c r="AL894" s="182"/>
      <c r="AM894" s="182"/>
      <c r="AN894" s="183"/>
      <c r="AP894" s="149"/>
      <c r="AQ894" s="149"/>
      <c r="AR894" s="182"/>
      <c r="AS894" s="182"/>
      <c r="AT894" s="182"/>
    </row>
    <row r="895" spans="1:46" x14ac:dyDescent="0.2">
      <c r="A895">
        <v>826060</v>
      </c>
      <c r="B895" t="s">
        <v>81</v>
      </c>
      <c r="C895" t="s">
        <v>4226</v>
      </c>
      <c r="D895" t="s">
        <v>2212</v>
      </c>
      <c r="E895" t="s">
        <v>2210</v>
      </c>
      <c r="F895" t="s">
        <v>67</v>
      </c>
      <c r="G895" t="s">
        <v>128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C895" s="180" t="str">
        <f t="shared" si="52"/>
        <v>826060-88002-L</v>
      </c>
      <c r="AD895" s="181" t="str">
        <f>IF(B895="NET","",IF(B895="","",IFERROR(VLOOKUP(AC895,EAN!$A:$B,2,FALSE),"MANGLER - MÅ OPPDATERE EAN-FANEN")))</f>
        <v>MANGLER - MÅ OPPDATERE EAN-FANEN</v>
      </c>
      <c r="AE895" s="180">
        <f t="shared" si="50"/>
        <v>0</v>
      </c>
      <c r="AF895" s="180">
        <f t="shared" si="51"/>
        <v>0</v>
      </c>
      <c r="AH895" s="149" t="str">
        <f>IF(B895="NET","",IFERROR(VLOOKUP(AD895,'2) Order Form'!$W$9:$W$684,1,FALSE),"Ikke med I order form"))</f>
        <v>Ikke med I order form</v>
      </c>
      <c r="AI895" s="171"/>
      <c r="AJ895" s="171"/>
      <c r="AK895" s="149"/>
      <c r="AL895" s="182"/>
      <c r="AM895" s="182"/>
      <c r="AN895" s="183"/>
      <c r="AP895" s="149"/>
      <c r="AQ895" s="149"/>
      <c r="AR895" s="182"/>
      <c r="AS895" s="182"/>
      <c r="AT895" s="182"/>
    </row>
    <row r="896" spans="1:46" x14ac:dyDescent="0.2">
      <c r="A896">
        <v>826060</v>
      </c>
      <c r="B896" t="s">
        <v>81</v>
      </c>
      <c r="C896" t="s">
        <v>4226</v>
      </c>
      <c r="D896" t="s">
        <v>2213</v>
      </c>
      <c r="E896" t="s">
        <v>2210</v>
      </c>
      <c r="F896" t="s">
        <v>68</v>
      </c>
      <c r="G896" t="s">
        <v>128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C896" s="180" t="str">
        <f t="shared" si="52"/>
        <v>826060-88002-XL</v>
      </c>
      <c r="AD896" s="181" t="str">
        <f>IF(B896="NET","",IF(B896="","",IFERROR(VLOOKUP(AC896,EAN!$A:$B,2,FALSE),"MANGLER - MÅ OPPDATERE EAN-FANEN")))</f>
        <v>MANGLER - MÅ OPPDATERE EAN-FANEN</v>
      </c>
      <c r="AE896" s="180">
        <f t="shared" si="50"/>
        <v>0</v>
      </c>
      <c r="AF896" s="180">
        <f t="shared" si="51"/>
        <v>0</v>
      </c>
      <c r="AH896" s="149" t="str">
        <f>IF(B896="NET","",IFERROR(VLOOKUP(AD896,'2) Order Form'!$W$9:$W$684,1,FALSE),"Ikke med I order form"))</f>
        <v>Ikke med I order form</v>
      </c>
      <c r="AI896" s="171"/>
      <c r="AJ896" s="171"/>
      <c r="AK896" s="149"/>
      <c r="AL896" s="182"/>
      <c r="AM896" s="182"/>
      <c r="AN896" s="183"/>
      <c r="AP896" s="149"/>
      <c r="AQ896" s="149"/>
      <c r="AR896" s="182"/>
      <c r="AS896" s="182"/>
      <c r="AT896" s="182"/>
    </row>
    <row r="897" spans="1:46" x14ac:dyDescent="0.2">
      <c r="A897">
        <v>826060</v>
      </c>
      <c r="B897" t="s">
        <v>81</v>
      </c>
      <c r="C897" t="s">
        <v>4226</v>
      </c>
      <c r="D897" t="s">
        <v>142</v>
      </c>
      <c r="E897" t="s">
        <v>94</v>
      </c>
      <c r="F897" t="s">
        <v>8</v>
      </c>
      <c r="G897" t="s">
        <v>128</v>
      </c>
      <c r="H897">
        <v>3</v>
      </c>
      <c r="I897">
        <v>3</v>
      </c>
      <c r="J897">
        <v>3</v>
      </c>
      <c r="K897">
        <v>3</v>
      </c>
      <c r="L897">
        <v>3</v>
      </c>
      <c r="M897">
        <v>3</v>
      </c>
      <c r="N897">
        <v>3</v>
      </c>
      <c r="O897">
        <v>3</v>
      </c>
      <c r="P897">
        <v>3</v>
      </c>
      <c r="Q897">
        <v>3</v>
      </c>
      <c r="R897">
        <v>3</v>
      </c>
      <c r="S897">
        <v>3</v>
      </c>
      <c r="T897">
        <v>3</v>
      </c>
      <c r="U897">
        <v>3</v>
      </c>
      <c r="V897">
        <v>3</v>
      </c>
      <c r="W897">
        <v>3</v>
      </c>
      <c r="X897">
        <v>3</v>
      </c>
      <c r="Y897">
        <v>3</v>
      </c>
      <c r="Z897">
        <v>3</v>
      </c>
      <c r="AA897">
        <v>3</v>
      </c>
      <c r="AC897" s="180" t="str">
        <f t="shared" si="52"/>
        <v>826060-BLACK-S</v>
      </c>
      <c r="AD897" s="181">
        <f>IF(B897="NET","",IF(B897="","",IFERROR(VLOOKUP(AC897,EAN!$A:$B,2,FALSE),"MANGLER - MÅ OPPDATERE EAN-FANEN")))</f>
        <v>7048652461568</v>
      </c>
      <c r="AE897" s="180">
        <f t="shared" si="50"/>
        <v>3</v>
      </c>
      <c r="AF897" s="180">
        <f t="shared" si="51"/>
        <v>3</v>
      </c>
      <c r="AH897" s="149">
        <f>IF(B897="NET","",IFERROR(VLOOKUP(AD897,'2) Order Form'!$W$9:$W$684,1,FALSE),"Ikke med I order form"))</f>
        <v>7048652461568</v>
      </c>
      <c r="AI897" s="171"/>
      <c r="AJ897" s="171"/>
      <c r="AK897" s="149"/>
      <c r="AL897" s="182"/>
      <c r="AM897" s="182"/>
      <c r="AN897" s="183"/>
      <c r="AP897" s="149"/>
      <c r="AQ897" s="149"/>
      <c r="AR897" s="182"/>
      <c r="AS897" s="182"/>
      <c r="AT897" s="182"/>
    </row>
    <row r="898" spans="1:46" x14ac:dyDescent="0.2">
      <c r="A898">
        <v>826060</v>
      </c>
      <c r="B898" t="s">
        <v>81</v>
      </c>
      <c r="C898" t="s">
        <v>4226</v>
      </c>
      <c r="D898" t="s">
        <v>143</v>
      </c>
      <c r="E898" t="s">
        <v>94</v>
      </c>
      <c r="F898" t="s">
        <v>7</v>
      </c>
      <c r="G898" t="s">
        <v>128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C898" s="180" t="str">
        <f t="shared" si="52"/>
        <v>826060-BLACK-M</v>
      </c>
      <c r="AD898" s="181">
        <f>IF(B898="NET","",IF(B898="","",IFERROR(VLOOKUP(AC898,EAN!$A:$B,2,FALSE),"MANGLER - MÅ OPPDATERE EAN-FANEN")))</f>
        <v>7048652461551</v>
      </c>
      <c r="AE898" s="180">
        <f t="shared" si="50"/>
        <v>0</v>
      </c>
      <c r="AF898" s="180">
        <f t="shared" si="51"/>
        <v>0</v>
      </c>
      <c r="AH898" s="149">
        <f>IF(B898="NET","",IFERROR(VLOOKUP(AD898,'2) Order Form'!$W$9:$W$684,1,FALSE),"Ikke med I order form"))</f>
        <v>7048652461551</v>
      </c>
      <c r="AI898" s="171"/>
      <c r="AJ898" s="171"/>
      <c r="AK898" s="149"/>
      <c r="AL898" s="182"/>
      <c r="AM898" s="182"/>
      <c r="AN898" s="183"/>
      <c r="AP898" s="149"/>
      <c r="AQ898" s="149"/>
      <c r="AR898" s="182"/>
      <c r="AS898" s="182"/>
      <c r="AT898" s="182"/>
    </row>
    <row r="899" spans="1:46" x14ac:dyDescent="0.2">
      <c r="A899">
        <v>826060</v>
      </c>
      <c r="B899" t="s">
        <v>81</v>
      </c>
      <c r="C899" t="s">
        <v>4226</v>
      </c>
      <c r="D899" t="s">
        <v>144</v>
      </c>
      <c r="E899" t="s">
        <v>94</v>
      </c>
      <c r="F899" t="s">
        <v>67</v>
      </c>
      <c r="G899" t="s">
        <v>128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C899" s="180" t="str">
        <f t="shared" si="52"/>
        <v>826060-BLACK-L</v>
      </c>
      <c r="AD899" s="181">
        <f>IF(B899="NET","",IF(B899="","",IFERROR(VLOOKUP(AC899,EAN!$A:$B,2,FALSE),"MANGLER - MÅ OPPDATERE EAN-FANEN")))</f>
        <v>7048652461544</v>
      </c>
      <c r="AE899" s="180">
        <f t="shared" si="50"/>
        <v>0</v>
      </c>
      <c r="AF899" s="180">
        <f t="shared" si="51"/>
        <v>0</v>
      </c>
      <c r="AH899" s="149">
        <f>IF(B899="NET","",IFERROR(VLOOKUP(AD899,'2) Order Form'!$W$9:$W$684,1,FALSE),"Ikke med I order form"))</f>
        <v>7048652461544</v>
      </c>
      <c r="AI899" s="171"/>
      <c r="AJ899" s="171"/>
      <c r="AK899" s="149"/>
      <c r="AL899" s="182"/>
      <c r="AM899" s="182"/>
      <c r="AN899" s="183"/>
      <c r="AP899" s="149"/>
      <c r="AQ899" s="149"/>
      <c r="AR899" s="182"/>
      <c r="AS899" s="182"/>
      <c r="AT899" s="182"/>
    </row>
    <row r="900" spans="1:46" x14ac:dyDescent="0.2">
      <c r="A900">
        <v>826060</v>
      </c>
      <c r="B900" t="s">
        <v>81</v>
      </c>
      <c r="C900" t="s">
        <v>4226</v>
      </c>
      <c r="D900" t="s">
        <v>145</v>
      </c>
      <c r="E900" t="s">
        <v>94</v>
      </c>
      <c r="F900" t="s">
        <v>68</v>
      </c>
      <c r="G900" t="s">
        <v>128</v>
      </c>
      <c r="H900">
        <v>9</v>
      </c>
      <c r="I900">
        <v>9</v>
      </c>
      <c r="J900">
        <v>9</v>
      </c>
      <c r="K900">
        <v>9</v>
      </c>
      <c r="L900">
        <v>9</v>
      </c>
      <c r="M900">
        <v>9</v>
      </c>
      <c r="N900">
        <v>9</v>
      </c>
      <c r="O900">
        <v>9</v>
      </c>
      <c r="P900">
        <v>9</v>
      </c>
      <c r="Q900">
        <v>9</v>
      </c>
      <c r="R900">
        <v>9</v>
      </c>
      <c r="S900">
        <v>9</v>
      </c>
      <c r="T900">
        <v>9</v>
      </c>
      <c r="U900">
        <v>9</v>
      </c>
      <c r="V900">
        <v>9</v>
      </c>
      <c r="W900">
        <v>9</v>
      </c>
      <c r="X900">
        <v>9</v>
      </c>
      <c r="Y900">
        <v>9</v>
      </c>
      <c r="Z900">
        <v>9</v>
      </c>
      <c r="AA900">
        <v>9</v>
      </c>
      <c r="AC900" s="180" t="str">
        <f t="shared" si="52"/>
        <v>826060-BLACK-XL</v>
      </c>
      <c r="AD900" s="181">
        <f>IF(B900="NET","",IF(B900="","",IFERROR(VLOOKUP(AC900,EAN!$A:$B,2,FALSE),"MANGLER - MÅ OPPDATERE EAN-FANEN")))</f>
        <v>7048652461575</v>
      </c>
      <c r="AE900" s="180">
        <f t="shared" si="50"/>
        <v>9</v>
      </c>
      <c r="AF900" s="180">
        <f t="shared" si="51"/>
        <v>9</v>
      </c>
      <c r="AH900" s="133">
        <f>IF(B900="NET","",IFERROR(VLOOKUP(AD900,'2) Order Form'!$W$9:$W$684,1,FALSE),"Ikke med I order form"))</f>
        <v>7048652461575</v>
      </c>
      <c r="AJ900" s="159"/>
      <c r="AK900" s="149"/>
      <c r="AL900" s="182"/>
      <c r="AM900" s="182"/>
      <c r="AN900" s="183"/>
      <c r="AP900" s="149"/>
      <c r="AQ900" s="149"/>
      <c r="AR900" s="182"/>
      <c r="AS900" s="182"/>
      <c r="AT900" s="182"/>
    </row>
    <row r="901" spans="1:46" x14ac:dyDescent="0.2">
      <c r="A901">
        <v>826060</v>
      </c>
      <c r="B901" t="s">
        <v>81</v>
      </c>
      <c r="C901" t="s">
        <v>4226</v>
      </c>
      <c r="D901" t="s">
        <v>212</v>
      </c>
      <c r="E901" t="s">
        <v>204</v>
      </c>
      <c r="F901" t="s">
        <v>8</v>
      </c>
      <c r="G901" t="s">
        <v>401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20</v>
      </c>
      <c r="P901">
        <v>20</v>
      </c>
      <c r="Q901">
        <v>20</v>
      </c>
      <c r="R901">
        <v>20</v>
      </c>
      <c r="S901">
        <v>20</v>
      </c>
      <c r="T901">
        <v>20</v>
      </c>
      <c r="U901">
        <v>20</v>
      </c>
      <c r="V901">
        <v>20</v>
      </c>
      <c r="W901">
        <v>20</v>
      </c>
      <c r="X901">
        <v>20</v>
      </c>
      <c r="Y901">
        <v>20</v>
      </c>
      <c r="Z901">
        <v>20</v>
      </c>
      <c r="AA901">
        <v>20</v>
      </c>
      <c r="AC901" s="180" t="str">
        <f t="shared" si="52"/>
        <v>826060-FOGRN-S</v>
      </c>
      <c r="AD901" s="181">
        <f>IF(B901="NET","",IF(B901="","",IFERROR(VLOOKUP(AC901,EAN!$A:$B,2,FALSE),"MANGLER - MÅ OPPDATERE EAN-FANEN")))</f>
        <v>7048652534965</v>
      </c>
      <c r="AE901" s="180">
        <f t="shared" ref="AE901:AE964" si="53">H901</f>
        <v>20</v>
      </c>
      <c r="AF901" s="180">
        <f t="shared" ref="AF901:AF964" si="54">AA901</f>
        <v>20</v>
      </c>
      <c r="AH901" s="149">
        <f>IF(B901="NET","",IFERROR(VLOOKUP(AD901,'2) Order Form'!$W$9:$W$684,1,FALSE),"Ikke med I order form"))</f>
        <v>7048652534965</v>
      </c>
      <c r="AI901" s="171"/>
      <c r="AJ901" s="171"/>
      <c r="AK901" s="149"/>
      <c r="AL901" s="182"/>
      <c r="AM901" s="182"/>
      <c r="AN901" s="183"/>
      <c r="AP901" s="149"/>
      <c r="AQ901" s="149"/>
      <c r="AR901" s="182"/>
      <c r="AS901" s="182"/>
      <c r="AT901" s="182"/>
    </row>
    <row r="902" spans="1:46" x14ac:dyDescent="0.2">
      <c r="A902">
        <v>826060</v>
      </c>
      <c r="B902" t="s">
        <v>81</v>
      </c>
      <c r="C902" t="s">
        <v>4226</v>
      </c>
      <c r="D902" t="s">
        <v>213</v>
      </c>
      <c r="E902" t="s">
        <v>204</v>
      </c>
      <c r="F902" t="s">
        <v>7</v>
      </c>
      <c r="G902" t="s">
        <v>401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C902" s="180" t="str">
        <f t="shared" ref="AC902:AC965" si="55">CONCATENATE(A902,"-",D902)</f>
        <v>826060-FOGRN-M</v>
      </c>
      <c r="AD902" s="181">
        <f>IF(B902="NET","",IF(B902="","",IFERROR(VLOOKUP(AC902,EAN!$A:$B,2,FALSE),"MANGLER - MÅ OPPDATERE EAN-FANEN")))</f>
        <v>7048652534958</v>
      </c>
      <c r="AE902" s="180">
        <f t="shared" si="53"/>
        <v>0</v>
      </c>
      <c r="AF902" s="180">
        <f t="shared" si="54"/>
        <v>0</v>
      </c>
      <c r="AH902" s="149">
        <f>IF(B902="NET","",IFERROR(VLOOKUP(AD902,'2) Order Form'!$W$9:$W$684,1,FALSE),"Ikke med I order form"))</f>
        <v>7048652534958</v>
      </c>
      <c r="AI902" s="171"/>
      <c r="AJ902" s="171"/>
      <c r="AK902" s="149"/>
      <c r="AL902" s="182"/>
      <c r="AM902" s="182"/>
      <c r="AN902" s="183"/>
      <c r="AP902" s="149"/>
      <c r="AQ902" s="149"/>
      <c r="AR902" s="182"/>
      <c r="AS902" s="182"/>
      <c r="AT902" s="182"/>
    </row>
    <row r="903" spans="1:46" x14ac:dyDescent="0.2">
      <c r="A903">
        <v>826060</v>
      </c>
      <c r="B903" t="s">
        <v>81</v>
      </c>
      <c r="C903" t="s">
        <v>4226</v>
      </c>
      <c r="D903" t="s">
        <v>214</v>
      </c>
      <c r="E903" t="s">
        <v>204</v>
      </c>
      <c r="F903" t="s">
        <v>67</v>
      </c>
      <c r="G903" t="s">
        <v>401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C903" s="180" t="str">
        <f t="shared" si="55"/>
        <v>826060-FOGRN-L</v>
      </c>
      <c r="AD903" s="181">
        <f>IF(B903="NET","",IF(B903="","",IFERROR(VLOOKUP(AC903,EAN!$A:$B,2,FALSE),"MANGLER - MÅ OPPDATERE EAN-FANEN")))</f>
        <v>7048652534941</v>
      </c>
      <c r="AE903" s="180">
        <f t="shared" si="53"/>
        <v>0</v>
      </c>
      <c r="AF903" s="180">
        <f t="shared" si="54"/>
        <v>0</v>
      </c>
      <c r="AH903" s="149">
        <f>IF(B903="NET","",IFERROR(VLOOKUP(AD903,'2) Order Form'!$W$9:$W$684,1,FALSE),"Ikke med I order form"))</f>
        <v>7048652534941</v>
      </c>
      <c r="AI903" s="171"/>
      <c r="AJ903" s="171"/>
      <c r="AK903" s="149"/>
      <c r="AL903" s="182"/>
      <c r="AM903" s="182"/>
      <c r="AN903" s="183"/>
      <c r="AP903" s="149"/>
      <c r="AQ903" s="149"/>
      <c r="AR903" s="182"/>
      <c r="AS903" s="182"/>
      <c r="AT903" s="182"/>
    </row>
    <row r="904" spans="1:46" x14ac:dyDescent="0.2">
      <c r="A904">
        <v>826060</v>
      </c>
      <c r="B904" t="s">
        <v>81</v>
      </c>
      <c r="C904" t="s">
        <v>4226</v>
      </c>
      <c r="D904" t="s">
        <v>215</v>
      </c>
      <c r="E904" t="s">
        <v>204</v>
      </c>
      <c r="F904" t="s">
        <v>68</v>
      </c>
      <c r="G904" t="s">
        <v>401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C904" s="180" t="str">
        <f t="shared" si="55"/>
        <v>826060-FOGRN-XL</v>
      </c>
      <c r="AD904" s="181">
        <f>IF(B904="NET","",IF(B904="","",IFERROR(VLOOKUP(AC904,EAN!$A:$B,2,FALSE),"MANGLER - MÅ OPPDATERE EAN-FANEN")))</f>
        <v>7048652534972</v>
      </c>
      <c r="AE904" s="180">
        <f t="shared" si="53"/>
        <v>0</v>
      </c>
      <c r="AF904" s="180">
        <f t="shared" si="54"/>
        <v>0</v>
      </c>
      <c r="AH904" s="149">
        <f>IF(B904="NET","",IFERROR(VLOOKUP(AD904,'2) Order Form'!$W$9:$W$684,1,FALSE),"Ikke med I order form"))</f>
        <v>7048652534972</v>
      </c>
      <c r="AI904" s="171"/>
      <c r="AJ904" s="171"/>
      <c r="AK904" s="149"/>
      <c r="AL904" s="182"/>
      <c r="AM904" s="182"/>
      <c r="AN904" s="183"/>
      <c r="AP904" s="149"/>
      <c r="AQ904" s="149"/>
      <c r="AR904" s="182"/>
      <c r="AS904" s="182"/>
      <c r="AT904" s="182"/>
    </row>
    <row r="905" spans="1:46" x14ac:dyDescent="0.2">
      <c r="A905">
        <v>826060</v>
      </c>
      <c r="B905" t="s">
        <v>81</v>
      </c>
      <c r="C905" t="s">
        <v>4226</v>
      </c>
      <c r="D905" t="s">
        <v>403</v>
      </c>
      <c r="E905" t="s">
        <v>404</v>
      </c>
      <c r="F905" t="s">
        <v>8</v>
      </c>
      <c r="G905" t="s">
        <v>401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C905" s="180" t="str">
        <f t="shared" si="55"/>
        <v>826060-PNGRN-S</v>
      </c>
      <c r="AD905" s="181">
        <f>IF(B905="NET","",IF(B905="","",IFERROR(VLOOKUP(AC905,EAN!$A:$B,2,FALSE),"MANGLER - MÅ OPPDATERE EAN-FANEN")))</f>
        <v>7048652461643</v>
      </c>
      <c r="AE905" s="180">
        <f t="shared" si="53"/>
        <v>0</v>
      </c>
      <c r="AF905" s="180">
        <f t="shared" si="54"/>
        <v>0</v>
      </c>
      <c r="AH905" s="149" t="str">
        <f>IF(B905="NET","",IFERROR(VLOOKUP(AD905,'2) Order Form'!$W$9:$W$684,1,FALSE),"Ikke med I order form"))</f>
        <v>Ikke med I order form</v>
      </c>
      <c r="AI905" s="171"/>
      <c r="AJ905" s="171"/>
      <c r="AK905" s="149"/>
      <c r="AL905" s="182"/>
      <c r="AM905" s="182"/>
      <c r="AN905" s="183"/>
      <c r="AP905" s="149"/>
      <c r="AQ905" s="149"/>
      <c r="AR905" s="182"/>
      <c r="AS905" s="182"/>
      <c r="AT905" s="182"/>
    </row>
    <row r="906" spans="1:46" x14ac:dyDescent="0.2">
      <c r="A906">
        <v>826060</v>
      </c>
      <c r="B906" t="s">
        <v>81</v>
      </c>
      <c r="C906" t="s">
        <v>4226</v>
      </c>
      <c r="D906" t="s">
        <v>405</v>
      </c>
      <c r="E906" t="s">
        <v>404</v>
      </c>
      <c r="F906" t="s">
        <v>7</v>
      </c>
      <c r="G906" t="s">
        <v>401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C906" s="180" t="str">
        <f t="shared" si="55"/>
        <v>826060-PNGRN-M</v>
      </c>
      <c r="AD906" s="181">
        <f>IF(B906="NET","",IF(B906="","",IFERROR(VLOOKUP(AC906,EAN!$A:$B,2,FALSE),"MANGLER - MÅ OPPDATERE EAN-FANEN")))</f>
        <v>7048652461636</v>
      </c>
      <c r="AE906" s="180">
        <f t="shared" si="53"/>
        <v>0</v>
      </c>
      <c r="AF906" s="180">
        <f t="shared" si="54"/>
        <v>0</v>
      </c>
      <c r="AH906" s="133" t="str">
        <f>IF(B906="NET","",IFERROR(VLOOKUP(AD906,'2) Order Form'!$W$9:$W$684,1,FALSE),"Ikke med I order form"))</f>
        <v>Ikke med I order form</v>
      </c>
      <c r="AJ906" s="159"/>
      <c r="AK906" s="149"/>
      <c r="AL906" s="182"/>
      <c r="AM906" s="182"/>
      <c r="AN906" s="183"/>
      <c r="AP906" s="149"/>
      <c r="AQ906" s="149"/>
      <c r="AR906" s="182"/>
      <c r="AS906" s="182"/>
      <c r="AT906" s="182"/>
    </row>
    <row r="907" spans="1:46" x14ac:dyDescent="0.2">
      <c r="A907">
        <v>826060</v>
      </c>
      <c r="B907" t="s">
        <v>81</v>
      </c>
      <c r="C907" t="s">
        <v>4226</v>
      </c>
      <c r="D907" t="s">
        <v>406</v>
      </c>
      <c r="E907" t="s">
        <v>404</v>
      </c>
      <c r="F907" t="s">
        <v>67</v>
      </c>
      <c r="G907" t="s">
        <v>401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C907" s="180" t="str">
        <f t="shared" si="55"/>
        <v>826060-PNGRN-L</v>
      </c>
      <c r="AD907" s="181">
        <f>IF(B907="NET","",IF(B907="","",IFERROR(VLOOKUP(AC907,EAN!$A:$B,2,FALSE),"MANGLER - MÅ OPPDATERE EAN-FANEN")))</f>
        <v>7048652461629</v>
      </c>
      <c r="AE907" s="180">
        <f t="shared" si="53"/>
        <v>0</v>
      </c>
      <c r="AF907" s="180">
        <f t="shared" si="54"/>
        <v>0</v>
      </c>
      <c r="AH907" s="149" t="str">
        <f>IF(B907="NET","",IFERROR(VLOOKUP(AD907,'2) Order Form'!$W$9:$W$684,1,FALSE),"Ikke med I order form"))</f>
        <v>Ikke med I order form</v>
      </c>
      <c r="AI907" s="171"/>
      <c r="AJ907" s="171"/>
      <c r="AK907" s="149"/>
      <c r="AL907" s="182"/>
      <c r="AM907" s="182"/>
      <c r="AN907" s="183"/>
      <c r="AP907" s="149"/>
      <c r="AQ907" s="149"/>
      <c r="AR907" s="182"/>
      <c r="AS907" s="182"/>
      <c r="AT907" s="182"/>
    </row>
    <row r="908" spans="1:46" x14ac:dyDescent="0.2">
      <c r="A908">
        <v>826060</v>
      </c>
      <c r="B908" t="s">
        <v>81</v>
      </c>
      <c r="C908" t="s">
        <v>4226</v>
      </c>
      <c r="D908" t="s">
        <v>407</v>
      </c>
      <c r="E908" t="s">
        <v>404</v>
      </c>
      <c r="F908" t="s">
        <v>68</v>
      </c>
      <c r="G908" t="s">
        <v>401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C908" s="180" t="str">
        <f t="shared" si="55"/>
        <v>826060-PNGRN-XL</v>
      </c>
      <c r="AD908" s="181">
        <f>IF(B908="NET","",IF(B908="","",IFERROR(VLOOKUP(AC908,EAN!$A:$B,2,FALSE),"MANGLER - MÅ OPPDATERE EAN-FANEN")))</f>
        <v>7048652461650</v>
      </c>
      <c r="AE908" s="180">
        <f t="shared" si="53"/>
        <v>0</v>
      </c>
      <c r="AF908" s="180">
        <f t="shared" si="54"/>
        <v>0</v>
      </c>
      <c r="AH908" s="149" t="str">
        <f>IF(B908="NET","",IFERROR(VLOOKUP(AD908,'2) Order Form'!$W$9:$W$684,1,FALSE),"Ikke med I order form"))</f>
        <v>Ikke med I order form</v>
      </c>
      <c r="AI908" s="171"/>
      <c r="AJ908" s="171"/>
      <c r="AK908" s="149"/>
      <c r="AL908" s="182"/>
      <c r="AM908" s="182"/>
      <c r="AN908" s="183"/>
      <c r="AP908" s="149"/>
      <c r="AQ908" s="149"/>
      <c r="AR908" s="182"/>
      <c r="AS908" s="182"/>
      <c r="AT908" s="182"/>
    </row>
    <row r="909" spans="1:46" x14ac:dyDescent="0.2">
      <c r="A909">
        <v>826060</v>
      </c>
      <c r="B909" t="s">
        <v>81</v>
      </c>
      <c r="C909" t="s">
        <v>4226</v>
      </c>
      <c r="D909" t="s">
        <v>2345</v>
      </c>
      <c r="E909" t="s">
        <v>2346</v>
      </c>
      <c r="F909" t="s">
        <v>8</v>
      </c>
      <c r="G909" t="s">
        <v>401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C909" s="180" t="str">
        <f t="shared" si="55"/>
        <v>826060-UXYLW-S</v>
      </c>
      <c r="AD909" s="181">
        <f>IF(B909="NET","",IF(B909="","",IFERROR(VLOOKUP(AC909,EAN!$A:$B,2,FALSE),"MANGLER - MÅ OPPDATERE EAN-FANEN")))</f>
        <v>7048652671875</v>
      </c>
      <c r="AE909" s="180">
        <f t="shared" si="53"/>
        <v>0</v>
      </c>
      <c r="AF909" s="180">
        <f t="shared" si="54"/>
        <v>0</v>
      </c>
      <c r="AH909" s="133" t="str">
        <f>IF(B909="NET","",IFERROR(VLOOKUP(AD909,'2) Order Form'!$W$9:$W$684,1,FALSE),"Ikke med I order form"))</f>
        <v>Ikke med I order form</v>
      </c>
      <c r="AJ909" s="159"/>
      <c r="AK909" s="149"/>
      <c r="AL909" s="182"/>
      <c r="AM909" s="182"/>
      <c r="AN909" s="183"/>
      <c r="AP909" s="149"/>
      <c r="AQ909" s="149"/>
      <c r="AR909" s="182"/>
      <c r="AS909" s="182"/>
      <c r="AT909" s="182"/>
    </row>
    <row r="910" spans="1:46" x14ac:dyDescent="0.2">
      <c r="A910">
        <v>826060</v>
      </c>
      <c r="B910" t="s">
        <v>81</v>
      </c>
      <c r="C910" t="s">
        <v>4226</v>
      </c>
      <c r="D910" t="s">
        <v>2347</v>
      </c>
      <c r="E910" t="s">
        <v>2346</v>
      </c>
      <c r="F910" t="s">
        <v>7</v>
      </c>
      <c r="G910" t="s">
        <v>401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C910" s="180" t="str">
        <f t="shared" si="55"/>
        <v>826060-UXYLW-M</v>
      </c>
      <c r="AD910" s="181">
        <f>IF(B910="NET","",IF(B910="","",IFERROR(VLOOKUP(AC910,EAN!$A:$B,2,FALSE),"MANGLER - MÅ OPPDATERE EAN-FANEN")))</f>
        <v>7048652671868</v>
      </c>
      <c r="AE910" s="180">
        <f t="shared" si="53"/>
        <v>0</v>
      </c>
      <c r="AF910" s="180">
        <f t="shared" si="54"/>
        <v>0</v>
      </c>
      <c r="AH910" s="149" t="str">
        <f>IF(B910="NET","",IFERROR(VLOOKUP(AD910,'2) Order Form'!$W$9:$W$684,1,FALSE),"Ikke med I order form"))</f>
        <v>Ikke med I order form</v>
      </c>
      <c r="AI910" s="171"/>
      <c r="AJ910" s="171"/>
      <c r="AK910" s="149"/>
      <c r="AL910" s="182"/>
      <c r="AM910" s="182"/>
      <c r="AN910" s="183"/>
      <c r="AP910" s="149"/>
      <c r="AQ910" s="149"/>
      <c r="AR910" s="182"/>
      <c r="AS910" s="182"/>
      <c r="AT910" s="182"/>
    </row>
    <row r="911" spans="1:46" x14ac:dyDescent="0.2">
      <c r="A911">
        <v>826060</v>
      </c>
      <c r="B911" t="s">
        <v>81</v>
      </c>
      <c r="C911" t="s">
        <v>4226</v>
      </c>
      <c r="D911" t="s">
        <v>2348</v>
      </c>
      <c r="E911" t="s">
        <v>2346</v>
      </c>
      <c r="F911" t="s">
        <v>67</v>
      </c>
      <c r="G911" t="s">
        <v>401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C911" s="180" t="str">
        <f t="shared" si="55"/>
        <v>826060-UXYLW-L</v>
      </c>
      <c r="AD911" s="181">
        <f>IF(B911="NET","",IF(B911="","",IFERROR(VLOOKUP(AC911,EAN!$A:$B,2,FALSE),"MANGLER - MÅ OPPDATERE EAN-FANEN")))</f>
        <v>7048652671851</v>
      </c>
      <c r="AE911" s="180">
        <f t="shared" si="53"/>
        <v>0</v>
      </c>
      <c r="AF911" s="180">
        <f t="shared" si="54"/>
        <v>0</v>
      </c>
      <c r="AH911" s="149" t="str">
        <f>IF(B911="NET","",IFERROR(VLOOKUP(AD911,'2) Order Form'!$W$9:$W$684,1,FALSE),"Ikke med I order form"))</f>
        <v>Ikke med I order form</v>
      </c>
      <c r="AI911" s="171"/>
      <c r="AJ911" s="171"/>
      <c r="AK911" s="149"/>
      <c r="AL911" s="182"/>
      <c r="AM911" s="182"/>
      <c r="AN911" s="183"/>
      <c r="AP911" s="149"/>
      <c r="AQ911" s="149"/>
      <c r="AR911" s="182"/>
      <c r="AS911" s="182"/>
      <c r="AT911" s="182"/>
    </row>
    <row r="912" spans="1:46" x14ac:dyDescent="0.2">
      <c r="A912">
        <v>826060</v>
      </c>
      <c r="B912" t="s">
        <v>81</v>
      </c>
      <c r="C912" t="s">
        <v>4226</v>
      </c>
      <c r="D912" t="s">
        <v>2349</v>
      </c>
      <c r="E912" t="s">
        <v>2346</v>
      </c>
      <c r="F912" t="s">
        <v>68</v>
      </c>
      <c r="G912" t="s">
        <v>401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C912" s="180" t="str">
        <f t="shared" si="55"/>
        <v>826060-UXYLW-XL</v>
      </c>
      <c r="AD912" s="181">
        <f>IF(B912="NET","",IF(B912="","",IFERROR(VLOOKUP(AC912,EAN!$A:$B,2,FALSE),"MANGLER - MÅ OPPDATERE EAN-FANEN")))</f>
        <v>7048652671882</v>
      </c>
      <c r="AE912" s="180">
        <f t="shared" si="53"/>
        <v>0</v>
      </c>
      <c r="AF912" s="180">
        <f t="shared" si="54"/>
        <v>0</v>
      </c>
      <c r="AH912" s="133" t="str">
        <f>IF(B912="NET","",IFERROR(VLOOKUP(AD912,'2) Order Form'!$W$9:$W$684,1,FALSE),"Ikke med I order form"))</f>
        <v>Ikke med I order form</v>
      </c>
      <c r="AJ912" s="159"/>
      <c r="AK912" s="149"/>
      <c r="AL912" s="182"/>
      <c r="AM912" s="182"/>
      <c r="AN912" s="183"/>
      <c r="AP912" s="149"/>
      <c r="AQ912" s="149"/>
      <c r="AR912" s="182"/>
      <c r="AS912" s="182"/>
      <c r="AT912" s="182"/>
    </row>
    <row r="913" spans="1:46" x14ac:dyDescent="0.2">
      <c r="A913" s="155">
        <v>826061</v>
      </c>
      <c r="B913" t="s">
        <v>292</v>
      </c>
      <c r="H913" s="155">
        <v>202137</v>
      </c>
      <c r="I913" s="155">
        <v>202137</v>
      </c>
      <c r="J913" s="155">
        <v>202137</v>
      </c>
      <c r="K913" s="155">
        <v>202137</v>
      </c>
      <c r="L913" s="155">
        <v>202137</v>
      </c>
      <c r="M913" s="155">
        <v>202137</v>
      </c>
      <c r="N913" s="155">
        <v>202137</v>
      </c>
      <c r="O913" s="155">
        <v>202137</v>
      </c>
      <c r="P913" s="155">
        <v>202137</v>
      </c>
      <c r="Q913" s="155">
        <v>202137</v>
      </c>
      <c r="R913" s="155">
        <v>202137</v>
      </c>
      <c r="S913" s="155">
        <v>202137</v>
      </c>
      <c r="T913" s="155">
        <v>202137</v>
      </c>
      <c r="U913" s="155">
        <v>202137</v>
      </c>
      <c r="V913" s="155">
        <v>202137</v>
      </c>
      <c r="W913" s="155">
        <v>202137</v>
      </c>
      <c r="X913" s="155">
        <v>202137</v>
      </c>
      <c r="Y913" s="155">
        <v>202137</v>
      </c>
      <c r="Z913" s="155">
        <v>202137</v>
      </c>
      <c r="AA913" s="155">
        <v>202137</v>
      </c>
      <c r="AC913" s="180" t="str">
        <f t="shared" si="55"/>
        <v>826061-</v>
      </c>
      <c r="AD913" s="181" t="str">
        <f>IF(B913="NET","",IF(B913="","",IFERROR(VLOOKUP(AC913,EAN!$A:$B,2,FALSE),"MANGLER - MÅ OPPDATERE EAN-FANEN")))</f>
        <v/>
      </c>
      <c r="AE913" s="180">
        <f t="shared" si="53"/>
        <v>202137</v>
      </c>
      <c r="AF913" s="180">
        <f t="shared" si="54"/>
        <v>202137</v>
      </c>
      <c r="AH913" s="149" t="str">
        <f>IF(B913="NET","",IFERROR(VLOOKUP(AD913,'2) Order Form'!$W$9:$W$684,1,FALSE),"Ikke med I order form"))</f>
        <v/>
      </c>
      <c r="AI913" s="171"/>
      <c r="AJ913" s="171"/>
      <c r="AK913" s="149"/>
      <c r="AL913" s="182"/>
      <c r="AM913" s="182"/>
      <c r="AN913" s="183"/>
      <c r="AP913" s="149"/>
      <c r="AQ913" s="149"/>
      <c r="AR913" s="182"/>
      <c r="AS913" s="182"/>
      <c r="AT913" s="182"/>
    </row>
    <row r="914" spans="1:46" x14ac:dyDescent="0.2">
      <c r="A914">
        <v>826061</v>
      </c>
      <c r="B914" t="s">
        <v>82</v>
      </c>
      <c r="C914" t="s">
        <v>4226</v>
      </c>
      <c r="D914" t="s">
        <v>4271</v>
      </c>
      <c r="E914" t="s">
        <v>4235</v>
      </c>
      <c r="F914" t="s">
        <v>69</v>
      </c>
      <c r="G914" t="s">
        <v>128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C914" s="180" t="str">
        <f t="shared" si="55"/>
        <v>826061-10003-XS</v>
      </c>
      <c r="AD914" s="181" t="str">
        <f>IF(B914="NET","",IF(B914="","",IFERROR(VLOOKUP(AC914,EAN!$A:$B,2,FALSE),"MANGLER - MÅ OPPDATERE EAN-FANEN")))</f>
        <v>MANGLER - MÅ OPPDATERE EAN-FANEN</v>
      </c>
      <c r="AE914" s="180">
        <f t="shared" si="53"/>
        <v>0</v>
      </c>
      <c r="AF914" s="180">
        <f t="shared" si="54"/>
        <v>0</v>
      </c>
      <c r="AH914" s="149" t="str">
        <f>IF(B914="NET","",IFERROR(VLOOKUP(AD914,'2) Order Form'!$W$9:$W$684,1,FALSE),"Ikke med I order form"))</f>
        <v>Ikke med I order form</v>
      </c>
      <c r="AI914" s="171"/>
      <c r="AJ914" s="171"/>
      <c r="AK914" s="149"/>
      <c r="AL914" s="182"/>
      <c r="AM914" s="182"/>
      <c r="AN914" s="183"/>
      <c r="AP914" s="149"/>
      <c r="AQ914" s="149"/>
      <c r="AR914" s="182"/>
      <c r="AS914" s="182"/>
      <c r="AT914" s="182"/>
    </row>
    <row r="915" spans="1:46" x14ac:dyDescent="0.2">
      <c r="A915">
        <v>826061</v>
      </c>
      <c r="B915" t="s">
        <v>82</v>
      </c>
      <c r="C915" t="s">
        <v>4226</v>
      </c>
      <c r="D915" t="s">
        <v>4266</v>
      </c>
      <c r="E915" t="s">
        <v>4235</v>
      </c>
      <c r="F915" t="s">
        <v>8</v>
      </c>
      <c r="G915" t="s">
        <v>128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C915" s="180" t="str">
        <f t="shared" si="55"/>
        <v>826061-10003-S</v>
      </c>
      <c r="AD915" s="181" t="str">
        <f>IF(B915="NET","",IF(B915="","",IFERROR(VLOOKUP(AC915,EAN!$A:$B,2,FALSE),"MANGLER - MÅ OPPDATERE EAN-FANEN")))</f>
        <v>MANGLER - MÅ OPPDATERE EAN-FANEN</v>
      </c>
      <c r="AE915" s="180">
        <f t="shared" si="53"/>
        <v>0</v>
      </c>
      <c r="AF915" s="180">
        <f t="shared" si="54"/>
        <v>0</v>
      </c>
      <c r="AH915" s="149" t="str">
        <f>IF(B915="NET","",IFERROR(VLOOKUP(AD915,'2) Order Form'!$W$9:$W$684,1,FALSE),"Ikke med I order form"))</f>
        <v>Ikke med I order form</v>
      </c>
      <c r="AI915" s="171"/>
      <c r="AJ915" s="171"/>
      <c r="AK915" s="149"/>
      <c r="AL915" s="182"/>
      <c r="AM915" s="182"/>
      <c r="AN915" s="183"/>
      <c r="AP915" s="149"/>
      <c r="AQ915" s="149"/>
      <c r="AR915" s="182"/>
      <c r="AS915" s="182"/>
      <c r="AT915" s="182"/>
    </row>
    <row r="916" spans="1:46" x14ac:dyDescent="0.2">
      <c r="A916">
        <v>826061</v>
      </c>
      <c r="B916" t="s">
        <v>82</v>
      </c>
      <c r="C916" t="s">
        <v>4226</v>
      </c>
      <c r="D916" t="s">
        <v>4267</v>
      </c>
      <c r="E916" t="s">
        <v>4235</v>
      </c>
      <c r="F916" t="s">
        <v>7</v>
      </c>
      <c r="G916" t="s">
        <v>128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C916" s="180" t="str">
        <f t="shared" si="55"/>
        <v>826061-10003-M</v>
      </c>
      <c r="AD916" s="181" t="str">
        <f>IF(B916="NET","",IF(B916="","",IFERROR(VLOOKUP(AC916,EAN!$A:$B,2,FALSE),"MANGLER - MÅ OPPDATERE EAN-FANEN")))</f>
        <v>MANGLER - MÅ OPPDATERE EAN-FANEN</v>
      </c>
      <c r="AE916" s="180">
        <f t="shared" si="53"/>
        <v>0</v>
      </c>
      <c r="AF916" s="180">
        <f t="shared" si="54"/>
        <v>0</v>
      </c>
      <c r="AH916" s="133" t="str">
        <f>IF(B916="NET","",IFERROR(VLOOKUP(AD916,'2) Order Form'!$W$9:$W$684,1,FALSE),"Ikke med I order form"))</f>
        <v>Ikke med I order form</v>
      </c>
      <c r="AJ916" s="159"/>
      <c r="AK916" s="149"/>
      <c r="AL916" s="182"/>
      <c r="AM916" s="182"/>
      <c r="AN916" s="183"/>
      <c r="AP916" s="149"/>
      <c r="AQ916" s="149"/>
      <c r="AR916" s="182"/>
      <c r="AS916" s="182"/>
      <c r="AT916" s="182"/>
    </row>
    <row r="917" spans="1:46" x14ac:dyDescent="0.2">
      <c r="A917">
        <v>826061</v>
      </c>
      <c r="B917" t="s">
        <v>82</v>
      </c>
      <c r="C917" t="s">
        <v>4226</v>
      </c>
      <c r="D917" t="s">
        <v>4268</v>
      </c>
      <c r="E917" t="s">
        <v>4235</v>
      </c>
      <c r="F917" t="s">
        <v>67</v>
      </c>
      <c r="G917" t="s">
        <v>128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C917" s="180" t="str">
        <f t="shared" si="55"/>
        <v>826061-10003-L</v>
      </c>
      <c r="AD917" s="181" t="str">
        <f>IF(B917="NET","",IF(B917="","",IFERROR(VLOOKUP(AC917,EAN!$A:$B,2,FALSE),"MANGLER - MÅ OPPDATERE EAN-FANEN")))</f>
        <v>MANGLER - MÅ OPPDATERE EAN-FANEN</v>
      </c>
      <c r="AE917" s="180">
        <f t="shared" si="53"/>
        <v>0</v>
      </c>
      <c r="AF917" s="180">
        <f t="shared" si="54"/>
        <v>0</v>
      </c>
      <c r="AH917" s="133" t="str">
        <f>IF(B917="NET","",IFERROR(VLOOKUP(AD917,'2) Order Form'!$W$9:$W$684,1,FALSE),"Ikke med I order form"))</f>
        <v>Ikke med I order form</v>
      </c>
      <c r="AJ917" s="159"/>
      <c r="AK917" s="149"/>
      <c r="AL917" s="182"/>
      <c r="AM917" s="182"/>
      <c r="AN917" s="183"/>
      <c r="AP917" s="149"/>
      <c r="AQ917" s="149"/>
      <c r="AR917" s="182"/>
      <c r="AS917" s="182"/>
      <c r="AT917" s="182"/>
    </row>
    <row r="918" spans="1:46" x14ac:dyDescent="0.2">
      <c r="A918">
        <v>826061</v>
      </c>
      <c r="B918" t="s">
        <v>82</v>
      </c>
      <c r="C918" t="s">
        <v>4226</v>
      </c>
      <c r="D918" t="s">
        <v>146</v>
      </c>
      <c r="E918" t="s">
        <v>94</v>
      </c>
      <c r="F918" t="s">
        <v>69</v>
      </c>
      <c r="G918" t="s">
        <v>128</v>
      </c>
      <c r="H918">
        <v>27</v>
      </c>
      <c r="I918">
        <v>27</v>
      </c>
      <c r="J918">
        <v>27</v>
      </c>
      <c r="K918">
        <v>27</v>
      </c>
      <c r="L918">
        <v>27</v>
      </c>
      <c r="M918">
        <v>27</v>
      </c>
      <c r="N918">
        <v>27</v>
      </c>
      <c r="O918">
        <v>27</v>
      </c>
      <c r="P918">
        <v>27</v>
      </c>
      <c r="Q918">
        <v>27</v>
      </c>
      <c r="R918">
        <v>27</v>
      </c>
      <c r="S918">
        <v>27</v>
      </c>
      <c r="T918">
        <v>27</v>
      </c>
      <c r="U918">
        <v>27</v>
      </c>
      <c r="V918">
        <v>27</v>
      </c>
      <c r="W918">
        <v>27</v>
      </c>
      <c r="X918">
        <v>27</v>
      </c>
      <c r="Y918">
        <v>27</v>
      </c>
      <c r="Z918">
        <v>27</v>
      </c>
      <c r="AA918">
        <v>27</v>
      </c>
      <c r="AC918" s="180" t="str">
        <f t="shared" si="55"/>
        <v>826061-BLACK-XS</v>
      </c>
      <c r="AD918" s="181">
        <f>IF(B918="NET","",IF(B918="","",IFERROR(VLOOKUP(AC918,EAN!$A:$B,2,FALSE),"MANGLER - MÅ OPPDATERE EAN-FANEN")))</f>
        <v>7048652280862</v>
      </c>
      <c r="AE918" s="180">
        <f t="shared" si="53"/>
        <v>27</v>
      </c>
      <c r="AF918" s="180">
        <f t="shared" si="54"/>
        <v>27</v>
      </c>
      <c r="AH918" s="133">
        <f>IF(B918="NET","",IFERROR(VLOOKUP(AD918,'2) Order Form'!$W$9:$W$684,1,FALSE),"Ikke med I order form"))</f>
        <v>7048652280862</v>
      </c>
      <c r="AJ918" s="159"/>
      <c r="AK918" s="149"/>
      <c r="AL918" s="182"/>
      <c r="AM918" s="182"/>
      <c r="AN918" s="183"/>
      <c r="AP918" s="149"/>
      <c r="AQ918" s="149"/>
      <c r="AR918" s="182"/>
      <c r="AS918" s="182"/>
      <c r="AT918" s="182"/>
    </row>
    <row r="919" spans="1:46" x14ac:dyDescent="0.2">
      <c r="A919">
        <v>826061</v>
      </c>
      <c r="B919" t="s">
        <v>82</v>
      </c>
      <c r="C919" t="s">
        <v>4226</v>
      </c>
      <c r="D919" t="s">
        <v>142</v>
      </c>
      <c r="E919" t="s">
        <v>94</v>
      </c>
      <c r="F919" t="s">
        <v>8</v>
      </c>
      <c r="G919" t="s">
        <v>128</v>
      </c>
      <c r="H919">
        <v>50</v>
      </c>
      <c r="I919">
        <v>50</v>
      </c>
      <c r="J919">
        <v>50</v>
      </c>
      <c r="K919">
        <v>50</v>
      </c>
      <c r="L919">
        <v>50</v>
      </c>
      <c r="M919">
        <v>50</v>
      </c>
      <c r="N919">
        <v>50</v>
      </c>
      <c r="O919">
        <v>50</v>
      </c>
      <c r="P919">
        <v>50</v>
      </c>
      <c r="Q919">
        <v>50</v>
      </c>
      <c r="R919">
        <v>50</v>
      </c>
      <c r="S919">
        <v>50</v>
      </c>
      <c r="T919">
        <v>50</v>
      </c>
      <c r="U919">
        <v>50</v>
      </c>
      <c r="V919">
        <v>50</v>
      </c>
      <c r="W919">
        <v>50</v>
      </c>
      <c r="X919">
        <v>50</v>
      </c>
      <c r="Y919">
        <v>50</v>
      </c>
      <c r="Z919">
        <v>50</v>
      </c>
      <c r="AA919">
        <v>50</v>
      </c>
      <c r="AC919" s="180" t="str">
        <f t="shared" si="55"/>
        <v>826061-BLACK-S</v>
      </c>
      <c r="AD919" s="181">
        <f>IF(B919="NET","",IF(B919="","",IFERROR(VLOOKUP(AC919,EAN!$A:$B,2,FALSE),"MANGLER - MÅ OPPDATERE EAN-FANEN")))</f>
        <v>7048652280855</v>
      </c>
      <c r="AE919" s="180">
        <f t="shared" si="53"/>
        <v>50</v>
      </c>
      <c r="AF919" s="180">
        <f t="shared" si="54"/>
        <v>50</v>
      </c>
      <c r="AH919" s="133">
        <f>IF(B919="NET","",IFERROR(VLOOKUP(AD919,'2) Order Form'!$W$9:$W$684,1,FALSE),"Ikke med I order form"))</f>
        <v>7048652280855</v>
      </c>
      <c r="AJ919" s="159"/>
      <c r="AK919" s="149"/>
      <c r="AL919" s="182"/>
      <c r="AM919" s="182"/>
      <c r="AN919" s="183"/>
      <c r="AP919" s="149"/>
      <c r="AQ919" s="149"/>
      <c r="AR919" s="182"/>
      <c r="AS919" s="182"/>
      <c r="AT919" s="182"/>
    </row>
    <row r="920" spans="1:46" x14ac:dyDescent="0.2">
      <c r="A920">
        <v>826061</v>
      </c>
      <c r="B920" t="s">
        <v>82</v>
      </c>
      <c r="C920" t="s">
        <v>4226</v>
      </c>
      <c r="D920" t="s">
        <v>143</v>
      </c>
      <c r="E920" t="s">
        <v>94</v>
      </c>
      <c r="F920" t="s">
        <v>7</v>
      </c>
      <c r="G920" t="s">
        <v>128</v>
      </c>
      <c r="H920">
        <v>33</v>
      </c>
      <c r="I920">
        <v>33</v>
      </c>
      <c r="J920">
        <v>33</v>
      </c>
      <c r="K920">
        <v>33</v>
      </c>
      <c r="L920">
        <v>33</v>
      </c>
      <c r="M920">
        <v>33</v>
      </c>
      <c r="N920">
        <v>33</v>
      </c>
      <c r="O920">
        <v>33</v>
      </c>
      <c r="P920">
        <v>33</v>
      </c>
      <c r="Q920">
        <v>33</v>
      </c>
      <c r="R920">
        <v>33</v>
      </c>
      <c r="S920">
        <v>33</v>
      </c>
      <c r="T920">
        <v>33</v>
      </c>
      <c r="U920">
        <v>33</v>
      </c>
      <c r="V920">
        <v>33</v>
      </c>
      <c r="W920">
        <v>33</v>
      </c>
      <c r="X920">
        <v>33</v>
      </c>
      <c r="Y920">
        <v>33</v>
      </c>
      <c r="Z920">
        <v>33</v>
      </c>
      <c r="AA920">
        <v>33</v>
      </c>
      <c r="AC920" s="180" t="str">
        <f t="shared" si="55"/>
        <v>826061-BLACK-M</v>
      </c>
      <c r="AD920" s="181">
        <f>IF(B920="NET","",IF(B920="","",IFERROR(VLOOKUP(AC920,EAN!$A:$B,2,FALSE),"MANGLER - MÅ OPPDATERE EAN-FANEN")))</f>
        <v>7048652280848</v>
      </c>
      <c r="AE920" s="180">
        <f t="shared" si="53"/>
        <v>33</v>
      </c>
      <c r="AF920" s="180">
        <f t="shared" si="54"/>
        <v>33</v>
      </c>
      <c r="AH920" s="133">
        <f>IF(B920="NET","",IFERROR(VLOOKUP(AD920,'2) Order Form'!$W$9:$W$684,1,FALSE),"Ikke med I order form"))</f>
        <v>7048652280848</v>
      </c>
      <c r="AJ920" s="159"/>
      <c r="AK920" s="149"/>
      <c r="AL920" s="182"/>
      <c r="AM920" s="182"/>
      <c r="AN920" s="183"/>
      <c r="AP920" s="149"/>
      <c r="AQ920" s="149"/>
      <c r="AR920" s="182"/>
      <c r="AS920" s="182"/>
      <c r="AT920" s="182"/>
    </row>
    <row r="921" spans="1:46" x14ac:dyDescent="0.2">
      <c r="A921">
        <v>826061</v>
      </c>
      <c r="B921" t="s">
        <v>82</v>
      </c>
      <c r="C921" t="s">
        <v>4226</v>
      </c>
      <c r="D921" t="s">
        <v>144</v>
      </c>
      <c r="E921" t="s">
        <v>94</v>
      </c>
      <c r="F921" t="s">
        <v>67</v>
      </c>
      <c r="G921" t="s">
        <v>128</v>
      </c>
      <c r="H921">
        <v>22</v>
      </c>
      <c r="I921">
        <v>22</v>
      </c>
      <c r="J921">
        <v>22</v>
      </c>
      <c r="K921">
        <v>22</v>
      </c>
      <c r="L921">
        <v>22</v>
      </c>
      <c r="M921">
        <v>22</v>
      </c>
      <c r="N921">
        <v>22</v>
      </c>
      <c r="O921">
        <v>22</v>
      </c>
      <c r="P921">
        <v>22</v>
      </c>
      <c r="Q921">
        <v>22</v>
      </c>
      <c r="R921">
        <v>22</v>
      </c>
      <c r="S921">
        <v>22</v>
      </c>
      <c r="T921">
        <v>22</v>
      </c>
      <c r="U921">
        <v>22</v>
      </c>
      <c r="V921">
        <v>22</v>
      </c>
      <c r="W921">
        <v>22</v>
      </c>
      <c r="X921">
        <v>22</v>
      </c>
      <c r="Y921">
        <v>22</v>
      </c>
      <c r="Z921">
        <v>22</v>
      </c>
      <c r="AA921">
        <v>22</v>
      </c>
      <c r="AC921" s="180" t="str">
        <f t="shared" si="55"/>
        <v>826061-BLACK-L</v>
      </c>
      <c r="AD921" s="181">
        <f>IF(B921="NET","",IF(B921="","",IFERROR(VLOOKUP(AC921,EAN!$A:$B,2,FALSE),"MANGLER - MÅ OPPDATERE EAN-FANEN")))</f>
        <v>7048652280831</v>
      </c>
      <c r="AE921" s="180">
        <f t="shared" si="53"/>
        <v>22</v>
      </c>
      <c r="AF921" s="180">
        <f t="shared" si="54"/>
        <v>22</v>
      </c>
      <c r="AH921" s="133">
        <f>IF(B921="NET","",IFERROR(VLOOKUP(AD921,'2) Order Form'!$W$9:$W$684,1,FALSE),"Ikke med I order form"))</f>
        <v>7048652280831</v>
      </c>
      <c r="AJ921" s="159"/>
      <c r="AK921" s="149"/>
      <c r="AL921" s="182"/>
      <c r="AM921" s="182"/>
      <c r="AN921" s="183"/>
      <c r="AP921" s="149"/>
      <c r="AQ921" s="149"/>
      <c r="AR921" s="182"/>
      <c r="AS921" s="182"/>
      <c r="AT921" s="182"/>
    </row>
    <row r="922" spans="1:46" x14ac:dyDescent="0.2">
      <c r="A922">
        <v>826061</v>
      </c>
      <c r="B922" t="s">
        <v>82</v>
      </c>
      <c r="C922" t="s">
        <v>4226</v>
      </c>
      <c r="D922" t="s">
        <v>413</v>
      </c>
      <c r="E922" t="s">
        <v>134</v>
      </c>
      <c r="F922" t="s">
        <v>69</v>
      </c>
      <c r="G922" t="s">
        <v>401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C922" s="180" t="str">
        <f t="shared" si="55"/>
        <v>826061-BTWHT-XS</v>
      </c>
      <c r="AD922" s="181">
        <f>IF(B922="NET","",IF(B922="","",IFERROR(VLOOKUP(AC922,EAN!$A:$B,2,FALSE),"MANGLER - MÅ OPPDATERE EAN-FANEN")))</f>
        <v>7048652280909</v>
      </c>
      <c r="AE922" s="180">
        <f t="shared" si="53"/>
        <v>0</v>
      </c>
      <c r="AF922" s="180">
        <f t="shared" si="54"/>
        <v>0</v>
      </c>
      <c r="AH922" s="133" t="str">
        <f>IF(B922="NET","",IFERROR(VLOOKUP(AD922,'2) Order Form'!$W$9:$W$684,1,FALSE),"Ikke med I order form"))</f>
        <v>Ikke med I order form</v>
      </c>
      <c r="AJ922" s="159"/>
      <c r="AK922" s="149"/>
      <c r="AL922" s="182"/>
      <c r="AM922" s="182"/>
      <c r="AN922" s="183"/>
      <c r="AP922" s="149"/>
      <c r="AQ922" s="149"/>
      <c r="AR922" s="182"/>
      <c r="AS922" s="182"/>
      <c r="AT922" s="182"/>
    </row>
    <row r="923" spans="1:46" x14ac:dyDescent="0.2">
      <c r="A923">
        <v>826061</v>
      </c>
      <c r="B923" t="s">
        <v>82</v>
      </c>
      <c r="C923" t="s">
        <v>4226</v>
      </c>
      <c r="D923" t="s">
        <v>414</v>
      </c>
      <c r="E923" t="s">
        <v>134</v>
      </c>
      <c r="F923" t="s">
        <v>8</v>
      </c>
      <c r="G923" t="s">
        <v>401</v>
      </c>
      <c r="H923">
        <v>4</v>
      </c>
      <c r="I923">
        <v>4</v>
      </c>
      <c r="J923">
        <v>4</v>
      </c>
      <c r="K923">
        <v>4</v>
      </c>
      <c r="L923">
        <v>4</v>
      </c>
      <c r="M923">
        <v>4</v>
      </c>
      <c r="N923">
        <v>4</v>
      </c>
      <c r="O923">
        <v>4</v>
      </c>
      <c r="P923">
        <v>4</v>
      </c>
      <c r="Q923">
        <v>4</v>
      </c>
      <c r="R923">
        <v>4</v>
      </c>
      <c r="S923">
        <v>4</v>
      </c>
      <c r="T923">
        <v>4</v>
      </c>
      <c r="U923">
        <v>4</v>
      </c>
      <c r="V923">
        <v>4</v>
      </c>
      <c r="W923">
        <v>4</v>
      </c>
      <c r="X923">
        <v>4</v>
      </c>
      <c r="Y923">
        <v>4</v>
      </c>
      <c r="Z923">
        <v>4</v>
      </c>
      <c r="AA923">
        <v>4</v>
      </c>
      <c r="AC923" s="180" t="str">
        <f t="shared" si="55"/>
        <v>826061-BTWHT-S</v>
      </c>
      <c r="AD923" s="181">
        <f>IF(B923="NET","",IF(B923="","",IFERROR(VLOOKUP(AC923,EAN!$A:$B,2,FALSE),"MANGLER - MÅ OPPDATERE EAN-FANEN")))</f>
        <v>7048652280893</v>
      </c>
      <c r="AE923" s="180">
        <f t="shared" si="53"/>
        <v>4</v>
      </c>
      <c r="AF923" s="180">
        <f t="shared" si="54"/>
        <v>4</v>
      </c>
      <c r="AH923" s="133" t="str">
        <f>IF(B923="NET","",IFERROR(VLOOKUP(AD923,'2) Order Form'!$W$9:$W$684,1,FALSE),"Ikke med I order form"))</f>
        <v>Ikke med I order form</v>
      </c>
      <c r="AJ923" s="159"/>
      <c r="AK923" s="149"/>
      <c r="AL923" s="182"/>
      <c r="AM923" s="182"/>
      <c r="AN923" s="183"/>
      <c r="AP923" s="149"/>
      <c r="AQ923" s="149"/>
      <c r="AR923" s="182"/>
      <c r="AS923" s="182"/>
      <c r="AT923" s="182"/>
    </row>
    <row r="924" spans="1:46" x14ac:dyDescent="0.2">
      <c r="A924">
        <v>826061</v>
      </c>
      <c r="B924" t="s">
        <v>82</v>
      </c>
      <c r="C924" t="s">
        <v>4226</v>
      </c>
      <c r="D924" t="s">
        <v>170</v>
      </c>
      <c r="E924" t="s">
        <v>134</v>
      </c>
      <c r="F924" t="s">
        <v>7</v>
      </c>
      <c r="G924" t="s">
        <v>401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C924" s="180" t="str">
        <f t="shared" si="55"/>
        <v>826061-BTWHT-M</v>
      </c>
      <c r="AD924" s="181">
        <f>IF(B924="NET","",IF(B924="","",IFERROR(VLOOKUP(AC924,EAN!$A:$B,2,FALSE),"MANGLER - MÅ OPPDATERE EAN-FANEN")))</f>
        <v>7048652280886</v>
      </c>
      <c r="AE924" s="180">
        <f t="shared" si="53"/>
        <v>0</v>
      </c>
      <c r="AF924" s="180">
        <f t="shared" si="54"/>
        <v>0</v>
      </c>
      <c r="AH924" s="133" t="str">
        <f>IF(B924="NET","",IFERROR(VLOOKUP(AD924,'2) Order Form'!$W$9:$W$684,1,FALSE),"Ikke med I order form"))</f>
        <v>Ikke med I order form</v>
      </c>
      <c r="AJ924" s="159"/>
      <c r="AK924" s="149"/>
      <c r="AL924" s="182"/>
      <c r="AM924" s="182"/>
      <c r="AN924" s="183"/>
      <c r="AP924" s="149"/>
      <c r="AQ924" s="149"/>
      <c r="AR924" s="182"/>
      <c r="AS924" s="182"/>
      <c r="AT924" s="182"/>
    </row>
    <row r="925" spans="1:46" x14ac:dyDescent="0.2">
      <c r="A925">
        <v>826061</v>
      </c>
      <c r="B925" t="s">
        <v>82</v>
      </c>
      <c r="C925" t="s">
        <v>4226</v>
      </c>
      <c r="D925" t="s">
        <v>171</v>
      </c>
      <c r="E925" t="s">
        <v>134</v>
      </c>
      <c r="F925" t="s">
        <v>67</v>
      </c>
      <c r="G925" t="s">
        <v>401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C925" s="180" t="str">
        <f t="shared" si="55"/>
        <v>826061-BTWHT-L</v>
      </c>
      <c r="AD925" s="181">
        <f>IF(B925="NET","",IF(B925="","",IFERROR(VLOOKUP(AC925,EAN!$A:$B,2,FALSE),"MANGLER - MÅ OPPDATERE EAN-FANEN")))</f>
        <v>7048652280879</v>
      </c>
      <c r="AE925" s="180">
        <f t="shared" si="53"/>
        <v>0</v>
      </c>
      <c r="AF925" s="180">
        <f t="shared" si="54"/>
        <v>0</v>
      </c>
      <c r="AH925" s="133" t="str">
        <f>IF(B925="NET","",IFERROR(VLOOKUP(AD925,'2) Order Form'!$W$9:$W$684,1,FALSE),"Ikke med I order form"))</f>
        <v>Ikke med I order form</v>
      </c>
      <c r="AJ925" s="159"/>
      <c r="AK925" s="149"/>
      <c r="AL925" s="182"/>
      <c r="AM925" s="182"/>
      <c r="AN925" s="183"/>
      <c r="AP925" s="149"/>
      <c r="AQ925" s="149"/>
      <c r="AR925" s="182"/>
      <c r="AS925" s="182"/>
      <c r="AT925" s="182"/>
    </row>
    <row r="926" spans="1:46" x14ac:dyDescent="0.2">
      <c r="A926">
        <v>826061</v>
      </c>
      <c r="B926" t="s">
        <v>82</v>
      </c>
      <c r="C926" t="s">
        <v>4226</v>
      </c>
      <c r="D926" t="s">
        <v>172</v>
      </c>
      <c r="E926" t="s">
        <v>135</v>
      </c>
      <c r="F926" t="s">
        <v>69</v>
      </c>
      <c r="G926" t="s">
        <v>401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C926" s="180" t="str">
        <f t="shared" si="55"/>
        <v>826061-GRBLU-XS</v>
      </c>
      <c r="AD926" s="181">
        <f>IF(B926="NET","",IF(B926="","",IFERROR(VLOOKUP(AC926,EAN!$A:$B,2,FALSE),"MANGLER - MÅ OPPDATERE EAN-FANEN")))</f>
        <v>7048652280947</v>
      </c>
      <c r="AE926" s="180">
        <f t="shared" si="53"/>
        <v>0</v>
      </c>
      <c r="AF926" s="180">
        <f t="shared" si="54"/>
        <v>0</v>
      </c>
      <c r="AH926" s="133" t="str">
        <f>IF(B926="NET","",IFERROR(VLOOKUP(AD926,'2) Order Form'!$W$9:$W$684,1,FALSE),"Ikke med I order form"))</f>
        <v>Ikke med I order form</v>
      </c>
      <c r="AJ926" s="159"/>
      <c r="AK926" s="149"/>
      <c r="AL926" s="182"/>
      <c r="AM926" s="182"/>
      <c r="AN926" s="183"/>
      <c r="AP926" s="149"/>
      <c r="AQ926" s="149"/>
      <c r="AR926" s="182"/>
      <c r="AS926" s="182"/>
      <c r="AT926" s="182"/>
    </row>
    <row r="927" spans="1:46" x14ac:dyDescent="0.2">
      <c r="A927">
        <v>826061</v>
      </c>
      <c r="B927" t="s">
        <v>82</v>
      </c>
      <c r="C927" t="s">
        <v>4226</v>
      </c>
      <c r="D927" t="s">
        <v>173</v>
      </c>
      <c r="E927" t="s">
        <v>135</v>
      </c>
      <c r="F927" t="s">
        <v>8</v>
      </c>
      <c r="G927" t="s">
        <v>401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C927" s="180" t="str">
        <f t="shared" si="55"/>
        <v>826061-GRBLU-S</v>
      </c>
      <c r="AD927" s="181">
        <f>IF(B927="NET","",IF(B927="","",IFERROR(VLOOKUP(AC927,EAN!$A:$B,2,FALSE),"MANGLER - MÅ OPPDATERE EAN-FANEN")))</f>
        <v>7048652280930</v>
      </c>
      <c r="AE927" s="180">
        <f t="shared" si="53"/>
        <v>0</v>
      </c>
      <c r="AF927" s="180">
        <f t="shared" si="54"/>
        <v>0</v>
      </c>
      <c r="AH927" s="133" t="str">
        <f>IF(B927="NET","",IFERROR(VLOOKUP(AD927,'2) Order Form'!$W$9:$W$684,1,FALSE),"Ikke med I order form"))</f>
        <v>Ikke med I order form</v>
      </c>
      <c r="AJ927" s="159"/>
      <c r="AK927" s="149"/>
      <c r="AL927" s="182"/>
      <c r="AM927" s="182"/>
      <c r="AN927" s="183"/>
      <c r="AP927" s="149"/>
      <c r="AQ927" s="149"/>
      <c r="AR927" s="182"/>
      <c r="AS927" s="182"/>
      <c r="AT927" s="182"/>
    </row>
    <row r="928" spans="1:46" x14ac:dyDescent="0.2">
      <c r="A928">
        <v>826061</v>
      </c>
      <c r="B928" t="s">
        <v>82</v>
      </c>
      <c r="C928" t="s">
        <v>4226</v>
      </c>
      <c r="D928" t="s">
        <v>174</v>
      </c>
      <c r="E928" t="s">
        <v>135</v>
      </c>
      <c r="F928" t="s">
        <v>7</v>
      </c>
      <c r="G928" t="s">
        <v>401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C928" s="180" t="str">
        <f t="shared" si="55"/>
        <v>826061-GRBLU-M</v>
      </c>
      <c r="AD928" s="181">
        <f>IF(B928="NET","",IF(B928="","",IFERROR(VLOOKUP(AC928,EAN!$A:$B,2,FALSE),"MANGLER - MÅ OPPDATERE EAN-FANEN")))</f>
        <v>7048652280923</v>
      </c>
      <c r="AE928" s="180">
        <f t="shared" si="53"/>
        <v>0</v>
      </c>
      <c r="AF928" s="180">
        <f t="shared" si="54"/>
        <v>0</v>
      </c>
      <c r="AH928" s="133" t="str">
        <f>IF(B928="NET","",IFERROR(VLOOKUP(AD928,'2) Order Form'!$W$9:$W$684,1,FALSE),"Ikke med I order form"))</f>
        <v>Ikke med I order form</v>
      </c>
      <c r="AJ928" s="159"/>
      <c r="AK928" s="149"/>
      <c r="AL928" s="182"/>
      <c r="AM928" s="182"/>
      <c r="AN928" s="183"/>
      <c r="AP928" s="149"/>
      <c r="AQ928" s="149"/>
      <c r="AR928" s="182"/>
      <c r="AS928" s="182"/>
      <c r="AT928" s="182"/>
    </row>
    <row r="929" spans="1:46" x14ac:dyDescent="0.2">
      <c r="A929">
        <v>826061</v>
      </c>
      <c r="B929" t="s">
        <v>82</v>
      </c>
      <c r="C929" t="s">
        <v>4226</v>
      </c>
      <c r="D929" t="s">
        <v>175</v>
      </c>
      <c r="E929" t="s">
        <v>135</v>
      </c>
      <c r="F929" t="s">
        <v>67</v>
      </c>
      <c r="G929" t="s">
        <v>401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C929" s="180" t="str">
        <f t="shared" si="55"/>
        <v>826061-GRBLU-L</v>
      </c>
      <c r="AD929" s="181">
        <f>IF(B929="NET","",IF(B929="","",IFERROR(VLOOKUP(AC929,EAN!$A:$B,2,FALSE),"MANGLER - MÅ OPPDATERE EAN-FANEN")))</f>
        <v>7048652280916</v>
      </c>
      <c r="AE929" s="180">
        <f t="shared" si="53"/>
        <v>0</v>
      </c>
      <c r="AF929" s="180">
        <f t="shared" si="54"/>
        <v>0</v>
      </c>
      <c r="AH929" s="133" t="str">
        <f>IF(B929="NET","",IFERROR(VLOOKUP(AD929,'2) Order Form'!$W$9:$W$684,1,FALSE),"Ikke med I order form"))</f>
        <v>Ikke med I order form</v>
      </c>
      <c r="AJ929" s="159"/>
      <c r="AK929" s="149"/>
      <c r="AL929" s="182"/>
      <c r="AM929" s="182"/>
      <c r="AN929" s="183"/>
      <c r="AP929" s="149"/>
      <c r="AQ929" s="149"/>
      <c r="AR929" s="182"/>
      <c r="AS929" s="182"/>
      <c r="AT929" s="182"/>
    </row>
    <row r="930" spans="1:46" x14ac:dyDescent="0.2">
      <c r="A930">
        <v>826061</v>
      </c>
      <c r="B930" t="s">
        <v>82</v>
      </c>
      <c r="C930" t="s">
        <v>4226</v>
      </c>
      <c r="D930" t="s">
        <v>147</v>
      </c>
      <c r="E930" t="s">
        <v>100</v>
      </c>
      <c r="F930" t="s">
        <v>69</v>
      </c>
      <c r="G930" t="s">
        <v>401</v>
      </c>
      <c r="H930">
        <v>33</v>
      </c>
      <c r="I930">
        <v>33</v>
      </c>
      <c r="J930">
        <v>33</v>
      </c>
      <c r="K930">
        <v>33</v>
      </c>
      <c r="L930">
        <v>33</v>
      </c>
      <c r="M930">
        <v>33</v>
      </c>
      <c r="N930">
        <v>33</v>
      </c>
      <c r="O930">
        <v>33</v>
      </c>
      <c r="P930">
        <v>33</v>
      </c>
      <c r="Q930">
        <v>33</v>
      </c>
      <c r="R930">
        <v>33</v>
      </c>
      <c r="S930">
        <v>33</v>
      </c>
      <c r="T930">
        <v>33</v>
      </c>
      <c r="U930">
        <v>33</v>
      </c>
      <c r="V930">
        <v>33</v>
      </c>
      <c r="W930">
        <v>33</v>
      </c>
      <c r="X930">
        <v>33</v>
      </c>
      <c r="Y930">
        <v>33</v>
      </c>
      <c r="Z930">
        <v>33</v>
      </c>
      <c r="AA930">
        <v>33</v>
      </c>
      <c r="AC930" s="180" t="str">
        <f t="shared" si="55"/>
        <v>826061-RSWOD-XS</v>
      </c>
      <c r="AD930" s="181">
        <f>IF(B930="NET","",IF(B930="","",IFERROR(VLOOKUP(AC930,EAN!$A:$B,2,FALSE),"MANGLER - MÅ OPPDATERE EAN-FANEN")))</f>
        <v>7048652461537</v>
      </c>
      <c r="AE930" s="180">
        <f t="shared" si="53"/>
        <v>33</v>
      </c>
      <c r="AF930" s="180">
        <f t="shared" si="54"/>
        <v>33</v>
      </c>
      <c r="AH930" s="133">
        <f>IF(B930="NET","",IFERROR(VLOOKUP(AD930,'2) Order Form'!$W$9:$W$684,1,FALSE),"Ikke med I order form"))</f>
        <v>7048652461537</v>
      </c>
      <c r="AJ930" s="159"/>
      <c r="AK930" s="149"/>
      <c r="AL930" s="182"/>
      <c r="AM930" s="182"/>
      <c r="AN930" s="183"/>
      <c r="AP930" s="149"/>
      <c r="AQ930" s="149"/>
      <c r="AR930" s="182"/>
      <c r="AS930" s="182"/>
      <c r="AT930" s="182"/>
    </row>
    <row r="931" spans="1:46" x14ac:dyDescent="0.2">
      <c r="A931">
        <v>826061</v>
      </c>
      <c r="B931" t="s">
        <v>82</v>
      </c>
      <c r="C931" t="s">
        <v>4226</v>
      </c>
      <c r="D931" t="s">
        <v>148</v>
      </c>
      <c r="E931" t="s">
        <v>100</v>
      </c>
      <c r="F931" t="s">
        <v>8</v>
      </c>
      <c r="G931" t="s">
        <v>401</v>
      </c>
      <c r="H931">
        <v>55</v>
      </c>
      <c r="I931">
        <v>55</v>
      </c>
      <c r="J931">
        <v>55</v>
      </c>
      <c r="K931">
        <v>55</v>
      </c>
      <c r="L931">
        <v>55</v>
      </c>
      <c r="M931">
        <v>55</v>
      </c>
      <c r="N931">
        <v>55</v>
      </c>
      <c r="O931">
        <v>55</v>
      </c>
      <c r="P931">
        <v>55</v>
      </c>
      <c r="Q931">
        <v>55</v>
      </c>
      <c r="R931">
        <v>55</v>
      </c>
      <c r="S931">
        <v>55</v>
      </c>
      <c r="T931">
        <v>55</v>
      </c>
      <c r="U931">
        <v>55</v>
      </c>
      <c r="V931">
        <v>55</v>
      </c>
      <c r="W931">
        <v>55</v>
      </c>
      <c r="X931">
        <v>55</v>
      </c>
      <c r="Y931">
        <v>55</v>
      </c>
      <c r="Z931">
        <v>55</v>
      </c>
      <c r="AA931">
        <v>55</v>
      </c>
      <c r="AC931" s="180" t="str">
        <f t="shared" si="55"/>
        <v>826061-RSWOD-S</v>
      </c>
      <c r="AD931" s="181">
        <f>IF(B931="NET","",IF(B931="","",IFERROR(VLOOKUP(AC931,EAN!$A:$B,2,FALSE),"MANGLER - MÅ OPPDATERE EAN-FANEN")))</f>
        <v>7048652461520</v>
      </c>
      <c r="AE931" s="180">
        <f t="shared" si="53"/>
        <v>55</v>
      </c>
      <c r="AF931" s="180">
        <f t="shared" si="54"/>
        <v>55</v>
      </c>
      <c r="AH931" s="149">
        <f>IF(B931="NET","",IFERROR(VLOOKUP(AD931,'2) Order Form'!$W$9:$W$684,1,FALSE),"Ikke med I order form"))</f>
        <v>7048652461520</v>
      </c>
      <c r="AI931" s="171"/>
      <c r="AJ931" s="171"/>
      <c r="AK931" s="149"/>
      <c r="AL931" s="182"/>
      <c r="AM931" s="182"/>
      <c r="AN931" s="183"/>
      <c r="AP931" s="149"/>
      <c r="AQ931" s="149"/>
      <c r="AR931" s="182"/>
      <c r="AS931" s="182"/>
      <c r="AT931" s="182"/>
    </row>
    <row r="932" spans="1:46" x14ac:dyDescent="0.2">
      <c r="A932">
        <v>826061</v>
      </c>
      <c r="B932" t="s">
        <v>82</v>
      </c>
      <c r="C932" t="s">
        <v>4226</v>
      </c>
      <c r="D932" t="s">
        <v>149</v>
      </c>
      <c r="E932" t="s">
        <v>100</v>
      </c>
      <c r="F932" t="s">
        <v>7</v>
      </c>
      <c r="G932" t="s">
        <v>401</v>
      </c>
      <c r="H932">
        <v>61</v>
      </c>
      <c r="I932">
        <v>61</v>
      </c>
      <c r="J932">
        <v>61</v>
      </c>
      <c r="K932">
        <v>61</v>
      </c>
      <c r="L932">
        <v>61</v>
      </c>
      <c r="M932">
        <v>61</v>
      </c>
      <c r="N932">
        <v>61</v>
      </c>
      <c r="O932">
        <v>61</v>
      </c>
      <c r="P932">
        <v>61</v>
      </c>
      <c r="Q932">
        <v>61</v>
      </c>
      <c r="R932">
        <v>61</v>
      </c>
      <c r="S932">
        <v>61</v>
      </c>
      <c r="T932">
        <v>61</v>
      </c>
      <c r="U932">
        <v>61</v>
      </c>
      <c r="V932">
        <v>61</v>
      </c>
      <c r="W932">
        <v>61</v>
      </c>
      <c r="X932">
        <v>61</v>
      </c>
      <c r="Y932">
        <v>61</v>
      </c>
      <c r="Z932">
        <v>61</v>
      </c>
      <c r="AA932">
        <v>61</v>
      </c>
      <c r="AC932" s="180" t="str">
        <f t="shared" si="55"/>
        <v>826061-RSWOD-M</v>
      </c>
      <c r="AD932" s="181">
        <f>IF(B932="NET","",IF(B932="","",IFERROR(VLOOKUP(AC932,EAN!$A:$B,2,FALSE),"MANGLER - MÅ OPPDATERE EAN-FANEN")))</f>
        <v>7048652461513</v>
      </c>
      <c r="AE932" s="180">
        <f t="shared" si="53"/>
        <v>61</v>
      </c>
      <c r="AF932" s="180">
        <f t="shared" si="54"/>
        <v>61</v>
      </c>
      <c r="AH932" s="149">
        <f>IF(B932="NET","",IFERROR(VLOOKUP(AD932,'2) Order Form'!$W$9:$W$684,1,FALSE),"Ikke med I order form"))</f>
        <v>7048652461513</v>
      </c>
      <c r="AI932" s="171"/>
      <c r="AJ932" s="171"/>
      <c r="AK932" s="149"/>
      <c r="AL932" s="182"/>
      <c r="AM932" s="182"/>
      <c r="AN932" s="183"/>
      <c r="AP932" s="149"/>
      <c r="AQ932" s="149"/>
      <c r="AR932" s="182"/>
      <c r="AS932" s="182"/>
      <c r="AT932" s="182"/>
    </row>
    <row r="933" spans="1:46" x14ac:dyDescent="0.2">
      <c r="A933">
        <v>826061</v>
      </c>
      <c r="B933" t="s">
        <v>82</v>
      </c>
      <c r="C933" t="s">
        <v>4226</v>
      </c>
      <c r="D933" t="s">
        <v>150</v>
      </c>
      <c r="E933" t="s">
        <v>100</v>
      </c>
      <c r="F933" t="s">
        <v>67</v>
      </c>
      <c r="G933" t="s">
        <v>401</v>
      </c>
      <c r="H933">
        <v>36</v>
      </c>
      <c r="I933">
        <v>36</v>
      </c>
      <c r="J933">
        <v>36</v>
      </c>
      <c r="K933">
        <v>36</v>
      </c>
      <c r="L933">
        <v>36</v>
      </c>
      <c r="M933">
        <v>36</v>
      </c>
      <c r="N933">
        <v>36</v>
      </c>
      <c r="O933">
        <v>36</v>
      </c>
      <c r="P933">
        <v>36</v>
      </c>
      <c r="Q933">
        <v>36</v>
      </c>
      <c r="R933">
        <v>36</v>
      </c>
      <c r="S933">
        <v>36</v>
      </c>
      <c r="T933">
        <v>36</v>
      </c>
      <c r="U933">
        <v>36</v>
      </c>
      <c r="V933">
        <v>36</v>
      </c>
      <c r="W933">
        <v>36</v>
      </c>
      <c r="X933">
        <v>36</v>
      </c>
      <c r="Y933">
        <v>36</v>
      </c>
      <c r="Z933">
        <v>36</v>
      </c>
      <c r="AA933">
        <v>36</v>
      </c>
      <c r="AC933" s="180" t="str">
        <f t="shared" si="55"/>
        <v>826061-RSWOD-L</v>
      </c>
      <c r="AD933" s="181">
        <f>IF(B933="NET","",IF(B933="","",IFERROR(VLOOKUP(AC933,EAN!$A:$B,2,FALSE),"MANGLER - MÅ OPPDATERE EAN-FANEN")))</f>
        <v>7048652461506</v>
      </c>
      <c r="AE933" s="180">
        <f t="shared" si="53"/>
        <v>36</v>
      </c>
      <c r="AF933" s="180">
        <f t="shared" si="54"/>
        <v>36</v>
      </c>
      <c r="AH933" s="149">
        <f>IF(B933="NET","",IFERROR(VLOOKUP(AD933,'2) Order Form'!$W$9:$W$684,1,FALSE),"Ikke med I order form"))</f>
        <v>7048652461506</v>
      </c>
      <c r="AI933" s="171"/>
      <c r="AJ933" s="171"/>
      <c r="AK933" s="149"/>
      <c r="AL933" s="182"/>
      <c r="AM933" s="182"/>
      <c r="AN933" s="183"/>
      <c r="AP933" s="149"/>
      <c r="AQ933" s="149"/>
      <c r="AR933" s="182"/>
      <c r="AS933" s="182"/>
      <c r="AT933" s="182"/>
    </row>
    <row r="934" spans="1:46" x14ac:dyDescent="0.2">
      <c r="A934" s="155">
        <v>827017</v>
      </c>
      <c r="B934" t="s">
        <v>292</v>
      </c>
      <c r="H934" s="155">
        <v>202137</v>
      </c>
      <c r="I934" s="155">
        <v>202137</v>
      </c>
      <c r="J934" s="155">
        <v>202137</v>
      </c>
      <c r="K934" s="155">
        <v>202137</v>
      </c>
      <c r="L934" s="155">
        <v>202137</v>
      </c>
      <c r="M934" s="155">
        <v>202137</v>
      </c>
      <c r="N934" s="155">
        <v>202137</v>
      </c>
      <c r="O934" s="155">
        <v>202137</v>
      </c>
      <c r="P934" s="155">
        <v>202137</v>
      </c>
      <c r="Q934" s="155">
        <v>202137</v>
      </c>
      <c r="R934" s="155">
        <v>202137</v>
      </c>
      <c r="S934" s="155">
        <v>202137</v>
      </c>
      <c r="T934" s="155">
        <v>202137</v>
      </c>
      <c r="U934" s="155">
        <v>202137</v>
      </c>
      <c r="V934" s="155">
        <v>202137</v>
      </c>
      <c r="W934" s="155">
        <v>202137</v>
      </c>
      <c r="X934" s="155">
        <v>202137</v>
      </c>
      <c r="Y934" s="155">
        <v>202137</v>
      </c>
      <c r="Z934" s="155">
        <v>202137</v>
      </c>
      <c r="AA934" s="155">
        <v>202137</v>
      </c>
      <c r="AC934" s="180" t="str">
        <f t="shared" si="55"/>
        <v>827017-</v>
      </c>
      <c r="AD934" s="181" t="str">
        <f>IF(B934="NET","",IF(B934="","",IFERROR(VLOOKUP(AC934,EAN!$A:$B,2,FALSE),"MANGLER - MÅ OPPDATERE EAN-FANEN")))</f>
        <v/>
      </c>
      <c r="AE934" s="180">
        <f t="shared" si="53"/>
        <v>202137</v>
      </c>
      <c r="AF934" s="180">
        <f t="shared" si="54"/>
        <v>202137</v>
      </c>
      <c r="AH934" s="149" t="str">
        <f>IF(B934="NET","",IFERROR(VLOOKUP(AD934,'2) Order Form'!$W$9:$W$684,1,FALSE),"Ikke med I order form"))</f>
        <v/>
      </c>
      <c r="AI934" s="171"/>
      <c r="AJ934" s="171"/>
      <c r="AK934" s="149"/>
      <c r="AL934" s="182"/>
      <c r="AM934" s="182"/>
      <c r="AN934" s="183"/>
      <c r="AP934" s="149"/>
      <c r="AQ934" s="149"/>
      <c r="AR934" s="182"/>
      <c r="AS934" s="182"/>
      <c r="AT934" s="182"/>
    </row>
    <row r="935" spans="1:46" x14ac:dyDescent="0.2">
      <c r="A935">
        <v>827017</v>
      </c>
      <c r="B935" t="s">
        <v>2350</v>
      </c>
      <c r="C935" t="s">
        <v>4226</v>
      </c>
      <c r="D935" t="s">
        <v>287</v>
      </c>
      <c r="E935" t="s">
        <v>288</v>
      </c>
      <c r="F935" t="s">
        <v>84</v>
      </c>
      <c r="G935" t="s">
        <v>128</v>
      </c>
      <c r="H935">
        <v>6</v>
      </c>
      <c r="I935">
        <v>6</v>
      </c>
      <c r="J935">
        <v>6</v>
      </c>
      <c r="K935">
        <v>6</v>
      </c>
      <c r="L935">
        <v>6</v>
      </c>
      <c r="M935">
        <v>6</v>
      </c>
      <c r="N935">
        <v>6</v>
      </c>
      <c r="O935">
        <v>6</v>
      </c>
      <c r="P935">
        <v>6</v>
      </c>
      <c r="Q935">
        <v>6</v>
      </c>
      <c r="R935">
        <v>6</v>
      </c>
      <c r="S935">
        <v>6</v>
      </c>
      <c r="T935">
        <v>6</v>
      </c>
      <c r="U935">
        <v>6</v>
      </c>
      <c r="V935">
        <v>6</v>
      </c>
      <c r="W935">
        <v>6</v>
      </c>
      <c r="X935">
        <v>6</v>
      </c>
      <c r="Y935">
        <v>6</v>
      </c>
      <c r="Z935">
        <v>6</v>
      </c>
      <c r="AA935">
        <v>6</v>
      </c>
      <c r="AC935" s="180" t="str">
        <f t="shared" si="55"/>
        <v>827017-TEBLK-OS</v>
      </c>
      <c r="AD935" s="181">
        <f>IF(B935="NET","",IF(B935="","",IFERROR(VLOOKUP(AC935,EAN!$A:$B,2,FALSE),"MANGLER - MÅ OPPDATERE EAN-FANEN")))</f>
        <v>7048652192585</v>
      </c>
      <c r="AE935" s="180">
        <f t="shared" si="53"/>
        <v>6</v>
      </c>
      <c r="AF935" s="180">
        <f t="shared" si="54"/>
        <v>6</v>
      </c>
      <c r="AH935" s="149" t="str">
        <f>IF(B935="NET","",IFERROR(VLOOKUP(AD935,'2) Order Form'!$W$9:$W$684,1,FALSE),"Ikke med I order form"))</f>
        <v>Ikke med I order form</v>
      </c>
      <c r="AI935" s="171"/>
      <c r="AJ935" s="171"/>
      <c r="AK935" s="149"/>
      <c r="AL935" s="182"/>
      <c r="AM935" s="182"/>
      <c r="AN935" s="183"/>
      <c r="AP935" s="149"/>
      <c r="AQ935" s="149"/>
      <c r="AR935" s="182"/>
      <c r="AS935" s="182"/>
      <c r="AT935" s="182"/>
    </row>
    <row r="936" spans="1:46" x14ac:dyDescent="0.2">
      <c r="A936" s="155">
        <v>827018</v>
      </c>
      <c r="B936" t="s">
        <v>292</v>
      </c>
      <c r="H936" s="155">
        <v>202137</v>
      </c>
      <c r="I936" s="155">
        <v>202137</v>
      </c>
      <c r="J936" s="155">
        <v>202137</v>
      </c>
      <c r="K936" s="155">
        <v>202137</v>
      </c>
      <c r="L936" s="155">
        <v>202137</v>
      </c>
      <c r="M936" s="155">
        <v>202137</v>
      </c>
      <c r="N936" s="155">
        <v>202137</v>
      </c>
      <c r="O936" s="155">
        <v>202137</v>
      </c>
      <c r="P936" s="155">
        <v>202137</v>
      </c>
      <c r="Q936" s="155">
        <v>202137</v>
      </c>
      <c r="R936" s="155">
        <v>202137</v>
      </c>
      <c r="S936" s="155">
        <v>202137</v>
      </c>
      <c r="T936" s="155">
        <v>202137</v>
      </c>
      <c r="U936" s="155">
        <v>202137</v>
      </c>
      <c r="V936" s="155">
        <v>202137</v>
      </c>
      <c r="W936" s="155">
        <v>202137</v>
      </c>
      <c r="X936" s="155">
        <v>202137</v>
      </c>
      <c r="Y936" s="155">
        <v>202137</v>
      </c>
      <c r="Z936" s="155">
        <v>202137</v>
      </c>
      <c r="AA936" s="155">
        <v>202137</v>
      </c>
      <c r="AC936" s="180" t="str">
        <f t="shared" si="55"/>
        <v>827018-</v>
      </c>
      <c r="AD936" s="181" t="str">
        <f>IF(B936="NET","",IF(B936="","",IFERROR(VLOOKUP(AC936,EAN!$A:$B,2,FALSE),"MANGLER - MÅ OPPDATERE EAN-FANEN")))</f>
        <v/>
      </c>
      <c r="AE936" s="180">
        <f t="shared" si="53"/>
        <v>202137</v>
      </c>
      <c r="AF936" s="180">
        <f t="shared" si="54"/>
        <v>202137</v>
      </c>
      <c r="AH936" s="149" t="str">
        <f>IF(B936="NET","",IFERROR(VLOOKUP(AD936,'2) Order Form'!$W$9:$W$684,1,FALSE),"Ikke med I order form"))</f>
        <v/>
      </c>
      <c r="AI936" s="171"/>
      <c r="AJ936" s="171"/>
      <c r="AK936" s="149"/>
      <c r="AL936" s="182"/>
      <c r="AM936" s="182"/>
      <c r="AN936" s="183"/>
      <c r="AP936" s="149"/>
      <c r="AQ936" s="149"/>
      <c r="AR936" s="182"/>
      <c r="AS936" s="182"/>
      <c r="AT936" s="182"/>
    </row>
    <row r="937" spans="1:46" x14ac:dyDescent="0.2">
      <c r="A937">
        <v>827018</v>
      </c>
      <c r="B937" t="s">
        <v>2351</v>
      </c>
      <c r="C937" t="s">
        <v>4226</v>
      </c>
      <c r="D937" t="s">
        <v>287</v>
      </c>
      <c r="E937" t="s">
        <v>288</v>
      </c>
      <c r="F937" t="s">
        <v>84</v>
      </c>
      <c r="G937" t="s">
        <v>128</v>
      </c>
      <c r="H937">
        <v>108</v>
      </c>
      <c r="I937">
        <v>108</v>
      </c>
      <c r="J937">
        <v>108</v>
      </c>
      <c r="K937">
        <v>108</v>
      </c>
      <c r="L937">
        <v>108</v>
      </c>
      <c r="M937">
        <v>108</v>
      </c>
      <c r="N937">
        <v>108</v>
      </c>
      <c r="O937">
        <v>108</v>
      </c>
      <c r="P937">
        <v>108</v>
      </c>
      <c r="Q937">
        <v>108</v>
      </c>
      <c r="R937">
        <v>108</v>
      </c>
      <c r="S937">
        <v>108</v>
      </c>
      <c r="T937">
        <v>108</v>
      </c>
      <c r="U937">
        <v>108</v>
      </c>
      <c r="V937">
        <v>108</v>
      </c>
      <c r="W937">
        <v>108</v>
      </c>
      <c r="X937">
        <v>108</v>
      </c>
      <c r="Y937">
        <v>108</v>
      </c>
      <c r="Z937">
        <v>108</v>
      </c>
      <c r="AA937">
        <v>108</v>
      </c>
      <c r="AC937" s="180" t="str">
        <f t="shared" si="55"/>
        <v>827018-TEBLK-OS</v>
      </c>
      <c r="AD937" s="181">
        <f>IF(B937="NET","",IF(B937="","",IFERROR(VLOOKUP(AC937,EAN!$A:$B,2,FALSE),"MANGLER - MÅ OPPDATERE EAN-FANEN")))</f>
        <v>7048652192592</v>
      </c>
      <c r="AE937" s="180">
        <f t="shared" si="53"/>
        <v>108</v>
      </c>
      <c r="AF937" s="180">
        <f t="shared" si="54"/>
        <v>108</v>
      </c>
      <c r="AH937" s="133" t="str">
        <f>IF(B937="NET","",IFERROR(VLOOKUP(AD937,'2) Order Form'!$W$9:$W$684,1,FALSE),"Ikke med I order form"))</f>
        <v>Ikke med I order form</v>
      </c>
      <c r="AJ937" s="159"/>
      <c r="AK937" s="149"/>
      <c r="AL937" s="182"/>
      <c r="AM937" s="182"/>
      <c r="AN937" s="183"/>
      <c r="AP937" s="149"/>
      <c r="AQ937" s="149"/>
      <c r="AR937" s="182"/>
      <c r="AS937" s="182"/>
      <c r="AT937" s="182"/>
    </row>
    <row r="938" spans="1:46" x14ac:dyDescent="0.2">
      <c r="A938" s="155">
        <v>827028</v>
      </c>
      <c r="B938" t="s">
        <v>292</v>
      </c>
      <c r="H938" s="155">
        <v>202137</v>
      </c>
      <c r="I938" s="155">
        <v>202137</v>
      </c>
      <c r="J938" s="155">
        <v>202137</v>
      </c>
      <c r="K938" s="155">
        <v>202137</v>
      </c>
      <c r="L938" s="155">
        <v>202137</v>
      </c>
      <c r="M938" s="155">
        <v>202137</v>
      </c>
      <c r="N938" s="155">
        <v>202137</v>
      </c>
      <c r="O938" s="155">
        <v>202137</v>
      </c>
      <c r="P938" s="155">
        <v>202137</v>
      </c>
      <c r="Q938" s="155">
        <v>202137</v>
      </c>
      <c r="R938" s="155">
        <v>202137</v>
      </c>
      <c r="S938" s="155">
        <v>202137</v>
      </c>
      <c r="T938" s="155">
        <v>202137</v>
      </c>
      <c r="U938" s="155">
        <v>202137</v>
      </c>
      <c r="V938" s="155">
        <v>202137</v>
      </c>
      <c r="W938" s="155">
        <v>202137</v>
      </c>
      <c r="X938" s="155">
        <v>202137</v>
      </c>
      <c r="Y938" s="155">
        <v>202137</v>
      </c>
      <c r="Z938" s="155">
        <v>202137</v>
      </c>
      <c r="AA938" s="155">
        <v>202137</v>
      </c>
      <c r="AC938" s="180" t="str">
        <f t="shared" si="55"/>
        <v>827028-</v>
      </c>
      <c r="AD938" s="181" t="str">
        <f>IF(B938="NET","",IF(B938="","",IFERROR(VLOOKUP(AC938,EAN!$A:$B,2,FALSE),"MANGLER - MÅ OPPDATERE EAN-FANEN")))</f>
        <v/>
      </c>
      <c r="AE938" s="180">
        <f t="shared" si="53"/>
        <v>202137</v>
      </c>
      <c r="AF938" s="180">
        <f t="shared" si="54"/>
        <v>202137</v>
      </c>
      <c r="AH938" s="149" t="str">
        <f>IF(B938="NET","",IFERROR(VLOOKUP(AD938,'2) Order Form'!$W$9:$W$684,1,FALSE),"Ikke med I order form"))</f>
        <v/>
      </c>
      <c r="AI938" s="171"/>
      <c r="AJ938" s="171"/>
      <c r="AK938" s="149"/>
      <c r="AL938" s="182"/>
      <c r="AM938" s="182"/>
      <c r="AN938" s="183"/>
      <c r="AP938" s="149"/>
      <c r="AQ938" s="149"/>
      <c r="AR938" s="182"/>
      <c r="AS938" s="182"/>
      <c r="AT938" s="182"/>
    </row>
    <row r="939" spans="1:46" x14ac:dyDescent="0.2">
      <c r="A939">
        <v>827028</v>
      </c>
      <c r="B939" t="s">
        <v>83</v>
      </c>
      <c r="C939" t="s">
        <v>4226</v>
      </c>
      <c r="D939" t="s">
        <v>2341</v>
      </c>
      <c r="E939" t="s">
        <v>2210</v>
      </c>
      <c r="F939" t="s">
        <v>84</v>
      </c>
      <c r="G939" t="s">
        <v>128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C939" s="180" t="str">
        <f t="shared" si="55"/>
        <v>827028-88002-OS</v>
      </c>
      <c r="AD939" s="181" t="str">
        <f>IF(B939="NET","",IF(B939="","",IFERROR(VLOOKUP(AC939,EAN!$A:$B,2,FALSE),"MANGLER - MÅ OPPDATERE EAN-FANEN")))</f>
        <v>MANGLER - MÅ OPPDATERE EAN-FANEN</v>
      </c>
      <c r="AE939" s="180">
        <f t="shared" si="53"/>
        <v>0</v>
      </c>
      <c r="AF939" s="180">
        <f t="shared" si="54"/>
        <v>0</v>
      </c>
      <c r="AH939" s="149" t="str">
        <f>IF(B939="NET","",IFERROR(VLOOKUP(AD939,'2) Order Form'!$W$9:$W$684,1,FALSE),"Ikke med I order form"))</f>
        <v>Ikke med I order form</v>
      </c>
      <c r="AI939" s="171"/>
      <c r="AJ939" s="171"/>
      <c r="AK939" s="149"/>
      <c r="AL939" s="182"/>
      <c r="AM939" s="182"/>
      <c r="AN939" s="183"/>
      <c r="AP939" s="149"/>
      <c r="AQ939" s="149"/>
      <c r="AR939" s="182"/>
      <c r="AS939" s="182"/>
      <c r="AT939" s="182"/>
    </row>
    <row r="940" spans="1:46" x14ac:dyDescent="0.2">
      <c r="A940">
        <v>827028</v>
      </c>
      <c r="B940" t="s">
        <v>83</v>
      </c>
      <c r="C940" t="s">
        <v>4226</v>
      </c>
      <c r="D940" t="s">
        <v>412</v>
      </c>
      <c r="E940" t="s">
        <v>95</v>
      </c>
      <c r="F940" t="s">
        <v>84</v>
      </c>
      <c r="G940" t="s">
        <v>401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C940" s="180" t="str">
        <f t="shared" si="55"/>
        <v>827028-NAVY-OS</v>
      </c>
      <c r="AD940" s="181">
        <f>IF(B940="NET","",IF(B940="","",IFERROR(VLOOKUP(AC940,EAN!$A:$B,2,FALSE),"MANGLER - MÅ OPPDATERE EAN-FANEN")))</f>
        <v>7048652280954</v>
      </c>
      <c r="AE940" s="180">
        <f t="shared" si="53"/>
        <v>0</v>
      </c>
      <c r="AF940" s="180">
        <f t="shared" si="54"/>
        <v>0</v>
      </c>
      <c r="AH940" s="149" t="str">
        <f>IF(B940="NET","",IFERROR(VLOOKUP(AD940,'2) Order Form'!$W$9:$W$684,1,FALSE),"Ikke med I order form"))</f>
        <v>Ikke med I order form</v>
      </c>
      <c r="AI940" s="171"/>
      <c r="AJ940" s="171"/>
      <c r="AK940" s="149"/>
      <c r="AL940" s="182"/>
      <c r="AM940" s="182"/>
      <c r="AN940" s="183"/>
      <c r="AP940" s="149"/>
      <c r="AQ940" s="149"/>
      <c r="AR940" s="182"/>
      <c r="AS940" s="182"/>
      <c r="AT940" s="182"/>
    </row>
    <row r="941" spans="1:46" x14ac:dyDescent="0.2">
      <c r="A941">
        <v>827028</v>
      </c>
      <c r="B941" t="s">
        <v>83</v>
      </c>
      <c r="C941" t="s">
        <v>4226</v>
      </c>
      <c r="D941" t="s">
        <v>155</v>
      </c>
      <c r="E941" t="s">
        <v>93</v>
      </c>
      <c r="F941" t="s">
        <v>84</v>
      </c>
      <c r="G941" t="s">
        <v>128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C941" s="180" t="str">
        <f t="shared" si="55"/>
        <v>827028-SEGRY-OS</v>
      </c>
      <c r="AD941" s="181">
        <f>IF(B941="NET","",IF(B941="","",IFERROR(VLOOKUP(AC941,EAN!$A:$B,2,FALSE),"MANGLER - MÅ OPPDATERE EAN-FANEN")))</f>
        <v>7048652280961</v>
      </c>
      <c r="AE941" s="180">
        <f t="shared" si="53"/>
        <v>0</v>
      </c>
      <c r="AF941" s="180">
        <f t="shared" si="54"/>
        <v>0</v>
      </c>
      <c r="AH941" s="149" t="str">
        <f>IF(B941="NET","",IFERROR(VLOOKUP(AD941,'2) Order Form'!$W$9:$W$684,1,FALSE),"Ikke med I order form"))</f>
        <v>Ikke med I order form</v>
      </c>
      <c r="AI941" s="171"/>
      <c r="AJ941" s="171"/>
      <c r="AK941" s="149"/>
      <c r="AL941" s="182"/>
      <c r="AM941" s="182"/>
      <c r="AN941" s="183"/>
      <c r="AP941" s="149"/>
      <c r="AQ941" s="149"/>
      <c r="AR941" s="182"/>
      <c r="AS941" s="182"/>
      <c r="AT941" s="182"/>
    </row>
    <row r="942" spans="1:46" x14ac:dyDescent="0.2">
      <c r="A942">
        <v>827028</v>
      </c>
      <c r="B942" t="s">
        <v>83</v>
      </c>
      <c r="C942" t="s">
        <v>4226</v>
      </c>
      <c r="D942" t="s">
        <v>220</v>
      </c>
      <c r="E942" t="s">
        <v>206</v>
      </c>
      <c r="F942" t="s">
        <v>84</v>
      </c>
      <c r="G942" t="s">
        <v>401</v>
      </c>
      <c r="H942">
        <v>30</v>
      </c>
      <c r="I942">
        <v>30</v>
      </c>
      <c r="J942">
        <v>30</v>
      </c>
      <c r="K942">
        <v>30</v>
      </c>
      <c r="L942">
        <v>30</v>
      </c>
      <c r="M942">
        <v>30</v>
      </c>
      <c r="N942">
        <v>30</v>
      </c>
      <c r="O942">
        <v>30</v>
      </c>
      <c r="P942">
        <v>30</v>
      </c>
      <c r="Q942">
        <v>30</v>
      </c>
      <c r="R942">
        <v>30</v>
      </c>
      <c r="S942">
        <v>30</v>
      </c>
      <c r="T942">
        <v>30</v>
      </c>
      <c r="U942">
        <v>30</v>
      </c>
      <c r="V942">
        <v>30</v>
      </c>
      <c r="W942">
        <v>30</v>
      </c>
      <c r="X942">
        <v>30</v>
      </c>
      <c r="Y942">
        <v>30</v>
      </c>
      <c r="Z942">
        <v>30</v>
      </c>
      <c r="AA942">
        <v>30</v>
      </c>
      <c r="AC942" s="180" t="str">
        <f t="shared" si="55"/>
        <v>827028-TUSKN-OS</v>
      </c>
      <c r="AD942" s="181">
        <f>IF(B942="NET","",IF(B942="","",IFERROR(VLOOKUP(AC942,EAN!$A:$B,2,FALSE),"MANGLER - MÅ OPPDATERE EAN-FANEN")))</f>
        <v>7048652535276</v>
      </c>
      <c r="AE942" s="180">
        <f t="shared" si="53"/>
        <v>30</v>
      </c>
      <c r="AF942" s="180">
        <f t="shared" si="54"/>
        <v>30</v>
      </c>
      <c r="AH942" s="149">
        <f>IF(B942="NET","",IFERROR(VLOOKUP(AD942,'2) Order Form'!$W$9:$W$684,1,FALSE),"Ikke med I order form"))</f>
        <v>7048652535276</v>
      </c>
      <c r="AI942" s="171"/>
      <c r="AJ942" s="171"/>
      <c r="AK942" s="149"/>
      <c r="AL942" s="182"/>
      <c r="AM942" s="182"/>
      <c r="AN942" s="183"/>
      <c r="AP942" s="149"/>
      <c r="AQ942" s="149"/>
      <c r="AR942" s="182"/>
      <c r="AS942" s="182"/>
      <c r="AT942" s="182"/>
    </row>
    <row r="943" spans="1:46" x14ac:dyDescent="0.2">
      <c r="A943" s="155">
        <v>827036</v>
      </c>
      <c r="B943" t="s">
        <v>292</v>
      </c>
      <c r="H943" s="155">
        <v>202137</v>
      </c>
      <c r="I943" s="155">
        <v>202137</v>
      </c>
      <c r="J943" s="155">
        <v>202137</v>
      </c>
      <c r="K943" s="155">
        <v>202137</v>
      </c>
      <c r="L943" s="155">
        <v>202137</v>
      </c>
      <c r="M943" s="155">
        <v>202137</v>
      </c>
      <c r="N943" s="155">
        <v>202137</v>
      </c>
      <c r="O943" s="155">
        <v>202137</v>
      </c>
      <c r="P943" s="155">
        <v>202137</v>
      </c>
      <c r="Q943" s="155">
        <v>202137</v>
      </c>
      <c r="R943" s="155">
        <v>202137</v>
      </c>
      <c r="S943" s="155">
        <v>202137</v>
      </c>
      <c r="T943" s="155">
        <v>202137</v>
      </c>
      <c r="U943" s="155">
        <v>202137</v>
      </c>
      <c r="V943" s="155">
        <v>202137</v>
      </c>
      <c r="W943" s="155">
        <v>202137</v>
      </c>
      <c r="X943" s="155">
        <v>202137</v>
      </c>
      <c r="Y943" s="155">
        <v>202137</v>
      </c>
      <c r="Z943" s="155">
        <v>202137</v>
      </c>
      <c r="AA943" s="155">
        <v>202137</v>
      </c>
      <c r="AC943" s="180" t="str">
        <f t="shared" si="55"/>
        <v>827036-</v>
      </c>
      <c r="AD943" s="181" t="str">
        <f>IF(B943="NET","",IF(B943="","",IFERROR(VLOOKUP(AC943,EAN!$A:$B,2,FALSE),"MANGLER - MÅ OPPDATERE EAN-FANEN")))</f>
        <v/>
      </c>
      <c r="AE943" s="180">
        <f t="shared" si="53"/>
        <v>202137</v>
      </c>
      <c r="AF943" s="180">
        <f t="shared" si="54"/>
        <v>202137</v>
      </c>
      <c r="AH943" s="149" t="str">
        <f>IF(B943="NET","",IFERROR(VLOOKUP(AD943,'2) Order Form'!$W$9:$W$684,1,FALSE),"Ikke med I order form"))</f>
        <v/>
      </c>
      <c r="AI943" s="171"/>
      <c r="AJ943" s="171"/>
      <c r="AK943" s="149"/>
      <c r="AL943" s="182"/>
      <c r="AM943" s="182"/>
      <c r="AN943" s="183"/>
      <c r="AP943" s="149"/>
      <c r="AQ943" s="149"/>
      <c r="AR943" s="182"/>
      <c r="AS943" s="182"/>
      <c r="AT943" s="182"/>
    </row>
    <row r="944" spans="1:46" x14ac:dyDescent="0.2">
      <c r="A944">
        <v>827036</v>
      </c>
      <c r="B944" t="s">
        <v>730</v>
      </c>
      <c r="C944" t="s">
        <v>4226</v>
      </c>
      <c r="D944" t="s">
        <v>141</v>
      </c>
      <c r="E944" t="s">
        <v>94</v>
      </c>
      <c r="F944" t="s">
        <v>84</v>
      </c>
      <c r="G944" t="s">
        <v>128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C944" s="180" t="str">
        <f t="shared" si="55"/>
        <v>827036-BLACK-OS</v>
      </c>
      <c r="AD944" s="181">
        <f>IF(B944="NET","",IF(B944="","",IFERROR(VLOOKUP(AC944,EAN!$A:$B,2,FALSE),"MANGLER - MÅ OPPDATERE EAN-FANEN")))</f>
        <v>7048652193841</v>
      </c>
      <c r="AE944" s="180">
        <f t="shared" si="53"/>
        <v>0</v>
      </c>
      <c r="AF944" s="180">
        <f t="shared" si="54"/>
        <v>0</v>
      </c>
      <c r="AH944" s="133">
        <f>IF(B944="NET","",IFERROR(VLOOKUP(AD944,'2) Order Form'!$W$9:$W$684,1,FALSE),"Ikke med I order form"))</f>
        <v>7048652193841</v>
      </c>
      <c r="AJ944" s="159"/>
      <c r="AK944" s="149"/>
      <c r="AL944" s="182"/>
      <c r="AM944" s="182"/>
      <c r="AN944" s="183"/>
      <c r="AP944" s="149"/>
      <c r="AQ944" s="149"/>
      <c r="AR944" s="182"/>
      <c r="AS944" s="182"/>
      <c r="AT944" s="182"/>
    </row>
    <row r="945" spans="1:46" x14ac:dyDescent="0.2">
      <c r="A945">
        <v>827036</v>
      </c>
      <c r="B945" t="s">
        <v>730</v>
      </c>
      <c r="C945" t="s">
        <v>4226</v>
      </c>
      <c r="D945" t="s">
        <v>515</v>
      </c>
      <c r="E945" t="s">
        <v>516</v>
      </c>
      <c r="F945" t="s">
        <v>84</v>
      </c>
      <c r="G945" t="s">
        <v>401</v>
      </c>
      <c r="H945">
        <v>162</v>
      </c>
      <c r="I945">
        <v>162</v>
      </c>
      <c r="J945">
        <v>162</v>
      </c>
      <c r="K945">
        <v>162</v>
      </c>
      <c r="L945">
        <v>162</v>
      </c>
      <c r="M945">
        <v>162</v>
      </c>
      <c r="N945">
        <v>162</v>
      </c>
      <c r="O945">
        <v>162</v>
      </c>
      <c r="P945">
        <v>162</v>
      </c>
      <c r="Q945">
        <v>162</v>
      </c>
      <c r="R945">
        <v>162</v>
      </c>
      <c r="S945">
        <v>162</v>
      </c>
      <c r="T945">
        <v>162</v>
      </c>
      <c r="U945">
        <v>162</v>
      </c>
      <c r="V945">
        <v>162</v>
      </c>
      <c r="W945">
        <v>162</v>
      </c>
      <c r="X945">
        <v>162</v>
      </c>
      <c r="Y945">
        <v>162</v>
      </c>
      <c r="Z945">
        <v>162</v>
      </c>
      <c r="AA945">
        <v>162</v>
      </c>
      <c r="AC945" s="180" t="str">
        <f t="shared" si="55"/>
        <v>827036-EHRED-OS</v>
      </c>
      <c r="AD945" s="181">
        <f>IF(B945="NET","",IF(B945="","",IFERROR(VLOOKUP(AC945,EAN!$A:$B,2,FALSE),"MANGLER - MÅ OPPDATERE EAN-FANEN")))</f>
        <v>7048652281012</v>
      </c>
      <c r="AE945" s="180">
        <f t="shared" si="53"/>
        <v>162</v>
      </c>
      <c r="AF945" s="180">
        <f t="shared" si="54"/>
        <v>162</v>
      </c>
      <c r="AH945" s="149">
        <f>IF(B945="NET","",IFERROR(VLOOKUP(AD945,'2) Order Form'!$W$9:$W$684,1,FALSE),"Ikke med I order form"))</f>
        <v>7048652281012</v>
      </c>
      <c r="AI945" s="171"/>
      <c r="AJ945" s="171"/>
      <c r="AK945" s="149"/>
      <c r="AL945" s="182"/>
      <c r="AM945" s="182"/>
      <c r="AN945" s="183"/>
      <c r="AP945" s="149"/>
      <c r="AQ945" s="149"/>
      <c r="AR945" s="182"/>
      <c r="AS945" s="182"/>
      <c r="AT945" s="182"/>
    </row>
    <row r="946" spans="1:46" x14ac:dyDescent="0.2">
      <c r="A946">
        <v>827036</v>
      </c>
      <c r="B946" t="s">
        <v>730</v>
      </c>
      <c r="C946" t="s">
        <v>4226</v>
      </c>
      <c r="D946" t="s">
        <v>686</v>
      </c>
      <c r="E946" t="s">
        <v>518</v>
      </c>
      <c r="F946" t="s">
        <v>84</v>
      </c>
      <c r="G946" t="s">
        <v>401</v>
      </c>
      <c r="H946">
        <v>78</v>
      </c>
      <c r="I946">
        <v>78</v>
      </c>
      <c r="J946">
        <v>78</v>
      </c>
      <c r="K946">
        <v>78</v>
      </c>
      <c r="L946">
        <v>78</v>
      </c>
      <c r="M946">
        <v>78</v>
      </c>
      <c r="N946">
        <v>78</v>
      </c>
      <c r="O946">
        <v>78</v>
      </c>
      <c r="P946">
        <v>78</v>
      </c>
      <c r="Q946">
        <v>78</v>
      </c>
      <c r="R946">
        <v>78</v>
      </c>
      <c r="S946">
        <v>78</v>
      </c>
      <c r="T946">
        <v>78</v>
      </c>
      <c r="U946">
        <v>78</v>
      </c>
      <c r="V946">
        <v>78</v>
      </c>
      <c r="W946">
        <v>78</v>
      </c>
      <c r="X946">
        <v>78</v>
      </c>
      <c r="Y946">
        <v>78</v>
      </c>
      <c r="Z946">
        <v>78</v>
      </c>
      <c r="AA946">
        <v>78</v>
      </c>
      <c r="AC946" s="180" t="str">
        <f t="shared" si="55"/>
        <v>827036-LTGRY-OS</v>
      </c>
      <c r="AD946" s="181">
        <f>IF(B946="NET","",IF(B946="","",IFERROR(VLOOKUP(AC946,EAN!$A:$B,2,FALSE),"MANGLER - MÅ OPPDATERE EAN-FANEN")))</f>
        <v>7048652193858</v>
      </c>
      <c r="AE946" s="180">
        <f t="shared" si="53"/>
        <v>78</v>
      </c>
      <c r="AF946" s="180">
        <f t="shared" si="54"/>
        <v>78</v>
      </c>
      <c r="AH946" s="149">
        <f>IF(B946="NET","",IFERROR(VLOOKUP(AD946,'2) Order Form'!$W$9:$W$684,1,FALSE),"Ikke med I order form"))</f>
        <v>7048652193858</v>
      </c>
      <c r="AI946" s="171"/>
      <c r="AJ946" s="171"/>
      <c r="AK946" s="149"/>
      <c r="AL946" s="182"/>
      <c r="AM946" s="182"/>
      <c r="AN946" s="183"/>
      <c r="AP946" s="149"/>
      <c r="AQ946" s="149"/>
      <c r="AR946" s="182"/>
      <c r="AS946" s="182"/>
      <c r="AT946" s="182"/>
    </row>
    <row r="947" spans="1:46" x14ac:dyDescent="0.2">
      <c r="A947" s="155">
        <v>827044</v>
      </c>
      <c r="B947" t="s">
        <v>292</v>
      </c>
      <c r="H947" s="155">
        <v>202137</v>
      </c>
      <c r="I947" s="155">
        <v>202137</v>
      </c>
      <c r="J947" s="155">
        <v>202137</v>
      </c>
      <c r="K947" s="155">
        <v>202137</v>
      </c>
      <c r="L947" s="155">
        <v>202137</v>
      </c>
      <c r="M947" s="155">
        <v>202137</v>
      </c>
      <c r="N947" s="155">
        <v>202137</v>
      </c>
      <c r="O947" s="155">
        <v>202137</v>
      </c>
      <c r="P947" s="155">
        <v>202137</v>
      </c>
      <c r="Q947" s="155">
        <v>202137</v>
      </c>
      <c r="R947" s="155">
        <v>202137</v>
      </c>
      <c r="S947" s="155">
        <v>202137</v>
      </c>
      <c r="T947" s="155">
        <v>202137</v>
      </c>
      <c r="U947" s="155">
        <v>202137</v>
      </c>
      <c r="V947" s="155">
        <v>202137</v>
      </c>
      <c r="W947" s="155">
        <v>202137</v>
      </c>
      <c r="X947" s="155">
        <v>202137</v>
      </c>
      <c r="Y947" s="155">
        <v>202137</v>
      </c>
      <c r="Z947" s="155">
        <v>202137</v>
      </c>
      <c r="AA947" s="155">
        <v>202137</v>
      </c>
      <c r="AC947" s="180" t="str">
        <f t="shared" si="55"/>
        <v>827044-</v>
      </c>
      <c r="AD947" s="181" t="str">
        <f>IF(B947="NET","",IF(B947="","",IFERROR(VLOOKUP(AC947,EAN!$A:$B,2,FALSE),"MANGLER - MÅ OPPDATERE EAN-FANEN")))</f>
        <v/>
      </c>
      <c r="AE947" s="180">
        <f t="shared" si="53"/>
        <v>202137</v>
      </c>
      <c r="AF947" s="180">
        <f t="shared" si="54"/>
        <v>202137</v>
      </c>
      <c r="AH947" s="149" t="str">
        <f>IF(B947="NET","",IFERROR(VLOOKUP(AD947,'2) Order Form'!$W$9:$W$684,1,FALSE),"Ikke med I order form"))</f>
        <v/>
      </c>
      <c r="AI947" s="171"/>
      <c r="AJ947" s="171"/>
      <c r="AK947" s="149"/>
      <c r="AL947" s="182"/>
      <c r="AM947" s="182"/>
      <c r="AN947" s="183"/>
      <c r="AP947" s="149"/>
      <c r="AQ947" s="149"/>
      <c r="AR947" s="182"/>
      <c r="AS947" s="182"/>
      <c r="AT947" s="182"/>
    </row>
    <row r="948" spans="1:46" x14ac:dyDescent="0.2">
      <c r="A948">
        <v>827044</v>
      </c>
      <c r="B948" t="s">
        <v>340</v>
      </c>
      <c r="C948" t="s">
        <v>4226</v>
      </c>
      <c r="D948" t="s">
        <v>155</v>
      </c>
      <c r="E948" t="s">
        <v>93</v>
      </c>
      <c r="F948" t="s">
        <v>84</v>
      </c>
      <c r="G948" t="s">
        <v>128</v>
      </c>
      <c r="H948">
        <v>6</v>
      </c>
      <c r="I948">
        <v>6</v>
      </c>
      <c r="J948">
        <v>6</v>
      </c>
      <c r="K948">
        <v>6</v>
      </c>
      <c r="L948">
        <v>6</v>
      </c>
      <c r="M948">
        <v>6</v>
      </c>
      <c r="N948">
        <v>6</v>
      </c>
      <c r="O948">
        <v>6</v>
      </c>
      <c r="P948">
        <v>6</v>
      </c>
      <c r="Q948">
        <v>6</v>
      </c>
      <c r="R948">
        <v>6</v>
      </c>
      <c r="S948">
        <v>6</v>
      </c>
      <c r="T948">
        <v>6</v>
      </c>
      <c r="U948">
        <v>6</v>
      </c>
      <c r="V948">
        <v>6</v>
      </c>
      <c r="W948">
        <v>6</v>
      </c>
      <c r="X948">
        <v>6</v>
      </c>
      <c r="Y948">
        <v>6</v>
      </c>
      <c r="Z948">
        <v>6</v>
      </c>
      <c r="AA948">
        <v>6</v>
      </c>
      <c r="AC948" s="180" t="str">
        <f t="shared" si="55"/>
        <v>827044-SEGRY-OS</v>
      </c>
      <c r="AD948" s="181">
        <f>IF(B948="NET","",IF(B948="","",IFERROR(VLOOKUP(AC948,EAN!$A:$B,2,FALSE),"MANGLER - MÅ OPPDATERE EAN-FANEN")))</f>
        <v>7048652553881</v>
      </c>
      <c r="AE948" s="180">
        <f t="shared" si="53"/>
        <v>6</v>
      </c>
      <c r="AF948" s="180">
        <f t="shared" si="54"/>
        <v>6</v>
      </c>
      <c r="AH948" s="149">
        <f>IF(B948="NET","",IFERROR(VLOOKUP(AD948,'2) Order Form'!$W$9:$W$684,1,FALSE),"Ikke med I order form"))</f>
        <v>7048652553881</v>
      </c>
      <c r="AI948" s="171"/>
      <c r="AJ948" s="171"/>
      <c r="AK948" s="149"/>
      <c r="AL948" s="182"/>
      <c r="AM948" s="182"/>
      <c r="AN948" s="183"/>
      <c r="AP948" s="149"/>
      <c r="AQ948" s="149"/>
      <c r="AR948" s="182"/>
      <c r="AS948" s="182"/>
      <c r="AT948" s="182"/>
    </row>
    <row r="949" spans="1:46" x14ac:dyDescent="0.2">
      <c r="A949" s="155">
        <v>827045</v>
      </c>
      <c r="B949" t="s">
        <v>292</v>
      </c>
      <c r="H949" s="155">
        <v>202137</v>
      </c>
      <c r="I949" s="155">
        <v>202137</v>
      </c>
      <c r="J949" s="155">
        <v>202137</v>
      </c>
      <c r="K949" s="155">
        <v>202137</v>
      </c>
      <c r="L949" s="155">
        <v>202137</v>
      </c>
      <c r="M949" s="155">
        <v>202137</v>
      </c>
      <c r="N949" s="155">
        <v>202137</v>
      </c>
      <c r="O949" s="155">
        <v>202137</v>
      </c>
      <c r="P949" s="155">
        <v>202137</v>
      </c>
      <c r="Q949" s="155">
        <v>202137</v>
      </c>
      <c r="R949" s="155">
        <v>202137</v>
      </c>
      <c r="S949" s="155">
        <v>202137</v>
      </c>
      <c r="T949" s="155">
        <v>202137</v>
      </c>
      <c r="U949" s="155">
        <v>202137</v>
      </c>
      <c r="V949" s="155">
        <v>202137</v>
      </c>
      <c r="W949" s="155">
        <v>202137</v>
      </c>
      <c r="X949" s="155">
        <v>202137</v>
      </c>
      <c r="Y949" s="155">
        <v>202137</v>
      </c>
      <c r="Z949" s="155">
        <v>202137</v>
      </c>
      <c r="AA949" s="155">
        <v>202137</v>
      </c>
      <c r="AC949" s="180" t="str">
        <f t="shared" si="55"/>
        <v>827045-</v>
      </c>
      <c r="AD949" s="181" t="str">
        <f>IF(B949="NET","",IF(B949="","",IFERROR(VLOOKUP(AC949,EAN!$A:$B,2,FALSE),"MANGLER - MÅ OPPDATERE EAN-FANEN")))</f>
        <v/>
      </c>
      <c r="AE949" s="180">
        <f t="shared" si="53"/>
        <v>202137</v>
      </c>
      <c r="AF949" s="180">
        <f t="shared" si="54"/>
        <v>202137</v>
      </c>
      <c r="AH949" s="149" t="str">
        <f>IF(B949="NET","",IFERROR(VLOOKUP(AD949,'2) Order Form'!$W$9:$W$684,1,FALSE),"Ikke med I order form"))</f>
        <v/>
      </c>
      <c r="AI949" s="171"/>
      <c r="AJ949" s="171"/>
      <c r="AK949" s="149"/>
      <c r="AL949" s="182"/>
      <c r="AM949" s="182"/>
      <c r="AN949" s="183"/>
      <c r="AP949" s="149"/>
      <c r="AQ949" s="149"/>
      <c r="AR949" s="182"/>
      <c r="AS949" s="182"/>
      <c r="AT949" s="182"/>
    </row>
    <row r="950" spans="1:46" x14ac:dyDescent="0.2">
      <c r="A950">
        <v>827045</v>
      </c>
      <c r="B950" t="s">
        <v>341</v>
      </c>
      <c r="C950" t="s">
        <v>4226</v>
      </c>
      <c r="D950" t="s">
        <v>155</v>
      </c>
      <c r="E950" t="s">
        <v>93</v>
      </c>
      <c r="F950" t="s">
        <v>84</v>
      </c>
      <c r="G950" t="s">
        <v>128</v>
      </c>
      <c r="H950">
        <v>302</v>
      </c>
      <c r="I950">
        <v>302</v>
      </c>
      <c r="J950">
        <v>302</v>
      </c>
      <c r="K950">
        <v>302</v>
      </c>
      <c r="L950">
        <v>302</v>
      </c>
      <c r="M950">
        <v>302</v>
      </c>
      <c r="N950">
        <v>302</v>
      </c>
      <c r="O950">
        <v>302</v>
      </c>
      <c r="P950">
        <v>302</v>
      </c>
      <c r="Q950">
        <v>302</v>
      </c>
      <c r="R950">
        <v>302</v>
      </c>
      <c r="S950">
        <v>302</v>
      </c>
      <c r="T950">
        <v>302</v>
      </c>
      <c r="U950">
        <v>302</v>
      </c>
      <c r="V950">
        <v>302</v>
      </c>
      <c r="W950">
        <v>302</v>
      </c>
      <c r="X950">
        <v>302</v>
      </c>
      <c r="Y950">
        <v>302</v>
      </c>
      <c r="Z950">
        <v>302</v>
      </c>
      <c r="AA950">
        <v>302</v>
      </c>
      <c r="AC950" s="180" t="str">
        <f t="shared" si="55"/>
        <v>827045-SEGRY-OS</v>
      </c>
      <c r="AD950" s="181">
        <f>IF(B950="NET","",IF(B950="","",IFERROR(VLOOKUP(AC950,EAN!$A:$B,2,FALSE),"MANGLER - MÅ OPPDATERE EAN-FANEN")))</f>
        <v>7048652556516</v>
      </c>
      <c r="AE950" s="180">
        <f t="shared" si="53"/>
        <v>302</v>
      </c>
      <c r="AF950" s="180">
        <f t="shared" si="54"/>
        <v>302</v>
      </c>
      <c r="AH950" s="149" t="str">
        <f>IF(B950="NET","",IFERROR(VLOOKUP(AD950,'2) Order Form'!$W$9:$W$684,1,FALSE),"Ikke med I order form"))</f>
        <v>Ikke med I order form</v>
      </c>
      <c r="AI950" s="171"/>
      <c r="AJ950" s="171"/>
      <c r="AK950" s="149"/>
      <c r="AL950" s="182"/>
      <c r="AM950" s="182"/>
      <c r="AN950" s="183"/>
      <c r="AP950" s="149"/>
      <c r="AQ950" s="149"/>
      <c r="AR950" s="182"/>
      <c r="AS950" s="182"/>
      <c r="AT950" s="182"/>
    </row>
    <row r="951" spans="1:46" x14ac:dyDescent="0.2">
      <c r="A951" s="155">
        <v>828075</v>
      </c>
      <c r="B951" t="s">
        <v>292</v>
      </c>
      <c r="H951" s="155">
        <v>202137</v>
      </c>
      <c r="I951" s="155">
        <v>202137</v>
      </c>
      <c r="J951" s="155">
        <v>202137</v>
      </c>
      <c r="K951" s="155">
        <v>202137</v>
      </c>
      <c r="L951" s="155">
        <v>202137</v>
      </c>
      <c r="M951" s="155">
        <v>202137</v>
      </c>
      <c r="N951" s="155">
        <v>202137</v>
      </c>
      <c r="O951" s="155">
        <v>202137</v>
      </c>
      <c r="P951" s="155">
        <v>202137</v>
      </c>
      <c r="Q951" s="155">
        <v>202137</v>
      </c>
      <c r="R951" s="155">
        <v>202137</v>
      </c>
      <c r="S951" s="155">
        <v>202137</v>
      </c>
      <c r="T951" s="155">
        <v>202137</v>
      </c>
      <c r="U951" s="155">
        <v>202137</v>
      </c>
      <c r="V951" s="155">
        <v>202137</v>
      </c>
      <c r="W951" s="155">
        <v>202137</v>
      </c>
      <c r="X951" s="155">
        <v>202137</v>
      </c>
      <c r="Y951" s="155">
        <v>202137</v>
      </c>
      <c r="Z951" s="155">
        <v>202137</v>
      </c>
      <c r="AA951" s="155">
        <v>202137</v>
      </c>
      <c r="AC951" s="180" t="str">
        <f t="shared" si="55"/>
        <v>828075-</v>
      </c>
      <c r="AD951" s="181" t="str">
        <f>IF(B951="NET","",IF(B951="","",IFERROR(VLOOKUP(AC951,EAN!$A:$B,2,FALSE),"MANGLER - MÅ OPPDATERE EAN-FANEN")))</f>
        <v/>
      </c>
      <c r="AE951" s="180">
        <f t="shared" si="53"/>
        <v>202137</v>
      </c>
      <c r="AF951" s="180">
        <f t="shared" si="54"/>
        <v>202137</v>
      </c>
      <c r="AH951" s="133" t="str">
        <f>IF(B951="NET","",IFERROR(VLOOKUP(AD951,'2) Order Form'!$W$9:$W$684,1,FALSE),"Ikke med I order form"))</f>
        <v/>
      </c>
      <c r="AJ951" s="159"/>
      <c r="AK951" s="149"/>
      <c r="AL951" s="182"/>
      <c r="AM951" s="182"/>
      <c r="AN951" s="183"/>
      <c r="AP951" s="149"/>
      <c r="AQ951" s="149"/>
      <c r="AR951" s="182"/>
      <c r="AS951" s="182"/>
      <c r="AT951" s="182"/>
    </row>
    <row r="952" spans="1:46" x14ac:dyDescent="0.2">
      <c r="A952">
        <v>828075</v>
      </c>
      <c r="B952" t="s">
        <v>731</v>
      </c>
      <c r="C952" t="s">
        <v>4226</v>
      </c>
      <c r="D952" t="s">
        <v>4298</v>
      </c>
      <c r="E952" t="s">
        <v>4299</v>
      </c>
      <c r="F952" t="s">
        <v>8</v>
      </c>
      <c r="G952" t="s">
        <v>128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C952" s="180" t="str">
        <f t="shared" si="55"/>
        <v>828075-55504-S</v>
      </c>
      <c r="AD952" s="181" t="str">
        <f>IF(B952="NET","",IF(B952="","",IFERROR(VLOOKUP(AC952,EAN!$A:$B,2,FALSE),"MANGLER - MÅ OPPDATERE EAN-FANEN")))</f>
        <v>MANGLER - MÅ OPPDATERE EAN-FANEN</v>
      </c>
      <c r="AE952" s="180">
        <f t="shared" si="53"/>
        <v>0</v>
      </c>
      <c r="AF952" s="180">
        <f t="shared" si="54"/>
        <v>0</v>
      </c>
      <c r="AH952" s="133" t="str">
        <f>IF(B952="NET","",IFERROR(VLOOKUP(AD952,'2) Order Form'!$W$9:$W$684,1,FALSE),"Ikke med I order form"))</f>
        <v>Ikke med I order form</v>
      </c>
      <c r="AJ952" s="159"/>
      <c r="AK952" s="149"/>
      <c r="AL952" s="182"/>
      <c r="AM952" s="182"/>
      <c r="AN952" s="183"/>
      <c r="AP952" s="149"/>
      <c r="AQ952" s="149"/>
      <c r="AR952" s="182"/>
      <c r="AS952" s="182"/>
      <c r="AT952" s="182"/>
    </row>
    <row r="953" spans="1:46" x14ac:dyDescent="0.2">
      <c r="A953">
        <v>828075</v>
      </c>
      <c r="B953" t="s">
        <v>731</v>
      </c>
      <c r="C953" t="s">
        <v>4226</v>
      </c>
      <c r="D953" t="s">
        <v>4300</v>
      </c>
      <c r="E953" t="s">
        <v>4299</v>
      </c>
      <c r="F953" t="s">
        <v>7</v>
      </c>
      <c r="G953" t="s">
        <v>128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C953" s="180" t="str">
        <f t="shared" si="55"/>
        <v>828075-55504-M</v>
      </c>
      <c r="AD953" s="181" t="str">
        <f>IF(B953="NET","",IF(B953="","",IFERROR(VLOOKUP(AC953,EAN!$A:$B,2,FALSE),"MANGLER - MÅ OPPDATERE EAN-FANEN")))</f>
        <v>MANGLER - MÅ OPPDATERE EAN-FANEN</v>
      </c>
      <c r="AE953" s="180">
        <f t="shared" si="53"/>
        <v>0</v>
      </c>
      <c r="AF953" s="180">
        <f t="shared" si="54"/>
        <v>0</v>
      </c>
      <c r="AH953" s="133" t="str">
        <f>IF(B953="NET","",IFERROR(VLOOKUP(AD953,'2) Order Form'!$W$9:$W$684,1,FALSE),"Ikke med I order form"))</f>
        <v>Ikke med I order form</v>
      </c>
      <c r="AJ953" s="159"/>
      <c r="AK953" s="149"/>
      <c r="AL953" s="182"/>
      <c r="AM953" s="182"/>
      <c r="AN953" s="183"/>
      <c r="AP953" s="149"/>
      <c r="AQ953" s="149"/>
      <c r="AR953" s="182"/>
      <c r="AS953" s="182"/>
      <c r="AT953" s="182"/>
    </row>
    <row r="954" spans="1:46" x14ac:dyDescent="0.2">
      <c r="A954">
        <v>828075</v>
      </c>
      <c r="B954" t="s">
        <v>731</v>
      </c>
      <c r="C954" t="s">
        <v>4226</v>
      </c>
      <c r="D954" t="s">
        <v>4301</v>
      </c>
      <c r="E954" t="s">
        <v>4299</v>
      </c>
      <c r="F954" t="s">
        <v>67</v>
      </c>
      <c r="G954" t="s">
        <v>128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C954" s="180" t="str">
        <f t="shared" si="55"/>
        <v>828075-55504-L</v>
      </c>
      <c r="AD954" s="181" t="str">
        <f>IF(B954="NET","",IF(B954="","",IFERROR(VLOOKUP(AC954,EAN!$A:$B,2,FALSE),"MANGLER - MÅ OPPDATERE EAN-FANEN")))</f>
        <v>MANGLER - MÅ OPPDATERE EAN-FANEN</v>
      </c>
      <c r="AE954" s="180">
        <f t="shared" si="53"/>
        <v>0</v>
      </c>
      <c r="AF954" s="180">
        <f t="shared" si="54"/>
        <v>0</v>
      </c>
      <c r="AH954" s="133" t="str">
        <f>IF(B954="NET","",IFERROR(VLOOKUP(AD954,'2) Order Form'!$W$9:$W$684,1,FALSE),"Ikke med I order form"))</f>
        <v>Ikke med I order form</v>
      </c>
      <c r="AJ954" s="159"/>
      <c r="AK954" s="149"/>
      <c r="AL954" s="182"/>
      <c r="AM954" s="182"/>
      <c r="AN954" s="183"/>
      <c r="AP954" s="149"/>
      <c r="AQ954" s="149"/>
      <c r="AR954" s="182"/>
      <c r="AS954" s="182"/>
      <c r="AT954" s="182"/>
    </row>
    <row r="955" spans="1:46" x14ac:dyDescent="0.2">
      <c r="A955">
        <v>828075</v>
      </c>
      <c r="B955" t="s">
        <v>731</v>
      </c>
      <c r="C955" t="s">
        <v>4226</v>
      </c>
      <c r="D955" t="s">
        <v>4302</v>
      </c>
      <c r="E955" t="s">
        <v>4299</v>
      </c>
      <c r="F955" t="s">
        <v>68</v>
      </c>
      <c r="G955" t="s">
        <v>128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C955" s="180" t="str">
        <f t="shared" si="55"/>
        <v>828075-55504-XL</v>
      </c>
      <c r="AD955" s="181" t="str">
        <f>IF(B955="NET","",IF(B955="","",IFERROR(VLOOKUP(AC955,EAN!$A:$B,2,FALSE),"MANGLER - MÅ OPPDATERE EAN-FANEN")))</f>
        <v>MANGLER - MÅ OPPDATERE EAN-FANEN</v>
      </c>
      <c r="AE955" s="180">
        <f t="shared" si="53"/>
        <v>0</v>
      </c>
      <c r="AF955" s="180">
        <f t="shared" si="54"/>
        <v>0</v>
      </c>
      <c r="AH955" s="133" t="str">
        <f>IF(B955="NET","",IFERROR(VLOOKUP(AD955,'2) Order Form'!$W$9:$W$684,1,FALSE),"Ikke med I order form"))</f>
        <v>Ikke med I order form</v>
      </c>
      <c r="AJ955" s="159"/>
      <c r="AK955" s="149"/>
      <c r="AL955" s="182"/>
      <c r="AM955" s="182"/>
      <c r="AN955" s="183"/>
      <c r="AP955" s="149"/>
      <c r="AQ955" s="149"/>
      <c r="AR955" s="182"/>
      <c r="AS955" s="182"/>
      <c r="AT955" s="182"/>
    </row>
    <row r="956" spans="1:46" x14ac:dyDescent="0.2">
      <c r="A956">
        <v>828075</v>
      </c>
      <c r="B956" t="s">
        <v>731</v>
      </c>
      <c r="C956" t="s">
        <v>4226</v>
      </c>
      <c r="D956" t="s">
        <v>142</v>
      </c>
      <c r="E956" t="s">
        <v>94</v>
      </c>
      <c r="F956" t="s">
        <v>8</v>
      </c>
      <c r="G956" t="s">
        <v>128</v>
      </c>
      <c r="H956">
        <v>4</v>
      </c>
      <c r="I956">
        <v>4</v>
      </c>
      <c r="J956">
        <v>4</v>
      </c>
      <c r="K956">
        <v>4</v>
      </c>
      <c r="L956">
        <v>4</v>
      </c>
      <c r="M956">
        <v>4</v>
      </c>
      <c r="N956">
        <v>4</v>
      </c>
      <c r="O956">
        <v>4</v>
      </c>
      <c r="P956">
        <v>4</v>
      </c>
      <c r="Q956">
        <v>4</v>
      </c>
      <c r="R956">
        <v>4</v>
      </c>
      <c r="S956">
        <v>4</v>
      </c>
      <c r="T956">
        <v>4</v>
      </c>
      <c r="U956">
        <v>4</v>
      </c>
      <c r="V956">
        <v>4</v>
      </c>
      <c r="W956">
        <v>4</v>
      </c>
      <c r="X956">
        <v>4</v>
      </c>
      <c r="Y956">
        <v>4</v>
      </c>
      <c r="Z956">
        <v>4</v>
      </c>
      <c r="AA956">
        <v>4</v>
      </c>
      <c r="AC956" s="180" t="str">
        <f t="shared" si="55"/>
        <v>828075-BLACK-S</v>
      </c>
      <c r="AD956" s="181">
        <f>IF(B956="NET","",IF(B956="","",IFERROR(VLOOKUP(AC956,EAN!$A:$B,2,FALSE),"MANGLER - MÅ OPPDATERE EAN-FANEN")))</f>
        <v>7048652275318</v>
      </c>
      <c r="AE956" s="180">
        <f t="shared" si="53"/>
        <v>4</v>
      </c>
      <c r="AF956" s="180">
        <f t="shared" si="54"/>
        <v>4</v>
      </c>
      <c r="AH956" s="133">
        <f>IF(B956="NET","",IFERROR(VLOOKUP(AD956,'2) Order Form'!$W$9:$W$684,1,FALSE),"Ikke med I order form"))</f>
        <v>7048652275318</v>
      </c>
      <c r="AJ956" s="159"/>
      <c r="AK956" s="149"/>
      <c r="AL956" s="182"/>
      <c r="AM956" s="182"/>
      <c r="AN956" s="183"/>
      <c r="AP956" s="149"/>
      <c r="AQ956" s="149"/>
      <c r="AR956" s="182"/>
      <c r="AS956" s="182"/>
      <c r="AT956" s="182"/>
    </row>
    <row r="957" spans="1:46" x14ac:dyDescent="0.2">
      <c r="A957">
        <v>828075</v>
      </c>
      <c r="B957" t="s">
        <v>731</v>
      </c>
      <c r="C957" t="s">
        <v>4226</v>
      </c>
      <c r="D957" t="s">
        <v>143</v>
      </c>
      <c r="E957" t="s">
        <v>94</v>
      </c>
      <c r="F957" t="s">
        <v>7</v>
      </c>
      <c r="G957" t="s">
        <v>128</v>
      </c>
      <c r="H957">
        <v>2</v>
      </c>
      <c r="I957">
        <v>2</v>
      </c>
      <c r="J957">
        <v>2</v>
      </c>
      <c r="K957">
        <v>2</v>
      </c>
      <c r="L957">
        <v>2</v>
      </c>
      <c r="M957">
        <v>2</v>
      </c>
      <c r="N957">
        <v>2</v>
      </c>
      <c r="O957">
        <v>2</v>
      </c>
      <c r="P957">
        <v>2</v>
      </c>
      <c r="Q957">
        <v>2</v>
      </c>
      <c r="R957">
        <v>2</v>
      </c>
      <c r="S957">
        <v>2</v>
      </c>
      <c r="T957">
        <v>2</v>
      </c>
      <c r="U957">
        <v>2</v>
      </c>
      <c r="V957">
        <v>2</v>
      </c>
      <c r="W957">
        <v>2</v>
      </c>
      <c r="X957">
        <v>2</v>
      </c>
      <c r="Y957">
        <v>2</v>
      </c>
      <c r="Z957">
        <v>2</v>
      </c>
      <c r="AA957">
        <v>2</v>
      </c>
      <c r="AC957" s="180" t="str">
        <f t="shared" si="55"/>
        <v>828075-BLACK-M</v>
      </c>
      <c r="AD957" s="181">
        <f>IF(B957="NET","",IF(B957="","",IFERROR(VLOOKUP(AC957,EAN!$A:$B,2,FALSE),"MANGLER - MÅ OPPDATERE EAN-FANEN")))</f>
        <v>7048652275301</v>
      </c>
      <c r="AE957" s="180">
        <f t="shared" si="53"/>
        <v>2</v>
      </c>
      <c r="AF957" s="180">
        <f t="shared" si="54"/>
        <v>2</v>
      </c>
      <c r="AH957" s="133">
        <f>IF(B957="NET","",IFERROR(VLOOKUP(AD957,'2) Order Form'!$W$9:$W$684,1,FALSE),"Ikke med I order form"))</f>
        <v>7048652275301</v>
      </c>
      <c r="AJ957" s="159"/>
      <c r="AK957" s="149"/>
      <c r="AL957" s="182"/>
      <c r="AM957" s="182"/>
      <c r="AN957" s="183"/>
      <c r="AP957" s="149"/>
      <c r="AQ957" s="149"/>
      <c r="AR957" s="182"/>
      <c r="AS957" s="182"/>
      <c r="AT957" s="182"/>
    </row>
    <row r="958" spans="1:46" x14ac:dyDescent="0.2">
      <c r="A958">
        <v>828075</v>
      </c>
      <c r="B958" t="s">
        <v>731</v>
      </c>
      <c r="C958" t="s">
        <v>4226</v>
      </c>
      <c r="D958" t="s">
        <v>144</v>
      </c>
      <c r="E958" t="s">
        <v>94</v>
      </c>
      <c r="F958" t="s">
        <v>67</v>
      </c>
      <c r="G958" t="s">
        <v>128</v>
      </c>
      <c r="H958">
        <v>-1</v>
      </c>
      <c r="I958">
        <v>-1</v>
      </c>
      <c r="J958">
        <v>-1</v>
      </c>
      <c r="K958">
        <v>-1</v>
      </c>
      <c r="L958">
        <v>-1</v>
      </c>
      <c r="M958">
        <v>-1</v>
      </c>
      <c r="N958">
        <v>-1</v>
      </c>
      <c r="O958">
        <v>-1</v>
      </c>
      <c r="P958">
        <v>-1</v>
      </c>
      <c r="Q958">
        <v>-1</v>
      </c>
      <c r="R958">
        <v>-1</v>
      </c>
      <c r="S958">
        <v>-1</v>
      </c>
      <c r="T958">
        <v>-1</v>
      </c>
      <c r="U958">
        <v>-1</v>
      </c>
      <c r="V958">
        <v>-1</v>
      </c>
      <c r="W958">
        <v>-1</v>
      </c>
      <c r="X958">
        <v>-1</v>
      </c>
      <c r="Y958">
        <v>-1</v>
      </c>
      <c r="Z958">
        <v>-1</v>
      </c>
      <c r="AA958">
        <v>-1</v>
      </c>
      <c r="AC958" s="180" t="str">
        <f t="shared" si="55"/>
        <v>828075-BLACK-L</v>
      </c>
      <c r="AD958" s="181">
        <f>IF(B958="NET","",IF(B958="","",IFERROR(VLOOKUP(AC958,EAN!$A:$B,2,FALSE),"MANGLER - MÅ OPPDATERE EAN-FANEN")))</f>
        <v>7048652275295</v>
      </c>
      <c r="AE958" s="180">
        <f t="shared" si="53"/>
        <v>-1</v>
      </c>
      <c r="AF958" s="180">
        <f t="shared" si="54"/>
        <v>-1</v>
      </c>
      <c r="AH958" s="133">
        <f>IF(B958="NET","",IFERROR(VLOOKUP(AD958,'2) Order Form'!$W$9:$W$684,1,FALSE),"Ikke med I order form"))</f>
        <v>7048652275295</v>
      </c>
      <c r="AJ958" s="159"/>
      <c r="AK958" s="149"/>
      <c r="AL958" s="182"/>
      <c r="AM958" s="182"/>
      <c r="AN958" s="183"/>
      <c r="AP958" s="149"/>
      <c r="AQ958" s="149"/>
      <c r="AR958" s="182"/>
      <c r="AS958" s="182"/>
      <c r="AT958" s="182"/>
    </row>
    <row r="959" spans="1:46" x14ac:dyDescent="0.2">
      <c r="A959">
        <v>828075</v>
      </c>
      <c r="B959" t="s">
        <v>731</v>
      </c>
      <c r="C959" t="s">
        <v>4226</v>
      </c>
      <c r="D959" t="s">
        <v>145</v>
      </c>
      <c r="E959" t="s">
        <v>94</v>
      </c>
      <c r="F959" t="s">
        <v>68</v>
      </c>
      <c r="G959" t="s">
        <v>128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C959" s="180" t="str">
        <f t="shared" si="55"/>
        <v>828075-BLACK-XL</v>
      </c>
      <c r="AD959" s="181">
        <f>IF(B959="NET","",IF(B959="","",IFERROR(VLOOKUP(AC959,EAN!$A:$B,2,FALSE),"MANGLER - MÅ OPPDATERE EAN-FANEN")))</f>
        <v>7048652275325</v>
      </c>
      <c r="AE959" s="180">
        <f t="shared" si="53"/>
        <v>0</v>
      </c>
      <c r="AF959" s="180">
        <f t="shared" si="54"/>
        <v>0</v>
      </c>
      <c r="AH959" s="133">
        <f>IF(B959="NET","",IFERROR(VLOOKUP(AD959,'2) Order Form'!$W$9:$W$684,1,FALSE),"Ikke med I order form"))</f>
        <v>7048652275325</v>
      </c>
      <c r="AJ959" s="159"/>
      <c r="AK959" s="149"/>
      <c r="AL959" s="182"/>
      <c r="AM959" s="182"/>
      <c r="AN959" s="183"/>
      <c r="AP959" s="149"/>
      <c r="AQ959" s="149"/>
      <c r="AR959" s="182"/>
      <c r="AS959" s="182"/>
      <c r="AT959" s="182"/>
    </row>
    <row r="960" spans="1:46" x14ac:dyDescent="0.2">
      <c r="A960">
        <v>828075</v>
      </c>
      <c r="B960" t="s">
        <v>731</v>
      </c>
      <c r="C960" t="s">
        <v>4226</v>
      </c>
      <c r="D960" t="s">
        <v>732</v>
      </c>
      <c r="E960" t="s">
        <v>733</v>
      </c>
      <c r="F960" t="s">
        <v>8</v>
      </c>
      <c r="G960" t="s">
        <v>401</v>
      </c>
      <c r="H960">
        <v>1</v>
      </c>
      <c r="I960">
        <v>1</v>
      </c>
      <c r="J960">
        <v>1</v>
      </c>
      <c r="K960">
        <v>1</v>
      </c>
      <c r="L960">
        <v>1</v>
      </c>
      <c r="M960">
        <v>1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C960" s="180" t="str">
        <f t="shared" si="55"/>
        <v>828075-DEHRD-S</v>
      </c>
      <c r="AD960" s="181">
        <f>IF(B960="NET","",IF(B960="","",IFERROR(VLOOKUP(AC960,EAN!$A:$B,2,FALSE),"MANGLER - MÅ OPPDATERE EAN-FANEN")))</f>
        <v>7048652275356</v>
      </c>
      <c r="AE960" s="180">
        <f t="shared" si="53"/>
        <v>1</v>
      </c>
      <c r="AF960" s="180">
        <f t="shared" si="54"/>
        <v>1</v>
      </c>
      <c r="AH960" s="133" t="str">
        <f>IF(B960="NET","",IFERROR(VLOOKUP(AD960,'2) Order Form'!$W$9:$W$684,1,FALSE),"Ikke med I order form"))</f>
        <v>Ikke med I order form</v>
      </c>
      <c r="AJ960" s="159"/>
      <c r="AK960" s="149"/>
      <c r="AL960" s="182"/>
      <c r="AM960" s="182"/>
      <c r="AN960" s="183"/>
      <c r="AP960" s="149"/>
      <c r="AQ960" s="149"/>
      <c r="AR960" s="182"/>
      <c r="AS960" s="182"/>
      <c r="AT960" s="182"/>
    </row>
    <row r="961" spans="1:46" x14ac:dyDescent="0.2">
      <c r="A961">
        <v>828075</v>
      </c>
      <c r="B961" t="s">
        <v>731</v>
      </c>
      <c r="C961" t="s">
        <v>4226</v>
      </c>
      <c r="D961" t="s">
        <v>734</v>
      </c>
      <c r="E961" t="s">
        <v>733</v>
      </c>
      <c r="F961" t="s">
        <v>7</v>
      </c>
      <c r="G961" t="s">
        <v>401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C961" s="180" t="str">
        <f t="shared" si="55"/>
        <v>828075-DEHRD-M</v>
      </c>
      <c r="AD961" s="181">
        <f>IF(B961="NET","",IF(B961="","",IFERROR(VLOOKUP(AC961,EAN!$A:$B,2,FALSE),"MANGLER - MÅ OPPDATERE EAN-FANEN")))</f>
        <v>7048652275349</v>
      </c>
      <c r="AE961" s="180">
        <f t="shared" si="53"/>
        <v>0</v>
      </c>
      <c r="AF961" s="180">
        <f t="shared" si="54"/>
        <v>0</v>
      </c>
      <c r="AH961" s="133" t="str">
        <f>IF(B961="NET","",IFERROR(VLOOKUP(AD961,'2) Order Form'!$W$9:$W$684,1,FALSE),"Ikke med I order form"))</f>
        <v>Ikke med I order form</v>
      </c>
      <c r="AJ961" s="159"/>
      <c r="AK961" s="149"/>
      <c r="AL961" s="182"/>
      <c r="AM961" s="182"/>
      <c r="AN961" s="183"/>
      <c r="AP961" s="149"/>
      <c r="AQ961" s="149"/>
      <c r="AR961" s="182"/>
      <c r="AS961" s="182"/>
      <c r="AT961" s="182"/>
    </row>
    <row r="962" spans="1:46" x14ac:dyDescent="0.2">
      <c r="A962">
        <v>828075</v>
      </c>
      <c r="B962" t="s">
        <v>731</v>
      </c>
      <c r="C962" t="s">
        <v>4226</v>
      </c>
      <c r="D962" t="s">
        <v>735</v>
      </c>
      <c r="E962" t="s">
        <v>733</v>
      </c>
      <c r="F962" t="s">
        <v>67</v>
      </c>
      <c r="G962" t="s">
        <v>401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C962" s="180" t="str">
        <f t="shared" si="55"/>
        <v>828075-DEHRD-L</v>
      </c>
      <c r="AD962" s="181">
        <f>IF(B962="NET","",IF(B962="","",IFERROR(VLOOKUP(AC962,EAN!$A:$B,2,FALSE),"MANGLER - MÅ OPPDATERE EAN-FANEN")))</f>
        <v>7048652275332</v>
      </c>
      <c r="AE962" s="180">
        <f t="shared" si="53"/>
        <v>0</v>
      </c>
      <c r="AF962" s="180">
        <f t="shared" si="54"/>
        <v>0</v>
      </c>
      <c r="AH962" s="133" t="str">
        <f>IF(B962="NET","",IFERROR(VLOOKUP(AD962,'2) Order Form'!$W$9:$W$684,1,FALSE),"Ikke med I order form"))</f>
        <v>Ikke med I order form</v>
      </c>
      <c r="AJ962" s="159"/>
      <c r="AK962" s="149"/>
      <c r="AL962" s="182"/>
      <c r="AM962" s="182"/>
      <c r="AN962" s="183"/>
      <c r="AP962" s="149"/>
      <c r="AQ962" s="149"/>
      <c r="AR962" s="182"/>
      <c r="AS962" s="182"/>
      <c r="AT962" s="182"/>
    </row>
    <row r="963" spans="1:46" x14ac:dyDescent="0.2">
      <c r="A963">
        <v>828075</v>
      </c>
      <c r="B963" t="s">
        <v>731</v>
      </c>
      <c r="C963" t="s">
        <v>4226</v>
      </c>
      <c r="D963" t="s">
        <v>736</v>
      </c>
      <c r="E963" t="s">
        <v>733</v>
      </c>
      <c r="F963" t="s">
        <v>68</v>
      </c>
      <c r="G963" t="s">
        <v>401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C963" s="180" t="str">
        <f t="shared" si="55"/>
        <v>828075-DEHRD-XL</v>
      </c>
      <c r="AD963" s="181">
        <f>IF(B963="NET","",IF(B963="","",IFERROR(VLOOKUP(AC963,EAN!$A:$B,2,FALSE),"MANGLER - MÅ OPPDATERE EAN-FANEN")))</f>
        <v>7048652275363</v>
      </c>
      <c r="AE963" s="180">
        <f t="shared" si="53"/>
        <v>0</v>
      </c>
      <c r="AF963" s="180">
        <f t="shared" si="54"/>
        <v>0</v>
      </c>
      <c r="AH963" s="133" t="str">
        <f>IF(B963="NET","",IFERROR(VLOOKUP(AD963,'2) Order Form'!$W$9:$W$684,1,FALSE),"Ikke med I order form"))</f>
        <v>Ikke med I order form</v>
      </c>
      <c r="AJ963" s="159"/>
      <c r="AK963" s="149"/>
      <c r="AL963" s="182"/>
      <c r="AM963" s="182"/>
      <c r="AN963" s="183"/>
      <c r="AP963" s="149"/>
      <c r="AQ963" s="149"/>
      <c r="AR963" s="182"/>
      <c r="AS963" s="182"/>
      <c r="AT963" s="182"/>
    </row>
    <row r="964" spans="1:46" x14ac:dyDescent="0.2">
      <c r="A964">
        <v>828075</v>
      </c>
      <c r="B964" t="s">
        <v>731</v>
      </c>
      <c r="C964" t="s">
        <v>4226</v>
      </c>
      <c r="D964" t="s">
        <v>212</v>
      </c>
      <c r="E964" t="s">
        <v>204</v>
      </c>
      <c r="F964" t="s">
        <v>8</v>
      </c>
      <c r="G964" t="s">
        <v>401</v>
      </c>
      <c r="H964">
        <v>15</v>
      </c>
      <c r="I964">
        <v>15</v>
      </c>
      <c r="J964">
        <v>15</v>
      </c>
      <c r="K964">
        <v>15</v>
      </c>
      <c r="L964">
        <v>15</v>
      </c>
      <c r="M964">
        <v>15</v>
      </c>
      <c r="N964">
        <v>15</v>
      </c>
      <c r="O964">
        <v>15</v>
      </c>
      <c r="P964">
        <v>15</v>
      </c>
      <c r="Q964">
        <v>15</v>
      </c>
      <c r="R964">
        <v>15</v>
      </c>
      <c r="S964">
        <v>15</v>
      </c>
      <c r="T964">
        <v>15</v>
      </c>
      <c r="U964">
        <v>15</v>
      </c>
      <c r="V964">
        <v>15</v>
      </c>
      <c r="W964">
        <v>15</v>
      </c>
      <c r="X964">
        <v>15</v>
      </c>
      <c r="Y964">
        <v>15</v>
      </c>
      <c r="Z964">
        <v>15</v>
      </c>
      <c r="AA964">
        <v>15</v>
      </c>
      <c r="AC964" s="180" t="str">
        <f t="shared" si="55"/>
        <v>828075-FOGRN-S</v>
      </c>
      <c r="AD964" s="181">
        <f>IF(B964="NET","",IF(B964="","",IFERROR(VLOOKUP(AC964,EAN!$A:$B,2,FALSE),"MANGLER - MÅ OPPDATERE EAN-FANEN")))</f>
        <v>7048652539038</v>
      </c>
      <c r="AE964" s="180">
        <f t="shared" si="53"/>
        <v>15</v>
      </c>
      <c r="AF964" s="180">
        <f t="shared" si="54"/>
        <v>15</v>
      </c>
      <c r="AH964" s="133">
        <f>IF(B964="NET","",IFERROR(VLOOKUP(AD964,'2) Order Form'!$W$9:$W$684,1,FALSE),"Ikke med I order form"))</f>
        <v>7048652539038</v>
      </c>
      <c r="AJ964" s="159"/>
      <c r="AK964" s="149"/>
      <c r="AL964" s="182"/>
      <c r="AM964" s="182"/>
      <c r="AN964" s="183"/>
      <c r="AP964" s="149"/>
      <c r="AQ964" s="149"/>
      <c r="AR964" s="182"/>
      <c r="AS964" s="182"/>
      <c r="AT964" s="182"/>
    </row>
    <row r="965" spans="1:46" x14ac:dyDescent="0.2">
      <c r="A965">
        <v>828075</v>
      </c>
      <c r="B965" t="s">
        <v>731</v>
      </c>
      <c r="C965" t="s">
        <v>4226</v>
      </c>
      <c r="D965" t="s">
        <v>213</v>
      </c>
      <c r="E965" t="s">
        <v>204</v>
      </c>
      <c r="F965" t="s">
        <v>7</v>
      </c>
      <c r="G965" t="s">
        <v>401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C965" s="180" t="str">
        <f t="shared" si="55"/>
        <v>828075-FOGRN-M</v>
      </c>
      <c r="AD965" s="181">
        <f>IF(B965="NET","",IF(B965="","",IFERROR(VLOOKUP(AC965,EAN!$A:$B,2,FALSE),"MANGLER - MÅ OPPDATERE EAN-FANEN")))</f>
        <v>7048652539021</v>
      </c>
      <c r="AE965" s="180">
        <f t="shared" ref="AE965:AE1028" si="56">H965</f>
        <v>0</v>
      </c>
      <c r="AF965" s="180">
        <f t="shared" ref="AF965:AF1028" si="57">AA965</f>
        <v>0</v>
      </c>
      <c r="AH965" s="133">
        <f>IF(B965="NET","",IFERROR(VLOOKUP(AD965,'2) Order Form'!$W$9:$W$684,1,FALSE),"Ikke med I order form"))</f>
        <v>7048652539021</v>
      </c>
      <c r="AJ965" s="159"/>
      <c r="AK965" s="149"/>
      <c r="AL965" s="182"/>
      <c r="AM965" s="182"/>
      <c r="AN965" s="183"/>
      <c r="AP965" s="149"/>
      <c r="AQ965" s="149"/>
      <c r="AR965" s="182"/>
      <c r="AS965" s="182"/>
      <c r="AT965" s="182"/>
    </row>
    <row r="966" spans="1:46" x14ac:dyDescent="0.2">
      <c r="A966">
        <v>828075</v>
      </c>
      <c r="B966" t="s">
        <v>731</v>
      </c>
      <c r="C966" t="s">
        <v>4226</v>
      </c>
      <c r="D966" t="s">
        <v>214</v>
      </c>
      <c r="E966" t="s">
        <v>204</v>
      </c>
      <c r="F966" t="s">
        <v>67</v>
      </c>
      <c r="G966" t="s">
        <v>401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C966" s="180" t="str">
        <f t="shared" ref="AC966:AC1029" si="58">CONCATENATE(A966,"-",D966)</f>
        <v>828075-FOGRN-L</v>
      </c>
      <c r="AD966" s="181">
        <f>IF(B966="NET","",IF(B966="","",IFERROR(VLOOKUP(AC966,EAN!$A:$B,2,FALSE),"MANGLER - MÅ OPPDATERE EAN-FANEN")))</f>
        <v>7048652539014</v>
      </c>
      <c r="AE966" s="180">
        <f t="shared" si="56"/>
        <v>0</v>
      </c>
      <c r="AF966" s="180">
        <f t="shared" si="57"/>
        <v>0</v>
      </c>
      <c r="AH966" s="133">
        <f>IF(B966="NET","",IFERROR(VLOOKUP(AD966,'2) Order Form'!$W$9:$W$684,1,FALSE),"Ikke med I order form"))</f>
        <v>7048652539014</v>
      </c>
      <c r="AJ966" s="159"/>
      <c r="AK966" s="149"/>
      <c r="AL966" s="182"/>
      <c r="AM966" s="182"/>
      <c r="AN966" s="183"/>
      <c r="AP966" s="149"/>
      <c r="AQ966" s="149"/>
      <c r="AR966" s="182"/>
      <c r="AS966" s="182"/>
      <c r="AT966" s="182"/>
    </row>
    <row r="967" spans="1:46" x14ac:dyDescent="0.2">
      <c r="A967">
        <v>828075</v>
      </c>
      <c r="B967" t="s">
        <v>731</v>
      </c>
      <c r="C967" t="s">
        <v>4226</v>
      </c>
      <c r="D967" t="s">
        <v>215</v>
      </c>
      <c r="E967" t="s">
        <v>204</v>
      </c>
      <c r="F967" t="s">
        <v>68</v>
      </c>
      <c r="G967" t="s">
        <v>401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C967" s="180" t="str">
        <f t="shared" si="58"/>
        <v>828075-FOGRN-XL</v>
      </c>
      <c r="AD967" s="181">
        <f>IF(B967="NET","",IF(B967="","",IFERROR(VLOOKUP(AC967,EAN!$A:$B,2,FALSE),"MANGLER - MÅ OPPDATERE EAN-FANEN")))</f>
        <v>7048652539045</v>
      </c>
      <c r="AE967" s="180">
        <f t="shared" si="56"/>
        <v>0</v>
      </c>
      <c r="AF967" s="180">
        <f t="shared" si="57"/>
        <v>0</v>
      </c>
      <c r="AH967" s="133">
        <f>IF(B967="NET","",IFERROR(VLOOKUP(AD967,'2) Order Form'!$W$9:$W$684,1,FALSE),"Ikke med I order form"))</f>
        <v>7048652539045</v>
      </c>
      <c r="AJ967" s="159"/>
      <c r="AK967" s="149"/>
      <c r="AL967" s="182"/>
      <c r="AM967" s="182"/>
      <c r="AN967" s="183"/>
      <c r="AP967" s="149"/>
      <c r="AQ967" s="149"/>
      <c r="AR967" s="182"/>
      <c r="AS967" s="182"/>
      <c r="AT967" s="182"/>
    </row>
    <row r="968" spans="1:46" x14ac:dyDescent="0.2">
      <c r="A968">
        <v>828075</v>
      </c>
      <c r="B968" t="s">
        <v>731</v>
      </c>
      <c r="C968" t="s">
        <v>4226</v>
      </c>
      <c r="D968" t="s">
        <v>737</v>
      </c>
      <c r="E968" t="s">
        <v>95</v>
      </c>
      <c r="F968" t="s">
        <v>8</v>
      </c>
      <c r="G968" t="s">
        <v>401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C968" s="180" t="str">
        <f t="shared" si="58"/>
        <v>828075-NAVY-S</v>
      </c>
      <c r="AD968" s="181">
        <f>IF(B968="NET","",IF(B968="","",IFERROR(VLOOKUP(AC968,EAN!$A:$B,2,FALSE),"MANGLER - MÅ OPPDATERE EAN-FANEN")))</f>
        <v>7048652275394</v>
      </c>
      <c r="AE968" s="180">
        <f t="shared" si="56"/>
        <v>0</v>
      </c>
      <c r="AF968" s="180">
        <f t="shared" si="57"/>
        <v>0</v>
      </c>
      <c r="AH968" s="133">
        <f>IF(B968="NET","",IFERROR(VLOOKUP(AD968,'2) Order Form'!$W$9:$W$684,1,FALSE),"Ikke med I order form"))</f>
        <v>7048652275394</v>
      </c>
      <c r="AJ968" s="159"/>
      <c r="AK968" s="149"/>
      <c r="AL968" s="182"/>
      <c r="AM968" s="182"/>
      <c r="AN968" s="183"/>
      <c r="AP968" s="149"/>
      <c r="AQ968" s="149"/>
      <c r="AR968" s="182"/>
      <c r="AS968" s="182"/>
      <c r="AT968" s="182"/>
    </row>
    <row r="969" spans="1:46" x14ac:dyDescent="0.2">
      <c r="A969">
        <v>828075</v>
      </c>
      <c r="B969" t="s">
        <v>731</v>
      </c>
      <c r="C969" t="s">
        <v>4226</v>
      </c>
      <c r="D969" t="s">
        <v>738</v>
      </c>
      <c r="E969" t="s">
        <v>95</v>
      </c>
      <c r="F969" t="s">
        <v>7</v>
      </c>
      <c r="G969" t="s">
        <v>401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C969" s="180" t="str">
        <f t="shared" si="58"/>
        <v>828075-NAVY-M</v>
      </c>
      <c r="AD969" s="181">
        <f>IF(B969="NET","",IF(B969="","",IFERROR(VLOOKUP(AC969,EAN!$A:$B,2,FALSE),"MANGLER - MÅ OPPDATERE EAN-FANEN")))</f>
        <v>7048652275387</v>
      </c>
      <c r="AE969" s="180">
        <f t="shared" si="56"/>
        <v>0</v>
      </c>
      <c r="AF969" s="180">
        <f t="shared" si="57"/>
        <v>0</v>
      </c>
      <c r="AH969" s="133">
        <f>IF(B969="NET","",IFERROR(VLOOKUP(AD969,'2) Order Form'!$W$9:$W$684,1,FALSE),"Ikke med I order form"))</f>
        <v>7048652275387</v>
      </c>
      <c r="AJ969" s="159"/>
      <c r="AK969" s="149"/>
      <c r="AL969" s="182"/>
      <c r="AM969" s="182"/>
      <c r="AN969" s="183"/>
      <c r="AP969" s="149"/>
      <c r="AQ969" s="149"/>
      <c r="AR969" s="182"/>
      <c r="AS969" s="182"/>
      <c r="AT969" s="182"/>
    </row>
    <row r="970" spans="1:46" x14ac:dyDescent="0.2">
      <c r="A970">
        <v>828075</v>
      </c>
      <c r="B970" t="s">
        <v>731</v>
      </c>
      <c r="C970" t="s">
        <v>4226</v>
      </c>
      <c r="D970" t="s">
        <v>739</v>
      </c>
      <c r="E970" t="s">
        <v>95</v>
      </c>
      <c r="F970" t="s">
        <v>67</v>
      </c>
      <c r="G970" t="s">
        <v>401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C970" s="180" t="str">
        <f t="shared" si="58"/>
        <v>828075-NAVY-L</v>
      </c>
      <c r="AD970" s="181">
        <f>IF(B970="NET","",IF(B970="","",IFERROR(VLOOKUP(AC970,EAN!$A:$B,2,FALSE),"MANGLER - MÅ OPPDATERE EAN-FANEN")))</f>
        <v>7048652275370</v>
      </c>
      <c r="AE970" s="180">
        <f t="shared" si="56"/>
        <v>0</v>
      </c>
      <c r="AF970" s="180">
        <f t="shared" si="57"/>
        <v>0</v>
      </c>
      <c r="AH970" s="133">
        <f>IF(B970="NET","",IFERROR(VLOOKUP(AD970,'2) Order Form'!$W$9:$W$684,1,FALSE),"Ikke med I order form"))</f>
        <v>7048652275370</v>
      </c>
      <c r="AJ970" s="159"/>
      <c r="AK970" s="149"/>
      <c r="AL970" s="182"/>
      <c r="AM970" s="182"/>
      <c r="AN970" s="183"/>
      <c r="AP970" s="149"/>
      <c r="AQ970" s="149"/>
      <c r="AR970" s="182"/>
      <c r="AS970" s="182"/>
      <c r="AT970" s="182"/>
    </row>
    <row r="971" spans="1:46" x14ac:dyDescent="0.2">
      <c r="A971">
        <v>828075</v>
      </c>
      <c r="B971" t="s">
        <v>731</v>
      </c>
      <c r="C971" t="s">
        <v>4226</v>
      </c>
      <c r="D971" t="s">
        <v>740</v>
      </c>
      <c r="E971" t="s">
        <v>95</v>
      </c>
      <c r="F971" t="s">
        <v>68</v>
      </c>
      <c r="G971" t="s">
        <v>401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C971" s="180" t="str">
        <f t="shared" si="58"/>
        <v>828075-NAVY-XL</v>
      </c>
      <c r="AD971" s="181">
        <f>IF(B971="NET","",IF(B971="","",IFERROR(VLOOKUP(AC971,EAN!$A:$B,2,FALSE),"MANGLER - MÅ OPPDATERE EAN-FANEN")))</f>
        <v>7048652275400</v>
      </c>
      <c r="AE971" s="180">
        <f t="shared" si="56"/>
        <v>0</v>
      </c>
      <c r="AF971" s="180">
        <f t="shared" si="57"/>
        <v>0</v>
      </c>
      <c r="AH971" s="133">
        <f>IF(B971="NET","",IFERROR(VLOOKUP(AD971,'2) Order Form'!$W$9:$W$684,1,FALSE),"Ikke med I order form"))</f>
        <v>7048652275400</v>
      </c>
      <c r="AJ971" s="159"/>
      <c r="AK971" s="149"/>
      <c r="AL971" s="182"/>
      <c r="AM971" s="182"/>
      <c r="AN971" s="183"/>
      <c r="AP971" s="149"/>
      <c r="AQ971" s="149"/>
      <c r="AR971" s="182"/>
      <c r="AS971" s="182"/>
      <c r="AT971" s="182"/>
    </row>
    <row r="972" spans="1:46" x14ac:dyDescent="0.2">
      <c r="A972" s="155">
        <v>828076</v>
      </c>
      <c r="B972" t="s">
        <v>292</v>
      </c>
      <c r="H972" s="155">
        <v>202137</v>
      </c>
      <c r="I972" s="155">
        <v>202137</v>
      </c>
      <c r="J972" s="155">
        <v>202137</v>
      </c>
      <c r="K972" s="155">
        <v>202137</v>
      </c>
      <c r="L972" s="155">
        <v>202137</v>
      </c>
      <c r="M972" s="155">
        <v>202137</v>
      </c>
      <c r="N972" s="155">
        <v>202137</v>
      </c>
      <c r="O972" s="155">
        <v>202137</v>
      </c>
      <c r="P972" s="155">
        <v>202137</v>
      </c>
      <c r="Q972" s="155">
        <v>202137</v>
      </c>
      <c r="R972" s="155">
        <v>202137</v>
      </c>
      <c r="S972" s="155">
        <v>202137</v>
      </c>
      <c r="T972" s="155">
        <v>202137</v>
      </c>
      <c r="U972" s="155">
        <v>202137</v>
      </c>
      <c r="V972" s="155">
        <v>202137</v>
      </c>
      <c r="W972" s="155">
        <v>202137</v>
      </c>
      <c r="X972" s="155">
        <v>202137</v>
      </c>
      <c r="Y972" s="155">
        <v>202137</v>
      </c>
      <c r="Z972" s="155">
        <v>202137</v>
      </c>
      <c r="AA972" s="155">
        <v>202137</v>
      </c>
      <c r="AC972" s="180" t="str">
        <f t="shared" si="58"/>
        <v>828076-</v>
      </c>
      <c r="AD972" s="181" t="str">
        <f>IF(B972="NET","",IF(B972="","",IFERROR(VLOOKUP(AC972,EAN!$A:$B,2,FALSE),"MANGLER - MÅ OPPDATERE EAN-FANEN")))</f>
        <v/>
      </c>
      <c r="AE972" s="180">
        <f t="shared" si="56"/>
        <v>202137</v>
      </c>
      <c r="AF972" s="180">
        <f t="shared" si="57"/>
        <v>202137</v>
      </c>
      <c r="AH972" s="149" t="str">
        <f>IF(B972="NET","",IFERROR(VLOOKUP(AD972,'2) Order Form'!$W$9:$W$684,1,FALSE),"Ikke med I order form"))</f>
        <v/>
      </c>
      <c r="AI972" s="171"/>
      <c r="AJ972" s="171"/>
      <c r="AK972" s="149"/>
      <c r="AL972" s="182"/>
      <c r="AM972" s="182"/>
      <c r="AN972" s="183"/>
      <c r="AP972" s="149"/>
      <c r="AQ972" s="149"/>
      <c r="AR972" s="182"/>
      <c r="AS972" s="182"/>
      <c r="AT972" s="182"/>
    </row>
    <row r="973" spans="1:46" x14ac:dyDescent="0.2">
      <c r="A973">
        <v>828076</v>
      </c>
      <c r="B973" t="s">
        <v>741</v>
      </c>
      <c r="C973" t="s">
        <v>4226</v>
      </c>
      <c r="D973" t="s">
        <v>4303</v>
      </c>
      <c r="E973" t="s">
        <v>4299</v>
      </c>
      <c r="F973" t="s">
        <v>69</v>
      </c>
      <c r="G973" t="s">
        <v>128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C973" s="180" t="str">
        <f t="shared" si="58"/>
        <v>828076-55504-XS</v>
      </c>
      <c r="AD973" s="181" t="str">
        <f>IF(B973="NET","",IF(B973="","",IFERROR(VLOOKUP(AC973,EAN!$A:$B,2,FALSE),"MANGLER - MÅ OPPDATERE EAN-FANEN")))</f>
        <v>MANGLER - MÅ OPPDATERE EAN-FANEN</v>
      </c>
      <c r="AE973" s="180">
        <f t="shared" si="56"/>
        <v>0</v>
      </c>
      <c r="AF973" s="180">
        <f t="shared" si="57"/>
        <v>0</v>
      </c>
      <c r="AH973" s="149" t="str">
        <f>IF(B973="NET","",IFERROR(VLOOKUP(AD973,'2) Order Form'!$W$9:$W$684,1,FALSE),"Ikke med I order form"))</f>
        <v>Ikke med I order form</v>
      </c>
      <c r="AI973" s="171"/>
      <c r="AJ973" s="171"/>
      <c r="AK973" s="149"/>
      <c r="AL973" s="182"/>
      <c r="AM973" s="182"/>
      <c r="AN973" s="183"/>
      <c r="AP973" s="149"/>
      <c r="AQ973" s="149"/>
      <c r="AR973" s="182"/>
      <c r="AS973" s="182"/>
      <c r="AT973" s="182"/>
    </row>
    <row r="974" spans="1:46" x14ac:dyDescent="0.2">
      <c r="A974">
        <v>828076</v>
      </c>
      <c r="B974" t="s">
        <v>741</v>
      </c>
      <c r="C974" t="s">
        <v>4226</v>
      </c>
      <c r="D974" t="s">
        <v>4298</v>
      </c>
      <c r="E974" t="s">
        <v>4299</v>
      </c>
      <c r="F974" t="s">
        <v>8</v>
      </c>
      <c r="G974" t="s">
        <v>128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C974" s="180" t="str">
        <f t="shared" si="58"/>
        <v>828076-55504-S</v>
      </c>
      <c r="AD974" s="181" t="str">
        <f>IF(B974="NET","",IF(B974="","",IFERROR(VLOOKUP(AC974,EAN!$A:$B,2,FALSE),"MANGLER - MÅ OPPDATERE EAN-FANEN")))</f>
        <v>MANGLER - MÅ OPPDATERE EAN-FANEN</v>
      </c>
      <c r="AE974" s="180">
        <f t="shared" si="56"/>
        <v>0</v>
      </c>
      <c r="AF974" s="180">
        <f t="shared" si="57"/>
        <v>0</v>
      </c>
      <c r="AH974" s="149" t="str">
        <f>IF(B974="NET","",IFERROR(VLOOKUP(AD974,'2) Order Form'!$W$9:$W$684,1,FALSE),"Ikke med I order form"))</f>
        <v>Ikke med I order form</v>
      </c>
      <c r="AI974" s="171"/>
      <c r="AJ974" s="171"/>
      <c r="AK974" s="149"/>
      <c r="AL974" s="182"/>
      <c r="AM974" s="182"/>
      <c r="AN974" s="183"/>
      <c r="AP974" s="149"/>
      <c r="AQ974" s="149"/>
      <c r="AR974" s="182"/>
      <c r="AS974" s="182"/>
      <c r="AT974" s="182"/>
    </row>
    <row r="975" spans="1:46" x14ac:dyDescent="0.2">
      <c r="A975">
        <v>828076</v>
      </c>
      <c r="B975" t="s">
        <v>741</v>
      </c>
      <c r="C975" t="s">
        <v>4226</v>
      </c>
      <c r="D975" t="s">
        <v>4300</v>
      </c>
      <c r="E975" t="s">
        <v>4299</v>
      </c>
      <c r="F975" t="s">
        <v>7</v>
      </c>
      <c r="G975" t="s">
        <v>128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C975" s="180" t="str">
        <f t="shared" si="58"/>
        <v>828076-55504-M</v>
      </c>
      <c r="AD975" s="181" t="str">
        <f>IF(B975="NET","",IF(B975="","",IFERROR(VLOOKUP(AC975,EAN!$A:$B,2,FALSE),"MANGLER - MÅ OPPDATERE EAN-FANEN")))</f>
        <v>MANGLER - MÅ OPPDATERE EAN-FANEN</v>
      </c>
      <c r="AE975" s="180">
        <f t="shared" si="56"/>
        <v>0</v>
      </c>
      <c r="AF975" s="180">
        <f t="shared" si="57"/>
        <v>0</v>
      </c>
      <c r="AH975" s="149" t="str">
        <f>IF(B975="NET","",IFERROR(VLOOKUP(AD975,'2) Order Form'!$W$9:$W$684,1,FALSE),"Ikke med I order form"))</f>
        <v>Ikke med I order form</v>
      </c>
      <c r="AI975" s="171"/>
      <c r="AJ975" s="171"/>
      <c r="AK975" s="149"/>
      <c r="AL975" s="182"/>
      <c r="AM975" s="182"/>
      <c r="AN975" s="183"/>
      <c r="AP975" s="149"/>
      <c r="AQ975" s="149"/>
      <c r="AR975" s="182"/>
      <c r="AS975" s="182"/>
      <c r="AT975" s="182"/>
    </row>
    <row r="976" spans="1:46" x14ac:dyDescent="0.2">
      <c r="A976">
        <v>828076</v>
      </c>
      <c r="B976" t="s">
        <v>741</v>
      </c>
      <c r="C976" t="s">
        <v>4226</v>
      </c>
      <c r="D976" t="s">
        <v>4301</v>
      </c>
      <c r="E976" t="s">
        <v>4299</v>
      </c>
      <c r="F976" t="s">
        <v>67</v>
      </c>
      <c r="G976" t="s">
        <v>128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C976" s="180" t="str">
        <f t="shared" si="58"/>
        <v>828076-55504-L</v>
      </c>
      <c r="AD976" s="181" t="str">
        <f>IF(B976="NET","",IF(B976="","",IFERROR(VLOOKUP(AC976,EAN!$A:$B,2,FALSE),"MANGLER - MÅ OPPDATERE EAN-FANEN")))</f>
        <v>MANGLER - MÅ OPPDATERE EAN-FANEN</v>
      </c>
      <c r="AE976" s="180">
        <f t="shared" si="56"/>
        <v>0</v>
      </c>
      <c r="AF976" s="180">
        <f t="shared" si="57"/>
        <v>0</v>
      </c>
      <c r="AH976" s="149" t="str">
        <f>IF(B976="NET","",IFERROR(VLOOKUP(AD976,'2) Order Form'!$W$9:$W$684,1,FALSE),"Ikke med I order form"))</f>
        <v>Ikke med I order form</v>
      </c>
      <c r="AI976" s="171"/>
      <c r="AJ976" s="171"/>
      <c r="AK976" s="149"/>
      <c r="AL976" s="182"/>
      <c r="AM976" s="182"/>
      <c r="AN976" s="183"/>
      <c r="AP976" s="149"/>
      <c r="AQ976" s="149"/>
      <c r="AR976" s="182"/>
      <c r="AS976" s="182"/>
      <c r="AT976" s="182"/>
    </row>
    <row r="977" spans="1:46" x14ac:dyDescent="0.2">
      <c r="A977">
        <v>828076</v>
      </c>
      <c r="B977" t="s">
        <v>741</v>
      </c>
      <c r="C977" t="s">
        <v>4226</v>
      </c>
      <c r="D977" t="s">
        <v>2158</v>
      </c>
      <c r="E977" t="s">
        <v>94</v>
      </c>
      <c r="F977" t="s">
        <v>69</v>
      </c>
      <c r="G977" t="s">
        <v>128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C977" s="180" t="str">
        <f t="shared" si="58"/>
        <v>828076-99901-XS</v>
      </c>
      <c r="AD977" s="181" t="str">
        <f>IF(B977="NET","",IF(B977="","",IFERROR(VLOOKUP(AC977,EAN!$A:$B,2,FALSE),"MANGLER - MÅ OPPDATERE EAN-FANEN")))</f>
        <v>MANGLER - MÅ OPPDATERE EAN-FANEN</v>
      </c>
      <c r="AE977" s="180">
        <f t="shared" si="56"/>
        <v>0</v>
      </c>
      <c r="AF977" s="180">
        <f t="shared" si="57"/>
        <v>0</v>
      </c>
      <c r="AH977" s="149" t="str">
        <f>IF(B977="NET","",IFERROR(VLOOKUP(AD977,'2) Order Form'!$W$9:$W$684,1,FALSE),"Ikke med I order form"))</f>
        <v>Ikke med I order form</v>
      </c>
      <c r="AI977" s="171"/>
      <c r="AJ977" s="171"/>
      <c r="AK977" s="149"/>
      <c r="AL977" s="182"/>
      <c r="AM977" s="182"/>
      <c r="AN977" s="183"/>
      <c r="AP977" s="149"/>
      <c r="AQ977" s="149"/>
      <c r="AR977" s="182"/>
      <c r="AS977" s="182"/>
      <c r="AT977" s="182"/>
    </row>
    <row r="978" spans="1:46" x14ac:dyDescent="0.2">
      <c r="A978">
        <v>828076</v>
      </c>
      <c r="B978" t="s">
        <v>741</v>
      </c>
      <c r="C978" t="s">
        <v>4226</v>
      </c>
      <c r="D978" t="s">
        <v>2152</v>
      </c>
      <c r="E978" t="s">
        <v>94</v>
      </c>
      <c r="F978" t="s">
        <v>8</v>
      </c>
      <c r="G978" t="s">
        <v>128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C978" s="180" t="str">
        <f t="shared" si="58"/>
        <v>828076-99901-S</v>
      </c>
      <c r="AD978" s="181" t="str">
        <f>IF(B978="NET","",IF(B978="","",IFERROR(VLOOKUP(AC978,EAN!$A:$B,2,FALSE),"MANGLER - MÅ OPPDATERE EAN-FANEN")))</f>
        <v>MANGLER - MÅ OPPDATERE EAN-FANEN</v>
      </c>
      <c r="AE978" s="180">
        <f t="shared" si="56"/>
        <v>0</v>
      </c>
      <c r="AF978" s="180">
        <f t="shared" si="57"/>
        <v>0</v>
      </c>
      <c r="AH978" s="133" t="str">
        <f>IF(B978="NET","",IFERROR(VLOOKUP(AD978,'2) Order Form'!$W$9:$W$684,1,FALSE),"Ikke med I order form"))</f>
        <v>Ikke med I order form</v>
      </c>
      <c r="AJ978" s="159"/>
      <c r="AK978" s="149"/>
      <c r="AL978" s="182"/>
      <c r="AM978" s="182"/>
      <c r="AN978" s="183"/>
      <c r="AP978" s="149"/>
      <c r="AQ978" s="149"/>
      <c r="AR978" s="182"/>
      <c r="AS978" s="182"/>
      <c r="AT978" s="182"/>
    </row>
    <row r="979" spans="1:46" x14ac:dyDescent="0.2">
      <c r="A979">
        <v>828076</v>
      </c>
      <c r="B979" t="s">
        <v>741</v>
      </c>
      <c r="C979" t="s">
        <v>4226</v>
      </c>
      <c r="D979" t="s">
        <v>2153</v>
      </c>
      <c r="E979" t="s">
        <v>94</v>
      </c>
      <c r="F979" t="s">
        <v>7</v>
      </c>
      <c r="G979" t="s">
        <v>128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C979" s="180" t="str">
        <f t="shared" si="58"/>
        <v>828076-99901-M</v>
      </c>
      <c r="AD979" s="181" t="str">
        <f>IF(B979="NET","",IF(B979="","",IFERROR(VLOOKUP(AC979,EAN!$A:$B,2,FALSE),"MANGLER - MÅ OPPDATERE EAN-FANEN")))</f>
        <v>MANGLER - MÅ OPPDATERE EAN-FANEN</v>
      </c>
      <c r="AE979" s="180">
        <f t="shared" si="56"/>
        <v>0</v>
      </c>
      <c r="AF979" s="180">
        <f t="shared" si="57"/>
        <v>0</v>
      </c>
      <c r="AH979" s="149" t="str">
        <f>IF(B979="NET","",IFERROR(VLOOKUP(AD979,'2) Order Form'!$W$9:$W$684,1,FALSE),"Ikke med I order form"))</f>
        <v>Ikke med I order form</v>
      </c>
      <c r="AI979" s="171"/>
      <c r="AJ979" s="171"/>
      <c r="AK979" s="149"/>
      <c r="AL979" s="182"/>
      <c r="AM979" s="182"/>
      <c r="AN979" s="183"/>
      <c r="AP979" s="149"/>
      <c r="AQ979" s="149"/>
      <c r="AR979" s="182"/>
      <c r="AS979" s="182"/>
      <c r="AT979" s="182"/>
    </row>
    <row r="980" spans="1:46" x14ac:dyDescent="0.2">
      <c r="A980">
        <v>828076</v>
      </c>
      <c r="B980" t="s">
        <v>741</v>
      </c>
      <c r="C980" t="s">
        <v>4226</v>
      </c>
      <c r="D980" t="s">
        <v>2154</v>
      </c>
      <c r="E980" t="s">
        <v>94</v>
      </c>
      <c r="F980" t="s">
        <v>67</v>
      </c>
      <c r="G980" t="s">
        <v>128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C980" s="180" t="str">
        <f t="shared" si="58"/>
        <v>828076-99901-L</v>
      </c>
      <c r="AD980" s="181" t="str">
        <f>IF(B980="NET","",IF(B980="","",IFERROR(VLOOKUP(AC980,EAN!$A:$B,2,FALSE),"MANGLER - MÅ OPPDATERE EAN-FANEN")))</f>
        <v>MANGLER - MÅ OPPDATERE EAN-FANEN</v>
      </c>
      <c r="AE980" s="180">
        <f t="shared" si="56"/>
        <v>0</v>
      </c>
      <c r="AF980" s="180">
        <f t="shared" si="57"/>
        <v>0</v>
      </c>
      <c r="AH980" s="149" t="str">
        <f>IF(B980="NET","",IFERROR(VLOOKUP(AD980,'2) Order Form'!$W$9:$W$684,1,FALSE),"Ikke med I order form"))</f>
        <v>Ikke med I order form</v>
      </c>
      <c r="AI980" s="171"/>
      <c r="AJ980" s="171"/>
      <c r="AK980" s="149"/>
      <c r="AL980" s="182"/>
      <c r="AM980" s="182"/>
      <c r="AN980" s="183"/>
      <c r="AP980" s="149"/>
      <c r="AQ980" s="149"/>
      <c r="AR980" s="182"/>
      <c r="AS980" s="182"/>
      <c r="AT980" s="182"/>
    </row>
    <row r="981" spans="1:46" x14ac:dyDescent="0.2">
      <c r="A981">
        <v>828076</v>
      </c>
      <c r="B981" t="s">
        <v>741</v>
      </c>
      <c r="C981" t="s">
        <v>4226</v>
      </c>
      <c r="D981" t="s">
        <v>698</v>
      </c>
      <c r="E981" t="s">
        <v>132</v>
      </c>
      <c r="F981" t="s">
        <v>69</v>
      </c>
      <c r="G981" t="s">
        <v>401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C981" s="180" t="str">
        <f t="shared" si="58"/>
        <v>828076-HYDRO-XS</v>
      </c>
      <c r="AD981" s="181">
        <f>IF(B981="NET","",IF(B981="","",IFERROR(VLOOKUP(AC981,EAN!$A:$B,2,FALSE),"MANGLER - MÅ OPPDATERE EAN-FANEN")))</f>
        <v>7048652275448</v>
      </c>
      <c r="AE981" s="180">
        <f t="shared" si="56"/>
        <v>0</v>
      </c>
      <c r="AF981" s="180">
        <f t="shared" si="57"/>
        <v>0</v>
      </c>
      <c r="AH981" s="149" t="str">
        <f>IF(B981="NET","",IFERROR(VLOOKUP(AD981,'2) Order Form'!$W$9:$W$684,1,FALSE),"Ikke med I order form"))</f>
        <v>Ikke med I order form</v>
      </c>
      <c r="AI981" s="171"/>
      <c r="AJ981" s="171"/>
      <c r="AK981" s="149"/>
      <c r="AL981" s="182"/>
      <c r="AM981" s="182"/>
      <c r="AN981" s="183"/>
      <c r="AP981" s="149"/>
      <c r="AQ981" s="149"/>
      <c r="AR981" s="182"/>
      <c r="AS981" s="182"/>
      <c r="AT981" s="182"/>
    </row>
    <row r="982" spans="1:46" x14ac:dyDescent="0.2">
      <c r="A982">
        <v>828076</v>
      </c>
      <c r="B982" t="s">
        <v>741</v>
      </c>
      <c r="C982" t="s">
        <v>4226</v>
      </c>
      <c r="D982" t="s">
        <v>159</v>
      </c>
      <c r="E982" t="s">
        <v>132</v>
      </c>
      <c r="F982" t="s">
        <v>8</v>
      </c>
      <c r="G982" t="s">
        <v>401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C982" s="180" t="str">
        <f t="shared" si="58"/>
        <v>828076-HYDRO-S</v>
      </c>
      <c r="AD982" s="181">
        <f>IF(B982="NET","",IF(B982="","",IFERROR(VLOOKUP(AC982,EAN!$A:$B,2,FALSE),"MANGLER - MÅ OPPDATERE EAN-FANEN")))</f>
        <v>7048652275431</v>
      </c>
      <c r="AE982" s="180">
        <f t="shared" si="56"/>
        <v>0</v>
      </c>
      <c r="AF982" s="180">
        <f t="shared" si="57"/>
        <v>0</v>
      </c>
      <c r="AH982" s="149" t="str">
        <f>IF(B982="NET","",IFERROR(VLOOKUP(AD982,'2) Order Form'!$W$9:$W$684,1,FALSE),"Ikke med I order form"))</f>
        <v>Ikke med I order form</v>
      </c>
      <c r="AI982" s="171"/>
      <c r="AJ982" s="171"/>
      <c r="AK982" s="149"/>
      <c r="AL982" s="182"/>
      <c r="AM982" s="182"/>
      <c r="AN982" s="183"/>
      <c r="AP982" s="184"/>
      <c r="AQ982" s="149"/>
      <c r="AR982" s="182"/>
      <c r="AS982" s="182"/>
      <c r="AT982" s="182"/>
    </row>
    <row r="983" spans="1:46" x14ac:dyDescent="0.2">
      <c r="A983">
        <v>828076</v>
      </c>
      <c r="B983" t="s">
        <v>741</v>
      </c>
      <c r="C983" t="s">
        <v>4226</v>
      </c>
      <c r="D983" t="s">
        <v>160</v>
      </c>
      <c r="E983" t="s">
        <v>132</v>
      </c>
      <c r="F983" t="s">
        <v>7</v>
      </c>
      <c r="G983" t="s">
        <v>401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C983" s="180" t="str">
        <f t="shared" si="58"/>
        <v>828076-HYDRO-M</v>
      </c>
      <c r="AD983" s="181">
        <f>IF(B983="NET","",IF(B983="","",IFERROR(VLOOKUP(AC983,EAN!$A:$B,2,FALSE),"MANGLER - MÅ OPPDATERE EAN-FANEN")))</f>
        <v>7048652275424</v>
      </c>
      <c r="AE983" s="180">
        <f t="shared" si="56"/>
        <v>0</v>
      </c>
      <c r="AF983" s="180">
        <f t="shared" si="57"/>
        <v>0</v>
      </c>
      <c r="AH983" s="149" t="str">
        <f>IF(B983="NET","",IFERROR(VLOOKUP(AD983,'2) Order Form'!$W$9:$W$684,1,FALSE),"Ikke med I order form"))</f>
        <v>Ikke med I order form</v>
      </c>
      <c r="AI983" s="171"/>
      <c r="AJ983" s="171"/>
      <c r="AK983" s="149"/>
      <c r="AL983" s="182"/>
      <c r="AM983" s="182"/>
      <c r="AN983" s="183"/>
      <c r="AP983" s="184"/>
      <c r="AQ983" s="149"/>
      <c r="AR983" s="182"/>
      <c r="AS983" s="182"/>
      <c r="AT983" s="182"/>
    </row>
    <row r="984" spans="1:46" x14ac:dyDescent="0.2">
      <c r="A984">
        <v>828076</v>
      </c>
      <c r="B984" t="s">
        <v>741</v>
      </c>
      <c r="C984" t="s">
        <v>4226</v>
      </c>
      <c r="D984" t="s">
        <v>161</v>
      </c>
      <c r="E984" t="s">
        <v>132</v>
      </c>
      <c r="F984" t="s">
        <v>67</v>
      </c>
      <c r="G984" t="s">
        <v>401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C984" s="180" t="str">
        <f t="shared" si="58"/>
        <v>828076-HYDRO-L</v>
      </c>
      <c r="AD984" s="181">
        <f>IF(B984="NET","",IF(B984="","",IFERROR(VLOOKUP(AC984,EAN!$A:$B,2,FALSE),"MANGLER - MÅ OPPDATERE EAN-FANEN")))</f>
        <v>7048652275417</v>
      </c>
      <c r="AE984" s="180">
        <f t="shared" si="56"/>
        <v>0</v>
      </c>
      <c r="AF984" s="180">
        <f t="shared" si="57"/>
        <v>0</v>
      </c>
      <c r="AH984" s="149" t="str">
        <f>IF(B984="NET","",IFERROR(VLOOKUP(AD984,'2) Order Form'!$W$9:$W$684,1,FALSE),"Ikke med I order form"))</f>
        <v>Ikke med I order form</v>
      </c>
      <c r="AI984" s="171"/>
      <c r="AJ984" s="171"/>
      <c r="AK984" s="149"/>
      <c r="AL984" s="182"/>
      <c r="AM984" s="182"/>
      <c r="AN984" s="183"/>
      <c r="AP984" s="184"/>
      <c r="AQ984" s="149"/>
      <c r="AR984" s="182"/>
      <c r="AS984" s="182"/>
      <c r="AT984" s="182"/>
    </row>
    <row r="985" spans="1:46" x14ac:dyDescent="0.2">
      <c r="A985">
        <v>828076</v>
      </c>
      <c r="B985" t="s">
        <v>741</v>
      </c>
      <c r="C985" t="s">
        <v>4226</v>
      </c>
      <c r="D985" t="s">
        <v>742</v>
      </c>
      <c r="E985" t="s">
        <v>518</v>
      </c>
      <c r="F985" t="s">
        <v>69</v>
      </c>
      <c r="G985" t="s">
        <v>401</v>
      </c>
      <c r="H985">
        <v>7</v>
      </c>
      <c r="I985">
        <v>7</v>
      </c>
      <c r="J985">
        <v>7</v>
      </c>
      <c r="K985">
        <v>7</v>
      </c>
      <c r="L985">
        <v>7</v>
      </c>
      <c r="M985">
        <v>7</v>
      </c>
      <c r="N985">
        <v>7</v>
      </c>
      <c r="O985">
        <v>7</v>
      </c>
      <c r="P985">
        <v>7</v>
      </c>
      <c r="Q985">
        <v>7</v>
      </c>
      <c r="R985">
        <v>7</v>
      </c>
      <c r="S985">
        <v>7</v>
      </c>
      <c r="T985">
        <v>7</v>
      </c>
      <c r="U985">
        <v>7</v>
      </c>
      <c r="V985">
        <v>7</v>
      </c>
      <c r="W985">
        <v>7</v>
      </c>
      <c r="X985">
        <v>7</v>
      </c>
      <c r="Y985">
        <v>7</v>
      </c>
      <c r="Z985">
        <v>7</v>
      </c>
      <c r="AA985">
        <v>7</v>
      </c>
      <c r="AC985" s="180" t="str">
        <f t="shared" si="58"/>
        <v>828076-LTGRY-XS</v>
      </c>
      <c r="AD985" s="181">
        <f>IF(B985="NET","",IF(B985="","",IFERROR(VLOOKUP(AC985,EAN!$A:$B,2,FALSE),"MANGLER - MÅ OPPDATERE EAN-FANEN")))</f>
        <v>7048652275486</v>
      </c>
      <c r="AE985" s="180">
        <f t="shared" si="56"/>
        <v>7</v>
      </c>
      <c r="AF985" s="180">
        <f t="shared" si="57"/>
        <v>7</v>
      </c>
      <c r="AH985" s="133">
        <f>IF(B985="NET","",IFERROR(VLOOKUP(AD985,'2) Order Form'!$W$9:$W$684,1,FALSE),"Ikke med I order form"))</f>
        <v>7048652275486</v>
      </c>
      <c r="AJ985" s="159"/>
      <c r="AK985" s="149"/>
      <c r="AL985" s="182"/>
      <c r="AM985" s="182"/>
      <c r="AN985" s="183"/>
      <c r="AP985" s="184"/>
      <c r="AQ985" s="149"/>
      <c r="AR985" s="182"/>
      <c r="AS985" s="182"/>
      <c r="AT985" s="182"/>
    </row>
    <row r="986" spans="1:46" x14ac:dyDescent="0.2">
      <c r="A986">
        <v>828076</v>
      </c>
      <c r="B986" t="s">
        <v>741</v>
      </c>
      <c r="C986" t="s">
        <v>4226</v>
      </c>
      <c r="D986" t="s">
        <v>517</v>
      </c>
      <c r="E986" t="s">
        <v>518</v>
      </c>
      <c r="F986" t="s">
        <v>8</v>
      </c>
      <c r="G986" t="s">
        <v>401</v>
      </c>
      <c r="H986">
        <v>30</v>
      </c>
      <c r="I986">
        <v>30</v>
      </c>
      <c r="J986">
        <v>30</v>
      </c>
      <c r="K986">
        <v>30</v>
      </c>
      <c r="L986">
        <v>30</v>
      </c>
      <c r="M986">
        <v>30</v>
      </c>
      <c r="N986">
        <v>30</v>
      </c>
      <c r="O986">
        <v>30</v>
      </c>
      <c r="P986">
        <v>30</v>
      </c>
      <c r="Q986">
        <v>30</v>
      </c>
      <c r="R986">
        <v>30</v>
      </c>
      <c r="S986">
        <v>30</v>
      </c>
      <c r="T986">
        <v>30</v>
      </c>
      <c r="U986">
        <v>30</v>
      </c>
      <c r="V986">
        <v>30</v>
      </c>
      <c r="W986">
        <v>30</v>
      </c>
      <c r="X986">
        <v>30</v>
      </c>
      <c r="Y986">
        <v>30</v>
      </c>
      <c r="Z986">
        <v>30</v>
      </c>
      <c r="AA986">
        <v>30</v>
      </c>
      <c r="AC986" s="180" t="str">
        <f t="shared" si="58"/>
        <v>828076-LTGRY-S</v>
      </c>
      <c r="AD986" s="181">
        <f>IF(B986="NET","",IF(B986="","",IFERROR(VLOOKUP(AC986,EAN!$A:$B,2,FALSE),"MANGLER - MÅ OPPDATERE EAN-FANEN")))</f>
        <v>7048652275479</v>
      </c>
      <c r="AE986" s="180">
        <f t="shared" si="56"/>
        <v>30</v>
      </c>
      <c r="AF986" s="180">
        <f t="shared" si="57"/>
        <v>30</v>
      </c>
      <c r="AH986" s="133">
        <f>IF(B986="NET","",IFERROR(VLOOKUP(AD986,'2) Order Form'!$W$9:$W$684,1,FALSE),"Ikke med I order form"))</f>
        <v>7048652275479</v>
      </c>
      <c r="AJ986" s="159"/>
      <c r="AK986" s="149"/>
      <c r="AL986" s="182"/>
      <c r="AM986" s="182"/>
      <c r="AN986" s="183"/>
      <c r="AP986" s="184"/>
      <c r="AQ986" s="149"/>
      <c r="AR986" s="182"/>
      <c r="AS986" s="182"/>
      <c r="AT986" s="182"/>
    </row>
    <row r="987" spans="1:46" x14ac:dyDescent="0.2">
      <c r="A987">
        <v>828076</v>
      </c>
      <c r="B987" t="s">
        <v>741</v>
      </c>
      <c r="C987" t="s">
        <v>4226</v>
      </c>
      <c r="D987" t="s">
        <v>519</v>
      </c>
      <c r="E987" t="s">
        <v>518</v>
      </c>
      <c r="F987" t="s">
        <v>7</v>
      </c>
      <c r="G987" t="s">
        <v>401</v>
      </c>
      <c r="H987">
        <v>45</v>
      </c>
      <c r="I987">
        <v>45</v>
      </c>
      <c r="J987">
        <v>45</v>
      </c>
      <c r="K987">
        <v>45</v>
      </c>
      <c r="L987">
        <v>45</v>
      </c>
      <c r="M987">
        <v>45</v>
      </c>
      <c r="N987">
        <v>45</v>
      </c>
      <c r="O987">
        <v>45</v>
      </c>
      <c r="P987">
        <v>45</v>
      </c>
      <c r="Q987">
        <v>45</v>
      </c>
      <c r="R987">
        <v>45</v>
      </c>
      <c r="S987">
        <v>45</v>
      </c>
      <c r="T987">
        <v>45</v>
      </c>
      <c r="U987">
        <v>45</v>
      </c>
      <c r="V987">
        <v>45</v>
      </c>
      <c r="W987">
        <v>45</v>
      </c>
      <c r="X987">
        <v>45</v>
      </c>
      <c r="Y987">
        <v>45</v>
      </c>
      <c r="Z987">
        <v>45</v>
      </c>
      <c r="AA987">
        <v>45</v>
      </c>
      <c r="AC987" s="180" t="str">
        <f t="shared" si="58"/>
        <v>828076-LTGRY-M</v>
      </c>
      <c r="AD987" s="181">
        <f>IF(B987="NET","",IF(B987="","",IFERROR(VLOOKUP(AC987,EAN!$A:$B,2,FALSE),"MANGLER - MÅ OPPDATERE EAN-FANEN")))</f>
        <v>7048652275462</v>
      </c>
      <c r="AE987" s="180">
        <f t="shared" si="56"/>
        <v>45</v>
      </c>
      <c r="AF987" s="180">
        <f t="shared" si="57"/>
        <v>45</v>
      </c>
      <c r="AH987" s="133">
        <f>IF(B987="NET","",IFERROR(VLOOKUP(AD987,'2) Order Form'!$W$9:$W$684,1,FALSE),"Ikke med I order form"))</f>
        <v>7048652275462</v>
      </c>
      <c r="AJ987" s="159"/>
      <c r="AK987" s="149"/>
      <c r="AL987" s="182"/>
      <c r="AM987" s="182"/>
      <c r="AN987" s="183"/>
      <c r="AP987" s="184"/>
      <c r="AQ987" s="149"/>
      <c r="AR987" s="182"/>
      <c r="AS987" s="182"/>
      <c r="AT987" s="182"/>
    </row>
    <row r="988" spans="1:46" x14ac:dyDescent="0.2">
      <c r="A988">
        <v>828076</v>
      </c>
      <c r="B988" t="s">
        <v>741</v>
      </c>
      <c r="C988" t="s">
        <v>4226</v>
      </c>
      <c r="D988" t="s">
        <v>520</v>
      </c>
      <c r="E988" t="s">
        <v>518</v>
      </c>
      <c r="F988" t="s">
        <v>67</v>
      </c>
      <c r="G988" t="s">
        <v>401</v>
      </c>
      <c r="H988">
        <v>6</v>
      </c>
      <c r="I988">
        <v>6</v>
      </c>
      <c r="J988">
        <v>6</v>
      </c>
      <c r="K988">
        <v>6</v>
      </c>
      <c r="L988">
        <v>6</v>
      </c>
      <c r="M988">
        <v>6</v>
      </c>
      <c r="N988">
        <v>6</v>
      </c>
      <c r="O988">
        <v>6</v>
      </c>
      <c r="P988">
        <v>6</v>
      </c>
      <c r="Q988">
        <v>6</v>
      </c>
      <c r="R988">
        <v>6</v>
      </c>
      <c r="S988">
        <v>6</v>
      </c>
      <c r="T988">
        <v>6</v>
      </c>
      <c r="U988">
        <v>6</v>
      </c>
      <c r="V988">
        <v>6</v>
      </c>
      <c r="W988">
        <v>6</v>
      </c>
      <c r="X988">
        <v>6</v>
      </c>
      <c r="Y988">
        <v>6</v>
      </c>
      <c r="Z988">
        <v>6</v>
      </c>
      <c r="AA988">
        <v>6</v>
      </c>
      <c r="AC988" s="180" t="str">
        <f t="shared" si="58"/>
        <v>828076-LTGRY-L</v>
      </c>
      <c r="AD988" s="181">
        <f>IF(B988="NET","",IF(B988="","",IFERROR(VLOOKUP(AC988,EAN!$A:$B,2,FALSE),"MANGLER - MÅ OPPDATERE EAN-FANEN")))</f>
        <v>7048652275455</v>
      </c>
      <c r="AE988" s="180">
        <f t="shared" si="56"/>
        <v>6</v>
      </c>
      <c r="AF988" s="180">
        <f t="shared" si="57"/>
        <v>6</v>
      </c>
      <c r="AH988" s="133">
        <f>IF(B988="NET","",IFERROR(VLOOKUP(AD988,'2) Order Form'!$W$9:$W$684,1,FALSE),"Ikke med I order form"))</f>
        <v>7048652275455</v>
      </c>
      <c r="AJ988" s="159"/>
      <c r="AK988" s="149"/>
      <c r="AL988" s="182"/>
      <c r="AM988" s="182"/>
      <c r="AN988" s="183"/>
      <c r="AP988" s="184"/>
      <c r="AQ988" s="149"/>
      <c r="AR988" s="182"/>
      <c r="AS988" s="182"/>
      <c r="AT988" s="182"/>
    </row>
    <row r="989" spans="1:46" x14ac:dyDescent="0.2">
      <c r="A989">
        <v>828076</v>
      </c>
      <c r="B989" t="s">
        <v>741</v>
      </c>
      <c r="C989" t="s">
        <v>4226</v>
      </c>
      <c r="D989" t="s">
        <v>221</v>
      </c>
      <c r="E989" t="s">
        <v>101</v>
      </c>
      <c r="F989" t="s">
        <v>69</v>
      </c>
      <c r="G989" t="s">
        <v>401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C989" s="180" t="str">
        <f t="shared" si="58"/>
        <v>828076-MARVL-XS</v>
      </c>
      <c r="AD989" s="181">
        <f>IF(B989="NET","",IF(B989="","",IFERROR(VLOOKUP(AC989,EAN!$A:$B,2,FALSE),"MANGLER - MÅ OPPDATERE EAN-FANEN")))</f>
        <v>7048652539007</v>
      </c>
      <c r="AE989" s="180">
        <f t="shared" si="56"/>
        <v>0</v>
      </c>
      <c r="AF989" s="180">
        <f t="shared" si="57"/>
        <v>0</v>
      </c>
      <c r="AH989" s="133">
        <f>IF(B989="NET","",IFERROR(VLOOKUP(AD989,'2) Order Form'!$W$9:$W$684,1,FALSE),"Ikke med I order form"))</f>
        <v>7048652539007</v>
      </c>
      <c r="AJ989" s="159"/>
      <c r="AK989" s="149"/>
      <c r="AL989" s="182"/>
      <c r="AM989" s="182"/>
      <c r="AN989" s="183"/>
      <c r="AP989" s="184"/>
      <c r="AQ989" s="149"/>
      <c r="AR989" s="182"/>
      <c r="AS989" s="182"/>
      <c r="AT989" s="182"/>
    </row>
    <row r="990" spans="1:46" x14ac:dyDescent="0.2">
      <c r="A990">
        <v>828076</v>
      </c>
      <c r="B990" t="s">
        <v>741</v>
      </c>
      <c r="C990" t="s">
        <v>4226</v>
      </c>
      <c r="D990" t="s">
        <v>156</v>
      </c>
      <c r="E990" t="s">
        <v>101</v>
      </c>
      <c r="F990" t="s">
        <v>8</v>
      </c>
      <c r="G990" t="s">
        <v>401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C990" s="180" t="str">
        <f t="shared" si="58"/>
        <v>828076-MARVL-S</v>
      </c>
      <c r="AD990" s="181">
        <f>IF(B990="NET","",IF(B990="","",IFERROR(VLOOKUP(AC990,EAN!$A:$B,2,FALSE),"MANGLER - MÅ OPPDATERE EAN-FANEN")))</f>
        <v>7048652538994</v>
      </c>
      <c r="AE990" s="180">
        <f t="shared" si="56"/>
        <v>0</v>
      </c>
      <c r="AF990" s="180">
        <f t="shared" si="57"/>
        <v>0</v>
      </c>
      <c r="AH990" s="133">
        <f>IF(B990="NET","",IFERROR(VLOOKUP(AD990,'2) Order Form'!$W$9:$W$684,1,FALSE),"Ikke med I order form"))</f>
        <v>7048652538994</v>
      </c>
      <c r="AJ990" s="159"/>
      <c r="AK990" s="149"/>
      <c r="AL990" s="182"/>
      <c r="AM990" s="182"/>
      <c r="AN990" s="183"/>
      <c r="AP990" s="184"/>
      <c r="AQ990" s="149"/>
      <c r="AR990" s="182"/>
      <c r="AS990" s="182"/>
      <c r="AT990" s="182"/>
    </row>
    <row r="991" spans="1:46" x14ac:dyDescent="0.2">
      <c r="A991">
        <v>828076</v>
      </c>
      <c r="B991" t="s">
        <v>741</v>
      </c>
      <c r="C991" t="s">
        <v>4226</v>
      </c>
      <c r="D991" t="s">
        <v>157</v>
      </c>
      <c r="E991" t="s">
        <v>101</v>
      </c>
      <c r="F991" t="s">
        <v>7</v>
      </c>
      <c r="G991" t="s">
        <v>401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C991" s="180" t="str">
        <f t="shared" si="58"/>
        <v>828076-MARVL-M</v>
      </c>
      <c r="AD991" s="181">
        <f>IF(B991="NET","",IF(B991="","",IFERROR(VLOOKUP(AC991,EAN!$A:$B,2,FALSE),"MANGLER - MÅ OPPDATERE EAN-FANEN")))</f>
        <v>7048652538987</v>
      </c>
      <c r="AE991" s="180">
        <f t="shared" si="56"/>
        <v>0</v>
      </c>
      <c r="AF991" s="180">
        <f t="shared" si="57"/>
        <v>0</v>
      </c>
      <c r="AH991" s="133">
        <f>IF(B991="NET","",IFERROR(VLOOKUP(AD991,'2) Order Form'!$W$9:$W$684,1,FALSE),"Ikke med I order form"))</f>
        <v>7048652538987</v>
      </c>
      <c r="AJ991" s="159"/>
      <c r="AK991" s="149"/>
      <c r="AL991" s="182"/>
      <c r="AM991" s="182"/>
      <c r="AN991" s="183"/>
      <c r="AP991" s="184"/>
      <c r="AQ991" s="149"/>
      <c r="AR991" s="182"/>
      <c r="AS991" s="182"/>
      <c r="AT991" s="182"/>
    </row>
    <row r="992" spans="1:46" x14ac:dyDescent="0.2">
      <c r="A992">
        <v>828076</v>
      </c>
      <c r="B992" t="s">
        <v>741</v>
      </c>
      <c r="C992" t="s">
        <v>4226</v>
      </c>
      <c r="D992" t="s">
        <v>158</v>
      </c>
      <c r="E992" t="s">
        <v>101</v>
      </c>
      <c r="F992" t="s">
        <v>67</v>
      </c>
      <c r="G992" t="s">
        <v>401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C992" s="180" t="str">
        <f t="shared" si="58"/>
        <v>828076-MARVL-L</v>
      </c>
      <c r="AD992" s="181">
        <f>IF(B992="NET","",IF(B992="","",IFERROR(VLOOKUP(AC992,EAN!$A:$B,2,FALSE),"MANGLER - MÅ OPPDATERE EAN-FANEN")))</f>
        <v>7048652538970</v>
      </c>
      <c r="AE992" s="180">
        <f t="shared" si="56"/>
        <v>0</v>
      </c>
      <c r="AF992" s="180">
        <f t="shared" si="57"/>
        <v>0</v>
      </c>
      <c r="AH992" s="133">
        <f>IF(B992="NET","",IFERROR(VLOOKUP(AD992,'2) Order Form'!$W$9:$W$684,1,FALSE),"Ikke med I order form"))</f>
        <v>7048652538970</v>
      </c>
      <c r="AJ992" s="159"/>
      <c r="AK992" s="149"/>
      <c r="AL992" s="182"/>
      <c r="AM992" s="182"/>
      <c r="AN992" s="183"/>
      <c r="AP992" s="184"/>
      <c r="AQ992" s="149"/>
      <c r="AR992" s="182"/>
      <c r="AS992" s="182"/>
      <c r="AT992" s="182"/>
    </row>
    <row r="993" spans="1:46" x14ac:dyDescent="0.2">
      <c r="A993" s="155">
        <v>828077</v>
      </c>
      <c r="B993" t="s">
        <v>292</v>
      </c>
      <c r="H993" s="155">
        <v>202137</v>
      </c>
      <c r="I993" s="155">
        <v>202137</v>
      </c>
      <c r="J993" s="155">
        <v>202137</v>
      </c>
      <c r="K993" s="155">
        <v>202137</v>
      </c>
      <c r="L993" s="155">
        <v>202137</v>
      </c>
      <c r="M993" s="155">
        <v>202137</v>
      </c>
      <c r="N993" s="155">
        <v>202137</v>
      </c>
      <c r="O993" s="155">
        <v>202137</v>
      </c>
      <c r="P993" s="155">
        <v>202137</v>
      </c>
      <c r="Q993" s="155">
        <v>202137</v>
      </c>
      <c r="R993" s="155">
        <v>202137</v>
      </c>
      <c r="S993" s="155">
        <v>202137</v>
      </c>
      <c r="T993" s="155">
        <v>202137</v>
      </c>
      <c r="U993" s="155">
        <v>202137</v>
      </c>
      <c r="V993" s="155">
        <v>202137</v>
      </c>
      <c r="W993" s="155">
        <v>202137</v>
      </c>
      <c r="X993" s="155">
        <v>202137</v>
      </c>
      <c r="Y993" s="155">
        <v>202137</v>
      </c>
      <c r="Z993" s="155">
        <v>202137</v>
      </c>
      <c r="AA993" s="155">
        <v>202137</v>
      </c>
      <c r="AC993" s="180" t="str">
        <f t="shared" si="58"/>
        <v>828077-</v>
      </c>
      <c r="AD993" s="181" t="str">
        <f>IF(B993="NET","",IF(B993="","",IFERROR(VLOOKUP(AC993,EAN!$A:$B,2,FALSE),"MANGLER - MÅ OPPDATERE EAN-FANEN")))</f>
        <v/>
      </c>
      <c r="AE993" s="180">
        <f t="shared" si="56"/>
        <v>202137</v>
      </c>
      <c r="AF993" s="180">
        <f t="shared" si="57"/>
        <v>202137</v>
      </c>
      <c r="AH993" s="133" t="str">
        <f>IF(B993="NET","",IFERROR(VLOOKUP(AD993,'2) Order Form'!$W$9:$W$684,1,FALSE),"Ikke med I order form"))</f>
        <v/>
      </c>
      <c r="AJ993" s="159"/>
      <c r="AK993" s="149"/>
      <c r="AL993" s="182"/>
      <c r="AM993" s="182"/>
      <c r="AN993" s="183"/>
      <c r="AP993" s="184"/>
      <c r="AQ993" s="149"/>
      <c r="AR993" s="182"/>
      <c r="AS993" s="182"/>
      <c r="AT993" s="182"/>
    </row>
    <row r="994" spans="1:46" x14ac:dyDescent="0.2">
      <c r="A994">
        <v>828077</v>
      </c>
      <c r="B994" t="s">
        <v>743</v>
      </c>
      <c r="C994" t="s">
        <v>4226</v>
      </c>
      <c r="D994" t="s">
        <v>2209</v>
      </c>
      <c r="E994" t="s">
        <v>2210</v>
      </c>
      <c r="F994" t="s">
        <v>8</v>
      </c>
      <c r="G994" t="s">
        <v>128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C994" s="180" t="str">
        <f t="shared" si="58"/>
        <v>828077-88002-S</v>
      </c>
      <c r="AD994" s="181" t="str">
        <f>IF(B994="NET","",IF(B994="","",IFERROR(VLOOKUP(AC994,EAN!$A:$B,2,FALSE),"MANGLER - MÅ OPPDATERE EAN-FANEN")))</f>
        <v>MANGLER - MÅ OPPDATERE EAN-FANEN</v>
      </c>
      <c r="AE994" s="180">
        <f t="shared" si="56"/>
        <v>0</v>
      </c>
      <c r="AF994" s="180">
        <f t="shared" si="57"/>
        <v>0</v>
      </c>
      <c r="AH994" s="133" t="str">
        <f>IF(B994="NET","",IFERROR(VLOOKUP(AD994,'2) Order Form'!$W$9:$W$684,1,FALSE),"Ikke med I order form"))</f>
        <v>Ikke med I order form</v>
      </c>
      <c r="AJ994" s="159"/>
      <c r="AK994" s="149"/>
      <c r="AL994" s="182"/>
      <c r="AM994" s="182"/>
      <c r="AN994" s="183"/>
      <c r="AP994" s="184"/>
      <c r="AQ994" s="149"/>
      <c r="AR994" s="182"/>
      <c r="AS994" s="182"/>
      <c r="AT994" s="182"/>
    </row>
    <row r="995" spans="1:46" x14ac:dyDescent="0.2">
      <c r="A995">
        <v>828077</v>
      </c>
      <c r="B995" t="s">
        <v>743</v>
      </c>
      <c r="C995" t="s">
        <v>4226</v>
      </c>
      <c r="D995" t="s">
        <v>2211</v>
      </c>
      <c r="E995" t="s">
        <v>2210</v>
      </c>
      <c r="F995" t="s">
        <v>7</v>
      </c>
      <c r="G995" t="s">
        <v>128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C995" s="180" t="str">
        <f t="shared" si="58"/>
        <v>828077-88002-M</v>
      </c>
      <c r="AD995" s="181" t="str">
        <f>IF(B995="NET","",IF(B995="","",IFERROR(VLOOKUP(AC995,EAN!$A:$B,2,FALSE),"MANGLER - MÅ OPPDATERE EAN-FANEN")))</f>
        <v>MANGLER - MÅ OPPDATERE EAN-FANEN</v>
      </c>
      <c r="AE995" s="180">
        <f t="shared" si="56"/>
        <v>0</v>
      </c>
      <c r="AF995" s="180">
        <f t="shared" si="57"/>
        <v>0</v>
      </c>
      <c r="AH995" s="133" t="str">
        <f>IF(B995="NET","",IFERROR(VLOOKUP(AD995,'2) Order Form'!$W$9:$W$684,1,FALSE),"Ikke med I order form"))</f>
        <v>Ikke med I order form</v>
      </c>
      <c r="AJ995" s="159"/>
      <c r="AK995" s="149"/>
      <c r="AL995" s="182"/>
      <c r="AM995" s="182"/>
      <c r="AN995" s="183"/>
      <c r="AP995" s="184"/>
      <c r="AQ995" s="149"/>
      <c r="AR995" s="182"/>
      <c r="AS995" s="182"/>
      <c r="AT995" s="182"/>
    </row>
    <row r="996" spans="1:46" x14ac:dyDescent="0.2">
      <c r="A996">
        <v>828077</v>
      </c>
      <c r="B996" t="s">
        <v>743</v>
      </c>
      <c r="C996" t="s">
        <v>4226</v>
      </c>
      <c r="D996" t="s">
        <v>2212</v>
      </c>
      <c r="E996" t="s">
        <v>2210</v>
      </c>
      <c r="F996" t="s">
        <v>67</v>
      </c>
      <c r="G996" t="s">
        <v>128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C996" s="180" t="str">
        <f t="shared" si="58"/>
        <v>828077-88002-L</v>
      </c>
      <c r="AD996" s="181" t="str">
        <f>IF(B996="NET","",IF(B996="","",IFERROR(VLOOKUP(AC996,EAN!$A:$B,2,FALSE),"MANGLER - MÅ OPPDATERE EAN-FANEN")))</f>
        <v>MANGLER - MÅ OPPDATERE EAN-FANEN</v>
      </c>
      <c r="AE996" s="180">
        <f t="shared" si="56"/>
        <v>0</v>
      </c>
      <c r="AF996" s="180">
        <f t="shared" si="57"/>
        <v>0</v>
      </c>
      <c r="AH996" s="133" t="str">
        <f>IF(B996="NET","",IFERROR(VLOOKUP(AD996,'2) Order Form'!$W$9:$W$684,1,FALSE),"Ikke med I order form"))</f>
        <v>Ikke med I order form</v>
      </c>
      <c r="AJ996" s="159"/>
      <c r="AK996" s="149"/>
      <c r="AL996" s="182"/>
      <c r="AM996" s="182"/>
      <c r="AN996" s="183"/>
      <c r="AP996" s="184"/>
      <c r="AQ996" s="149"/>
      <c r="AR996" s="182"/>
      <c r="AS996" s="182"/>
      <c r="AT996" s="182"/>
    </row>
    <row r="997" spans="1:46" x14ac:dyDescent="0.2">
      <c r="A997">
        <v>828077</v>
      </c>
      <c r="B997" t="s">
        <v>743</v>
      </c>
      <c r="C997" t="s">
        <v>4226</v>
      </c>
      <c r="D997" t="s">
        <v>2213</v>
      </c>
      <c r="E997" t="s">
        <v>2210</v>
      </c>
      <c r="F997" t="s">
        <v>68</v>
      </c>
      <c r="G997" t="s">
        <v>128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C997" s="180" t="str">
        <f t="shared" si="58"/>
        <v>828077-88002-XL</v>
      </c>
      <c r="AD997" s="181" t="str">
        <f>IF(B997="NET","",IF(B997="","",IFERROR(VLOOKUP(AC997,EAN!$A:$B,2,FALSE),"MANGLER - MÅ OPPDATERE EAN-FANEN")))</f>
        <v>MANGLER - MÅ OPPDATERE EAN-FANEN</v>
      </c>
      <c r="AE997" s="180">
        <f t="shared" si="56"/>
        <v>0</v>
      </c>
      <c r="AF997" s="180">
        <f t="shared" si="57"/>
        <v>0</v>
      </c>
      <c r="AH997" s="133" t="str">
        <f>IF(B997="NET","",IFERROR(VLOOKUP(AD997,'2) Order Form'!$W$9:$W$684,1,FALSE),"Ikke med I order form"))</f>
        <v>Ikke med I order form</v>
      </c>
      <c r="AJ997" s="159"/>
      <c r="AK997" s="149"/>
      <c r="AL997" s="182"/>
      <c r="AM997" s="182"/>
      <c r="AN997" s="183"/>
      <c r="AP997" s="184"/>
      <c r="AQ997" s="149"/>
      <c r="AR997" s="182"/>
      <c r="AS997" s="182"/>
      <c r="AT997" s="182"/>
    </row>
    <row r="998" spans="1:46" x14ac:dyDescent="0.2">
      <c r="A998">
        <v>828077</v>
      </c>
      <c r="B998" t="s">
        <v>743</v>
      </c>
      <c r="C998" t="s">
        <v>4226</v>
      </c>
      <c r="D998" t="s">
        <v>142</v>
      </c>
      <c r="E998" t="s">
        <v>94</v>
      </c>
      <c r="F998" t="s">
        <v>8</v>
      </c>
      <c r="G998" t="s">
        <v>128</v>
      </c>
      <c r="H998">
        <v>14</v>
      </c>
      <c r="I998">
        <v>14</v>
      </c>
      <c r="J998">
        <v>14</v>
      </c>
      <c r="K998">
        <v>14</v>
      </c>
      <c r="L998">
        <v>14</v>
      </c>
      <c r="M998">
        <v>14</v>
      </c>
      <c r="N998">
        <v>14</v>
      </c>
      <c r="O998">
        <v>14</v>
      </c>
      <c r="P998">
        <v>14</v>
      </c>
      <c r="Q998">
        <v>14</v>
      </c>
      <c r="R998">
        <v>14</v>
      </c>
      <c r="S998">
        <v>14</v>
      </c>
      <c r="T998">
        <v>14</v>
      </c>
      <c r="U998">
        <v>14</v>
      </c>
      <c r="V998">
        <v>14</v>
      </c>
      <c r="W998">
        <v>14</v>
      </c>
      <c r="X998">
        <v>14</v>
      </c>
      <c r="Y998">
        <v>14</v>
      </c>
      <c r="Z998">
        <v>14</v>
      </c>
      <c r="AA998">
        <v>14</v>
      </c>
      <c r="AC998" s="180" t="str">
        <f t="shared" si="58"/>
        <v>828077-BLACK-S</v>
      </c>
      <c r="AD998" s="181">
        <f>IF(B998="NET","",IF(B998="","",IFERROR(VLOOKUP(AC998,EAN!$A:$B,2,FALSE),"MANGLER - MÅ OPPDATERE EAN-FANEN")))</f>
        <v>7048652275516</v>
      </c>
      <c r="AE998" s="180">
        <f t="shared" si="56"/>
        <v>14</v>
      </c>
      <c r="AF998" s="180">
        <f t="shared" si="57"/>
        <v>14</v>
      </c>
      <c r="AH998" s="133">
        <f>IF(B998="NET","",IFERROR(VLOOKUP(AD998,'2) Order Form'!$W$9:$W$684,1,FALSE),"Ikke med I order form"))</f>
        <v>7048652275516</v>
      </c>
      <c r="AJ998" s="159"/>
      <c r="AK998" s="149"/>
      <c r="AL998" s="182"/>
      <c r="AM998" s="182"/>
      <c r="AN998" s="183"/>
      <c r="AP998" s="184"/>
      <c r="AQ998" s="149"/>
      <c r="AR998" s="182"/>
      <c r="AS998" s="182"/>
      <c r="AT998" s="182"/>
    </row>
    <row r="999" spans="1:46" x14ac:dyDescent="0.2">
      <c r="A999">
        <v>828077</v>
      </c>
      <c r="B999" t="s">
        <v>743</v>
      </c>
      <c r="C999" t="s">
        <v>4226</v>
      </c>
      <c r="D999" t="s">
        <v>143</v>
      </c>
      <c r="E999" t="s">
        <v>94</v>
      </c>
      <c r="F999" t="s">
        <v>7</v>
      </c>
      <c r="G999" t="s">
        <v>128</v>
      </c>
      <c r="H999">
        <v>11</v>
      </c>
      <c r="I999">
        <v>11</v>
      </c>
      <c r="J999">
        <v>11</v>
      </c>
      <c r="K999">
        <v>11</v>
      </c>
      <c r="L999">
        <v>11</v>
      </c>
      <c r="M999">
        <v>11</v>
      </c>
      <c r="N999">
        <v>11</v>
      </c>
      <c r="O999">
        <v>11</v>
      </c>
      <c r="P999">
        <v>11</v>
      </c>
      <c r="Q999">
        <v>11</v>
      </c>
      <c r="R999">
        <v>11</v>
      </c>
      <c r="S999">
        <v>11</v>
      </c>
      <c r="T999">
        <v>11</v>
      </c>
      <c r="U999">
        <v>11</v>
      </c>
      <c r="V999">
        <v>11</v>
      </c>
      <c r="W999">
        <v>11</v>
      </c>
      <c r="X999">
        <v>11</v>
      </c>
      <c r="Y999">
        <v>11</v>
      </c>
      <c r="Z999">
        <v>11</v>
      </c>
      <c r="AA999">
        <v>11</v>
      </c>
      <c r="AC999" s="180" t="str">
        <f t="shared" si="58"/>
        <v>828077-BLACK-M</v>
      </c>
      <c r="AD999" s="181">
        <f>IF(B999="NET","",IF(B999="","",IFERROR(VLOOKUP(AC999,EAN!$A:$B,2,FALSE),"MANGLER - MÅ OPPDATERE EAN-FANEN")))</f>
        <v>7048652275509</v>
      </c>
      <c r="AE999" s="180">
        <f t="shared" si="56"/>
        <v>11</v>
      </c>
      <c r="AF999" s="180">
        <f t="shared" si="57"/>
        <v>11</v>
      </c>
      <c r="AH999" s="133">
        <f>IF(B999="NET","",IFERROR(VLOOKUP(AD999,'2) Order Form'!$W$9:$W$684,1,FALSE),"Ikke med I order form"))</f>
        <v>7048652275509</v>
      </c>
      <c r="AJ999" s="159"/>
      <c r="AK999" s="149"/>
      <c r="AL999" s="182"/>
      <c r="AM999" s="182"/>
      <c r="AN999" s="183"/>
      <c r="AP999" s="184"/>
      <c r="AQ999" s="149"/>
      <c r="AR999" s="182"/>
      <c r="AS999" s="182"/>
      <c r="AT999" s="182"/>
    </row>
    <row r="1000" spans="1:46" x14ac:dyDescent="0.2">
      <c r="A1000">
        <v>828077</v>
      </c>
      <c r="B1000" t="s">
        <v>743</v>
      </c>
      <c r="C1000" t="s">
        <v>4226</v>
      </c>
      <c r="D1000" t="s">
        <v>144</v>
      </c>
      <c r="E1000" t="s">
        <v>94</v>
      </c>
      <c r="F1000" t="s">
        <v>67</v>
      </c>
      <c r="G1000" t="s">
        <v>128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C1000" s="180" t="str">
        <f t="shared" si="58"/>
        <v>828077-BLACK-L</v>
      </c>
      <c r="AD1000" s="181">
        <f>IF(B1000="NET","",IF(B1000="","",IFERROR(VLOOKUP(AC1000,EAN!$A:$B,2,FALSE),"MANGLER - MÅ OPPDATERE EAN-FANEN")))</f>
        <v>7048652275493</v>
      </c>
      <c r="AE1000" s="180">
        <f t="shared" si="56"/>
        <v>0</v>
      </c>
      <c r="AF1000" s="180">
        <f t="shared" si="57"/>
        <v>0</v>
      </c>
      <c r="AH1000" s="133">
        <f>IF(B1000="NET","",IFERROR(VLOOKUP(AD1000,'2) Order Form'!$W$9:$W$684,1,FALSE),"Ikke med I order form"))</f>
        <v>7048652275493</v>
      </c>
      <c r="AJ1000" s="159"/>
      <c r="AK1000" s="149"/>
      <c r="AL1000" s="182"/>
      <c r="AM1000" s="182"/>
      <c r="AN1000" s="183"/>
      <c r="AP1000" s="184"/>
      <c r="AQ1000" s="149"/>
      <c r="AR1000" s="182"/>
      <c r="AS1000" s="182"/>
      <c r="AT1000" s="182"/>
    </row>
    <row r="1001" spans="1:46" x14ac:dyDescent="0.2">
      <c r="A1001">
        <v>828077</v>
      </c>
      <c r="B1001" t="s">
        <v>743</v>
      </c>
      <c r="C1001" t="s">
        <v>4226</v>
      </c>
      <c r="D1001" t="s">
        <v>145</v>
      </c>
      <c r="E1001" t="s">
        <v>94</v>
      </c>
      <c r="F1001" t="s">
        <v>68</v>
      </c>
      <c r="G1001" t="s">
        <v>128</v>
      </c>
      <c r="H1001">
        <v>8</v>
      </c>
      <c r="I1001">
        <v>8</v>
      </c>
      <c r="J1001">
        <v>8</v>
      </c>
      <c r="K1001">
        <v>8</v>
      </c>
      <c r="L1001">
        <v>8</v>
      </c>
      <c r="M1001">
        <v>8</v>
      </c>
      <c r="N1001">
        <v>8</v>
      </c>
      <c r="O1001">
        <v>8</v>
      </c>
      <c r="P1001">
        <v>8</v>
      </c>
      <c r="Q1001">
        <v>8</v>
      </c>
      <c r="R1001">
        <v>8</v>
      </c>
      <c r="S1001">
        <v>8</v>
      </c>
      <c r="T1001">
        <v>8</v>
      </c>
      <c r="U1001">
        <v>8</v>
      </c>
      <c r="V1001">
        <v>8</v>
      </c>
      <c r="W1001">
        <v>8</v>
      </c>
      <c r="X1001">
        <v>8</v>
      </c>
      <c r="Y1001">
        <v>8</v>
      </c>
      <c r="Z1001">
        <v>8</v>
      </c>
      <c r="AA1001">
        <v>8</v>
      </c>
      <c r="AC1001" s="180" t="str">
        <f t="shared" si="58"/>
        <v>828077-BLACK-XL</v>
      </c>
      <c r="AD1001" s="181">
        <f>IF(B1001="NET","",IF(B1001="","",IFERROR(VLOOKUP(AC1001,EAN!$A:$B,2,FALSE),"MANGLER - MÅ OPPDATERE EAN-FANEN")))</f>
        <v>7048652275523</v>
      </c>
      <c r="AE1001" s="180">
        <f t="shared" si="56"/>
        <v>8</v>
      </c>
      <c r="AF1001" s="180">
        <f t="shared" si="57"/>
        <v>8</v>
      </c>
      <c r="AH1001" s="133">
        <f>IF(B1001="NET","",IFERROR(VLOOKUP(AD1001,'2) Order Form'!$W$9:$W$684,1,FALSE),"Ikke med I order form"))</f>
        <v>7048652275523</v>
      </c>
      <c r="AJ1001" s="159"/>
      <c r="AK1001" s="149"/>
      <c r="AL1001" s="182"/>
      <c r="AM1001" s="182"/>
      <c r="AN1001" s="183"/>
      <c r="AP1001" s="184"/>
      <c r="AQ1001" s="149"/>
      <c r="AR1001" s="182"/>
      <c r="AS1001" s="182"/>
      <c r="AT1001" s="182"/>
    </row>
    <row r="1002" spans="1:46" x14ac:dyDescent="0.2">
      <c r="A1002">
        <v>828077</v>
      </c>
      <c r="B1002" t="s">
        <v>743</v>
      </c>
      <c r="C1002" t="s">
        <v>4226</v>
      </c>
      <c r="D1002" t="s">
        <v>744</v>
      </c>
      <c r="E1002" t="s">
        <v>516</v>
      </c>
      <c r="F1002" t="s">
        <v>8</v>
      </c>
      <c r="G1002" t="s">
        <v>401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C1002" s="180" t="str">
        <f t="shared" si="58"/>
        <v>828077-EHRED-S</v>
      </c>
      <c r="AD1002" s="181">
        <f>IF(B1002="NET","",IF(B1002="","",IFERROR(VLOOKUP(AC1002,EAN!$A:$B,2,FALSE),"MANGLER - MÅ OPPDATERE EAN-FANEN")))</f>
        <v>7048652275554</v>
      </c>
      <c r="AE1002" s="180">
        <f t="shared" si="56"/>
        <v>0</v>
      </c>
      <c r="AF1002" s="180">
        <f t="shared" si="57"/>
        <v>0</v>
      </c>
      <c r="AH1002" s="133" t="str">
        <f>IF(B1002="NET","",IFERROR(VLOOKUP(AD1002,'2) Order Form'!$W$9:$W$684,1,FALSE),"Ikke med I order form"))</f>
        <v>Ikke med I order form</v>
      </c>
      <c r="AJ1002" s="159"/>
      <c r="AK1002" s="149"/>
      <c r="AL1002" s="182"/>
      <c r="AM1002" s="182"/>
      <c r="AN1002" s="183"/>
      <c r="AP1002" s="184"/>
      <c r="AQ1002" s="149"/>
      <c r="AR1002" s="182"/>
      <c r="AS1002" s="182"/>
      <c r="AT1002" s="182"/>
    </row>
    <row r="1003" spans="1:46" x14ac:dyDescent="0.2">
      <c r="A1003">
        <v>828077</v>
      </c>
      <c r="B1003" t="s">
        <v>743</v>
      </c>
      <c r="C1003" t="s">
        <v>4226</v>
      </c>
      <c r="D1003" t="s">
        <v>745</v>
      </c>
      <c r="E1003" t="s">
        <v>516</v>
      </c>
      <c r="F1003" t="s">
        <v>7</v>
      </c>
      <c r="G1003" t="s">
        <v>401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C1003" s="180" t="str">
        <f t="shared" si="58"/>
        <v>828077-EHRED-M</v>
      </c>
      <c r="AD1003" s="181">
        <f>IF(B1003="NET","",IF(B1003="","",IFERROR(VLOOKUP(AC1003,EAN!$A:$B,2,FALSE),"MANGLER - MÅ OPPDATERE EAN-FANEN")))</f>
        <v>7048652275547</v>
      </c>
      <c r="AE1003" s="180">
        <f t="shared" si="56"/>
        <v>0</v>
      </c>
      <c r="AF1003" s="180">
        <f t="shared" si="57"/>
        <v>0</v>
      </c>
      <c r="AH1003" s="133" t="str">
        <f>IF(B1003="NET","",IFERROR(VLOOKUP(AD1003,'2) Order Form'!$W$9:$W$684,1,FALSE),"Ikke med I order form"))</f>
        <v>Ikke med I order form</v>
      </c>
      <c r="AJ1003" s="159"/>
      <c r="AK1003" s="149"/>
      <c r="AL1003" s="182"/>
      <c r="AM1003" s="182"/>
      <c r="AN1003" s="183"/>
      <c r="AP1003" s="149"/>
      <c r="AQ1003" s="149"/>
      <c r="AR1003" s="182"/>
      <c r="AS1003" s="182"/>
      <c r="AT1003" s="182"/>
    </row>
    <row r="1004" spans="1:46" x14ac:dyDescent="0.2">
      <c r="A1004">
        <v>828077</v>
      </c>
      <c r="B1004" t="s">
        <v>743</v>
      </c>
      <c r="C1004" t="s">
        <v>4226</v>
      </c>
      <c r="D1004" t="s">
        <v>746</v>
      </c>
      <c r="E1004" t="s">
        <v>516</v>
      </c>
      <c r="F1004" t="s">
        <v>67</v>
      </c>
      <c r="G1004" t="s">
        <v>401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C1004" s="180" t="str">
        <f t="shared" si="58"/>
        <v>828077-EHRED-L</v>
      </c>
      <c r="AD1004" s="181">
        <f>IF(B1004="NET","",IF(B1004="","",IFERROR(VLOOKUP(AC1004,EAN!$A:$B,2,FALSE),"MANGLER - MÅ OPPDATERE EAN-FANEN")))</f>
        <v>7048652275530</v>
      </c>
      <c r="AE1004" s="180">
        <f t="shared" si="56"/>
        <v>0</v>
      </c>
      <c r="AF1004" s="180">
        <f t="shared" si="57"/>
        <v>0</v>
      </c>
      <c r="AH1004" s="133" t="str">
        <f>IF(B1004="NET","",IFERROR(VLOOKUP(AD1004,'2) Order Form'!$W$9:$W$684,1,FALSE),"Ikke med I order form"))</f>
        <v>Ikke med I order form</v>
      </c>
      <c r="AJ1004" s="159"/>
      <c r="AK1004" s="149"/>
      <c r="AL1004" s="182"/>
      <c r="AM1004" s="182"/>
      <c r="AN1004" s="183"/>
      <c r="AP1004" s="149"/>
      <c r="AQ1004" s="149"/>
      <c r="AR1004" s="182"/>
      <c r="AS1004" s="182"/>
      <c r="AT1004" s="182"/>
    </row>
    <row r="1005" spans="1:46" x14ac:dyDescent="0.2">
      <c r="A1005">
        <v>828077</v>
      </c>
      <c r="B1005" t="s">
        <v>743</v>
      </c>
      <c r="C1005" t="s">
        <v>4226</v>
      </c>
      <c r="D1005" t="s">
        <v>747</v>
      </c>
      <c r="E1005" t="s">
        <v>516</v>
      </c>
      <c r="F1005" t="s">
        <v>68</v>
      </c>
      <c r="G1005" t="s">
        <v>401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C1005" s="180" t="str">
        <f t="shared" si="58"/>
        <v>828077-EHRED-XL</v>
      </c>
      <c r="AD1005" s="181">
        <f>IF(B1005="NET","",IF(B1005="","",IFERROR(VLOOKUP(AC1005,EAN!$A:$B,2,FALSE),"MANGLER - MÅ OPPDATERE EAN-FANEN")))</f>
        <v>7048652275561</v>
      </c>
      <c r="AE1005" s="180">
        <f t="shared" si="56"/>
        <v>0</v>
      </c>
      <c r="AF1005" s="180">
        <f t="shared" si="57"/>
        <v>0</v>
      </c>
      <c r="AH1005" s="133" t="str">
        <f>IF(B1005="NET","",IFERROR(VLOOKUP(AD1005,'2) Order Form'!$W$9:$W$684,1,FALSE),"Ikke med I order form"))</f>
        <v>Ikke med I order form</v>
      </c>
      <c r="AJ1005" s="159"/>
      <c r="AK1005" s="149"/>
      <c r="AL1005" s="182"/>
      <c r="AM1005" s="182"/>
      <c r="AN1005" s="183"/>
      <c r="AP1005" s="149"/>
      <c r="AQ1005" s="149"/>
      <c r="AR1005" s="182"/>
      <c r="AS1005" s="182"/>
      <c r="AT1005" s="182"/>
    </row>
    <row r="1006" spans="1:46" x14ac:dyDescent="0.2">
      <c r="A1006">
        <v>828077</v>
      </c>
      <c r="B1006" t="s">
        <v>743</v>
      </c>
      <c r="C1006" t="s">
        <v>4226</v>
      </c>
      <c r="D1006" t="s">
        <v>737</v>
      </c>
      <c r="E1006" t="s">
        <v>95</v>
      </c>
      <c r="F1006" t="s">
        <v>8</v>
      </c>
      <c r="G1006" t="s">
        <v>401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C1006" s="180" t="str">
        <f t="shared" si="58"/>
        <v>828077-NAVY-S</v>
      </c>
      <c r="AD1006" s="181">
        <f>IF(B1006="NET","",IF(B1006="","",IFERROR(VLOOKUP(AC1006,EAN!$A:$B,2,FALSE),"MANGLER - MÅ OPPDATERE EAN-FANEN")))</f>
        <v>7048652193476</v>
      </c>
      <c r="AE1006" s="180">
        <f t="shared" si="56"/>
        <v>0</v>
      </c>
      <c r="AF1006" s="180">
        <f t="shared" si="57"/>
        <v>0</v>
      </c>
      <c r="AH1006" s="149">
        <f>IF(B1006="NET","",IFERROR(VLOOKUP(AD1006,'2) Order Form'!$W$9:$W$684,1,FALSE),"Ikke med I order form"))</f>
        <v>7048652193476</v>
      </c>
      <c r="AI1006" s="171"/>
      <c r="AJ1006" s="171"/>
      <c r="AK1006" s="149"/>
      <c r="AL1006" s="182"/>
      <c r="AM1006" s="182"/>
      <c r="AN1006" s="183"/>
    </row>
    <row r="1007" spans="1:46" x14ac:dyDescent="0.2">
      <c r="A1007">
        <v>828077</v>
      </c>
      <c r="B1007" t="s">
        <v>743</v>
      </c>
      <c r="C1007" t="s">
        <v>4226</v>
      </c>
      <c r="D1007" t="s">
        <v>738</v>
      </c>
      <c r="E1007" t="s">
        <v>95</v>
      </c>
      <c r="F1007" t="s">
        <v>7</v>
      </c>
      <c r="G1007" t="s">
        <v>401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C1007" s="180" t="str">
        <f t="shared" si="58"/>
        <v>828077-NAVY-M</v>
      </c>
      <c r="AD1007" s="181">
        <f>IF(B1007="NET","",IF(B1007="","",IFERROR(VLOOKUP(AC1007,EAN!$A:$B,2,FALSE),"MANGLER - MÅ OPPDATERE EAN-FANEN")))</f>
        <v>7048652193469</v>
      </c>
      <c r="AE1007" s="180">
        <f t="shared" si="56"/>
        <v>0</v>
      </c>
      <c r="AF1007" s="180">
        <f t="shared" si="57"/>
        <v>0</v>
      </c>
      <c r="AH1007" s="149">
        <f>IF(B1007="NET","",IFERROR(VLOOKUP(AD1007,'2) Order Form'!$W$9:$W$684,1,FALSE),"Ikke med I order form"))</f>
        <v>7048652193469</v>
      </c>
      <c r="AI1007" s="171"/>
      <c r="AJ1007" s="171"/>
      <c r="AK1007" s="149"/>
      <c r="AL1007" s="182"/>
      <c r="AM1007" s="182"/>
      <c r="AN1007" s="183"/>
    </row>
    <row r="1008" spans="1:46" x14ac:dyDescent="0.2">
      <c r="A1008">
        <v>828077</v>
      </c>
      <c r="B1008" t="s">
        <v>743</v>
      </c>
      <c r="C1008" t="s">
        <v>4226</v>
      </c>
      <c r="D1008" t="s">
        <v>739</v>
      </c>
      <c r="E1008" t="s">
        <v>95</v>
      </c>
      <c r="F1008" t="s">
        <v>67</v>
      </c>
      <c r="G1008" t="s">
        <v>401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C1008" s="180" t="str">
        <f t="shared" si="58"/>
        <v>828077-NAVY-L</v>
      </c>
      <c r="AD1008" s="181">
        <f>IF(B1008="NET","",IF(B1008="","",IFERROR(VLOOKUP(AC1008,EAN!$A:$B,2,FALSE),"MANGLER - MÅ OPPDATERE EAN-FANEN")))</f>
        <v>7048652193452</v>
      </c>
      <c r="AE1008" s="180">
        <f t="shared" si="56"/>
        <v>0</v>
      </c>
      <c r="AF1008" s="180">
        <f t="shared" si="57"/>
        <v>0</v>
      </c>
      <c r="AH1008" s="149">
        <f>IF(B1008="NET","",IFERROR(VLOOKUP(AD1008,'2) Order Form'!$W$9:$W$684,1,FALSE),"Ikke med I order form"))</f>
        <v>7048652193452</v>
      </c>
      <c r="AI1008" s="171"/>
      <c r="AJ1008" s="171"/>
      <c r="AK1008" s="149"/>
      <c r="AL1008" s="182"/>
      <c r="AM1008" s="182"/>
      <c r="AN1008" s="183"/>
    </row>
    <row r="1009" spans="1:40" x14ac:dyDescent="0.2">
      <c r="A1009">
        <v>828077</v>
      </c>
      <c r="B1009" t="s">
        <v>743</v>
      </c>
      <c r="C1009" t="s">
        <v>4226</v>
      </c>
      <c r="D1009" t="s">
        <v>740</v>
      </c>
      <c r="E1009" t="s">
        <v>95</v>
      </c>
      <c r="F1009" t="s">
        <v>68</v>
      </c>
      <c r="G1009" t="s">
        <v>401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C1009" s="180" t="str">
        <f t="shared" si="58"/>
        <v>828077-NAVY-XL</v>
      </c>
      <c r="AD1009" s="181">
        <f>IF(B1009="NET","",IF(B1009="","",IFERROR(VLOOKUP(AC1009,EAN!$A:$B,2,FALSE),"MANGLER - MÅ OPPDATERE EAN-FANEN")))</f>
        <v>7048652193483</v>
      </c>
      <c r="AE1009" s="180">
        <f t="shared" si="56"/>
        <v>0</v>
      </c>
      <c r="AF1009" s="180">
        <f t="shared" si="57"/>
        <v>0</v>
      </c>
      <c r="AH1009" s="149">
        <f>IF(B1009="NET","",IFERROR(VLOOKUP(AD1009,'2) Order Form'!$W$9:$W$684,1,FALSE),"Ikke med I order form"))</f>
        <v>7048652193483</v>
      </c>
      <c r="AI1009" s="171"/>
      <c r="AJ1009" s="171"/>
      <c r="AK1009" s="149"/>
      <c r="AL1009" s="182"/>
      <c r="AM1009" s="182"/>
      <c r="AN1009" s="183"/>
    </row>
    <row r="1010" spans="1:40" x14ac:dyDescent="0.2">
      <c r="A1010" s="155">
        <v>828079</v>
      </c>
      <c r="B1010" t="s">
        <v>292</v>
      </c>
      <c r="H1010" s="155">
        <v>202137</v>
      </c>
      <c r="I1010" s="155">
        <v>202137</v>
      </c>
      <c r="J1010" s="155">
        <v>202137</v>
      </c>
      <c r="K1010" s="155">
        <v>202137</v>
      </c>
      <c r="L1010" s="155">
        <v>202137</v>
      </c>
      <c r="M1010" s="155">
        <v>202137</v>
      </c>
      <c r="N1010" s="155">
        <v>202137</v>
      </c>
      <c r="O1010" s="155">
        <v>202137</v>
      </c>
      <c r="P1010" s="155">
        <v>202137</v>
      </c>
      <c r="Q1010" s="155">
        <v>202137</v>
      </c>
      <c r="R1010" s="155">
        <v>202137</v>
      </c>
      <c r="S1010" s="155">
        <v>202137</v>
      </c>
      <c r="T1010" s="155">
        <v>202137</v>
      </c>
      <c r="U1010" s="155">
        <v>202137</v>
      </c>
      <c r="V1010" s="155">
        <v>202137</v>
      </c>
      <c r="W1010" s="155">
        <v>202137</v>
      </c>
      <c r="X1010" s="155">
        <v>202137</v>
      </c>
      <c r="Y1010" s="155">
        <v>202137</v>
      </c>
      <c r="Z1010" s="155">
        <v>202137</v>
      </c>
      <c r="AA1010" s="155">
        <v>202137</v>
      </c>
      <c r="AC1010" s="180" t="str">
        <f t="shared" si="58"/>
        <v>828079-</v>
      </c>
      <c r="AD1010" s="181" t="str">
        <f>IF(B1010="NET","",IF(B1010="","",IFERROR(VLOOKUP(AC1010,EAN!$A:$B,2,FALSE),"MANGLER - MÅ OPPDATERE EAN-FANEN")))</f>
        <v/>
      </c>
      <c r="AE1010" s="180">
        <f t="shared" si="56"/>
        <v>202137</v>
      </c>
      <c r="AF1010" s="180">
        <f t="shared" si="57"/>
        <v>202137</v>
      </c>
      <c r="AH1010" s="149" t="str">
        <f>IF(B1010="NET","",IFERROR(VLOOKUP(AD1010,'2) Order Form'!$W$9:$W$684,1,FALSE),"Ikke med I order form"))</f>
        <v/>
      </c>
      <c r="AI1010" s="171"/>
      <c r="AJ1010" s="171"/>
      <c r="AK1010" s="149"/>
      <c r="AL1010" s="182"/>
      <c r="AM1010" s="182"/>
      <c r="AN1010" s="183"/>
    </row>
    <row r="1011" spans="1:40" x14ac:dyDescent="0.2">
      <c r="A1011">
        <v>828079</v>
      </c>
      <c r="B1011" t="s">
        <v>748</v>
      </c>
      <c r="C1011" t="s">
        <v>4226</v>
      </c>
      <c r="D1011" t="s">
        <v>4298</v>
      </c>
      <c r="E1011" t="s">
        <v>4299</v>
      </c>
      <c r="F1011" t="s">
        <v>8</v>
      </c>
      <c r="G1011" t="s">
        <v>128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C1011" s="180" t="str">
        <f t="shared" si="58"/>
        <v>828079-55504-S</v>
      </c>
      <c r="AD1011" s="181" t="str">
        <f>IF(B1011="NET","",IF(B1011="","",IFERROR(VLOOKUP(AC1011,EAN!$A:$B,2,FALSE),"MANGLER - MÅ OPPDATERE EAN-FANEN")))</f>
        <v>MANGLER - MÅ OPPDATERE EAN-FANEN</v>
      </c>
      <c r="AE1011" s="180">
        <f t="shared" si="56"/>
        <v>0</v>
      </c>
      <c r="AF1011" s="180">
        <f t="shared" si="57"/>
        <v>0</v>
      </c>
      <c r="AH1011" s="149" t="str">
        <f>IF(B1011="NET","",IFERROR(VLOOKUP(AD1011,'2) Order Form'!$W$9:$W$684,1,FALSE),"Ikke med I order form"))</f>
        <v>Ikke med I order form</v>
      </c>
      <c r="AI1011" s="171"/>
      <c r="AJ1011" s="171"/>
      <c r="AK1011" s="149"/>
      <c r="AL1011" s="182"/>
      <c r="AM1011" s="182"/>
      <c r="AN1011" s="183"/>
    </row>
    <row r="1012" spans="1:40" x14ac:dyDescent="0.2">
      <c r="A1012">
        <v>828079</v>
      </c>
      <c r="B1012" t="s">
        <v>748</v>
      </c>
      <c r="C1012" t="s">
        <v>4226</v>
      </c>
      <c r="D1012" t="s">
        <v>4300</v>
      </c>
      <c r="E1012" t="s">
        <v>4299</v>
      </c>
      <c r="F1012" t="s">
        <v>7</v>
      </c>
      <c r="G1012" t="s">
        <v>128</v>
      </c>
      <c r="H1012">
        <v>-12</v>
      </c>
      <c r="I1012">
        <v>-12</v>
      </c>
      <c r="J1012">
        <v>-12</v>
      </c>
      <c r="K1012">
        <v>-12</v>
      </c>
      <c r="L1012">
        <v>-12</v>
      </c>
      <c r="M1012">
        <v>-12</v>
      </c>
      <c r="N1012">
        <v>-12</v>
      </c>
      <c r="O1012">
        <v>-12</v>
      </c>
      <c r="P1012">
        <v>-12</v>
      </c>
      <c r="Q1012">
        <v>-12</v>
      </c>
      <c r="R1012">
        <v>-12</v>
      </c>
      <c r="S1012">
        <v>-12</v>
      </c>
      <c r="T1012">
        <v>-12</v>
      </c>
      <c r="U1012">
        <v>-12</v>
      </c>
      <c r="V1012">
        <v>-12</v>
      </c>
      <c r="W1012">
        <v>-12</v>
      </c>
      <c r="X1012">
        <v>-12</v>
      </c>
      <c r="Y1012">
        <v>-12</v>
      </c>
      <c r="Z1012">
        <v>-12</v>
      </c>
      <c r="AA1012">
        <v>-12</v>
      </c>
      <c r="AC1012" s="180" t="str">
        <f t="shared" si="58"/>
        <v>828079-55504-M</v>
      </c>
      <c r="AD1012" s="181" t="str">
        <f>IF(B1012="NET","",IF(B1012="","",IFERROR(VLOOKUP(AC1012,EAN!$A:$B,2,FALSE),"MANGLER - MÅ OPPDATERE EAN-FANEN")))</f>
        <v>MANGLER - MÅ OPPDATERE EAN-FANEN</v>
      </c>
      <c r="AE1012" s="180">
        <f t="shared" si="56"/>
        <v>-12</v>
      </c>
      <c r="AF1012" s="180">
        <f t="shared" si="57"/>
        <v>-12</v>
      </c>
      <c r="AH1012" s="133" t="str">
        <f>IF(B1012="NET","",IFERROR(VLOOKUP(AD1012,'2) Order Form'!$W$9:$W$684,1,FALSE),"Ikke med I order form"))</f>
        <v>Ikke med I order form</v>
      </c>
      <c r="AJ1012" s="159"/>
      <c r="AK1012" s="149"/>
      <c r="AL1012" s="182"/>
      <c r="AM1012" s="182"/>
      <c r="AN1012" s="183"/>
    </row>
    <row r="1013" spans="1:40" x14ac:dyDescent="0.2">
      <c r="A1013">
        <v>828079</v>
      </c>
      <c r="B1013" t="s">
        <v>748</v>
      </c>
      <c r="C1013" t="s">
        <v>4226</v>
      </c>
      <c r="D1013" t="s">
        <v>4301</v>
      </c>
      <c r="E1013" t="s">
        <v>4299</v>
      </c>
      <c r="F1013" t="s">
        <v>67</v>
      </c>
      <c r="G1013" t="s">
        <v>128</v>
      </c>
      <c r="H1013">
        <v>-12</v>
      </c>
      <c r="I1013">
        <v>-12</v>
      </c>
      <c r="J1013">
        <v>-12</v>
      </c>
      <c r="K1013">
        <v>-12</v>
      </c>
      <c r="L1013">
        <v>-12</v>
      </c>
      <c r="M1013">
        <v>-12</v>
      </c>
      <c r="N1013">
        <v>-12</v>
      </c>
      <c r="O1013">
        <v>-12</v>
      </c>
      <c r="P1013">
        <v>-12</v>
      </c>
      <c r="Q1013">
        <v>-12</v>
      </c>
      <c r="R1013">
        <v>-12</v>
      </c>
      <c r="S1013">
        <v>-12</v>
      </c>
      <c r="T1013">
        <v>-12</v>
      </c>
      <c r="U1013">
        <v>-12</v>
      </c>
      <c r="V1013">
        <v>-12</v>
      </c>
      <c r="W1013">
        <v>-12</v>
      </c>
      <c r="X1013">
        <v>-12</v>
      </c>
      <c r="Y1013">
        <v>-12</v>
      </c>
      <c r="Z1013">
        <v>-12</v>
      </c>
      <c r="AA1013">
        <v>-12</v>
      </c>
      <c r="AC1013" s="180" t="str">
        <f t="shared" si="58"/>
        <v>828079-55504-L</v>
      </c>
      <c r="AD1013" s="181" t="str">
        <f>IF(B1013="NET","",IF(B1013="","",IFERROR(VLOOKUP(AC1013,EAN!$A:$B,2,FALSE),"MANGLER - MÅ OPPDATERE EAN-FANEN")))</f>
        <v>MANGLER - MÅ OPPDATERE EAN-FANEN</v>
      </c>
      <c r="AE1013" s="180">
        <f t="shared" si="56"/>
        <v>-12</v>
      </c>
      <c r="AF1013" s="180">
        <f t="shared" si="57"/>
        <v>-12</v>
      </c>
      <c r="AH1013" s="149" t="str">
        <f>IF(B1013="NET","",IFERROR(VLOOKUP(AD1013,'2) Order Form'!$W$9:$W$684,1,FALSE),"Ikke med I order form"))</f>
        <v>Ikke med I order form</v>
      </c>
      <c r="AI1013" s="171"/>
      <c r="AJ1013" s="171"/>
      <c r="AK1013" s="149"/>
      <c r="AL1013" s="182"/>
      <c r="AM1013" s="182"/>
      <c r="AN1013" s="183"/>
    </row>
    <row r="1014" spans="1:40" x14ac:dyDescent="0.2">
      <c r="A1014">
        <v>828079</v>
      </c>
      <c r="B1014" t="s">
        <v>748</v>
      </c>
      <c r="C1014" t="s">
        <v>4226</v>
      </c>
      <c r="D1014" t="s">
        <v>4302</v>
      </c>
      <c r="E1014" t="s">
        <v>4299</v>
      </c>
      <c r="F1014" t="s">
        <v>68</v>
      </c>
      <c r="G1014" t="s">
        <v>128</v>
      </c>
      <c r="H1014">
        <v>-8</v>
      </c>
      <c r="I1014">
        <v>-8</v>
      </c>
      <c r="J1014">
        <v>-8</v>
      </c>
      <c r="K1014">
        <v>-8</v>
      </c>
      <c r="L1014">
        <v>-8</v>
      </c>
      <c r="M1014">
        <v>-8</v>
      </c>
      <c r="N1014">
        <v>-8</v>
      </c>
      <c r="O1014">
        <v>-8</v>
      </c>
      <c r="P1014">
        <v>-8</v>
      </c>
      <c r="Q1014">
        <v>-8</v>
      </c>
      <c r="R1014">
        <v>-8</v>
      </c>
      <c r="S1014">
        <v>-8</v>
      </c>
      <c r="T1014">
        <v>-8</v>
      </c>
      <c r="U1014">
        <v>-8</v>
      </c>
      <c r="V1014">
        <v>-8</v>
      </c>
      <c r="W1014">
        <v>-8</v>
      </c>
      <c r="X1014">
        <v>-8</v>
      </c>
      <c r="Y1014">
        <v>-8</v>
      </c>
      <c r="Z1014">
        <v>-8</v>
      </c>
      <c r="AA1014">
        <v>-8</v>
      </c>
      <c r="AC1014" s="180" t="str">
        <f t="shared" si="58"/>
        <v>828079-55504-XL</v>
      </c>
      <c r="AD1014" s="181" t="str">
        <f>IF(B1014="NET","",IF(B1014="","",IFERROR(VLOOKUP(AC1014,EAN!$A:$B,2,FALSE),"MANGLER - MÅ OPPDATERE EAN-FANEN")))</f>
        <v>MANGLER - MÅ OPPDATERE EAN-FANEN</v>
      </c>
      <c r="AE1014" s="180">
        <f t="shared" si="56"/>
        <v>-8</v>
      </c>
      <c r="AF1014" s="180">
        <f t="shared" si="57"/>
        <v>-8</v>
      </c>
      <c r="AH1014" s="149" t="str">
        <f>IF(B1014="NET","",IFERROR(VLOOKUP(AD1014,'2) Order Form'!$W$9:$W$684,1,FALSE),"Ikke med I order form"))</f>
        <v>Ikke med I order form</v>
      </c>
      <c r="AI1014" s="171"/>
      <c r="AJ1014" s="171"/>
      <c r="AK1014" s="149"/>
      <c r="AL1014" s="182"/>
      <c r="AM1014" s="182"/>
      <c r="AN1014" s="183"/>
    </row>
    <row r="1015" spans="1:40" x14ac:dyDescent="0.2">
      <c r="A1015">
        <v>828079</v>
      </c>
      <c r="B1015" t="s">
        <v>748</v>
      </c>
      <c r="C1015" t="s">
        <v>4226</v>
      </c>
      <c r="D1015" t="s">
        <v>4272</v>
      </c>
      <c r="E1015" t="s">
        <v>2189</v>
      </c>
      <c r="F1015" t="s">
        <v>8</v>
      </c>
      <c r="G1015" t="s">
        <v>128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C1015" s="180" t="str">
        <f t="shared" si="58"/>
        <v>828079-57000-S</v>
      </c>
      <c r="AD1015" s="181" t="str">
        <f>IF(B1015="NET","",IF(B1015="","",IFERROR(VLOOKUP(AC1015,EAN!$A:$B,2,FALSE),"MANGLER - MÅ OPPDATERE EAN-FANEN")))</f>
        <v>MANGLER - MÅ OPPDATERE EAN-FANEN</v>
      </c>
      <c r="AE1015" s="180">
        <f t="shared" si="56"/>
        <v>0</v>
      </c>
      <c r="AF1015" s="180">
        <f t="shared" si="57"/>
        <v>0</v>
      </c>
      <c r="AH1015" s="149" t="str">
        <f>IF(B1015="NET","",IFERROR(VLOOKUP(AD1015,'2) Order Form'!$W$9:$W$684,1,FALSE),"Ikke med I order form"))</f>
        <v>Ikke med I order form</v>
      </c>
      <c r="AI1015" s="171"/>
      <c r="AJ1015" s="171"/>
      <c r="AK1015" s="149"/>
      <c r="AL1015" s="182"/>
      <c r="AM1015" s="182"/>
      <c r="AN1015" s="183"/>
    </row>
    <row r="1016" spans="1:40" x14ac:dyDescent="0.2">
      <c r="A1016">
        <v>828079</v>
      </c>
      <c r="B1016" t="s">
        <v>748</v>
      </c>
      <c r="C1016" t="s">
        <v>4226</v>
      </c>
      <c r="D1016" t="s">
        <v>4273</v>
      </c>
      <c r="E1016" t="s">
        <v>2189</v>
      </c>
      <c r="F1016" t="s">
        <v>7</v>
      </c>
      <c r="G1016" t="s">
        <v>128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C1016" s="180" t="str">
        <f t="shared" si="58"/>
        <v>828079-57000-M</v>
      </c>
      <c r="AD1016" s="181" t="str">
        <f>IF(B1016="NET","",IF(B1016="","",IFERROR(VLOOKUP(AC1016,EAN!$A:$B,2,FALSE),"MANGLER - MÅ OPPDATERE EAN-FANEN")))</f>
        <v>MANGLER - MÅ OPPDATERE EAN-FANEN</v>
      </c>
      <c r="AE1016" s="180">
        <f t="shared" si="56"/>
        <v>0</v>
      </c>
      <c r="AF1016" s="180">
        <f t="shared" si="57"/>
        <v>0</v>
      </c>
      <c r="AH1016" s="149" t="str">
        <f>IF(B1016="NET","",IFERROR(VLOOKUP(AD1016,'2) Order Form'!$W$9:$W$684,1,FALSE),"Ikke med I order form"))</f>
        <v>Ikke med I order form</v>
      </c>
      <c r="AI1016" s="171"/>
      <c r="AJ1016" s="171"/>
      <c r="AK1016" s="149"/>
      <c r="AL1016" s="182"/>
      <c r="AM1016" s="182"/>
      <c r="AN1016" s="183"/>
    </row>
    <row r="1017" spans="1:40" x14ac:dyDescent="0.2">
      <c r="A1017">
        <v>828079</v>
      </c>
      <c r="B1017" t="s">
        <v>748</v>
      </c>
      <c r="C1017" t="s">
        <v>4226</v>
      </c>
      <c r="D1017" t="s">
        <v>4274</v>
      </c>
      <c r="E1017" t="s">
        <v>2189</v>
      </c>
      <c r="F1017" t="s">
        <v>67</v>
      </c>
      <c r="G1017" t="s">
        <v>128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C1017" s="180" t="str">
        <f t="shared" si="58"/>
        <v>828079-57000-L</v>
      </c>
      <c r="AD1017" s="181" t="str">
        <f>IF(B1017="NET","",IF(B1017="","",IFERROR(VLOOKUP(AC1017,EAN!$A:$B,2,FALSE),"MANGLER - MÅ OPPDATERE EAN-FANEN")))</f>
        <v>MANGLER - MÅ OPPDATERE EAN-FANEN</v>
      </c>
      <c r="AE1017" s="180">
        <f t="shared" si="56"/>
        <v>0</v>
      </c>
      <c r="AF1017" s="180">
        <f t="shared" si="57"/>
        <v>0</v>
      </c>
      <c r="AH1017" s="149" t="str">
        <f>IF(B1017="NET","",IFERROR(VLOOKUP(AD1017,'2) Order Form'!$W$9:$W$684,1,FALSE),"Ikke med I order form"))</f>
        <v>Ikke med I order form</v>
      </c>
      <c r="AI1017" s="171"/>
      <c r="AJ1017" s="171"/>
      <c r="AK1017" s="149"/>
      <c r="AL1017" s="182"/>
      <c r="AM1017" s="182"/>
      <c r="AN1017" s="183"/>
    </row>
    <row r="1018" spans="1:40" x14ac:dyDescent="0.2">
      <c r="A1018">
        <v>828079</v>
      </c>
      <c r="B1018" t="s">
        <v>748</v>
      </c>
      <c r="C1018" t="s">
        <v>4226</v>
      </c>
      <c r="D1018" t="s">
        <v>4275</v>
      </c>
      <c r="E1018" t="s">
        <v>2189</v>
      </c>
      <c r="F1018" t="s">
        <v>68</v>
      </c>
      <c r="G1018" t="s">
        <v>128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C1018" s="180" t="str">
        <f t="shared" si="58"/>
        <v>828079-57000-XL</v>
      </c>
      <c r="AD1018" s="181" t="str">
        <f>IF(B1018="NET","",IF(B1018="","",IFERROR(VLOOKUP(AC1018,EAN!$A:$B,2,FALSE),"MANGLER - MÅ OPPDATERE EAN-FANEN")))</f>
        <v>MANGLER - MÅ OPPDATERE EAN-FANEN</v>
      </c>
      <c r="AE1018" s="180">
        <f t="shared" si="56"/>
        <v>0</v>
      </c>
      <c r="AF1018" s="180">
        <f t="shared" si="57"/>
        <v>0</v>
      </c>
      <c r="AH1018" s="149" t="str">
        <f>IF(B1018="NET","",IFERROR(VLOOKUP(AD1018,'2) Order Form'!$W$9:$W$684,1,FALSE),"Ikke med I order form"))</f>
        <v>Ikke med I order form</v>
      </c>
      <c r="AI1018" s="171"/>
      <c r="AJ1018" s="171"/>
      <c r="AK1018" s="149"/>
      <c r="AL1018" s="182"/>
      <c r="AM1018" s="182"/>
      <c r="AN1018" s="183"/>
    </row>
    <row r="1019" spans="1:40" x14ac:dyDescent="0.2">
      <c r="A1019">
        <v>828079</v>
      </c>
      <c r="B1019" t="s">
        <v>748</v>
      </c>
      <c r="C1019" t="s">
        <v>4226</v>
      </c>
      <c r="D1019" t="s">
        <v>142</v>
      </c>
      <c r="E1019" t="s">
        <v>94</v>
      </c>
      <c r="F1019" t="s">
        <v>8</v>
      </c>
      <c r="G1019" t="s">
        <v>128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C1019" s="180" t="str">
        <f t="shared" si="58"/>
        <v>828079-BLACK-S</v>
      </c>
      <c r="AD1019" s="181">
        <f>IF(B1019="NET","",IF(B1019="","",IFERROR(VLOOKUP(AC1019,EAN!$A:$B,2,FALSE),"MANGLER - MÅ OPPDATERE EAN-FANEN")))</f>
        <v>7048652275752</v>
      </c>
      <c r="AE1019" s="180">
        <f t="shared" si="56"/>
        <v>0</v>
      </c>
      <c r="AF1019" s="180">
        <f t="shared" si="57"/>
        <v>0</v>
      </c>
      <c r="AH1019" s="133">
        <f>IF(B1019="NET","",IFERROR(VLOOKUP(AD1019,'2) Order Form'!$W$9:$W$684,1,FALSE),"Ikke med I order form"))</f>
        <v>7048652275752</v>
      </c>
      <c r="AJ1019" s="159"/>
      <c r="AK1019" s="149"/>
      <c r="AL1019" s="182"/>
      <c r="AM1019" s="182"/>
      <c r="AN1019" s="183"/>
    </row>
    <row r="1020" spans="1:40" x14ac:dyDescent="0.2">
      <c r="A1020">
        <v>828079</v>
      </c>
      <c r="B1020" t="s">
        <v>748</v>
      </c>
      <c r="C1020" t="s">
        <v>4226</v>
      </c>
      <c r="D1020" t="s">
        <v>143</v>
      </c>
      <c r="E1020" t="s">
        <v>94</v>
      </c>
      <c r="F1020" t="s">
        <v>7</v>
      </c>
      <c r="G1020" t="s">
        <v>128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C1020" s="180" t="str">
        <f t="shared" si="58"/>
        <v>828079-BLACK-M</v>
      </c>
      <c r="AD1020" s="181">
        <f>IF(B1020="NET","",IF(B1020="","",IFERROR(VLOOKUP(AC1020,EAN!$A:$B,2,FALSE),"MANGLER - MÅ OPPDATERE EAN-FANEN")))</f>
        <v>7048652275745</v>
      </c>
      <c r="AE1020" s="180">
        <f t="shared" si="56"/>
        <v>0</v>
      </c>
      <c r="AF1020" s="180">
        <f t="shared" si="57"/>
        <v>0</v>
      </c>
      <c r="AH1020" s="133">
        <f>IF(B1020="NET","",IFERROR(VLOOKUP(AD1020,'2) Order Form'!$W$9:$W$684,1,FALSE),"Ikke med I order form"))</f>
        <v>7048652275745</v>
      </c>
      <c r="AJ1020" s="159"/>
      <c r="AK1020" s="149"/>
      <c r="AL1020" s="182"/>
      <c r="AM1020" s="182"/>
      <c r="AN1020" s="183"/>
    </row>
    <row r="1021" spans="1:40" x14ac:dyDescent="0.2">
      <c r="A1021">
        <v>828079</v>
      </c>
      <c r="B1021" t="s">
        <v>748</v>
      </c>
      <c r="C1021" t="s">
        <v>4226</v>
      </c>
      <c r="D1021" t="s">
        <v>144</v>
      </c>
      <c r="E1021" t="s">
        <v>94</v>
      </c>
      <c r="F1021" t="s">
        <v>67</v>
      </c>
      <c r="G1021" t="s">
        <v>128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C1021" s="180" t="str">
        <f t="shared" si="58"/>
        <v>828079-BLACK-L</v>
      </c>
      <c r="AD1021" s="181">
        <f>IF(B1021="NET","",IF(B1021="","",IFERROR(VLOOKUP(AC1021,EAN!$A:$B,2,FALSE),"MANGLER - MÅ OPPDATERE EAN-FANEN")))</f>
        <v>7048652275738</v>
      </c>
      <c r="AE1021" s="180">
        <f t="shared" si="56"/>
        <v>0</v>
      </c>
      <c r="AF1021" s="180">
        <f t="shared" si="57"/>
        <v>0</v>
      </c>
      <c r="AH1021" s="133">
        <f>IF(B1021="NET","",IFERROR(VLOOKUP(AD1021,'2) Order Form'!$W$9:$W$684,1,FALSE),"Ikke med I order form"))</f>
        <v>7048652275738</v>
      </c>
      <c r="AJ1021" s="159"/>
      <c r="AK1021" s="149"/>
      <c r="AL1021" s="182"/>
      <c r="AM1021" s="182"/>
      <c r="AN1021" s="183"/>
    </row>
    <row r="1022" spans="1:40" x14ac:dyDescent="0.2">
      <c r="A1022">
        <v>828079</v>
      </c>
      <c r="B1022" t="s">
        <v>748</v>
      </c>
      <c r="C1022" t="s">
        <v>4226</v>
      </c>
      <c r="D1022" t="s">
        <v>145</v>
      </c>
      <c r="E1022" t="s">
        <v>94</v>
      </c>
      <c r="F1022" t="s">
        <v>68</v>
      </c>
      <c r="G1022" t="s">
        <v>128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C1022" s="180" t="str">
        <f t="shared" si="58"/>
        <v>828079-BLACK-XL</v>
      </c>
      <c r="AD1022" s="181">
        <f>IF(B1022="NET","",IF(B1022="","",IFERROR(VLOOKUP(AC1022,EAN!$A:$B,2,FALSE),"MANGLER - MÅ OPPDATERE EAN-FANEN")))</f>
        <v>7048652275769</v>
      </c>
      <c r="AE1022" s="180">
        <f t="shared" si="56"/>
        <v>0</v>
      </c>
      <c r="AF1022" s="180">
        <f t="shared" si="57"/>
        <v>0</v>
      </c>
      <c r="AH1022" s="133">
        <f>IF(B1022="NET","",IFERROR(VLOOKUP(AD1022,'2) Order Form'!$W$9:$W$684,1,FALSE),"Ikke med I order form"))</f>
        <v>7048652275769</v>
      </c>
      <c r="AJ1022" s="159"/>
      <c r="AK1022" s="149"/>
      <c r="AL1022" s="182"/>
      <c r="AM1022" s="182"/>
      <c r="AN1022" s="183"/>
    </row>
    <row r="1023" spans="1:40" x14ac:dyDescent="0.2">
      <c r="A1023">
        <v>828079</v>
      </c>
      <c r="B1023" t="s">
        <v>748</v>
      </c>
      <c r="C1023" t="s">
        <v>4226</v>
      </c>
      <c r="D1023" t="s">
        <v>212</v>
      </c>
      <c r="E1023" t="s">
        <v>204</v>
      </c>
      <c r="F1023" t="s">
        <v>8</v>
      </c>
      <c r="G1023" t="s">
        <v>401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C1023" s="180" t="str">
        <f t="shared" si="58"/>
        <v>828079-FOGRN-S</v>
      </c>
      <c r="AD1023" s="181">
        <f>IF(B1023="NET","",IF(B1023="","",IFERROR(VLOOKUP(AC1023,EAN!$A:$B,2,FALSE),"MANGLER - MÅ OPPDATERE EAN-FANEN")))</f>
        <v>7048652544841</v>
      </c>
      <c r="AE1023" s="180">
        <f t="shared" si="56"/>
        <v>0</v>
      </c>
      <c r="AF1023" s="180">
        <f t="shared" si="57"/>
        <v>0</v>
      </c>
      <c r="AH1023" s="133">
        <f>IF(B1023="NET","",IFERROR(VLOOKUP(AD1023,'2) Order Form'!$W$9:$W$684,1,FALSE),"Ikke med I order form"))</f>
        <v>7048652544841</v>
      </c>
      <c r="AJ1023" s="159"/>
      <c r="AK1023" s="149"/>
      <c r="AL1023" s="182"/>
      <c r="AM1023" s="182"/>
      <c r="AN1023" s="183"/>
    </row>
    <row r="1024" spans="1:40" x14ac:dyDescent="0.2">
      <c r="A1024">
        <v>828079</v>
      </c>
      <c r="B1024" t="s">
        <v>748</v>
      </c>
      <c r="C1024" t="s">
        <v>4226</v>
      </c>
      <c r="D1024" t="s">
        <v>213</v>
      </c>
      <c r="E1024" t="s">
        <v>204</v>
      </c>
      <c r="F1024" t="s">
        <v>7</v>
      </c>
      <c r="G1024" t="s">
        <v>401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C1024" s="180" t="str">
        <f t="shared" si="58"/>
        <v>828079-FOGRN-M</v>
      </c>
      <c r="AD1024" s="181">
        <f>IF(B1024="NET","",IF(B1024="","",IFERROR(VLOOKUP(AC1024,EAN!$A:$B,2,FALSE),"MANGLER - MÅ OPPDATERE EAN-FANEN")))</f>
        <v>7048652544834</v>
      </c>
      <c r="AE1024" s="180">
        <f t="shared" si="56"/>
        <v>0</v>
      </c>
      <c r="AF1024" s="180">
        <f t="shared" si="57"/>
        <v>0</v>
      </c>
      <c r="AH1024" s="133">
        <f>IF(B1024="NET","",IFERROR(VLOOKUP(AD1024,'2) Order Form'!$W$9:$W$684,1,FALSE),"Ikke med I order form"))</f>
        <v>7048652544834</v>
      </c>
      <c r="AJ1024" s="159"/>
      <c r="AK1024" s="149"/>
      <c r="AL1024" s="182"/>
      <c r="AM1024" s="182"/>
      <c r="AN1024" s="183"/>
    </row>
    <row r="1025" spans="1:40" x14ac:dyDescent="0.2">
      <c r="A1025">
        <v>828079</v>
      </c>
      <c r="B1025" t="s">
        <v>748</v>
      </c>
      <c r="C1025" t="s">
        <v>4226</v>
      </c>
      <c r="D1025" t="s">
        <v>214</v>
      </c>
      <c r="E1025" t="s">
        <v>204</v>
      </c>
      <c r="F1025" t="s">
        <v>67</v>
      </c>
      <c r="G1025" t="s">
        <v>401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C1025" s="180" t="str">
        <f t="shared" si="58"/>
        <v>828079-FOGRN-L</v>
      </c>
      <c r="AD1025" s="181">
        <f>IF(B1025="NET","",IF(B1025="","",IFERROR(VLOOKUP(AC1025,EAN!$A:$B,2,FALSE),"MANGLER - MÅ OPPDATERE EAN-FANEN")))</f>
        <v>7048652544827</v>
      </c>
      <c r="AE1025" s="180">
        <f t="shared" si="56"/>
        <v>0</v>
      </c>
      <c r="AF1025" s="180">
        <f t="shared" si="57"/>
        <v>0</v>
      </c>
      <c r="AH1025" s="149">
        <f>IF(B1025="NET","",IFERROR(VLOOKUP(AD1025,'2) Order Form'!$W$9:$W$684,1,FALSE),"Ikke med I order form"))</f>
        <v>7048652544827</v>
      </c>
      <c r="AI1025" s="171"/>
      <c r="AJ1025" s="171"/>
      <c r="AK1025" s="149"/>
      <c r="AL1025" s="182"/>
      <c r="AM1025" s="182"/>
      <c r="AN1025" s="183"/>
    </row>
    <row r="1026" spans="1:40" x14ac:dyDescent="0.2">
      <c r="A1026">
        <v>828079</v>
      </c>
      <c r="B1026" t="s">
        <v>748</v>
      </c>
      <c r="C1026" t="s">
        <v>4226</v>
      </c>
      <c r="D1026" t="s">
        <v>215</v>
      </c>
      <c r="E1026" t="s">
        <v>204</v>
      </c>
      <c r="F1026" t="s">
        <v>68</v>
      </c>
      <c r="G1026" t="s">
        <v>401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C1026" s="180" t="str">
        <f t="shared" si="58"/>
        <v>828079-FOGRN-XL</v>
      </c>
      <c r="AD1026" s="181">
        <f>IF(B1026="NET","",IF(B1026="","",IFERROR(VLOOKUP(AC1026,EAN!$A:$B,2,FALSE),"MANGLER - MÅ OPPDATERE EAN-FANEN")))</f>
        <v>7048652544858</v>
      </c>
      <c r="AE1026" s="180">
        <f t="shared" si="56"/>
        <v>0</v>
      </c>
      <c r="AF1026" s="180">
        <f t="shared" si="57"/>
        <v>0</v>
      </c>
      <c r="AH1026" s="149">
        <f>IF(B1026="NET","",IFERROR(VLOOKUP(AD1026,'2) Order Form'!$W$9:$W$684,1,FALSE),"Ikke med I order form"))</f>
        <v>7048652544858</v>
      </c>
      <c r="AI1026" s="171"/>
      <c r="AJ1026" s="171"/>
      <c r="AK1026" s="149"/>
      <c r="AL1026" s="182"/>
      <c r="AM1026" s="182"/>
      <c r="AN1026" s="183"/>
    </row>
    <row r="1027" spans="1:40" x14ac:dyDescent="0.2">
      <c r="A1027">
        <v>828079</v>
      </c>
      <c r="B1027" t="s">
        <v>748</v>
      </c>
      <c r="C1027" t="s">
        <v>4226</v>
      </c>
      <c r="D1027" t="s">
        <v>161</v>
      </c>
      <c r="E1027" t="s">
        <v>132</v>
      </c>
      <c r="F1027" t="s">
        <v>67</v>
      </c>
      <c r="G1027" t="s">
        <v>401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C1027" s="180" t="str">
        <f t="shared" si="58"/>
        <v>828079-HYDRO-L</v>
      </c>
      <c r="AD1027" s="181">
        <f>IF(B1027="NET","",IF(B1027="","",IFERROR(VLOOKUP(AC1027,EAN!$A:$B,2,FALSE),"MANGLER - MÅ OPPDATERE EAN-FANEN")))</f>
        <v>7048652275776</v>
      </c>
      <c r="AE1027" s="180">
        <f t="shared" si="56"/>
        <v>0</v>
      </c>
      <c r="AF1027" s="180">
        <f t="shared" si="57"/>
        <v>0</v>
      </c>
      <c r="AH1027" s="149" t="str">
        <f>IF(B1027="NET","",IFERROR(VLOOKUP(AD1027,'2) Order Form'!$W$9:$W$684,1,FALSE),"Ikke med I order form"))</f>
        <v>Ikke med I order form</v>
      </c>
      <c r="AI1027" s="171"/>
      <c r="AJ1027" s="171"/>
      <c r="AK1027" s="149"/>
      <c r="AL1027" s="182"/>
      <c r="AM1027" s="182"/>
      <c r="AN1027" s="183"/>
    </row>
    <row r="1028" spans="1:40" x14ac:dyDescent="0.2">
      <c r="A1028">
        <v>828079</v>
      </c>
      <c r="B1028" t="s">
        <v>748</v>
      </c>
      <c r="C1028" t="s">
        <v>4226</v>
      </c>
      <c r="D1028" t="s">
        <v>162</v>
      </c>
      <c r="E1028" t="s">
        <v>133</v>
      </c>
      <c r="F1028" t="s">
        <v>8</v>
      </c>
      <c r="G1028" t="s">
        <v>401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C1028" s="180" t="str">
        <f t="shared" si="58"/>
        <v>828079-ONBLU-S</v>
      </c>
      <c r="AD1028" s="181">
        <f>IF(B1028="NET","",IF(B1028="","",IFERROR(VLOOKUP(AC1028,EAN!$A:$B,2,FALSE),"MANGLER - MÅ OPPDATERE EAN-FANEN")))</f>
        <v>7048652193551</v>
      </c>
      <c r="AE1028" s="180">
        <f t="shared" si="56"/>
        <v>0</v>
      </c>
      <c r="AF1028" s="180">
        <f t="shared" si="57"/>
        <v>0</v>
      </c>
      <c r="AH1028" s="149" t="str">
        <f>IF(B1028="NET","",IFERROR(VLOOKUP(AD1028,'2) Order Form'!$W$9:$W$684,1,FALSE),"Ikke med I order form"))</f>
        <v>Ikke med I order form</v>
      </c>
      <c r="AI1028" s="171"/>
      <c r="AJ1028" s="171"/>
      <c r="AK1028" s="149"/>
      <c r="AL1028" s="182"/>
      <c r="AM1028" s="182"/>
      <c r="AN1028" s="183"/>
    </row>
    <row r="1029" spans="1:40" x14ac:dyDescent="0.2">
      <c r="A1029">
        <v>828079</v>
      </c>
      <c r="B1029" t="s">
        <v>748</v>
      </c>
      <c r="C1029" t="s">
        <v>4226</v>
      </c>
      <c r="D1029" t="s">
        <v>163</v>
      </c>
      <c r="E1029" t="s">
        <v>133</v>
      </c>
      <c r="F1029" t="s">
        <v>7</v>
      </c>
      <c r="G1029" t="s">
        <v>401</v>
      </c>
      <c r="H1029">
        <v>27</v>
      </c>
      <c r="I1029">
        <v>27</v>
      </c>
      <c r="J1029">
        <v>27</v>
      </c>
      <c r="K1029">
        <v>27</v>
      </c>
      <c r="L1029">
        <v>27</v>
      </c>
      <c r="M1029">
        <v>27</v>
      </c>
      <c r="N1029">
        <v>27</v>
      </c>
      <c r="O1029">
        <v>27</v>
      </c>
      <c r="P1029">
        <v>27</v>
      </c>
      <c r="Q1029">
        <v>27</v>
      </c>
      <c r="R1029">
        <v>27</v>
      </c>
      <c r="S1029">
        <v>27</v>
      </c>
      <c r="T1029">
        <v>27</v>
      </c>
      <c r="U1029">
        <v>27</v>
      </c>
      <c r="V1029">
        <v>27</v>
      </c>
      <c r="W1029">
        <v>27</v>
      </c>
      <c r="X1029">
        <v>27</v>
      </c>
      <c r="Y1029">
        <v>27</v>
      </c>
      <c r="Z1029">
        <v>27</v>
      </c>
      <c r="AA1029">
        <v>27</v>
      </c>
      <c r="AC1029" s="180" t="str">
        <f t="shared" si="58"/>
        <v>828079-ONBLU-M</v>
      </c>
      <c r="AD1029" s="181">
        <f>IF(B1029="NET","",IF(B1029="","",IFERROR(VLOOKUP(AC1029,EAN!$A:$B,2,FALSE),"MANGLER - MÅ OPPDATERE EAN-FANEN")))</f>
        <v>7048652193544</v>
      </c>
      <c r="AE1029" s="180">
        <f t="shared" ref="AE1029:AE1092" si="59">H1029</f>
        <v>27</v>
      </c>
      <c r="AF1029" s="180">
        <f t="shared" ref="AF1029:AF1092" si="60">AA1029</f>
        <v>27</v>
      </c>
      <c r="AH1029" s="133" t="str">
        <f>IF(B1029="NET","",IFERROR(VLOOKUP(AD1029,'2) Order Form'!$W$9:$W$684,1,FALSE),"Ikke med I order form"))</f>
        <v>Ikke med I order form</v>
      </c>
      <c r="AJ1029" s="159"/>
      <c r="AK1029" s="149"/>
      <c r="AL1029" s="182"/>
      <c r="AM1029" s="182"/>
      <c r="AN1029" s="183"/>
    </row>
    <row r="1030" spans="1:40" x14ac:dyDescent="0.2">
      <c r="A1030">
        <v>828079</v>
      </c>
      <c r="B1030" t="s">
        <v>748</v>
      </c>
      <c r="C1030" t="s">
        <v>4226</v>
      </c>
      <c r="D1030" t="s">
        <v>164</v>
      </c>
      <c r="E1030" t="s">
        <v>133</v>
      </c>
      <c r="F1030" t="s">
        <v>67</v>
      </c>
      <c r="G1030" t="s">
        <v>401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C1030" s="180" t="str">
        <f t="shared" ref="AC1030:AC1093" si="61">CONCATENATE(A1030,"-",D1030)</f>
        <v>828079-ONBLU-L</v>
      </c>
      <c r="AD1030" s="181">
        <f>IF(B1030="NET","",IF(B1030="","",IFERROR(VLOOKUP(AC1030,EAN!$A:$B,2,FALSE),"MANGLER - MÅ OPPDATERE EAN-FANEN")))</f>
        <v>7048652193537</v>
      </c>
      <c r="AE1030" s="180">
        <f t="shared" si="59"/>
        <v>0</v>
      </c>
      <c r="AF1030" s="180">
        <f t="shared" si="60"/>
        <v>0</v>
      </c>
      <c r="AH1030" s="133" t="str">
        <f>IF(B1030="NET","",IFERROR(VLOOKUP(AD1030,'2) Order Form'!$W$9:$W$684,1,FALSE),"Ikke med I order form"))</f>
        <v>Ikke med I order form</v>
      </c>
      <c r="AJ1030" s="159"/>
      <c r="AK1030" s="149"/>
      <c r="AL1030" s="182"/>
      <c r="AM1030" s="182"/>
      <c r="AN1030" s="183"/>
    </row>
    <row r="1031" spans="1:40" x14ac:dyDescent="0.2">
      <c r="A1031">
        <v>828079</v>
      </c>
      <c r="B1031" t="s">
        <v>748</v>
      </c>
      <c r="C1031" t="s">
        <v>4226</v>
      </c>
      <c r="D1031" t="s">
        <v>165</v>
      </c>
      <c r="E1031" t="s">
        <v>133</v>
      </c>
      <c r="F1031" t="s">
        <v>68</v>
      </c>
      <c r="G1031" t="s">
        <v>401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C1031" s="180" t="str">
        <f t="shared" si="61"/>
        <v>828079-ONBLU-XL</v>
      </c>
      <c r="AD1031" s="181">
        <f>IF(B1031="NET","",IF(B1031="","",IFERROR(VLOOKUP(AC1031,EAN!$A:$B,2,FALSE),"MANGLER - MÅ OPPDATERE EAN-FANEN")))</f>
        <v>7048652193568</v>
      </c>
      <c r="AE1031" s="180">
        <f t="shared" si="59"/>
        <v>0</v>
      </c>
      <c r="AF1031" s="180">
        <f t="shared" si="60"/>
        <v>0</v>
      </c>
      <c r="AH1031" s="133" t="str">
        <f>IF(B1031="NET","",IFERROR(VLOOKUP(AD1031,'2) Order Form'!$W$9:$W$684,1,FALSE),"Ikke med I order form"))</f>
        <v>Ikke med I order form</v>
      </c>
      <c r="AJ1031" s="159"/>
      <c r="AK1031" s="149"/>
      <c r="AL1031" s="182"/>
      <c r="AM1031" s="182"/>
      <c r="AN1031" s="183"/>
    </row>
    <row r="1032" spans="1:40" x14ac:dyDescent="0.2">
      <c r="A1032">
        <v>828079</v>
      </c>
      <c r="B1032" t="s">
        <v>748</v>
      </c>
      <c r="C1032" t="s">
        <v>4226</v>
      </c>
      <c r="D1032" t="s">
        <v>166</v>
      </c>
      <c r="E1032" t="s">
        <v>93</v>
      </c>
      <c r="F1032" t="s">
        <v>8</v>
      </c>
      <c r="G1032" t="s">
        <v>401</v>
      </c>
      <c r="H1032">
        <v>12</v>
      </c>
      <c r="I1032">
        <v>12</v>
      </c>
      <c r="J1032">
        <v>12</v>
      </c>
      <c r="K1032">
        <v>12</v>
      </c>
      <c r="L1032">
        <v>12</v>
      </c>
      <c r="M1032">
        <v>12</v>
      </c>
      <c r="N1032">
        <v>12</v>
      </c>
      <c r="O1032">
        <v>12</v>
      </c>
      <c r="P1032">
        <v>12</v>
      </c>
      <c r="Q1032">
        <v>12</v>
      </c>
      <c r="R1032">
        <v>12</v>
      </c>
      <c r="S1032">
        <v>12</v>
      </c>
      <c r="T1032">
        <v>12</v>
      </c>
      <c r="U1032">
        <v>12</v>
      </c>
      <c r="V1032">
        <v>12</v>
      </c>
      <c r="W1032">
        <v>12</v>
      </c>
      <c r="X1032">
        <v>12</v>
      </c>
      <c r="Y1032">
        <v>12</v>
      </c>
      <c r="Z1032">
        <v>12</v>
      </c>
      <c r="AA1032">
        <v>12</v>
      </c>
      <c r="AC1032" s="180" t="str">
        <f t="shared" si="61"/>
        <v>828079-SEGRY-S</v>
      </c>
      <c r="AD1032" s="181">
        <f>IF(B1032="NET","",IF(B1032="","",IFERROR(VLOOKUP(AC1032,EAN!$A:$B,2,FALSE),"MANGLER - MÅ OPPDATERE EAN-FANEN")))</f>
        <v>7048652275837</v>
      </c>
      <c r="AE1032" s="180">
        <f t="shared" si="59"/>
        <v>12</v>
      </c>
      <c r="AF1032" s="180">
        <f t="shared" si="60"/>
        <v>12</v>
      </c>
      <c r="AH1032" s="149" t="str">
        <f>IF(B1032="NET","",IFERROR(VLOOKUP(AD1032,'2) Order Form'!$W$9:$W$684,1,FALSE),"Ikke med I order form"))</f>
        <v>Ikke med I order form</v>
      </c>
      <c r="AI1032" s="171"/>
      <c r="AJ1032" s="171"/>
      <c r="AK1032" s="149"/>
      <c r="AL1032" s="182"/>
      <c r="AM1032" s="182"/>
      <c r="AN1032" s="183"/>
    </row>
    <row r="1033" spans="1:40" x14ac:dyDescent="0.2">
      <c r="A1033">
        <v>828079</v>
      </c>
      <c r="B1033" t="s">
        <v>748</v>
      </c>
      <c r="C1033" t="s">
        <v>4226</v>
      </c>
      <c r="D1033" t="s">
        <v>167</v>
      </c>
      <c r="E1033" t="s">
        <v>93</v>
      </c>
      <c r="F1033" t="s">
        <v>7</v>
      </c>
      <c r="G1033" t="s">
        <v>401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C1033" s="180" t="str">
        <f t="shared" si="61"/>
        <v>828079-SEGRY-M</v>
      </c>
      <c r="AD1033" s="181">
        <f>IF(B1033="NET","",IF(B1033="","",IFERROR(VLOOKUP(AC1033,EAN!$A:$B,2,FALSE),"MANGLER - MÅ OPPDATERE EAN-FANEN")))</f>
        <v>7048652275820</v>
      </c>
      <c r="AE1033" s="180">
        <f t="shared" si="59"/>
        <v>0</v>
      </c>
      <c r="AF1033" s="180">
        <f t="shared" si="60"/>
        <v>0</v>
      </c>
      <c r="AH1033" s="149" t="str">
        <f>IF(B1033="NET","",IFERROR(VLOOKUP(AD1033,'2) Order Form'!$W$9:$W$684,1,FALSE),"Ikke med I order form"))</f>
        <v>Ikke med I order form</v>
      </c>
      <c r="AI1033" s="171"/>
      <c r="AJ1033" s="171"/>
      <c r="AK1033" s="149"/>
      <c r="AL1033" s="182"/>
      <c r="AM1033" s="182"/>
      <c r="AN1033" s="183"/>
    </row>
    <row r="1034" spans="1:40" x14ac:dyDescent="0.2">
      <c r="A1034">
        <v>828079</v>
      </c>
      <c r="B1034" t="s">
        <v>748</v>
      </c>
      <c r="C1034" t="s">
        <v>4226</v>
      </c>
      <c r="D1034" t="s">
        <v>168</v>
      </c>
      <c r="E1034" t="s">
        <v>93</v>
      </c>
      <c r="F1034" t="s">
        <v>67</v>
      </c>
      <c r="G1034" t="s">
        <v>401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C1034" s="180" t="str">
        <f t="shared" si="61"/>
        <v>828079-SEGRY-L</v>
      </c>
      <c r="AD1034" s="181">
        <f>IF(B1034="NET","",IF(B1034="","",IFERROR(VLOOKUP(AC1034,EAN!$A:$B,2,FALSE),"MANGLER - MÅ OPPDATERE EAN-FANEN")))</f>
        <v>7048652275813</v>
      </c>
      <c r="AE1034" s="180">
        <f t="shared" si="59"/>
        <v>0</v>
      </c>
      <c r="AF1034" s="180">
        <f t="shared" si="60"/>
        <v>0</v>
      </c>
      <c r="AH1034" s="149" t="str">
        <f>IF(B1034="NET","",IFERROR(VLOOKUP(AD1034,'2) Order Form'!$W$9:$W$684,1,FALSE),"Ikke med I order form"))</f>
        <v>Ikke med I order form</v>
      </c>
      <c r="AI1034" s="171"/>
      <c r="AJ1034" s="171"/>
      <c r="AK1034" s="149"/>
      <c r="AL1034" s="182"/>
      <c r="AM1034" s="182"/>
      <c r="AN1034" s="183"/>
    </row>
    <row r="1035" spans="1:40" x14ac:dyDescent="0.2">
      <c r="A1035">
        <v>828079</v>
      </c>
      <c r="B1035" t="s">
        <v>748</v>
      </c>
      <c r="C1035" t="s">
        <v>4226</v>
      </c>
      <c r="D1035" t="s">
        <v>169</v>
      </c>
      <c r="E1035" t="s">
        <v>93</v>
      </c>
      <c r="F1035" t="s">
        <v>68</v>
      </c>
      <c r="G1035" t="s">
        <v>401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C1035" s="180" t="str">
        <f t="shared" si="61"/>
        <v>828079-SEGRY-XL</v>
      </c>
      <c r="AD1035" s="181">
        <f>IF(B1035="NET","",IF(B1035="","",IFERROR(VLOOKUP(AC1035,EAN!$A:$B,2,FALSE),"MANGLER - MÅ OPPDATERE EAN-FANEN")))</f>
        <v>7048652275844</v>
      </c>
      <c r="AE1035" s="180">
        <f t="shared" si="59"/>
        <v>0</v>
      </c>
      <c r="AF1035" s="180">
        <f t="shared" si="60"/>
        <v>0</v>
      </c>
      <c r="AH1035" s="149" t="str">
        <f>IF(B1035="NET","",IFERROR(VLOOKUP(AD1035,'2) Order Form'!$W$9:$W$684,1,FALSE),"Ikke med I order form"))</f>
        <v>Ikke med I order form</v>
      </c>
      <c r="AI1035" s="171"/>
      <c r="AJ1035" s="171"/>
      <c r="AK1035" s="149"/>
      <c r="AL1035" s="182"/>
      <c r="AM1035" s="182"/>
      <c r="AN1035" s="183"/>
    </row>
    <row r="1036" spans="1:40" x14ac:dyDescent="0.2">
      <c r="A1036" s="155">
        <v>828080</v>
      </c>
      <c r="B1036" t="s">
        <v>292</v>
      </c>
      <c r="H1036" s="155">
        <v>202137</v>
      </c>
      <c r="I1036" s="155">
        <v>202137</v>
      </c>
      <c r="J1036" s="155">
        <v>202137</v>
      </c>
      <c r="K1036" s="155">
        <v>202137</v>
      </c>
      <c r="L1036" s="155">
        <v>202137</v>
      </c>
      <c r="M1036" s="155">
        <v>202137</v>
      </c>
      <c r="N1036" s="155">
        <v>202137</v>
      </c>
      <c r="O1036" s="155">
        <v>202137</v>
      </c>
      <c r="P1036" s="155">
        <v>202137</v>
      </c>
      <c r="Q1036" s="155">
        <v>202137</v>
      </c>
      <c r="R1036" s="155">
        <v>202137</v>
      </c>
      <c r="S1036" s="155">
        <v>202137</v>
      </c>
      <c r="T1036" s="155">
        <v>202137</v>
      </c>
      <c r="U1036" s="155">
        <v>202137</v>
      </c>
      <c r="V1036" s="155">
        <v>202137</v>
      </c>
      <c r="W1036" s="155">
        <v>202137</v>
      </c>
      <c r="X1036" s="155">
        <v>202137</v>
      </c>
      <c r="Y1036" s="155">
        <v>202137</v>
      </c>
      <c r="Z1036" s="155">
        <v>202137</v>
      </c>
      <c r="AA1036" s="155">
        <v>202137</v>
      </c>
      <c r="AC1036" s="180" t="str">
        <f t="shared" si="61"/>
        <v>828080-</v>
      </c>
      <c r="AD1036" s="181" t="str">
        <f>IF(B1036="NET","",IF(B1036="","",IFERROR(VLOOKUP(AC1036,EAN!$A:$B,2,FALSE),"MANGLER - MÅ OPPDATERE EAN-FANEN")))</f>
        <v/>
      </c>
      <c r="AE1036" s="180">
        <f t="shared" si="59"/>
        <v>202137</v>
      </c>
      <c r="AF1036" s="180">
        <f t="shared" si="60"/>
        <v>202137</v>
      </c>
      <c r="AH1036" s="133" t="str">
        <f>IF(B1036="NET","",IFERROR(VLOOKUP(AD1036,'2) Order Form'!$W$9:$W$684,1,FALSE),"Ikke med I order form"))</f>
        <v/>
      </c>
      <c r="AJ1036" s="159"/>
      <c r="AK1036" s="149"/>
      <c r="AL1036" s="182"/>
      <c r="AM1036" s="182"/>
      <c r="AN1036" s="183"/>
    </row>
    <row r="1037" spans="1:40" x14ac:dyDescent="0.2">
      <c r="A1037">
        <v>828080</v>
      </c>
      <c r="B1037" t="s">
        <v>749</v>
      </c>
      <c r="C1037" t="s">
        <v>4226</v>
      </c>
      <c r="D1037" t="s">
        <v>4308</v>
      </c>
      <c r="E1037" t="s">
        <v>4305</v>
      </c>
      <c r="F1037" t="s">
        <v>69</v>
      </c>
      <c r="G1037" t="s">
        <v>128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C1037" s="180" t="str">
        <f t="shared" si="61"/>
        <v>828080-56001-XS</v>
      </c>
      <c r="AD1037" s="181" t="str">
        <f>IF(B1037="NET","",IF(B1037="","",IFERROR(VLOOKUP(AC1037,EAN!$A:$B,2,FALSE),"MANGLER - MÅ OPPDATERE EAN-FANEN")))</f>
        <v>MANGLER - MÅ OPPDATERE EAN-FANEN</v>
      </c>
      <c r="AE1037" s="180">
        <f t="shared" si="59"/>
        <v>0</v>
      </c>
      <c r="AF1037" s="180">
        <f t="shared" si="60"/>
        <v>0</v>
      </c>
      <c r="AH1037" s="133" t="str">
        <f>IF(B1037="NET","",IFERROR(VLOOKUP(AD1037,'2) Order Form'!$W$9:$W$684,1,FALSE),"Ikke med I order form"))</f>
        <v>Ikke med I order form</v>
      </c>
      <c r="AJ1037" s="159"/>
      <c r="AK1037" s="149"/>
      <c r="AL1037" s="182"/>
      <c r="AM1037" s="182"/>
      <c r="AN1037" s="183"/>
    </row>
    <row r="1038" spans="1:40" x14ac:dyDescent="0.2">
      <c r="A1038">
        <v>828080</v>
      </c>
      <c r="B1038" t="s">
        <v>749</v>
      </c>
      <c r="C1038" t="s">
        <v>4226</v>
      </c>
      <c r="D1038" t="s">
        <v>4304</v>
      </c>
      <c r="E1038" t="s">
        <v>4305</v>
      </c>
      <c r="F1038" t="s">
        <v>8</v>
      </c>
      <c r="G1038" t="s">
        <v>128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C1038" s="180" t="str">
        <f t="shared" si="61"/>
        <v>828080-56001-S</v>
      </c>
      <c r="AD1038" s="181" t="str">
        <f>IF(B1038="NET","",IF(B1038="","",IFERROR(VLOOKUP(AC1038,EAN!$A:$B,2,FALSE),"MANGLER - MÅ OPPDATERE EAN-FANEN")))</f>
        <v>MANGLER - MÅ OPPDATERE EAN-FANEN</v>
      </c>
      <c r="AE1038" s="180">
        <f t="shared" si="59"/>
        <v>0</v>
      </c>
      <c r="AF1038" s="180">
        <f t="shared" si="60"/>
        <v>0</v>
      </c>
      <c r="AH1038" s="149" t="str">
        <f>IF(B1038="NET","",IFERROR(VLOOKUP(AD1038,'2) Order Form'!$W$9:$W$684,1,FALSE),"Ikke med I order form"))</f>
        <v>Ikke med I order form</v>
      </c>
      <c r="AI1038" s="171"/>
      <c r="AJ1038" s="171"/>
      <c r="AK1038" s="149"/>
      <c r="AL1038" s="182"/>
      <c r="AM1038" s="182"/>
      <c r="AN1038" s="183"/>
    </row>
    <row r="1039" spans="1:40" x14ac:dyDescent="0.2">
      <c r="A1039">
        <v>828080</v>
      </c>
      <c r="B1039" t="s">
        <v>749</v>
      </c>
      <c r="C1039" t="s">
        <v>4226</v>
      </c>
      <c r="D1039" t="s">
        <v>4306</v>
      </c>
      <c r="E1039" t="s">
        <v>4305</v>
      </c>
      <c r="F1039" t="s">
        <v>7</v>
      </c>
      <c r="G1039" t="s">
        <v>128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C1039" s="180" t="str">
        <f t="shared" si="61"/>
        <v>828080-56001-M</v>
      </c>
      <c r="AD1039" s="181" t="str">
        <f>IF(B1039="NET","",IF(B1039="","",IFERROR(VLOOKUP(AC1039,EAN!$A:$B,2,FALSE),"MANGLER - MÅ OPPDATERE EAN-FANEN")))</f>
        <v>MANGLER - MÅ OPPDATERE EAN-FANEN</v>
      </c>
      <c r="AE1039" s="180">
        <f t="shared" si="59"/>
        <v>0</v>
      </c>
      <c r="AF1039" s="180">
        <f t="shared" si="60"/>
        <v>0</v>
      </c>
      <c r="AH1039" s="149" t="str">
        <f>IF(B1039="NET","",IFERROR(VLOOKUP(AD1039,'2) Order Form'!$W$9:$W$684,1,FALSE),"Ikke med I order form"))</f>
        <v>Ikke med I order form</v>
      </c>
      <c r="AI1039" s="171"/>
      <c r="AJ1039" s="171"/>
      <c r="AK1039" s="149"/>
      <c r="AL1039" s="182"/>
      <c r="AM1039" s="182"/>
      <c r="AN1039" s="183"/>
    </row>
    <row r="1040" spans="1:40" x14ac:dyDescent="0.2">
      <c r="A1040">
        <v>828080</v>
      </c>
      <c r="B1040" t="s">
        <v>749</v>
      </c>
      <c r="C1040" t="s">
        <v>4226</v>
      </c>
      <c r="D1040" t="s">
        <v>4307</v>
      </c>
      <c r="E1040" t="s">
        <v>4305</v>
      </c>
      <c r="F1040" t="s">
        <v>67</v>
      </c>
      <c r="G1040" t="s">
        <v>128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C1040" s="180" t="str">
        <f t="shared" si="61"/>
        <v>828080-56001-L</v>
      </c>
      <c r="AD1040" s="181" t="str">
        <f>IF(B1040="NET","",IF(B1040="","",IFERROR(VLOOKUP(AC1040,EAN!$A:$B,2,FALSE),"MANGLER - MÅ OPPDATERE EAN-FANEN")))</f>
        <v>MANGLER - MÅ OPPDATERE EAN-FANEN</v>
      </c>
      <c r="AE1040" s="180">
        <f t="shared" si="59"/>
        <v>0</v>
      </c>
      <c r="AF1040" s="180">
        <f t="shared" si="60"/>
        <v>0</v>
      </c>
      <c r="AH1040" s="133" t="str">
        <f>IF(B1040="NET","",IFERROR(VLOOKUP(AD1040,'2) Order Form'!$W$9:$W$684,1,FALSE),"Ikke med I order form"))</f>
        <v>Ikke med I order form</v>
      </c>
      <c r="AJ1040" s="159"/>
      <c r="AK1040" s="149"/>
      <c r="AL1040" s="182"/>
      <c r="AM1040" s="182"/>
      <c r="AN1040" s="183"/>
    </row>
    <row r="1041" spans="1:40" x14ac:dyDescent="0.2">
      <c r="A1041">
        <v>828080</v>
      </c>
      <c r="B1041" t="s">
        <v>749</v>
      </c>
      <c r="C1041" t="s">
        <v>4226</v>
      </c>
      <c r="D1041" t="s">
        <v>4276</v>
      </c>
      <c r="E1041" t="s">
        <v>2189</v>
      </c>
      <c r="F1041" t="s">
        <v>69</v>
      </c>
      <c r="G1041" t="s">
        <v>128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C1041" s="180" t="str">
        <f t="shared" si="61"/>
        <v>828080-57000-XS</v>
      </c>
      <c r="AD1041" s="181" t="str">
        <f>IF(B1041="NET","",IF(B1041="","",IFERROR(VLOOKUP(AC1041,EAN!$A:$B,2,FALSE),"MANGLER - MÅ OPPDATERE EAN-FANEN")))</f>
        <v>MANGLER - MÅ OPPDATERE EAN-FANEN</v>
      </c>
      <c r="AE1041" s="180">
        <f t="shared" si="59"/>
        <v>0</v>
      </c>
      <c r="AF1041" s="180">
        <f t="shared" si="60"/>
        <v>0</v>
      </c>
      <c r="AH1041" s="133" t="str">
        <f>IF(B1041="NET","",IFERROR(VLOOKUP(AD1041,'2) Order Form'!$W$9:$W$684,1,FALSE),"Ikke med I order form"))</f>
        <v>Ikke med I order form</v>
      </c>
      <c r="AJ1041" s="159"/>
      <c r="AK1041" s="149"/>
      <c r="AL1041" s="182"/>
      <c r="AM1041" s="182"/>
      <c r="AN1041" s="183"/>
    </row>
    <row r="1042" spans="1:40" x14ac:dyDescent="0.2">
      <c r="A1042">
        <v>828080</v>
      </c>
      <c r="B1042" t="s">
        <v>749</v>
      </c>
      <c r="C1042" t="s">
        <v>4226</v>
      </c>
      <c r="D1042" t="s">
        <v>4272</v>
      </c>
      <c r="E1042" t="s">
        <v>2189</v>
      </c>
      <c r="F1042" t="s">
        <v>8</v>
      </c>
      <c r="G1042" t="s">
        <v>128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C1042" s="180" t="str">
        <f t="shared" si="61"/>
        <v>828080-57000-S</v>
      </c>
      <c r="AD1042" s="181" t="str">
        <f>IF(B1042="NET","",IF(B1042="","",IFERROR(VLOOKUP(AC1042,EAN!$A:$B,2,FALSE),"MANGLER - MÅ OPPDATERE EAN-FANEN")))</f>
        <v>MANGLER - MÅ OPPDATERE EAN-FANEN</v>
      </c>
      <c r="AE1042" s="180">
        <f t="shared" si="59"/>
        <v>0</v>
      </c>
      <c r="AF1042" s="180">
        <f t="shared" si="60"/>
        <v>0</v>
      </c>
      <c r="AH1042" s="149" t="str">
        <f>IF(B1042="NET","",IFERROR(VLOOKUP(AD1042,'2) Order Form'!$W$9:$W$684,1,FALSE),"Ikke med I order form"))</f>
        <v>Ikke med I order form</v>
      </c>
      <c r="AI1042" s="171"/>
      <c r="AJ1042" s="171"/>
      <c r="AK1042" s="149"/>
      <c r="AL1042" s="182"/>
      <c r="AM1042" s="182"/>
      <c r="AN1042" s="183"/>
    </row>
    <row r="1043" spans="1:40" x14ac:dyDescent="0.2">
      <c r="A1043">
        <v>828080</v>
      </c>
      <c r="B1043" t="s">
        <v>749</v>
      </c>
      <c r="C1043" t="s">
        <v>4226</v>
      </c>
      <c r="D1043" t="s">
        <v>4273</v>
      </c>
      <c r="E1043" t="s">
        <v>2189</v>
      </c>
      <c r="F1043" t="s">
        <v>7</v>
      </c>
      <c r="G1043" t="s">
        <v>128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C1043" s="180" t="str">
        <f t="shared" si="61"/>
        <v>828080-57000-M</v>
      </c>
      <c r="AD1043" s="181" t="str">
        <f>IF(B1043="NET","",IF(B1043="","",IFERROR(VLOOKUP(AC1043,EAN!$A:$B,2,FALSE),"MANGLER - MÅ OPPDATERE EAN-FANEN")))</f>
        <v>MANGLER - MÅ OPPDATERE EAN-FANEN</v>
      </c>
      <c r="AE1043" s="180">
        <f t="shared" si="59"/>
        <v>0</v>
      </c>
      <c r="AF1043" s="180">
        <f t="shared" si="60"/>
        <v>0</v>
      </c>
      <c r="AH1043" s="149" t="str">
        <f>IF(B1043="NET","",IFERROR(VLOOKUP(AD1043,'2) Order Form'!$W$9:$W$684,1,FALSE),"Ikke med I order form"))</f>
        <v>Ikke med I order form</v>
      </c>
      <c r="AI1043" s="171"/>
      <c r="AJ1043" s="171"/>
      <c r="AK1043" s="149"/>
      <c r="AL1043" s="182"/>
      <c r="AM1043" s="182"/>
      <c r="AN1043" s="183"/>
    </row>
    <row r="1044" spans="1:40" x14ac:dyDescent="0.2">
      <c r="A1044">
        <v>828080</v>
      </c>
      <c r="B1044" t="s">
        <v>749</v>
      </c>
      <c r="C1044" t="s">
        <v>4226</v>
      </c>
      <c r="D1044" t="s">
        <v>4274</v>
      </c>
      <c r="E1044" t="s">
        <v>2189</v>
      </c>
      <c r="F1044" t="s">
        <v>67</v>
      </c>
      <c r="G1044" t="s">
        <v>128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C1044" s="180" t="str">
        <f t="shared" si="61"/>
        <v>828080-57000-L</v>
      </c>
      <c r="AD1044" s="181" t="str">
        <f>IF(B1044="NET","",IF(B1044="","",IFERROR(VLOOKUP(AC1044,EAN!$A:$B,2,FALSE),"MANGLER - MÅ OPPDATERE EAN-FANEN")))</f>
        <v>MANGLER - MÅ OPPDATERE EAN-FANEN</v>
      </c>
      <c r="AE1044" s="180">
        <f t="shared" si="59"/>
        <v>0</v>
      </c>
      <c r="AF1044" s="180">
        <f t="shared" si="60"/>
        <v>0</v>
      </c>
      <c r="AH1044" s="133" t="str">
        <f>IF(B1044="NET","",IFERROR(VLOOKUP(AD1044,'2) Order Form'!$W$9:$W$684,1,FALSE),"Ikke med I order form"))</f>
        <v>Ikke med I order form</v>
      </c>
      <c r="AJ1044" s="159"/>
      <c r="AK1044" s="149"/>
      <c r="AL1044" s="182"/>
      <c r="AM1044" s="182"/>
      <c r="AN1044" s="183"/>
    </row>
    <row r="1045" spans="1:40" x14ac:dyDescent="0.2">
      <c r="A1045">
        <v>828080</v>
      </c>
      <c r="B1045" t="s">
        <v>749</v>
      </c>
      <c r="C1045" t="s">
        <v>4226</v>
      </c>
      <c r="D1045" t="s">
        <v>521</v>
      </c>
      <c r="E1045" t="s">
        <v>522</v>
      </c>
      <c r="F1045" t="s">
        <v>69</v>
      </c>
      <c r="G1045" t="s">
        <v>401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C1045" s="180" t="str">
        <f t="shared" si="61"/>
        <v>828080-CORAL-XS</v>
      </c>
      <c r="AD1045" s="181">
        <f>IF(B1045="NET","",IF(B1045="","",IFERROR(VLOOKUP(AC1045,EAN!$A:$B,2,FALSE),"MANGLER - MÅ OPPDATERE EAN-FANEN")))</f>
        <v>7048652193605</v>
      </c>
      <c r="AE1045" s="180">
        <f t="shared" si="59"/>
        <v>0</v>
      </c>
      <c r="AF1045" s="180">
        <f t="shared" si="60"/>
        <v>0</v>
      </c>
      <c r="AH1045" s="133" t="str">
        <f>IF(B1045="NET","",IFERROR(VLOOKUP(AD1045,'2) Order Form'!$W$9:$W$684,1,FALSE),"Ikke med I order form"))</f>
        <v>Ikke med I order form</v>
      </c>
      <c r="AJ1045" s="159"/>
      <c r="AK1045" s="149"/>
      <c r="AL1045" s="182"/>
      <c r="AM1045" s="182"/>
      <c r="AN1045" s="183"/>
    </row>
    <row r="1046" spans="1:40" x14ac:dyDescent="0.2">
      <c r="A1046">
        <v>828080</v>
      </c>
      <c r="B1046" t="s">
        <v>749</v>
      </c>
      <c r="C1046" t="s">
        <v>4226</v>
      </c>
      <c r="D1046" t="s">
        <v>523</v>
      </c>
      <c r="E1046" t="s">
        <v>522</v>
      </c>
      <c r="F1046" t="s">
        <v>8</v>
      </c>
      <c r="G1046" t="s">
        <v>401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C1046" s="180" t="str">
        <f t="shared" si="61"/>
        <v>828080-CORAL-S</v>
      </c>
      <c r="AD1046" s="181">
        <f>IF(B1046="NET","",IF(B1046="","",IFERROR(VLOOKUP(AC1046,EAN!$A:$B,2,FALSE),"MANGLER - MÅ OPPDATERE EAN-FANEN")))</f>
        <v>7048652193599</v>
      </c>
      <c r="AE1046" s="180">
        <f t="shared" si="59"/>
        <v>0</v>
      </c>
      <c r="AF1046" s="180">
        <f t="shared" si="60"/>
        <v>0</v>
      </c>
      <c r="AH1046" s="133" t="str">
        <f>IF(B1046="NET","",IFERROR(VLOOKUP(AD1046,'2) Order Form'!$W$9:$W$684,1,FALSE),"Ikke med I order form"))</f>
        <v>Ikke med I order form</v>
      </c>
      <c r="AJ1046" s="159"/>
      <c r="AK1046" s="149"/>
      <c r="AL1046" s="182"/>
      <c r="AM1046" s="182"/>
      <c r="AN1046" s="183"/>
    </row>
    <row r="1047" spans="1:40" x14ac:dyDescent="0.2">
      <c r="A1047">
        <v>828080</v>
      </c>
      <c r="B1047" t="s">
        <v>749</v>
      </c>
      <c r="C1047" t="s">
        <v>4226</v>
      </c>
      <c r="D1047" t="s">
        <v>524</v>
      </c>
      <c r="E1047" t="s">
        <v>522</v>
      </c>
      <c r="F1047" t="s">
        <v>7</v>
      </c>
      <c r="G1047" t="s">
        <v>401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C1047" s="180" t="str">
        <f t="shared" si="61"/>
        <v>828080-CORAL-M</v>
      </c>
      <c r="AD1047" s="181">
        <f>IF(B1047="NET","",IF(B1047="","",IFERROR(VLOOKUP(AC1047,EAN!$A:$B,2,FALSE),"MANGLER - MÅ OPPDATERE EAN-FANEN")))</f>
        <v>7048652193582</v>
      </c>
      <c r="AE1047" s="180">
        <f t="shared" si="59"/>
        <v>0</v>
      </c>
      <c r="AF1047" s="180">
        <f t="shared" si="60"/>
        <v>0</v>
      </c>
      <c r="AH1047" s="133" t="str">
        <f>IF(B1047="NET","",IFERROR(VLOOKUP(AD1047,'2) Order Form'!$W$9:$W$684,1,FALSE),"Ikke med I order form"))</f>
        <v>Ikke med I order form</v>
      </c>
      <c r="AJ1047" s="159"/>
      <c r="AK1047" s="149"/>
      <c r="AL1047" s="182"/>
      <c r="AM1047" s="182"/>
      <c r="AN1047" s="183"/>
    </row>
    <row r="1048" spans="1:40" x14ac:dyDescent="0.2">
      <c r="A1048">
        <v>828080</v>
      </c>
      <c r="B1048" t="s">
        <v>749</v>
      </c>
      <c r="C1048" t="s">
        <v>4226</v>
      </c>
      <c r="D1048" t="s">
        <v>525</v>
      </c>
      <c r="E1048" t="s">
        <v>522</v>
      </c>
      <c r="F1048" t="s">
        <v>67</v>
      </c>
      <c r="G1048" t="s">
        <v>401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C1048" s="180" t="str">
        <f t="shared" si="61"/>
        <v>828080-CORAL-L</v>
      </c>
      <c r="AD1048" s="181">
        <f>IF(B1048="NET","",IF(B1048="","",IFERROR(VLOOKUP(AC1048,EAN!$A:$B,2,FALSE),"MANGLER - MÅ OPPDATERE EAN-FANEN")))</f>
        <v>7048652193575</v>
      </c>
      <c r="AE1048" s="180">
        <f t="shared" si="59"/>
        <v>0</v>
      </c>
      <c r="AF1048" s="180">
        <f t="shared" si="60"/>
        <v>0</v>
      </c>
      <c r="AH1048" s="133" t="str">
        <f>IF(B1048="NET","",IFERROR(VLOOKUP(AD1048,'2) Order Form'!$W$9:$W$684,1,FALSE),"Ikke med I order form"))</f>
        <v>Ikke med I order form</v>
      </c>
      <c r="AJ1048" s="159"/>
      <c r="AK1048" s="149"/>
      <c r="AL1048" s="182"/>
      <c r="AM1048" s="182"/>
      <c r="AN1048" s="183"/>
    </row>
    <row r="1049" spans="1:40" x14ac:dyDescent="0.2">
      <c r="A1049">
        <v>828080</v>
      </c>
      <c r="B1049" t="s">
        <v>749</v>
      </c>
      <c r="C1049" t="s">
        <v>4226</v>
      </c>
      <c r="D1049" t="s">
        <v>172</v>
      </c>
      <c r="E1049" t="s">
        <v>135</v>
      </c>
      <c r="F1049" t="s">
        <v>69</v>
      </c>
      <c r="G1049" t="s">
        <v>401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C1049" s="180" t="str">
        <f t="shared" si="61"/>
        <v>828080-GRBLU-XS</v>
      </c>
      <c r="AD1049" s="181">
        <f>IF(B1049="NET","",IF(B1049="","",IFERROR(VLOOKUP(AC1049,EAN!$A:$B,2,FALSE),"MANGLER - MÅ OPPDATERE EAN-FANEN")))</f>
        <v>7048652275882</v>
      </c>
      <c r="AE1049" s="180">
        <f t="shared" si="59"/>
        <v>0</v>
      </c>
      <c r="AF1049" s="180">
        <f t="shared" si="60"/>
        <v>0</v>
      </c>
      <c r="AH1049" s="133" t="str">
        <f>IF(B1049="NET","",IFERROR(VLOOKUP(AD1049,'2) Order Form'!$W$9:$W$684,1,FALSE),"Ikke med I order form"))</f>
        <v>Ikke med I order form</v>
      </c>
      <c r="AJ1049" s="159"/>
      <c r="AK1049" s="149"/>
      <c r="AL1049" s="182"/>
      <c r="AM1049" s="182"/>
      <c r="AN1049" s="183"/>
    </row>
    <row r="1050" spans="1:40" x14ac:dyDescent="0.2">
      <c r="A1050">
        <v>828080</v>
      </c>
      <c r="B1050" t="s">
        <v>749</v>
      </c>
      <c r="C1050" t="s">
        <v>4226</v>
      </c>
      <c r="D1050" t="s">
        <v>173</v>
      </c>
      <c r="E1050" t="s">
        <v>135</v>
      </c>
      <c r="F1050" t="s">
        <v>8</v>
      </c>
      <c r="G1050" t="s">
        <v>401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C1050" s="180" t="str">
        <f t="shared" si="61"/>
        <v>828080-GRBLU-S</v>
      </c>
      <c r="AD1050" s="181">
        <f>IF(B1050="NET","",IF(B1050="","",IFERROR(VLOOKUP(AC1050,EAN!$A:$B,2,FALSE),"MANGLER - MÅ OPPDATERE EAN-FANEN")))</f>
        <v>7048652275875</v>
      </c>
      <c r="AE1050" s="180">
        <f t="shared" si="59"/>
        <v>0</v>
      </c>
      <c r="AF1050" s="180">
        <f t="shared" si="60"/>
        <v>0</v>
      </c>
      <c r="AH1050" s="133" t="str">
        <f>IF(B1050="NET","",IFERROR(VLOOKUP(AD1050,'2) Order Form'!$W$9:$W$684,1,FALSE),"Ikke med I order form"))</f>
        <v>Ikke med I order form</v>
      </c>
      <c r="AJ1050" s="159"/>
      <c r="AK1050" s="149"/>
      <c r="AL1050" s="182"/>
      <c r="AM1050" s="182"/>
      <c r="AN1050" s="183"/>
    </row>
    <row r="1051" spans="1:40" x14ac:dyDescent="0.2">
      <c r="A1051">
        <v>828080</v>
      </c>
      <c r="B1051" t="s">
        <v>749</v>
      </c>
      <c r="C1051" t="s">
        <v>4226</v>
      </c>
      <c r="D1051" t="s">
        <v>174</v>
      </c>
      <c r="E1051" t="s">
        <v>135</v>
      </c>
      <c r="F1051" t="s">
        <v>7</v>
      </c>
      <c r="G1051" t="s">
        <v>401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C1051" s="180" t="str">
        <f t="shared" si="61"/>
        <v>828080-GRBLU-M</v>
      </c>
      <c r="AD1051" s="181">
        <f>IF(B1051="NET","",IF(B1051="","",IFERROR(VLOOKUP(AC1051,EAN!$A:$B,2,FALSE),"MANGLER - MÅ OPPDATERE EAN-FANEN")))</f>
        <v>7048652275868</v>
      </c>
      <c r="AE1051" s="180">
        <f t="shared" si="59"/>
        <v>0</v>
      </c>
      <c r="AF1051" s="180">
        <f t="shared" si="60"/>
        <v>0</v>
      </c>
      <c r="AH1051" s="149" t="str">
        <f>IF(B1051="NET","",IFERROR(VLOOKUP(AD1051,'2) Order Form'!$W$9:$W$684,1,FALSE),"Ikke med I order form"))</f>
        <v>Ikke med I order form</v>
      </c>
      <c r="AI1051" s="171"/>
      <c r="AJ1051" s="171"/>
      <c r="AK1051" s="149"/>
      <c r="AL1051" s="182"/>
      <c r="AM1051" s="182"/>
      <c r="AN1051" s="183"/>
    </row>
    <row r="1052" spans="1:40" x14ac:dyDescent="0.2">
      <c r="A1052">
        <v>828080</v>
      </c>
      <c r="B1052" t="s">
        <v>749</v>
      </c>
      <c r="C1052" t="s">
        <v>4226</v>
      </c>
      <c r="D1052" t="s">
        <v>175</v>
      </c>
      <c r="E1052" t="s">
        <v>135</v>
      </c>
      <c r="F1052" t="s">
        <v>67</v>
      </c>
      <c r="G1052" t="s">
        <v>401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C1052" s="180" t="str">
        <f t="shared" si="61"/>
        <v>828080-GRBLU-L</v>
      </c>
      <c r="AD1052" s="181">
        <f>IF(B1052="NET","",IF(B1052="","",IFERROR(VLOOKUP(AC1052,EAN!$A:$B,2,FALSE),"MANGLER - MÅ OPPDATERE EAN-FANEN")))</f>
        <v>7048652275851</v>
      </c>
      <c r="AE1052" s="180">
        <f t="shared" si="59"/>
        <v>0</v>
      </c>
      <c r="AF1052" s="180">
        <f t="shared" si="60"/>
        <v>0</v>
      </c>
      <c r="AH1052" s="149" t="str">
        <f>IF(B1052="NET","",IFERROR(VLOOKUP(AD1052,'2) Order Form'!$W$9:$W$684,1,FALSE),"Ikke med I order form"))</f>
        <v>Ikke med I order form</v>
      </c>
      <c r="AI1052" s="171"/>
      <c r="AJ1052" s="171"/>
      <c r="AK1052" s="149"/>
      <c r="AL1052" s="182"/>
      <c r="AM1052" s="182"/>
      <c r="AN1052" s="183"/>
    </row>
    <row r="1053" spans="1:40" x14ac:dyDescent="0.2">
      <c r="A1053">
        <v>828080</v>
      </c>
      <c r="B1053" t="s">
        <v>749</v>
      </c>
      <c r="C1053" t="s">
        <v>4226</v>
      </c>
      <c r="D1053" t="s">
        <v>742</v>
      </c>
      <c r="E1053" t="s">
        <v>518</v>
      </c>
      <c r="F1053" t="s">
        <v>69</v>
      </c>
      <c r="G1053" t="s">
        <v>401</v>
      </c>
      <c r="H1053">
        <v>9</v>
      </c>
      <c r="I1053">
        <v>9</v>
      </c>
      <c r="J1053">
        <v>9</v>
      </c>
      <c r="K1053">
        <v>9</v>
      </c>
      <c r="L1053">
        <v>9</v>
      </c>
      <c r="M1053">
        <v>9</v>
      </c>
      <c r="N1053">
        <v>9</v>
      </c>
      <c r="O1053">
        <v>9</v>
      </c>
      <c r="P1053">
        <v>9</v>
      </c>
      <c r="Q1053">
        <v>9</v>
      </c>
      <c r="R1053">
        <v>9</v>
      </c>
      <c r="S1053">
        <v>9</v>
      </c>
      <c r="T1053">
        <v>9</v>
      </c>
      <c r="U1053">
        <v>9</v>
      </c>
      <c r="V1053">
        <v>9</v>
      </c>
      <c r="W1053">
        <v>9</v>
      </c>
      <c r="X1053">
        <v>9</v>
      </c>
      <c r="Y1053">
        <v>9</v>
      </c>
      <c r="Z1053">
        <v>9</v>
      </c>
      <c r="AA1053">
        <v>9</v>
      </c>
      <c r="AC1053" s="180" t="str">
        <f t="shared" si="61"/>
        <v>828080-LTGRY-XS</v>
      </c>
      <c r="AD1053" s="181">
        <f>IF(B1053="NET","",IF(B1053="","",IFERROR(VLOOKUP(AC1053,EAN!$A:$B,2,FALSE),"MANGLER - MÅ OPPDATERE EAN-FANEN")))</f>
        <v>7048652661791</v>
      </c>
      <c r="AE1053" s="180">
        <f t="shared" si="59"/>
        <v>9</v>
      </c>
      <c r="AF1053" s="180">
        <f t="shared" si="60"/>
        <v>9</v>
      </c>
      <c r="AH1053" s="149">
        <f>IF(B1053="NET","",IFERROR(VLOOKUP(AD1053,'2) Order Form'!$W$9:$W$684,1,FALSE),"Ikke med I order form"))</f>
        <v>7048652661791</v>
      </c>
      <c r="AI1053" s="171"/>
      <c r="AJ1053" s="171"/>
      <c r="AK1053" s="149"/>
      <c r="AL1053" s="182"/>
      <c r="AM1053" s="182"/>
      <c r="AN1053" s="183"/>
    </row>
    <row r="1054" spans="1:40" x14ac:dyDescent="0.2">
      <c r="A1054">
        <v>828080</v>
      </c>
      <c r="B1054" t="s">
        <v>749</v>
      </c>
      <c r="C1054" t="s">
        <v>4226</v>
      </c>
      <c r="D1054" t="s">
        <v>517</v>
      </c>
      <c r="E1054" t="s">
        <v>518</v>
      </c>
      <c r="F1054" t="s">
        <v>8</v>
      </c>
      <c r="G1054" t="s">
        <v>401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C1054" s="180" t="str">
        <f t="shared" si="61"/>
        <v>828080-LTGRY-S</v>
      </c>
      <c r="AD1054" s="181">
        <f>IF(B1054="NET","",IF(B1054="","",IFERROR(VLOOKUP(AC1054,EAN!$A:$B,2,FALSE),"MANGLER - MÅ OPPDATERE EAN-FANEN")))</f>
        <v>7048652661784</v>
      </c>
      <c r="AE1054" s="180">
        <f t="shared" si="59"/>
        <v>0</v>
      </c>
      <c r="AF1054" s="180">
        <f t="shared" si="60"/>
        <v>0</v>
      </c>
      <c r="AH1054" s="149">
        <f>IF(B1054="NET","",IFERROR(VLOOKUP(AD1054,'2) Order Form'!$W$9:$W$684,1,FALSE),"Ikke med I order form"))</f>
        <v>7048652661784</v>
      </c>
      <c r="AI1054" s="171"/>
      <c r="AJ1054" s="171"/>
      <c r="AK1054" s="149"/>
      <c r="AL1054" s="182"/>
      <c r="AM1054" s="182"/>
      <c r="AN1054" s="183"/>
    </row>
    <row r="1055" spans="1:40" x14ac:dyDescent="0.2">
      <c r="A1055">
        <v>828080</v>
      </c>
      <c r="B1055" t="s">
        <v>749</v>
      </c>
      <c r="C1055" t="s">
        <v>4226</v>
      </c>
      <c r="D1055" t="s">
        <v>519</v>
      </c>
      <c r="E1055" t="s">
        <v>518</v>
      </c>
      <c r="F1055" t="s">
        <v>7</v>
      </c>
      <c r="G1055" t="s">
        <v>401</v>
      </c>
      <c r="H1055">
        <v>7</v>
      </c>
      <c r="I1055">
        <v>7</v>
      </c>
      <c r="J1055">
        <v>7</v>
      </c>
      <c r="K1055">
        <v>7</v>
      </c>
      <c r="L1055">
        <v>7</v>
      </c>
      <c r="M1055">
        <v>7</v>
      </c>
      <c r="N1055">
        <v>7</v>
      </c>
      <c r="O1055">
        <v>7</v>
      </c>
      <c r="P1055">
        <v>7</v>
      </c>
      <c r="Q1055">
        <v>7</v>
      </c>
      <c r="R1055">
        <v>7</v>
      </c>
      <c r="S1055">
        <v>7</v>
      </c>
      <c r="T1055">
        <v>7</v>
      </c>
      <c r="U1055">
        <v>7</v>
      </c>
      <c r="V1055">
        <v>7</v>
      </c>
      <c r="W1055">
        <v>7</v>
      </c>
      <c r="X1055">
        <v>7</v>
      </c>
      <c r="Y1055">
        <v>7</v>
      </c>
      <c r="Z1055">
        <v>7</v>
      </c>
      <c r="AA1055">
        <v>7</v>
      </c>
      <c r="AC1055" s="180" t="str">
        <f t="shared" si="61"/>
        <v>828080-LTGRY-M</v>
      </c>
      <c r="AD1055" s="181">
        <f>IF(B1055="NET","",IF(B1055="","",IFERROR(VLOOKUP(AC1055,EAN!$A:$B,2,FALSE),"MANGLER - MÅ OPPDATERE EAN-FANEN")))</f>
        <v>7048652661777</v>
      </c>
      <c r="AE1055" s="180">
        <f t="shared" si="59"/>
        <v>7</v>
      </c>
      <c r="AF1055" s="180">
        <f t="shared" si="60"/>
        <v>7</v>
      </c>
      <c r="AH1055" s="133">
        <f>IF(B1055="NET","",IFERROR(VLOOKUP(AD1055,'2) Order Form'!$W$9:$W$684,1,FALSE),"Ikke med I order form"))</f>
        <v>7048652661777</v>
      </c>
      <c r="AJ1055" s="159"/>
      <c r="AK1055" s="149"/>
      <c r="AL1055" s="182"/>
      <c r="AM1055" s="182"/>
      <c r="AN1055" s="183"/>
    </row>
    <row r="1056" spans="1:40" x14ac:dyDescent="0.2">
      <c r="A1056">
        <v>828080</v>
      </c>
      <c r="B1056" t="s">
        <v>749</v>
      </c>
      <c r="C1056" t="s">
        <v>4226</v>
      </c>
      <c r="D1056" t="s">
        <v>520</v>
      </c>
      <c r="E1056" t="s">
        <v>518</v>
      </c>
      <c r="F1056" t="s">
        <v>67</v>
      </c>
      <c r="G1056" t="s">
        <v>401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C1056" s="180" t="str">
        <f t="shared" si="61"/>
        <v>828080-LTGRY-L</v>
      </c>
      <c r="AD1056" s="181">
        <f>IF(B1056="NET","",IF(B1056="","",IFERROR(VLOOKUP(AC1056,EAN!$A:$B,2,FALSE),"MANGLER - MÅ OPPDATERE EAN-FANEN")))</f>
        <v>7048652661760</v>
      </c>
      <c r="AE1056" s="180">
        <f t="shared" si="59"/>
        <v>0</v>
      </c>
      <c r="AF1056" s="180">
        <f t="shared" si="60"/>
        <v>0</v>
      </c>
      <c r="AH1056" s="133">
        <f>IF(B1056="NET","",IFERROR(VLOOKUP(AD1056,'2) Order Form'!$W$9:$W$684,1,FALSE),"Ikke med I order form"))</f>
        <v>7048652661760</v>
      </c>
      <c r="AJ1056" s="159"/>
      <c r="AK1056" s="149"/>
      <c r="AL1056" s="182"/>
      <c r="AM1056" s="182"/>
      <c r="AN1056" s="183"/>
    </row>
    <row r="1057" spans="1:40" x14ac:dyDescent="0.2">
      <c r="A1057">
        <v>828080</v>
      </c>
      <c r="B1057" t="s">
        <v>749</v>
      </c>
      <c r="C1057" t="s">
        <v>4226</v>
      </c>
      <c r="D1057" t="s">
        <v>147</v>
      </c>
      <c r="E1057" t="s">
        <v>100</v>
      </c>
      <c r="F1057" t="s">
        <v>69</v>
      </c>
      <c r="G1057" t="s">
        <v>401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C1057" s="180" t="str">
        <f t="shared" si="61"/>
        <v>828080-RSWOD-XS</v>
      </c>
      <c r="AD1057" s="181">
        <f>IF(B1057="NET","",IF(B1057="","",IFERROR(VLOOKUP(AC1057,EAN!$A:$B,2,FALSE),"MANGLER - MÅ OPPDATERE EAN-FANEN")))</f>
        <v>7048652538727</v>
      </c>
      <c r="AE1057" s="180">
        <f t="shared" si="59"/>
        <v>0</v>
      </c>
      <c r="AF1057" s="180">
        <f t="shared" si="60"/>
        <v>0</v>
      </c>
      <c r="AH1057" s="149">
        <f>IF(B1057="NET","",IFERROR(VLOOKUP(AD1057,'2) Order Form'!$W$9:$W$684,1,FALSE),"Ikke med I order form"))</f>
        <v>7048652538727</v>
      </c>
      <c r="AI1057" s="171"/>
      <c r="AJ1057" s="171"/>
      <c r="AK1057" s="149"/>
      <c r="AL1057" s="182"/>
      <c r="AM1057" s="182"/>
      <c r="AN1057" s="183"/>
    </row>
    <row r="1058" spans="1:40" x14ac:dyDescent="0.2">
      <c r="A1058">
        <v>828080</v>
      </c>
      <c r="B1058" t="s">
        <v>749</v>
      </c>
      <c r="C1058" t="s">
        <v>4226</v>
      </c>
      <c r="D1058" t="s">
        <v>148</v>
      </c>
      <c r="E1058" t="s">
        <v>100</v>
      </c>
      <c r="F1058" t="s">
        <v>8</v>
      </c>
      <c r="G1058" t="s">
        <v>401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C1058" s="180" t="str">
        <f t="shared" si="61"/>
        <v>828080-RSWOD-S</v>
      </c>
      <c r="AD1058" s="181">
        <f>IF(B1058="NET","",IF(B1058="","",IFERROR(VLOOKUP(AC1058,EAN!$A:$B,2,FALSE),"MANGLER - MÅ OPPDATERE EAN-FANEN")))</f>
        <v>7048652538710</v>
      </c>
      <c r="AE1058" s="180">
        <f t="shared" si="59"/>
        <v>0</v>
      </c>
      <c r="AF1058" s="180">
        <f t="shared" si="60"/>
        <v>0</v>
      </c>
      <c r="AH1058" s="149">
        <f>IF(B1058="NET","",IFERROR(VLOOKUP(AD1058,'2) Order Form'!$W$9:$W$684,1,FALSE),"Ikke med I order form"))</f>
        <v>7048652538710</v>
      </c>
      <c r="AI1058" s="171"/>
      <c r="AJ1058" s="171"/>
      <c r="AK1058" s="149"/>
      <c r="AL1058" s="182"/>
      <c r="AM1058" s="182"/>
      <c r="AN1058" s="183"/>
    </row>
    <row r="1059" spans="1:40" x14ac:dyDescent="0.2">
      <c r="A1059">
        <v>828080</v>
      </c>
      <c r="B1059" t="s">
        <v>749</v>
      </c>
      <c r="C1059" t="s">
        <v>4226</v>
      </c>
      <c r="D1059" t="s">
        <v>149</v>
      </c>
      <c r="E1059" t="s">
        <v>100</v>
      </c>
      <c r="F1059" t="s">
        <v>7</v>
      </c>
      <c r="G1059" t="s">
        <v>401</v>
      </c>
      <c r="H1059">
        <v>1</v>
      </c>
      <c r="I1059">
        <v>1</v>
      </c>
      <c r="J1059">
        <v>1</v>
      </c>
      <c r="K1059">
        <v>1</v>
      </c>
      <c r="L1059">
        <v>1</v>
      </c>
      <c r="M1059">
        <v>1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C1059" s="180" t="str">
        <f t="shared" si="61"/>
        <v>828080-RSWOD-M</v>
      </c>
      <c r="AD1059" s="181">
        <f>IF(B1059="NET","",IF(B1059="","",IFERROR(VLOOKUP(AC1059,EAN!$A:$B,2,FALSE),"MANGLER - MÅ OPPDATERE EAN-FANEN")))</f>
        <v>7048652538703</v>
      </c>
      <c r="AE1059" s="180">
        <f t="shared" si="59"/>
        <v>1</v>
      </c>
      <c r="AF1059" s="180">
        <f t="shared" si="60"/>
        <v>1</v>
      </c>
      <c r="AH1059" s="133">
        <f>IF(B1059="NET","",IFERROR(VLOOKUP(AD1059,'2) Order Form'!$W$9:$W$684,1,FALSE),"Ikke med I order form"))</f>
        <v>7048652538703</v>
      </c>
      <c r="AJ1059" s="159"/>
      <c r="AK1059" s="149"/>
      <c r="AL1059" s="182"/>
      <c r="AM1059" s="182"/>
      <c r="AN1059" s="183"/>
    </row>
    <row r="1060" spans="1:40" x14ac:dyDescent="0.2">
      <c r="A1060">
        <v>828080</v>
      </c>
      <c r="B1060" t="s">
        <v>749</v>
      </c>
      <c r="C1060" t="s">
        <v>4226</v>
      </c>
      <c r="D1060" t="s">
        <v>150</v>
      </c>
      <c r="E1060" t="s">
        <v>100</v>
      </c>
      <c r="F1060" t="s">
        <v>67</v>
      </c>
      <c r="G1060" t="s">
        <v>401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C1060" s="180" t="str">
        <f t="shared" si="61"/>
        <v>828080-RSWOD-L</v>
      </c>
      <c r="AD1060" s="181">
        <f>IF(B1060="NET","",IF(B1060="","",IFERROR(VLOOKUP(AC1060,EAN!$A:$B,2,FALSE),"MANGLER - MÅ OPPDATERE EAN-FANEN")))</f>
        <v>7048652538697</v>
      </c>
      <c r="AE1060" s="180">
        <f t="shared" si="59"/>
        <v>0</v>
      </c>
      <c r="AF1060" s="180">
        <f t="shared" si="60"/>
        <v>0</v>
      </c>
      <c r="AH1060" s="133">
        <f>IF(B1060="NET","",IFERROR(VLOOKUP(AD1060,'2) Order Form'!$W$9:$W$684,1,FALSE),"Ikke med I order form"))</f>
        <v>7048652538697</v>
      </c>
      <c r="AJ1060" s="159"/>
      <c r="AK1060" s="149"/>
      <c r="AL1060" s="182"/>
      <c r="AM1060" s="182"/>
      <c r="AN1060" s="183"/>
    </row>
    <row r="1061" spans="1:40" x14ac:dyDescent="0.2">
      <c r="A1061" s="155">
        <v>828081</v>
      </c>
      <c r="B1061" t="s">
        <v>292</v>
      </c>
      <c r="H1061" s="155">
        <v>202137</v>
      </c>
      <c r="I1061" s="155">
        <v>202137</v>
      </c>
      <c r="J1061" s="155">
        <v>202137</v>
      </c>
      <c r="K1061" s="155">
        <v>202137</v>
      </c>
      <c r="L1061" s="155">
        <v>202137</v>
      </c>
      <c r="M1061" s="155">
        <v>202137</v>
      </c>
      <c r="N1061" s="155">
        <v>202137</v>
      </c>
      <c r="O1061" s="155">
        <v>202137</v>
      </c>
      <c r="P1061" s="155">
        <v>202137</v>
      </c>
      <c r="Q1061" s="155">
        <v>202137</v>
      </c>
      <c r="R1061" s="155">
        <v>202137</v>
      </c>
      <c r="S1061" s="155">
        <v>202137</v>
      </c>
      <c r="T1061" s="155">
        <v>202137</v>
      </c>
      <c r="U1061" s="155">
        <v>202137</v>
      </c>
      <c r="V1061" s="155">
        <v>202137</v>
      </c>
      <c r="W1061" s="155">
        <v>202137</v>
      </c>
      <c r="X1061" s="155">
        <v>202137</v>
      </c>
      <c r="Y1061" s="155">
        <v>202137</v>
      </c>
      <c r="Z1061" s="155">
        <v>202137</v>
      </c>
      <c r="AA1061" s="155">
        <v>202137</v>
      </c>
      <c r="AC1061" s="180" t="str">
        <f t="shared" si="61"/>
        <v>828081-</v>
      </c>
      <c r="AD1061" s="181" t="str">
        <f>IF(B1061="NET","",IF(B1061="","",IFERROR(VLOOKUP(AC1061,EAN!$A:$B,2,FALSE),"MANGLER - MÅ OPPDATERE EAN-FANEN")))</f>
        <v/>
      </c>
      <c r="AE1061" s="180">
        <f t="shared" si="59"/>
        <v>202137</v>
      </c>
      <c r="AF1061" s="180">
        <f t="shared" si="60"/>
        <v>202137</v>
      </c>
      <c r="AH1061" s="149" t="str">
        <f>IF(B1061="NET","",IFERROR(VLOOKUP(AD1061,'2) Order Form'!$W$9:$W$684,1,FALSE),"Ikke med I order form"))</f>
        <v/>
      </c>
      <c r="AI1061" s="171"/>
      <c r="AJ1061" s="171"/>
      <c r="AK1061" s="149"/>
      <c r="AL1061" s="182"/>
      <c r="AM1061" s="182"/>
      <c r="AN1061" s="183"/>
    </row>
    <row r="1062" spans="1:40" x14ac:dyDescent="0.2">
      <c r="A1062">
        <v>828081</v>
      </c>
      <c r="B1062" t="s">
        <v>750</v>
      </c>
      <c r="C1062" t="s">
        <v>4226</v>
      </c>
      <c r="D1062" t="s">
        <v>4298</v>
      </c>
      <c r="E1062" t="s">
        <v>4299</v>
      </c>
      <c r="F1062" t="s">
        <v>8</v>
      </c>
      <c r="G1062" t="s">
        <v>128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C1062" s="180" t="str">
        <f t="shared" si="61"/>
        <v>828081-55504-S</v>
      </c>
      <c r="AD1062" s="181" t="str">
        <f>IF(B1062="NET","",IF(B1062="","",IFERROR(VLOOKUP(AC1062,EAN!$A:$B,2,FALSE),"MANGLER - MÅ OPPDATERE EAN-FANEN")))</f>
        <v>MANGLER - MÅ OPPDATERE EAN-FANEN</v>
      </c>
      <c r="AE1062" s="180">
        <f t="shared" si="59"/>
        <v>0</v>
      </c>
      <c r="AF1062" s="180">
        <f t="shared" si="60"/>
        <v>0</v>
      </c>
      <c r="AH1062" s="149" t="str">
        <f>IF(B1062="NET","",IFERROR(VLOOKUP(AD1062,'2) Order Form'!$W$9:$W$684,1,FALSE),"Ikke med I order form"))</f>
        <v>Ikke med I order form</v>
      </c>
      <c r="AI1062" s="171"/>
      <c r="AJ1062" s="171"/>
      <c r="AK1062" s="149"/>
      <c r="AL1062" s="182"/>
      <c r="AM1062" s="182"/>
      <c r="AN1062" s="183"/>
    </row>
    <row r="1063" spans="1:40" x14ac:dyDescent="0.2">
      <c r="A1063">
        <v>828081</v>
      </c>
      <c r="B1063" t="s">
        <v>750</v>
      </c>
      <c r="C1063" t="s">
        <v>4226</v>
      </c>
      <c r="D1063" t="s">
        <v>4300</v>
      </c>
      <c r="E1063" t="s">
        <v>4299</v>
      </c>
      <c r="F1063" t="s">
        <v>7</v>
      </c>
      <c r="G1063" t="s">
        <v>128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C1063" s="180" t="str">
        <f t="shared" si="61"/>
        <v>828081-55504-M</v>
      </c>
      <c r="AD1063" s="181" t="str">
        <f>IF(B1063="NET","",IF(B1063="","",IFERROR(VLOOKUP(AC1063,EAN!$A:$B,2,FALSE),"MANGLER - MÅ OPPDATERE EAN-FANEN")))</f>
        <v>MANGLER - MÅ OPPDATERE EAN-FANEN</v>
      </c>
      <c r="AE1063" s="180">
        <f t="shared" si="59"/>
        <v>0</v>
      </c>
      <c r="AF1063" s="180">
        <f t="shared" si="60"/>
        <v>0</v>
      </c>
      <c r="AH1063" s="133" t="str">
        <f>IF(B1063="NET","",IFERROR(VLOOKUP(AD1063,'2) Order Form'!$W$9:$W$684,1,FALSE),"Ikke med I order form"))</f>
        <v>Ikke med I order form</v>
      </c>
      <c r="AJ1063" s="159"/>
      <c r="AK1063" s="149"/>
      <c r="AL1063" s="182"/>
      <c r="AM1063" s="182"/>
      <c r="AN1063" s="183"/>
    </row>
    <row r="1064" spans="1:40" x14ac:dyDescent="0.2">
      <c r="A1064">
        <v>828081</v>
      </c>
      <c r="B1064" t="s">
        <v>750</v>
      </c>
      <c r="C1064" t="s">
        <v>4226</v>
      </c>
      <c r="D1064" t="s">
        <v>4301</v>
      </c>
      <c r="E1064" t="s">
        <v>4299</v>
      </c>
      <c r="F1064" t="s">
        <v>67</v>
      </c>
      <c r="G1064" t="s">
        <v>128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C1064" s="180" t="str">
        <f t="shared" si="61"/>
        <v>828081-55504-L</v>
      </c>
      <c r="AD1064" s="181" t="str">
        <f>IF(B1064="NET","",IF(B1064="","",IFERROR(VLOOKUP(AC1064,EAN!$A:$B,2,FALSE),"MANGLER - MÅ OPPDATERE EAN-FANEN")))</f>
        <v>MANGLER - MÅ OPPDATERE EAN-FANEN</v>
      </c>
      <c r="AE1064" s="180">
        <f t="shared" si="59"/>
        <v>0</v>
      </c>
      <c r="AF1064" s="180">
        <f t="shared" si="60"/>
        <v>0</v>
      </c>
      <c r="AH1064" s="149" t="str">
        <f>IF(B1064="NET","",IFERROR(VLOOKUP(AD1064,'2) Order Form'!$W$9:$W$684,1,FALSE),"Ikke med I order form"))</f>
        <v>Ikke med I order form</v>
      </c>
      <c r="AI1064" s="171"/>
      <c r="AJ1064" s="171"/>
      <c r="AK1064" s="149"/>
      <c r="AL1064" s="182"/>
      <c r="AM1064" s="182"/>
      <c r="AN1064" s="183"/>
    </row>
    <row r="1065" spans="1:40" x14ac:dyDescent="0.2">
      <c r="A1065">
        <v>828081</v>
      </c>
      <c r="B1065" t="s">
        <v>750</v>
      </c>
      <c r="C1065" t="s">
        <v>4226</v>
      </c>
      <c r="D1065" t="s">
        <v>4302</v>
      </c>
      <c r="E1065" t="s">
        <v>4299</v>
      </c>
      <c r="F1065" t="s">
        <v>68</v>
      </c>
      <c r="G1065" t="s">
        <v>128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C1065" s="180" t="str">
        <f t="shared" si="61"/>
        <v>828081-55504-XL</v>
      </c>
      <c r="AD1065" s="181" t="str">
        <f>IF(B1065="NET","",IF(B1065="","",IFERROR(VLOOKUP(AC1065,EAN!$A:$B,2,FALSE),"MANGLER - MÅ OPPDATERE EAN-FANEN")))</f>
        <v>MANGLER - MÅ OPPDATERE EAN-FANEN</v>
      </c>
      <c r="AE1065" s="180">
        <f t="shared" si="59"/>
        <v>0</v>
      </c>
      <c r="AF1065" s="180">
        <f t="shared" si="60"/>
        <v>0</v>
      </c>
      <c r="AH1065" s="149" t="str">
        <f>IF(B1065="NET","",IFERROR(VLOOKUP(AD1065,'2) Order Form'!$W$9:$W$684,1,FALSE),"Ikke med I order form"))</f>
        <v>Ikke med I order form</v>
      </c>
      <c r="AI1065" s="171"/>
      <c r="AJ1065" s="171"/>
      <c r="AK1065" s="149"/>
      <c r="AL1065" s="182"/>
      <c r="AM1065" s="182"/>
      <c r="AN1065" s="183"/>
    </row>
    <row r="1066" spans="1:40" x14ac:dyDescent="0.2">
      <c r="A1066">
        <v>828081</v>
      </c>
      <c r="B1066" t="s">
        <v>750</v>
      </c>
      <c r="C1066" t="s">
        <v>4226</v>
      </c>
      <c r="D1066" t="s">
        <v>4272</v>
      </c>
      <c r="E1066" t="s">
        <v>2189</v>
      </c>
      <c r="F1066" t="s">
        <v>8</v>
      </c>
      <c r="G1066" t="s">
        <v>128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C1066" s="180" t="str">
        <f t="shared" si="61"/>
        <v>828081-57000-S</v>
      </c>
      <c r="AD1066" s="181" t="str">
        <f>IF(B1066="NET","",IF(B1066="","",IFERROR(VLOOKUP(AC1066,EAN!$A:$B,2,FALSE),"MANGLER - MÅ OPPDATERE EAN-FANEN")))</f>
        <v>MANGLER - MÅ OPPDATERE EAN-FANEN</v>
      </c>
      <c r="AE1066" s="180">
        <f t="shared" si="59"/>
        <v>0</v>
      </c>
      <c r="AF1066" s="180">
        <f t="shared" si="60"/>
        <v>0</v>
      </c>
      <c r="AH1066" s="133" t="str">
        <f>IF(B1066="NET","",IFERROR(VLOOKUP(AD1066,'2) Order Form'!$W$9:$W$684,1,FALSE),"Ikke med I order form"))</f>
        <v>Ikke med I order form</v>
      </c>
      <c r="AJ1066" s="159"/>
      <c r="AK1066" s="149"/>
      <c r="AL1066" s="182"/>
      <c r="AM1066" s="182"/>
      <c r="AN1066" s="183"/>
    </row>
    <row r="1067" spans="1:40" x14ac:dyDescent="0.2">
      <c r="A1067">
        <v>828081</v>
      </c>
      <c r="B1067" t="s">
        <v>750</v>
      </c>
      <c r="C1067" t="s">
        <v>4226</v>
      </c>
      <c r="D1067" t="s">
        <v>4273</v>
      </c>
      <c r="E1067" t="s">
        <v>2189</v>
      </c>
      <c r="F1067" t="s">
        <v>7</v>
      </c>
      <c r="G1067" t="s">
        <v>128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C1067" s="180" t="str">
        <f t="shared" si="61"/>
        <v>828081-57000-M</v>
      </c>
      <c r="AD1067" s="181" t="str">
        <f>IF(B1067="NET","",IF(B1067="","",IFERROR(VLOOKUP(AC1067,EAN!$A:$B,2,FALSE),"MANGLER - MÅ OPPDATERE EAN-FANEN")))</f>
        <v>MANGLER - MÅ OPPDATERE EAN-FANEN</v>
      </c>
      <c r="AE1067" s="180">
        <f t="shared" si="59"/>
        <v>0</v>
      </c>
      <c r="AF1067" s="180">
        <f t="shared" si="60"/>
        <v>0</v>
      </c>
      <c r="AH1067" s="133" t="str">
        <f>IF(B1067="NET","",IFERROR(VLOOKUP(AD1067,'2) Order Form'!$W$9:$W$684,1,FALSE),"Ikke med I order form"))</f>
        <v>Ikke med I order form</v>
      </c>
      <c r="AJ1067" s="159"/>
      <c r="AK1067" s="149"/>
      <c r="AL1067" s="182"/>
      <c r="AM1067" s="182"/>
      <c r="AN1067" s="183"/>
    </row>
    <row r="1068" spans="1:40" x14ac:dyDescent="0.2">
      <c r="A1068">
        <v>828081</v>
      </c>
      <c r="B1068" t="s">
        <v>750</v>
      </c>
      <c r="C1068" t="s">
        <v>4226</v>
      </c>
      <c r="D1068" t="s">
        <v>4274</v>
      </c>
      <c r="E1068" t="s">
        <v>2189</v>
      </c>
      <c r="F1068" t="s">
        <v>67</v>
      </c>
      <c r="G1068" t="s">
        <v>128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C1068" s="180" t="str">
        <f t="shared" si="61"/>
        <v>828081-57000-L</v>
      </c>
      <c r="AD1068" s="181" t="str">
        <f>IF(B1068="NET","",IF(B1068="","",IFERROR(VLOOKUP(AC1068,EAN!$A:$B,2,FALSE),"MANGLER - MÅ OPPDATERE EAN-FANEN")))</f>
        <v>MANGLER - MÅ OPPDATERE EAN-FANEN</v>
      </c>
      <c r="AE1068" s="180">
        <f t="shared" si="59"/>
        <v>0</v>
      </c>
      <c r="AF1068" s="180">
        <f t="shared" si="60"/>
        <v>0</v>
      </c>
      <c r="AH1068" s="133" t="str">
        <f>IF(B1068="NET","",IFERROR(VLOOKUP(AD1068,'2) Order Form'!$W$9:$W$684,1,FALSE),"Ikke med I order form"))</f>
        <v>Ikke med I order form</v>
      </c>
      <c r="AJ1068" s="159"/>
      <c r="AK1068" s="149"/>
      <c r="AL1068" s="182"/>
      <c r="AM1068" s="182"/>
      <c r="AN1068" s="183"/>
    </row>
    <row r="1069" spans="1:40" x14ac:dyDescent="0.2">
      <c r="A1069">
        <v>828081</v>
      </c>
      <c r="B1069" t="s">
        <v>750</v>
      </c>
      <c r="C1069" t="s">
        <v>4226</v>
      </c>
      <c r="D1069" t="s">
        <v>4275</v>
      </c>
      <c r="E1069" t="s">
        <v>2189</v>
      </c>
      <c r="F1069" t="s">
        <v>68</v>
      </c>
      <c r="G1069" t="s">
        <v>128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C1069" s="180" t="str">
        <f t="shared" si="61"/>
        <v>828081-57000-XL</v>
      </c>
      <c r="AD1069" s="181" t="str">
        <f>IF(B1069="NET","",IF(B1069="","",IFERROR(VLOOKUP(AC1069,EAN!$A:$B,2,FALSE),"MANGLER - MÅ OPPDATERE EAN-FANEN")))</f>
        <v>MANGLER - MÅ OPPDATERE EAN-FANEN</v>
      </c>
      <c r="AE1069" s="180">
        <f t="shared" si="59"/>
        <v>0</v>
      </c>
      <c r="AF1069" s="180">
        <f t="shared" si="60"/>
        <v>0</v>
      </c>
      <c r="AH1069" s="133" t="str">
        <f>IF(B1069="NET","",IFERROR(VLOOKUP(AD1069,'2) Order Form'!$W$9:$W$684,1,FALSE),"Ikke med I order form"))</f>
        <v>Ikke med I order form</v>
      </c>
      <c r="AJ1069" s="159"/>
      <c r="AK1069" s="149"/>
      <c r="AL1069" s="182"/>
      <c r="AM1069" s="182"/>
      <c r="AN1069" s="183"/>
    </row>
    <row r="1070" spans="1:40" x14ac:dyDescent="0.2">
      <c r="A1070">
        <v>828081</v>
      </c>
      <c r="B1070" t="s">
        <v>750</v>
      </c>
      <c r="C1070" t="s">
        <v>4226</v>
      </c>
      <c r="D1070" t="s">
        <v>142</v>
      </c>
      <c r="E1070" t="s">
        <v>94</v>
      </c>
      <c r="F1070" t="s">
        <v>8</v>
      </c>
      <c r="G1070" t="s">
        <v>128</v>
      </c>
      <c r="H1070">
        <v>11</v>
      </c>
      <c r="I1070">
        <v>11</v>
      </c>
      <c r="J1070">
        <v>11</v>
      </c>
      <c r="K1070">
        <v>11</v>
      </c>
      <c r="L1070">
        <v>11</v>
      </c>
      <c r="M1070">
        <v>11</v>
      </c>
      <c r="N1070">
        <v>11</v>
      </c>
      <c r="O1070">
        <v>11</v>
      </c>
      <c r="P1070">
        <v>11</v>
      </c>
      <c r="Q1070">
        <v>11</v>
      </c>
      <c r="R1070">
        <v>11</v>
      </c>
      <c r="S1070">
        <v>11</v>
      </c>
      <c r="T1070">
        <v>11</v>
      </c>
      <c r="U1070">
        <v>11</v>
      </c>
      <c r="V1070">
        <v>11</v>
      </c>
      <c r="W1070">
        <v>11</v>
      </c>
      <c r="X1070">
        <v>11</v>
      </c>
      <c r="Y1070">
        <v>11</v>
      </c>
      <c r="Z1070">
        <v>11</v>
      </c>
      <c r="AA1070">
        <v>11</v>
      </c>
      <c r="AC1070" s="180" t="str">
        <f t="shared" si="61"/>
        <v>828081-BLACK-S</v>
      </c>
      <c r="AD1070" s="181">
        <f>IF(B1070="NET","",IF(B1070="","",IFERROR(VLOOKUP(AC1070,EAN!$A:$B,2,FALSE),"MANGLER - MÅ OPPDATERE EAN-FANEN")))</f>
        <v>7048652275950</v>
      </c>
      <c r="AE1070" s="180">
        <f t="shared" si="59"/>
        <v>11</v>
      </c>
      <c r="AF1070" s="180">
        <f t="shared" si="60"/>
        <v>11</v>
      </c>
      <c r="AH1070" s="149">
        <f>IF(B1070="NET","",IFERROR(VLOOKUP(AD1070,'2) Order Form'!$W$9:$W$684,1,FALSE),"Ikke med I order form"))</f>
        <v>7048652275950</v>
      </c>
      <c r="AI1070" s="171"/>
      <c r="AJ1070" s="171"/>
      <c r="AK1070" s="149"/>
      <c r="AL1070" s="182"/>
      <c r="AM1070" s="182"/>
      <c r="AN1070" s="183"/>
    </row>
    <row r="1071" spans="1:40" x14ac:dyDescent="0.2">
      <c r="A1071">
        <v>828081</v>
      </c>
      <c r="B1071" t="s">
        <v>750</v>
      </c>
      <c r="C1071" t="s">
        <v>4226</v>
      </c>
      <c r="D1071" t="s">
        <v>143</v>
      </c>
      <c r="E1071" t="s">
        <v>94</v>
      </c>
      <c r="F1071" t="s">
        <v>7</v>
      </c>
      <c r="G1071" t="s">
        <v>128</v>
      </c>
      <c r="H1071">
        <v>20</v>
      </c>
      <c r="I1071">
        <v>20</v>
      </c>
      <c r="J1071">
        <v>20</v>
      </c>
      <c r="K1071">
        <v>20</v>
      </c>
      <c r="L1071">
        <v>20</v>
      </c>
      <c r="M1071">
        <v>20</v>
      </c>
      <c r="N1071">
        <v>20</v>
      </c>
      <c r="O1071">
        <v>20</v>
      </c>
      <c r="P1071">
        <v>20</v>
      </c>
      <c r="Q1071">
        <v>20</v>
      </c>
      <c r="R1071">
        <v>20</v>
      </c>
      <c r="S1071">
        <v>20</v>
      </c>
      <c r="T1071">
        <v>20</v>
      </c>
      <c r="U1071">
        <v>20</v>
      </c>
      <c r="V1071">
        <v>20</v>
      </c>
      <c r="W1071">
        <v>20</v>
      </c>
      <c r="X1071">
        <v>20</v>
      </c>
      <c r="Y1071">
        <v>20</v>
      </c>
      <c r="Z1071">
        <v>20</v>
      </c>
      <c r="AA1071">
        <v>20</v>
      </c>
      <c r="AC1071" s="180" t="str">
        <f t="shared" si="61"/>
        <v>828081-BLACK-M</v>
      </c>
      <c r="AD1071" s="181">
        <f>IF(B1071="NET","",IF(B1071="","",IFERROR(VLOOKUP(AC1071,EAN!$A:$B,2,FALSE),"MANGLER - MÅ OPPDATERE EAN-FANEN")))</f>
        <v>7048652275943</v>
      </c>
      <c r="AE1071" s="180">
        <f t="shared" si="59"/>
        <v>20</v>
      </c>
      <c r="AF1071" s="180">
        <f t="shared" si="60"/>
        <v>20</v>
      </c>
      <c r="AH1071" s="149">
        <f>IF(B1071="NET","",IFERROR(VLOOKUP(AD1071,'2) Order Form'!$W$9:$W$684,1,FALSE),"Ikke med I order form"))</f>
        <v>7048652275943</v>
      </c>
      <c r="AI1071" s="171"/>
      <c r="AJ1071" s="171"/>
      <c r="AK1071" s="149"/>
      <c r="AL1071" s="182"/>
      <c r="AM1071" s="182"/>
      <c r="AN1071" s="183"/>
    </row>
    <row r="1072" spans="1:40" x14ac:dyDescent="0.2">
      <c r="A1072">
        <v>828081</v>
      </c>
      <c r="B1072" t="s">
        <v>750</v>
      </c>
      <c r="C1072" t="s">
        <v>4226</v>
      </c>
      <c r="D1072" t="s">
        <v>144</v>
      </c>
      <c r="E1072" t="s">
        <v>94</v>
      </c>
      <c r="F1072" t="s">
        <v>67</v>
      </c>
      <c r="G1072" t="s">
        <v>128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C1072" s="180" t="str">
        <f t="shared" si="61"/>
        <v>828081-BLACK-L</v>
      </c>
      <c r="AD1072" s="181">
        <f>IF(B1072="NET","",IF(B1072="","",IFERROR(VLOOKUP(AC1072,EAN!$A:$B,2,FALSE),"MANGLER - MÅ OPPDATERE EAN-FANEN")))</f>
        <v>7048652275936</v>
      </c>
      <c r="AE1072" s="180">
        <f t="shared" si="59"/>
        <v>0</v>
      </c>
      <c r="AF1072" s="180">
        <f t="shared" si="60"/>
        <v>0</v>
      </c>
      <c r="AH1072" s="149">
        <f>IF(B1072="NET","",IFERROR(VLOOKUP(AD1072,'2) Order Form'!$W$9:$W$684,1,FALSE),"Ikke med I order form"))</f>
        <v>7048652275936</v>
      </c>
      <c r="AI1072" s="171"/>
      <c r="AJ1072" s="171"/>
      <c r="AK1072" s="149"/>
      <c r="AL1072" s="182"/>
      <c r="AM1072" s="182"/>
      <c r="AN1072" s="183"/>
    </row>
    <row r="1073" spans="1:40" x14ac:dyDescent="0.2">
      <c r="A1073">
        <v>828081</v>
      </c>
      <c r="B1073" t="s">
        <v>750</v>
      </c>
      <c r="C1073" t="s">
        <v>4226</v>
      </c>
      <c r="D1073" t="s">
        <v>145</v>
      </c>
      <c r="E1073" t="s">
        <v>94</v>
      </c>
      <c r="F1073" t="s">
        <v>68</v>
      </c>
      <c r="G1073" t="s">
        <v>128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C1073" s="180" t="str">
        <f t="shared" si="61"/>
        <v>828081-BLACK-XL</v>
      </c>
      <c r="AD1073" s="181">
        <f>IF(B1073="NET","",IF(B1073="","",IFERROR(VLOOKUP(AC1073,EAN!$A:$B,2,FALSE),"MANGLER - MÅ OPPDATERE EAN-FANEN")))</f>
        <v>7048652275967</v>
      </c>
      <c r="AE1073" s="180">
        <f t="shared" si="59"/>
        <v>0</v>
      </c>
      <c r="AF1073" s="180">
        <f t="shared" si="60"/>
        <v>0</v>
      </c>
      <c r="AH1073" s="149">
        <f>IF(B1073="NET","",IFERROR(VLOOKUP(AD1073,'2) Order Form'!$W$9:$W$684,1,FALSE),"Ikke med I order form"))</f>
        <v>7048652275967</v>
      </c>
      <c r="AI1073" s="171"/>
      <c r="AJ1073" s="171"/>
      <c r="AK1073" s="149"/>
      <c r="AL1073" s="182"/>
      <c r="AM1073" s="182"/>
      <c r="AN1073" s="183"/>
    </row>
    <row r="1074" spans="1:40" x14ac:dyDescent="0.2">
      <c r="A1074">
        <v>828081</v>
      </c>
      <c r="B1074" t="s">
        <v>750</v>
      </c>
      <c r="C1074" t="s">
        <v>4226</v>
      </c>
      <c r="D1074" t="s">
        <v>161</v>
      </c>
      <c r="E1074" t="s">
        <v>132</v>
      </c>
      <c r="F1074" t="s">
        <v>67</v>
      </c>
      <c r="G1074" t="s">
        <v>401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C1074" s="180" t="str">
        <f t="shared" si="61"/>
        <v>828081-HYDRO-L</v>
      </c>
      <c r="AD1074" s="181">
        <f>IF(B1074="NET","",IF(B1074="","",IFERROR(VLOOKUP(AC1074,EAN!$A:$B,2,FALSE),"MANGLER - MÅ OPPDATERE EAN-FANEN")))</f>
        <v>7048652275974</v>
      </c>
      <c r="AE1074" s="180">
        <f t="shared" si="59"/>
        <v>0</v>
      </c>
      <c r="AF1074" s="180">
        <f t="shared" si="60"/>
        <v>0</v>
      </c>
      <c r="AH1074" s="133" t="str">
        <f>IF(B1074="NET","",IFERROR(VLOOKUP(AD1074,'2) Order Form'!$W$9:$W$684,1,FALSE),"Ikke med I order form"))</f>
        <v>Ikke med I order form</v>
      </c>
      <c r="AJ1074" s="159"/>
      <c r="AK1074" s="149"/>
      <c r="AL1074" s="182"/>
      <c r="AM1074" s="182"/>
      <c r="AN1074" s="183"/>
    </row>
    <row r="1075" spans="1:40" x14ac:dyDescent="0.2">
      <c r="A1075">
        <v>828081</v>
      </c>
      <c r="B1075" t="s">
        <v>750</v>
      </c>
      <c r="C1075" t="s">
        <v>4226</v>
      </c>
      <c r="D1075" t="s">
        <v>751</v>
      </c>
      <c r="E1075" t="s">
        <v>752</v>
      </c>
      <c r="F1075" t="s">
        <v>8</v>
      </c>
      <c r="G1075" t="s">
        <v>401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C1075" s="180" t="str">
        <f t="shared" si="61"/>
        <v>828081-MOSS-S</v>
      </c>
      <c r="AD1075" s="181">
        <f>IF(B1075="NET","",IF(B1075="","",IFERROR(VLOOKUP(AC1075,EAN!$A:$B,2,FALSE),"MANGLER - MÅ OPPDATERE EAN-FANEN")))</f>
        <v>7048652538635</v>
      </c>
      <c r="AE1075" s="180">
        <f t="shared" si="59"/>
        <v>0</v>
      </c>
      <c r="AF1075" s="180">
        <f t="shared" si="60"/>
        <v>0</v>
      </c>
      <c r="AH1075" s="133">
        <f>IF(B1075="NET","",IFERROR(VLOOKUP(AD1075,'2) Order Form'!$W$9:$W$684,1,FALSE),"Ikke med I order form"))</f>
        <v>7048652538635</v>
      </c>
      <c r="AJ1075" s="159"/>
      <c r="AK1075" s="149"/>
      <c r="AL1075" s="182"/>
      <c r="AM1075" s="182"/>
      <c r="AN1075" s="183"/>
    </row>
    <row r="1076" spans="1:40" x14ac:dyDescent="0.2">
      <c r="A1076">
        <v>828081</v>
      </c>
      <c r="B1076" t="s">
        <v>750</v>
      </c>
      <c r="C1076" t="s">
        <v>4226</v>
      </c>
      <c r="D1076" t="s">
        <v>753</v>
      </c>
      <c r="E1076" t="s">
        <v>752</v>
      </c>
      <c r="F1076" t="s">
        <v>7</v>
      </c>
      <c r="G1076" t="s">
        <v>401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C1076" s="180" t="str">
        <f t="shared" si="61"/>
        <v>828081-MOSS-M</v>
      </c>
      <c r="AD1076" s="181">
        <f>IF(B1076="NET","",IF(B1076="","",IFERROR(VLOOKUP(AC1076,EAN!$A:$B,2,FALSE),"MANGLER - MÅ OPPDATERE EAN-FANEN")))</f>
        <v>7048652538628</v>
      </c>
      <c r="AE1076" s="180">
        <f t="shared" si="59"/>
        <v>0</v>
      </c>
      <c r="AF1076" s="180">
        <f t="shared" si="60"/>
        <v>0</v>
      </c>
      <c r="AH1076" s="149">
        <f>IF(B1076="NET","",IFERROR(VLOOKUP(AD1076,'2) Order Form'!$W$9:$W$684,1,FALSE),"Ikke med I order form"))</f>
        <v>7048652538628</v>
      </c>
      <c r="AI1076" s="171"/>
      <c r="AJ1076" s="171"/>
      <c r="AK1076" s="149"/>
      <c r="AL1076" s="182"/>
      <c r="AM1076" s="182"/>
      <c r="AN1076" s="183"/>
    </row>
    <row r="1077" spans="1:40" x14ac:dyDescent="0.2">
      <c r="A1077">
        <v>828081</v>
      </c>
      <c r="B1077" t="s">
        <v>750</v>
      </c>
      <c r="C1077" t="s">
        <v>4226</v>
      </c>
      <c r="D1077" t="s">
        <v>754</v>
      </c>
      <c r="E1077" t="s">
        <v>752</v>
      </c>
      <c r="F1077" t="s">
        <v>67</v>
      </c>
      <c r="G1077" t="s">
        <v>401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C1077" s="180" t="str">
        <f t="shared" si="61"/>
        <v>828081-MOSS-L</v>
      </c>
      <c r="AD1077" s="181">
        <f>IF(B1077="NET","",IF(B1077="","",IFERROR(VLOOKUP(AC1077,EAN!$A:$B,2,FALSE),"MANGLER - MÅ OPPDATERE EAN-FANEN")))</f>
        <v>7048652538611</v>
      </c>
      <c r="AE1077" s="180">
        <f t="shared" si="59"/>
        <v>0</v>
      </c>
      <c r="AF1077" s="180">
        <f t="shared" si="60"/>
        <v>0</v>
      </c>
      <c r="AH1077" s="149">
        <f>IF(B1077="NET","",IFERROR(VLOOKUP(AD1077,'2) Order Form'!$W$9:$W$684,1,FALSE),"Ikke med I order form"))</f>
        <v>7048652538611</v>
      </c>
      <c r="AI1077" s="171"/>
      <c r="AJ1077" s="171"/>
      <c r="AK1077" s="149"/>
      <c r="AL1077" s="182"/>
      <c r="AM1077" s="182"/>
      <c r="AN1077" s="183"/>
    </row>
    <row r="1078" spans="1:40" x14ac:dyDescent="0.2">
      <c r="A1078">
        <v>828081</v>
      </c>
      <c r="B1078" t="s">
        <v>750</v>
      </c>
      <c r="C1078" t="s">
        <v>4226</v>
      </c>
      <c r="D1078" t="s">
        <v>755</v>
      </c>
      <c r="E1078" t="s">
        <v>752</v>
      </c>
      <c r="F1078" t="s">
        <v>68</v>
      </c>
      <c r="G1078" t="s">
        <v>401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C1078" s="180" t="str">
        <f t="shared" si="61"/>
        <v>828081-MOSS-XL</v>
      </c>
      <c r="AD1078" s="181">
        <f>IF(B1078="NET","",IF(B1078="","",IFERROR(VLOOKUP(AC1078,EAN!$A:$B,2,FALSE),"MANGLER - MÅ OPPDATERE EAN-FANEN")))</f>
        <v>7048652538642</v>
      </c>
      <c r="AE1078" s="180">
        <f t="shared" si="59"/>
        <v>0</v>
      </c>
      <c r="AF1078" s="180">
        <f t="shared" si="60"/>
        <v>0</v>
      </c>
      <c r="AH1078" s="133">
        <f>IF(B1078="NET","",IFERROR(VLOOKUP(AD1078,'2) Order Form'!$W$9:$W$684,1,FALSE),"Ikke med I order form"))</f>
        <v>7048652538642</v>
      </c>
      <c r="AJ1078" s="159"/>
      <c r="AK1078" s="149"/>
      <c r="AL1078" s="182"/>
      <c r="AM1078" s="182"/>
      <c r="AN1078" s="183"/>
    </row>
    <row r="1079" spans="1:40" x14ac:dyDescent="0.2">
      <c r="A1079">
        <v>828081</v>
      </c>
      <c r="B1079" t="s">
        <v>750</v>
      </c>
      <c r="C1079" t="s">
        <v>4226</v>
      </c>
      <c r="D1079" t="s">
        <v>162</v>
      </c>
      <c r="E1079" t="s">
        <v>133</v>
      </c>
      <c r="F1079" t="s">
        <v>8</v>
      </c>
      <c r="G1079" t="s">
        <v>401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C1079" s="180" t="str">
        <f t="shared" si="61"/>
        <v>828081-ONBLU-S</v>
      </c>
      <c r="AD1079" s="181">
        <f>IF(B1079="NET","",IF(B1079="","",IFERROR(VLOOKUP(AC1079,EAN!$A:$B,2,FALSE),"MANGLER - MÅ OPPDATERE EAN-FANEN")))</f>
        <v>7048652276032</v>
      </c>
      <c r="AE1079" s="180">
        <f t="shared" si="59"/>
        <v>0</v>
      </c>
      <c r="AF1079" s="180">
        <f t="shared" si="60"/>
        <v>0</v>
      </c>
      <c r="AH1079" s="133" t="str">
        <f>IF(B1079="NET","",IFERROR(VLOOKUP(AD1079,'2) Order Form'!$W$9:$W$684,1,FALSE),"Ikke med I order form"))</f>
        <v>Ikke med I order form</v>
      </c>
      <c r="AJ1079" s="159"/>
      <c r="AK1079" s="149"/>
      <c r="AL1079" s="182"/>
      <c r="AM1079" s="182"/>
      <c r="AN1079" s="183"/>
    </row>
    <row r="1080" spans="1:40" x14ac:dyDescent="0.2">
      <c r="A1080">
        <v>828081</v>
      </c>
      <c r="B1080" t="s">
        <v>750</v>
      </c>
      <c r="C1080" t="s">
        <v>4226</v>
      </c>
      <c r="D1080" t="s">
        <v>163</v>
      </c>
      <c r="E1080" t="s">
        <v>133</v>
      </c>
      <c r="F1080" t="s">
        <v>7</v>
      </c>
      <c r="G1080" t="s">
        <v>401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C1080" s="180" t="str">
        <f t="shared" si="61"/>
        <v>828081-ONBLU-M</v>
      </c>
      <c r="AD1080" s="181">
        <f>IF(B1080="NET","",IF(B1080="","",IFERROR(VLOOKUP(AC1080,EAN!$A:$B,2,FALSE),"MANGLER - MÅ OPPDATERE EAN-FANEN")))</f>
        <v>7048652276025</v>
      </c>
      <c r="AE1080" s="180">
        <f t="shared" si="59"/>
        <v>0</v>
      </c>
      <c r="AF1080" s="180">
        <f t="shared" si="60"/>
        <v>0</v>
      </c>
      <c r="AH1080" s="133" t="str">
        <f>IF(B1080="NET","",IFERROR(VLOOKUP(AD1080,'2) Order Form'!$W$9:$W$684,1,FALSE),"Ikke med I order form"))</f>
        <v>Ikke med I order form</v>
      </c>
      <c r="AJ1080" s="159"/>
      <c r="AK1080" s="149"/>
      <c r="AL1080" s="182"/>
      <c r="AM1080" s="182"/>
      <c r="AN1080" s="183"/>
    </row>
    <row r="1081" spans="1:40" x14ac:dyDescent="0.2">
      <c r="A1081">
        <v>828081</v>
      </c>
      <c r="B1081" t="s">
        <v>750</v>
      </c>
      <c r="C1081" t="s">
        <v>4226</v>
      </c>
      <c r="D1081" t="s">
        <v>164</v>
      </c>
      <c r="E1081" t="s">
        <v>133</v>
      </c>
      <c r="F1081" t="s">
        <v>67</v>
      </c>
      <c r="G1081" t="s">
        <v>401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C1081" s="180" t="str">
        <f t="shared" si="61"/>
        <v>828081-ONBLU-L</v>
      </c>
      <c r="AD1081" s="181">
        <f>IF(B1081="NET","",IF(B1081="","",IFERROR(VLOOKUP(AC1081,EAN!$A:$B,2,FALSE),"MANGLER - MÅ OPPDATERE EAN-FANEN")))</f>
        <v>7048652276018</v>
      </c>
      <c r="AE1081" s="180">
        <f t="shared" si="59"/>
        <v>0</v>
      </c>
      <c r="AF1081" s="180">
        <f t="shared" si="60"/>
        <v>0</v>
      </c>
      <c r="AH1081" s="133" t="str">
        <f>IF(B1081="NET","",IFERROR(VLOOKUP(AD1081,'2) Order Form'!$W$9:$W$684,1,FALSE),"Ikke med I order form"))</f>
        <v>Ikke med I order form</v>
      </c>
      <c r="AJ1081" s="159"/>
      <c r="AK1081" s="149"/>
      <c r="AL1081" s="182"/>
      <c r="AM1081" s="182"/>
      <c r="AN1081" s="183"/>
    </row>
    <row r="1082" spans="1:40" x14ac:dyDescent="0.2">
      <c r="A1082">
        <v>828081</v>
      </c>
      <c r="B1082" t="s">
        <v>750</v>
      </c>
      <c r="C1082" t="s">
        <v>4226</v>
      </c>
      <c r="D1082" t="s">
        <v>165</v>
      </c>
      <c r="E1082" t="s">
        <v>133</v>
      </c>
      <c r="F1082" t="s">
        <v>68</v>
      </c>
      <c r="G1082" t="s">
        <v>401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C1082" s="180" t="str">
        <f t="shared" si="61"/>
        <v>828081-ONBLU-XL</v>
      </c>
      <c r="AD1082" s="181">
        <f>IF(B1082="NET","",IF(B1082="","",IFERROR(VLOOKUP(AC1082,EAN!$A:$B,2,FALSE),"MANGLER - MÅ OPPDATERE EAN-FANEN")))</f>
        <v>7048652276049</v>
      </c>
      <c r="AE1082" s="180">
        <f t="shared" si="59"/>
        <v>0</v>
      </c>
      <c r="AF1082" s="180">
        <f t="shared" si="60"/>
        <v>0</v>
      </c>
      <c r="AH1082" s="133" t="str">
        <f>IF(B1082="NET","",IFERROR(VLOOKUP(AD1082,'2) Order Form'!$W$9:$W$684,1,FALSE),"Ikke med I order form"))</f>
        <v>Ikke med I order form</v>
      </c>
      <c r="AJ1082" s="159"/>
      <c r="AK1082" s="149"/>
      <c r="AL1082" s="182"/>
      <c r="AM1082" s="182"/>
      <c r="AN1082" s="183"/>
    </row>
    <row r="1083" spans="1:40" x14ac:dyDescent="0.2">
      <c r="A1083">
        <v>828081</v>
      </c>
      <c r="B1083" t="s">
        <v>750</v>
      </c>
      <c r="C1083" t="s">
        <v>4226</v>
      </c>
      <c r="D1083" t="s">
        <v>166</v>
      </c>
      <c r="E1083" t="s">
        <v>93</v>
      </c>
      <c r="F1083" t="s">
        <v>8</v>
      </c>
      <c r="G1083" t="s">
        <v>401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C1083" s="180" t="str">
        <f t="shared" si="61"/>
        <v>828081-SEGRY-S</v>
      </c>
      <c r="AD1083" s="181">
        <f>IF(B1083="NET","",IF(B1083="","",IFERROR(VLOOKUP(AC1083,EAN!$A:$B,2,FALSE),"MANGLER - MÅ OPPDATERE EAN-FANEN")))</f>
        <v>7048652276070</v>
      </c>
      <c r="AE1083" s="180">
        <f t="shared" si="59"/>
        <v>0</v>
      </c>
      <c r="AF1083" s="180">
        <f t="shared" si="60"/>
        <v>0</v>
      </c>
      <c r="AH1083" s="133" t="str">
        <f>IF(B1083="NET","",IFERROR(VLOOKUP(AD1083,'2) Order Form'!$W$9:$W$684,1,FALSE),"Ikke med I order form"))</f>
        <v>Ikke med I order form</v>
      </c>
      <c r="AJ1083" s="159"/>
      <c r="AK1083" s="149"/>
      <c r="AL1083" s="182"/>
      <c r="AM1083" s="182"/>
      <c r="AN1083" s="183"/>
    </row>
    <row r="1084" spans="1:40" x14ac:dyDescent="0.2">
      <c r="A1084">
        <v>828081</v>
      </c>
      <c r="B1084" t="s">
        <v>750</v>
      </c>
      <c r="C1084" t="s">
        <v>4226</v>
      </c>
      <c r="D1084" t="s">
        <v>167</v>
      </c>
      <c r="E1084" t="s">
        <v>93</v>
      </c>
      <c r="F1084" t="s">
        <v>7</v>
      </c>
      <c r="G1084" t="s">
        <v>401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C1084" s="180" t="str">
        <f t="shared" si="61"/>
        <v>828081-SEGRY-M</v>
      </c>
      <c r="AD1084" s="181">
        <f>IF(B1084="NET","",IF(B1084="","",IFERROR(VLOOKUP(AC1084,EAN!$A:$B,2,FALSE),"MANGLER - MÅ OPPDATERE EAN-FANEN")))</f>
        <v>7048652276063</v>
      </c>
      <c r="AE1084" s="180">
        <f t="shared" si="59"/>
        <v>0</v>
      </c>
      <c r="AF1084" s="180">
        <f t="shared" si="60"/>
        <v>0</v>
      </c>
      <c r="AH1084" s="133" t="str">
        <f>IF(B1084="NET","",IFERROR(VLOOKUP(AD1084,'2) Order Form'!$W$9:$W$684,1,FALSE),"Ikke med I order form"))</f>
        <v>Ikke med I order form</v>
      </c>
      <c r="AJ1084" s="159"/>
      <c r="AK1084" s="149"/>
      <c r="AL1084" s="182"/>
      <c r="AM1084" s="182"/>
      <c r="AN1084" s="183"/>
    </row>
    <row r="1085" spans="1:40" x14ac:dyDescent="0.2">
      <c r="A1085">
        <v>828081</v>
      </c>
      <c r="B1085" t="s">
        <v>750</v>
      </c>
      <c r="C1085" t="s">
        <v>4226</v>
      </c>
      <c r="D1085" t="s">
        <v>168</v>
      </c>
      <c r="E1085" t="s">
        <v>93</v>
      </c>
      <c r="F1085" t="s">
        <v>67</v>
      </c>
      <c r="G1085" t="s">
        <v>401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C1085" s="180" t="str">
        <f t="shared" si="61"/>
        <v>828081-SEGRY-L</v>
      </c>
      <c r="AD1085" s="181">
        <f>IF(B1085="NET","",IF(B1085="","",IFERROR(VLOOKUP(AC1085,EAN!$A:$B,2,FALSE),"MANGLER - MÅ OPPDATERE EAN-FANEN")))</f>
        <v>7048652276056</v>
      </c>
      <c r="AE1085" s="180">
        <f t="shared" si="59"/>
        <v>0</v>
      </c>
      <c r="AF1085" s="180">
        <f t="shared" si="60"/>
        <v>0</v>
      </c>
      <c r="AH1085" s="149" t="str">
        <f>IF(B1085="NET","",IFERROR(VLOOKUP(AD1085,'2) Order Form'!$W$9:$W$684,1,FALSE),"Ikke med I order form"))</f>
        <v>Ikke med I order form</v>
      </c>
      <c r="AI1085" s="171"/>
      <c r="AJ1085" s="171"/>
      <c r="AK1085" s="149"/>
      <c r="AL1085" s="182"/>
      <c r="AM1085" s="182"/>
      <c r="AN1085" s="183"/>
    </row>
    <row r="1086" spans="1:40" x14ac:dyDescent="0.2">
      <c r="A1086">
        <v>828081</v>
      </c>
      <c r="B1086" t="s">
        <v>750</v>
      </c>
      <c r="C1086" t="s">
        <v>4226</v>
      </c>
      <c r="D1086" t="s">
        <v>169</v>
      </c>
      <c r="E1086" t="s">
        <v>93</v>
      </c>
      <c r="F1086" t="s">
        <v>68</v>
      </c>
      <c r="G1086" t="s">
        <v>401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C1086" s="180" t="str">
        <f t="shared" si="61"/>
        <v>828081-SEGRY-XL</v>
      </c>
      <c r="AD1086" s="181">
        <f>IF(B1086="NET","",IF(B1086="","",IFERROR(VLOOKUP(AC1086,EAN!$A:$B,2,FALSE),"MANGLER - MÅ OPPDATERE EAN-FANEN")))</f>
        <v>7048652276087</v>
      </c>
      <c r="AE1086" s="180">
        <f t="shared" si="59"/>
        <v>0</v>
      </c>
      <c r="AF1086" s="180">
        <f t="shared" si="60"/>
        <v>0</v>
      </c>
      <c r="AH1086" s="149" t="str">
        <f>IF(B1086="NET","",IFERROR(VLOOKUP(AD1086,'2) Order Form'!$W$9:$W$684,1,FALSE),"Ikke med I order form"))</f>
        <v>Ikke med I order form</v>
      </c>
      <c r="AI1086" s="171"/>
      <c r="AJ1086" s="171"/>
      <c r="AK1086" s="149"/>
      <c r="AL1086" s="182"/>
      <c r="AM1086" s="182"/>
      <c r="AN1086" s="183"/>
    </row>
    <row r="1087" spans="1:40" x14ac:dyDescent="0.2">
      <c r="A1087" s="155">
        <v>828082</v>
      </c>
      <c r="B1087" t="s">
        <v>292</v>
      </c>
      <c r="H1087" s="155">
        <v>202137</v>
      </c>
      <c r="I1087" s="155">
        <v>202137</v>
      </c>
      <c r="J1087" s="155">
        <v>202137</v>
      </c>
      <c r="K1087" s="155">
        <v>202137</v>
      </c>
      <c r="L1087" s="155">
        <v>202137</v>
      </c>
      <c r="M1087" s="155">
        <v>202137</v>
      </c>
      <c r="N1087" s="155">
        <v>202137</v>
      </c>
      <c r="O1087" s="155">
        <v>202137</v>
      </c>
      <c r="P1087" s="155">
        <v>202137</v>
      </c>
      <c r="Q1087" s="155">
        <v>202137</v>
      </c>
      <c r="R1087" s="155">
        <v>202137</v>
      </c>
      <c r="S1087" s="155">
        <v>202137</v>
      </c>
      <c r="T1087" s="155">
        <v>202137</v>
      </c>
      <c r="U1087" s="155">
        <v>202137</v>
      </c>
      <c r="V1087" s="155">
        <v>202137</v>
      </c>
      <c r="W1087" s="155">
        <v>202137</v>
      </c>
      <c r="X1087" s="155">
        <v>202137</v>
      </c>
      <c r="Y1087" s="155">
        <v>202137</v>
      </c>
      <c r="Z1087" s="155">
        <v>202137</v>
      </c>
      <c r="AA1087" s="155">
        <v>202137</v>
      </c>
      <c r="AC1087" s="180" t="str">
        <f t="shared" si="61"/>
        <v>828082-</v>
      </c>
      <c r="AD1087" s="181" t="str">
        <f>IF(B1087="NET","",IF(B1087="","",IFERROR(VLOOKUP(AC1087,EAN!$A:$B,2,FALSE),"MANGLER - MÅ OPPDATERE EAN-FANEN")))</f>
        <v/>
      </c>
      <c r="AE1087" s="180">
        <f t="shared" si="59"/>
        <v>202137</v>
      </c>
      <c r="AF1087" s="180">
        <f t="shared" si="60"/>
        <v>202137</v>
      </c>
      <c r="AH1087" s="133" t="str">
        <f>IF(B1087="NET","",IFERROR(VLOOKUP(AD1087,'2) Order Form'!$W$9:$W$684,1,FALSE),"Ikke med I order form"))</f>
        <v/>
      </c>
      <c r="AJ1087" s="159"/>
      <c r="AK1087" s="149"/>
      <c r="AL1087" s="182"/>
      <c r="AM1087" s="182"/>
      <c r="AN1087" s="183"/>
    </row>
    <row r="1088" spans="1:40" x14ac:dyDescent="0.2">
      <c r="A1088">
        <v>828082</v>
      </c>
      <c r="B1088" t="s">
        <v>756</v>
      </c>
      <c r="C1088" t="s">
        <v>4226</v>
      </c>
      <c r="D1088" t="s">
        <v>4308</v>
      </c>
      <c r="E1088" t="s">
        <v>4305</v>
      </c>
      <c r="F1088" t="s">
        <v>69</v>
      </c>
      <c r="G1088" t="s">
        <v>128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C1088" s="180" t="str">
        <f t="shared" si="61"/>
        <v>828082-56001-XS</v>
      </c>
      <c r="AD1088" s="181" t="str">
        <f>IF(B1088="NET","",IF(B1088="","",IFERROR(VLOOKUP(AC1088,EAN!$A:$B,2,FALSE),"MANGLER - MÅ OPPDATERE EAN-FANEN")))</f>
        <v>MANGLER - MÅ OPPDATERE EAN-FANEN</v>
      </c>
      <c r="AE1088" s="180">
        <f t="shared" si="59"/>
        <v>0</v>
      </c>
      <c r="AF1088" s="180">
        <f t="shared" si="60"/>
        <v>0</v>
      </c>
      <c r="AH1088" s="133" t="str">
        <f>IF(B1088="NET","",IFERROR(VLOOKUP(AD1088,'2) Order Form'!$W$9:$W$684,1,FALSE),"Ikke med I order form"))</f>
        <v>Ikke med I order form</v>
      </c>
      <c r="AJ1088" s="159"/>
      <c r="AK1088" s="149"/>
      <c r="AL1088" s="182"/>
      <c r="AM1088" s="182"/>
      <c r="AN1088" s="183"/>
    </row>
    <row r="1089" spans="1:40" x14ac:dyDescent="0.2">
      <c r="A1089">
        <v>828082</v>
      </c>
      <c r="B1089" t="s">
        <v>756</v>
      </c>
      <c r="C1089" t="s">
        <v>4226</v>
      </c>
      <c r="D1089" t="s">
        <v>4304</v>
      </c>
      <c r="E1089" t="s">
        <v>4305</v>
      </c>
      <c r="F1089" t="s">
        <v>8</v>
      </c>
      <c r="G1089" t="s">
        <v>128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C1089" s="180" t="str">
        <f t="shared" si="61"/>
        <v>828082-56001-S</v>
      </c>
      <c r="AD1089" s="181" t="str">
        <f>IF(B1089="NET","",IF(B1089="","",IFERROR(VLOOKUP(AC1089,EAN!$A:$B,2,FALSE),"MANGLER - MÅ OPPDATERE EAN-FANEN")))</f>
        <v>MANGLER - MÅ OPPDATERE EAN-FANEN</v>
      </c>
      <c r="AE1089" s="180">
        <f t="shared" si="59"/>
        <v>0</v>
      </c>
      <c r="AF1089" s="180">
        <f t="shared" si="60"/>
        <v>0</v>
      </c>
      <c r="AH1089" s="133" t="str">
        <f>IF(B1089="NET","",IFERROR(VLOOKUP(AD1089,'2) Order Form'!$W$9:$W$684,1,FALSE),"Ikke med I order form"))</f>
        <v>Ikke med I order form</v>
      </c>
      <c r="AJ1089" s="159"/>
      <c r="AK1089" s="149"/>
      <c r="AL1089" s="182"/>
      <c r="AM1089" s="182"/>
      <c r="AN1089" s="183"/>
    </row>
    <row r="1090" spans="1:40" x14ac:dyDescent="0.2">
      <c r="A1090">
        <v>828082</v>
      </c>
      <c r="B1090" t="s">
        <v>756</v>
      </c>
      <c r="C1090" t="s">
        <v>4226</v>
      </c>
      <c r="D1090" t="s">
        <v>4306</v>
      </c>
      <c r="E1090" t="s">
        <v>4305</v>
      </c>
      <c r="F1090" t="s">
        <v>7</v>
      </c>
      <c r="G1090" t="s">
        <v>128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C1090" s="180" t="str">
        <f t="shared" si="61"/>
        <v>828082-56001-M</v>
      </c>
      <c r="AD1090" s="181" t="str">
        <f>IF(B1090="NET","",IF(B1090="","",IFERROR(VLOOKUP(AC1090,EAN!$A:$B,2,FALSE),"MANGLER - MÅ OPPDATERE EAN-FANEN")))</f>
        <v>MANGLER - MÅ OPPDATERE EAN-FANEN</v>
      </c>
      <c r="AE1090" s="180">
        <f t="shared" si="59"/>
        <v>0</v>
      </c>
      <c r="AF1090" s="180">
        <f t="shared" si="60"/>
        <v>0</v>
      </c>
      <c r="AH1090" s="133" t="str">
        <f>IF(B1090="NET","",IFERROR(VLOOKUP(AD1090,'2) Order Form'!$W$9:$W$684,1,FALSE),"Ikke med I order form"))</f>
        <v>Ikke med I order form</v>
      </c>
      <c r="AJ1090" s="159"/>
      <c r="AK1090" s="149"/>
      <c r="AL1090" s="182"/>
      <c r="AM1090" s="182"/>
      <c r="AN1090" s="183"/>
    </row>
    <row r="1091" spans="1:40" x14ac:dyDescent="0.2">
      <c r="A1091">
        <v>828082</v>
      </c>
      <c r="B1091" t="s">
        <v>756</v>
      </c>
      <c r="C1091" t="s">
        <v>4226</v>
      </c>
      <c r="D1091" t="s">
        <v>4307</v>
      </c>
      <c r="E1091" t="s">
        <v>4305</v>
      </c>
      <c r="F1091" t="s">
        <v>67</v>
      </c>
      <c r="G1091" t="s">
        <v>128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C1091" s="180" t="str">
        <f t="shared" si="61"/>
        <v>828082-56001-L</v>
      </c>
      <c r="AD1091" s="181" t="str">
        <f>IF(B1091="NET","",IF(B1091="","",IFERROR(VLOOKUP(AC1091,EAN!$A:$B,2,FALSE),"MANGLER - MÅ OPPDATERE EAN-FANEN")))</f>
        <v>MANGLER - MÅ OPPDATERE EAN-FANEN</v>
      </c>
      <c r="AE1091" s="180">
        <f t="shared" si="59"/>
        <v>0</v>
      </c>
      <c r="AF1091" s="180">
        <f t="shared" si="60"/>
        <v>0</v>
      </c>
      <c r="AH1091" s="149" t="str">
        <f>IF(B1091="NET","",IFERROR(VLOOKUP(AD1091,'2) Order Form'!$W$9:$W$684,1,FALSE),"Ikke med I order form"))</f>
        <v>Ikke med I order form</v>
      </c>
      <c r="AI1091" s="171"/>
      <c r="AJ1091" s="171"/>
      <c r="AK1091" s="149"/>
      <c r="AL1091" s="182"/>
      <c r="AM1091" s="182"/>
      <c r="AN1091" s="183"/>
    </row>
    <row r="1092" spans="1:40" x14ac:dyDescent="0.2">
      <c r="A1092">
        <v>828082</v>
      </c>
      <c r="B1092" t="s">
        <v>756</v>
      </c>
      <c r="C1092" t="s">
        <v>4226</v>
      </c>
      <c r="D1092" t="s">
        <v>4276</v>
      </c>
      <c r="E1092" t="s">
        <v>2189</v>
      </c>
      <c r="F1092" t="s">
        <v>69</v>
      </c>
      <c r="G1092" t="s">
        <v>128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C1092" s="180" t="str">
        <f t="shared" si="61"/>
        <v>828082-57000-XS</v>
      </c>
      <c r="AD1092" s="181" t="str">
        <f>IF(B1092="NET","",IF(B1092="","",IFERROR(VLOOKUP(AC1092,EAN!$A:$B,2,FALSE),"MANGLER - MÅ OPPDATERE EAN-FANEN")))</f>
        <v>MANGLER - MÅ OPPDATERE EAN-FANEN</v>
      </c>
      <c r="AE1092" s="180">
        <f t="shared" si="59"/>
        <v>0</v>
      </c>
      <c r="AF1092" s="180">
        <f t="shared" si="60"/>
        <v>0</v>
      </c>
      <c r="AH1092" s="149" t="str">
        <f>IF(B1092="NET","",IFERROR(VLOOKUP(AD1092,'2) Order Form'!$W$9:$W$684,1,FALSE),"Ikke med I order form"))</f>
        <v>Ikke med I order form</v>
      </c>
      <c r="AI1092" s="171"/>
      <c r="AJ1092" s="171"/>
      <c r="AK1092" s="149"/>
      <c r="AL1092" s="182"/>
      <c r="AM1092" s="182"/>
      <c r="AN1092" s="183"/>
    </row>
    <row r="1093" spans="1:40" x14ac:dyDescent="0.2">
      <c r="A1093">
        <v>828082</v>
      </c>
      <c r="B1093" t="s">
        <v>756</v>
      </c>
      <c r="C1093" t="s">
        <v>4226</v>
      </c>
      <c r="D1093" t="s">
        <v>4272</v>
      </c>
      <c r="E1093" t="s">
        <v>2189</v>
      </c>
      <c r="F1093" t="s">
        <v>8</v>
      </c>
      <c r="G1093" t="s">
        <v>128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C1093" s="180" t="str">
        <f t="shared" si="61"/>
        <v>828082-57000-S</v>
      </c>
      <c r="AD1093" s="181" t="str">
        <f>IF(B1093="NET","",IF(B1093="","",IFERROR(VLOOKUP(AC1093,EAN!$A:$B,2,FALSE),"MANGLER - MÅ OPPDATERE EAN-FANEN")))</f>
        <v>MANGLER - MÅ OPPDATERE EAN-FANEN</v>
      </c>
      <c r="AE1093" s="180">
        <f t="shared" ref="AE1093:AE1156" si="62">H1093</f>
        <v>0</v>
      </c>
      <c r="AF1093" s="180">
        <f t="shared" ref="AF1093:AF1156" si="63">AA1093</f>
        <v>0</v>
      </c>
      <c r="AH1093" s="133" t="str">
        <f>IF(B1093="NET","",IFERROR(VLOOKUP(AD1093,'2) Order Form'!$W$9:$W$684,1,FALSE),"Ikke med I order form"))</f>
        <v>Ikke med I order form</v>
      </c>
      <c r="AJ1093" s="159"/>
      <c r="AK1093" s="149"/>
      <c r="AL1093" s="182"/>
      <c r="AM1093" s="182"/>
      <c r="AN1093" s="183"/>
    </row>
    <row r="1094" spans="1:40" x14ac:dyDescent="0.2">
      <c r="A1094">
        <v>828082</v>
      </c>
      <c r="B1094" t="s">
        <v>756</v>
      </c>
      <c r="C1094" t="s">
        <v>4226</v>
      </c>
      <c r="D1094" t="s">
        <v>4273</v>
      </c>
      <c r="E1094" t="s">
        <v>2189</v>
      </c>
      <c r="F1094" t="s">
        <v>7</v>
      </c>
      <c r="G1094" t="s">
        <v>128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C1094" s="180" t="str">
        <f t="shared" ref="AC1094:AC1157" si="64">CONCATENATE(A1094,"-",D1094)</f>
        <v>828082-57000-M</v>
      </c>
      <c r="AD1094" s="181" t="str">
        <f>IF(B1094="NET","",IF(B1094="","",IFERROR(VLOOKUP(AC1094,EAN!$A:$B,2,FALSE),"MANGLER - MÅ OPPDATERE EAN-FANEN")))</f>
        <v>MANGLER - MÅ OPPDATERE EAN-FANEN</v>
      </c>
      <c r="AE1094" s="180">
        <f t="shared" si="62"/>
        <v>0</v>
      </c>
      <c r="AF1094" s="180">
        <f t="shared" si="63"/>
        <v>0</v>
      </c>
      <c r="AH1094" s="149" t="str">
        <f>IF(B1094="NET","",IFERROR(VLOOKUP(AD1094,'2) Order Form'!$W$9:$W$684,1,FALSE),"Ikke med I order form"))</f>
        <v>Ikke med I order form</v>
      </c>
      <c r="AI1094" s="171"/>
      <c r="AJ1094" s="171"/>
      <c r="AK1094" s="149"/>
      <c r="AL1094" s="182"/>
      <c r="AM1094" s="182"/>
      <c r="AN1094" s="183"/>
    </row>
    <row r="1095" spans="1:40" x14ac:dyDescent="0.2">
      <c r="A1095">
        <v>828082</v>
      </c>
      <c r="B1095" t="s">
        <v>756</v>
      </c>
      <c r="C1095" t="s">
        <v>4226</v>
      </c>
      <c r="D1095" t="s">
        <v>4274</v>
      </c>
      <c r="E1095" t="s">
        <v>2189</v>
      </c>
      <c r="F1095" t="s">
        <v>67</v>
      </c>
      <c r="G1095" t="s">
        <v>128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C1095" s="180" t="str">
        <f t="shared" si="64"/>
        <v>828082-57000-L</v>
      </c>
      <c r="AD1095" s="181" t="str">
        <f>IF(B1095="NET","",IF(B1095="","",IFERROR(VLOOKUP(AC1095,EAN!$A:$B,2,FALSE),"MANGLER - MÅ OPPDATERE EAN-FANEN")))</f>
        <v>MANGLER - MÅ OPPDATERE EAN-FANEN</v>
      </c>
      <c r="AE1095" s="180">
        <f t="shared" si="62"/>
        <v>0</v>
      </c>
      <c r="AF1095" s="180">
        <f t="shared" si="63"/>
        <v>0</v>
      </c>
      <c r="AH1095" s="149" t="str">
        <f>IF(B1095="NET","",IFERROR(VLOOKUP(AD1095,'2) Order Form'!$W$9:$W$684,1,FALSE),"Ikke med I order form"))</f>
        <v>Ikke med I order form</v>
      </c>
      <c r="AI1095" s="171"/>
      <c r="AJ1095" s="171"/>
      <c r="AK1095" s="149"/>
      <c r="AL1095" s="182"/>
      <c r="AM1095" s="182"/>
      <c r="AN1095" s="183"/>
    </row>
    <row r="1096" spans="1:40" x14ac:dyDescent="0.2">
      <c r="A1096">
        <v>828082</v>
      </c>
      <c r="B1096" t="s">
        <v>756</v>
      </c>
      <c r="C1096" t="s">
        <v>4226</v>
      </c>
      <c r="D1096" t="s">
        <v>521</v>
      </c>
      <c r="E1096" t="s">
        <v>522</v>
      </c>
      <c r="F1096" t="s">
        <v>69</v>
      </c>
      <c r="G1096" t="s">
        <v>401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C1096" s="180" t="str">
        <f t="shared" si="64"/>
        <v>828082-CORAL-XS</v>
      </c>
      <c r="AD1096" s="181">
        <f>IF(B1096="NET","",IF(B1096="","",IFERROR(VLOOKUP(AC1096,EAN!$A:$B,2,FALSE),"MANGLER - MÅ OPPDATERE EAN-FANEN")))</f>
        <v>7048652276124</v>
      </c>
      <c r="AE1096" s="180">
        <f t="shared" si="62"/>
        <v>0</v>
      </c>
      <c r="AF1096" s="180">
        <f t="shared" si="63"/>
        <v>0</v>
      </c>
      <c r="AH1096" s="133" t="str">
        <f>IF(B1096="NET","",IFERROR(VLOOKUP(AD1096,'2) Order Form'!$W$9:$W$684,1,FALSE),"Ikke med I order form"))</f>
        <v>Ikke med I order form</v>
      </c>
      <c r="AJ1096" s="159"/>
      <c r="AK1096" s="149"/>
      <c r="AL1096" s="182"/>
      <c r="AM1096" s="182"/>
      <c r="AN1096" s="183"/>
    </row>
    <row r="1097" spans="1:40" x14ac:dyDescent="0.2">
      <c r="A1097">
        <v>828082</v>
      </c>
      <c r="B1097" t="s">
        <v>756</v>
      </c>
      <c r="C1097" t="s">
        <v>4226</v>
      </c>
      <c r="D1097" t="s">
        <v>523</v>
      </c>
      <c r="E1097" t="s">
        <v>522</v>
      </c>
      <c r="F1097" t="s">
        <v>8</v>
      </c>
      <c r="G1097" t="s">
        <v>401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C1097" s="180" t="str">
        <f t="shared" si="64"/>
        <v>828082-CORAL-S</v>
      </c>
      <c r="AD1097" s="181">
        <f>IF(B1097="NET","",IF(B1097="","",IFERROR(VLOOKUP(AC1097,EAN!$A:$B,2,FALSE),"MANGLER - MÅ OPPDATERE EAN-FANEN")))</f>
        <v>7048652276117</v>
      </c>
      <c r="AE1097" s="180">
        <f t="shared" si="62"/>
        <v>0</v>
      </c>
      <c r="AF1097" s="180">
        <f t="shared" si="63"/>
        <v>0</v>
      </c>
      <c r="AH1097" s="133" t="str">
        <f>IF(B1097="NET","",IFERROR(VLOOKUP(AD1097,'2) Order Form'!$W$9:$W$684,1,FALSE),"Ikke med I order form"))</f>
        <v>Ikke med I order form</v>
      </c>
      <c r="AJ1097" s="159"/>
      <c r="AK1097" s="149"/>
      <c r="AL1097" s="182"/>
      <c r="AM1097" s="182"/>
      <c r="AN1097" s="183"/>
    </row>
    <row r="1098" spans="1:40" x14ac:dyDescent="0.2">
      <c r="A1098">
        <v>828082</v>
      </c>
      <c r="B1098" t="s">
        <v>756</v>
      </c>
      <c r="C1098" t="s">
        <v>4226</v>
      </c>
      <c r="D1098" t="s">
        <v>524</v>
      </c>
      <c r="E1098" t="s">
        <v>522</v>
      </c>
      <c r="F1098" t="s">
        <v>7</v>
      </c>
      <c r="G1098" t="s">
        <v>401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C1098" s="180" t="str">
        <f t="shared" si="64"/>
        <v>828082-CORAL-M</v>
      </c>
      <c r="AD1098" s="181">
        <f>IF(B1098="NET","",IF(B1098="","",IFERROR(VLOOKUP(AC1098,EAN!$A:$B,2,FALSE),"MANGLER - MÅ OPPDATERE EAN-FANEN")))</f>
        <v>7048652276100</v>
      </c>
      <c r="AE1098" s="180">
        <f t="shared" si="62"/>
        <v>0</v>
      </c>
      <c r="AF1098" s="180">
        <f t="shared" si="63"/>
        <v>0</v>
      </c>
      <c r="AH1098" s="149" t="str">
        <f>IF(B1098="NET","",IFERROR(VLOOKUP(AD1098,'2) Order Form'!$W$9:$W$684,1,FALSE),"Ikke med I order form"))</f>
        <v>Ikke med I order form</v>
      </c>
      <c r="AI1098" s="171"/>
      <c r="AJ1098" s="171"/>
      <c r="AK1098" s="149"/>
      <c r="AL1098" s="182"/>
      <c r="AM1098" s="182"/>
      <c r="AN1098" s="183"/>
    </row>
    <row r="1099" spans="1:40" x14ac:dyDescent="0.2">
      <c r="A1099">
        <v>828082</v>
      </c>
      <c r="B1099" t="s">
        <v>756</v>
      </c>
      <c r="C1099" t="s">
        <v>4226</v>
      </c>
      <c r="D1099" t="s">
        <v>525</v>
      </c>
      <c r="E1099" t="s">
        <v>522</v>
      </c>
      <c r="F1099" t="s">
        <v>67</v>
      </c>
      <c r="G1099" t="s">
        <v>401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C1099" s="180" t="str">
        <f t="shared" si="64"/>
        <v>828082-CORAL-L</v>
      </c>
      <c r="AD1099" s="181">
        <f>IF(B1099="NET","",IF(B1099="","",IFERROR(VLOOKUP(AC1099,EAN!$A:$B,2,FALSE),"MANGLER - MÅ OPPDATERE EAN-FANEN")))</f>
        <v>7048652276094</v>
      </c>
      <c r="AE1099" s="180">
        <f t="shared" si="62"/>
        <v>0</v>
      </c>
      <c r="AF1099" s="180">
        <f t="shared" si="63"/>
        <v>0</v>
      </c>
      <c r="AH1099" s="149" t="str">
        <f>IF(B1099="NET","",IFERROR(VLOOKUP(AD1099,'2) Order Form'!$W$9:$W$684,1,FALSE),"Ikke med I order form"))</f>
        <v>Ikke med I order form</v>
      </c>
      <c r="AI1099" s="171"/>
      <c r="AJ1099" s="171"/>
      <c r="AK1099" s="149"/>
      <c r="AL1099" s="182"/>
      <c r="AM1099" s="182"/>
      <c r="AN1099" s="183"/>
    </row>
    <row r="1100" spans="1:40" x14ac:dyDescent="0.2">
      <c r="A1100">
        <v>828082</v>
      </c>
      <c r="B1100" t="s">
        <v>756</v>
      </c>
      <c r="C1100" t="s">
        <v>4226</v>
      </c>
      <c r="D1100" t="s">
        <v>698</v>
      </c>
      <c r="E1100" t="s">
        <v>132</v>
      </c>
      <c r="F1100" t="s">
        <v>69</v>
      </c>
      <c r="G1100" t="s">
        <v>401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C1100" s="180" t="str">
        <f t="shared" si="64"/>
        <v>828082-HYDRO-XS</v>
      </c>
      <c r="AD1100" s="181">
        <f>IF(B1100="NET","",IF(B1100="","",IFERROR(VLOOKUP(AC1100,EAN!$A:$B,2,FALSE),"MANGLER - MÅ OPPDATERE EAN-FANEN")))</f>
        <v>7048652276162</v>
      </c>
      <c r="AE1100" s="180">
        <f t="shared" si="62"/>
        <v>0</v>
      </c>
      <c r="AF1100" s="180">
        <f t="shared" si="63"/>
        <v>0</v>
      </c>
      <c r="AH1100" s="133" t="str">
        <f>IF(B1100="NET","",IFERROR(VLOOKUP(AD1100,'2) Order Form'!$W$9:$W$684,1,FALSE),"Ikke med I order form"))</f>
        <v>Ikke med I order form</v>
      </c>
      <c r="AJ1100" s="159"/>
      <c r="AK1100" s="149"/>
      <c r="AL1100" s="182"/>
      <c r="AM1100" s="182"/>
      <c r="AN1100" s="183"/>
    </row>
    <row r="1101" spans="1:40" x14ac:dyDescent="0.2">
      <c r="A1101">
        <v>828082</v>
      </c>
      <c r="B1101" t="s">
        <v>756</v>
      </c>
      <c r="C1101" t="s">
        <v>4226</v>
      </c>
      <c r="D1101" t="s">
        <v>159</v>
      </c>
      <c r="E1101" t="s">
        <v>132</v>
      </c>
      <c r="F1101" t="s">
        <v>8</v>
      </c>
      <c r="G1101" t="s">
        <v>401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C1101" s="180" t="str">
        <f t="shared" si="64"/>
        <v>828082-HYDRO-S</v>
      </c>
      <c r="AD1101" s="181">
        <f>IF(B1101="NET","",IF(B1101="","",IFERROR(VLOOKUP(AC1101,EAN!$A:$B,2,FALSE),"MANGLER - MÅ OPPDATERE EAN-FANEN")))</f>
        <v>7048652276155</v>
      </c>
      <c r="AE1101" s="180">
        <f t="shared" si="62"/>
        <v>0</v>
      </c>
      <c r="AF1101" s="180">
        <f t="shared" si="63"/>
        <v>0</v>
      </c>
      <c r="AH1101" s="133" t="str">
        <f>IF(B1101="NET","",IFERROR(VLOOKUP(AD1101,'2) Order Form'!$W$9:$W$684,1,FALSE),"Ikke med I order form"))</f>
        <v>Ikke med I order form</v>
      </c>
      <c r="AJ1101" s="159"/>
      <c r="AK1101" s="149"/>
      <c r="AL1101" s="182"/>
      <c r="AM1101" s="182"/>
      <c r="AN1101" s="183"/>
    </row>
    <row r="1102" spans="1:40" x14ac:dyDescent="0.2">
      <c r="A1102">
        <v>828082</v>
      </c>
      <c r="B1102" t="s">
        <v>756</v>
      </c>
      <c r="C1102" t="s">
        <v>4226</v>
      </c>
      <c r="D1102" t="s">
        <v>160</v>
      </c>
      <c r="E1102" t="s">
        <v>132</v>
      </c>
      <c r="F1102" t="s">
        <v>7</v>
      </c>
      <c r="G1102" t="s">
        <v>401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C1102" s="180" t="str">
        <f t="shared" si="64"/>
        <v>828082-HYDRO-M</v>
      </c>
      <c r="AD1102" s="181">
        <f>IF(B1102="NET","",IF(B1102="","",IFERROR(VLOOKUP(AC1102,EAN!$A:$B,2,FALSE),"MANGLER - MÅ OPPDATERE EAN-FANEN")))</f>
        <v>7048652276148</v>
      </c>
      <c r="AE1102" s="180">
        <f t="shared" si="62"/>
        <v>0</v>
      </c>
      <c r="AF1102" s="180">
        <f t="shared" si="63"/>
        <v>0</v>
      </c>
      <c r="AH1102" s="149" t="str">
        <f>IF(B1102="NET","",IFERROR(VLOOKUP(AD1102,'2) Order Form'!$W$9:$W$684,1,FALSE),"Ikke med I order form"))</f>
        <v>Ikke med I order form</v>
      </c>
      <c r="AI1102" s="171"/>
      <c r="AJ1102" s="171"/>
      <c r="AK1102" s="149"/>
      <c r="AL1102" s="182"/>
      <c r="AM1102" s="182"/>
      <c r="AN1102" s="183"/>
    </row>
    <row r="1103" spans="1:40" x14ac:dyDescent="0.2">
      <c r="A1103">
        <v>828082</v>
      </c>
      <c r="B1103" t="s">
        <v>756</v>
      </c>
      <c r="C1103" t="s">
        <v>4226</v>
      </c>
      <c r="D1103" t="s">
        <v>161</v>
      </c>
      <c r="E1103" t="s">
        <v>132</v>
      </c>
      <c r="F1103" t="s">
        <v>67</v>
      </c>
      <c r="G1103" t="s">
        <v>401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C1103" s="180" t="str">
        <f t="shared" si="64"/>
        <v>828082-HYDRO-L</v>
      </c>
      <c r="AD1103" s="181">
        <f>IF(B1103="NET","",IF(B1103="","",IFERROR(VLOOKUP(AC1103,EAN!$A:$B,2,FALSE),"MANGLER - MÅ OPPDATERE EAN-FANEN")))</f>
        <v>7048652276131</v>
      </c>
      <c r="AE1103" s="180">
        <f t="shared" si="62"/>
        <v>0</v>
      </c>
      <c r="AF1103" s="180">
        <f t="shared" si="63"/>
        <v>0</v>
      </c>
      <c r="AH1103" s="149" t="str">
        <f>IF(B1103="NET","",IFERROR(VLOOKUP(AD1103,'2) Order Form'!$W$9:$W$684,1,FALSE),"Ikke med I order form"))</f>
        <v>Ikke med I order form</v>
      </c>
      <c r="AI1103" s="171"/>
      <c r="AJ1103" s="171"/>
      <c r="AK1103" s="149"/>
      <c r="AL1103" s="182"/>
      <c r="AM1103" s="182"/>
      <c r="AN1103" s="183"/>
    </row>
    <row r="1104" spans="1:40" x14ac:dyDescent="0.2">
      <c r="A1104">
        <v>828082</v>
      </c>
      <c r="B1104" t="s">
        <v>756</v>
      </c>
      <c r="C1104" t="s">
        <v>4226</v>
      </c>
      <c r="D1104" t="s">
        <v>742</v>
      </c>
      <c r="E1104" t="s">
        <v>518</v>
      </c>
      <c r="F1104" t="s">
        <v>69</v>
      </c>
      <c r="G1104" t="s">
        <v>401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C1104" s="180" t="str">
        <f t="shared" si="64"/>
        <v>828082-LTGRY-XS</v>
      </c>
      <c r="AD1104" s="181">
        <f>IF(B1104="NET","",IF(B1104="","",IFERROR(VLOOKUP(AC1104,EAN!$A:$B,2,FALSE),"MANGLER - MÅ OPPDATERE EAN-FANEN")))</f>
        <v>7048652276209</v>
      </c>
      <c r="AE1104" s="180">
        <f t="shared" si="62"/>
        <v>0</v>
      </c>
      <c r="AF1104" s="180">
        <f t="shared" si="63"/>
        <v>0</v>
      </c>
      <c r="AH1104" s="133">
        <f>IF(B1104="NET","",IFERROR(VLOOKUP(AD1104,'2) Order Form'!$W$9:$W$684,1,FALSE),"Ikke med I order form"))</f>
        <v>7048652276209</v>
      </c>
      <c r="AJ1104" s="159"/>
      <c r="AK1104" s="149"/>
      <c r="AL1104" s="182"/>
      <c r="AM1104" s="182"/>
      <c r="AN1104" s="183"/>
    </row>
    <row r="1105" spans="1:40" x14ac:dyDescent="0.2">
      <c r="A1105">
        <v>828082</v>
      </c>
      <c r="B1105" t="s">
        <v>756</v>
      </c>
      <c r="C1105" t="s">
        <v>4226</v>
      </c>
      <c r="D1105" t="s">
        <v>517</v>
      </c>
      <c r="E1105" t="s">
        <v>518</v>
      </c>
      <c r="F1105" t="s">
        <v>8</v>
      </c>
      <c r="G1105" t="s">
        <v>401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C1105" s="180" t="str">
        <f t="shared" si="64"/>
        <v>828082-LTGRY-S</v>
      </c>
      <c r="AD1105" s="181">
        <f>IF(B1105="NET","",IF(B1105="","",IFERROR(VLOOKUP(AC1105,EAN!$A:$B,2,FALSE),"MANGLER - MÅ OPPDATERE EAN-FANEN")))</f>
        <v>7048652276193</v>
      </c>
      <c r="AE1105" s="180">
        <f t="shared" si="62"/>
        <v>0</v>
      </c>
      <c r="AF1105" s="180">
        <f t="shared" si="63"/>
        <v>0</v>
      </c>
      <c r="AH1105" s="133">
        <f>IF(B1105="NET","",IFERROR(VLOOKUP(AD1105,'2) Order Form'!$W$9:$W$684,1,FALSE),"Ikke med I order form"))</f>
        <v>7048652276193</v>
      </c>
      <c r="AJ1105" s="159"/>
      <c r="AK1105" s="149"/>
      <c r="AL1105" s="182"/>
      <c r="AM1105" s="182"/>
      <c r="AN1105" s="183"/>
    </row>
    <row r="1106" spans="1:40" x14ac:dyDescent="0.2">
      <c r="A1106">
        <v>828082</v>
      </c>
      <c r="B1106" t="s">
        <v>756</v>
      </c>
      <c r="C1106" t="s">
        <v>4226</v>
      </c>
      <c r="D1106" t="s">
        <v>519</v>
      </c>
      <c r="E1106" t="s">
        <v>518</v>
      </c>
      <c r="F1106" t="s">
        <v>7</v>
      </c>
      <c r="G1106" t="s">
        <v>401</v>
      </c>
      <c r="H1106">
        <v>5</v>
      </c>
      <c r="I1106">
        <v>5</v>
      </c>
      <c r="J1106">
        <v>5</v>
      </c>
      <c r="K1106">
        <v>5</v>
      </c>
      <c r="L1106">
        <v>5</v>
      </c>
      <c r="M1106">
        <v>5</v>
      </c>
      <c r="N1106">
        <v>5</v>
      </c>
      <c r="O1106">
        <v>5</v>
      </c>
      <c r="P1106">
        <v>5</v>
      </c>
      <c r="Q1106">
        <v>5</v>
      </c>
      <c r="R1106">
        <v>5</v>
      </c>
      <c r="S1106">
        <v>5</v>
      </c>
      <c r="T1106">
        <v>5</v>
      </c>
      <c r="U1106">
        <v>5</v>
      </c>
      <c r="V1106">
        <v>5</v>
      </c>
      <c r="W1106">
        <v>5</v>
      </c>
      <c r="X1106">
        <v>5</v>
      </c>
      <c r="Y1106">
        <v>5</v>
      </c>
      <c r="Z1106">
        <v>5</v>
      </c>
      <c r="AA1106">
        <v>5</v>
      </c>
      <c r="AC1106" s="180" t="str">
        <f t="shared" si="64"/>
        <v>828082-LTGRY-M</v>
      </c>
      <c r="AD1106" s="181">
        <f>IF(B1106="NET","",IF(B1106="","",IFERROR(VLOOKUP(AC1106,EAN!$A:$B,2,FALSE),"MANGLER - MÅ OPPDATERE EAN-FANEN")))</f>
        <v>7048652276186</v>
      </c>
      <c r="AE1106" s="180">
        <f t="shared" si="62"/>
        <v>5</v>
      </c>
      <c r="AF1106" s="180">
        <f t="shared" si="63"/>
        <v>5</v>
      </c>
      <c r="AH1106" s="133">
        <f>IF(B1106="NET","",IFERROR(VLOOKUP(AD1106,'2) Order Form'!$W$9:$W$684,1,FALSE),"Ikke med I order form"))</f>
        <v>7048652276186</v>
      </c>
      <c r="AJ1106" s="159"/>
      <c r="AK1106" s="149"/>
      <c r="AL1106" s="182"/>
      <c r="AM1106" s="182"/>
      <c r="AN1106" s="183"/>
    </row>
    <row r="1107" spans="1:40" x14ac:dyDescent="0.2">
      <c r="A1107">
        <v>828082</v>
      </c>
      <c r="B1107" t="s">
        <v>756</v>
      </c>
      <c r="C1107" t="s">
        <v>4226</v>
      </c>
      <c r="D1107" t="s">
        <v>520</v>
      </c>
      <c r="E1107" t="s">
        <v>518</v>
      </c>
      <c r="F1107" t="s">
        <v>67</v>
      </c>
      <c r="G1107" t="s">
        <v>401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C1107" s="180" t="str">
        <f t="shared" si="64"/>
        <v>828082-LTGRY-L</v>
      </c>
      <c r="AD1107" s="181">
        <f>IF(B1107="NET","",IF(B1107="","",IFERROR(VLOOKUP(AC1107,EAN!$A:$B,2,FALSE),"MANGLER - MÅ OPPDATERE EAN-FANEN")))</f>
        <v>7048652276179</v>
      </c>
      <c r="AE1107" s="180">
        <f t="shared" si="62"/>
        <v>0</v>
      </c>
      <c r="AF1107" s="180">
        <f t="shared" si="63"/>
        <v>0</v>
      </c>
      <c r="AH1107" s="149">
        <f>IF(B1107="NET","",IFERROR(VLOOKUP(AD1107,'2) Order Form'!$W$9:$W$684,1,FALSE),"Ikke med I order form"))</f>
        <v>7048652276179</v>
      </c>
      <c r="AI1107" s="171"/>
      <c r="AJ1107" s="171"/>
      <c r="AK1107" s="149"/>
      <c r="AL1107" s="182"/>
      <c r="AM1107" s="182"/>
      <c r="AN1107" s="183"/>
    </row>
    <row r="1108" spans="1:40" x14ac:dyDescent="0.2">
      <c r="A1108">
        <v>828082</v>
      </c>
      <c r="B1108" t="s">
        <v>756</v>
      </c>
      <c r="C1108" t="s">
        <v>4226</v>
      </c>
      <c r="D1108" t="s">
        <v>147</v>
      </c>
      <c r="E1108" t="s">
        <v>100</v>
      </c>
      <c r="F1108" t="s">
        <v>69</v>
      </c>
      <c r="G1108" t="s">
        <v>401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C1108" s="180" t="str">
        <f t="shared" si="64"/>
        <v>828082-RSWOD-XS</v>
      </c>
      <c r="AD1108" s="181">
        <f>IF(B1108="NET","",IF(B1108="","",IFERROR(VLOOKUP(AC1108,EAN!$A:$B,2,FALSE),"MANGLER - MÅ OPPDATERE EAN-FANEN")))</f>
        <v>7048652538604</v>
      </c>
      <c r="AE1108" s="180">
        <f t="shared" si="62"/>
        <v>0</v>
      </c>
      <c r="AF1108" s="180">
        <f t="shared" si="63"/>
        <v>0</v>
      </c>
      <c r="AH1108" s="149">
        <f>IF(B1108="NET","",IFERROR(VLOOKUP(AD1108,'2) Order Form'!$W$9:$W$684,1,FALSE),"Ikke med I order form"))</f>
        <v>7048652538604</v>
      </c>
      <c r="AI1108" s="171"/>
      <c r="AJ1108" s="171"/>
      <c r="AK1108" s="149"/>
      <c r="AL1108" s="182"/>
      <c r="AM1108" s="182"/>
      <c r="AN1108" s="183"/>
    </row>
    <row r="1109" spans="1:40" x14ac:dyDescent="0.2">
      <c r="A1109">
        <v>828082</v>
      </c>
      <c r="B1109" t="s">
        <v>756</v>
      </c>
      <c r="C1109" t="s">
        <v>4226</v>
      </c>
      <c r="D1109" t="s">
        <v>148</v>
      </c>
      <c r="E1109" t="s">
        <v>100</v>
      </c>
      <c r="F1109" t="s">
        <v>8</v>
      </c>
      <c r="G1109" t="s">
        <v>401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C1109" s="180" t="str">
        <f t="shared" si="64"/>
        <v>828082-RSWOD-S</v>
      </c>
      <c r="AD1109" s="181">
        <f>IF(B1109="NET","",IF(B1109="","",IFERROR(VLOOKUP(AC1109,EAN!$A:$B,2,FALSE),"MANGLER - MÅ OPPDATERE EAN-FANEN")))</f>
        <v>7048652538598</v>
      </c>
      <c r="AE1109" s="180">
        <f t="shared" si="62"/>
        <v>0</v>
      </c>
      <c r="AF1109" s="180">
        <f t="shared" si="63"/>
        <v>0</v>
      </c>
      <c r="AH1109" s="133">
        <f>IF(B1109="NET","",IFERROR(VLOOKUP(AD1109,'2) Order Form'!$W$9:$W$684,1,FALSE),"Ikke med I order form"))</f>
        <v>7048652538598</v>
      </c>
      <c r="AJ1109" s="159"/>
      <c r="AK1109" s="149"/>
      <c r="AL1109" s="182"/>
      <c r="AM1109" s="182"/>
      <c r="AN1109" s="183"/>
    </row>
    <row r="1110" spans="1:40" x14ac:dyDescent="0.2">
      <c r="A1110">
        <v>828082</v>
      </c>
      <c r="B1110" t="s">
        <v>756</v>
      </c>
      <c r="C1110" t="s">
        <v>4226</v>
      </c>
      <c r="D1110" t="s">
        <v>149</v>
      </c>
      <c r="E1110" t="s">
        <v>100</v>
      </c>
      <c r="F1110" t="s">
        <v>7</v>
      </c>
      <c r="G1110" t="s">
        <v>401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C1110" s="180" t="str">
        <f t="shared" si="64"/>
        <v>828082-RSWOD-M</v>
      </c>
      <c r="AD1110" s="181">
        <f>IF(B1110="NET","",IF(B1110="","",IFERROR(VLOOKUP(AC1110,EAN!$A:$B,2,FALSE),"MANGLER - MÅ OPPDATERE EAN-FANEN")))</f>
        <v>7048652538581</v>
      </c>
      <c r="AE1110" s="180">
        <f t="shared" si="62"/>
        <v>0</v>
      </c>
      <c r="AF1110" s="180">
        <f t="shared" si="63"/>
        <v>0</v>
      </c>
      <c r="AH1110" s="133">
        <f>IF(B1110="NET","",IFERROR(VLOOKUP(AD1110,'2) Order Form'!$W$9:$W$684,1,FALSE),"Ikke med I order form"))</f>
        <v>7048652538581</v>
      </c>
      <c r="AJ1110" s="159"/>
      <c r="AK1110" s="149"/>
      <c r="AL1110" s="182"/>
      <c r="AM1110" s="182"/>
      <c r="AN1110" s="183"/>
    </row>
    <row r="1111" spans="1:40" x14ac:dyDescent="0.2">
      <c r="A1111">
        <v>828082</v>
      </c>
      <c r="B1111" t="s">
        <v>756</v>
      </c>
      <c r="C1111" t="s">
        <v>4226</v>
      </c>
      <c r="D1111" t="s">
        <v>150</v>
      </c>
      <c r="E1111" t="s">
        <v>100</v>
      </c>
      <c r="F1111" t="s">
        <v>67</v>
      </c>
      <c r="G1111" t="s">
        <v>401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C1111" s="180" t="str">
        <f t="shared" si="64"/>
        <v>828082-RSWOD-L</v>
      </c>
      <c r="AD1111" s="181">
        <f>IF(B1111="NET","",IF(B1111="","",IFERROR(VLOOKUP(AC1111,EAN!$A:$B,2,FALSE),"MANGLER - MÅ OPPDATERE EAN-FANEN")))</f>
        <v>7048652538574</v>
      </c>
      <c r="AE1111" s="180">
        <f t="shared" si="62"/>
        <v>0</v>
      </c>
      <c r="AF1111" s="180">
        <f t="shared" si="63"/>
        <v>0</v>
      </c>
      <c r="AH1111" s="133">
        <f>IF(B1111="NET","",IFERROR(VLOOKUP(AD1111,'2) Order Form'!$W$9:$W$684,1,FALSE),"Ikke med I order form"))</f>
        <v>7048652538574</v>
      </c>
      <c r="AJ1111" s="159"/>
      <c r="AK1111" s="149"/>
      <c r="AL1111" s="182"/>
      <c r="AM1111" s="182"/>
      <c r="AN1111" s="183"/>
    </row>
    <row r="1112" spans="1:40" x14ac:dyDescent="0.2">
      <c r="A1112" s="155">
        <v>828083</v>
      </c>
      <c r="B1112" t="s">
        <v>292</v>
      </c>
      <c r="H1112" s="155">
        <v>202137</v>
      </c>
      <c r="I1112" s="155">
        <v>202137</v>
      </c>
      <c r="J1112" s="155">
        <v>202137</v>
      </c>
      <c r="K1112" s="155">
        <v>202137</v>
      </c>
      <c r="L1112" s="155">
        <v>202137</v>
      </c>
      <c r="M1112" s="155">
        <v>202137</v>
      </c>
      <c r="N1112" s="155">
        <v>202137</v>
      </c>
      <c r="O1112" s="155">
        <v>202137</v>
      </c>
      <c r="P1112" s="155">
        <v>202137</v>
      </c>
      <c r="Q1112" s="155">
        <v>202137</v>
      </c>
      <c r="R1112" s="155">
        <v>202137</v>
      </c>
      <c r="S1112" s="155">
        <v>202137</v>
      </c>
      <c r="T1112" s="155">
        <v>202137</v>
      </c>
      <c r="U1112" s="155">
        <v>202137</v>
      </c>
      <c r="V1112" s="155">
        <v>202137</v>
      </c>
      <c r="W1112" s="155">
        <v>202137</v>
      </c>
      <c r="X1112" s="155">
        <v>202137</v>
      </c>
      <c r="Y1112" s="155">
        <v>202137</v>
      </c>
      <c r="Z1112" s="155">
        <v>202137</v>
      </c>
      <c r="AA1112" s="155">
        <v>202137</v>
      </c>
      <c r="AC1112" s="180" t="str">
        <f t="shared" si="64"/>
        <v>828083-</v>
      </c>
      <c r="AD1112" s="181" t="str">
        <f>IF(B1112="NET","",IF(B1112="","",IFERROR(VLOOKUP(AC1112,EAN!$A:$B,2,FALSE),"MANGLER - MÅ OPPDATERE EAN-FANEN")))</f>
        <v/>
      </c>
      <c r="AE1112" s="180">
        <f t="shared" si="62"/>
        <v>202137</v>
      </c>
      <c r="AF1112" s="180">
        <f t="shared" si="63"/>
        <v>202137</v>
      </c>
      <c r="AH1112" s="133" t="str">
        <f>IF(B1112="NET","",IFERROR(VLOOKUP(AD1112,'2) Order Form'!$W$9:$W$684,1,FALSE),"Ikke med I order form"))</f>
        <v/>
      </c>
      <c r="AJ1112" s="159"/>
      <c r="AK1112" s="149"/>
      <c r="AL1112" s="182"/>
      <c r="AM1112" s="182"/>
      <c r="AN1112" s="183"/>
    </row>
    <row r="1113" spans="1:40" x14ac:dyDescent="0.2">
      <c r="A1113">
        <v>828083</v>
      </c>
      <c r="B1113" t="s">
        <v>757</v>
      </c>
      <c r="C1113" t="s">
        <v>4226</v>
      </c>
      <c r="D1113" t="s">
        <v>4266</v>
      </c>
      <c r="E1113" t="s">
        <v>4235</v>
      </c>
      <c r="F1113" t="s">
        <v>8</v>
      </c>
      <c r="G1113" t="s">
        <v>128</v>
      </c>
      <c r="H1113">
        <v>-2</v>
      </c>
      <c r="I1113">
        <v>-2</v>
      </c>
      <c r="J1113">
        <v>-2</v>
      </c>
      <c r="K1113">
        <v>-2</v>
      </c>
      <c r="L1113">
        <v>-2</v>
      </c>
      <c r="M1113">
        <v>-2</v>
      </c>
      <c r="N1113">
        <v>-2</v>
      </c>
      <c r="O1113">
        <v>-2</v>
      </c>
      <c r="P1113">
        <v>-2</v>
      </c>
      <c r="Q1113">
        <v>-2</v>
      </c>
      <c r="R1113">
        <v>-2</v>
      </c>
      <c r="S1113">
        <v>-2</v>
      </c>
      <c r="T1113">
        <v>-2</v>
      </c>
      <c r="U1113">
        <v>-2</v>
      </c>
      <c r="V1113">
        <v>-2</v>
      </c>
      <c r="W1113">
        <v>-2</v>
      </c>
      <c r="X1113">
        <v>-2</v>
      </c>
      <c r="Y1113">
        <v>-2</v>
      </c>
      <c r="Z1113">
        <v>-2</v>
      </c>
      <c r="AA1113">
        <v>-2</v>
      </c>
      <c r="AC1113" s="180" t="str">
        <f t="shared" si="64"/>
        <v>828083-10003-S</v>
      </c>
      <c r="AD1113" s="181" t="str">
        <f>IF(B1113="NET","",IF(B1113="","",IFERROR(VLOOKUP(AC1113,EAN!$A:$B,2,FALSE),"MANGLER - MÅ OPPDATERE EAN-FANEN")))</f>
        <v>MANGLER - MÅ OPPDATERE EAN-FANEN</v>
      </c>
      <c r="AE1113" s="180">
        <f t="shared" si="62"/>
        <v>-2</v>
      </c>
      <c r="AF1113" s="180">
        <f t="shared" si="63"/>
        <v>-2</v>
      </c>
      <c r="AH1113" s="133" t="str">
        <f>IF(B1113="NET","",IFERROR(VLOOKUP(AD1113,'2) Order Form'!$W$9:$W$684,1,FALSE),"Ikke med I order form"))</f>
        <v>Ikke med I order form</v>
      </c>
      <c r="AJ1113" s="159"/>
      <c r="AK1113" s="149"/>
      <c r="AL1113" s="182"/>
      <c r="AM1113" s="182"/>
      <c r="AN1113" s="183"/>
    </row>
    <row r="1114" spans="1:40" x14ac:dyDescent="0.2">
      <c r="A1114">
        <v>828083</v>
      </c>
      <c r="B1114" t="s">
        <v>757</v>
      </c>
      <c r="C1114" t="s">
        <v>4226</v>
      </c>
      <c r="D1114" t="s">
        <v>4267</v>
      </c>
      <c r="E1114" t="s">
        <v>4235</v>
      </c>
      <c r="F1114" t="s">
        <v>7</v>
      </c>
      <c r="G1114" t="s">
        <v>128</v>
      </c>
      <c r="H1114">
        <v>-3</v>
      </c>
      <c r="I1114">
        <v>-3</v>
      </c>
      <c r="J1114">
        <v>-3</v>
      </c>
      <c r="K1114">
        <v>-3</v>
      </c>
      <c r="L1114">
        <v>-3</v>
      </c>
      <c r="M1114">
        <v>-3</v>
      </c>
      <c r="N1114">
        <v>-3</v>
      </c>
      <c r="O1114">
        <v>-3</v>
      </c>
      <c r="P1114">
        <v>-3</v>
      </c>
      <c r="Q1114">
        <v>-3</v>
      </c>
      <c r="R1114">
        <v>-3</v>
      </c>
      <c r="S1114">
        <v>-3</v>
      </c>
      <c r="T1114">
        <v>-3</v>
      </c>
      <c r="U1114">
        <v>-3</v>
      </c>
      <c r="V1114">
        <v>-3</v>
      </c>
      <c r="W1114">
        <v>-3</v>
      </c>
      <c r="X1114">
        <v>-3</v>
      </c>
      <c r="Y1114">
        <v>-3</v>
      </c>
      <c r="Z1114">
        <v>-3</v>
      </c>
      <c r="AA1114">
        <v>-3</v>
      </c>
      <c r="AC1114" s="180" t="str">
        <f t="shared" si="64"/>
        <v>828083-10003-M</v>
      </c>
      <c r="AD1114" s="181" t="str">
        <f>IF(B1114="NET","",IF(B1114="","",IFERROR(VLOOKUP(AC1114,EAN!$A:$B,2,FALSE),"MANGLER - MÅ OPPDATERE EAN-FANEN")))</f>
        <v>MANGLER - MÅ OPPDATERE EAN-FANEN</v>
      </c>
      <c r="AE1114" s="180">
        <f t="shared" si="62"/>
        <v>-3</v>
      </c>
      <c r="AF1114" s="180">
        <f t="shared" si="63"/>
        <v>-3</v>
      </c>
      <c r="AH1114" s="133" t="str">
        <f>IF(B1114="NET","",IFERROR(VLOOKUP(AD1114,'2) Order Form'!$W$9:$W$684,1,FALSE),"Ikke med I order form"))</f>
        <v>Ikke med I order form</v>
      </c>
      <c r="AJ1114" s="159"/>
      <c r="AK1114" s="149"/>
      <c r="AL1114" s="182"/>
      <c r="AM1114" s="182"/>
      <c r="AN1114" s="183"/>
    </row>
    <row r="1115" spans="1:40" x14ac:dyDescent="0.2">
      <c r="A1115">
        <v>828083</v>
      </c>
      <c r="B1115" t="s">
        <v>757</v>
      </c>
      <c r="C1115" t="s">
        <v>4226</v>
      </c>
      <c r="D1115" t="s">
        <v>4268</v>
      </c>
      <c r="E1115" t="s">
        <v>4235</v>
      </c>
      <c r="F1115" t="s">
        <v>67</v>
      </c>
      <c r="G1115" t="s">
        <v>128</v>
      </c>
      <c r="H1115">
        <v>-3</v>
      </c>
      <c r="I1115">
        <v>-3</v>
      </c>
      <c r="J1115">
        <v>-3</v>
      </c>
      <c r="K1115">
        <v>-3</v>
      </c>
      <c r="L1115">
        <v>-3</v>
      </c>
      <c r="M1115">
        <v>-3</v>
      </c>
      <c r="N1115">
        <v>-3</v>
      </c>
      <c r="O1115">
        <v>-3</v>
      </c>
      <c r="P1115">
        <v>-3</v>
      </c>
      <c r="Q1115">
        <v>-3</v>
      </c>
      <c r="R1115">
        <v>-3</v>
      </c>
      <c r="S1115">
        <v>-3</v>
      </c>
      <c r="T1115">
        <v>-3</v>
      </c>
      <c r="U1115">
        <v>-3</v>
      </c>
      <c r="V1115">
        <v>-3</v>
      </c>
      <c r="W1115">
        <v>-3</v>
      </c>
      <c r="X1115">
        <v>-3</v>
      </c>
      <c r="Y1115">
        <v>-3</v>
      </c>
      <c r="Z1115">
        <v>-3</v>
      </c>
      <c r="AA1115">
        <v>-3</v>
      </c>
      <c r="AC1115" s="180" t="str">
        <f t="shared" si="64"/>
        <v>828083-10003-L</v>
      </c>
      <c r="AD1115" s="181" t="str">
        <f>IF(B1115="NET","",IF(B1115="","",IFERROR(VLOOKUP(AC1115,EAN!$A:$B,2,FALSE),"MANGLER - MÅ OPPDATERE EAN-FANEN")))</f>
        <v>MANGLER - MÅ OPPDATERE EAN-FANEN</v>
      </c>
      <c r="AE1115" s="180">
        <f t="shared" si="62"/>
        <v>-3</v>
      </c>
      <c r="AF1115" s="180">
        <f t="shared" si="63"/>
        <v>-3</v>
      </c>
      <c r="AH1115" s="149" t="str">
        <f>IF(B1115="NET","",IFERROR(VLOOKUP(AD1115,'2) Order Form'!$W$9:$W$684,1,FALSE),"Ikke med I order form"))</f>
        <v>Ikke med I order form</v>
      </c>
      <c r="AI1115" s="171"/>
      <c r="AJ1115" s="171"/>
      <c r="AK1115" s="149"/>
      <c r="AL1115" s="182"/>
      <c r="AM1115" s="182"/>
      <c r="AN1115" s="183"/>
    </row>
    <row r="1116" spans="1:40" x14ac:dyDescent="0.2">
      <c r="A1116">
        <v>828083</v>
      </c>
      <c r="B1116" t="s">
        <v>757</v>
      </c>
      <c r="C1116" t="s">
        <v>4226</v>
      </c>
      <c r="D1116" t="s">
        <v>4269</v>
      </c>
      <c r="E1116" t="s">
        <v>4235</v>
      </c>
      <c r="F1116" t="s">
        <v>68</v>
      </c>
      <c r="G1116" t="s">
        <v>128</v>
      </c>
      <c r="H1116">
        <v>-2</v>
      </c>
      <c r="I1116">
        <v>-2</v>
      </c>
      <c r="J1116">
        <v>-2</v>
      </c>
      <c r="K1116">
        <v>-2</v>
      </c>
      <c r="L1116">
        <v>-2</v>
      </c>
      <c r="M1116">
        <v>-2</v>
      </c>
      <c r="N1116">
        <v>-2</v>
      </c>
      <c r="O1116">
        <v>-2</v>
      </c>
      <c r="P1116">
        <v>-2</v>
      </c>
      <c r="Q1116">
        <v>-2</v>
      </c>
      <c r="R1116">
        <v>-2</v>
      </c>
      <c r="S1116">
        <v>-2</v>
      </c>
      <c r="T1116">
        <v>-2</v>
      </c>
      <c r="U1116">
        <v>-2</v>
      </c>
      <c r="V1116">
        <v>-2</v>
      </c>
      <c r="W1116">
        <v>-2</v>
      </c>
      <c r="X1116">
        <v>-2</v>
      </c>
      <c r="Y1116">
        <v>-2</v>
      </c>
      <c r="Z1116">
        <v>-2</v>
      </c>
      <c r="AA1116">
        <v>-2</v>
      </c>
      <c r="AC1116" s="180" t="str">
        <f t="shared" si="64"/>
        <v>828083-10003-XL</v>
      </c>
      <c r="AD1116" s="181" t="str">
        <f>IF(B1116="NET","",IF(B1116="","",IFERROR(VLOOKUP(AC1116,EAN!$A:$B,2,FALSE),"MANGLER - MÅ OPPDATERE EAN-FANEN")))</f>
        <v>MANGLER - MÅ OPPDATERE EAN-FANEN</v>
      </c>
      <c r="AE1116" s="180">
        <f t="shared" si="62"/>
        <v>-2</v>
      </c>
      <c r="AF1116" s="180">
        <f t="shared" si="63"/>
        <v>-2</v>
      </c>
      <c r="AH1116" s="149" t="str">
        <f>IF(B1116="NET","",IFERROR(VLOOKUP(AD1116,'2) Order Form'!$W$9:$W$684,1,FALSE),"Ikke med I order form"))</f>
        <v>Ikke med I order form</v>
      </c>
      <c r="AI1116" s="171"/>
      <c r="AJ1116" s="171"/>
      <c r="AK1116" s="149"/>
      <c r="AL1116" s="182"/>
      <c r="AM1116" s="182"/>
      <c r="AN1116" s="183"/>
    </row>
    <row r="1117" spans="1:40" x14ac:dyDescent="0.2">
      <c r="A1117">
        <v>828083</v>
      </c>
      <c r="B1117" t="s">
        <v>757</v>
      </c>
      <c r="C1117" t="s">
        <v>4226</v>
      </c>
      <c r="D1117" t="s">
        <v>4277</v>
      </c>
      <c r="E1117" t="s">
        <v>2130</v>
      </c>
      <c r="F1117" t="s">
        <v>8</v>
      </c>
      <c r="G1117" t="s">
        <v>128</v>
      </c>
      <c r="H1117">
        <v>-2</v>
      </c>
      <c r="I1117">
        <v>-2</v>
      </c>
      <c r="J1117">
        <v>-2</v>
      </c>
      <c r="K1117">
        <v>-2</v>
      </c>
      <c r="L1117">
        <v>-2</v>
      </c>
      <c r="M1117">
        <v>-2</v>
      </c>
      <c r="N1117">
        <v>-2</v>
      </c>
      <c r="O1117">
        <v>-2</v>
      </c>
      <c r="P1117">
        <v>-2</v>
      </c>
      <c r="Q1117">
        <v>-2</v>
      </c>
      <c r="R1117">
        <v>-2</v>
      </c>
      <c r="S1117">
        <v>-2</v>
      </c>
      <c r="T1117">
        <v>-2</v>
      </c>
      <c r="U1117">
        <v>-2</v>
      </c>
      <c r="V1117">
        <v>-2</v>
      </c>
      <c r="W1117">
        <v>-2</v>
      </c>
      <c r="X1117">
        <v>-2</v>
      </c>
      <c r="Y1117">
        <v>-2</v>
      </c>
      <c r="Z1117">
        <v>-2</v>
      </c>
      <c r="AA1117">
        <v>-2</v>
      </c>
      <c r="AC1117" s="180" t="str">
        <f t="shared" si="64"/>
        <v>828083-77200-S</v>
      </c>
      <c r="AD1117" s="181" t="str">
        <f>IF(B1117="NET","",IF(B1117="","",IFERROR(VLOOKUP(AC1117,EAN!$A:$B,2,FALSE),"MANGLER - MÅ OPPDATERE EAN-FANEN")))</f>
        <v>MANGLER - MÅ OPPDATERE EAN-FANEN</v>
      </c>
      <c r="AE1117" s="180">
        <f t="shared" si="62"/>
        <v>-2</v>
      </c>
      <c r="AF1117" s="180">
        <f t="shared" si="63"/>
        <v>-2</v>
      </c>
      <c r="AH1117" s="133" t="str">
        <f>IF(B1117="NET","",IFERROR(VLOOKUP(AD1117,'2) Order Form'!$W$9:$W$684,1,FALSE),"Ikke med I order form"))</f>
        <v>Ikke med I order form</v>
      </c>
      <c r="AJ1117" s="159"/>
      <c r="AK1117" s="149"/>
      <c r="AL1117" s="182"/>
      <c r="AM1117" s="182"/>
      <c r="AN1117" s="183"/>
    </row>
    <row r="1118" spans="1:40" x14ac:dyDescent="0.2">
      <c r="A1118">
        <v>828083</v>
      </c>
      <c r="B1118" t="s">
        <v>757</v>
      </c>
      <c r="C1118" t="s">
        <v>4226</v>
      </c>
      <c r="D1118" t="s">
        <v>4278</v>
      </c>
      <c r="E1118" t="s">
        <v>2130</v>
      </c>
      <c r="F1118" t="s">
        <v>7</v>
      </c>
      <c r="G1118" t="s">
        <v>128</v>
      </c>
      <c r="H1118">
        <v>-3</v>
      </c>
      <c r="I1118">
        <v>-3</v>
      </c>
      <c r="J1118">
        <v>-3</v>
      </c>
      <c r="K1118">
        <v>-3</v>
      </c>
      <c r="L1118">
        <v>-3</v>
      </c>
      <c r="M1118">
        <v>-3</v>
      </c>
      <c r="N1118">
        <v>-3</v>
      </c>
      <c r="O1118">
        <v>-3</v>
      </c>
      <c r="P1118">
        <v>-3</v>
      </c>
      <c r="Q1118">
        <v>-3</v>
      </c>
      <c r="R1118">
        <v>-3</v>
      </c>
      <c r="S1118">
        <v>-3</v>
      </c>
      <c r="T1118">
        <v>-3</v>
      </c>
      <c r="U1118">
        <v>-3</v>
      </c>
      <c r="V1118">
        <v>-3</v>
      </c>
      <c r="W1118">
        <v>-3</v>
      </c>
      <c r="X1118">
        <v>-3</v>
      </c>
      <c r="Y1118">
        <v>-3</v>
      </c>
      <c r="Z1118">
        <v>-3</v>
      </c>
      <c r="AA1118">
        <v>-3</v>
      </c>
      <c r="AC1118" s="180" t="str">
        <f t="shared" si="64"/>
        <v>828083-77200-M</v>
      </c>
      <c r="AD1118" s="181" t="str">
        <f>IF(B1118="NET","",IF(B1118="","",IFERROR(VLOOKUP(AC1118,EAN!$A:$B,2,FALSE),"MANGLER - MÅ OPPDATERE EAN-FANEN")))</f>
        <v>MANGLER - MÅ OPPDATERE EAN-FANEN</v>
      </c>
      <c r="AE1118" s="180">
        <f t="shared" si="62"/>
        <v>-3</v>
      </c>
      <c r="AF1118" s="180">
        <f t="shared" si="63"/>
        <v>-3</v>
      </c>
      <c r="AH1118" s="133" t="str">
        <f>IF(B1118="NET","",IFERROR(VLOOKUP(AD1118,'2) Order Form'!$W$9:$W$684,1,FALSE),"Ikke med I order form"))</f>
        <v>Ikke med I order form</v>
      </c>
      <c r="AJ1118" s="159"/>
      <c r="AK1118" s="149"/>
      <c r="AL1118" s="182"/>
      <c r="AM1118" s="182"/>
      <c r="AN1118" s="183"/>
    </row>
    <row r="1119" spans="1:40" x14ac:dyDescent="0.2">
      <c r="A1119">
        <v>828083</v>
      </c>
      <c r="B1119" t="s">
        <v>757</v>
      </c>
      <c r="C1119" t="s">
        <v>4226</v>
      </c>
      <c r="D1119" t="s">
        <v>4279</v>
      </c>
      <c r="E1119" t="s">
        <v>2130</v>
      </c>
      <c r="F1119" t="s">
        <v>67</v>
      </c>
      <c r="G1119" t="s">
        <v>128</v>
      </c>
      <c r="H1119">
        <v>-3</v>
      </c>
      <c r="I1119">
        <v>-3</v>
      </c>
      <c r="J1119">
        <v>-3</v>
      </c>
      <c r="K1119">
        <v>-3</v>
      </c>
      <c r="L1119">
        <v>-3</v>
      </c>
      <c r="M1119">
        <v>-3</v>
      </c>
      <c r="N1119">
        <v>-3</v>
      </c>
      <c r="O1119">
        <v>-3</v>
      </c>
      <c r="P1119">
        <v>-3</v>
      </c>
      <c r="Q1119">
        <v>-3</v>
      </c>
      <c r="R1119">
        <v>-3</v>
      </c>
      <c r="S1119">
        <v>-3</v>
      </c>
      <c r="T1119">
        <v>-3</v>
      </c>
      <c r="U1119">
        <v>-3</v>
      </c>
      <c r="V1119">
        <v>-3</v>
      </c>
      <c r="W1119">
        <v>-3</v>
      </c>
      <c r="X1119">
        <v>-3</v>
      </c>
      <c r="Y1119">
        <v>-3</v>
      </c>
      <c r="Z1119">
        <v>-3</v>
      </c>
      <c r="AA1119">
        <v>-3</v>
      </c>
      <c r="AC1119" s="180" t="str">
        <f t="shared" si="64"/>
        <v>828083-77200-L</v>
      </c>
      <c r="AD1119" s="181" t="str">
        <f>IF(B1119="NET","",IF(B1119="","",IFERROR(VLOOKUP(AC1119,EAN!$A:$B,2,FALSE),"MANGLER - MÅ OPPDATERE EAN-FANEN")))</f>
        <v>MANGLER - MÅ OPPDATERE EAN-FANEN</v>
      </c>
      <c r="AE1119" s="180">
        <f t="shared" si="62"/>
        <v>-3</v>
      </c>
      <c r="AF1119" s="180">
        <f t="shared" si="63"/>
        <v>-3</v>
      </c>
      <c r="AH1119" s="133" t="str">
        <f>IF(B1119="NET","",IFERROR(VLOOKUP(AD1119,'2) Order Form'!$W$9:$W$684,1,FALSE),"Ikke med I order form"))</f>
        <v>Ikke med I order form</v>
      </c>
      <c r="AJ1119" s="159"/>
      <c r="AK1119" s="149"/>
      <c r="AL1119" s="182"/>
      <c r="AM1119" s="182"/>
      <c r="AN1119" s="183"/>
    </row>
    <row r="1120" spans="1:40" x14ac:dyDescent="0.2">
      <c r="A1120">
        <v>828083</v>
      </c>
      <c r="B1120" t="s">
        <v>757</v>
      </c>
      <c r="C1120" t="s">
        <v>4226</v>
      </c>
      <c r="D1120" t="s">
        <v>4280</v>
      </c>
      <c r="E1120" t="s">
        <v>2130</v>
      </c>
      <c r="F1120" t="s">
        <v>68</v>
      </c>
      <c r="G1120" t="s">
        <v>128</v>
      </c>
      <c r="H1120">
        <v>-2</v>
      </c>
      <c r="I1120">
        <v>-2</v>
      </c>
      <c r="J1120">
        <v>-2</v>
      </c>
      <c r="K1120">
        <v>-2</v>
      </c>
      <c r="L1120">
        <v>-2</v>
      </c>
      <c r="M1120">
        <v>-2</v>
      </c>
      <c r="N1120">
        <v>-2</v>
      </c>
      <c r="O1120">
        <v>-2</v>
      </c>
      <c r="P1120">
        <v>-2</v>
      </c>
      <c r="Q1120">
        <v>-2</v>
      </c>
      <c r="R1120">
        <v>-2</v>
      </c>
      <c r="S1120">
        <v>-2</v>
      </c>
      <c r="T1120">
        <v>-2</v>
      </c>
      <c r="U1120">
        <v>-2</v>
      </c>
      <c r="V1120">
        <v>-2</v>
      </c>
      <c r="W1120">
        <v>-2</v>
      </c>
      <c r="X1120">
        <v>-2</v>
      </c>
      <c r="Y1120">
        <v>-2</v>
      </c>
      <c r="Z1120">
        <v>-2</v>
      </c>
      <c r="AA1120">
        <v>-2</v>
      </c>
      <c r="AC1120" s="180" t="str">
        <f t="shared" si="64"/>
        <v>828083-77200-XL</v>
      </c>
      <c r="AD1120" s="181" t="str">
        <f>IF(B1120="NET","",IF(B1120="","",IFERROR(VLOOKUP(AC1120,EAN!$A:$B,2,FALSE),"MANGLER - MÅ OPPDATERE EAN-FANEN")))</f>
        <v>MANGLER - MÅ OPPDATERE EAN-FANEN</v>
      </c>
      <c r="AE1120" s="180">
        <f t="shared" si="62"/>
        <v>-2</v>
      </c>
      <c r="AF1120" s="180">
        <f t="shared" si="63"/>
        <v>-2</v>
      </c>
      <c r="AH1120" s="133" t="str">
        <f>IF(B1120="NET","",IFERROR(VLOOKUP(AD1120,'2) Order Form'!$W$9:$W$684,1,FALSE),"Ikke med I order form"))</f>
        <v>Ikke med I order form</v>
      </c>
      <c r="AJ1120" s="159"/>
      <c r="AK1120" s="149"/>
      <c r="AL1120" s="182"/>
      <c r="AM1120" s="182"/>
      <c r="AN1120" s="183"/>
    </row>
    <row r="1121" spans="1:40" x14ac:dyDescent="0.2">
      <c r="A1121">
        <v>828083</v>
      </c>
      <c r="B1121" t="s">
        <v>757</v>
      </c>
      <c r="C1121" t="s">
        <v>4226</v>
      </c>
      <c r="D1121" t="s">
        <v>4446</v>
      </c>
      <c r="E1121" t="s">
        <v>4447</v>
      </c>
      <c r="F1121" t="s">
        <v>8</v>
      </c>
      <c r="G1121" t="s">
        <v>128</v>
      </c>
      <c r="H1121">
        <v>-52</v>
      </c>
      <c r="I1121">
        <v>-52</v>
      </c>
      <c r="J1121">
        <v>-52</v>
      </c>
      <c r="K1121">
        <v>-52</v>
      </c>
      <c r="L1121">
        <v>-52</v>
      </c>
      <c r="M1121">
        <v>-52</v>
      </c>
      <c r="N1121">
        <v>-52</v>
      </c>
      <c r="O1121">
        <v>-52</v>
      </c>
      <c r="P1121">
        <v>-52</v>
      </c>
      <c r="Q1121">
        <v>-52</v>
      </c>
      <c r="R1121">
        <v>-52</v>
      </c>
      <c r="S1121">
        <v>-52</v>
      </c>
      <c r="T1121">
        <v>-52</v>
      </c>
      <c r="U1121">
        <v>-52</v>
      </c>
      <c r="V1121">
        <v>-52</v>
      </c>
      <c r="W1121">
        <v>-52</v>
      </c>
      <c r="X1121">
        <v>-52</v>
      </c>
      <c r="Y1121">
        <v>-52</v>
      </c>
      <c r="Z1121">
        <v>-52</v>
      </c>
      <c r="AA1121">
        <v>-52</v>
      </c>
      <c r="AC1121" s="180" t="str">
        <f t="shared" si="64"/>
        <v>828083-98001-S</v>
      </c>
      <c r="AD1121" s="181" t="str">
        <f>IF(B1121="NET","",IF(B1121="","",IFERROR(VLOOKUP(AC1121,EAN!$A:$B,2,FALSE),"MANGLER - MÅ OPPDATERE EAN-FANEN")))</f>
        <v>MANGLER - MÅ OPPDATERE EAN-FANEN</v>
      </c>
      <c r="AE1121" s="180">
        <f t="shared" si="62"/>
        <v>-52</v>
      </c>
      <c r="AF1121" s="180">
        <f t="shared" si="63"/>
        <v>-52</v>
      </c>
      <c r="AH1121" s="133" t="str">
        <f>IF(B1121="NET","",IFERROR(VLOOKUP(AD1121,'2) Order Form'!$W$9:$W$684,1,FALSE),"Ikke med I order form"))</f>
        <v>Ikke med I order form</v>
      </c>
      <c r="AJ1121" s="159"/>
      <c r="AK1121" s="149"/>
      <c r="AL1121" s="182"/>
      <c r="AM1121" s="182"/>
      <c r="AN1121" s="183"/>
    </row>
    <row r="1122" spans="1:40" x14ac:dyDescent="0.2">
      <c r="A1122">
        <v>828083</v>
      </c>
      <c r="B1122" t="s">
        <v>757</v>
      </c>
      <c r="C1122" t="s">
        <v>4226</v>
      </c>
      <c r="D1122" t="s">
        <v>4448</v>
      </c>
      <c r="E1122" t="s">
        <v>4447</v>
      </c>
      <c r="F1122" t="s">
        <v>7</v>
      </c>
      <c r="G1122" t="s">
        <v>128</v>
      </c>
      <c r="H1122">
        <v>-133</v>
      </c>
      <c r="I1122">
        <v>-133</v>
      </c>
      <c r="J1122">
        <v>-133</v>
      </c>
      <c r="K1122">
        <v>-133</v>
      </c>
      <c r="L1122">
        <v>-133</v>
      </c>
      <c r="M1122">
        <v>-133</v>
      </c>
      <c r="N1122">
        <v>-133</v>
      </c>
      <c r="O1122">
        <v>-133</v>
      </c>
      <c r="P1122">
        <v>-133</v>
      </c>
      <c r="Q1122">
        <v>-133</v>
      </c>
      <c r="R1122">
        <v>-133</v>
      </c>
      <c r="S1122">
        <v>-133</v>
      </c>
      <c r="T1122">
        <v>-133</v>
      </c>
      <c r="U1122">
        <v>-133</v>
      </c>
      <c r="V1122">
        <v>-133</v>
      </c>
      <c r="W1122">
        <v>-133</v>
      </c>
      <c r="X1122">
        <v>-133</v>
      </c>
      <c r="Y1122">
        <v>-133</v>
      </c>
      <c r="Z1122">
        <v>-133</v>
      </c>
      <c r="AA1122">
        <v>-133</v>
      </c>
      <c r="AC1122" s="180" t="str">
        <f t="shared" si="64"/>
        <v>828083-98001-M</v>
      </c>
      <c r="AD1122" s="181" t="str">
        <f>IF(B1122="NET","",IF(B1122="","",IFERROR(VLOOKUP(AC1122,EAN!$A:$B,2,FALSE),"MANGLER - MÅ OPPDATERE EAN-FANEN")))</f>
        <v>MANGLER - MÅ OPPDATERE EAN-FANEN</v>
      </c>
      <c r="AE1122" s="180">
        <f t="shared" si="62"/>
        <v>-133</v>
      </c>
      <c r="AF1122" s="180">
        <f t="shared" si="63"/>
        <v>-133</v>
      </c>
      <c r="AH1122" s="133" t="str">
        <f>IF(B1122="NET","",IFERROR(VLOOKUP(AD1122,'2) Order Form'!$W$9:$W$684,1,FALSE),"Ikke med I order form"))</f>
        <v>Ikke med I order form</v>
      </c>
      <c r="AJ1122" s="159"/>
      <c r="AK1122" s="149"/>
      <c r="AL1122" s="182"/>
      <c r="AM1122" s="182"/>
      <c r="AN1122" s="183"/>
    </row>
    <row r="1123" spans="1:40" x14ac:dyDescent="0.2">
      <c r="A1123">
        <v>828083</v>
      </c>
      <c r="B1123" t="s">
        <v>757</v>
      </c>
      <c r="C1123" t="s">
        <v>4226</v>
      </c>
      <c r="D1123" t="s">
        <v>4449</v>
      </c>
      <c r="E1123" t="s">
        <v>4447</v>
      </c>
      <c r="F1123" t="s">
        <v>67</v>
      </c>
      <c r="G1123" t="s">
        <v>128</v>
      </c>
      <c r="H1123">
        <v>-148</v>
      </c>
      <c r="I1123">
        <v>-148</v>
      </c>
      <c r="J1123">
        <v>-148</v>
      </c>
      <c r="K1123">
        <v>-148</v>
      </c>
      <c r="L1123">
        <v>-148</v>
      </c>
      <c r="M1123">
        <v>-148</v>
      </c>
      <c r="N1123">
        <v>-148</v>
      </c>
      <c r="O1123">
        <v>-148</v>
      </c>
      <c r="P1123">
        <v>-148</v>
      </c>
      <c r="Q1123">
        <v>-148</v>
      </c>
      <c r="R1123">
        <v>-148</v>
      </c>
      <c r="S1123">
        <v>-148</v>
      </c>
      <c r="T1123">
        <v>-148</v>
      </c>
      <c r="U1123">
        <v>-148</v>
      </c>
      <c r="V1123">
        <v>-148</v>
      </c>
      <c r="W1123">
        <v>-148</v>
      </c>
      <c r="X1123">
        <v>-148</v>
      </c>
      <c r="Y1123">
        <v>-148</v>
      </c>
      <c r="Z1123">
        <v>-148</v>
      </c>
      <c r="AA1123">
        <v>-148</v>
      </c>
      <c r="AC1123" s="180" t="str">
        <f t="shared" si="64"/>
        <v>828083-98001-L</v>
      </c>
      <c r="AD1123" s="181" t="str">
        <f>IF(B1123="NET","",IF(B1123="","",IFERROR(VLOOKUP(AC1123,EAN!$A:$B,2,FALSE),"MANGLER - MÅ OPPDATERE EAN-FANEN")))</f>
        <v>MANGLER - MÅ OPPDATERE EAN-FANEN</v>
      </c>
      <c r="AE1123" s="180">
        <f t="shared" si="62"/>
        <v>-148</v>
      </c>
      <c r="AF1123" s="180">
        <f t="shared" si="63"/>
        <v>-148</v>
      </c>
      <c r="AH1123" s="133" t="str">
        <f>IF(B1123="NET","",IFERROR(VLOOKUP(AD1123,'2) Order Form'!$W$9:$W$684,1,FALSE),"Ikke med I order form"))</f>
        <v>Ikke med I order form</v>
      </c>
      <c r="AJ1123" s="159"/>
      <c r="AK1123" s="149"/>
      <c r="AL1123" s="182"/>
      <c r="AM1123" s="182"/>
      <c r="AN1123" s="183"/>
    </row>
    <row r="1124" spans="1:40" x14ac:dyDescent="0.2">
      <c r="A1124">
        <v>828083</v>
      </c>
      <c r="B1124" t="s">
        <v>757</v>
      </c>
      <c r="C1124" t="s">
        <v>4226</v>
      </c>
      <c r="D1124" t="s">
        <v>4450</v>
      </c>
      <c r="E1124" t="s">
        <v>4447</v>
      </c>
      <c r="F1124" t="s">
        <v>68</v>
      </c>
      <c r="G1124" t="s">
        <v>128</v>
      </c>
      <c r="H1124">
        <v>-57</v>
      </c>
      <c r="I1124">
        <v>-57</v>
      </c>
      <c r="J1124">
        <v>-57</v>
      </c>
      <c r="K1124">
        <v>-57</v>
      </c>
      <c r="L1124">
        <v>-57</v>
      </c>
      <c r="M1124">
        <v>-57</v>
      </c>
      <c r="N1124">
        <v>-57</v>
      </c>
      <c r="O1124">
        <v>-57</v>
      </c>
      <c r="P1124">
        <v>-57</v>
      </c>
      <c r="Q1124">
        <v>-57</v>
      </c>
      <c r="R1124">
        <v>-57</v>
      </c>
      <c r="S1124">
        <v>-57</v>
      </c>
      <c r="T1124">
        <v>-57</v>
      </c>
      <c r="U1124">
        <v>-57</v>
      </c>
      <c r="V1124">
        <v>-57</v>
      </c>
      <c r="W1124">
        <v>-57</v>
      </c>
      <c r="X1124">
        <v>-57</v>
      </c>
      <c r="Y1124">
        <v>-57</v>
      </c>
      <c r="Z1124">
        <v>-57</v>
      </c>
      <c r="AA1124">
        <v>-57</v>
      </c>
      <c r="AC1124" s="180" t="str">
        <f t="shared" si="64"/>
        <v>828083-98001-XL</v>
      </c>
      <c r="AD1124" s="181" t="str">
        <f>IF(B1124="NET","",IF(B1124="","",IFERROR(VLOOKUP(AC1124,EAN!$A:$B,2,FALSE),"MANGLER - MÅ OPPDATERE EAN-FANEN")))</f>
        <v>MANGLER - MÅ OPPDATERE EAN-FANEN</v>
      </c>
      <c r="AE1124" s="180">
        <f t="shared" si="62"/>
        <v>-57</v>
      </c>
      <c r="AF1124" s="180">
        <f t="shared" si="63"/>
        <v>-57</v>
      </c>
      <c r="AH1124" s="149" t="str">
        <f>IF(B1124="NET","",IFERROR(VLOOKUP(AD1124,'2) Order Form'!$W$9:$W$684,1,FALSE),"Ikke med I order form"))</f>
        <v>Ikke med I order form</v>
      </c>
      <c r="AI1124" s="171"/>
      <c r="AJ1124" s="171"/>
      <c r="AK1124" s="149"/>
      <c r="AL1124" s="182"/>
      <c r="AM1124" s="182"/>
      <c r="AN1124" s="183"/>
    </row>
    <row r="1125" spans="1:40" x14ac:dyDescent="0.2">
      <c r="A1125">
        <v>828083</v>
      </c>
      <c r="B1125" t="s">
        <v>757</v>
      </c>
      <c r="C1125" t="s">
        <v>4226</v>
      </c>
      <c r="D1125" t="s">
        <v>142</v>
      </c>
      <c r="E1125" t="s">
        <v>94</v>
      </c>
      <c r="F1125" t="s">
        <v>8</v>
      </c>
      <c r="G1125" t="s">
        <v>401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C1125" s="180" t="str">
        <f t="shared" si="64"/>
        <v>828083-BLACK-S</v>
      </c>
      <c r="AD1125" s="181">
        <f>IF(B1125="NET","",IF(B1125="","",IFERROR(VLOOKUP(AC1125,EAN!$A:$B,2,FALSE),"MANGLER - MÅ OPPDATERE EAN-FANEN")))</f>
        <v>7048652538437</v>
      </c>
      <c r="AE1125" s="180">
        <f t="shared" si="62"/>
        <v>0</v>
      </c>
      <c r="AF1125" s="180">
        <f t="shared" si="63"/>
        <v>0</v>
      </c>
      <c r="AH1125" s="149">
        <f>IF(B1125="NET","",IFERROR(VLOOKUP(AD1125,'2) Order Form'!$W$9:$W$684,1,FALSE),"Ikke med I order form"))</f>
        <v>7048652538437</v>
      </c>
      <c r="AI1125" s="171"/>
      <c r="AJ1125" s="171"/>
      <c r="AK1125" s="149"/>
      <c r="AL1125" s="182"/>
      <c r="AM1125" s="182"/>
      <c r="AN1125" s="183"/>
    </row>
    <row r="1126" spans="1:40" x14ac:dyDescent="0.2">
      <c r="A1126">
        <v>828083</v>
      </c>
      <c r="B1126" t="s">
        <v>757</v>
      </c>
      <c r="C1126" t="s">
        <v>4226</v>
      </c>
      <c r="D1126" t="s">
        <v>143</v>
      </c>
      <c r="E1126" t="s">
        <v>94</v>
      </c>
      <c r="F1126" t="s">
        <v>7</v>
      </c>
      <c r="G1126" t="s">
        <v>401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C1126" s="180" t="str">
        <f t="shared" si="64"/>
        <v>828083-BLACK-M</v>
      </c>
      <c r="AD1126" s="181">
        <f>IF(B1126="NET","",IF(B1126="","",IFERROR(VLOOKUP(AC1126,EAN!$A:$B,2,FALSE),"MANGLER - MÅ OPPDATERE EAN-FANEN")))</f>
        <v>7048652538420</v>
      </c>
      <c r="AE1126" s="180">
        <f t="shared" si="62"/>
        <v>0</v>
      </c>
      <c r="AF1126" s="180">
        <f t="shared" si="63"/>
        <v>0</v>
      </c>
      <c r="AH1126" s="149">
        <f>IF(B1126="NET","",IFERROR(VLOOKUP(AD1126,'2) Order Form'!$W$9:$W$684,1,FALSE),"Ikke med I order form"))</f>
        <v>7048652538420</v>
      </c>
      <c r="AI1126" s="171"/>
      <c r="AJ1126" s="171"/>
      <c r="AK1126" s="149"/>
      <c r="AL1126" s="182"/>
      <c r="AM1126" s="182"/>
      <c r="AN1126" s="183"/>
    </row>
    <row r="1127" spans="1:40" x14ac:dyDescent="0.2">
      <c r="A1127">
        <v>828083</v>
      </c>
      <c r="B1127" t="s">
        <v>757</v>
      </c>
      <c r="C1127" t="s">
        <v>4226</v>
      </c>
      <c r="D1127" t="s">
        <v>144</v>
      </c>
      <c r="E1127" t="s">
        <v>94</v>
      </c>
      <c r="F1127" t="s">
        <v>67</v>
      </c>
      <c r="G1127" t="s">
        <v>401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C1127" s="180" t="str">
        <f t="shared" si="64"/>
        <v>828083-BLACK-L</v>
      </c>
      <c r="AD1127" s="181">
        <f>IF(B1127="NET","",IF(B1127="","",IFERROR(VLOOKUP(AC1127,EAN!$A:$B,2,FALSE),"MANGLER - MÅ OPPDATERE EAN-FANEN")))</f>
        <v>7048652538413</v>
      </c>
      <c r="AE1127" s="180">
        <f t="shared" si="62"/>
        <v>0</v>
      </c>
      <c r="AF1127" s="180">
        <f t="shared" si="63"/>
        <v>0</v>
      </c>
      <c r="AH1127" s="149">
        <f>IF(B1127="NET","",IFERROR(VLOOKUP(AD1127,'2) Order Form'!$W$9:$W$684,1,FALSE),"Ikke med I order form"))</f>
        <v>7048652538413</v>
      </c>
      <c r="AI1127" s="171"/>
      <c r="AJ1127" s="171"/>
      <c r="AK1127" s="149"/>
      <c r="AL1127" s="182"/>
      <c r="AM1127" s="182"/>
      <c r="AN1127" s="183"/>
    </row>
    <row r="1128" spans="1:40" x14ac:dyDescent="0.2">
      <c r="A1128">
        <v>828083</v>
      </c>
      <c r="B1128" t="s">
        <v>757</v>
      </c>
      <c r="C1128" t="s">
        <v>4226</v>
      </c>
      <c r="D1128" t="s">
        <v>145</v>
      </c>
      <c r="E1128" t="s">
        <v>94</v>
      </c>
      <c r="F1128" t="s">
        <v>68</v>
      </c>
      <c r="G1128" t="s">
        <v>401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C1128" s="180" t="str">
        <f t="shared" si="64"/>
        <v>828083-BLACK-XL</v>
      </c>
      <c r="AD1128" s="181">
        <f>IF(B1128="NET","",IF(B1128="","",IFERROR(VLOOKUP(AC1128,EAN!$A:$B,2,FALSE),"MANGLER - MÅ OPPDATERE EAN-FANEN")))</f>
        <v>7048652538444</v>
      </c>
      <c r="AE1128" s="180">
        <f t="shared" si="62"/>
        <v>0</v>
      </c>
      <c r="AF1128" s="180">
        <f t="shared" si="63"/>
        <v>0</v>
      </c>
      <c r="AH1128" s="149">
        <f>IF(B1128="NET","",IFERROR(VLOOKUP(AD1128,'2) Order Form'!$W$9:$W$684,1,FALSE),"Ikke med I order form"))</f>
        <v>7048652538444</v>
      </c>
      <c r="AI1128" s="171"/>
      <c r="AJ1128" s="171"/>
      <c r="AK1128" s="149"/>
      <c r="AL1128" s="182"/>
      <c r="AM1128" s="182"/>
      <c r="AN1128" s="183"/>
    </row>
    <row r="1129" spans="1:40" x14ac:dyDescent="0.2">
      <c r="A1129">
        <v>828083</v>
      </c>
      <c r="B1129" t="s">
        <v>757</v>
      </c>
      <c r="C1129" t="s">
        <v>4226</v>
      </c>
      <c r="D1129" t="s">
        <v>212</v>
      </c>
      <c r="E1129" t="s">
        <v>204</v>
      </c>
      <c r="F1129" t="s">
        <v>8</v>
      </c>
      <c r="G1129" t="s">
        <v>401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C1129" s="180" t="str">
        <f t="shared" si="64"/>
        <v>828083-FOGRN-S</v>
      </c>
      <c r="AD1129" s="181">
        <f>IF(B1129="NET","",IF(B1129="","",IFERROR(VLOOKUP(AC1129,EAN!$A:$B,2,FALSE),"MANGLER - MÅ OPPDATERE EAN-FANEN")))</f>
        <v>7048652538475</v>
      </c>
      <c r="AE1129" s="180">
        <f t="shared" si="62"/>
        <v>0</v>
      </c>
      <c r="AF1129" s="180">
        <f t="shared" si="63"/>
        <v>0</v>
      </c>
      <c r="AH1129" s="149">
        <f>IF(B1129="NET","",IFERROR(VLOOKUP(AD1129,'2) Order Form'!$W$9:$W$684,1,FALSE),"Ikke med I order form"))</f>
        <v>7048652538475</v>
      </c>
      <c r="AI1129" s="171"/>
      <c r="AJ1129" s="171"/>
      <c r="AK1129" s="149"/>
      <c r="AL1129" s="182"/>
      <c r="AM1129" s="182"/>
      <c r="AN1129" s="183"/>
    </row>
    <row r="1130" spans="1:40" x14ac:dyDescent="0.2">
      <c r="A1130">
        <v>828083</v>
      </c>
      <c r="B1130" t="s">
        <v>757</v>
      </c>
      <c r="C1130" t="s">
        <v>4226</v>
      </c>
      <c r="D1130" t="s">
        <v>213</v>
      </c>
      <c r="E1130" t="s">
        <v>204</v>
      </c>
      <c r="F1130" t="s">
        <v>7</v>
      </c>
      <c r="G1130" t="s">
        <v>401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C1130" s="180" t="str">
        <f t="shared" si="64"/>
        <v>828083-FOGRN-M</v>
      </c>
      <c r="AD1130" s="181">
        <f>IF(B1130="NET","",IF(B1130="","",IFERROR(VLOOKUP(AC1130,EAN!$A:$B,2,FALSE),"MANGLER - MÅ OPPDATERE EAN-FANEN")))</f>
        <v>7048652538468</v>
      </c>
      <c r="AE1130" s="180">
        <f t="shared" si="62"/>
        <v>0</v>
      </c>
      <c r="AF1130" s="180">
        <f t="shared" si="63"/>
        <v>0</v>
      </c>
      <c r="AH1130" s="149">
        <f>IF(B1130="NET","",IFERROR(VLOOKUP(AD1130,'2) Order Form'!$W$9:$W$684,1,FALSE),"Ikke med I order form"))</f>
        <v>7048652538468</v>
      </c>
      <c r="AI1130" s="171"/>
      <c r="AJ1130" s="171"/>
      <c r="AK1130" s="149"/>
      <c r="AL1130" s="182"/>
      <c r="AM1130" s="182"/>
      <c r="AN1130" s="183"/>
    </row>
    <row r="1131" spans="1:40" x14ac:dyDescent="0.2">
      <c r="A1131">
        <v>828083</v>
      </c>
      <c r="B1131" t="s">
        <v>757</v>
      </c>
      <c r="C1131" t="s">
        <v>4226</v>
      </c>
      <c r="D1131" t="s">
        <v>214</v>
      </c>
      <c r="E1131" t="s">
        <v>204</v>
      </c>
      <c r="F1131" t="s">
        <v>67</v>
      </c>
      <c r="G1131" t="s">
        <v>401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C1131" s="180" t="str">
        <f t="shared" si="64"/>
        <v>828083-FOGRN-L</v>
      </c>
      <c r="AD1131" s="181">
        <f>IF(B1131="NET","",IF(B1131="","",IFERROR(VLOOKUP(AC1131,EAN!$A:$B,2,FALSE),"MANGLER - MÅ OPPDATERE EAN-FANEN")))</f>
        <v>7048652538451</v>
      </c>
      <c r="AE1131" s="180">
        <f t="shared" si="62"/>
        <v>0</v>
      </c>
      <c r="AF1131" s="180">
        <f t="shared" si="63"/>
        <v>0</v>
      </c>
      <c r="AH1131" s="149">
        <f>IF(B1131="NET","",IFERROR(VLOOKUP(AD1131,'2) Order Form'!$W$9:$W$684,1,FALSE),"Ikke med I order form"))</f>
        <v>7048652538451</v>
      </c>
      <c r="AI1131" s="171"/>
      <c r="AJ1131" s="171"/>
      <c r="AK1131" s="149"/>
      <c r="AL1131" s="182"/>
      <c r="AM1131" s="182"/>
      <c r="AN1131" s="183"/>
    </row>
    <row r="1132" spans="1:40" x14ac:dyDescent="0.2">
      <c r="A1132">
        <v>828083</v>
      </c>
      <c r="B1132" t="s">
        <v>757</v>
      </c>
      <c r="C1132" t="s">
        <v>4226</v>
      </c>
      <c r="D1132" t="s">
        <v>215</v>
      </c>
      <c r="E1132" t="s">
        <v>204</v>
      </c>
      <c r="F1132" t="s">
        <v>68</v>
      </c>
      <c r="G1132" t="s">
        <v>401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C1132" s="180" t="str">
        <f t="shared" si="64"/>
        <v>828083-FOGRN-XL</v>
      </c>
      <c r="AD1132" s="181">
        <f>IF(B1132="NET","",IF(B1132="","",IFERROR(VLOOKUP(AC1132,EAN!$A:$B,2,FALSE),"MANGLER - MÅ OPPDATERE EAN-FANEN")))</f>
        <v>7048652538482</v>
      </c>
      <c r="AE1132" s="180">
        <f t="shared" si="62"/>
        <v>0</v>
      </c>
      <c r="AF1132" s="180">
        <f t="shared" si="63"/>
        <v>0</v>
      </c>
      <c r="AH1132" s="149">
        <f>IF(B1132="NET","",IFERROR(VLOOKUP(AD1132,'2) Order Form'!$W$9:$W$684,1,FALSE),"Ikke med I order form"))</f>
        <v>7048652538482</v>
      </c>
      <c r="AI1132" s="171"/>
      <c r="AJ1132" s="171"/>
      <c r="AK1132" s="149"/>
      <c r="AL1132" s="182"/>
      <c r="AM1132" s="182"/>
      <c r="AN1132" s="183"/>
    </row>
    <row r="1133" spans="1:40" x14ac:dyDescent="0.2">
      <c r="A1133">
        <v>828083</v>
      </c>
      <c r="B1133" t="s">
        <v>757</v>
      </c>
      <c r="C1133" t="s">
        <v>4226</v>
      </c>
      <c r="D1133" t="s">
        <v>216</v>
      </c>
      <c r="E1133" t="s">
        <v>205</v>
      </c>
      <c r="F1133" t="s">
        <v>8</v>
      </c>
      <c r="G1133" t="s">
        <v>401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C1133" s="180" t="str">
        <f t="shared" si="64"/>
        <v>828083-SLATE-S</v>
      </c>
      <c r="AD1133" s="181">
        <f>IF(B1133="NET","",IF(B1133="","",IFERROR(VLOOKUP(AC1133,EAN!$A:$B,2,FALSE),"MANGLER - MÅ OPPDATERE EAN-FANEN")))</f>
        <v>7048652538512</v>
      </c>
      <c r="AE1133" s="180">
        <f t="shared" si="62"/>
        <v>0</v>
      </c>
      <c r="AF1133" s="180">
        <f t="shared" si="63"/>
        <v>0</v>
      </c>
      <c r="AH1133" s="133" t="str">
        <f>IF(B1133="NET","",IFERROR(VLOOKUP(AD1133,'2) Order Form'!$W$9:$W$684,1,FALSE),"Ikke med I order form"))</f>
        <v>Ikke med I order form</v>
      </c>
      <c r="AJ1133" s="159"/>
      <c r="AK1133" s="149"/>
      <c r="AL1133" s="182"/>
      <c r="AM1133" s="182"/>
      <c r="AN1133" s="183"/>
    </row>
    <row r="1134" spans="1:40" x14ac:dyDescent="0.2">
      <c r="A1134">
        <v>828083</v>
      </c>
      <c r="B1134" t="s">
        <v>757</v>
      </c>
      <c r="C1134" t="s">
        <v>4226</v>
      </c>
      <c r="D1134" t="s">
        <v>217</v>
      </c>
      <c r="E1134" t="s">
        <v>205</v>
      </c>
      <c r="F1134" t="s">
        <v>7</v>
      </c>
      <c r="G1134" t="s">
        <v>401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C1134" s="180" t="str">
        <f t="shared" si="64"/>
        <v>828083-SLATE-M</v>
      </c>
      <c r="AD1134" s="181">
        <f>IF(B1134="NET","",IF(B1134="","",IFERROR(VLOOKUP(AC1134,EAN!$A:$B,2,FALSE),"MANGLER - MÅ OPPDATERE EAN-FANEN")))</f>
        <v>7048652538505</v>
      </c>
      <c r="AE1134" s="180">
        <f t="shared" si="62"/>
        <v>0</v>
      </c>
      <c r="AF1134" s="180">
        <f t="shared" si="63"/>
        <v>0</v>
      </c>
      <c r="AH1134" s="133" t="str">
        <f>IF(B1134="NET","",IFERROR(VLOOKUP(AD1134,'2) Order Form'!$W$9:$W$684,1,FALSE),"Ikke med I order form"))</f>
        <v>Ikke med I order form</v>
      </c>
      <c r="AJ1134" s="159"/>
      <c r="AK1134" s="149"/>
      <c r="AL1134" s="182"/>
      <c r="AM1134" s="182"/>
      <c r="AN1134" s="183"/>
    </row>
    <row r="1135" spans="1:40" x14ac:dyDescent="0.2">
      <c r="A1135">
        <v>828083</v>
      </c>
      <c r="B1135" t="s">
        <v>757</v>
      </c>
      <c r="C1135" t="s">
        <v>4226</v>
      </c>
      <c r="D1135" t="s">
        <v>218</v>
      </c>
      <c r="E1135" t="s">
        <v>205</v>
      </c>
      <c r="F1135" t="s">
        <v>67</v>
      </c>
      <c r="G1135" t="s">
        <v>401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C1135" s="180" t="str">
        <f t="shared" si="64"/>
        <v>828083-SLATE-L</v>
      </c>
      <c r="AD1135" s="181">
        <f>IF(B1135="NET","",IF(B1135="","",IFERROR(VLOOKUP(AC1135,EAN!$A:$B,2,FALSE),"MANGLER - MÅ OPPDATERE EAN-FANEN")))</f>
        <v>7048652538499</v>
      </c>
      <c r="AE1135" s="180">
        <f t="shared" si="62"/>
        <v>0</v>
      </c>
      <c r="AF1135" s="180">
        <f t="shared" si="63"/>
        <v>0</v>
      </c>
      <c r="AH1135" s="133" t="str">
        <f>IF(B1135="NET","",IFERROR(VLOOKUP(AD1135,'2) Order Form'!$W$9:$W$684,1,FALSE),"Ikke med I order form"))</f>
        <v>Ikke med I order form</v>
      </c>
      <c r="AJ1135" s="159"/>
      <c r="AK1135" s="149"/>
      <c r="AL1135" s="182"/>
      <c r="AM1135" s="182"/>
      <c r="AN1135" s="183"/>
    </row>
    <row r="1136" spans="1:40" x14ac:dyDescent="0.2">
      <c r="A1136">
        <v>828083</v>
      </c>
      <c r="B1136" t="s">
        <v>757</v>
      </c>
      <c r="C1136" t="s">
        <v>4226</v>
      </c>
      <c r="D1136" t="s">
        <v>219</v>
      </c>
      <c r="E1136" t="s">
        <v>205</v>
      </c>
      <c r="F1136" t="s">
        <v>68</v>
      </c>
      <c r="G1136" t="s">
        <v>401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C1136" s="180" t="str">
        <f t="shared" si="64"/>
        <v>828083-SLATE-XL</v>
      </c>
      <c r="AD1136" s="181">
        <f>IF(B1136="NET","",IF(B1136="","",IFERROR(VLOOKUP(AC1136,EAN!$A:$B,2,FALSE),"MANGLER - MÅ OPPDATERE EAN-FANEN")))</f>
        <v>7048652538529</v>
      </c>
      <c r="AE1136" s="180">
        <f t="shared" si="62"/>
        <v>0</v>
      </c>
      <c r="AF1136" s="180">
        <f t="shared" si="63"/>
        <v>0</v>
      </c>
      <c r="AH1136" s="149" t="str">
        <f>IF(B1136="NET","",IFERROR(VLOOKUP(AD1136,'2) Order Form'!$W$9:$W$684,1,FALSE),"Ikke med I order form"))</f>
        <v>Ikke med I order form</v>
      </c>
      <c r="AI1136" s="171"/>
      <c r="AJ1136" s="171"/>
      <c r="AK1136" s="149"/>
      <c r="AL1136" s="182"/>
      <c r="AM1136" s="182"/>
      <c r="AN1136" s="183"/>
    </row>
    <row r="1137" spans="1:40" x14ac:dyDescent="0.2">
      <c r="A1137" s="155">
        <v>828084</v>
      </c>
      <c r="B1137" t="s">
        <v>292</v>
      </c>
      <c r="H1137" s="155">
        <v>202137</v>
      </c>
      <c r="I1137" s="155">
        <v>202137</v>
      </c>
      <c r="J1137" s="155">
        <v>202137</v>
      </c>
      <c r="K1137" s="155">
        <v>202137</v>
      </c>
      <c r="L1137" s="155">
        <v>202137</v>
      </c>
      <c r="M1137" s="155">
        <v>202137</v>
      </c>
      <c r="N1137" s="155">
        <v>202137</v>
      </c>
      <c r="O1137" s="155">
        <v>202137</v>
      </c>
      <c r="P1137" s="155">
        <v>202137</v>
      </c>
      <c r="Q1137" s="155">
        <v>202137</v>
      </c>
      <c r="R1137" s="155">
        <v>202137</v>
      </c>
      <c r="S1137" s="155">
        <v>202137</v>
      </c>
      <c r="T1137" s="155">
        <v>202137</v>
      </c>
      <c r="U1137" s="155">
        <v>202137</v>
      </c>
      <c r="V1137" s="155">
        <v>202137</v>
      </c>
      <c r="W1137" s="155">
        <v>202137</v>
      </c>
      <c r="X1137" s="155">
        <v>202137</v>
      </c>
      <c r="Y1137" s="155">
        <v>202137</v>
      </c>
      <c r="Z1137" s="155">
        <v>202137</v>
      </c>
      <c r="AA1137" s="155">
        <v>202137</v>
      </c>
      <c r="AC1137" s="180" t="str">
        <f t="shared" si="64"/>
        <v>828084-</v>
      </c>
      <c r="AD1137" s="181" t="str">
        <f>IF(B1137="NET","",IF(B1137="","",IFERROR(VLOOKUP(AC1137,EAN!$A:$B,2,FALSE),"MANGLER - MÅ OPPDATERE EAN-FANEN")))</f>
        <v/>
      </c>
      <c r="AE1137" s="180">
        <f t="shared" si="62"/>
        <v>202137</v>
      </c>
      <c r="AF1137" s="180">
        <f t="shared" si="63"/>
        <v>202137</v>
      </c>
      <c r="AH1137" s="149" t="str">
        <f>IF(B1137="NET","",IFERROR(VLOOKUP(AD1137,'2) Order Form'!$W$9:$W$684,1,FALSE),"Ikke med I order form"))</f>
        <v/>
      </c>
      <c r="AI1137" s="171"/>
      <c r="AJ1137" s="171"/>
      <c r="AK1137" s="149"/>
      <c r="AL1137" s="182"/>
      <c r="AM1137" s="182"/>
      <c r="AN1137" s="183"/>
    </row>
    <row r="1138" spans="1:40" x14ac:dyDescent="0.2">
      <c r="A1138">
        <v>828084</v>
      </c>
      <c r="B1138" t="s">
        <v>758</v>
      </c>
      <c r="C1138" t="s">
        <v>4226</v>
      </c>
      <c r="D1138" t="s">
        <v>4266</v>
      </c>
      <c r="E1138" t="s">
        <v>4235</v>
      </c>
      <c r="F1138" t="s">
        <v>8</v>
      </c>
      <c r="G1138" t="s">
        <v>128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C1138" s="180" t="str">
        <f t="shared" si="64"/>
        <v>828084-10003-S</v>
      </c>
      <c r="AD1138" s="181" t="str">
        <f>IF(B1138="NET","",IF(B1138="","",IFERROR(VLOOKUP(AC1138,EAN!$A:$B,2,FALSE),"MANGLER - MÅ OPPDATERE EAN-FANEN")))</f>
        <v>MANGLER - MÅ OPPDATERE EAN-FANEN</v>
      </c>
      <c r="AE1138" s="180">
        <f t="shared" si="62"/>
        <v>0</v>
      </c>
      <c r="AF1138" s="180">
        <f t="shared" si="63"/>
        <v>0</v>
      </c>
      <c r="AH1138" s="149" t="str">
        <f>IF(B1138="NET","",IFERROR(VLOOKUP(AD1138,'2) Order Form'!$W$9:$W$684,1,FALSE),"Ikke med I order form"))</f>
        <v>Ikke med I order form</v>
      </c>
      <c r="AI1138" s="171"/>
      <c r="AJ1138" s="171"/>
      <c r="AK1138" s="149"/>
      <c r="AL1138" s="182"/>
      <c r="AM1138" s="182"/>
      <c r="AN1138" s="183"/>
    </row>
    <row r="1139" spans="1:40" x14ac:dyDescent="0.2">
      <c r="A1139">
        <v>828084</v>
      </c>
      <c r="B1139" t="s">
        <v>758</v>
      </c>
      <c r="C1139" t="s">
        <v>4226</v>
      </c>
      <c r="D1139" t="s">
        <v>4267</v>
      </c>
      <c r="E1139" t="s">
        <v>4235</v>
      </c>
      <c r="F1139" t="s">
        <v>7</v>
      </c>
      <c r="G1139" t="s">
        <v>128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C1139" s="180" t="str">
        <f t="shared" si="64"/>
        <v>828084-10003-M</v>
      </c>
      <c r="AD1139" s="181" t="str">
        <f>IF(B1139="NET","",IF(B1139="","",IFERROR(VLOOKUP(AC1139,EAN!$A:$B,2,FALSE),"MANGLER - MÅ OPPDATERE EAN-FANEN")))</f>
        <v>MANGLER - MÅ OPPDATERE EAN-FANEN</v>
      </c>
      <c r="AE1139" s="180">
        <f t="shared" si="62"/>
        <v>0</v>
      </c>
      <c r="AF1139" s="180">
        <f t="shared" si="63"/>
        <v>0</v>
      </c>
      <c r="AH1139" s="133" t="str">
        <f>IF(B1139="NET","",IFERROR(VLOOKUP(AD1139,'2) Order Form'!$W$9:$W$684,1,FALSE),"Ikke med I order form"))</f>
        <v>Ikke med I order form</v>
      </c>
      <c r="AJ1139" s="159"/>
      <c r="AK1139" s="149"/>
      <c r="AL1139" s="182"/>
      <c r="AM1139" s="182"/>
      <c r="AN1139" s="183"/>
    </row>
    <row r="1140" spans="1:40" x14ac:dyDescent="0.2">
      <c r="A1140">
        <v>828084</v>
      </c>
      <c r="B1140" t="s">
        <v>758</v>
      </c>
      <c r="C1140" t="s">
        <v>4226</v>
      </c>
      <c r="D1140" t="s">
        <v>4268</v>
      </c>
      <c r="E1140" t="s">
        <v>4235</v>
      </c>
      <c r="F1140" t="s">
        <v>67</v>
      </c>
      <c r="G1140" t="s">
        <v>128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C1140" s="180" t="str">
        <f t="shared" si="64"/>
        <v>828084-10003-L</v>
      </c>
      <c r="AD1140" s="181" t="str">
        <f>IF(B1140="NET","",IF(B1140="","",IFERROR(VLOOKUP(AC1140,EAN!$A:$B,2,FALSE),"MANGLER - MÅ OPPDATERE EAN-FANEN")))</f>
        <v>MANGLER - MÅ OPPDATERE EAN-FANEN</v>
      </c>
      <c r="AE1140" s="180">
        <f t="shared" si="62"/>
        <v>0</v>
      </c>
      <c r="AF1140" s="180">
        <f t="shared" si="63"/>
        <v>0</v>
      </c>
      <c r="AH1140" s="133" t="str">
        <f>IF(B1140="NET","",IFERROR(VLOOKUP(AD1140,'2) Order Form'!$W$9:$W$684,1,FALSE),"Ikke med I order form"))</f>
        <v>Ikke med I order form</v>
      </c>
      <c r="AJ1140" s="159"/>
      <c r="AK1140" s="149"/>
      <c r="AL1140" s="182"/>
      <c r="AM1140" s="182"/>
      <c r="AN1140" s="183"/>
    </row>
    <row r="1141" spans="1:40" x14ac:dyDescent="0.2">
      <c r="A1141">
        <v>828084</v>
      </c>
      <c r="B1141" t="s">
        <v>758</v>
      </c>
      <c r="C1141" t="s">
        <v>4226</v>
      </c>
      <c r="D1141" t="s">
        <v>4269</v>
      </c>
      <c r="E1141" t="s">
        <v>4235</v>
      </c>
      <c r="F1141" t="s">
        <v>68</v>
      </c>
      <c r="G1141" t="s">
        <v>128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C1141" s="180" t="str">
        <f t="shared" si="64"/>
        <v>828084-10003-XL</v>
      </c>
      <c r="AD1141" s="181" t="str">
        <f>IF(B1141="NET","",IF(B1141="","",IFERROR(VLOOKUP(AC1141,EAN!$A:$B,2,FALSE),"MANGLER - MÅ OPPDATERE EAN-FANEN")))</f>
        <v>MANGLER - MÅ OPPDATERE EAN-FANEN</v>
      </c>
      <c r="AE1141" s="180">
        <f t="shared" si="62"/>
        <v>0</v>
      </c>
      <c r="AF1141" s="180">
        <f t="shared" si="63"/>
        <v>0</v>
      </c>
      <c r="AH1141" s="133" t="str">
        <f>IF(B1141="NET","",IFERROR(VLOOKUP(AD1141,'2) Order Form'!$W$9:$W$684,1,FALSE),"Ikke med I order form"))</f>
        <v>Ikke med I order form</v>
      </c>
      <c r="AJ1141" s="159"/>
      <c r="AK1141" s="149"/>
      <c r="AL1141" s="182"/>
      <c r="AM1141" s="182"/>
      <c r="AN1141" s="183"/>
    </row>
    <row r="1142" spans="1:40" x14ac:dyDescent="0.2">
      <c r="A1142">
        <v>828084</v>
      </c>
      <c r="B1142" t="s">
        <v>758</v>
      </c>
      <c r="C1142" t="s">
        <v>4226</v>
      </c>
      <c r="D1142" t="s">
        <v>4298</v>
      </c>
      <c r="E1142" t="s">
        <v>4299</v>
      </c>
      <c r="F1142" t="s">
        <v>8</v>
      </c>
      <c r="G1142" t="s">
        <v>128</v>
      </c>
      <c r="H1142">
        <v>-37</v>
      </c>
      <c r="I1142">
        <v>-37</v>
      </c>
      <c r="J1142">
        <v>-37</v>
      </c>
      <c r="K1142">
        <v>-37</v>
      </c>
      <c r="L1142">
        <v>-37</v>
      </c>
      <c r="M1142">
        <v>-37</v>
      </c>
      <c r="N1142">
        <v>-37</v>
      </c>
      <c r="O1142">
        <v>-37</v>
      </c>
      <c r="P1142">
        <v>-37</v>
      </c>
      <c r="Q1142">
        <v>-37</v>
      </c>
      <c r="R1142">
        <v>-37</v>
      </c>
      <c r="S1142">
        <v>-37</v>
      </c>
      <c r="T1142">
        <v>-37</v>
      </c>
      <c r="U1142">
        <v>-37</v>
      </c>
      <c r="V1142">
        <v>-37</v>
      </c>
      <c r="W1142">
        <v>-37</v>
      </c>
      <c r="X1142">
        <v>-37</v>
      </c>
      <c r="Y1142">
        <v>-37</v>
      </c>
      <c r="Z1142">
        <v>-37</v>
      </c>
      <c r="AA1142">
        <v>-37</v>
      </c>
      <c r="AC1142" s="180" t="str">
        <f t="shared" si="64"/>
        <v>828084-55504-S</v>
      </c>
      <c r="AD1142" s="181" t="str">
        <f>IF(B1142="NET","",IF(B1142="","",IFERROR(VLOOKUP(AC1142,EAN!$A:$B,2,FALSE),"MANGLER - MÅ OPPDATERE EAN-FANEN")))</f>
        <v>MANGLER - MÅ OPPDATERE EAN-FANEN</v>
      </c>
      <c r="AE1142" s="180">
        <f t="shared" si="62"/>
        <v>-37</v>
      </c>
      <c r="AF1142" s="180">
        <f t="shared" si="63"/>
        <v>-37</v>
      </c>
      <c r="AH1142" s="133" t="str">
        <f>IF(B1142="NET","",IFERROR(VLOOKUP(AD1142,'2) Order Form'!$W$9:$W$684,1,FALSE),"Ikke med I order form"))</f>
        <v>Ikke med I order form</v>
      </c>
      <c r="AJ1142" s="159"/>
      <c r="AK1142" s="149"/>
      <c r="AL1142" s="182"/>
      <c r="AM1142" s="182"/>
      <c r="AN1142" s="183"/>
    </row>
    <row r="1143" spans="1:40" x14ac:dyDescent="0.2">
      <c r="A1143">
        <v>828084</v>
      </c>
      <c r="B1143" t="s">
        <v>758</v>
      </c>
      <c r="C1143" t="s">
        <v>4226</v>
      </c>
      <c r="D1143" t="s">
        <v>4300</v>
      </c>
      <c r="E1143" t="s">
        <v>4299</v>
      </c>
      <c r="F1143" t="s">
        <v>7</v>
      </c>
      <c r="G1143" t="s">
        <v>128</v>
      </c>
      <c r="H1143">
        <v>-103</v>
      </c>
      <c r="I1143">
        <v>-103</v>
      </c>
      <c r="J1143">
        <v>-103</v>
      </c>
      <c r="K1143">
        <v>-103</v>
      </c>
      <c r="L1143">
        <v>-103</v>
      </c>
      <c r="M1143">
        <v>-103</v>
      </c>
      <c r="N1143">
        <v>-103</v>
      </c>
      <c r="O1143">
        <v>-103</v>
      </c>
      <c r="P1143">
        <v>-103</v>
      </c>
      <c r="Q1143">
        <v>-103</v>
      </c>
      <c r="R1143">
        <v>-103</v>
      </c>
      <c r="S1143">
        <v>-103</v>
      </c>
      <c r="T1143">
        <v>-103</v>
      </c>
      <c r="U1143">
        <v>-103</v>
      </c>
      <c r="V1143">
        <v>-103</v>
      </c>
      <c r="W1143">
        <v>-103</v>
      </c>
      <c r="X1143">
        <v>-103</v>
      </c>
      <c r="Y1143">
        <v>-103</v>
      </c>
      <c r="Z1143">
        <v>-103</v>
      </c>
      <c r="AA1143">
        <v>-103</v>
      </c>
      <c r="AC1143" s="180" t="str">
        <f t="shared" si="64"/>
        <v>828084-55504-M</v>
      </c>
      <c r="AD1143" s="181" t="str">
        <f>IF(B1143="NET","",IF(B1143="","",IFERROR(VLOOKUP(AC1143,EAN!$A:$B,2,FALSE),"MANGLER - MÅ OPPDATERE EAN-FANEN")))</f>
        <v>MANGLER - MÅ OPPDATERE EAN-FANEN</v>
      </c>
      <c r="AE1143" s="180">
        <f t="shared" si="62"/>
        <v>-103</v>
      </c>
      <c r="AF1143" s="180">
        <f t="shared" si="63"/>
        <v>-103</v>
      </c>
      <c r="AH1143" s="133" t="str">
        <f>IF(B1143="NET","",IFERROR(VLOOKUP(AD1143,'2) Order Form'!$W$9:$W$684,1,FALSE),"Ikke med I order form"))</f>
        <v>Ikke med I order form</v>
      </c>
      <c r="AJ1143" s="159"/>
      <c r="AK1143" s="149"/>
      <c r="AL1143" s="182"/>
      <c r="AM1143" s="182"/>
      <c r="AN1143" s="183"/>
    </row>
    <row r="1144" spans="1:40" x14ac:dyDescent="0.2">
      <c r="A1144">
        <v>828084</v>
      </c>
      <c r="B1144" t="s">
        <v>758</v>
      </c>
      <c r="C1144" t="s">
        <v>4226</v>
      </c>
      <c r="D1144" t="s">
        <v>4301</v>
      </c>
      <c r="E1144" t="s">
        <v>4299</v>
      </c>
      <c r="F1144" t="s">
        <v>67</v>
      </c>
      <c r="G1144" t="s">
        <v>128</v>
      </c>
      <c r="H1144">
        <v>-163</v>
      </c>
      <c r="I1144">
        <v>-163</v>
      </c>
      <c r="J1144">
        <v>-163</v>
      </c>
      <c r="K1144">
        <v>-163</v>
      </c>
      <c r="L1144">
        <v>-163</v>
      </c>
      <c r="M1144">
        <v>-163</v>
      </c>
      <c r="N1144">
        <v>-163</v>
      </c>
      <c r="O1144">
        <v>-163</v>
      </c>
      <c r="P1144">
        <v>-163</v>
      </c>
      <c r="Q1144">
        <v>-163</v>
      </c>
      <c r="R1144">
        <v>-163</v>
      </c>
      <c r="S1144">
        <v>-163</v>
      </c>
      <c r="T1144">
        <v>-163</v>
      </c>
      <c r="U1144">
        <v>-163</v>
      </c>
      <c r="V1144">
        <v>-163</v>
      </c>
      <c r="W1144">
        <v>-163</v>
      </c>
      <c r="X1144">
        <v>-163</v>
      </c>
      <c r="Y1144">
        <v>-163</v>
      </c>
      <c r="Z1144">
        <v>-163</v>
      </c>
      <c r="AA1144">
        <v>-163</v>
      </c>
      <c r="AC1144" s="180" t="str">
        <f t="shared" si="64"/>
        <v>828084-55504-L</v>
      </c>
      <c r="AD1144" s="181" t="str">
        <f>IF(B1144="NET","",IF(B1144="","",IFERROR(VLOOKUP(AC1144,EAN!$A:$B,2,FALSE),"MANGLER - MÅ OPPDATERE EAN-FANEN")))</f>
        <v>MANGLER - MÅ OPPDATERE EAN-FANEN</v>
      </c>
      <c r="AE1144" s="180">
        <f t="shared" si="62"/>
        <v>-163</v>
      </c>
      <c r="AF1144" s="180">
        <f t="shared" si="63"/>
        <v>-163</v>
      </c>
      <c r="AH1144" s="133" t="str">
        <f>IF(B1144="NET","",IFERROR(VLOOKUP(AD1144,'2) Order Form'!$W$9:$W$684,1,FALSE),"Ikke med I order form"))</f>
        <v>Ikke med I order form</v>
      </c>
      <c r="AJ1144" s="159"/>
      <c r="AK1144" s="149"/>
      <c r="AL1144" s="182"/>
      <c r="AM1144" s="182"/>
      <c r="AN1144" s="183"/>
    </row>
    <row r="1145" spans="1:40" x14ac:dyDescent="0.2">
      <c r="A1145">
        <v>828084</v>
      </c>
      <c r="B1145" t="s">
        <v>758</v>
      </c>
      <c r="C1145" t="s">
        <v>4226</v>
      </c>
      <c r="D1145" t="s">
        <v>4302</v>
      </c>
      <c r="E1145" t="s">
        <v>4299</v>
      </c>
      <c r="F1145" t="s">
        <v>68</v>
      </c>
      <c r="G1145" t="s">
        <v>128</v>
      </c>
      <c r="H1145">
        <v>-92</v>
      </c>
      <c r="I1145">
        <v>-92</v>
      </c>
      <c r="J1145">
        <v>-92</v>
      </c>
      <c r="K1145">
        <v>-92</v>
      </c>
      <c r="L1145">
        <v>-92</v>
      </c>
      <c r="M1145">
        <v>-92</v>
      </c>
      <c r="N1145">
        <v>-92</v>
      </c>
      <c r="O1145">
        <v>-92</v>
      </c>
      <c r="P1145">
        <v>-92</v>
      </c>
      <c r="Q1145">
        <v>-92</v>
      </c>
      <c r="R1145">
        <v>-92</v>
      </c>
      <c r="S1145">
        <v>-92</v>
      </c>
      <c r="T1145">
        <v>-92</v>
      </c>
      <c r="U1145">
        <v>-92</v>
      </c>
      <c r="V1145">
        <v>-92</v>
      </c>
      <c r="W1145">
        <v>-92</v>
      </c>
      <c r="X1145">
        <v>-92</v>
      </c>
      <c r="Y1145">
        <v>-92</v>
      </c>
      <c r="Z1145">
        <v>-92</v>
      </c>
      <c r="AA1145">
        <v>-92</v>
      </c>
      <c r="AC1145" s="180" t="str">
        <f t="shared" si="64"/>
        <v>828084-55504-XL</v>
      </c>
      <c r="AD1145" s="181" t="str">
        <f>IF(B1145="NET","",IF(B1145="","",IFERROR(VLOOKUP(AC1145,EAN!$A:$B,2,FALSE),"MANGLER - MÅ OPPDATERE EAN-FANEN")))</f>
        <v>MANGLER - MÅ OPPDATERE EAN-FANEN</v>
      </c>
      <c r="AE1145" s="180">
        <f t="shared" si="62"/>
        <v>-92</v>
      </c>
      <c r="AF1145" s="180">
        <f t="shared" si="63"/>
        <v>-92</v>
      </c>
      <c r="AH1145" s="133" t="str">
        <f>IF(B1145="NET","",IFERROR(VLOOKUP(AD1145,'2) Order Form'!$W$9:$W$684,1,FALSE),"Ikke med I order form"))</f>
        <v>Ikke med I order form</v>
      </c>
      <c r="AJ1145" s="159"/>
      <c r="AK1145" s="149"/>
      <c r="AL1145" s="182"/>
      <c r="AM1145" s="182"/>
      <c r="AN1145" s="183"/>
    </row>
    <row r="1146" spans="1:40" x14ac:dyDescent="0.2">
      <c r="A1146">
        <v>828084</v>
      </c>
      <c r="B1146" t="s">
        <v>758</v>
      </c>
      <c r="C1146" t="s">
        <v>4226</v>
      </c>
      <c r="D1146" t="s">
        <v>4309</v>
      </c>
      <c r="E1146" t="s">
        <v>4218</v>
      </c>
      <c r="F1146" t="s">
        <v>8</v>
      </c>
      <c r="G1146" t="s">
        <v>128</v>
      </c>
      <c r="H1146">
        <v>-2</v>
      </c>
      <c r="I1146">
        <v>-2</v>
      </c>
      <c r="J1146">
        <v>-2</v>
      </c>
      <c r="K1146">
        <v>-2</v>
      </c>
      <c r="L1146">
        <v>-2</v>
      </c>
      <c r="M1146">
        <v>-2</v>
      </c>
      <c r="N1146">
        <v>-2</v>
      </c>
      <c r="O1146">
        <v>-2</v>
      </c>
      <c r="P1146">
        <v>-2</v>
      </c>
      <c r="Q1146">
        <v>-2</v>
      </c>
      <c r="R1146">
        <v>-2</v>
      </c>
      <c r="S1146">
        <v>-2</v>
      </c>
      <c r="T1146">
        <v>-2</v>
      </c>
      <c r="U1146">
        <v>-2</v>
      </c>
      <c r="V1146">
        <v>-2</v>
      </c>
      <c r="W1146">
        <v>-2</v>
      </c>
      <c r="X1146">
        <v>-2</v>
      </c>
      <c r="Y1146">
        <v>-2</v>
      </c>
      <c r="Z1146">
        <v>-2</v>
      </c>
      <c r="AA1146">
        <v>-2</v>
      </c>
      <c r="AC1146" s="180" t="str">
        <f t="shared" si="64"/>
        <v>828084-78000-S</v>
      </c>
      <c r="AD1146" s="181" t="str">
        <f>IF(B1146="NET","",IF(B1146="","",IFERROR(VLOOKUP(AC1146,EAN!$A:$B,2,FALSE),"MANGLER - MÅ OPPDATERE EAN-FANEN")))</f>
        <v>MANGLER - MÅ OPPDATERE EAN-FANEN</v>
      </c>
      <c r="AE1146" s="180">
        <f t="shared" si="62"/>
        <v>-2</v>
      </c>
      <c r="AF1146" s="180">
        <f t="shared" si="63"/>
        <v>-2</v>
      </c>
      <c r="AH1146" s="133" t="str">
        <f>IF(B1146="NET","",IFERROR(VLOOKUP(AD1146,'2) Order Form'!$W$9:$W$684,1,FALSE),"Ikke med I order form"))</f>
        <v>Ikke med I order form</v>
      </c>
      <c r="AK1146" s="175"/>
      <c r="AL1146" s="171"/>
    </row>
    <row r="1147" spans="1:40" x14ac:dyDescent="0.2">
      <c r="A1147">
        <v>828084</v>
      </c>
      <c r="B1147" t="s">
        <v>758</v>
      </c>
      <c r="C1147" t="s">
        <v>4226</v>
      </c>
      <c r="D1147" t="s">
        <v>4310</v>
      </c>
      <c r="E1147" t="s">
        <v>4218</v>
      </c>
      <c r="F1147" t="s">
        <v>7</v>
      </c>
      <c r="G1147" t="s">
        <v>128</v>
      </c>
      <c r="H1147">
        <v>-3</v>
      </c>
      <c r="I1147">
        <v>-3</v>
      </c>
      <c r="J1147">
        <v>-3</v>
      </c>
      <c r="K1147">
        <v>-3</v>
      </c>
      <c r="L1147">
        <v>-3</v>
      </c>
      <c r="M1147">
        <v>-3</v>
      </c>
      <c r="N1147">
        <v>-3</v>
      </c>
      <c r="O1147">
        <v>-3</v>
      </c>
      <c r="P1147">
        <v>-3</v>
      </c>
      <c r="Q1147">
        <v>-3</v>
      </c>
      <c r="R1147">
        <v>-3</v>
      </c>
      <c r="S1147">
        <v>-3</v>
      </c>
      <c r="T1147">
        <v>-3</v>
      </c>
      <c r="U1147">
        <v>-3</v>
      </c>
      <c r="V1147">
        <v>-3</v>
      </c>
      <c r="W1147">
        <v>-3</v>
      </c>
      <c r="X1147">
        <v>-3</v>
      </c>
      <c r="Y1147">
        <v>-3</v>
      </c>
      <c r="Z1147">
        <v>-3</v>
      </c>
      <c r="AA1147">
        <v>-3</v>
      </c>
      <c r="AC1147" s="180" t="str">
        <f t="shared" si="64"/>
        <v>828084-78000-M</v>
      </c>
      <c r="AD1147" s="181" t="str">
        <f>IF(B1147="NET","",IF(B1147="","",IFERROR(VLOOKUP(AC1147,EAN!$A:$B,2,FALSE),"MANGLER - MÅ OPPDATERE EAN-FANEN")))</f>
        <v>MANGLER - MÅ OPPDATERE EAN-FANEN</v>
      </c>
      <c r="AE1147" s="180">
        <f t="shared" si="62"/>
        <v>-3</v>
      </c>
      <c r="AF1147" s="180">
        <f t="shared" si="63"/>
        <v>-3</v>
      </c>
      <c r="AH1147" s="133" t="str">
        <f>IF(B1147="NET","",IFERROR(VLOOKUP(AD1147,'2) Order Form'!$W$9:$W$684,1,FALSE),"Ikke med I order form"))</f>
        <v>Ikke med I order form</v>
      </c>
      <c r="AK1147" s="175"/>
      <c r="AL1147" s="171"/>
    </row>
    <row r="1148" spans="1:40" x14ac:dyDescent="0.2">
      <c r="A1148">
        <v>828084</v>
      </c>
      <c r="B1148" t="s">
        <v>758</v>
      </c>
      <c r="C1148" t="s">
        <v>4226</v>
      </c>
      <c r="D1148" t="s">
        <v>4311</v>
      </c>
      <c r="E1148" t="s">
        <v>4218</v>
      </c>
      <c r="F1148" t="s">
        <v>67</v>
      </c>
      <c r="G1148" t="s">
        <v>128</v>
      </c>
      <c r="H1148">
        <v>-3</v>
      </c>
      <c r="I1148">
        <v>-3</v>
      </c>
      <c r="J1148">
        <v>-3</v>
      </c>
      <c r="K1148">
        <v>-3</v>
      </c>
      <c r="L1148">
        <v>-3</v>
      </c>
      <c r="M1148">
        <v>-3</v>
      </c>
      <c r="N1148">
        <v>-3</v>
      </c>
      <c r="O1148">
        <v>-3</v>
      </c>
      <c r="P1148">
        <v>-3</v>
      </c>
      <c r="Q1148">
        <v>-3</v>
      </c>
      <c r="R1148">
        <v>-3</v>
      </c>
      <c r="S1148">
        <v>-3</v>
      </c>
      <c r="T1148">
        <v>-3</v>
      </c>
      <c r="U1148">
        <v>-3</v>
      </c>
      <c r="V1148">
        <v>-3</v>
      </c>
      <c r="W1148">
        <v>-3</v>
      </c>
      <c r="X1148">
        <v>-3</v>
      </c>
      <c r="Y1148">
        <v>-3</v>
      </c>
      <c r="Z1148">
        <v>-3</v>
      </c>
      <c r="AA1148">
        <v>-3</v>
      </c>
      <c r="AC1148" s="180" t="str">
        <f t="shared" si="64"/>
        <v>828084-78000-L</v>
      </c>
      <c r="AD1148" s="181" t="str">
        <f>IF(B1148="NET","",IF(B1148="","",IFERROR(VLOOKUP(AC1148,EAN!$A:$B,2,FALSE),"MANGLER - MÅ OPPDATERE EAN-FANEN")))</f>
        <v>MANGLER - MÅ OPPDATERE EAN-FANEN</v>
      </c>
      <c r="AE1148" s="180">
        <f t="shared" si="62"/>
        <v>-3</v>
      </c>
      <c r="AF1148" s="180">
        <f t="shared" si="63"/>
        <v>-3</v>
      </c>
      <c r="AH1148" s="133" t="str">
        <f>IF(B1148="NET","",IFERROR(VLOOKUP(AD1148,'2) Order Form'!$W$9:$W$684,1,FALSE),"Ikke med I order form"))</f>
        <v>Ikke med I order form</v>
      </c>
      <c r="AK1148" s="175"/>
      <c r="AL1148" s="171"/>
    </row>
    <row r="1149" spans="1:40" x14ac:dyDescent="0.2">
      <c r="A1149">
        <v>828084</v>
      </c>
      <c r="B1149" t="s">
        <v>758</v>
      </c>
      <c r="C1149" t="s">
        <v>4226</v>
      </c>
      <c r="D1149" t="s">
        <v>4312</v>
      </c>
      <c r="E1149" t="s">
        <v>4218</v>
      </c>
      <c r="F1149" t="s">
        <v>68</v>
      </c>
      <c r="G1149" t="s">
        <v>128</v>
      </c>
      <c r="H1149">
        <v>-2</v>
      </c>
      <c r="I1149">
        <v>-2</v>
      </c>
      <c r="J1149">
        <v>-2</v>
      </c>
      <c r="K1149">
        <v>-2</v>
      </c>
      <c r="L1149">
        <v>-2</v>
      </c>
      <c r="M1149">
        <v>-2</v>
      </c>
      <c r="N1149">
        <v>-2</v>
      </c>
      <c r="O1149">
        <v>-2</v>
      </c>
      <c r="P1149">
        <v>-2</v>
      </c>
      <c r="Q1149">
        <v>-2</v>
      </c>
      <c r="R1149">
        <v>-2</v>
      </c>
      <c r="S1149">
        <v>-2</v>
      </c>
      <c r="T1149">
        <v>-2</v>
      </c>
      <c r="U1149">
        <v>-2</v>
      </c>
      <c r="V1149">
        <v>-2</v>
      </c>
      <c r="W1149">
        <v>-2</v>
      </c>
      <c r="X1149">
        <v>-2</v>
      </c>
      <c r="Y1149">
        <v>-2</v>
      </c>
      <c r="Z1149">
        <v>-2</v>
      </c>
      <c r="AA1149">
        <v>-2</v>
      </c>
      <c r="AC1149" s="180" t="str">
        <f t="shared" si="64"/>
        <v>828084-78000-XL</v>
      </c>
      <c r="AD1149" s="181" t="str">
        <f>IF(B1149="NET","",IF(B1149="","",IFERROR(VLOOKUP(AC1149,EAN!$A:$B,2,FALSE),"MANGLER - MÅ OPPDATERE EAN-FANEN")))</f>
        <v>MANGLER - MÅ OPPDATERE EAN-FANEN</v>
      </c>
      <c r="AE1149" s="180">
        <f t="shared" si="62"/>
        <v>-2</v>
      </c>
      <c r="AF1149" s="180">
        <f t="shared" si="63"/>
        <v>-2</v>
      </c>
      <c r="AH1149" s="133" t="str">
        <f>IF(B1149="NET","",IFERROR(VLOOKUP(AD1149,'2) Order Form'!$W$9:$W$684,1,FALSE),"Ikke med I order form"))</f>
        <v>Ikke med I order form</v>
      </c>
      <c r="AK1149" s="175"/>
      <c r="AL1149" s="171"/>
    </row>
    <row r="1150" spans="1:40" x14ac:dyDescent="0.2">
      <c r="A1150">
        <v>828084</v>
      </c>
      <c r="B1150" t="s">
        <v>758</v>
      </c>
      <c r="C1150" t="s">
        <v>4226</v>
      </c>
      <c r="D1150" t="s">
        <v>142</v>
      </c>
      <c r="E1150" t="s">
        <v>94</v>
      </c>
      <c r="F1150" t="s">
        <v>8</v>
      </c>
      <c r="G1150" t="s">
        <v>128</v>
      </c>
      <c r="H1150">
        <v>-35</v>
      </c>
      <c r="I1150">
        <v>-35</v>
      </c>
      <c r="J1150">
        <v>-35</v>
      </c>
      <c r="K1150">
        <v>-35</v>
      </c>
      <c r="L1150">
        <v>-35</v>
      </c>
      <c r="M1150">
        <v>-35</v>
      </c>
      <c r="N1150">
        <v>-35</v>
      </c>
      <c r="O1150">
        <v>-35</v>
      </c>
      <c r="P1150">
        <v>-35</v>
      </c>
      <c r="Q1150">
        <v>-35</v>
      </c>
      <c r="R1150">
        <v>-35</v>
      </c>
      <c r="S1150">
        <v>-35</v>
      </c>
      <c r="T1150">
        <v>-35</v>
      </c>
      <c r="U1150">
        <v>-35</v>
      </c>
      <c r="V1150">
        <v>-35</v>
      </c>
      <c r="W1150">
        <v>-35</v>
      </c>
      <c r="X1150">
        <v>-35</v>
      </c>
      <c r="Y1150">
        <v>-35</v>
      </c>
      <c r="Z1150">
        <v>-35</v>
      </c>
      <c r="AA1150">
        <v>-35</v>
      </c>
      <c r="AC1150" s="180" t="str">
        <f t="shared" si="64"/>
        <v>828084-BLACK-S</v>
      </c>
      <c r="AD1150" s="181">
        <f>IF(B1150="NET","",IF(B1150="","",IFERROR(VLOOKUP(AC1150,EAN!$A:$B,2,FALSE),"MANGLER - MÅ OPPDATERE EAN-FANEN")))</f>
        <v>7048652276353</v>
      </c>
      <c r="AE1150" s="180">
        <f t="shared" si="62"/>
        <v>-35</v>
      </c>
      <c r="AF1150" s="180">
        <f t="shared" si="63"/>
        <v>-35</v>
      </c>
      <c r="AH1150" s="133">
        <f>IF(B1150="NET","",IFERROR(VLOOKUP(AD1150,'2) Order Form'!$W$9:$W$684,1,FALSE),"Ikke med I order form"))</f>
        <v>7048652276353</v>
      </c>
      <c r="AK1150" s="175"/>
      <c r="AL1150" s="171"/>
    </row>
    <row r="1151" spans="1:40" x14ac:dyDescent="0.2">
      <c r="A1151">
        <v>828084</v>
      </c>
      <c r="B1151" t="s">
        <v>758</v>
      </c>
      <c r="C1151" t="s">
        <v>4226</v>
      </c>
      <c r="D1151" t="s">
        <v>143</v>
      </c>
      <c r="E1151" t="s">
        <v>94</v>
      </c>
      <c r="F1151" t="s">
        <v>7</v>
      </c>
      <c r="G1151" t="s">
        <v>128</v>
      </c>
      <c r="H1151">
        <v>-74</v>
      </c>
      <c r="I1151">
        <v>-74</v>
      </c>
      <c r="J1151">
        <v>-74</v>
      </c>
      <c r="K1151">
        <v>-74</v>
      </c>
      <c r="L1151">
        <v>-74</v>
      </c>
      <c r="M1151">
        <v>-74</v>
      </c>
      <c r="N1151">
        <v>-74</v>
      </c>
      <c r="O1151">
        <v>-74</v>
      </c>
      <c r="P1151">
        <v>-74</v>
      </c>
      <c r="Q1151">
        <v>-74</v>
      </c>
      <c r="R1151">
        <v>-74</v>
      </c>
      <c r="S1151">
        <v>-74</v>
      </c>
      <c r="T1151">
        <v>-74</v>
      </c>
      <c r="U1151">
        <v>-74</v>
      </c>
      <c r="V1151">
        <v>-74</v>
      </c>
      <c r="W1151">
        <v>-74</v>
      </c>
      <c r="X1151">
        <v>-74</v>
      </c>
      <c r="Y1151">
        <v>-74</v>
      </c>
      <c r="Z1151">
        <v>-74</v>
      </c>
      <c r="AA1151">
        <v>-74</v>
      </c>
      <c r="AC1151" s="180" t="str">
        <f t="shared" si="64"/>
        <v>828084-BLACK-M</v>
      </c>
      <c r="AD1151" s="181">
        <f>IF(B1151="NET","",IF(B1151="","",IFERROR(VLOOKUP(AC1151,EAN!$A:$B,2,FALSE),"MANGLER - MÅ OPPDATERE EAN-FANEN")))</f>
        <v>7048652276346</v>
      </c>
      <c r="AE1151" s="180">
        <f t="shared" si="62"/>
        <v>-74</v>
      </c>
      <c r="AF1151" s="180">
        <f t="shared" si="63"/>
        <v>-74</v>
      </c>
      <c r="AH1151" s="149">
        <f>IF(B1151="NET","",IFERROR(VLOOKUP(AD1151,'2) Order Form'!$W$9:$W$684,1,FALSE),"Ikke med I order form"))</f>
        <v>7048652276346</v>
      </c>
      <c r="AI1151" s="171"/>
      <c r="AJ1151" s="171"/>
      <c r="AK1151" s="175"/>
      <c r="AL1151" s="171"/>
    </row>
    <row r="1152" spans="1:40" x14ac:dyDescent="0.2">
      <c r="A1152">
        <v>828084</v>
      </c>
      <c r="B1152" t="s">
        <v>758</v>
      </c>
      <c r="C1152" t="s">
        <v>4226</v>
      </c>
      <c r="D1152" t="s">
        <v>144</v>
      </c>
      <c r="E1152" t="s">
        <v>94</v>
      </c>
      <c r="F1152" t="s">
        <v>67</v>
      </c>
      <c r="G1152" t="s">
        <v>128</v>
      </c>
      <c r="H1152">
        <v>-21</v>
      </c>
      <c r="I1152">
        <v>-21</v>
      </c>
      <c r="J1152">
        <v>-21</v>
      </c>
      <c r="K1152">
        <v>-21</v>
      </c>
      <c r="L1152">
        <v>-21</v>
      </c>
      <c r="M1152">
        <v>-21</v>
      </c>
      <c r="N1152">
        <v>-21</v>
      </c>
      <c r="O1152">
        <v>-21</v>
      </c>
      <c r="P1152">
        <v>-21</v>
      </c>
      <c r="Q1152">
        <v>-21</v>
      </c>
      <c r="R1152">
        <v>-21</v>
      </c>
      <c r="S1152">
        <v>-21</v>
      </c>
      <c r="T1152">
        <v>-21</v>
      </c>
      <c r="U1152">
        <v>-21</v>
      </c>
      <c r="V1152">
        <v>-21</v>
      </c>
      <c r="W1152">
        <v>-21</v>
      </c>
      <c r="X1152">
        <v>-21</v>
      </c>
      <c r="Y1152">
        <v>-21</v>
      </c>
      <c r="Z1152">
        <v>-21</v>
      </c>
      <c r="AA1152">
        <v>-21</v>
      </c>
      <c r="AC1152" s="180" t="str">
        <f t="shared" si="64"/>
        <v>828084-BLACK-L</v>
      </c>
      <c r="AD1152" s="181">
        <f>IF(B1152="NET","",IF(B1152="","",IFERROR(VLOOKUP(AC1152,EAN!$A:$B,2,FALSE),"MANGLER - MÅ OPPDATERE EAN-FANEN")))</f>
        <v>7048652276339</v>
      </c>
      <c r="AE1152" s="180">
        <f t="shared" si="62"/>
        <v>-21</v>
      </c>
      <c r="AF1152" s="180">
        <f t="shared" si="63"/>
        <v>-21</v>
      </c>
      <c r="AH1152" s="149">
        <f>IF(B1152="NET","",IFERROR(VLOOKUP(AD1152,'2) Order Form'!$W$9:$W$684,1,FALSE),"Ikke med I order form"))</f>
        <v>7048652276339</v>
      </c>
      <c r="AI1152" s="171"/>
      <c r="AJ1152" s="171"/>
      <c r="AK1152" s="175"/>
      <c r="AL1152" s="171"/>
    </row>
    <row r="1153" spans="1:38" x14ac:dyDescent="0.2">
      <c r="A1153">
        <v>828084</v>
      </c>
      <c r="B1153" t="s">
        <v>758</v>
      </c>
      <c r="C1153" t="s">
        <v>4226</v>
      </c>
      <c r="D1153" t="s">
        <v>145</v>
      </c>
      <c r="E1153" t="s">
        <v>94</v>
      </c>
      <c r="F1153" t="s">
        <v>68</v>
      </c>
      <c r="G1153" t="s">
        <v>128</v>
      </c>
      <c r="H1153">
        <v>-95</v>
      </c>
      <c r="I1153">
        <v>-95</v>
      </c>
      <c r="J1153">
        <v>-95</v>
      </c>
      <c r="K1153">
        <v>-95</v>
      </c>
      <c r="L1153">
        <v>-95</v>
      </c>
      <c r="M1153">
        <v>-95</v>
      </c>
      <c r="N1153">
        <v>-95</v>
      </c>
      <c r="O1153">
        <v>-95</v>
      </c>
      <c r="P1153">
        <v>-95</v>
      </c>
      <c r="Q1153">
        <v>-95</v>
      </c>
      <c r="R1153">
        <v>-95</v>
      </c>
      <c r="S1153">
        <v>-95</v>
      </c>
      <c r="T1153">
        <v>-95</v>
      </c>
      <c r="U1153">
        <v>-95</v>
      </c>
      <c r="V1153">
        <v>-95</v>
      </c>
      <c r="W1153">
        <v>-95</v>
      </c>
      <c r="X1153">
        <v>-95</v>
      </c>
      <c r="Y1153">
        <v>-95</v>
      </c>
      <c r="Z1153">
        <v>-95</v>
      </c>
      <c r="AA1153">
        <v>-95</v>
      </c>
      <c r="AC1153" s="180" t="str">
        <f t="shared" si="64"/>
        <v>828084-BLACK-XL</v>
      </c>
      <c r="AD1153" s="181">
        <f>IF(B1153="NET","",IF(B1153="","",IFERROR(VLOOKUP(AC1153,EAN!$A:$B,2,FALSE),"MANGLER - MÅ OPPDATERE EAN-FANEN")))</f>
        <v>7048652276360</v>
      </c>
      <c r="AE1153" s="180">
        <f t="shared" si="62"/>
        <v>-95</v>
      </c>
      <c r="AF1153" s="180">
        <f t="shared" si="63"/>
        <v>-95</v>
      </c>
      <c r="AH1153" s="149">
        <f>IF(B1153="NET","",IFERROR(VLOOKUP(AD1153,'2) Order Form'!$W$9:$W$684,1,FALSE),"Ikke med I order form"))</f>
        <v>7048652276360</v>
      </c>
      <c r="AI1153" s="171"/>
      <c r="AJ1153" s="171"/>
      <c r="AK1153" s="175"/>
      <c r="AL1153" s="171"/>
    </row>
    <row r="1154" spans="1:38" x14ac:dyDescent="0.2">
      <c r="A1154">
        <v>828084</v>
      </c>
      <c r="B1154" t="s">
        <v>758</v>
      </c>
      <c r="C1154" t="s">
        <v>4226</v>
      </c>
      <c r="D1154" t="s">
        <v>744</v>
      </c>
      <c r="E1154" t="s">
        <v>516</v>
      </c>
      <c r="F1154" t="s">
        <v>8</v>
      </c>
      <c r="G1154" t="s">
        <v>401</v>
      </c>
      <c r="H1154">
        <v>1</v>
      </c>
      <c r="I1154">
        <v>1</v>
      </c>
      <c r="J1154">
        <v>1</v>
      </c>
      <c r="K1154">
        <v>1</v>
      </c>
      <c r="L1154">
        <v>1</v>
      </c>
      <c r="M1154">
        <v>1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C1154" s="180" t="str">
        <f t="shared" si="64"/>
        <v>828084-EHRED-S</v>
      </c>
      <c r="AD1154" s="181">
        <f>IF(B1154="NET","",IF(B1154="","",IFERROR(VLOOKUP(AC1154,EAN!$A:$B,2,FALSE),"MANGLER - MÅ OPPDATERE EAN-FANEN")))</f>
        <v>7048652276391</v>
      </c>
      <c r="AE1154" s="180">
        <f t="shared" si="62"/>
        <v>1</v>
      </c>
      <c r="AF1154" s="180">
        <f t="shared" si="63"/>
        <v>1</v>
      </c>
      <c r="AH1154" s="133" t="str">
        <f>IF(B1154="NET","",IFERROR(VLOOKUP(AD1154,'2) Order Form'!$W$9:$W$684,1,FALSE),"Ikke med I order form"))</f>
        <v>Ikke med I order form</v>
      </c>
      <c r="AK1154" s="175"/>
      <c r="AL1154" s="171"/>
    </row>
    <row r="1155" spans="1:38" x14ac:dyDescent="0.2">
      <c r="A1155">
        <v>828084</v>
      </c>
      <c r="B1155" t="s">
        <v>758</v>
      </c>
      <c r="C1155" t="s">
        <v>4226</v>
      </c>
      <c r="D1155" t="s">
        <v>745</v>
      </c>
      <c r="E1155" t="s">
        <v>516</v>
      </c>
      <c r="F1155" t="s">
        <v>7</v>
      </c>
      <c r="G1155" t="s">
        <v>401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C1155" s="180" t="str">
        <f t="shared" si="64"/>
        <v>828084-EHRED-M</v>
      </c>
      <c r="AD1155" s="181">
        <f>IF(B1155="NET","",IF(B1155="","",IFERROR(VLOOKUP(AC1155,EAN!$A:$B,2,FALSE),"MANGLER - MÅ OPPDATERE EAN-FANEN")))</f>
        <v>7048652276384</v>
      </c>
      <c r="AE1155" s="180">
        <f t="shared" si="62"/>
        <v>0</v>
      </c>
      <c r="AF1155" s="180">
        <f t="shared" si="63"/>
        <v>0</v>
      </c>
      <c r="AH1155" s="133" t="str">
        <f>IF(B1155="NET","",IFERROR(VLOOKUP(AD1155,'2) Order Form'!$W$9:$W$684,1,FALSE),"Ikke med I order form"))</f>
        <v>Ikke med I order form</v>
      </c>
      <c r="AK1155" s="175"/>
      <c r="AL1155" s="171"/>
    </row>
    <row r="1156" spans="1:38" x14ac:dyDescent="0.2">
      <c r="A1156">
        <v>828084</v>
      </c>
      <c r="B1156" t="s">
        <v>758</v>
      </c>
      <c r="C1156" t="s">
        <v>4226</v>
      </c>
      <c r="D1156" t="s">
        <v>746</v>
      </c>
      <c r="E1156" t="s">
        <v>516</v>
      </c>
      <c r="F1156" t="s">
        <v>67</v>
      </c>
      <c r="G1156" t="s">
        <v>401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C1156" s="180" t="str">
        <f t="shared" si="64"/>
        <v>828084-EHRED-L</v>
      </c>
      <c r="AD1156" s="181">
        <f>IF(B1156="NET","",IF(B1156="","",IFERROR(VLOOKUP(AC1156,EAN!$A:$B,2,FALSE),"MANGLER - MÅ OPPDATERE EAN-FANEN")))</f>
        <v>7048652276377</v>
      </c>
      <c r="AE1156" s="180">
        <f t="shared" si="62"/>
        <v>0</v>
      </c>
      <c r="AF1156" s="180">
        <f t="shared" si="63"/>
        <v>0</v>
      </c>
      <c r="AH1156" s="133" t="str">
        <f>IF(B1156="NET","",IFERROR(VLOOKUP(AD1156,'2) Order Form'!$W$9:$W$684,1,FALSE),"Ikke med I order form"))</f>
        <v>Ikke med I order form</v>
      </c>
      <c r="AK1156" s="175"/>
      <c r="AL1156" s="171"/>
    </row>
    <row r="1157" spans="1:38" x14ac:dyDescent="0.2">
      <c r="A1157">
        <v>828084</v>
      </c>
      <c r="B1157" t="s">
        <v>758</v>
      </c>
      <c r="C1157" t="s">
        <v>4226</v>
      </c>
      <c r="D1157" t="s">
        <v>747</v>
      </c>
      <c r="E1157" t="s">
        <v>516</v>
      </c>
      <c r="F1157" t="s">
        <v>68</v>
      </c>
      <c r="G1157" t="s">
        <v>401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C1157" s="180" t="str">
        <f t="shared" si="64"/>
        <v>828084-EHRED-XL</v>
      </c>
      <c r="AD1157" s="181">
        <f>IF(B1157="NET","",IF(B1157="","",IFERROR(VLOOKUP(AC1157,EAN!$A:$B,2,FALSE),"MANGLER - MÅ OPPDATERE EAN-FANEN")))</f>
        <v>7048652276407</v>
      </c>
      <c r="AE1157" s="180">
        <f t="shared" ref="AE1157:AE1220" si="65">H1157</f>
        <v>0</v>
      </c>
      <c r="AF1157" s="180">
        <f t="shared" ref="AF1157:AF1220" si="66">AA1157</f>
        <v>0</v>
      </c>
      <c r="AH1157" s="133" t="str">
        <f>IF(B1157="NET","",IFERROR(VLOOKUP(AD1157,'2) Order Form'!$W$9:$W$684,1,FALSE),"Ikke med I order form"))</f>
        <v>Ikke med I order form</v>
      </c>
      <c r="AK1157" s="175"/>
      <c r="AL1157" s="171"/>
    </row>
    <row r="1158" spans="1:38" x14ac:dyDescent="0.2">
      <c r="A1158">
        <v>828084</v>
      </c>
      <c r="B1158" t="s">
        <v>758</v>
      </c>
      <c r="C1158" t="s">
        <v>4226</v>
      </c>
      <c r="D1158" t="s">
        <v>751</v>
      </c>
      <c r="E1158" t="s">
        <v>752</v>
      </c>
      <c r="F1158" t="s">
        <v>8</v>
      </c>
      <c r="G1158" t="s">
        <v>401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C1158" s="180" t="str">
        <f t="shared" ref="AC1158:AC1221" si="67">CONCATENATE(A1158,"-",D1158)</f>
        <v>828084-MOSS-S</v>
      </c>
      <c r="AD1158" s="181">
        <f>IF(B1158="NET","",IF(B1158="","",IFERROR(VLOOKUP(AC1158,EAN!$A:$B,2,FALSE),"MANGLER - MÅ OPPDATERE EAN-FANEN")))</f>
        <v>7048652538314</v>
      </c>
      <c r="AE1158" s="180">
        <f t="shared" si="65"/>
        <v>0</v>
      </c>
      <c r="AF1158" s="180">
        <f t="shared" si="66"/>
        <v>0</v>
      </c>
      <c r="AH1158" s="133">
        <f>IF(B1158="NET","",IFERROR(VLOOKUP(AD1158,'2) Order Form'!$W$9:$W$684,1,FALSE),"Ikke med I order form"))</f>
        <v>7048652538314</v>
      </c>
      <c r="AK1158" s="175"/>
      <c r="AL1158" s="171"/>
    </row>
    <row r="1159" spans="1:38" x14ac:dyDescent="0.2">
      <c r="A1159">
        <v>828084</v>
      </c>
      <c r="B1159" t="s">
        <v>758</v>
      </c>
      <c r="C1159" t="s">
        <v>4226</v>
      </c>
      <c r="D1159" t="s">
        <v>753</v>
      </c>
      <c r="E1159" t="s">
        <v>752</v>
      </c>
      <c r="F1159" t="s">
        <v>7</v>
      </c>
      <c r="G1159" t="s">
        <v>401</v>
      </c>
      <c r="H1159">
        <v>23</v>
      </c>
      <c r="I1159">
        <v>23</v>
      </c>
      <c r="J1159">
        <v>23</v>
      </c>
      <c r="K1159">
        <v>23</v>
      </c>
      <c r="L1159">
        <v>23</v>
      </c>
      <c r="M1159">
        <v>23</v>
      </c>
      <c r="N1159">
        <v>23</v>
      </c>
      <c r="O1159">
        <v>23</v>
      </c>
      <c r="P1159">
        <v>23</v>
      </c>
      <c r="Q1159">
        <v>23</v>
      </c>
      <c r="R1159">
        <v>23</v>
      </c>
      <c r="S1159">
        <v>23</v>
      </c>
      <c r="T1159">
        <v>23</v>
      </c>
      <c r="U1159">
        <v>23</v>
      </c>
      <c r="V1159">
        <v>23</v>
      </c>
      <c r="W1159">
        <v>23</v>
      </c>
      <c r="X1159">
        <v>23</v>
      </c>
      <c r="Y1159">
        <v>23</v>
      </c>
      <c r="Z1159">
        <v>23</v>
      </c>
      <c r="AA1159">
        <v>23</v>
      </c>
      <c r="AC1159" s="180" t="str">
        <f t="shared" si="67"/>
        <v>828084-MOSS-M</v>
      </c>
      <c r="AD1159" s="181">
        <f>IF(B1159="NET","",IF(B1159="","",IFERROR(VLOOKUP(AC1159,EAN!$A:$B,2,FALSE),"MANGLER - MÅ OPPDATERE EAN-FANEN")))</f>
        <v>7048652538307</v>
      </c>
      <c r="AE1159" s="180">
        <f t="shared" si="65"/>
        <v>23</v>
      </c>
      <c r="AF1159" s="180">
        <f t="shared" si="66"/>
        <v>23</v>
      </c>
      <c r="AH1159" s="133">
        <f>IF(B1159="NET","",IFERROR(VLOOKUP(AD1159,'2) Order Form'!$W$9:$W$684,1,FALSE),"Ikke med I order form"))</f>
        <v>7048652538307</v>
      </c>
      <c r="AK1159" s="175"/>
      <c r="AL1159" s="171"/>
    </row>
    <row r="1160" spans="1:38" x14ac:dyDescent="0.2">
      <c r="A1160">
        <v>828084</v>
      </c>
      <c r="B1160" t="s">
        <v>758</v>
      </c>
      <c r="C1160" t="s">
        <v>4226</v>
      </c>
      <c r="D1160" t="s">
        <v>754</v>
      </c>
      <c r="E1160" t="s">
        <v>752</v>
      </c>
      <c r="F1160" t="s">
        <v>67</v>
      </c>
      <c r="G1160" t="s">
        <v>401</v>
      </c>
      <c r="H1160">
        <v>87</v>
      </c>
      <c r="I1160">
        <v>87</v>
      </c>
      <c r="J1160">
        <v>87</v>
      </c>
      <c r="K1160">
        <v>87</v>
      </c>
      <c r="L1160">
        <v>87</v>
      </c>
      <c r="M1160">
        <v>87</v>
      </c>
      <c r="N1160">
        <v>87</v>
      </c>
      <c r="O1160">
        <v>87</v>
      </c>
      <c r="P1160">
        <v>87</v>
      </c>
      <c r="Q1160">
        <v>87</v>
      </c>
      <c r="R1160">
        <v>87</v>
      </c>
      <c r="S1160">
        <v>87</v>
      </c>
      <c r="T1160">
        <v>87</v>
      </c>
      <c r="U1160">
        <v>87</v>
      </c>
      <c r="V1160">
        <v>87</v>
      </c>
      <c r="W1160">
        <v>87</v>
      </c>
      <c r="X1160">
        <v>87</v>
      </c>
      <c r="Y1160">
        <v>87</v>
      </c>
      <c r="Z1160">
        <v>87</v>
      </c>
      <c r="AA1160">
        <v>87</v>
      </c>
      <c r="AC1160" s="180" t="str">
        <f t="shared" si="67"/>
        <v>828084-MOSS-L</v>
      </c>
      <c r="AD1160" s="181">
        <f>IF(B1160="NET","",IF(B1160="","",IFERROR(VLOOKUP(AC1160,EAN!$A:$B,2,FALSE),"MANGLER - MÅ OPPDATERE EAN-FANEN")))</f>
        <v>7048652538291</v>
      </c>
      <c r="AE1160" s="180">
        <f t="shared" si="65"/>
        <v>87</v>
      </c>
      <c r="AF1160" s="180">
        <f t="shared" si="66"/>
        <v>87</v>
      </c>
      <c r="AH1160" s="133">
        <f>IF(B1160="NET","",IFERROR(VLOOKUP(AD1160,'2) Order Form'!$W$9:$W$684,1,FALSE),"Ikke med I order form"))</f>
        <v>7048652538291</v>
      </c>
      <c r="AK1160" s="175"/>
      <c r="AL1160" s="171"/>
    </row>
    <row r="1161" spans="1:38" x14ac:dyDescent="0.2">
      <c r="A1161">
        <v>828084</v>
      </c>
      <c r="B1161" t="s">
        <v>758</v>
      </c>
      <c r="C1161" t="s">
        <v>4226</v>
      </c>
      <c r="D1161" t="s">
        <v>755</v>
      </c>
      <c r="E1161" t="s">
        <v>752</v>
      </c>
      <c r="F1161" t="s">
        <v>68</v>
      </c>
      <c r="G1161" t="s">
        <v>401</v>
      </c>
      <c r="H1161">
        <v>3</v>
      </c>
      <c r="I1161">
        <v>3</v>
      </c>
      <c r="J1161">
        <v>3</v>
      </c>
      <c r="K1161">
        <v>3</v>
      </c>
      <c r="L1161">
        <v>3</v>
      </c>
      <c r="M1161">
        <v>3</v>
      </c>
      <c r="N1161">
        <v>3</v>
      </c>
      <c r="O1161">
        <v>3</v>
      </c>
      <c r="P1161">
        <v>3</v>
      </c>
      <c r="Q1161">
        <v>3</v>
      </c>
      <c r="R1161">
        <v>3</v>
      </c>
      <c r="S1161">
        <v>3</v>
      </c>
      <c r="T1161">
        <v>3</v>
      </c>
      <c r="U1161">
        <v>3</v>
      </c>
      <c r="V1161">
        <v>3</v>
      </c>
      <c r="W1161">
        <v>3</v>
      </c>
      <c r="X1161">
        <v>3</v>
      </c>
      <c r="Y1161">
        <v>3</v>
      </c>
      <c r="Z1161">
        <v>3</v>
      </c>
      <c r="AA1161">
        <v>3</v>
      </c>
      <c r="AC1161" s="180" t="str">
        <f t="shared" si="67"/>
        <v>828084-MOSS-XL</v>
      </c>
      <c r="AD1161" s="181">
        <f>IF(B1161="NET","",IF(B1161="","",IFERROR(VLOOKUP(AC1161,EAN!$A:$B,2,FALSE),"MANGLER - MÅ OPPDATERE EAN-FANEN")))</f>
        <v>7048652538321</v>
      </c>
      <c r="AE1161" s="180">
        <f t="shared" si="65"/>
        <v>3</v>
      </c>
      <c r="AF1161" s="180">
        <f t="shared" si="66"/>
        <v>3</v>
      </c>
      <c r="AH1161" s="133">
        <f>IF(B1161="NET","",IFERROR(VLOOKUP(AD1161,'2) Order Form'!$W$9:$W$684,1,FALSE),"Ikke med I order form"))</f>
        <v>7048652538321</v>
      </c>
      <c r="AK1161" s="175"/>
      <c r="AL1161" s="171"/>
    </row>
    <row r="1162" spans="1:38" x14ac:dyDescent="0.2">
      <c r="A1162">
        <v>828084</v>
      </c>
      <c r="B1162" t="s">
        <v>758</v>
      </c>
      <c r="C1162" t="s">
        <v>4226</v>
      </c>
      <c r="D1162" t="s">
        <v>162</v>
      </c>
      <c r="E1162" t="s">
        <v>133</v>
      </c>
      <c r="F1162" t="s">
        <v>8</v>
      </c>
      <c r="G1162" t="s">
        <v>401</v>
      </c>
      <c r="H1162">
        <v>53</v>
      </c>
      <c r="I1162">
        <v>53</v>
      </c>
      <c r="J1162">
        <v>53</v>
      </c>
      <c r="K1162">
        <v>53</v>
      </c>
      <c r="L1162">
        <v>53</v>
      </c>
      <c r="M1162">
        <v>53</v>
      </c>
      <c r="N1162">
        <v>53</v>
      </c>
      <c r="O1162">
        <v>53</v>
      </c>
      <c r="P1162">
        <v>53</v>
      </c>
      <c r="Q1162">
        <v>53</v>
      </c>
      <c r="R1162">
        <v>53</v>
      </c>
      <c r="S1162">
        <v>53</v>
      </c>
      <c r="T1162">
        <v>53</v>
      </c>
      <c r="U1162">
        <v>53</v>
      </c>
      <c r="V1162">
        <v>53</v>
      </c>
      <c r="W1162">
        <v>53</v>
      </c>
      <c r="X1162">
        <v>53</v>
      </c>
      <c r="Y1162">
        <v>53</v>
      </c>
      <c r="Z1162">
        <v>53</v>
      </c>
      <c r="AA1162">
        <v>53</v>
      </c>
      <c r="AC1162" s="180" t="str">
        <f t="shared" si="67"/>
        <v>828084-ONBLU-S</v>
      </c>
      <c r="AD1162" s="181">
        <f>IF(B1162="NET","",IF(B1162="","",IFERROR(VLOOKUP(AC1162,EAN!$A:$B,2,FALSE),"MANGLER - MÅ OPPDATERE EAN-FANEN")))</f>
        <v>7048652276476</v>
      </c>
      <c r="AE1162" s="180">
        <f t="shared" si="65"/>
        <v>53</v>
      </c>
      <c r="AF1162" s="180">
        <f t="shared" si="66"/>
        <v>53</v>
      </c>
      <c r="AH1162" s="133" t="str">
        <f>IF(B1162="NET","",IFERROR(VLOOKUP(AD1162,'2) Order Form'!$W$9:$W$684,1,FALSE),"Ikke med I order form"))</f>
        <v>Ikke med I order form</v>
      </c>
      <c r="AK1162" s="175"/>
      <c r="AL1162" s="171"/>
    </row>
    <row r="1163" spans="1:38" x14ac:dyDescent="0.2">
      <c r="A1163">
        <v>828084</v>
      </c>
      <c r="B1163" t="s">
        <v>758</v>
      </c>
      <c r="C1163" t="s">
        <v>4226</v>
      </c>
      <c r="D1163" t="s">
        <v>163</v>
      </c>
      <c r="E1163" t="s">
        <v>133</v>
      </c>
      <c r="F1163" t="s">
        <v>7</v>
      </c>
      <c r="G1163" t="s">
        <v>401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C1163" s="180" t="str">
        <f t="shared" si="67"/>
        <v>828084-ONBLU-M</v>
      </c>
      <c r="AD1163" s="181">
        <f>IF(B1163="NET","",IF(B1163="","",IFERROR(VLOOKUP(AC1163,EAN!$A:$B,2,FALSE),"MANGLER - MÅ OPPDATERE EAN-FANEN")))</f>
        <v>7048652276469</v>
      </c>
      <c r="AE1163" s="180">
        <f t="shared" si="65"/>
        <v>0</v>
      </c>
      <c r="AF1163" s="180">
        <f t="shared" si="66"/>
        <v>0</v>
      </c>
      <c r="AH1163" s="133" t="str">
        <f>IF(B1163="NET","",IFERROR(VLOOKUP(AD1163,'2) Order Form'!$W$9:$W$684,1,FALSE),"Ikke med I order form"))</f>
        <v>Ikke med I order form</v>
      </c>
      <c r="AK1163" s="175"/>
      <c r="AL1163" s="171"/>
    </row>
    <row r="1164" spans="1:38" x14ac:dyDescent="0.2">
      <c r="A1164">
        <v>828084</v>
      </c>
      <c r="B1164" t="s">
        <v>758</v>
      </c>
      <c r="C1164" t="s">
        <v>4226</v>
      </c>
      <c r="D1164" t="s">
        <v>164</v>
      </c>
      <c r="E1164" t="s">
        <v>133</v>
      </c>
      <c r="F1164" t="s">
        <v>67</v>
      </c>
      <c r="G1164" t="s">
        <v>401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C1164" s="180" t="str">
        <f t="shared" si="67"/>
        <v>828084-ONBLU-L</v>
      </c>
      <c r="AD1164" s="181">
        <f>IF(B1164="NET","",IF(B1164="","",IFERROR(VLOOKUP(AC1164,EAN!$A:$B,2,FALSE),"MANGLER - MÅ OPPDATERE EAN-FANEN")))</f>
        <v>7048652276452</v>
      </c>
      <c r="AE1164" s="180">
        <f t="shared" si="65"/>
        <v>0</v>
      </c>
      <c r="AF1164" s="180">
        <f t="shared" si="66"/>
        <v>0</v>
      </c>
      <c r="AH1164" s="149" t="str">
        <f>IF(B1164="NET","",IFERROR(VLOOKUP(AD1164,'2) Order Form'!$W$9:$W$684,1,FALSE),"Ikke med I order form"))</f>
        <v>Ikke med I order form</v>
      </c>
      <c r="AI1164" s="171"/>
      <c r="AJ1164" s="171"/>
      <c r="AK1164" s="175"/>
      <c r="AL1164" s="171"/>
    </row>
    <row r="1165" spans="1:38" x14ac:dyDescent="0.2">
      <c r="A1165">
        <v>828084</v>
      </c>
      <c r="B1165" t="s">
        <v>758</v>
      </c>
      <c r="C1165" t="s">
        <v>4226</v>
      </c>
      <c r="D1165" t="s">
        <v>165</v>
      </c>
      <c r="E1165" t="s">
        <v>133</v>
      </c>
      <c r="F1165" t="s">
        <v>68</v>
      </c>
      <c r="G1165" t="s">
        <v>401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C1165" s="180" t="str">
        <f t="shared" si="67"/>
        <v>828084-ONBLU-XL</v>
      </c>
      <c r="AD1165" s="181">
        <f>IF(B1165="NET","",IF(B1165="","",IFERROR(VLOOKUP(AC1165,EAN!$A:$B,2,FALSE),"MANGLER - MÅ OPPDATERE EAN-FANEN")))</f>
        <v>7048652276483</v>
      </c>
      <c r="AE1165" s="180">
        <f t="shared" si="65"/>
        <v>0</v>
      </c>
      <c r="AF1165" s="180">
        <f t="shared" si="66"/>
        <v>0</v>
      </c>
      <c r="AH1165" s="149" t="str">
        <f>IF(B1165="NET","",IFERROR(VLOOKUP(AD1165,'2) Order Form'!$W$9:$W$684,1,FALSE),"Ikke med I order form"))</f>
        <v>Ikke med I order form</v>
      </c>
      <c r="AI1165" s="171"/>
      <c r="AJ1165" s="171"/>
      <c r="AK1165" s="175"/>
      <c r="AL1165" s="171"/>
    </row>
    <row r="1166" spans="1:38" x14ac:dyDescent="0.2">
      <c r="A1166" s="155">
        <v>828085</v>
      </c>
      <c r="B1166" t="s">
        <v>292</v>
      </c>
      <c r="H1166" s="155">
        <v>202137</v>
      </c>
      <c r="I1166" s="155">
        <v>202137</v>
      </c>
      <c r="J1166" s="155">
        <v>202137</v>
      </c>
      <c r="K1166" s="155">
        <v>202137</v>
      </c>
      <c r="L1166" s="155">
        <v>202137</v>
      </c>
      <c r="M1166" s="155">
        <v>202137</v>
      </c>
      <c r="N1166" s="155">
        <v>202137</v>
      </c>
      <c r="O1166" s="155">
        <v>202137</v>
      </c>
      <c r="P1166" s="155">
        <v>202137</v>
      </c>
      <c r="Q1166" s="155">
        <v>202137</v>
      </c>
      <c r="R1166" s="155">
        <v>202137</v>
      </c>
      <c r="S1166" s="155">
        <v>202137</v>
      </c>
      <c r="T1166" s="155">
        <v>202137</v>
      </c>
      <c r="U1166" s="155">
        <v>202137</v>
      </c>
      <c r="V1166" s="155">
        <v>202137</v>
      </c>
      <c r="W1166" s="155">
        <v>202137</v>
      </c>
      <c r="X1166" s="155">
        <v>202137</v>
      </c>
      <c r="Y1166" s="155">
        <v>202137</v>
      </c>
      <c r="Z1166" s="155">
        <v>202137</v>
      </c>
      <c r="AA1166" s="155">
        <v>202137</v>
      </c>
      <c r="AC1166" s="180" t="str">
        <f t="shared" si="67"/>
        <v>828085-</v>
      </c>
      <c r="AD1166" s="181" t="str">
        <f>IF(B1166="NET","",IF(B1166="","",IFERROR(VLOOKUP(AC1166,EAN!$A:$B,2,FALSE),"MANGLER - MÅ OPPDATERE EAN-FANEN")))</f>
        <v/>
      </c>
      <c r="AE1166" s="180">
        <f t="shared" si="65"/>
        <v>202137</v>
      </c>
      <c r="AF1166" s="180">
        <f t="shared" si="66"/>
        <v>202137</v>
      </c>
      <c r="AH1166" s="149" t="str">
        <f>IF(B1166="NET","",IFERROR(VLOOKUP(AD1166,'2) Order Form'!$W$9:$W$684,1,FALSE),"Ikke med I order form"))</f>
        <v/>
      </c>
      <c r="AI1166" s="171"/>
      <c r="AJ1166" s="171"/>
      <c r="AK1166" s="175"/>
      <c r="AL1166" s="171"/>
    </row>
    <row r="1167" spans="1:38" x14ac:dyDescent="0.2">
      <c r="A1167">
        <v>828085</v>
      </c>
      <c r="B1167" t="s">
        <v>759</v>
      </c>
      <c r="C1167" t="s">
        <v>4226</v>
      </c>
      <c r="D1167" t="s">
        <v>4313</v>
      </c>
      <c r="E1167" t="s">
        <v>134</v>
      </c>
      <c r="F1167" t="s">
        <v>69</v>
      </c>
      <c r="G1167" t="s">
        <v>128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C1167" s="180" t="str">
        <f t="shared" si="67"/>
        <v>828085-10001-XS</v>
      </c>
      <c r="AD1167" s="181" t="str">
        <f>IF(B1167="NET","",IF(B1167="","",IFERROR(VLOOKUP(AC1167,EAN!$A:$B,2,FALSE),"MANGLER - MÅ OPPDATERE EAN-FANEN")))</f>
        <v>MANGLER - MÅ OPPDATERE EAN-FANEN</v>
      </c>
      <c r="AE1167" s="180">
        <f t="shared" si="65"/>
        <v>0</v>
      </c>
      <c r="AF1167" s="180">
        <f t="shared" si="66"/>
        <v>0</v>
      </c>
      <c r="AH1167" s="133" t="str">
        <f>IF(B1167="NET","",IFERROR(VLOOKUP(AD1167,'2) Order Form'!$W$9:$W$684,1,FALSE),"Ikke med I order form"))</f>
        <v>Ikke med I order form</v>
      </c>
      <c r="AK1167" s="175"/>
      <c r="AL1167" s="171"/>
    </row>
    <row r="1168" spans="1:38" x14ac:dyDescent="0.2">
      <c r="A1168">
        <v>828085</v>
      </c>
      <c r="B1168" t="s">
        <v>759</v>
      </c>
      <c r="C1168" t="s">
        <v>4226</v>
      </c>
      <c r="D1168" t="s">
        <v>4294</v>
      </c>
      <c r="E1168" t="s">
        <v>134</v>
      </c>
      <c r="F1168" t="s">
        <v>8</v>
      </c>
      <c r="G1168" t="s">
        <v>128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C1168" s="180" t="str">
        <f t="shared" si="67"/>
        <v>828085-10001-S</v>
      </c>
      <c r="AD1168" s="181" t="str">
        <f>IF(B1168="NET","",IF(B1168="","",IFERROR(VLOOKUP(AC1168,EAN!$A:$B,2,FALSE),"MANGLER - MÅ OPPDATERE EAN-FANEN")))</f>
        <v>MANGLER - MÅ OPPDATERE EAN-FANEN</v>
      </c>
      <c r="AE1168" s="180">
        <f t="shared" si="65"/>
        <v>0</v>
      </c>
      <c r="AF1168" s="180">
        <f t="shared" si="66"/>
        <v>0</v>
      </c>
      <c r="AH1168" s="133" t="str">
        <f>IF(B1168="NET","",IFERROR(VLOOKUP(AD1168,'2) Order Form'!$W$9:$W$684,1,FALSE),"Ikke med I order form"))</f>
        <v>Ikke med I order form</v>
      </c>
      <c r="AK1168" s="175"/>
      <c r="AL1168" s="171"/>
    </row>
    <row r="1169" spans="1:38" x14ac:dyDescent="0.2">
      <c r="A1169">
        <v>828085</v>
      </c>
      <c r="B1169" t="s">
        <v>759</v>
      </c>
      <c r="C1169" t="s">
        <v>4226</v>
      </c>
      <c r="D1169" t="s">
        <v>4295</v>
      </c>
      <c r="E1169" t="s">
        <v>134</v>
      </c>
      <c r="F1169" t="s">
        <v>7</v>
      </c>
      <c r="G1169" t="s">
        <v>128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C1169" s="180" t="str">
        <f t="shared" si="67"/>
        <v>828085-10001-M</v>
      </c>
      <c r="AD1169" s="181" t="str">
        <f>IF(B1169="NET","",IF(B1169="","",IFERROR(VLOOKUP(AC1169,EAN!$A:$B,2,FALSE),"MANGLER - MÅ OPPDATERE EAN-FANEN")))</f>
        <v>MANGLER - MÅ OPPDATERE EAN-FANEN</v>
      </c>
      <c r="AE1169" s="180">
        <f t="shared" si="65"/>
        <v>0</v>
      </c>
      <c r="AF1169" s="180">
        <f t="shared" si="66"/>
        <v>0</v>
      </c>
      <c r="AH1169" s="133" t="str">
        <f>IF(B1169="NET","",IFERROR(VLOOKUP(AD1169,'2) Order Form'!$W$9:$W$684,1,FALSE),"Ikke med I order form"))</f>
        <v>Ikke med I order form</v>
      </c>
      <c r="AK1169" s="175"/>
      <c r="AL1169" s="171"/>
    </row>
    <row r="1170" spans="1:38" x14ac:dyDescent="0.2">
      <c r="A1170">
        <v>828085</v>
      </c>
      <c r="B1170" t="s">
        <v>759</v>
      </c>
      <c r="C1170" t="s">
        <v>4226</v>
      </c>
      <c r="D1170" t="s">
        <v>4296</v>
      </c>
      <c r="E1170" t="s">
        <v>134</v>
      </c>
      <c r="F1170" t="s">
        <v>67</v>
      </c>
      <c r="G1170" t="s">
        <v>128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C1170" s="180" t="str">
        <f t="shared" si="67"/>
        <v>828085-10001-L</v>
      </c>
      <c r="AD1170" s="181" t="str">
        <f>IF(B1170="NET","",IF(B1170="","",IFERROR(VLOOKUP(AC1170,EAN!$A:$B,2,FALSE),"MANGLER - MÅ OPPDATERE EAN-FANEN")))</f>
        <v>MANGLER - MÅ OPPDATERE EAN-FANEN</v>
      </c>
      <c r="AE1170" s="180">
        <f t="shared" si="65"/>
        <v>0</v>
      </c>
      <c r="AF1170" s="180">
        <f t="shared" si="66"/>
        <v>0</v>
      </c>
      <c r="AH1170" s="149" t="str">
        <f>IF(B1170="NET","",IFERROR(VLOOKUP(AD1170,'2) Order Form'!$W$9:$W$684,1,FALSE),"Ikke med I order form"))</f>
        <v>Ikke med I order form</v>
      </c>
      <c r="AI1170" s="171"/>
      <c r="AJ1170" s="171"/>
      <c r="AK1170" s="175"/>
      <c r="AL1170" s="171"/>
    </row>
    <row r="1171" spans="1:38" x14ac:dyDescent="0.2">
      <c r="A1171">
        <v>828085</v>
      </c>
      <c r="B1171" t="s">
        <v>759</v>
      </c>
      <c r="C1171" t="s">
        <v>4226</v>
      </c>
      <c r="D1171" t="s">
        <v>4303</v>
      </c>
      <c r="E1171" t="s">
        <v>4299</v>
      </c>
      <c r="F1171" t="s">
        <v>69</v>
      </c>
      <c r="G1171" t="s">
        <v>128</v>
      </c>
      <c r="H1171">
        <v>-1</v>
      </c>
      <c r="I1171">
        <v>-1</v>
      </c>
      <c r="J1171">
        <v>-1</v>
      </c>
      <c r="K1171">
        <v>-1</v>
      </c>
      <c r="L1171">
        <v>-1</v>
      </c>
      <c r="M1171">
        <v>-1</v>
      </c>
      <c r="N1171">
        <v>-1</v>
      </c>
      <c r="O1171">
        <v>-1</v>
      </c>
      <c r="P1171">
        <v>-1</v>
      </c>
      <c r="Q1171">
        <v>-1</v>
      </c>
      <c r="R1171">
        <v>-1</v>
      </c>
      <c r="S1171">
        <v>-1</v>
      </c>
      <c r="T1171">
        <v>-1</v>
      </c>
      <c r="U1171">
        <v>-1</v>
      </c>
      <c r="V1171">
        <v>-1</v>
      </c>
      <c r="W1171">
        <v>-1</v>
      </c>
      <c r="X1171">
        <v>-1</v>
      </c>
      <c r="Y1171">
        <v>-1</v>
      </c>
      <c r="Z1171">
        <v>-1</v>
      </c>
      <c r="AA1171">
        <v>-1</v>
      </c>
      <c r="AC1171" s="180" t="str">
        <f t="shared" si="67"/>
        <v>828085-55504-XS</v>
      </c>
      <c r="AD1171" s="181" t="str">
        <f>IF(B1171="NET","",IF(B1171="","",IFERROR(VLOOKUP(AC1171,EAN!$A:$B,2,FALSE),"MANGLER - MÅ OPPDATERE EAN-FANEN")))</f>
        <v>MANGLER - MÅ OPPDATERE EAN-FANEN</v>
      </c>
      <c r="AE1171" s="180">
        <f t="shared" si="65"/>
        <v>-1</v>
      </c>
      <c r="AF1171" s="180">
        <f t="shared" si="66"/>
        <v>-1</v>
      </c>
      <c r="AH1171" s="149" t="str">
        <f>IF(B1171="NET","",IFERROR(VLOOKUP(AD1171,'2) Order Form'!$W$9:$W$684,1,FALSE),"Ikke med I order form"))</f>
        <v>Ikke med I order form</v>
      </c>
      <c r="AI1171" s="171"/>
      <c r="AJ1171" s="171"/>
      <c r="AK1171" s="175"/>
      <c r="AL1171" s="171"/>
    </row>
    <row r="1172" spans="1:38" x14ac:dyDescent="0.2">
      <c r="A1172">
        <v>828085</v>
      </c>
      <c r="B1172" t="s">
        <v>759</v>
      </c>
      <c r="C1172" t="s">
        <v>4226</v>
      </c>
      <c r="D1172" t="s">
        <v>4298</v>
      </c>
      <c r="E1172" t="s">
        <v>4299</v>
      </c>
      <c r="F1172" t="s">
        <v>8</v>
      </c>
      <c r="G1172" t="s">
        <v>128</v>
      </c>
      <c r="H1172">
        <v>-2</v>
      </c>
      <c r="I1172">
        <v>-2</v>
      </c>
      <c r="J1172">
        <v>-2</v>
      </c>
      <c r="K1172">
        <v>-2</v>
      </c>
      <c r="L1172">
        <v>-2</v>
      </c>
      <c r="M1172">
        <v>-2</v>
      </c>
      <c r="N1172">
        <v>-2</v>
      </c>
      <c r="O1172">
        <v>-2</v>
      </c>
      <c r="P1172">
        <v>-2</v>
      </c>
      <c r="Q1172">
        <v>-2</v>
      </c>
      <c r="R1172">
        <v>-2</v>
      </c>
      <c r="S1172">
        <v>-2</v>
      </c>
      <c r="T1172">
        <v>-2</v>
      </c>
      <c r="U1172">
        <v>-2</v>
      </c>
      <c r="V1172">
        <v>-2</v>
      </c>
      <c r="W1172">
        <v>-2</v>
      </c>
      <c r="X1172">
        <v>-2</v>
      </c>
      <c r="Y1172">
        <v>-2</v>
      </c>
      <c r="Z1172">
        <v>-2</v>
      </c>
      <c r="AA1172">
        <v>-2</v>
      </c>
      <c r="AC1172" s="180" t="str">
        <f t="shared" si="67"/>
        <v>828085-55504-S</v>
      </c>
      <c r="AD1172" s="181" t="str">
        <f>IF(B1172="NET","",IF(B1172="","",IFERROR(VLOOKUP(AC1172,EAN!$A:$B,2,FALSE),"MANGLER - MÅ OPPDATERE EAN-FANEN")))</f>
        <v>MANGLER - MÅ OPPDATERE EAN-FANEN</v>
      </c>
      <c r="AE1172" s="180">
        <f t="shared" si="65"/>
        <v>-2</v>
      </c>
      <c r="AF1172" s="180">
        <f t="shared" si="66"/>
        <v>-2</v>
      </c>
      <c r="AH1172" s="149" t="str">
        <f>IF(B1172="NET","",IFERROR(VLOOKUP(AD1172,'2) Order Form'!$W$9:$W$684,1,FALSE),"Ikke med I order form"))</f>
        <v>Ikke med I order form</v>
      </c>
      <c r="AI1172" s="171"/>
      <c r="AJ1172" s="171"/>
      <c r="AK1172" s="175"/>
      <c r="AL1172" s="171"/>
    </row>
    <row r="1173" spans="1:38" x14ac:dyDescent="0.2">
      <c r="A1173">
        <v>828085</v>
      </c>
      <c r="B1173" t="s">
        <v>759</v>
      </c>
      <c r="C1173" t="s">
        <v>4226</v>
      </c>
      <c r="D1173" t="s">
        <v>4300</v>
      </c>
      <c r="E1173" t="s">
        <v>4299</v>
      </c>
      <c r="F1173" t="s">
        <v>7</v>
      </c>
      <c r="G1173" t="s">
        <v>128</v>
      </c>
      <c r="H1173">
        <v>-2</v>
      </c>
      <c r="I1173">
        <v>-2</v>
      </c>
      <c r="J1173">
        <v>-2</v>
      </c>
      <c r="K1173">
        <v>-2</v>
      </c>
      <c r="L1173">
        <v>-2</v>
      </c>
      <c r="M1173">
        <v>-2</v>
      </c>
      <c r="N1173">
        <v>-2</v>
      </c>
      <c r="O1173">
        <v>-2</v>
      </c>
      <c r="P1173">
        <v>-2</v>
      </c>
      <c r="Q1173">
        <v>-2</v>
      </c>
      <c r="R1173">
        <v>-2</v>
      </c>
      <c r="S1173">
        <v>-2</v>
      </c>
      <c r="T1173">
        <v>-2</v>
      </c>
      <c r="U1173">
        <v>-2</v>
      </c>
      <c r="V1173">
        <v>-2</v>
      </c>
      <c r="W1173">
        <v>-2</v>
      </c>
      <c r="X1173">
        <v>-2</v>
      </c>
      <c r="Y1173">
        <v>-2</v>
      </c>
      <c r="Z1173">
        <v>-2</v>
      </c>
      <c r="AA1173">
        <v>-2</v>
      </c>
      <c r="AC1173" s="180" t="str">
        <f t="shared" si="67"/>
        <v>828085-55504-M</v>
      </c>
      <c r="AD1173" s="181" t="str">
        <f>IF(B1173="NET","",IF(B1173="","",IFERROR(VLOOKUP(AC1173,EAN!$A:$B,2,FALSE),"MANGLER - MÅ OPPDATERE EAN-FANEN")))</f>
        <v>MANGLER - MÅ OPPDATERE EAN-FANEN</v>
      </c>
      <c r="AE1173" s="180">
        <f t="shared" si="65"/>
        <v>-2</v>
      </c>
      <c r="AF1173" s="180">
        <f t="shared" si="66"/>
        <v>-2</v>
      </c>
      <c r="AH1173" s="149" t="str">
        <f>IF(B1173="NET","",IFERROR(VLOOKUP(AD1173,'2) Order Form'!$W$9:$W$684,1,FALSE),"Ikke med I order form"))</f>
        <v>Ikke med I order form</v>
      </c>
      <c r="AI1173" s="171"/>
      <c r="AJ1173" s="171"/>
      <c r="AK1173" s="175"/>
      <c r="AL1173" s="171"/>
    </row>
    <row r="1174" spans="1:38" x14ac:dyDescent="0.2">
      <c r="A1174">
        <v>828085</v>
      </c>
      <c r="B1174" t="s">
        <v>759</v>
      </c>
      <c r="C1174" t="s">
        <v>4226</v>
      </c>
      <c r="D1174" t="s">
        <v>4301</v>
      </c>
      <c r="E1174" t="s">
        <v>4299</v>
      </c>
      <c r="F1174" t="s">
        <v>67</v>
      </c>
      <c r="G1174" t="s">
        <v>128</v>
      </c>
      <c r="H1174">
        <v>-1</v>
      </c>
      <c r="I1174">
        <v>-1</v>
      </c>
      <c r="J1174">
        <v>-1</v>
      </c>
      <c r="K1174">
        <v>-1</v>
      </c>
      <c r="L1174">
        <v>-1</v>
      </c>
      <c r="M1174">
        <v>-1</v>
      </c>
      <c r="N1174">
        <v>-1</v>
      </c>
      <c r="O1174">
        <v>-1</v>
      </c>
      <c r="P1174">
        <v>-1</v>
      </c>
      <c r="Q1174">
        <v>-1</v>
      </c>
      <c r="R1174">
        <v>-1</v>
      </c>
      <c r="S1174">
        <v>-1</v>
      </c>
      <c r="T1174">
        <v>-1</v>
      </c>
      <c r="U1174">
        <v>-1</v>
      </c>
      <c r="V1174">
        <v>-1</v>
      </c>
      <c r="W1174">
        <v>-1</v>
      </c>
      <c r="X1174">
        <v>-1</v>
      </c>
      <c r="Y1174">
        <v>-1</v>
      </c>
      <c r="Z1174">
        <v>-1</v>
      </c>
      <c r="AA1174">
        <v>-1</v>
      </c>
      <c r="AC1174" s="180" t="str">
        <f t="shared" si="67"/>
        <v>828085-55504-L</v>
      </c>
      <c r="AD1174" s="181" t="str">
        <f>IF(B1174="NET","",IF(B1174="","",IFERROR(VLOOKUP(AC1174,EAN!$A:$B,2,FALSE),"MANGLER - MÅ OPPDATERE EAN-FANEN")))</f>
        <v>MANGLER - MÅ OPPDATERE EAN-FANEN</v>
      </c>
      <c r="AE1174" s="180">
        <f t="shared" si="65"/>
        <v>-1</v>
      </c>
      <c r="AF1174" s="180">
        <f t="shared" si="66"/>
        <v>-1</v>
      </c>
      <c r="AH1174" s="149" t="str">
        <f>IF(B1174="NET","",IFERROR(VLOOKUP(AD1174,'2) Order Form'!$W$9:$W$684,1,FALSE),"Ikke med I order form"))</f>
        <v>Ikke med I order form</v>
      </c>
      <c r="AI1174" s="171"/>
      <c r="AJ1174" s="171"/>
      <c r="AK1174" s="175"/>
      <c r="AL1174" s="171"/>
    </row>
    <row r="1175" spans="1:38" x14ac:dyDescent="0.2">
      <c r="A1175">
        <v>828085</v>
      </c>
      <c r="B1175" t="s">
        <v>759</v>
      </c>
      <c r="C1175" t="s">
        <v>4226</v>
      </c>
      <c r="D1175" t="s">
        <v>4308</v>
      </c>
      <c r="E1175" t="s">
        <v>4305</v>
      </c>
      <c r="F1175" t="s">
        <v>69</v>
      </c>
      <c r="G1175" t="s">
        <v>128</v>
      </c>
      <c r="H1175">
        <v>-1</v>
      </c>
      <c r="I1175">
        <v>-1</v>
      </c>
      <c r="J1175">
        <v>-1</v>
      </c>
      <c r="K1175">
        <v>-1</v>
      </c>
      <c r="L1175">
        <v>-1</v>
      </c>
      <c r="M1175">
        <v>-1</v>
      </c>
      <c r="N1175">
        <v>-1</v>
      </c>
      <c r="O1175">
        <v>-1</v>
      </c>
      <c r="P1175">
        <v>-1</v>
      </c>
      <c r="Q1175">
        <v>-1</v>
      </c>
      <c r="R1175">
        <v>-1</v>
      </c>
      <c r="S1175">
        <v>-1</v>
      </c>
      <c r="T1175">
        <v>-1</v>
      </c>
      <c r="U1175">
        <v>-1</v>
      </c>
      <c r="V1175">
        <v>-1</v>
      </c>
      <c r="W1175">
        <v>-1</v>
      </c>
      <c r="X1175">
        <v>-1</v>
      </c>
      <c r="Y1175">
        <v>-1</v>
      </c>
      <c r="Z1175">
        <v>-1</v>
      </c>
      <c r="AA1175">
        <v>-1</v>
      </c>
      <c r="AC1175" s="180" t="str">
        <f t="shared" si="67"/>
        <v>828085-56001-XS</v>
      </c>
      <c r="AD1175" s="181" t="str">
        <f>IF(B1175="NET","",IF(B1175="","",IFERROR(VLOOKUP(AC1175,EAN!$A:$B,2,FALSE),"MANGLER - MÅ OPPDATERE EAN-FANEN")))</f>
        <v>MANGLER - MÅ OPPDATERE EAN-FANEN</v>
      </c>
      <c r="AE1175" s="180">
        <f t="shared" si="65"/>
        <v>-1</v>
      </c>
      <c r="AF1175" s="180">
        <f t="shared" si="66"/>
        <v>-1</v>
      </c>
      <c r="AH1175" s="149" t="str">
        <f>IF(B1175="NET","",IFERROR(VLOOKUP(AD1175,'2) Order Form'!$W$9:$W$684,1,FALSE),"Ikke med I order form"))</f>
        <v>Ikke med I order form</v>
      </c>
      <c r="AI1175" s="171"/>
      <c r="AJ1175" s="171"/>
      <c r="AK1175" s="175"/>
      <c r="AL1175" s="171"/>
    </row>
    <row r="1176" spans="1:38" x14ac:dyDescent="0.2">
      <c r="A1176">
        <v>828085</v>
      </c>
      <c r="B1176" t="s">
        <v>759</v>
      </c>
      <c r="C1176" t="s">
        <v>4226</v>
      </c>
      <c r="D1176" t="s">
        <v>4304</v>
      </c>
      <c r="E1176" t="s">
        <v>4305</v>
      </c>
      <c r="F1176" t="s">
        <v>8</v>
      </c>
      <c r="G1176" t="s">
        <v>128</v>
      </c>
      <c r="H1176">
        <v>-122</v>
      </c>
      <c r="I1176">
        <v>-122</v>
      </c>
      <c r="J1176">
        <v>-122</v>
      </c>
      <c r="K1176">
        <v>-122</v>
      </c>
      <c r="L1176">
        <v>-122</v>
      </c>
      <c r="M1176">
        <v>-122</v>
      </c>
      <c r="N1176">
        <v>-122</v>
      </c>
      <c r="O1176">
        <v>-122</v>
      </c>
      <c r="P1176">
        <v>-122</v>
      </c>
      <c r="Q1176">
        <v>-122</v>
      </c>
      <c r="R1176">
        <v>-122</v>
      </c>
      <c r="S1176">
        <v>-122</v>
      </c>
      <c r="T1176">
        <v>-122</v>
      </c>
      <c r="U1176">
        <v>-122</v>
      </c>
      <c r="V1176">
        <v>-122</v>
      </c>
      <c r="W1176">
        <v>-122</v>
      </c>
      <c r="X1176">
        <v>-122</v>
      </c>
      <c r="Y1176">
        <v>-122</v>
      </c>
      <c r="Z1176">
        <v>-122</v>
      </c>
      <c r="AA1176">
        <v>-122</v>
      </c>
      <c r="AC1176" s="180" t="str">
        <f t="shared" si="67"/>
        <v>828085-56001-S</v>
      </c>
      <c r="AD1176" s="181" t="str">
        <f>IF(B1176="NET","",IF(B1176="","",IFERROR(VLOOKUP(AC1176,EAN!$A:$B,2,FALSE),"MANGLER - MÅ OPPDATERE EAN-FANEN")))</f>
        <v>MANGLER - MÅ OPPDATERE EAN-FANEN</v>
      </c>
      <c r="AE1176" s="180">
        <f t="shared" si="65"/>
        <v>-122</v>
      </c>
      <c r="AF1176" s="180">
        <f t="shared" si="66"/>
        <v>-122</v>
      </c>
      <c r="AH1176" s="133" t="str">
        <f>IF(B1176="NET","",IFERROR(VLOOKUP(AD1176,'2) Order Form'!$W$9:$W$684,1,FALSE),"Ikke med I order form"))</f>
        <v>Ikke med I order form</v>
      </c>
      <c r="AK1176" s="175"/>
      <c r="AL1176" s="171"/>
    </row>
    <row r="1177" spans="1:38" x14ac:dyDescent="0.2">
      <c r="A1177">
        <v>828085</v>
      </c>
      <c r="B1177" t="s">
        <v>759</v>
      </c>
      <c r="C1177" t="s">
        <v>4226</v>
      </c>
      <c r="D1177" t="s">
        <v>4306</v>
      </c>
      <c r="E1177" t="s">
        <v>4305</v>
      </c>
      <c r="F1177" t="s">
        <v>7</v>
      </c>
      <c r="G1177" t="s">
        <v>128</v>
      </c>
      <c r="H1177">
        <v>-252</v>
      </c>
      <c r="I1177">
        <v>-252</v>
      </c>
      <c r="J1177">
        <v>-252</v>
      </c>
      <c r="K1177">
        <v>-252</v>
      </c>
      <c r="L1177">
        <v>-252</v>
      </c>
      <c r="M1177">
        <v>-252</v>
      </c>
      <c r="N1177">
        <v>-252</v>
      </c>
      <c r="O1177">
        <v>-252</v>
      </c>
      <c r="P1177">
        <v>-252</v>
      </c>
      <c r="Q1177">
        <v>-252</v>
      </c>
      <c r="R1177">
        <v>-252</v>
      </c>
      <c r="S1177">
        <v>-252</v>
      </c>
      <c r="T1177">
        <v>-252</v>
      </c>
      <c r="U1177">
        <v>-252</v>
      </c>
      <c r="V1177">
        <v>-252</v>
      </c>
      <c r="W1177">
        <v>-252</v>
      </c>
      <c r="X1177">
        <v>-252</v>
      </c>
      <c r="Y1177">
        <v>-252</v>
      </c>
      <c r="Z1177">
        <v>-252</v>
      </c>
      <c r="AA1177">
        <v>-252</v>
      </c>
      <c r="AC1177" s="180" t="str">
        <f t="shared" si="67"/>
        <v>828085-56001-M</v>
      </c>
      <c r="AD1177" s="181" t="str">
        <f>IF(B1177="NET","",IF(B1177="","",IFERROR(VLOOKUP(AC1177,EAN!$A:$B,2,FALSE),"MANGLER - MÅ OPPDATERE EAN-FANEN")))</f>
        <v>MANGLER - MÅ OPPDATERE EAN-FANEN</v>
      </c>
      <c r="AE1177" s="180">
        <f t="shared" si="65"/>
        <v>-252</v>
      </c>
      <c r="AF1177" s="180">
        <f t="shared" si="66"/>
        <v>-252</v>
      </c>
      <c r="AH1177" s="133" t="str">
        <f>IF(B1177="NET","",IFERROR(VLOOKUP(AD1177,'2) Order Form'!$W$9:$W$684,1,FALSE),"Ikke med I order form"))</f>
        <v>Ikke med I order form</v>
      </c>
      <c r="AK1177" s="175"/>
      <c r="AL1177" s="171"/>
    </row>
    <row r="1178" spans="1:38" x14ac:dyDescent="0.2">
      <c r="A1178">
        <v>828085</v>
      </c>
      <c r="B1178" t="s">
        <v>759</v>
      </c>
      <c r="C1178" t="s">
        <v>4226</v>
      </c>
      <c r="D1178" t="s">
        <v>4307</v>
      </c>
      <c r="E1178" t="s">
        <v>4305</v>
      </c>
      <c r="F1178" t="s">
        <v>67</v>
      </c>
      <c r="G1178" t="s">
        <v>128</v>
      </c>
      <c r="H1178">
        <v>-81</v>
      </c>
      <c r="I1178">
        <v>-81</v>
      </c>
      <c r="J1178">
        <v>-81</v>
      </c>
      <c r="K1178">
        <v>-81</v>
      </c>
      <c r="L1178">
        <v>-81</v>
      </c>
      <c r="M1178">
        <v>-81</v>
      </c>
      <c r="N1178">
        <v>-81</v>
      </c>
      <c r="O1178">
        <v>-81</v>
      </c>
      <c r="P1178">
        <v>-81</v>
      </c>
      <c r="Q1178">
        <v>-81</v>
      </c>
      <c r="R1178">
        <v>-81</v>
      </c>
      <c r="S1178">
        <v>-81</v>
      </c>
      <c r="T1178">
        <v>-81</v>
      </c>
      <c r="U1178">
        <v>-81</v>
      </c>
      <c r="V1178">
        <v>-81</v>
      </c>
      <c r="W1178">
        <v>-81</v>
      </c>
      <c r="X1178">
        <v>-81</v>
      </c>
      <c r="Y1178">
        <v>-81</v>
      </c>
      <c r="Z1178">
        <v>-81</v>
      </c>
      <c r="AA1178">
        <v>-81</v>
      </c>
      <c r="AC1178" s="180" t="str">
        <f t="shared" si="67"/>
        <v>828085-56001-L</v>
      </c>
      <c r="AD1178" s="181" t="str">
        <f>IF(B1178="NET","",IF(B1178="","",IFERROR(VLOOKUP(AC1178,EAN!$A:$B,2,FALSE),"MANGLER - MÅ OPPDATERE EAN-FANEN")))</f>
        <v>MANGLER - MÅ OPPDATERE EAN-FANEN</v>
      </c>
      <c r="AE1178" s="180">
        <f t="shared" si="65"/>
        <v>-81</v>
      </c>
      <c r="AF1178" s="180">
        <f t="shared" si="66"/>
        <v>-81</v>
      </c>
      <c r="AH1178" s="133" t="str">
        <f>IF(B1178="NET","",IFERROR(VLOOKUP(AD1178,'2) Order Form'!$W$9:$W$684,1,FALSE),"Ikke med I order form"))</f>
        <v>Ikke med I order form</v>
      </c>
      <c r="AK1178" s="175"/>
      <c r="AL1178" s="171"/>
    </row>
    <row r="1179" spans="1:38" x14ac:dyDescent="0.2">
      <c r="A1179">
        <v>828085</v>
      </c>
      <c r="B1179" t="s">
        <v>759</v>
      </c>
      <c r="C1179" t="s">
        <v>4226</v>
      </c>
      <c r="D1179" t="s">
        <v>521</v>
      </c>
      <c r="E1179" t="s">
        <v>522</v>
      </c>
      <c r="F1179" t="s">
        <v>69</v>
      </c>
      <c r="G1179" t="s">
        <v>401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C1179" s="180" t="str">
        <f t="shared" si="67"/>
        <v>828085-CORAL-XS</v>
      </c>
      <c r="AD1179" s="181">
        <f>IF(B1179="NET","",IF(B1179="","",IFERROR(VLOOKUP(AC1179,EAN!$A:$B,2,FALSE),"MANGLER - MÅ OPPDATERE EAN-FANEN")))</f>
        <v>7048652276520</v>
      </c>
      <c r="AE1179" s="180">
        <f t="shared" si="65"/>
        <v>0</v>
      </c>
      <c r="AF1179" s="180">
        <f t="shared" si="66"/>
        <v>0</v>
      </c>
      <c r="AH1179" s="149" t="str">
        <f>IF(B1179="NET","",IFERROR(VLOOKUP(AD1179,'2) Order Form'!$W$9:$W$684,1,FALSE),"Ikke med I order form"))</f>
        <v>Ikke med I order form</v>
      </c>
      <c r="AI1179" s="171"/>
      <c r="AJ1179" s="171"/>
      <c r="AK1179" s="175"/>
      <c r="AL1179" s="171"/>
    </row>
    <row r="1180" spans="1:38" x14ac:dyDescent="0.2">
      <c r="A1180">
        <v>828085</v>
      </c>
      <c r="B1180" t="s">
        <v>759</v>
      </c>
      <c r="C1180" t="s">
        <v>4226</v>
      </c>
      <c r="D1180" t="s">
        <v>523</v>
      </c>
      <c r="E1180" t="s">
        <v>522</v>
      </c>
      <c r="F1180" t="s">
        <v>8</v>
      </c>
      <c r="G1180" t="s">
        <v>401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C1180" s="180" t="str">
        <f t="shared" si="67"/>
        <v>828085-CORAL-S</v>
      </c>
      <c r="AD1180" s="181">
        <f>IF(B1180="NET","",IF(B1180="","",IFERROR(VLOOKUP(AC1180,EAN!$A:$B,2,FALSE),"MANGLER - MÅ OPPDATERE EAN-FANEN")))</f>
        <v>7048652276513</v>
      </c>
      <c r="AE1180" s="180">
        <f t="shared" si="65"/>
        <v>0</v>
      </c>
      <c r="AF1180" s="180">
        <f t="shared" si="66"/>
        <v>0</v>
      </c>
      <c r="AH1180" s="149" t="str">
        <f>IF(B1180="NET","",IFERROR(VLOOKUP(AD1180,'2) Order Form'!$W$9:$W$684,1,FALSE),"Ikke med I order form"))</f>
        <v>Ikke med I order form</v>
      </c>
      <c r="AI1180" s="171"/>
      <c r="AJ1180" s="171"/>
      <c r="AK1180" s="175"/>
      <c r="AL1180" s="171"/>
    </row>
    <row r="1181" spans="1:38" x14ac:dyDescent="0.2">
      <c r="A1181">
        <v>828085</v>
      </c>
      <c r="B1181" t="s">
        <v>759</v>
      </c>
      <c r="C1181" t="s">
        <v>4226</v>
      </c>
      <c r="D1181" t="s">
        <v>524</v>
      </c>
      <c r="E1181" t="s">
        <v>522</v>
      </c>
      <c r="F1181" t="s">
        <v>7</v>
      </c>
      <c r="G1181" t="s">
        <v>401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C1181" s="180" t="str">
        <f t="shared" si="67"/>
        <v>828085-CORAL-M</v>
      </c>
      <c r="AD1181" s="181">
        <f>IF(B1181="NET","",IF(B1181="","",IFERROR(VLOOKUP(AC1181,EAN!$A:$B,2,FALSE),"MANGLER - MÅ OPPDATERE EAN-FANEN")))</f>
        <v>7048652276506</v>
      </c>
      <c r="AE1181" s="180">
        <f t="shared" si="65"/>
        <v>0</v>
      </c>
      <c r="AF1181" s="180">
        <f t="shared" si="66"/>
        <v>0</v>
      </c>
      <c r="AH1181" s="149" t="str">
        <f>IF(B1181="NET","",IFERROR(VLOOKUP(AD1181,'2) Order Form'!$W$9:$W$684,1,FALSE),"Ikke med I order form"))</f>
        <v>Ikke med I order form</v>
      </c>
      <c r="AI1181" s="171"/>
      <c r="AJ1181" s="171"/>
      <c r="AK1181" s="175"/>
      <c r="AL1181" s="171"/>
    </row>
    <row r="1182" spans="1:38" x14ac:dyDescent="0.2">
      <c r="A1182">
        <v>828085</v>
      </c>
      <c r="B1182" t="s">
        <v>759</v>
      </c>
      <c r="C1182" t="s">
        <v>4226</v>
      </c>
      <c r="D1182" t="s">
        <v>525</v>
      </c>
      <c r="E1182" t="s">
        <v>522</v>
      </c>
      <c r="F1182" t="s">
        <v>67</v>
      </c>
      <c r="G1182" t="s">
        <v>401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C1182" s="180" t="str">
        <f t="shared" si="67"/>
        <v>828085-CORAL-L</v>
      </c>
      <c r="AD1182" s="181">
        <f>IF(B1182="NET","",IF(B1182="","",IFERROR(VLOOKUP(AC1182,EAN!$A:$B,2,FALSE),"MANGLER - MÅ OPPDATERE EAN-FANEN")))</f>
        <v>7048652276490</v>
      </c>
      <c r="AE1182" s="180">
        <f t="shared" si="65"/>
        <v>0</v>
      </c>
      <c r="AF1182" s="180">
        <f t="shared" si="66"/>
        <v>0</v>
      </c>
      <c r="AH1182" s="133" t="str">
        <f>IF(B1182="NET","",IFERROR(VLOOKUP(AD1182,'2) Order Form'!$W$9:$W$684,1,FALSE),"Ikke med I order form"))</f>
        <v>Ikke med I order form</v>
      </c>
      <c r="AK1182" s="175"/>
      <c r="AL1182" s="171"/>
    </row>
    <row r="1183" spans="1:38" x14ac:dyDescent="0.2">
      <c r="A1183">
        <v>828085</v>
      </c>
      <c r="B1183" t="s">
        <v>759</v>
      </c>
      <c r="C1183" t="s">
        <v>4226</v>
      </c>
      <c r="D1183" t="s">
        <v>697</v>
      </c>
      <c r="E1183" t="s">
        <v>204</v>
      </c>
      <c r="F1183" t="s">
        <v>69</v>
      </c>
      <c r="G1183" t="s">
        <v>401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C1183" s="180" t="str">
        <f t="shared" si="67"/>
        <v>828085-FOGRN-XS</v>
      </c>
      <c r="AD1183" s="181">
        <f>IF(B1183="NET","",IF(B1183="","",IFERROR(VLOOKUP(AC1183,EAN!$A:$B,2,FALSE),"MANGLER - MÅ OPPDATERE EAN-FANEN")))</f>
        <v>7048652538161</v>
      </c>
      <c r="AE1183" s="180">
        <f t="shared" si="65"/>
        <v>0</v>
      </c>
      <c r="AF1183" s="180">
        <f t="shared" si="66"/>
        <v>0</v>
      </c>
      <c r="AH1183" s="133" t="str">
        <f>IF(B1183="NET","",IFERROR(VLOOKUP(AD1183,'2) Order Form'!$W$9:$W$684,1,FALSE),"Ikke med I order form"))</f>
        <v>Ikke med I order form</v>
      </c>
      <c r="AK1183" s="175"/>
      <c r="AL1183" s="171"/>
    </row>
    <row r="1184" spans="1:38" x14ac:dyDescent="0.2">
      <c r="A1184">
        <v>828085</v>
      </c>
      <c r="B1184" t="s">
        <v>759</v>
      </c>
      <c r="C1184" t="s">
        <v>4226</v>
      </c>
      <c r="D1184" t="s">
        <v>212</v>
      </c>
      <c r="E1184" t="s">
        <v>204</v>
      </c>
      <c r="F1184" t="s">
        <v>8</v>
      </c>
      <c r="G1184" t="s">
        <v>401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C1184" s="180" t="str">
        <f t="shared" si="67"/>
        <v>828085-FOGRN-S</v>
      </c>
      <c r="AD1184" s="181">
        <f>IF(B1184="NET","",IF(B1184="","",IFERROR(VLOOKUP(AC1184,EAN!$A:$B,2,FALSE),"MANGLER - MÅ OPPDATERE EAN-FANEN")))</f>
        <v>7048652538154</v>
      </c>
      <c r="AE1184" s="180">
        <f t="shared" si="65"/>
        <v>0</v>
      </c>
      <c r="AF1184" s="180">
        <f t="shared" si="66"/>
        <v>0</v>
      </c>
      <c r="AH1184" s="133" t="str">
        <f>IF(B1184="NET","",IFERROR(VLOOKUP(AD1184,'2) Order Form'!$W$9:$W$684,1,FALSE),"Ikke med I order form"))</f>
        <v>Ikke med I order form</v>
      </c>
      <c r="AK1184" s="175"/>
      <c r="AL1184" s="171"/>
    </row>
    <row r="1185" spans="1:38" x14ac:dyDescent="0.2">
      <c r="A1185">
        <v>828085</v>
      </c>
      <c r="B1185" t="s">
        <v>759</v>
      </c>
      <c r="C1185" t="s">
        <v>4226</v>
      </c>
      <c r="D1185" t="s">
        <v>213</v>
      </c>
      <c r="E1185" t="s">
        <v>204</v>
      </c>
      <c r="F1185" t="s">
        <v>7</v>
      </c>
      <c r="G1185" t="s">
        <v>401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C1185" s="180" t="str">
        <f t="shared" si="67"/>
        <v>828085-FOGRN-M</v>
      </c>
      <c r="AD1185" s="181">
        <f>IF(B1185="NET","",IF(B1185="","",IFERROR(VLOOKUP(AC1185,EAN!$A:$B,2,FALSE),"MANGLER - MÅ OPPDATERE EAN-FANEN")))</f>
        <v>7048652538147</v>
      </c>
      <c r="AE1185" s="180">
        <f t="shared" si="65"/>
        <v>0</v>
      </c>
      <c r="AF1185" s="180">
        <f t="shared" si="66"/>
        <v>0</v>
      </c>
      <c r="AH1185" s="133" t="str">
        <f>IF(B1185="NET","",IFERROR(VLOOKUP(AD1185,'2) Order Form'!$W$9:$W$684,1,FALSE),"Ikke med I order form"))</f>
        <v>Ikke med I order form</v>
      </c>
      <c r="AK1185" s="175"/>
      <c r="AL1185" s="171"/>
    </row>
    <row r="1186" spans="1:38" x14ac:dyDescent="0.2">
      <c r="A1186">
        <v>828085</v>
      </c>
      <c r="B1186" t="s">
        <v>759</v>
      </c>
      <c r="C1186" t="s">
        <v>4226</v>
      </c>
      <c r="D1186" t="s">
        <v>214</v>
      </c>
      <c r="E1186" t="s">
        <v>204</v>
      </c>
      <c r="F1186" t="s">
        <v>67</v>
      </c>
      <c r="G1186" t="s">
        <v>401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C1186" s="180" t="str">
        <f t="shared" si="67"/>
        <v>828085-FOGRN-L</v>
      </c>
      <c r="AD1186" s="181">
        <f>IF(B1186="NET","",IF(B1186="","",IFERROR(VLOOKUP(AC1186,EAN!$A:$B,2,FALSE),"MANGLER - MÅ OPPDATERE EAN-FANEN")))</f>
        <v>7048652538130</v>
      </c>
      <c r="AE1186" s="180">
        <f t="shared" si="65"/>
        <v>0</v>
      </c>
      <c r="AF1186" s="180">
        <f t="shared" si="66"/>
        <v>0</v>
      </c>
      <c r="AH1186" s="133" t="str">
        <f>IF(B1186="NET","",IFERROR(VLOOKUP(AD1186,'2) Order Form'!$W$9:$W$684,1,FALSE),"Ikke med I order form"))</f>
        <v>Ikke med I order form</v>
      </c>
      <c r="AK1186" s="175"/>
      <c r="AL1186" s="171"/>
    </row>
    <row r="1187" spans="1:38" x14ac:dyDescent="0.2">
      <c r="A1187">
        <v>828085</v>
      </c>
      <c r="B1187" t="s">
        <v>759</v>
      </c>
      <c r="C1187" t="s">
        <v>4226</v>
      </c>
      <c r="D1187" t="s">
        <v>172</v>
      </c>
      <c r="E1187" t="s">
        <v>135</v>
      </c>
      <c r="F1187" t="s">
        <v>69</v>
      </c>
      <c r="G1187" t="s">
        <v>401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C1187" s="180" t="str">
        <f t="shared" si="67"/>
        <v>828085-GRBLU-XS</v>
      </c>
      <c r="AD1187" s="181">
        <f>IF(B1187="NET","",IF(B1187="","",IFERROR(VLOOKUP(AC1187,EAN!$A:$B,2,FALSE),"MANGLER - MÅ OPPDATERE EAN-FANEN")))</f>
        <v>7048652276568</v>
      </c>
      <c r="AE1187" s="180">
        <f t="shared" si="65"/>
        <v>0</v>
      </c>
      <c r="AF1187" s="180">
        <f t="shared" si="66"/>
        <v>0</v>
      </c>
      <c r="AH1187" s="133" t="str">
        <f>IF(B1187="NET","",IFERROR(VLOOKUP(AD1187,'2) Order Form'!$W$9:$W$684,1,FALSE),"Ikke med I order form"))</f>
        <v>Ikke med I order form</v>
      </c>
      <c r="AK1187" s="175"/>
      <c r="AL1187" s="171"/>
    </row>
    <row r="1188" spans="1:38" x14ac:dyDescent="0.2">
      <c r="A1188">
        <v>828085</v>
      </c>
      <c r="B1188" t="s">
        <v>759</v>
      </c>
      <c r="C1188" t="s">
        <v>4226</v>
      </c>
      <c r="D1188" t="s">
        <v>173</v>
      </c>
      <c r="E1188" t="s">
        <v>135</v>
      </c>
      <c r="F1188" t="s">
        <v>8</v>
      </c>
      <c r="G1188" t="s">
        <v>401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C1188" s="180" t="str">
        <f t="shared" si="67"/>
        <v>828085-GRBLU-S</v>
      </c>
      <c r="AD1188" s="181">
        <f>IF(B1188="NET","",IF(B1188="","",IFERROR(VLOOKUP(AC1188,EAN!$A:$B,2,FALSE),"MANGLER - MÅ OPPDATERE EAN-FANEN")))</f>
        <v>7048652276551</v>
      </c>
      <c r="AE1188" s="180">
        <f t="shared" si="65"/>
        <v>0</v>
      </c>
      <c r="AF1188" s="180">
        <f t="shared" si="66"/>
        <v>0</v>
      </c>
      <c r="AH1188" s="133" t="str">
        <f>IF(B1188="NET","",IFERROR(VLOOKUP(AD1188,'2) Order Form'!$W$9:$W$684,1,FALSE),"Ikke med I order form"))</f>
        <v>Ikke med I order form</v>
      </c>
      <c r="AK1188" s="175"/>
      <c r="AL1188" s="171"/>
    </row>
    <row r="1189" spans="1:38" x14ac:dyDescent="0.2">
      <c r="A1189">
        <v>828085</v>
      </c>
      <c r="B1189" t="s">
        <v>759</v>
      </c>
      <c r="C1189" t="s">
        <v>4226</v>
      </c>
      <c r="D1189" t="s">
        <v>174</v>
      </c>
      <c r="E1189" t="s">
        <v>135</v>
      </c>
      <c r="F1189" t="s">
        <v>7</v>
      </c>
      <c r="G1189" t="s">
        <v>401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C1189" s="180" t="str">
        <f t="shared" si="67"/>
        <v>828085-GRBLU-M</v>
      </c>
      <c r="AD1189" s="181">
        <f>IF(B1189="NET","",IF(B1189="","",IFERROR(VLOOKUP(AC1189,EAN!$A:$B,2,FALSE),"MANGLER - MÅ OPPDATERE EAN-FANEN")))</f>
        <v>7048652276544</v>
      </c>
      <c r="AE1189" s="180">
        <f t="shared" si="65"/>
        <v>0</v>
      </c>
      <c r="AF1189" s="180">
        <f t="shared" si="66"/>
        <v>0</v>
      </c>
      <c r="AH1189" s="133" t="str">
        <f>IF(B1189="NET","",IFERROR(VLOOKUP(AD1189,'2) Order Form'!$W$9:$W$684,1,FALSE),"Ikke med I order form"))</f>
        <v>Ikke med I order form</v>
      </c>
      <c r="AK1189" s="175"/>
      <c r="AL1189" s="171"/>
    </row>
    <row r="1190" spans="1:38" x14ac:dyDescent="0.2">
      <c r="A1190">
        <v>828085</v>
      </c>
      <c r="B1190" t="s">
        <v>759</v>
      </c>
      <c r="C1190" t="s">
        <v>4226</v>
      </c>
      <c r="D1190" t="s">
        <v>175</v>
      </c>
      <c r="E1190" t="s">
        <v>135</v>
      </c>
      <c r="F1190" t="s">
        <v>67</v>
      </c>
      <c r="G1190" t="s">
        <v>401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C1190" s="180" t="str">
        <f t="shared" si="67"/>
        <v>828085-GRBLU-L</v>
      </c>
      <c r="AD1190" s="181">
        <f>IF(B1190="NET","",IF(B1190="","",IFERROR(VLOOKUP(AC1190,EAN!$A:$B,2,FALSE),"MANGLER - MÅ OPPDATERE EAN-FANEN")))</f>
        <v>7048652276537</v>
      </c>
      <c r="AE1190" s="180">
        <f t="shared" si="65"/>
        <v>0</v>
      </c>
      <c r="AF1190" s="180">
        <f t="shared" si="66"/>
        <v>0</v>
      </c>
      <c r="AH1190" s="133" t="str">
        <f>IF(B1190="NET","",IFERROR(VLOOKUP(AD1190,'2) Order Form'!$W$9:$W$684,1,FALSE),"Ikke med I order form"))</f>
        <v>Ikke med I order form</v>
      </c>
      <c r="AK1190" s="175"/>
      <c r="AL1190" s="171"/>
    </row>
    <row r="1191" spans="1:38" x14ac:dyDescent="0.2">
      <c r="A1191">
        <v>828085</v>
      </c>
      <c r="B1191" t="s">
        <v>759</v>
      </c>
      <c r="C1191" t="s">
        <v>4226</v>
      </c>
      <c r="D1191" t="s">
        <v>742</v>
      </c>
      <c r="E1191" t="s">
        <v>518</v>
      </c>
      <c r="F1191" t="s">
        <v>69</v>
      </c>
      <c r="G1191" t="s">
        <v>401</v>
      </c>
      <c r="H1191">
        <v>14</v>
      </c>
      <c r="I1191">
        <v>14</v>
      </c>
      <c r="J1191">
        <v>14</v>
      </c>
      <c r="K1191">
        <v>14</v>
      </c>
      <c r="L1191">
        <v>14</v>
      </c>
      <c r="M1191">
        <v>14</v>
      </c>
      <c r="N1191">
        <v>14</v>
      </c>
      <c r="O1191">
        <v>14</v>
      </c>
      <c r="P1191">
        <v>14</v>
      </c>
      <c r="Q1191">
        <v>14</v>
      </c>
      <c r="R1191">
        <v>14</v>
      </c>
      <c r="S1191">
        <v>14</v>
      </c>
      <c r="T1191">
        <v>14</v>
      </c>
      <c r="U1191">
        <v>14</v>
      </c>
      <c r="V1191">
        <v>14</v>
      </c>
      <c r="W1191">
        <v>14</v>
      </c>
      <c r="X1191">
        <v>14</v>
      </c>
      <c r="Y1191">
        <v>14</v>
      </c>
      <c r="Z1191">
        <v>14</v>
      </c>
      <c r="AA1191">
        <v>14</v>
      </c>
      <c r="AC1191" s="180" t="str">
        <f t="shared" si="67"/>
        <v>828085-LTGRY-XS</v>
      </c>
      <c r="AD1191" s="181">
        <f>IF(B1191="NET","",IF(B1191="","",IFERROR(VLOOKUP(AC1191,EAN!$A:$B,2,FALSE),"MANGLER - MÅ OPPDATERE EAN-FANEN")))</f>
        <v>7048652276605</v>
      </c>
      <c r="AE1191" s="180">
        <f t="shared" si="65"/>
        <v>14</v>
      </c>
      <c r="AF1191" s="180">
        <f t="shared" si="66"/>
        <v>14</v>
      </c>
      <c r="AH1191" s="133">
        <f>IF(B1191="NET","",IFERROR(VLOOKUP(AD1191,'2) Order Form'!$W$9:$W$684,1,FALSE),"Ikke med I order form"))</f>
        <v>7048652276605</v>
      </c>
      <c r="AK1191" s="175"/>
      <c r="AL1191" s="171"/>
    </row>
    <row r="1192" spans="1:38" x14ac:dyDescent="0.2">
      <c r="A1192">
        <v>828085</v>
      </c>
      <c r="B1192" t="s">
        <v>759</v>
      </c>
      <c r="C1192" t="s">
        <v>4226</v>
      </c>
      <c r="D1192" t="s">
        <v>517</v>
      </c>
      <c r="E1192" t="s">
        <v>518</v>
      </c>
      <c r="F1192" t="s">
        <v>8</v>
      </c>
      <c r="G1192" t="s">
        <v>401</v>
      </c>
      <c r="H1192">
        <v>40</v>
      </c>
      <c r="I1192">
        <v>40</v>
      </c>
      <c r="J1192">
        <v>40</v>
      </c>
      <c r="K1192">
        <v>40</v>
      </c>
      <c r="L1192">
        <v>40</v>
      </c>
      <c r="M1192">
        <v>40</v>
      </c>
      <c r="N1192">
        <v>40</v>
      </c>
      <c r="O1192">
        <v>40</v>
      </c>
      <c r="P1192">
        <v>40</v>
      </c>
      <c r="Q1192">
        <v>40</v>
      </c>
      <c r="R1192">
        <v>40</v>
      </c>
      <c r="S1192">
        <v>40</v>
      </c>
      <c r="T1192">
        <v>40</v>
      </c>
      <c r="U1192">
        <v>40</v>
      </c>
      <c r="V1192">
        <v>40</v>
      </c>
      <c r="W1192">
        <v>40</v>
      </c>
      <c r="X1192">
        <v>40</v>
      </c>
      <c r="Y1192">
        <v>40</v>
      </c>
      <c r="Z1192">
        <v>40</v>
      </c>
      <c r="AA1192">
        <v>40</v>
      </c>
      <c r="AC1192" s="180" t="str">
        <f t="shared" si="67"/>
        <v>828085-LTGRY-S</v>
      </c>
      <c r="AD1192" s="181">
        <f>IF(B1192="NET","",IF(B1192="","",IFERROR(VLOOKUP(AC1192,EAN!$A:$B,2,FALSE),"MANGLER - MÅ OPPDATERE EAN-FANEN")))</f>
        <v>7048652276599</v>
      </c>
      <c r="AE1192" s="180">
        <f t="shared" si="65"/>
        <v>40</v>
      </c>
      <c r="AF1192" s="180">
        <f t="shared" si="66"/>
        <v>40</v>
      </c>
      <c r="AH1192" s="133">
        <f>IF(B1192="NET","",IFERROR(VLOOKUP(AD1192,'2) Order Form'!$W$9:$W$684,1,FALSE),"Ikke med I order form"))</f>
        <v>7048652276599</v>
      </c>
      <c r="AK1192" s="175"/>
      <c r="AL1192" s="171"/>
    </row>
    <row r="1193" spans="1:38" x14ac:dyDescent="0.2">
      <c r="A1193">
        <v>828085</v>
      </c>
      <c r="B1193" t="s">
        <v>759</v>
      </c>
      <c r="C1193" t="s">
        <v>4226</v>
      </c>
      <c r="D1193" t="s">
        <v>519</v>
      </c>
      <c r="E1193" t="s">
        <v>518</v>
      </c>
      <c r="F1193" t="s">
        <v>7</v>
      </c>
      <c r="G1193" t="s">
        <v>401</v>
      </c>
      <c r="H1193">
        <v>47</v>
      </c>
      <c r="I1193">
        <v>47</v>
      </c>
      <c r="J1193">
        <v>47</v>
      </c>
      <c r="K1193">
        <v>47</v>
      </c>
      <c r="L1193">
        <v>47</v>
      </c>
      <c r="M1193">
        <v>47</v>
      </c>
      <c r="N1193">
        <v>47</v>
      </c>
      <c r="O1193">
        <v>47</v>
      </c>
      <c r="P1193">
        <v>47</v>
      </c>
      <c r="Q1193">
        <v>47</v>
      </c>
      <c r="R1193">
        <v>47</v>
      </c>
      <c r="S1193">
        <v>47</v>
      </c>
      <c r="T1193">
        <v>47</v>
      </c>
      <c r="U1193">
        <v>47</v>
      </c>
      <c r="V1193">
        <v>47</v>
      </c>
      <c r="W1193">
        <v>47</v>
      </c>
      <c r="X1193">
        <v>47</v>
      </c>
      <c r="Y1193">
        <v>47</v>
      </c>
      <c r="Z1193">
        <v>47</v>
      </c>
      <c r="AA1193">
        <v>47</v>
      </c>
      <c r="AC1193" s="180" t="str">
        <f t="shared" si="67"/>
        <v>828085-LTGRY-M</v>
      </c>
      <c r="AD1193" s="181">
        <f>IF(B1193="NET","",IF(B1193="","",IFERROR(VLOOKUP(AC1193,EAN!$A:$B,2,FALSE),"MANGLER - MÅ OPPDATERE EAN-FANEN")))</f>
        <v>7048652276582</v>
      </c>
      <c r="AE1193" s="180">
        <f t="shared" si="65"/>
        <v>47</v>
      </c>
      <c r="AF1193" s="180">
        <f t="shared" si="66"/>
        <v>47</v>
      </c>
      <c r="AH1193" s="133">
        <f>IF(B1193="NET","",IFERROR(VLOOKUP(AD1193,'2) Order Form'!$W$9:$W$684,1,FALSE),"Ikke med I order form"))</f>
        <v>7048652276582</v>
      </c>
      <c r="AK1193" s="175"/>
      <c r="AL1193" s="171"/>
    </row>
    <row r="1194" spans="1:38" x14ac:dyDescent="0.2">
      <c r="A1194">
        <v>828085</v>
      </c>
      <c r="B1194" t="s">
        <v>759</v>
      </c>
      <c r="C1194" t="s">
        <v>4226</v>
      </c>
      <c r="D1194" t="s">
        <v>520</v>
      </c>
      <c r="E1194" t="s">
        <v>518</v>
      </c>
      <c r="F1194" t="s">
        <v>67</v>
      </c>
      <c r="G1194" t="s">
        <v>401</v>
      </c>
      <c r="H1194">
        <v>21</v>
      </c>
      <c r="I1194">
        <v>21</v>
      </c>
      <c r="J1194">
        <v>21</v>
      </c>
      <c r="K1194">
        <v>21</v>
      </c>
      <c r="L1194">
        <v>21</v>
      </c>
      <c r="M1194">
        <v>21</v>
      </c>
      <c r="N1194">
        <v>21</v>
      </c>
      <c r="O1194">
        <v>21</v>
      </c>
      <c r="P1194">
        <v>21</v>
      </c>
      <c r="Q1194">
        <v>21</v>
      </c>
      <c r="R1194">
        <v>21</v>
      </c>
      <c r="S1194">
        <v>21</v>
      </c>
      <c r="T1194">
        <v>21</v>
      </c>
      <c r="U1194">
        <v>21</v>
      </c>
      <c r="V1194">
        <v>21</v>
      </c>
      <c r="W1194">
        <v>21</v>
      </c>
      <c r="X1194">
        <v>21</v>
      </c>
      <c r="Y1194">
        <v>21</v>
      </c>
      <c r="Z1194">
        <v>21</v>
      </c>
      <c r="AA1194">
        <v>21</v>
      </c>
      <c r="AC1194" s="180" t="str">
        <f t="shared" si="67"/>
        <v>828085-LTGRY-L</v>
      </c>
      <c r="AD1194" s="181">
        <f>IF(B1194="NET","",IF(B1194="","",IFERROR(VLOOKUP(AC1194,EAN!$A:$B,2,FALSE),"MANGLER - MÅ OPPDATERE EAN-FANEN")))</f>
        <v>7048652276575</v>
      </c>
      <c r="AE1194" s="180">
        <f t="shared" si="65"/>
        <v>21</v>
      </c>
      <c r="AF1194" s="180">
        <f t="shared" si="66"/>
        <v>21</v>
      </c>
      <c r="AH1194" s="149">
        <f>IF(B1194="NET","",IFERROR(VLOOKUP(AD1194,'2) Order Form'!$W$9:$W$684,1,FALSE),"Ikke med I order form"))</f>
        <v>7048652276575</v>
      </c>
      <c r="AI1194" s="171"/>
      <c r="AJ1194" s="171"/>
      <c r="AK1194" s="175"/>
      <c r="AL1194" s="171"/>
    </row>
    <row r="1195" spans="1:38" x14ac:dyDescent="0.2">
      <c r="A1195">
        <v>828085</v>
      </c>
      <c r="B1195" t="s">
        <v>759</v>
      </c>
      <c r="C1195" t="s">
        <v>4226</v>
      </c>
      <c r="D1195" t="s">
        <v>147</v>
      </c>
      <c r="E1195" t="s">
        <v>100</v>
      </c>
      <c r="F1195" t="s">
        <v>69</v>
      </c>
      <c r="G1195" t="s">
        <v>401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C1195" s="180" t="str">
        <f t="shared" si="67"/>
        <v>828085-RSWOD-XS</v>
      </c>
      <c r="AD1195" s="181">
        <f>IF(B1195="NET","",IF(B1195="","",IFERROR(VLOOKUP(AC1195,EAN!$A:$B,2,FALSE),"MANGLER - MÅ OPPDATERE EAN-FANEN")))</f>
        <v>7048652538208</v>
      </c>
      <c r="AE1195" s="180">
        <f t="shared" si="65"/>
        <v>0</v>
      </c>
      <c r="AF1195" s="180">
        <f t="shared" si="66"/>
        <v>0</v>
      </c>
      <c r="AH1195" s="149">
        <f>IF(B1195="NET","",IFERROR(VLOOKUP(AD1195,'2) Order Form'!$W$9:$W$684,1,FALSE),"Ikke med I order form"))</f>
        <v>7048652538208</v>
      </c>
      <c r="AI1195" s="171"/>
      <c r="AJ1195" s="171"/>
      <c r="AK1195" s="175"/>
      <c r="AL1195" s="171"/>
    </row>
    <row r="1196" spans="1:38" x14ac:dyDescent="0.2">
      <c r="A1196">
        <v>828085</v>
      </c>
      <c r="B1196" t="s">
        <v>759</v>
      </c>
      <c r="C1196" t="s">
        <v>4226</v>
      </c>
      <c r="D1196" t="s">
        <v>148</v>
      </c>
      <c r="E1196" t="s">
        <v>100</v>
      </c>
      <c r="F1196" t="s">
        <v>8</v>
      </c>
      <c r="G1196" t="s">
        <v>401</v>
      </c>
      <c r="H1196">
        <v>29</v>
      </c>
      <c r="I1196">
        <v>29</v>
      </c>
      <c r="J1196">
        <v>29</v>
      </c>
      <c r="K1196">
        <v>29</v>
      </c>
      <c r="L1196">
        <v>29</v>
      </c>
      <c r="M1196">
        <v>29</v>
      </c>
      <c r="N1196">
        <v>29</v>
      </c>
      <c r="O1196">
        <v>29</v>
      </c>
      <c r="P1196">
        <v>29</v>
      </c>
      <c r="Q1196">
        <v>29</v>
      </c>
      <c r="R1196">
        <v>29</v>
      </c>
      <c r="S1196">
        <v>29</v>
      </c>
      <c r="T1196">
        <v>29</v>
      </c>
      <c r="U1196">
        <v>29</v>
      </c>
      <c r="V1196">
        <v>29</v>
      </c>
      <c r="W1196">
        <v>29</v>
      </c>
      <c r="X1196">
        <v>29</v>
      </c>
      <c r="Y1196">
        <v>29</v>
      </c>
      <c r="Z1196">
        <v>29</v>
      </c>
      <c r="AA1196">
        <v>29</v>
      </c>
      <c r="AC1196" s="180" t="str">
        <f t="shared" si="67"/>
        <v>828085-RSWOD-S</v>
      </c>
      <c r="AD1196" s="181">
        <f>IF(B1196="NET","",IF(B1196="","",IFERROR(VLOOKUP(AC1196,EAN!$A:$B,2,FALSE),"MANGLER - MÅ OPPDATERE EAN-FANEN")))</f>
        <v>7048652538192</v>
      </c>
      <c r="AE1196" s="180">
        <f t="shared" si="65"/>
        <v>29</v>
      </c>
      <c r="AF1196" s="180">
        <f t="shared" si="66"/>
        <v>29</v>
      </c>
      <c r="AH1196" s="149">
        <f>IF(B1196="NET","",IFERROR(VLOOKUP(AD1196,'2) Order Form'!$W$9:$W$684,1,FALSE),"Ikke med I order form"))</f>
        <v>7048652538192</v>
      </c>
      <c r="AI1196" s="171"/>
      <c r="AJ1196" s="171"/>
      <c r="AK1196" s="175"/>
      <c r="AL1196" s="171"/>
    </row>
    <row r="1197" spans="1:38" x14ac:dyDescent="0.2">
      <c r="A1197">
        <v>828085</v>
      </c>
      <c r="B1197" t="s">
        <v>759</v>
      </c>
      <c r="C1197" t="s">
        <v>4226</v>
      </c>
      <c r="D1197" t="s">
        <v>149</v>
      </c>
      <c r="E1197" t="s">
        <v>100</v>
      </c>
      <c r="F1197" t="s">
        <v>7</v>
      </c>
      <c r="G1197" t="s">
        <v>401</v>
      </c>
      <c r="H1197">
        <v>41</v>
      </c>
      <c r="I1197">
        <v>41</v>
      </c>
      <c r="J1197">
        <v>41</v>
      </c>
      <c r="K1197">
        <v>41</v>
      </c>
      <c r="L1197">
        <v>41</v>
      </c>
      <c r="M1197">
        <v>41</v>
      </c>
      <c r="N1197">
        <v>41</v>
      </c>
      <c r="O1197">
        <v>41</v>
      </c>
      <c r="P1197">
        <v>41</v>
      </c>
      <c r="Q1197">
        <v>41</v>
      </c>
      <c r="R1197">
        <v>41</v>
      </c>
      <c r="S1197">
        <v>41</v>
      </c>
      <c r="T1197">
        <v>41</v>
      </c>
      <c r="U1197">
        <v>41</v>
      </c>
      <c r="V1197">
        <v>41</v>
      </c>
      <c r="W1197">
        <v>41</v>
      </c>
      <c r="X1197">
        <v>41</v>
      </c>
      <c r="Y1197">
        <v>41</v>
      </c>
      <c r="Z1197">
        <v>41</v>
      </c>
      <c r="AA1197">
        <v>41</v>
      </c>
      <c r="AC1197" s="180" t="str">
        <f t="shared" si="67"/>
        <v>828085-RSWOD-M</v>
      </c>
      <c r="AD1197" s="181">
        <f>IF(B1197="NET","",IF(B1197="","",IFERROR(VLOOKUP(AC1197,EAN!$A:$B,2,FALSE),"MANGLER - MÅ OPPDATERE EAN-FANEN")))</f>
        <v>7048652538185</v>
      </c>
      <c r="AE1197" s="180">
        <f t="shared" si="65"/>
        <v>41</v>
      </c>
      <c r="AF1197" s="180">
        <f t="shared" si="66"/>
        <v>41</v>
      </c>
      <c r="AH1197" s="133">
        <f>IF(B1197="NET","",IFERROR(VLOOKUP(AD1197,'2) Order Form'!$W$9:$W$684,1,FALSE),"Ikke med I order form"))</f>
        <v>7048652538185</v>
      </c>
      <c r="AK1197" s="175"/>
      <c r="AL1197" s="171"/>
    </row>
    <row r="1198" spans="1:38" x14ac:dyDescent="0.2">
      <c r="A1198">
        <v>828085</v>
      </c>
      <c r="B1198" t="s">
        <v>759</v>
      </c>
      <c r="C1198" t="s">
        <v>4226</v>
      </c>
      <c r="D1198" t="s">
        <v>150</v>
      </c>
      <c r="E1198" t="s">
        <v>100</v>
      </c>
      <c r="F1198" t="s">
        <v>67</v>
      </c>
      <c r="G1198" t="s">
        <v>401</v>
      </c>
      <c r="H1198">
        <v>22</v>
      </c>
      <c r="I1198">
        <v>22</v>
      </c>
      <c r="J1198">
        <v>22</v>
      </c>
      <c r="K1198">
        <v>22</v>
      </c>
      <c r="L1198">
        <v>22</v>
      </c>
      <c r="M1198">
        <v>22</v>
      </c>
      <c r="N1198">
        <v>22</v>
      </c>
      <c r="O1198">
        <v>22</v>
      </c>
      <c r="P1198">
        <v>22</v>
      </c>
      <c r="Q1198">
        <v>22</v>
      </c>
      <c r="R1198">
        <v>22</v>
      </c>
      <c r="S1198">
        <v>22</v>
      </c>
      <c r="T1198">
        <v>22</v>
      </c>
      <c r="U1198">
        <v>22</v>
      </c>
      <c r="V1198">
        <v>22</v>
      </c>
      <c r="W1198">
        <v>22</v>
      </c>
      <c r="X1198">
        <v>22</v>
      </c>
      <c r="Y1198">
        <v>22</v>
      </c>
      <c r="Z1198">
        <v>22</v>
      </c>
      <c r="AA1198">
        <v>22</v>
      </c>
      <c r="AC1198" s="180" t="str">
        <f t="shared" si="67"/>
        <v>828085-RSWOD-L</v>
      </c>
      <c r="AD1198" s="181">
        <f>IF(B1198="NET","",IF(B1198="","",IFERROR(VLOOKUP(AC1198,EAN!$A:$B,2,FALSE),"MANGLER - MÅ OPPDATERE EAN-FANEN")))</f>
        <v>7048652538178</v>
      </c>
      <c r="AE1198" s="180">
        <f t="shared" si="65"/>
        <v>22</v>
      </c>
      <c r="AF1198" s="180">
        <f t="shared" si="66"/>
        <v>22</v>
      </c>
      <c r="AH1198" s="149">
        <f>IF(B1198="NET","",IFERROR(VLOOKUP(AD1198,'2) Order Form'!$W$9:$W$684,1,FALSE),"Ikke med I order form"))</f>
        <v>7048652538178</v>
      </c>
      <c r="AI1198" s="171"/>
      <c r="AJ1198" s="171"/>
      <c r="AK1198" s="175"/>
      <c r="AL1198" s="171"/>
    </row>
    <row r="1199" spans="1:38" x14ac:dyDescent="0.2">
      <c r="A1199" s="155">
        <v>828089</v>
      </c>
      <c r="B1199" t="s">
        <v>292</v>
      </c>
      <c r="H1199" s="155">
        <v>202137</v>
      </c>
      <c r="I1199" s="155">
        <v>202137</v>
      </c>
      <c r="J1199" s="155">
        <v>202137</v>
      </c>
      <c r="K1199" s="155">
        <v>202137</v>
      </c>
      <c r="L1199" s="155">
        <v>202137</v>
      </c>
      <c r="M1199" s="155">
        <v>202137</v>
      </c>
      <c r="N1199" s="155">
        <v>202137</v>
      </c>
      <c r="O1199" s="155">
        <v>202137</v>
      </c>
      <c r="P1199" s="155">
        <v>202137</v>
      </c>
      <c r="Q1199" s="155">
        <v>202137</v>
      </c>
      <c r="R1199" s="155">
        <v>202137</v>
      </c>
      <c r="S1199" s="155">
        <v>202137</v>
      </c>
      <c r="T1199" s="155">
        <v>202137</v>
      </c>
      <c r="U1199" s="155">
        <v>202137</v>
      </c>
      <c r="V1199" s="155">
        <v>202137</v>
      </c>
      <c r="W1199" s="155">
        <v>202137</v>
      </c>
      <c r="X1199" s="155">
        <v>202137</v>
      </c>
      <c r="Y1199" s="155">
        <v>202137</v>
      </c>
      <c r="Z1199" s="155">
        <v>202137</v>
      </c>
      <c r="AA1199" s="155">
        <v>202137</v>
      </c>
      <c r="AC1199" s="180" t="str">
        <f t="shared" si="67"/>
        <v>828089-</v>
      </c>
      <c r="AD1199" s="181" t="str">
        <f>IF(B1199="NET","",IF(B1199="","",IFERROR(VLOOKUP(AC1199,EAN!$A:$B,2,FALSE),"MANGLER - MÅ OPPDATERE EAN-FANEN")))</f>
        <v/>
      </c>
      <c r="AE1199" s="180">
        <f t="shared" si="65"/>
        <v>202137</v>
      </c>
      <c r="AF1199" s="180">
        <f t="shared" si="66"/>
        <v>202137</v>
      </c>
      <c r="AH1199" s="149" t="str">
        <f>IF(B1199="NET","",IFERROR(VLOOKUP(AD1199,'2) Order Form'!$W$9:$W$684,1,FALSE),"Ikke med I order form"))</f>
        <v/>
      </c>
      <c r="AI1199" s="171"/>
      <c r="AJ1199" s="171"/>
      <c r="AK1199" s="175"/>
      <c r="AL1199" s="171"/>
    </row>
    <row r="1200" spans="1:38" x14ac:dyDescent="0.2">
      <c r="A1200">
        <v>828089</v>
      </c>
      <c r="B1200" t="s">
        <v>4314</v>
      </c>
      <c r="C1200" t="s">
        <v>4226</v>
      </c>
      <c r="D1200" t="s">
        <v>142</v>
      </c>
      <c r="E1200" t="s">
        <v>94</v>
      </c>
      <c r="F1200" t="s">
        <v>8</v>
      </c>
      <c r="G1200" t="s">
        <v>128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C1200" s="180" t="str">
        <f t="shared" si="67"/>
        <v>828089-BLACK-S</v>
      </c>
      <c r="AD1200" s="181" t="str">
        <f>IF(B1200="NET","",IF(B1200="","",IFERROR(VLOOKUP(AC1200,EAN!$A:$B,2,FALSE),"MANGLER - MÅ OPPDATERE EAN-FANEN")))</f>
        <v>MANGLER - MÅ OPPDATERE EAN-FANEN</v>
      </c>
      <c r="AE1200" s="180">
        <f t="shared" si="65"/>
        <v>0</v>
      </c>
      <c r="AF1200" s="180">
        <f t="shared" si="66"/>
        <v>0</v>
      </c>
      <c r="AH1200" s="133" t="str">
        <f>IF(B1200="NET","",IFERROR(VLOOKUP(AD1200,'2) Order Form'!$W$9:$W$684,1,FALSE),"Ikke med I order form"))</f>
        <v>Ikke med I order form</v>
      </c>
      <c r="AK1200" s="175"/>
      <c r="AL1200" s="171"/>
    </row>
    <row r="1201" spans="1:38" x14ac:dyDescent="0.2">
      <c r="A1201">
        <v>828089</v>
      </c>
      <c r="B1201" t="s">
        <v>4314</v>
      </c>
      <c r="C1201" t="s">
        <v>4226</v>
      </c>
      <c r="D1201" t="s">
        <v>143</v>
      </c>
      <c r="E1201" t="s">
        <v>94</v>
      </c>
      <c r="F1201" t="s">
        <v>7</v>
      </c>
      <c r="G1201" t="s">
        <v>128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C1201" s="180" t="str">
        <f t="shared" si="67"/>
        <v>828089-BLACK-M</v>
      </c>
      <c r="AD1201" s="181" t="str">
        <f>IF(B1201="NET","",IF(B1201="","",IFERROR(VLOOKUP(AC1201,EAN!$A:$B,2,FALSE),"MANGLER - MÅ OPPDATERE EAN-FANEN")))</f>
        <v>MANGLER - MÅ OPPDATERE EAN-FANEN</v>
      </c>
      <c r="AE1201" s="180">
        <f t="shared" si="65"/>
        <v>0</v>
      </c>
      <c r="AF1201" s="180">
        <f t="shared" si="66"/>
        <v>0</v>
      </c>
      <c r="AH1201" s="133" t="str">
        <f>IF(B1201="NET","",IFERROR(VLOOKUP(AD1201,'2) Order Form'!$W$9:$W$684,1,FALSE),"Ikke med I order form"))</f>
        <v>Ikke med I order form</v>
      </c>
      <c r="AK1201" s="175"/>
      <c r="AL1201" s="171"/>
    </row>
    <row r="1202" spans="1:38" x14ac:dyDescent="0.2">
      <c r="A1202">
        <v>828089</v>
      </c>
      <c r="B1202" t="s">
        <v>4314</v>
      </c>
      <c r="C1202" t="s">
        <v>4226</v>
      </c>
      <c r="D1202" t="s">
        <v>144</v>
      </c>
      <c r="E1202" t="s">
        <v>94</v>
      </c>
      <c r="F1202" t="s">
        <v>67</v>
      </c>
      <c r="G1202" t="s">
        <v>128</v>
      </c>
      <c r="H1202">
        <v>3</v>
      </c>
      <c r="I1202">
        <v>3</v>
      </c>
      <c r="J1202">
        <v>3</v>
      </c>
      <c r="K1202">
        <v>3</v>
      </c>
      <c r="L1202">
        <v>3</v>
      </c>
      <c r="M1202">
        <v>3</v>
      </c>
      <c r="N1202">
        <v>3</v>
      </c>
      <c r="O1202">
        <v>3</v>
      </c>
      <c r="P1202">
        <v>3</v>
      </c>
      <c r="Q1202">
        <v>3</v>
      </c>
      <c r="R1202">
        <v>3</v>
      </c>
      <c r="S1202">
        <v>3</v>
      </c>
      <c r="T1202">
        <v>3</v>
      </c>
      <c r="U1202">
        <v>3</v>
      </c>
      <c r="V1202">
        <v>3</v>
      </c>
      <c r="W1202">
        <v>3</v>
      </c>
      <c r="X1202">
        <v>3</v>
      </c>
      <c r="Y1202">
        <v>3</v>
      </c>
      <c r="Z1202">
        <v>3</v>
      </c>
      <c r="AA1202">
        <v>3</v>
      </c>
      <c r="AC1202" s="180" t="str">
        <f t="shared" si="67"/>
        <v>828089-BLACK-L</v>
      </c>
      <c r="AD1202" s="181" t="str">
        <f>IF(B1202="NET","",IF(B1202="","",IFERROR(VLOOKUP(AC1202,EAN!$A:$B,2,FALSE),"MANGLER - MÅ OPPDATERE EAN-FANEN")))</f>
        <v>MANGLER - MÅ OPPDATERE EAN-FANEN</v>
      </c>
      <c r="AE1202" s="180">
        <f t="shared" si="65"/>
        <v>3</v>
      </c>
      <c r="AF1202" s="180">
        <f t="shared" si="66"/>
        <v>3</v>
      </c>
      <c r="AH1202" s="149" t="str">
        <f>IF(B1202="NET","",IFERROR(VLOOKUP(AD1202,'2) Order Form'!$W$9:$W$684,1,FALSE),"Ikke med I order form"))</f>
        <v>Ikke med I order form</v>
      </c>
      <c r="AI1202" s="171"/>
      <c r="AJ1202" s="171"/>
      <c r="AK1202" s="175"/>
      <c r="AL1202" s="171"/>
    </row>
    <row r="1203" spans="1:38" x14ac:dyDescent="0.2">
      <c r="A1203">
        <v>828089</v>
      </c>
      <c r="B1203" t="s">
        <v>4314</v>
      </c>
      <c r="C1203" t="s">
        <v>4226</v>
      </c>
      <c r="D1203" t="s">
        <v>145</v>
      </c>
      <c r="E1203" t="s">
        <v>94</v>
      </c>
      <c r="F1203" t="s">
        <v>68</v>
      </c>
      <c r="G1203" t="s">
        <v>128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C1203" s="180" t="str">
        <f t="shared" si="67"/>
        <v>828089-BLACK-XL</v>
      </c>
      <c r="AD1203" s="181" t="str">
        <f>IF(B1203="NET","",IF(B1203="","",IFERROR(VLOOKUP(AC1203,EAN!$A:$B,2,FALSE),"MANGLER - MÅ OPPDATERE EAN-FANEN")))</f>
        <v>MANGLER - MÅ OPPDATERE EAN-FANEN</v>
      </c>
      <c r="AE1203" s="180">
        <f t="shared" si="65"/>
        <v>0</v>
      </c>
      <c r="AF1203" s="180">
        <f t="shared" si="66"/>
        <v>0</v>
      </c>
      <c r="AH1203" s="149" t="str">
        <f>IF(B1203="NET","",IFERROR(VLOOKUP(AD1203,'2) Order Form'!$W$9:$W$684,1,FALSE),"Ikke med I order form"))</f>
        <v>Ikke med I order form</v>
      </c>
      <c r="AI1203" s="171"/>
      <c r="AJ1203" s="171"/>
      <c r="AK1203" s="175"/>
      <c r="AL1203" s="171"/>
    </row>
    <row r="1204" spans="1:38" x14ac:dyDescent="0.2">
      <c r="A1204">
        <v>828089</v>
      </c>
      <c r="B1204" t="s">
        <v>4314</v>
      </c>
      <c r="C1204" t="s">
        <v>4226</v>
      </c>
      <c r="D1204" t="s">
        <v>4315</v>
      </c>
      <c r="E1204" t="s">
        <v>94</v>
      </c>
      <c r="F1204" t="s">
        <v>2462</v>
      </c>
      <c r="G1204" t="s">
        <v>401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C1204" s="180" t="str">
        <f t="shared" si="67"/>
        <v>828089-BLACK-XXL</v>
      </c>
      <c r="AD1204" s="181" t="str">
        <f>IF(B1204="NET","",IF(B1204="","",IFERROR(VLOOKUP(AC1204,EAN!$A:$B,2,FALSE),"MANGLER - MÅ OPPDATERE EAN-FANEN")))</f>
        <v>MANGLER - MÅ OPPDATERE EAN-FANEN</v>
      </c>
      <c r="AE1204" s="180">
        <f t="shared" si="65"/>
        <v>0</v>
      </c>
      <c r="AF1204" s="180">
        <f t="shared" si="66"/>
        <v>0</v>
      </c>
      <c r="AH1204" s="133" t="str">
        <f>IF(B1204="NET","",IFERROR(VLOOKUP(AD1204,'2) Order Form'!$W$9:$W$684,1,FALSE),"Ikke med I order form"))</f>
        <v>Ikke med I order form</v>
      </c>
      <c r="AK1204" s="175"/>
      <c r="AL1204" s="171"/>
    </row>
    <row r="1205" spans="1:38" x14ac:dyDescent="0.2">
      <c r="A1205">
        <v>828089</v>
      </c>
      <c r="B1205" t="s">
        <v>4314</v>
      </c>
      <c r="C1205" t="s">
        <v>4226</v>
      </c>
      <c r="D1205" t="s">
        <v>744</v>
      </c>
      <c r="E1205" t="s">
        <v>516</v>
      </c>
      <c r="F1205" t="s">
        <v>8</v>
      </c>
      <c r="G1205" t="s">
        <v>401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C1205" s="180" t="str">
        <f t="shared" si="67"/>
        <v>828089-EHRED-S</v>
      </c>
      <c r="AD1205" s="181" t="str">
        <f>IF(B1205="NET","",IF(B1205="","",IFERROR(VLOOKUP(AC1205,EAN!$A:$B,2,FALSE),"MANGLER - MÅ OPPDATERE EAN-FANEN")))</f>
        <v>MANGLER - MÅ OPPDATERE EAN-FANEN</v>
      </c>
      <c r="AE1205" s="180">
        <f t="shared" si="65"/>
        <v>0</v>
      </c>
      <c r="AF1205" s="180">
        <f t="shared" si="66"/>
        <v>0</v>
      </c>
      <c r="AH1205" s="133" t="str">
        <f>IF(B1205="NET","",IFERROR(VLOOKUP(AD1205,'2) Order Form'!$W$9:$W$684,1,FALSE),"Ikke med I order form"))</f>
        <v>Ikke med I order form</v>
      </c>
      <c r="AK1205" s="175"/>
      <c r="AL1205" s="171"/>
    </row>
    <row r="1206" spans="1:38" x14ac:dyDescent="0.2">
      <c r="A1206">
        <v>828089</v>
      </c>
      <c r="B1206" t="s">
        <v>4314</v>
      </c>
      <c r="C1206" t="s">
        <v>4226</v>
      </c>
      <c r="D1206" t="s">
        <v>745</v>
      </c>
      <c r="E1206" t="s">
        <v>516</v>
      </c>
      <c r="F1206" t="s">
        <v>7</v>
      </c>
      <c r="G1206" t="s">
        <v>401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C1206" s="180" t="str">
        <f t="shared" si="67"/>
        <v>828089-EHRED-M</v>
      </c>
      <c r="AD1206" s="181" t="str">
        <f>IF(B1206="NET","",IF(B1206="","",IFERROR(VLOOKUP(AC1206,EAN!$A:$B,2,FALSE),"MANGLER - MÅ OPPDATERE EAN-FANEN")))</f>
        <v>MANGLER - MÅ OPPDATERE EAN-FANEN</v>
      </c>
      <c r="AE1206" s="180">
        <f t="shared" si="65"/>
        <v>0</v>
      </c>
      <c r="AF1206" s="180">
        <f t="shared" si="66"/>
        <v>0</v>
      </c>
      <c r="AH1206" s="133" t="str">
        <f>IF(B1206="NET","",IFERROR(VLOOKUP(AD1206,'2) Order Form'!$W$9:$W$684,1,FALSE),"Ikke med I order form"))</f>
        <v>Ikke med I order form</v>
      </c>
      <c r="AK1206" s="175"/>
      <c r="AL1206" s="171"/>
    </row>
    <row r="1207" spans="1:38" x14ac:dyDescent="0.2">
      <c r="A1207">
        <v>828089</v>
      </c>
      <c r="B1207" t="s">
        <v>4314</v>
      </c>
      <c r="C1207" t="s">
        <v>4226</v>
      </c>
      <c r="D1207" t="s">
        <v>746</v>
      </c>
      <c r="E1207" t="s">
        <v>516</v>
      </c>
      <c r="F1207" t="s">
        <v>67</v>
      </c>
      <c r="G1207" t="s">
        <v>401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C1207" s="180" t="str">
        <f t="shared" si="67"/>
        <v>828089-EHRED-L</v>
      </c>
      <c r="AD1207" s="181" t="str">
        <f>IF(B1207="NET","",IF(B1207="","",IFERROR(VLOOKUP(AC1207,EAN!$A:$B,2,FALSE),"MANGLER - MÅ OPPDATERE EAN-FANEN")))</f>
        <v>MANGLER - MÅ OPPDATERE EAN-FANEN</v>
      </c>
      <c r="AE1207" s="180">
        <f t="shared" si="65"/>
        <v>0</v>
      </c>
      <c r="AF1207" s="180">
        <f t="shared" si="66"/>
        <v>0</v>
      </c>
      <c r="AH1207" s="133" t="str">
        <f>IF(B1207="NET","",IFERROR(VLOOKUP(AD1207,'2) Order Form'!$W$9:$W$684,1,FALSE),"Ikke med I order form"))</f>
        <v>Ikke med I order form</v>
      </c>
      <c r="AK1207" s="175"/>
      <c r="AL1207" s="171"/>
    </row>
    <row r="1208" spans="1:38" x14ac:dyDescent="0.2">
      <c r="A1208">
        <v>828089</v>
      </c>
      <c r="B1208" t="s">
        <v>4314</v>
      </c>
      <c r="C1208" t="s">
        <v>4226</v>
      </c>
      <c r="D1208" t="s">
        <v>747</v>
      </c>
      <c r="E1208" t="s">
        <v>516</v>
      </c>
      <c r="F1208" t="s">
        <v>68</v>
      </c>
      <c r="G1208" t="s">
        <v>401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C1208" s="180" t="str">
        <f t="shared" si="67"/>
        <v>828089-EHRED-XL</v>
      </c>
      <c r="AD1208" s="181" t="str">
        <f>IF(B1208="NET","",IF(B1208="","",IFERROR(VLOOKUP(AC1208,EAN!$A:$B,2,FALSE),"MANGLER - MÅ OPPDATERE EAN-FANEN")))</f>
        <v>MANGLER - MÅ OPPDATERE EAN-FANEN</v>
      </c>
      <c r="AE1208" s="180">
        <f t="shared" si="65"/>
        <v>0</v>
      </c>
      <c r="AF1208" s="180">
        <f t="shared" si="66"/>
        <v>0</v>
      </c>
      <c r="AH1208" s="149" t="str">
        <f>IF(B1208="NET","",IFERROR(VLOOKUP(AD1208,'2) Order Form'!$W$9:$W$684,1,FALSE),"Ikke med I order form"))</f>
        <v>Ikke med I order form</v>
      </c>
      <c r="AI1208" s="171"/>
      <c r="AJ1208" s="171"/>
      <c r="AK1208" s="175"/>
      <c r="AL1208" s="171"/>
    </row>
    <row r="1209" spans="1:38" x14ac:dyDescent="0.2">
      <c r="A1209">
        <v>828089</v>
      </c>
      <c r="B1209" t="s">
        <v>4314</v>
      </c>
      <c r="C1209" t="s">
        <v>4226</v>
      </c>
      <c r="D1209" t="s">
        <v>4316</v>
      </c>
      <c r="E1209" t="s">
        <v>516</v>
      </c>
      <c r="F1209" t="s">
        <v>2462</v>
      </c>
      <c r="G1209" t="s">
        <v>401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C1209" s="180" t="str">
        <f t="shared" si="67"/>
        <v>828089-EHRED-XXL</v>
      </c>
      <c r="AD1209" s="181" t="str">
        <f>IF(B1209="NET","",IF(B1209="","",IFERROR(VLOOKUP(AC1209,EAN!$A:$B,2,FALSE),"MANGLER - MÅ OPPDATERE EAN-FANEN")))</f>
        <v>MANGLER - MÅ OPPDATERE EAN-FANEN</v>
      </c>
      <c r="AE1209" s="180">
        <f t="shared" si="65"/>
        <v>0</v>
      </c>
      <c r="AF1209" s="180">
        <f t="shared" si="66"/>
        <v>0</v>
      </c>
      <c r="AH1209" s="149" t="str">
        <f>IF(B1209="NET","",IFERROR(VLOOKUP(AD1209,'2) Order Form'!$W$9:$W$684,1,FALSE),"Ikke med I order form"))</f>
        <v>Ikke med I order form</v>
      </c>
      <c r="AI1209" s="171"/>
      <c r="AJ1209" s="171"/>
      <c r="AK1209" s="175"/>
      <c r="AL1209" s="171"/>
    </row>
    <row r="1210" spans="1:38" x14ac:dyDescent="0.2">
      <c r="A1210">
        <v>828089</v>
      </c>
      <c r="B1210" t="s">
        <v>4314</v>
      </c>
      <c r="C1210" t="s">
        <v>4226</v>
      </c>
      <c r="D1210" t="s">
        <v>162</v>
      </c>
      <c r="E1210" t="s">
        <v>133</v>
      </c>
      <c r="F1210" t="s">
        <v>8</v>
      </c>
      <c r="G1210" t="s">
        <v>401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C1210" s="180" t="str">
        <f t="shared" si="67"/>
        <v>828089-ONBLU-S</v>
      </c>
      <c r="AD1210" s="181" t="str">
        <f>IF(B1210="NET","",IF(B1210="","",IFERROR(VLOOKUP(AC1210,EAN!$A:$B,2,FALSE),"MANGLER - MÅ OPPDATERE EAN-FANEN")))</f>
        <v>MANGLER - MÅ OPPDATERE EAN-FANEN</v>
      </c>
      <c r="AE1210" s="180">
        <f t="shared" si="65"/>
        <v>0</v>
      </c>
      <c r="AF1210" s="180">
        <f t="shared" si="66"/>
        <v>0</v>
      </c>
      <c r="AH1210" s="149" t="str">
        <f>IF(B1210="NET","",IFERROR(VLOOKUP(AD1210,'2) Order Form'!$W$9:$W$684,1,FALSE),"Ikke med I order form"))</f>
        <v>Ikke med I order form</v>
      </c>
      <c r="AI1210" s="171"/>
      <c r="AJ1210" s="171"/>
      <c r="AK1210" s="175"/>
      <c r="AL1210" s="171"/>
    </row>
    <row r="1211" spans="1:38" x14ac:dyDescent="0.2">
      <c r="A1211">
        <v>828089</v>
      </c>
      <c r="B1211" t="s">
        <v>4314</v>
      </c>
      <c r="C1211" t="s">
        <v>4226</v>
      </c>
      <c r="D1211" t="s">
        <v>163</v>
      </c>
      <c r="E1211" t="s">
        <v>133</v>
      </c>
      <c r="F1211" t="s">
        <v>7</v>
      </c>
      <c r="G1211" t="s">
        <v>401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C1211" s="180" t="str">
        <f t="shared" si="67"/>
        <v>828089-ONBLU-M</v>
      </c>
      <c r="AD1211" s="181" t="str">
        <f>IF(B1211="NET","",IF(B1211="","",IFERROR(VLOOKUP(AC1211,EAN!$A:$B,2,FALSE),"MANGLER - MÅ OPPDATERE EAN-FANEN")))</f>
        <v>MANGLER - MÅ OPPDATERE EAN-FANEN</v>
      </c>
      <c r="AE1211" s="180">
        <f t="shared" si="65"/>
        <v>0</v>
      </c>
      <c r="AF1211" s="180">
        <f t="shared" si="66"/>
        <v>0</v>
      </c>
      <c r="AH1211" s="149" t="str">
        <f>IF(B1211="NET","",IFERROR(VLOOKUP(AD1211,'2) Order Form'!$W$9:$W$684,1,FALSE),"Ikke med I order form"))</f>
        <v>Ikke med I order form</v>
      </c>
      <c r="AI1211" s="171"/>
      <c r="AJ1211" s="171"/>
      <c r="AK1211" s="175"/>
      <c r="AL1211" s="171"/>
    </row>
    <row r="1212" spans="1:38" x14ac:dyDescent="0.2">
      <c r="A1212">
        <v>828089</v>
      </c>
      <c r="B1212" t="s">
        <v>4314</v>
      </c>
      <c r="C1212" t="s">
        <v>4226</v>
      </c>
      <c r="D1212" t="s">
        <v>164</v>
      </c>
      <c r="E1212" t="s">
        <v>133</v>
      </c>
      <c r="F1212" t="s">
        <v>67</v>
      </c>
      <c r="G1212" t="s">
        <v>401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C1212" s="180" t="str">
        <f t="shared" si="67"/>
        <v>828089-ONBLU-L</v>
      </c>
      <c r="AD1212" s="181" t="str">
        <f>IF(B1212="NET","",IF(B1212="","",IFERROR(VLOOKUP(AC1212,EAN!$A:$B,2,FALSE),"MANGLER - MÅ OPPDATERE EAN-FANEN")))</f>
        <v>MANGLER - MÅ OPPDATERE EAN-FANEN</v>
      </c>
      <c r="AE1212" s="180">
        <f t="shared" si="65"/>
        <v>0</v>
      </c>
      <c r="AF1212" s="180">
        <f t="shared" si="66"/>
        <v>0</v>
      </c>
      <c r="AH1212" s="149" t="str">
        <f>IF(B1212="NET","",IFERROR(VLOOKUP(AD1212,'2) Order Form'!$W$9:$W$684,1,FALSE),"Ikke med I order form"))</f>
        <v>Ikke med I order form</v>
      </c>
      <c r="AI1212" s="171"/>
      <c r="AJ1212" s="171"/>
      <c r="AK1212" s="175"/>
      <c r="AL1212" s="171"/>
    </row>
    <row r="1213" spans="1:38" x14ac:dyDescent="0.2">
      <c r="A1213">
        <v>828089</v>
      </c>
      <c r="B1213" t="s">
        <v>4314</v>
      </c>
      <c r="C1213" t="s">
        <v>4226</v>
      </c>
      <c r="D1213" t="s">
        <v>165</v>
      </c>
      <c r="E1213" t="s">
        <v>133</v>
      </c>
      <c r="F1213" t="s">
        <v>68</v>
      </c>
      <c r="G1213" t="s">
        <v>401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C1213" s="180" t="str">
        <f t="shared" si="67"/>
        <v>828089-ONBLU-XL</v>
      </c>
      <c r="AD1213" s="181" t="str">
        <f>IF(B1213="NET","",IF(B1213="","",IFERROR(VLOOKUP(AC1213,EAN!$A:$B,2,FALSE),"MANGLER - MÅ OPPDATERE EAN-FANEN")))</f>
        <v>MANGLER - MÅ OPPDATERE EAN-FANEN</v>
      </c>
      <c r="AE1213" s="180">
        <f t="shared" si="65"/>
        <v>0</v>
      </c>
      <c r="AF1213" s="180">
        <f t="shared" si="66"/>
        <v>0</v>
      </c>
      <c r="AH1213" s="149" t="str">
        <f>IF(B1213="NET","",IFERROR(VLOOKUP(AD1213,'2) Order Form'!$W$9:$W$684,1,FALSE),"Ikke med I order form"))</f>
        <v>Ikke med I order form</v>
      </c>
      <c r="AI1213" s="171"/>
      <c r="AJ1213" s="171"/>
      <c r="AK1213" s="175"/>
      <c r="AL1213" s="171"/>
    </row>
    <row r="1214" spans="1:38" x14ac:dyDescent="0.2">
      <c r="A1214">
        <v>828089</v>
      </c>
      <c r="B1214" t="s">
        <v>4314</v>
      </c>
      <c r="C1214" t="s">
        <v>4226</v>
      </c>
      <c r="D1214" t="s">
        <v>4317</v>
      </c>
      <c r="E1214" t="s">
        <v>133</v>
      </c>
      <c r="F1214" t="s">
        <v>2462</v>
      </c>
      <c r="G1214" t="s">
        <v>401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C1214" s="180" t="str">
        <f t="shared" si="67"/>
        <v>828089-ONBLU-XXL</v>
      </c>
      <c r="AD1214" s="181" t="str">
        <f>IF(B1214="NET","",IF(B1214="","",IFERROR(VLOOKUP(AC1214,EAN!$A:$B,2,FALSE),"MANGLER - MÅ OPPDATERE EAN-FANEN")))</f>
        <v>MANGLER - MÅ OPPDATERE EAN-FANEN</v>
      </c>
      <c r="AE1214" s="180">
        <f t="shared" si="65"/>
        <v>0</v>
      </c>
      <c r="AF1214" s="180">
        <f t="shared" si="66"/>
        <v>0</v>
      </c>
      <c r="AH1214" s="133" t="str">
        <f>IF(B1214="NET","",IFERROR(VLOOKUP(AD1214,'2) Order Form'!$W$9:$W$684,1,FALSE),"Ikke med I order form"))</f>
        <v>Ikke med I order form</v>
      </c>
      <c r="AK1214" s="175"/>
      <c r="AL1214" s="171"/>
    </row>
    <row r="1215" spans="1:38" x14ac:dyDescent="0.2">
      <c r="A1215" s="155">
        <v>828090</v>
      </c>
      <c r="B1215" t="s">
        <v>292</v>
      </c>
      <c r="H1215" s="155">
        <v>202137</v>
      </c>
      <c r="I1215" s="155">
        <v>202137</v>
      </c>
      <c r="J1215" s="155">
        <v>202137</v>
      </c>
      <c r="K1215" s="155">
        <v>202137</v>
      </c>
      <c r="L1215" s="155">
        <v>202137</v>
      </c>
      <c r="M1215" s="155">
        <v>202137</v>
      </c>
      <c r="N1215" s="155">
        <v>202137</v>
      </c>
      <c r="O1215" s="155">
        <v>202137</v>
      </c>
      <c r="P1215" s="155">
        <v>202137</v>
      </c>
      <c r="Q1215" s="155">
        <v>202137</v>
      </c>
      <c r="R1215" s="155">
        <v>202137</v>
      </c>
      <c r="S1215" s="155">
        <v>202137</v>
      </c>
      <c r="T1215" s="155">
        <v>202137</v>
      </c>
      <c r="U1215" s="155">
        <v>202137</v>
      </c>
      <c r="V1215" s="155">
        <v>202137</v>
      </c>
      <c r="W1215" s="155">
        <v>202137</v>
      </c>
      <c r="X1215" s="155">
        <v>202137</v>
      </c>
      <c r="Y1215" s="155">
        <v>202137</v>
      </c>
      <c r="Z1215" s="155">
        <v>202137</v>
      </c>
      <c r="AA1215" s="155">
        <v>202137</v>
      </c>
      <c r="AC1215" s="180" t="str">
        <f t="shared" si="67"/>
        <v>828090-</v>
      </c>
      <c r="AD1215" s="181" t="str">
        <f>IF(B1215="NET","",IF(B1215="","",IFERROR(VLOOKUP(AC1215,EAN!$A:$B,2,FALSE),"MANGLER - MÅ OPPDATERE EAN-FANEN")))</f>
        <v/>
      </c>
      <c r="AE1215" s="180">
        <f t="shared" si="65"/>
        <v>202137</v>
      </c>
      <c r="AF1215" s="180">
        <f t="shared" si="66"/>
        <v>202137</v>
      </c>
      <c r="AH1215" s="133" t="str">
        <f>IF(B1215="NET","",IFERROR(VLOOKUP(AD1215,'2) Order Form'!$W$9:$W$684,1,FALSE),"Ikke med I order form"))</f>
        <v/>
      </c>
      <c r="AK1215" s="175"/>
      <c r="AL1215" s="171"/>
    </row>
    <row r="1216" spans="1:38" x14ac:dyDescent="0.2">
      <c r="A1216">
        <v>828090</v>
      </c>
      <c r="B1216" t="s">
        <v>4318</v>
      </c>
      <c r="C1216" t="s">
        <v>4226</v>
      </c>
      <c r="D1216" t="s">
        <v>698</v>
      </c>
      <c r="E1216" t="s">
        <v>132</v>
      </c>
      <c r="F1216" t="s">
        <v>69</v>
      </c>
      <c r="G1216" t="s">
        <v>401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C1216" s="180" t="str">
        <f t="shared" si="67"/>
        <v>828090-HYDRO-XS</v>
      </c>
      <c r="AD1216" s="181" t="str">
        <f>IF(B1216="NET","",IF(B1216="","",IFERROR(VLOOKUP(AC1216,EAN!$A:$B,2,FALSE),"MANGLER - MÅ OPPDATERE EAN-FANEN")))</f>
        <v>MANGLER - MÅ OPPDATERE EAN-FANEN</v>
      </c>
      <c r="AE1216" s="180">
        <f t="shared" si="65"/>
        <v>0</v>
      </c>
      <c r="AF1216" s="180">
        <f t="shared" si="66"/>
        <v>0</v>
      </c>
      <c r="AH1216" s="133" t="str">
        <f>IF(B1216="NET","",IFERROR(VLOOKUP(AD1216,'2) Order Form'!$W$9:$W$684,1,FALSE),"Ikke med I order form"))</f>
        <v>Ikke med I order form</v>
      </c>
      <c r="AK1216" s="175"/>
      <c r="AL1216" s="171"/>
    </row>
    <row r="1217" spans="1:38" x14ac:dyDescent="0.2">
      <c r="A1217">
        <v>828090</v>
      </c>
      <c r="B1217" t="s">
        <v>4318</v>
      </c>
      <c r="C1217" t="s">
        <v>4226</v>
      </c>
      <c r="D1217" t="s">
        <v>159</v>
      </c>
      <c r="E1217" t="s">
        <v>132</v>
      </c>
      <c r="F1217" t="s">
        <v>8</v>
      </c>
      <c r="G1217" t="s">
        <v>401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C1217" s="180" t="str">
        <f t="shared" si="67"/>
        <v>828090-HYDRO-S</v>
      </c>
      <c r="AD1217" s="181" t="str">
        <f>IF(B1217="NET","",IF(B1217="","",IFERROR(VLOOKUP(AC1217,EAN!$A:$B,2,FALSE),"MANGLER - MÅ OPPDATERE EAN-FANEN")))</f>
        <v>MANGLER - MÅ OPPDATERE EAN-FANEN</v>
      </c>
      <c r="AE1217" s="180">
        <f t="shared" si="65"/>
        <v>0</v>
      </c>
      <c r="AF1217" s="180">
        <f t="shared" si="66"/>
        <v>0</v>
      </c>
      <c r="AH1217" s="133" t="str">
        <f>IF(B1217="NET","",IFERROR(VLOOKUP(AD1217,'2) Order Form'!$W$9:$W$684,1,FALSE),"Ikke med I order form"))</f>
        <v>Ikke med I order form</v>
      </c>
      <c r="AK1217" s="175"/>
      <c r="AL1217" s="171"/>
    </row>
    <row r="1218" spans="1:38" x14ac:dyDescent="0.2">
      <c r="A1218">
        <v>828090</v>
      </c>
      <c r="B1218" t="s">
        <v>4318</v>
      </c>
      <c r="C1218" t="s">
        <v>4226</v>
      </c>
      <c r="D1218" t="s">
        <v>160</v>
      </c>
      <c r="E1218" t="s">
        <v>132</v>
      </c>
      <c r="F1218" t="s">
        <v>7</v>
      </c>
      <c r="G1218" t="s">
        <v>401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C1218" s="180" t="str">
        <f t="shared" si="67"/>
        <v>828090-HYDRO-M</v>
      </c>
      <c r="AD1218" s="181" t="str">
        <f>IF(B1218="NET","",IF(B1218="","",IFERROR(VLOOKUP(AC1218,EAN!$A:$B,2,FALSE),"MANGLER - MÅ OPPDATERE EAN-FANEN")))</f>
        <v>MANGLER - MÅ OPPDATERE EAN-FANEN</v>
      </c>
      <c r="AE1218" s="180">
        <f t="shared" si="65"/>
        <v>0</v>
      </c>
      <c r="AF1218" s="180">
        <f t="shared" si="66"/>
        <v>0</v>
      </c>
      <c r="AH1218" s="149" t="str">
        <f>IF(B1218="NET","",IFERROR(VLOOKUP(AD1218,'2) Order Form'!$W$9:$W$684,1,FALSE),"Ikke med I order form"))</f>
        <v>Ikke med I order form</v>
      </c>
      <c r="AI1218" s="171"/>
      <c r="AJ1218" s="171"/>
      <c r="AK1218" s="175"/>
      <c r="AL1218" s="171"/>
    </row>
    <row r="1219" spans="1:38" x14ac:dyDescent="0.2">
      <c r="A1219">
        <v>828090</v>
      </c>
      <c r="B1219" t="s">
        <v>4318</v>
      </c>
      <c r="C1219" t="s">
        <v>4226</v>
      </c>
      <c r="D1219" t="s">
        <v>161</v>
      </c>
      <c r="E1219" t="s">
        <v>132</v>
      </c>
      <c r="F1219" t="s">
        <v>67</v>
      </c>
      <c r="G1219" t="s">
        <v>401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C1219" s="180" t="str">
        <f t="shared" si="67"/>
        <v>828090-HYDRO-L</v>
      </c>
      <c r="AD1219" s="181" t="str">
        <f>IF(B1219="NET","",IF(B1219="","",IFERROR(VLOOKUP(AC1219,EAN!$A:$B,2,FALSE),"MANGLER - MÅ OPPDATERE EAN-FANEN")))</f>
        <v>MANGLER - MÅ OPPDATERE EAN-FANEN</v>
      </c>
      <c r="AE1219" s="180">
        <f t="shared" si="65"/>
        <v>0</v>
      </c>
      <c r="AF1219" s="180">
        <f t="shared" si="66"/>
        <v>0</v>
      </c>
      <c r="AH1219" s="149" t="str">
        <f>IF(B1219="NET","",IFERROR(VLOOKUP(AD1219,'2) Order Form'!$W$9:$W$684,1,FALSE),"Ikke med I order form"))</f>
        <v>Ikke med I order form</v>
      </c>
      <c r="AI1219" s="171"/>
      <c r="AJ1219" s="171"/>
      <c r="AK1219" s="175"/>
      <c r="AL1219" s="171"/>
    </row>
    <row r="1220" spans="1:38" x14ac:dyDescent="0.2">
      <c r="A1220">
        <v>828090</v>
      </c>
      <c r="B1220" t="s">
        <v>4318</v>
      </c>
      <c r="C1220" t="s">
        <v>4226</v>
      </c>
      <c r="D1220" t="s">
        <v>211</v>
      </c>
      <c r="E1220" t="s">
        <v>93</v>
      </c>
      <c r="F1220" t="s">
        <v>69</v>
      </c>
      <c r="G1220" t="s">
        <v>128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C1220" s="180" t="str">
        <f t="shared" si="67"/>
        <v>828090-SEGRY-XS</v>
      </c>
      <c r="AD1220" s="181" t="str">
        <f>IF(B1220="NET","",IF(B1220="","",IFERROR(VLOOKUP(AC1220,EAN!$A:$B,2,FALSE),"MANGLER - MÅ OPPDATERE EAN-FANEN")))</f>
        <v>MANGLER - MÅ OPPDATERE EAN-FANEN</v>
      </c>
      <c r="AE1220" s="180">
        <f t="shared" si="65"/>
        <v>0</v>
      </c>
      <c r="AF1220" s="180">
        <f t="shared" si="66"/>
        <v>0</v>
      </c>
      <c r="AH1220" s="149" t="str">
        <f>IF(B1220="NET","",IFERROR(VLOOKUP(AD1220,'2) Order Form'!$W$9:$W$684,1,FALSE),"Ikke med I order form"))</f>
        <v>Ikke med I order form</v>
      </c>
      <c r="AI1220" s="171"/>
      <c r="AJ1220" s="171"/>
      <c r="AK1220" s="175"/>
      <c r="AL1220" s="171"/>
    </row>
    <row r="1221" spans="1:38" x14ac:dyDescent="0.2">
      <c r="A1221">
        <v>828090</v>
      </c>
      <c r="B1221" t="s">
        <v>4318</v>
      </c>
      <c r="C1221" t="s">
        <v>4226</v>
      </c>
      <c r="D1221" t="s">
        <v>166</v>
      </c>
      <c r="E1221" t="s">
        <v>93</v>
      </c>
      <c r="F1221" t="s">
        <v>8</v>
      </c>
      <c r="G1221" t="s">
        <v>128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C1221" s="180" t="str">
        <f t="shared" si="67"/>
        <v>828090-SEGRY-S</v>
      </c>
      <c r="AD1221" s="181" t="str">
        <f>IF(B1221="NET","",IF(B1221="","",IFERROR(VLOOKUP(AC1221,EAN!$A:$B,2,FALSE),"MANGLER - MÅ OPPDATERE EAN-FANEN")))</f>
        <v>MANGLER - MÅ OPPDATERE EAN-FANEN</v>
      </c>
      <c r="AE1221" s="180">
        <f t="shared" ref="AE1221:AE1284" si="68">H1221</f>
        <v>0</v>
      </c>
      <c r="AF1221" s="180">
        <f t="shared" ref="AF1221:AF1284" si="69">AA1221</f>
        <v>0</v>
      </c>
      <c r="AH1221" s="149" t="str">
        <f>IF(B1221="NET","",IFERROR(VLOOKUP(AD1221,'2) Order Form'!$W$9:$W$684,1,FALSE),"Ikke med I order form"))</f>
        <v>Ikke med I order form</v>
      </c>
      <c r="AI1221" s="171"/>
      <c r="AJ1221" s="171"/>
      <c r="AK1221" s="175"/>
      <c r="AL1221" s="171"/>
    </row>
    <row r="1222" spans="1:38" x14ac:dyDescent="0.2">
      <c r="A1222">
        <v>828090</v>
      </c>
      <c r="B1222" t="s">
        <v>4318</v>
      </c>
      <c r="C1222" t="s">
        <v>4226</v>
      </c>
      <c r="D1222" t="s">
        <v>167</v>
      </c>
      <c r="E1222" t="s">
        <v>93</v>
      </c>
      <c r="F1222" t="s">
        <v>7</v>
      </c>
      <c r="G1222" t="s">
        <v>128</v>
      </c>
      <c r="H1222">
        <v>8</v>
      </c>
      <c r="I1222">
        <v>8</v>
      </c>
      <c r="J1222">
        <v>8</v>
      </c>
      <c r="K1222">
        <v>8</v>
      </c>
      <c r="L1222">
        <v>8</v>
      </c>
      <c r="M1222">
        <v>8</v>
      </c>
      <c r="N1222">
        <v>8</v>
      </c>
      <c r="O1222">
        <v>8</v>
      </c>
      <c r="P1222">
        <v>8</v>
      </c>
      <c r="Q1222">
        <v>8</v>
      </c>
      <c r="R1222">
        <v>8</v>
      </c>
      <c r="S1222">
        <v>8</v>
      </c>
      <c r="T1222">
        <v>8</v>
      </c>
      <c r="U1222">
        <v>8</v>
      </c>
      <c r="V1222">
        <v>8</v>
      </c>
      <c r="W1222">
        <v>8</v>
      </c>
      <c r="X1222">
        <v>8</v>
      </c>
      <c r="Y1222">
        <v>8</v>
      </c>
      <c r="Z1222">
        <v>8</v>
      </c>
      <c r="AA1222">
        <v>8</v>
      </c>
      <c r="AC1222" s="180" t="str">
        <f t="shared" ref="AC1222:AC1285" si="70">CONCATENATE(A1222,"-",D1222)</f>
        <v>828090-SEGRY-M</v>
      </c>
      <c r="AD1222" s="181" t="str">
        <f>IF(B1222="NET","",IF(B1222="","",IFERROR(VLOOKUP(AC1222,EAN!$A:$B,2,FALSE),"MANGLER - MÅ OPPDATERE EAN-FANEN")))</f>
        <v>MANGLER - MÅ OPPDATERE EAN-FANEN</v>
      </c>
      <c r="AE1222" s="180">
        <f t="shared" si="68"/>
        <v>8</v>
      </c>
      <c r="AF1222" s="180">
        <f t="shared" si="69"/>
        <v>8</v>
      </c>
      <c r="AH1222" s="149" t="str">
        <f>IF(B1222="NET","",IFERROR(VLOOKUP(AD1222,'2) Order Form'!$W$9:$W$684,1,FALSE),"Ikke med I order form"))</f>
        <v>Ikke med I order form</v>
      </c>
      <c r="AI1222" s="171"/>
      <c r="AJ1222" s="171"/>
      <c r="AK1222" s="175"/>
      <c r="AL1222" s="171"/>
    </row>
    <row r="1223" spans="1:38" x14ac:dyDescent="0.2">
      <c r="A1223">
        <v>828090</v>
      </c>
      <c r="B1223" t="s">
        <v>4318</v>
      </c>
      <c r="C1223" t="s">
        <v>4226</v>
      </c>
      <c r="D1223" t="s">
        <v>168</v>
      </c>
      <c r="E1223" t="s">
        <v>93</v>
      </c>
      <c r="F1223" t="s">
        <v>67</v>
      </c>
      <c r="G1223" t="s">
        <v>128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C1223" s="180" t="str">
        <f t="shared" si="70"/>
        <v>828090-SEGRY-L</v>
      </c>
      <c r="AD1223" s="181" t="str">
        <f>IF(B1223="NET","",IF(B1223="","",IFERROR(VLOOKUP(AC1223,EAN!$A:$B,2,FALSE),"MANGLER - MÅ OPPDATERE EAN-FANEN")))</f>
        <v>MANGLER - MÅ OPPDATERE EAN-FANEN</v>
      </c>
      <c r="AE1223" s="180">
        <f t="shared" si="68"/>
        <v>0</v>
      </c>
      <c r="AF1223" s="180">
        <f t="shared" si="69"/>
        <v>0</v>
      </c>
      <c r="AH1223" s="149" t="str">
        <f>IF(B1223="NET","",IFERROR(VLOOKUP(AD1223,'2) Order Form'!$W$9:$W$684,1,FALSE),"Ikke med I order form"))</f>
        <v>Ikke med I order form</v>
      </c>
      <c r="AI1223" s="171"/>
      <c r="AJ1223" s="171"/>
      <c r="AK1223" s="175"/>
      <c r="AL1223" s="171"/>
    </row>
    <row r="1224" spans="1:38" x14ac:dyDescent="0.2">
      <c r="A1224" s="155">
        <v>828092</v>
      </c>
      <c r="B1224" t="s">
        <v>292</v>
      </c>
      <c r="H1224" s="155">
        <v>202137</v>
      </c>
      <c r="I1224" s="155">
        <v>202137</v>
      </c>
      <c r="J1224" s="155">
        <v>202137</v>
      </c>
      <c r="K1224" s="155">
        <v>202137</v>
      </c>
      <c r="L1224" s="155">
        <v>202137</v>
      </c>
      <c r="M1224" s="155">
        <v>202137</v>
      </c>
      <c r="N1224" s="155">
        <v>202137</v>
      </c>
      <c r="O1224" s="155">
        <v>202137</v>
      </c>
      <c r="P1224" s="155">
        <v>202137</v>
      </c>
      <c r="Q1224" s="155">
        <v>202137</v>
      </c>
      <c r="R1224" s="155">
        <v>202137</v>
      </c>
      <c r="S1224" s="155">
        <v>202137</v>
      </c>
      <c r="T1224" s="155">
        <v>202137</v>
      </c>
      <c r="U1224" s="155">
        <v>202137</v>
      </c>
      <c r="V1224" s="155">
        <v>202137</v>
      </c>
      <c r="W1224" s="155">
        <v>202137</v>
      </c>
      <c r="X1224" s="155">
        <v>202137</v>
      </c>
      <c r="Y1224" s="155">
        <v>202137</v>
      </c>
      <c r="Z1224" s="155">
        <v>202137</v>
      </c>
      <c r="AA1224" s="155">
        <v>202137</v>
      </c>
      <c r="AC1224" s="180" t="str">
        <f t="shared" si="70"/>
        <v>828092-</v>
      </c>
      <c r="AD1224" s="181" t="str">
        <f>IF(B1224="NET","",IF(B1224="","",IFERROR(VLOOKUP(AC1224,EAN!$A:$B,2,FALSE),"MANGLER - MÅ OPPDATERE EAN-FANEN")))</f>
        <v/>
      </c>
      <c r="AE1224" s="180">
        <f t="shared" si="68"/>
        <v>202137</v>
      </c>
      <c r="AF1224" s="180">
        <f t="shared" si="69"/>
        <v>202137</v>
      </c>
      <c r="AH1224" s="133" t="str">
        <f>IF(B1224="NET","",IFERROR(VLOOKUP(AD1224,'2) Order Form'!$W$9:$W$684,1,FALSE),"Ikke med I order form"))</f>
        <v/>
      </c>
      <c r="AK1224" s="175"/>
      <c r="AL1224" s="171"/>
    </row>
    <row r="1225" spans="1:38" x14ac:dyDescent="0.2">
      <c r="A1225">
        <v>828092</v>
      </c>
      <c r="B1225" t="s">
        <v>760</v>
      </c>
      <c r="C1225" t="s">
        <v>4226</v>
      </c>
      <c r="D1225" t="s">
        <v>742</v>
      </c>
      <c r="E1225" t="s">
        <v>518</v>
      </c>
      <c r="F1225" t="s">
        <v>69</v>
      </c>
      <c r="G1225" t="s">
        <v>401</v>
      </c>
      <c r="H1225">
        <v>2</v>
      </c>
      <c r="I1225">
        <v>2</v>
      </c>
      <c r="J1225">
        <v>2</v>
      </c>
      <c r="K1225">
        <v>2</v>
      </c>
      <c r="L1225">
        <v>2</v>
      </c>
      <c r="M1225">
        <v>2</v>
      </c>
      <c r="N1225">
        <v>2</v>
      </c>
      <c r="O1225">
        <v>2</v>
      </c>
      <c r="P1225">
        <v>2</v>
      </c>
      <c r="Q1225">
        <v>2</v>
      </c>
      <c r="R1225">
        <v>2</v>
      </c>
      <c r="S1225">
        <v>2</v>
      </c>
      <c r="T1225">
        <v>2</v>
      </c>
      <c r="U1225">
        <v>2</v>
      </c>
      <c r="V1225">
        <v>2</v>
      </c>
      <c r="W1225">
        <v>2</v>
      </c>
      <c r="X1225">
        <v>2</v>
      </c>
      <c r="Y1225">
        <v>2</v>
      </c>
      <c r="Z1225">
        <v>2</v>
      </c>
      <c r="AA1225">
        <v>2</v>
      </c>
      <c r="AC1225" s="180" t="str">
        <f t="shared" si="70"/>
        <v>828092-LTGRY-XS</v>
      </c>
      <c r="AD1225" s="181">
        <f>IF(B1225="NET","",IF(B1225="","",IFERROR(VLOOKUP(AC1225,EAN!$A:$B,2,FALSE),"MANGLER - MÅ OPPDATERE EAN-FANEN")))</f>
        <v>7048652277329</v>
      </c>
      <c r="AE1225" s="180">
        <f t="shared" si="68"/>
        <v>2</v>
      </c>
      <c r="AF1225" s="180">
        <f t="shared" si="69"/>
        <v>2</v>
      </c>
      <c r="AH1225" s="149" t="str">
        <f>IF(B1225="NET","",IFERROR(VLOOKUP(AD1225,'2) Order Form'!$W$9:$W$684,1,FALSE),"Ikke med I order form"))</f>
        <v>Ikke med I order form</v>
      </c>
      <c r="AI1225" s="171"/>
      <c r="AJ1225" s="171"/>
      <c r="AK1225" s="175"/>
      <c r="AL1225" s="171"/>
    </row>
    <row r="1226" spans="1:38" x14ac:dyDescent="0.2">
      <c r="A1226">
        <v>828092</v>
      </c>
      <c r="B1226" t="s">
        <v>760</v>
      </c>
      <c r="C1226" t="s">
        <v>4226</v>
      </c>
      <c r="D1226" t="s">
        <v>517</v>
      </c>
      <c r="E1226" t="s">
        <v>518</v>
      </c>
      <c r="F1226" t="s">
        <v>8</v>
      </c>
      <c r="G1226" t="s">
        <v>401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C1226" s="180" t="str">
        <f t="shared" si="70"/>
        <v>828092-LTGRY-S</v>
      </c>
      <c r="AD1226" s="181">
        <f>IF(B1226="NET","",IF(B1226="","",IFERROR(VLOOKUP(AC1226,EAN!$A:$B,2,FALSE),"MANGLER - MÅ OPPDATERE EAN-FANEN")))</f>
        <v>7048652277312</v>
      </c>
      <c r="AE1226" s="180">
        <f t="shared" si="68"/>
        <v>0</v>
      </c>
      <c r="AF1226" s="180">
        <f t="shared" si="69"/>
        <v>0</v>
      </c>
      <c r="AH1226" s="149" t="str">
        <f>IF(B1226="NET","",IFERROR(VLOOKUP(AD1226,'2) Order Form'!$W$9:$W$684,1,FALSE),"Ikke med I order form"))</f>
        <v>Ikke med I order form</v>
      </c>
      <c r="AI1226" s="171"/>
      <c r="AJ1226" s="171"/>
      <c r="AK1226" s="175"/>
      <c r="AL1226" s="171"/>
    </row>
    <row r="1227" spans="1:38" x14ac:dyDescent="0.2">
      <c r="A1227">
        <v>828092</v>
      </c>
      <c r="B1227" t="s">
        <v>760</v>
      </c>
      <c r="C1227" t="s">
        <v>4226</v>
      </c>
      <c r="D1227" t="s">
        <v>519</v>
      </c>
      <c r="E1227" t="s">
        <v>518</v>
      </c>
      <c r="F1227" t="s">
        <v>7</v>
      </c>
      <c r="G1227" t="s">
        <v>401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C1227" s="180" t="str">
        <f t="shared" si="70"/>
        <v>828092-LTGRY-M</v>
      </c>
      <c r="AD1227" s="181">
        <f>IF(B1227="NET","",IF(B1227="","",IFERROR(VLOOKUP(AC1227,EAN!$A:$B,2,FALSE),"MANGLER - MÅ OPPDATERE EAN-FANEN")))</f>
        <v>7048652277305</v>
      </c>
      <c r="AE1227" s="180">
        <f t="shared" si="68"/>
        <v>0</v>
      </c>
      <c r="AF1227" s="180">
        <f t="shared" si="69"/>
        <v>0</v>
      </c>
      <c r="AH1227" s="149" t="str">
        <f>IF(B1227="NET","",IFERROR(VLOOKUP(AD1227,'2) Order Form'!$W$9:$W$684,1,FALSE),"Ikke med I order form"))</f>
        <v>Ikke med I order form</v>
      </c>
      <c r="AI1227" s="171"/>
      <c r="AJ1227" s="171"/>
      <c r="AK1227" s="175"/>
      <c r="AL1227" s="171"/>
    </row>
    <row r="1228" spans="1:38" x14ac:dyDescent="0.2">
      <c r="A1228">
        <v>828092</v>
      </c>
      <c r="B1228" t="s">
        <v>760</v>
      </c>
      <c r="C1228" t="s">
        <v>4226</v>
      </c>
      <c r="D1228" t="s">
        <v>520</v>
      </c>
      <c r="E1228" t="s">
        <v>518</v>
      </c>
      <c r="F1228" t="s">
        <v>67</v>
      </c>
      <c r="G1228" t="s">
        <v>401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C1228" s="180" t="str">
        <f t="shared" si="70"/>
        <v>828092-LTGRY-L</v>
      </c>
      <c r="AD1228" s="181">
        <f>IF(B1228="NET","",IF(B1228="","",IFERROR(VLOOKUP(AC1228,EAN!$A:$B,2,FALSE),"MANGLER - MÅ OPPDATERE EAN-FANEN")))</f>
        <v>7048652277299</v>
      </c>
      <c r="AE1228" s="180">
        <f t="shared" si="68"/>
        <v>0</v>
      </c>
      <c r="AF1228" s="180">
        <f t="shared" si="69"/>
        <v>0</v>
      </c>
      <c r="AH1228" s="149" t="str">
        <f>IF(B1228="NET","",IFERROR(VLOOKUP(AD1228,'2) Order Form'!$W$9:$W$684,1,FALSE),"Ikke med I order form"))</f>
        <v>Ikke med I order form</v>
      </c>
      <c r="AI1228" s="171"/>
      <c r="AJ1228" s="171"/>
      <c r="AK1228" s="175"/>
      <c r="AL1228" s="171"/>
    </row>
    <row r="1229" spans="1:38" x14ac:dyDescent="0.2">
      <c r="A1229">
        <v>828092</v>
      </c>
      <c r="B1229" t="s">
        <v>760</v>
      </c>
      <c r="C1229" t="s">
        <v>4226</v>
      </c>
      <c r="D1229" t="s">
        <v>211</v>
      </c>
      <c r="E1229" t="s">
        <v>93</v>
      </c>
      <c r="F1229" t="s">
        <v>69</v>
      </c>
      <c r="G1229" t="s">
        <v>128</v>
      </c>
      <c r="H1229">
        <v>29</v>
      </c>
      <c r="I1229">
        <v>29</v>
      </c>
      <c r="J1229">
        <v>29</v>
      </c>
      <c r="K1229">
        <v>29</v>
      </c>
      <c r="L1229">
        <v>29</v>
      </c>
      <c r="M1229">
        <v>29</v>
      </c>
      <c r="N1229">
        <v>29</v>
      </c>
      <c r="O1229">
        <v>29</v>
      </c>
      <c r="P1229">
        <v>29</v>
      </c>
      <c r="Q1229">
        <v>29</v>
      </c>
      <c r="R1229">
        <v>29</v>
      </c>
      <c r="S1229">
        <v>29</v>
      </c>
      <c r="T1229">
        <v>29</v>
      </c>
      <c r="U1229">
        <v>29</v>
      </c>
      <c r="V1229">
        <v>29</v>
      </c>
      <c r="W1229">
        <v>29</v>
      </c>
      <c r="X1229">
        <v>29</v>
      </c>
      <c r="Y1229">
        <v>29</v>
      </c>
      <c r="Z1229">
        <v>29</v>
      </c>
      <c r="AA1229">
        <v>29</v>
      </c>
      <c r="AC1229" s="180" t="str">
        <f t="shared" si="70"/>
        <v>828092-SEGRY-XS</v>
      </c>
      <c r="AD1229" s="181">
        <f>IF(B1229="NET","",IF(B1229="","",IFERROR(VLOOKUP(AC1229,EAN!$A:$B,2,FALSE),"MANGLER - MÅ OPPDATERE EAN-FANEN")))</f>
        <v>7048652277367</v>
      </c>
      <c r="AE1229" s="180">
        <f t="shared" si="68"/>
        <v>29</v>
      </c>
      <c r="AF1229" s="180">
        <f t="shared" si="69"/>
        <v>29</v>
      </c>
      <c r="AH1229" s="149">
        <f>IF(B1229="NET","",IFERROR(VLOOKUP(AD1229,'2) Order Form'!$W$9:$W$684,1,FALSE),"Ikke med I order form"))</f>
        <v>7048652277367</v>
      </c>
      <c r="AI1229" s="171"/>
      <c r="AJ1229" s="171"/>
      <c r="AK1229" s="175"/>
      <c r="AL1229" s="171"/>
    </row>
    <row r="1230" spans="1:38" x14ac:dyDescent="0.2">
      <c r="A1230">
        <v>828092</v>
      </c>
      <c r="B1230" t="s">
        <v>760</v>
      </c>
      <c r="C1230" t="s">
        <v>4226</v>
      </c>
      <c r="D1230" t="s">
        <v>166</v>
      </c>
      <c r="E1230" t="s">
        <v>93</v>
      </c>
      <c r="F1230" t="s">
        <v>8</v>
      </c>
      <c r="G1230" t="s">
        <v>128</v>
      </c>
      <c r="H1230">
        <v>1</v>
      </c>
      <c r="I1230">
        <v>1</v>
      </c>
      <c r="J1230">
        <v>1</v>
      </c>
      <c r="K1230">
        <v>1</v>
      </c>
      <c r="L1230">
        <v>1</v>
      </c>
      <c r="M1230">
        <v>1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C1230" s="180" t="str">
        <f t="shared" si="70"/>
        <v>828092-SEGRY-S</v>
      </c>
      <c r="AD1230" s="181">
        <f>IF(B1230="NET","",IF(B1230="","",IFERROR(VLOOKUP(AC1230,EAN!$A:$B,2,FALSE),"MANGLER - MÅ OPPDATERE EAN-FANEN")))</f>
        <v>7048652277350</v>
      </c>
      <c r="AE1230" s="180">
        <f t="shared" si="68"/>
        <v>1</v>
      </c>
      <c r="AF1230" s="180">
        <f t="shared" si="69"/>
        <v>1</v>
      </c>
      <c r="AH1230" s="149">
        <f>IF(B1230="NET","",IFERROR(VLOOKUP(AD1230,'2) Order Form'!$W$9:$W$684,1,FALSE),"Ikke med I order form"))</f>
        <v>7048652277350</v>
      </c>
      <c r="AI1230" s="171"/>
      <c r="AJ1230" s="171"/>
      <c r="AK1230" s="175"/>
      <c r="AL1230" s="171"/>
    </row>
    <row r="1231" spans="1:38" x14ac:dyDescent="0.2">
      <c r="A1231">
        <v>828092</v>
      </c>
      <c r="B1231" t="s">
        <v>760</v>
      </c>
      <c r="C1231" t="s">
        <v>4226</v>
      </c>
      <c r="D1231" t="s">
        <v>167</v>
      </c>
      <c r="E1231" t="s">
        <v>93</v>
      </c>
      <c r="F1231" t="s">
        <v>7</v>
      </c>
      <c r="G1231" t="s">
        <v>128</v>
      </c>
      <c r="H1231">
        <v>12</v>
      </c>
      <c r="I1231">
        <v>12</v>
      </c>
      <c r="J1231">
        <v>12</v>
      </c>
      <c r="K1231">
        <v>12</v>
      </c>
      <c r="L1231">
        <v>12</v>
      </c>
      <c r="M1231">
        <v>12</v>
      </c>
      <c r="N1231">
        <v>12</v>
      </c>
      <c r="O1231">
        <v>12</v>
      </c>
      <c r="P1231">
        <v>12</v>
      </c>
      <c r="Q1231">
        <v>12</v>
      </c>
      <c r="R1231">
        <v>12</v>
      </c>
      <c r="S1231">
        <v>12</v>
      </c>
      <c r="T1231">
        <v>12</v>
      </c>
      <c r="U1231">
        <v>12</v>
      </c>
      <c r="V1231">
        <v>12</v>
      </c>
      <c r="W1231">
        <v>12</v>
      </c>
      <c r="X1231">
        <v>12</v>
      </c>
      <c r="Y1231">
        <v>12</v>
      </c>
      <c r="Z1231">
        <v>12</v>
      </c>
      <c r="AA1231">
        <v>12</v>
      </c>
      <c r="AC1231" s="180" t="str">
        <f t="shared" si="70"/>
        <v>828092-SEGRY-M</v>
      </c>
      <c r="AD1231" s="181">
        <f>IF(B1231="NET","",IF(B1231="","",IFERROR(VLOOKUP(AC1231,EAN!$A:$B,2,FALSE),"MANGLER - MÅ OPPDATERE EAN-FANEN")))</f>
        <v>7048652277343</v>
      </c>
      <c r="AE1231" s="180">
        <f t="shared" si="68"/>
        <v>12</v>
      </c>
      <c r="AF1231" s="180">
        <f t="shared" si="69"/>
        <v>12</v>
      </c>
      <c r="AH1231" s="133">
        <f>IF(B1231="NET","",IFERROR(VLOOKUP(AD1231,'2) Order Form'!$W$9:$W$684,1,FALSE),"Ikke med I order form"))</f>
        <v>7048652277343</v>
      </c>
      <c r="AK1231" s="175"/>
      <c r="AL1231" s="171"/>
    </row>
    <row r="1232" spans="1:38" x14ac:dyDescent="0.2">
      <c r="A1232">
        <v>828092</v>
      </c>
      <c r="B1232" t="s">
        <v>760</v>
      </c>
      <c r="C1232" t="s">
        <v>4226</v>
      </c>
      <c r="D1232" t="s">
        <v>168</v>
      </c>
      <c r="E1232" t="s">
        <v>93</v>
      </c>
      <c r="F1232" t="s">
        <v>67</v>
      </c>
      <c r="G1232" t="s">
        <v>128</v>
      </c>
      <c r="H1232">
        <v>70</v>
      </c>
      <c r="I1232">
        <v>70</v>
      </c>
      <c r="J1232">
        <v>70</v>
      </c>
      <c r="K1232">
        <v>70</v>
      </c>
      <c r="L1232">
        <v>70</v>
      </c>
      <c r="M1232">
        <v>70</v>
      </c>
      <c r="N1232">
        <v>70</v>
      </c>
      <c r="O1232">
        <v>70</v>
      </c>
      <c r="P1232">
        <v>70</v>
      </c>
      <c r="Q1232">
        <v>70</v>
      </c>
      <c r="R1232">
        <v>70</v>
      </c>
      <c r="S1232">
        <v>70</v>
      </c>
      <c r="T1232">
        <v>70</v>
      </c>
      <c r="U1232">
        <v>70</v>
      </c>
      <c r="V1232">
        <v>70</v>
      </c>
      <c r="W1232">
        <v>70</v>
      </c>
      <c r="X1232">
        <v>70</v>
      </c>
      <c r="Y1232">
        <v>70</v>
      </c>
      <c r="Z1232">
        <v>70</v>
      </c>
      <c r="AA1232">
        <v>70</v>
      </c>
      <c r="AC1232" s="180" t="str">
        <f t="shared" si="70"/>
        <v>828092-SEGRY-L</v>
      </c>
      <c r="AD1232" s="181">
        <f>IF(B1232="NET","",IF(B1232="","",IFERROR(VLOOKUP(AC1232,EAN!$A:$B,2,FALSE),"MANGLER - MÅ OPPDATERE EAN-FANEN")))</f>
        <v>7048652277336</v>
      </c>
      <c r="AE1232" s="180">
        <f t="shared" si="68"/>
        <v>70</v>
      </c>
      <c r="AF1232" s="180">
        <f t="shared" si="69"/>
        <v>70</v>
      </c>
      <c r="AH1232" s="133">
        <f>IF(B1232="NET","",IFERROR(VLOOKUP(AD1232,'2) Order Form'!$W$9:$W$684,1,FALSE),"Ikke med I order form"))</f>
        <v>7048652277336</v>
      </c>
      <c r="AK1232" s="175"/>
      <c r="AL1232" s="171"/>
    </row>
    <row r="1233" spans="1:38" x14ac:dyDescent="0.2">
      <c r="A1233" s="155">
        <v>828093</v>
      </c>
      <c r="B1233" t="s">
        <v>292</v>
      </c>
      <c r="H1233" s="155">
        <v>202137</v>
      </c>
      <c r="I1233" s="155">
        <v>202137</v>
      </c>
      <c r="J1233" s="155">
        <v>202137</v>
      </c>
      <c r="K1233" s="155">
        <v>202137</v>
      </c>
      <c r="L1233" s="155">
        <v>202137</v>
      </c>
      <c r="M1233" s="155">
        <v>202137</v>
      </c>
      <c r="N1233" s="155">
        <v>202137</v>
      </c>
      <c r="O1233" s="155">
        <v>202137</v>
      </c>
      <c r="P1233" s="155">
        <v>202137</v>
      </c>
      <c r="Q1233" s="155">
        <v>202137</v>
      </c>
      <c r="R1233" s="155">
        <v>202137</v>
      </c>
      <c r="S1233" s="155">
        <v>202137</v>
      </c>
      <c r="T1233" s="155">
        <v>202137</v>
      </c>
      <c r="U1233" s="155">
        <v>202137</v>
      </c>
      <c r="V1233" s="155">
        <v>202137</v>
      </c>
      <c r="W1233" s="155">
        <v>202137</v>
      </c>
      <c r="X1233" s="155">
        <v>202137</v>
      </c>
      <c r="Y1233" s="155">
        <v>202137</v>
      </c>
      <c r="Z1233" s="155">
        <v>202137</v>
      </c>
      <c r="AA1233" s="155">
        <v>202137</v>
      </c>
      <c r="AC1233" s="180" t="str">
        <f t="shared" si="70"/>
        <v>828093-</v>
      </c>
      <c r="AD1233" s="181" t="str">
        <f>IF(B1233="NET","",IF(B1233="","",IFERROR(VLOOKUP(AC1233,EAN!$A:$B,2,FALSE),"MANGLER - MÅ OPPDATERE EAN-FANEN")))</f>
        <v/>
      </c>
      <c r="AE1233" s="180">
        <f t="shared" si="68"/>
        <v>202137</v>
      </c>
      <c r="AF1233" s="180">
        <f t="shared" si="69"/>
        <v>202137</v>
      </c>
      <c r="AH1233" s="133" t="str">
        <f>IF(B1233="NET","",IFERROR(VLOOKUP(AD1233,'2) Order Form'!$W$9:$W$684,1,FALSE),"Ikke med I order form"))</f>
        <v/>
      </c>
      <c r="AK1233" s="175"/>
      <c r="AL1233" s="171"/>
    </row>
    <row r="1234" spans="1:38" x14ac:dyDescent="0.2">
      <c r="A1234">
        <v>828093</v>
      </c>
      <c r="B1234" t="s">
        <v>761</v>
      </c>
      <c r="C1234" t="s">
        <v>4226</v>
      </c>
      <c r="D1234" t="s">
        <v>4309</v>
      </c>
      <c r="E1234" t="s">
        <v>4218</v>
      </c>
      <c r="F1234" t="s">
        <v>8</v>
      </c>
      <c r="G1234" t="s">
        <v>128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C1234" s="180" t="str">
        <f t="shared" si="70"/>
        <v>828093-78000-S</v>
      </c>
      <c r="AD1234" s="181" t="str">
        <f>IF(B1234="NET","",IF(B1234="","",IFERROR(VLOOKUP(AC1234,EAN!$A:$B,2,FALSE),"MANGLER - MÅ OPPDATERE EAN-FANEN")))</f>
        <v>MANGLER - MÅ OPPDATERE EAN-FANEN</v>
      </c>
      <c r="AE1234" s="180">
        <f t="shared" si="68"/>
        <v>0</v>
      </c>
      <c r="AF1234" s="180">
        <f t="shared" si="69"/>
        <v>0</v>
      </c>
      <c r="AH1234" s="149" t="str">
        <f>IF(B1234="NET","",IFERROR(VLOOKUP(AD1234,'2) Order Form'!$W$9:$W$684,1,FALSE),"Ikke med I order form"))</f>
        <v>Ikke med I order form</v>
      </c>
      <c r="AI1234" s="171"/>
      <c r="AJ1234" s="171"/>
      <c r="AK1234" s="175"/>
      <c r="AL1234" s="171"/>
    </row>
    <row r="1235" spans="1:38" x14ac:dyDescent="0.2">
      <c r="A1235">
        <v>828093</v>
      </c>
      <c r="B1235" t="s">
        <v>761</v>
      </c>
      <c r="C1235" t="s">
        <v>4226</v>
      </c>
      <c r="D1235" t="s">
        <v>4310</v>
      </c>
      <c r="E1235" t="s">
        <v>4218</v>
      </c>
      <c r="F1235" t="s">
        <v>7</v>
      </c>
      <c r="G1235" t="s">
        <v>128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C1235" s="180" t="str">
        <f t="shared" si="70"/>
        <v>828093-78000-M</v>
      </c>
      <c r="AD1235" s="181" t="str">
        <f>IF(B1235="NET","",IF(B1235="","",IFERROR(VLOOKUP(AC1235,EAN!$A:$B,2,FALSE),"MANGLER - MÅ OPPDATERE EAN-FANEN")))</f>
        <v>MANGLER - MÅ OPPDATERE EAN-FANEN</v>
      </c>
      <c r="AE1235" s="180">
        <f t="shared" si="68"/>
        <v>0</v>
      </c>
      <c r="AF1235" s="180">
        <f t="shared" si="69"/>
        <v>0</v>
      </c>
      <c r="AH1235" s="149" t="str">
        <f>IF(B1235="NET","",IFERROR(VLOOKUP(AD1235,'2) Order Form'!$W$9:$W$684,1,FALSE),"Ikke med I order form"))</f>
        <v>Ikke med I order form</v>
      </c>
      <c r="AI1235" s="171"/>
      <c r="AJ1235" s="171"/>
      <c r="AK1235" s="175"/>
      <c r="AL1235" s="171"/>
    </row>
    <row r="1236" spans="1:38" x14ac:dyDescent="0.2">
      <c r="A1236">
        <v>828093</v>
      </c>
      <c r="B1236" t="s">
        <v>761</v>
      </c>
      <c r="C1236" t="s">
        <v>4226</v>
      </c>
      <c r="D1236" t="s">
        <v>4311</v>
      </c>
      <c r="E1236" t="s">
        <v>4218</v>
      </c>
      <c r="F1236" t="s">
        <v>67</v>
      </c>
      <c r="G1236" t="s">
        <v>128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C1236" s="180" t="str">
        <f t="shared" si="70"/>
        <v>828093-78000-L</v>
      </c>
      <c r="AD1236" s="181" t="str">
        <f>IF(B1236="NET","",IF(B1236="","",IFERROR(VLOOKUP(AC1236,EAN!$A:$B,2,FALSE),"MANGLER - MÅ OPPDATERE EAN-FANEN")))</f>
        <v>MANGLER - MÅ OPPDATERE EAN-FANEN</v>
      </c>
      <c r="AE1236" s="180">
        <f t="shared" si="68"/>
        <v>0</v>
      </c>
      <c r="AF1236" s="180">
        <f t="shared" si="69"/>
        <v>0</v>
      </c>
      <c r="AH1236" s="149" t="str">
        <f>IF(B1236="NET","",IFERROR(VLOOKUP(AD1236,'2) Order Form'!$W$9:$W$684,1,FALSE),"Ikke med I order form"))</f>
        <v>Ikke med I order form</v>
      </c>
      <c r="AI1236" s="171"/>
      <c r="AJ1236" s="171"/>
      <c r="AK1236" s="175"/>
      <c r="AL1236" s="171"/>
    </row>
    <row r="1237" spans="1:38" x14ac:dyDescent="0.2">
      <c r="A1237">
        <v>828093</v>
      </c>
      <c r="B1237" t="s">
        <v>761</v>
      </c>
      <c r="C1237" t="s">
        <v>4226</v>
      </c>
      <c r="D1237" t="s">
        <v>4312</v>
      </c>
      <c r="E1237" t="s">
        <v>4218</v>
      </c>
      <c r="F1237" t="s">
        <v>68</v>
      </c>
      <c r="G1237" t="s">
        <v>128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C1237" s="180" t="str">
        <f t="shared" si="70"/>
        <v>828093-78000-XL</v>
      </c>
      <c r="AD1237" s="181" t="str">
        <f>IF(B1237="NET","",IF(B1237="","",IFERROR(VLOOKUP(AC1237,EAN!$A:$B,2,FALSE),"MANGLER - MÅ OPPDATERE EAN-FANEN")))</f>
        <v>MANGLER - MÅ OPPDATERE EAN-FANEN</v>
      </c>
      <c r="AE1237" s="180">
        <f t="shared" si="68"/>
        <v>0</v>
      </c>
      <c r="AF1237" s="180">
        <f t="shared" si="69"/>
        <v>0</v>
      </c>
      <c r="AH1237" s="149" t="str">
        <f>IF(B1237="NET","",IFERROR(VLOOKUP(AD1237,'2) Order Form'!$W$9:$W$684,1,FALSE),"Ikke med I order form"))</f>
        <v>Ikke med I order form</v>
      </c>
      <c r="AI1237" s="171"/>
      <c r="AJ1237" s="171"/>
      <c r="AK1237" s="175"/>
      <c r="AL1237" s="171"/>
    </row>
    <row r="1238" spans="1:38" x14ac:dyDescent="0.2">
      <c r="A1238">
        <v>828093</v>
      </c>
      <c r="B1238" t="s">
        <v>761</v>
      </c>
      <c r="C1238" t="s">
        <v>4226</v>
      </c>
      <c r="D1238" t="s">
        <v>2209</v>
      </c>
      <c r="E1238" t="s">
        <v>2210</v>
      </c>
      <c r="F1238" t="s">
        <v>8</v>
      </c>
      <c r="G1238" t="s">
        <v>128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C1238" s="180" t="str">
        <f t="shared" si="70"/>
        <v>828093-88002-S</v>
      </c>
      <c r="AD1238" s="181" t="str">
        <f>IF(B1238="NET","",IF(B1238="","",IFERROR(VLOOKUP(AC1238,EAN!$A:$B,2,FALSE),"MANGLER - MÅ OPPDATERE EAN-FANEN")))</f>
        <v>MANGLER - MÅ OPPDATERE EAN-FANEN</v>
      </c>
      <c r="AE1238" s="180">
        <f t="shared" si="68"/>
        <v>0</v>
      </c>
      <c r="AF1238" s="180">
        <f t="shared" si="69"/>
        <v>0</v>
      </c>
      <c r="AH1238" s="149" t="str">
        <f>IF(B1238="NET","",IFERROR(VLOOKUP(AD1238,'2) Order Form'!$W$9:$W$684,1,FALSE),"Ikke med I order form"))</f>
        <v>Ikke med I order form</v>
      </c>
      <c r="AI1238" s="171"/>
      <c r="AJ1238" s="171"/>
      <c r="AK1238" s="175"/>
      <c r="AL1238" s="171"/>
    </row>
    <row r="1239" spans="1:38" x14ac:dyDescent="0.2">
      <c r="A1239">
        <v>828093</v>
      </c>
      <c r="B1239" t="s">
        <v>761</v>
      </c>
      <c r="C1239" t="s">
        <v>4226</v>
      </c>
      <c r="D1239" t="s">
        <v>2211</v>
      </c>
      <c r="E1239" t="s">
        <v>2210</v>
      </c>
      <c r="F1239" t="s">
        <v>7</v>
      </c>
      <c r="G1239" t="s">
        <v>128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C1239" s="180" t="str">
        <f t="shared" si="70"/>
        <v>828093-88002-M</v>
      </c>
      <c r="AD1239" s="181" t="str">
        <f>IF(B1239="NET","",IF(B1239="","",IFERROR(VLOOKUP(AC1239,EAN!$A:$B,2,FALSE),"MANGLER - MÅ OPPDATERE EAN-FANEN")))</f>
        <v>MANGLER - MÅ OPPDATERE EAN-FANEN</v>
      </c>
      <c r="AE1239" s="180">
        <f t="shared" si="68"/>
        <v>0</v>
      </c>
      <c r="AF1239" s="180">
        <f t="shared" si="69"/>
        <v>0</v>
      </c>
      <c r="AH1239" s="149" t="str">
        <f>IF(B1239="NET","",IFERROR(VLOOKUP(AD1239,'2) Order Form'!$W$9:$W$684,1,FALSE),"Ikke med I order form"))</f>
        <v>Ikke med I order form</v>
      </c>
      <c r="AI1239" s="171"/>
      <c r="AJ1239" s="171"/>
      <c r="AK1239" s="175"/>
      <c r="AL1239" s="171"/>
    </row>
    <row r="1240" spans="1:38" x14ac:dyDescent="0.2">
      <c r="A1240">
        <v>828093</v>
      </c>
      <c r="B1240" t="s">
        <v>761</v>
      </c>
      <c r="C1240" t="s">
        <v>4226</v>
      </c>
      <c r="D1240" t="s">
        <v>2212</v>
      </c>
      <c r="E1240" t="s">
        <v>2210</v>
      </c>
      <c r="F1240" t="s">
        <v>67</v>
      </c>
      <c r="G1240" t="s">
        <v>128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C1240" s="180" t="str">
        <f t="shared" si="70"/>
        <v>828093-88002-L</v>
      </c>
      <c r="AD1240" s="181" t="str">
        <f>IF(B1240="NET","",IF(B1240="","",IFERROR(VLOOKUP(AC1240,EAN!$A:$B,2,FALSE),"MANGLER - MÅ OPPDATERE EAN-FANEN")))</f>
        <v>MANGLER - MÅ OPPDATERE EAN-FANEN</v>
      </c>
      <c r="AE1240" s="180">
        <f t="shared" si="68"/>
        <v>0</v>
      </c>
      <c r="AF1240" s="180">
        <f t="shared" si="69"/>
        <v>0</v>
      </c>
      <c r="AH1240" s="133" t="str">
        <f>IF(B1240="NET","",IFERROR(VLOOKUP(AD1240,'2) Order Form'!$W$9:$W$684,1,FALSE),"Ikke med I order form"))</f>
        <v>Ikke med I order form</v>
      </c>
      <c r="AK1240" s="175"/>
      <c r="AL1240" s="171"/>
    </row>
    <row r="1241" spans="1:38" x14ac:dyDescent="0.2">
      <c r="A1241">
        <v>828093</v>
      </c>
      <c r="B1241" t="s">
        <v>761</v>
      </c>
      <c r="C1241" t="s">
        <v>4226</v>
      </c>
      <c r="D1241" t="s">
        <v>2213</v>
      </c>
      <c r="E1241" t="s">
        <v>2210</v>
      </c>
      <c r="F1241" t="s">
        <v>68</v>
      </c>
      <c r="G1241" t="s">
        <v>128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C1241" s="180" t="str">
        <f t="shared" si="70"/>
        <v>828093-88002-XL</v>
      </c>
      <c r="AD1241" s="181" t="str">
        <f>IF(B1241="NET","",IF(B1241="","",IFERROR(VLOOKUP(AC1241,EAN!$A:$B,2,FALSE),"MANGLER - MÅ OPPDATERE EAN-FANEN")))</f>
        <v>MANGLER - MÅ OPPDATERE EAN-FANEN</v>
      </c>
      <c r="AE1241" s="180">
        <f t="shared" si="68"/>
        <v>0</v>
      </c>
      <c r="AF1241" s="180">
        <f t="shared" si="69"/>
        <v>0</v>
      </c>
      <c r="AH1241" s="133" t="str">
        <f>IF(B1241="NET","",IFERROR(VLOOKUP(AD1241,'2) Order Form'!$W$9:$W$684,1,FALSE),"Ikke med I order form"))</f>
        <v>Ikke med I order form</v>
      </c>
      <c r="AK1241" s="175"/>
      <c r="AL1241" s="171"/>
    </row>
    <row r="1242" spans="1:38" x14ac:dyDescent="0.2">
      <c r="A1242">
        <v>828093</v>
      </c>
      <c r="B1242" t="s">
        <v>761</v>
      </c>
      <c r="C1242" t="s">
        <v>4226</v>
      </c>
      <c r="D1242" t="s">
        <v>142</v>
      </c>
      <c r="E1242" t="s">
        <v>94</v>
      </c>
      <c r="F1242" t="s">
        <v>8</v>
      </c>
      <c r="G1242" t="s">
        <v>128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C1242" s="180" t="str">
        <f t="shared" si="70"/>
        <v>828093-BLACK-S</v>
      </c>
      <c r="AD1242" s="181">
        <f>IF(B1242="NET","",IF(B1242="","",IFERROR(VLOOKUP(AC1242,EAN!$A:$B,2,FALSE),"MANGLER - MÅ OPPDATERE EAN-FANEN")))</f>
        <v>7048652277398</v>
      </c>
      <c r="AE1242" s="180">
        <f t="shared" si="68"/>
        <v>0</v>
      </c>
      <c r="AF1242" s="180">
        <f t="shared" si="69"/>
        <v>0</v>
      </c>
      <c r="AH1242" s="133">
        <f>IF(B1242="NET","",IFERROR(VLOOKUP(AD1242,'2) Order Form'!$W$9:$W$684,1,FALSE),"Ikke med I order form"))</f>
        <v>7048652277398</v>
      </c>
      <c r="AK1242" s="175"/>
      <c r="AL1242" s="171"/>
    </row>
    <row r="1243" spans="1:38" x14ac:dyDescent="0.2">
      <c r="A1243">
        <v>828093</v>
      </c>
      <c r="B1243" t="s">
        <v>761</v>
      </c>
      <c r="C1243" t="s">
        <v>4226</v>
      </c>
      <c r="D1243" t="s">
        <v>143</v>
      </c>
      <c r="E1243" t="s">
        <v>94</v>
      </c>
      <c r="F1243" t="s">
        <v>7</v>
      </c>
      <c r="G1243" t="s">
        <v>128</v>
      </c>
      <c r="H1243">
        <v>9</v>
      </c>
      <c r="I1243">
        <v>9</v>
      </c>
      <c r="J1243">
        <v>9</v>
      </c>
      <c r="K1243">
        <v>9</v>
      </c>
      <c r="L1243">
        <v>9</v>
      </c>
      <c r="M1243">
        <v>9</v>
      </c>
      <c r="N1243">
        <v>9</v>
      </c>
      <c r="O1243">
        <v>9</v>
      </c>
      <c r="P1243">
        <v>9</v>
      </c>
      <c r="Q1243">
        <v>9</v>
      </c>
      <c r="R1243">
        <v>9</v>
      </c>
      <c r="S1243">
        <v>9</v>
      </c>
      <c r="T1243">
        <v>9</v>
      </c>
      <c r="U1243">
        <v>9</v>
      </c>
      <c r="V1243">
        <v>9</v>
      </c>
      <c r="W1243">
        <v>9</v>
      </c>
      <c r="X1243">
        <v>9</v>
      </c>
      <c r="Y1243">
        <v>9</v>
      </c>
      <c r="Z1243">
        <v>9</v>
      </c>
      <c r="AA1243">
        <v>9</v>
      </c>
      <c r="AC1243" s="180" t="str">
        <f t="shared" si="70"/>
        <v>828093-BLACK-M</v>
      </c>
      <c r="AD1243" s="181">
        <f>IF(B1243="NET","",IF(B1243="","",IFERROR(VLOOKUP(AC1243,EAN!$A:$B,2,FALSE),"MANGLER - MÅ OPPDATERE EAN-FANEN")))</f>
        <v>7048652277381</v>
      </c>
      <c r="AE1243" s="180">
        <f t="shared" si="68"/>
        <v>9</v>
      </c>
      <c r="AF1243" s="180">
        <f t="shared" si="69"/>
        <v>9</v>
      </c>
      <c r="AH1243" s="149">
        <f>IF(B1243="NET","",IFERROR(VLOOKUP(AD1243,'2) Order Form'!$W$9:$W$684,1,FALSE),"Ikke med I order form"))</f>
        <v>7048652277381</v>
      </c>
      <c r="AI1243" s="171"/>
      <c r="AJ1243" s="171"/>
      <c r="AK1243" s="175"/>
      <c r="AL1243" s="171"/>
    </row>
    <row r="1244" spans="1:38" x14ac:dyDescent="0.2">
      <c r="A1244">
        <v>828093</v>
      </c>
      <c r="B1244" t="s">
        <v>761</v>
      </c>
      <c r="C1244" t="s">
        <v>4226</v>
      </c>
      <c r="D1244" t="s">
        <v>144</v>
      </c>
      <c r="E1244" t="s">
        <v>94</v>
      </c>
      <c r="F1244" t="s">
        <v>67</v>
      </c>
      <c r="G1244" t="s">
        <v>128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C1244" s="180" t="str">
        <f t="shared" si="70"/>
        <v>828093-BLACK-L</v>
      </c>
      <c r="AD1244" s="181">
        <f>IF(B1244="NET","",IF(B1244="","",IFERROR(VLOOKUP(AC1244,EAN!$A:$B,2,FALSE),"MANGLER - MÅ OPPDATERE EAN-FANEN")))</f>
        <v>7048652277374</v>
      </c>
      <c r="AE1244" s="180">
        <f t="shared" si="68"/>
        <v>0</v>
      </c>
      <c r="AF1244" s="180">
        <f t="shared" si="69"/>
        <v>0</v>
      </c>
      <c r="AH1244" s="149">
        <f>IF(B1244="NET","",IFERROR(VLOOKUP(AD1244,'2) Order Form'!$W$9:$W$684,1,FALSE),"Ikke med I order form"))</f>
        <v>7048652277374</v>
      </c>
      <c r="AI1244" s="171"/>
      <c r="AJ1244" s="171"/>
      <c r="AK1244" s="175"/>
      <c r="AL1244" s="171"/>
    </row>
    <row r="1245" spans="1:38" x14ac:dyDescent="0.2">
      <c r="A1245">
        <v>828093</v>
      </c>
      <c r="B1245" t="s">
        <v>761</v>
      </c>
      <c r="C1245" t="s">
        <v>4226</v>
      </c>
      <c r="D1245" t="s">
        <v>145</v>
      </c>
      <c r="E1245" t="s">
        <v>94</v>
      </c>
      <c r="F1245" t="s">
        <v>68</v>
      </c>
      <c r="G1245" t="s">
        <v>128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C1245" s="180" t="str">
        <f t="shared" si="70"/>
        <v>828093-BLACK-XL</v>
      </c>
      <c r="AD1245" s="181">
        <f>IF(B1245="NET","",IF(B1245="","",IFERROR(VLOOKUP(AC1245,EAN!$A:$B,2,FALSE),"MANGLER - MÅ OPPDATERE EAN-FANEN")))</f>
        <v>7048652277404</v>
      </c>
      <c r="AE1245" s="180">
        <f t="shared" si="68"/>
        <v>0</v>
      </c>
      <c r="AF1245" s="180">
        <f t="shared" si="69"/>
        <v>0</v>
      </c>
      <c r="AH1245" s="149">
        <f>IF(B1245="NET","",IFERROR(VLOOKUP(AD1245,'2) Order Form'!$W$9:$W$684,1,FALSE),"Ikke med I order form"))</f>
        <v>7048652277404</v>
      </c>
      <c r="AI1245" s="171"/>
      <c r="AJ1245" s="171"/>
      <c r="AK1245" s="175"/>
      <c r="AL1245" s="171"/>
    </row>
    <row r="1246" spans="1:38" x14ac:dyDescent="0.2">
      <c r="A1246">
        <v>828093</v>
      </c>
      <c r="B1246" t="s">
        <v>761</v>
      </c>
      <c r="C1246" t="s">
        <v>4226</v>
      </c>
      <c r="D1246" t="s">
        <v>744</v>
      </c>
      <c r="E1246" t="s">
        <v>516</v>
      </c>
      <c r="F1246" t="s">
        <v>8</v>
      </c>
      <c r="G1246" t="s">
        <v>401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C1246" s="180" t="str">
        <f t="shared" si="70"/>
        <v>828093-EHRED-S</v>
      </c>
      <c r="AD1246" s="181">
        <f>IF(B1246="NET","",IF(B1246="","",IFERROR(VLOOKUP(AC1246,EAN!$A:$B,2,FALSE),"MANGLER - MÅ OPPDATERE EAN-FANEN")))</f>
        <v>7048652277435</v>
      </c>
      <c r="AE1246" s="180">
        <f t="shared" si="68"/>
        <v>0</v>
      </c>
      <c r="AF1246" s="180">
        <f t="shared" si="69"/>
        <v>0</v>
      </c>
      <c r="AH1246" s="133" t="str">
        <f>IF(B1246="NET","",IFERROR(VLOOKUP(AD1246,'2) Order Form'!$W$9:$W$684,1,FALSE),"Ikke med I order form"))</f>
        <v>Ikke med I order form</v>
      </c>
      <c r="AK1246" s="175"/>
      <c r="AL1246" s="171"/>
    </row>
    <row r="1247" spans="1:38" x14ac:dyDescent="0.2">
      <c r="A1247">
        <v>828093</v>
      </c>
      <c r="B1247" t="s">
        <v>761</v>
      </c>
      <c r="C1247" t="s">
        <v>4226</v>
      </c>
      <c r="D1247" t="s">
        <v>745</v>
      </c>
      <c r="E1247" t="s">
        <v>516</v>
      </c>
      <c r="F1247" t="s">
        <v>7</v>
      </c>
      <c r="G1247" t="s">
        <v>401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C1247" s="180" t="str">
        <f t="shared" si="70"/>
        <v>828093-EHRED-M</v>
      </c>
      <c r="AD1247" s="181">
        <f>IF(B1247="NET","",IF(B1247="","",IFERROR(VLOOKUP(AC1247,EAN!$A:$B,2,FALSE),"MANGLER - MÅ OPPDATERE EAN-FANEN")))</f>
        <v>7048652277428</v>
      </c>
      <c r="AE1247" s="180">
        <f t="shared" si="68"/>
        <v>0</v>
      </c>
      <c r="AF1247" s="180">
        <f t="shared" si="69"/>
        <v>0</v>
      </c>
      <c r="AH1247" s="133" t="str">
        <f>IF(B1247="NET","",IFERROR(VLOOKUP(AD1247,'2) Order Form'!$W$9:$W$684,1,FALSE),"Ikke med I order form"))</f>
        <v>Ikke med I order form</v>
      </c>
      <c r="AK1247" s="175"/>
      <c r="AL1247" s="171"/>
    </row>
    <row r="1248" spans="1:38" x14ac:dyDescent="0.2">
      <c r="A1248">
        <v>828093</v>
      </c>
      <c r="B1248" t="s">
        <v>761</v>
      </c>
      <c r="C1248" t="s">
        <v>4226</v>
      </c>
      <c r="D1248" t="s">
        <v>746</v>
      </c>
      <c r="E1248" t="s">
        <v>516</v>
      </c>
      <c r="F1248" t="s">
        <v>67</v>
      </c>
      <c r="G1248" t="s">
        <v>401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C1248" s="180" t="str">
        <f t="shared" si="70"/>
        <v>828093-EHRED-L</v>
      </c>
      <c r="AD1248" s="181">
        <f>IF(B1248="NET","",IF(B1248="","",IFERROR(VLOOKUP(AC1248,EAN!$A:$B,2,FALSE),"MANGLER - MÅ OPPDATERE EAN-FANEN")))</f>
        <v>7048652277411</v>
      </c>
      <c r="AE1248" s="180">
        <f t="shared" si="68"/>
        <v>0</v>
      </c>
      <c r="AF1248" s="180">
        <f t="shared" si="69"/>
        <v>0</v>
      </c>
      <c r="AH1248" s="133" t="str">
        <f>IF(B1248="NET","",IFERROR(VLOOKUP(AD1248,'2) Order Form'!$W$9:$W$684,1,FALSE),"Ikke med I order form"))</f>
        <v>Ikke med I order form</v>
      </c>
      <c r="AK1248" s="175"/>
      <c r="AL1248" s="171"/>
    </row>
    <row r="1249" spans="1:38" x14ac:dyDescent="0.2">
      <c r="A1249">
        <v>828093</v>
      </c>
      <c r="B1249" t="s">
        <v>761</v>
      </c>
      <c r="C1249" t="s">
        <v>4226</v>
      </c>
      <c r="D1249" t="s">
        <v>747</v>
      </c>
      <c r="E1249" t="s">
        <v>516</v>
      </c>
      <c r="F1249" t="s">
        <v>68</v>
      </c>
      <c r="G1249" t="s">
        <v>401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C1249" s="180" t="str">
        <f t="shared" si="70"/>
        <v>828093-EHRED-XL</v>
      </c>
      <c r="AD1249" s="181">
        <f>IF(B1249="NET","",IF(B1249="","",IFERROR(VLOOKUP(AC1249,EAN!$A:$B,2,FALSE),"MANGLER - MÅ OPPDATERE EAN-FANEN")))</f>
        <v>7048652277442</v>
      </c>
      <c r="AE1249" s="180">
        <f t="shared" si="68"/>
        <v>0</v>
      </c>
      <c r="AF1249" s="180">
        <f t="shared" si="69"/>
        <v>0</v>
      </c>
      <c r="AH1249" s="133" t="str">
        <f>IF(B1249="NET","",IFERROR(VLOOKUP(AD1249,'2) Order Form'!$W$9:$W$684,1,FALSE),"Ikke med I order form"))</f>
        <v>Ikke med I order form</v>
      </c>
      <c r="AK1249" s="175"/>
      <c r="AL1249" s="171"/>
    </row>
    <row r="1250" spans="1:38" x14ac:dyDescent="0.2">
      <c r="A1250">
        <v>828093</v>
      </c>
      <c r="B1250" t="s">
        <v>761</v>
      </c>
      <c r="C1250" t="s">
        <v>4226</v>
      </c>
      <c r="D1250" t="s">
        <v>212</v>
      </c>
      <c r="E1250" t="s">
        <v>204</v>
      </c>
      <c r="F1250" t="s">
        <v>8</v>
      </c>
      <c r="G1250" t="s">
        <v>401</v>
      </c>
      <c r="H1250">
        <v>4</v>
      </c>
      <c r="I1250">
        <v>4</v>
      </c>
      <c r="J1250">
        <v>4</v>
      </c>
      <c r="K1250">
        <v>4</v>
      </c>
      <c r="L1250">
        <v>4</v>
      </c>
      <c r="M1250">
        <v>4</v>
      </c>
      <c r="N1250">
        <v>4</v>
      </c>
      <c r="O1250">
        <v>4</v>
      </c>
      <c r="P1250">
        <v>4</v>
      </c>
      <c r="Q1250">
        <v>4</v>
      </c>
      <c r="R1250">
        <v>4</v>
      </c>
      <c r="S1250">
        <v>4</v>
      </c>
      <c r="T1250">
        <v>4</v>
      </c>
      <c r="U1250">
        <v>4</v>
      </c>
      <c r="V1250">
        <v>4</v>
      </c>
      <c r="W1250">
        <v>4</v>
      </c>
      <c r="X1250">
        <v>4</v>
      </c>
      <c r="Y1250">
        <v>4</v>
      </c>
      <c r="Z1250">
        <v>4</v>
      </c>
      <c r="AA1250">
        <v>4</v>
      </c>
      <c r="AC1250" s="180" t="str">
        <f t="shared" si="70"/>
        <v>828093-FOGRN-S</v>
      </c>
      <c r="AD1250" s="181">
        <f>IF(B1250="NET","",IF(B1250="","",IFERROR(VLOOKUP(AC1250,EAN!$A:$B,2,FALSE),"MANGLER - MÅ OPPDATERE EAN-FANEN")))</f>
        <v>7048652537317</v>
      </c>
      <c r="AE1250" s="180">
        <f t="shared" si="68"/>
        <v>4</v>
      </c>
      <c r="AF1250" s="180">
        <f t="shared" si="69"/>
        <v>4</v>
      </c>
      <c r="AH1250" s="133">
        <f>IF(B1250="NET","",IFERROR(VLOOKUP(AD1250,'2) Order Form'!$W$9:$W$684,1,FALSE),"Ikke med I order form"))</f>
        <v>7048652537317</v>
      </c>
      <c r="AK1250" s="175"/>
      <c r="AL1250" s="171"/>
    </row>
    <row r="1251" spans="1:38" x14ac:dyDescent="0.2">
      <c r="A1251">
        <v>828093</v>
      </c>
      <c r="B1251" t="s">
        <v>761</v>
      </c>
      <c r="C1251" t="s">
        <v>4226</v>
      </c>
      <c r="D1251" t="s">
        <v>213</v>
      </c>
      <c r="E1251" t="s">
        <v>204</v>
      </c>
      <c r="F1251" t="s">
        <v>7</v>
      </c>
      <c r="G1251" t="s">
        <v>401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C1251" s="180" t="str">
        <f t="shared" si="70"/>
        <v>828093-FOGRN-M</v>
      </c>
      <c r="AD1251" s="181">
        <f>IF(B1251="NET","",IF(B1251="","",IFERROR(VLOOKUP(AC1251,EAN!$A:$B,2,FALSE),"MANGLER - MÅ OPPDATERE EAN-FANEN")))</f>
        <v>7048652537300</v>
      </c>
      <c r="AE1251" s="180">
        <f t="shared" si="68"/>
        <v>0</v>
      </c>
      <c r="AF1251" s="180">
        <f t="shared" si="69"/>
        <v>0</v>
      </c>
      <c r="AH1251" s="133">
        <f>IF(B1251="NET","",IFERROR(VLOOKUP(AD1251,'2) Order Form'!$W$9:$W$684,1,FALSE),"Ikke med I order form"))</f>
        <v>7048652537300</v>
      </c>
      <c r="AK1251" s="175"/>
      <c r="AL1251" s="171"/>
    </row>
    <row r="1252" spans="1:38" x14ac:dyDescent="0.2">
      <c r="A1252">
        <v>828093</v>
      </c>
      <c r="B1252" t="s">
        <v>761</v>
      </c>
      <c r="C1252" t="s">
        <v>4226</v>
      </c>
      <c r="D1252" t="s">
        <v>214</v>
      </c>
      <c r="E1252" t="s">
        <v>204</v>
      </c>
      <c r="F1252" t="s">
        <v>67</v>
      </c>
      <c r="G1252" t="s">
        <v>401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C1252" s="180" t="str">
        <f t="shared" si="70"/>
        <v>828093-FOGRN-L</v>
      </c>
      <c r="AD1252" s="181">
        <f>IF(B1252="NET","",IF(B1252="","",IFERROR(VLOOKUP(AC1252,EAN!$A:$B,2,FALSE),"MANGLER - MÅ OPPDATERE EAN-FANEN")))</f>
        <v>7048652537294</v>
      </c>
      <c r="AE1252" s="180">
        <f t="shared" si="68"/>
        <v>0</v>
      </c>
      <c r="AF1252" s="180">
        <f t="shared" si="69"/>
        <v>0</v>
      </c>
      <c r="AH1252" s="133">
        <f>IF(B1252="NET","",IFERROR(VLOOKUP(AD1252,'2) Order Form'!$W$9:$W$684,1,FALSE),"Ikke med I order form"))</f>
        <v>7048652537294</v>
      </c>
      <c r="AK1252" s="175"/>
      <c r="AL1252" s="171"/>
    </row>
    <row r="1253" spans="1:38" x14ac:dyDescent="0.2">
      <c r="A1253">
        <v>828093</v>
      </c>
      <c r="B1253" t="s">
        <v>761</v>
      </c>
      <c r="C1253" t="s">
        <v>4226</v>
      </c>
      <c r="D1253" t="s">
        <v>215</v>
      </c>
      <c r="E1253" t="s">
        <v>204</v>
      </c>
      <c r="F1253" t="s">
        <v>68</v>
      </c>
      <c r="G1253" t="s">
        <v>401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C1253" s="180" t="str">
        <f t="shared" si="70"/>
        <v>828093-FOGRN-XL</v>
      </c>
      <c r="AD1253" s="181">
        <f>IF(B1253="NET","",IF(B1253="","",IFERROR(VLOOKUP(AC1253,EAN!$A:$B,2,FALSE),"MANGLER - MÅ OPPDATERE EAN-FANEN")))</f>
        <v>7048652537324</v>
      </c>
      <c r="AE1253" s="180">
        <f t="shared" si="68"/>
        <v>0</v>
      </c>
      <c r="AF1253" s="180">
        <f t="shared" si="69"/>
        <v>0</v>
      </c>
      <c r="AH1253" s="133">
        <f>IF(B1253="NET","",IFERROR(VLOOKUP(AD1253,'2) Order Form'!$W$9:$W$684,1,FALSE),"Ikke med I order form"))</f>
        <v>7048652537324</v>
      </c>
      <c r="AK1253" s="175"/>
      <c r="AL1253" s="171"/>
    </row>
    <row r="1254" spans="1:38" x14ac:dyDescent="0.2">
      <c r="A1254">
        <v>828093</v>
      </c>
      <c r="B1254" t="s">
        <v>761</v>
      </c>
      <c r="C1254" t="s">
        <v>4226</v>
      </c>
      <c r="D1254" t="s">
        <v>162</v>
      </c>
      <c r="E1254" t="s">
        <v>133</v>
      </c>
      <c r="F1254" t="s">
        <v>8</v>
      </c>
      <c r="G1254" t="s">
        <v>401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C1254" s="180" t="str">
        <f t="shared" si="70"/>
        <v>828093-ONBLU-S</v>
      </c>
      <c r="AD1254" s="181">
        <f>IF(B1254="NET","",IF(B1254="","",IFERROR(VLOOKUP(AC1254,EAN!$A:$B,2,FALSE),"MANGLER - MÅ OPPDATERE EAN-FANEN")))</f>
        <v>7048652277473</v>
      </c>
      <c r="AE1254" s="180">
        <f t="shared" si="68"/>
        <v>0</v>
      </c>
      <c r="AF1254" s="180">
        <f t="shared" si="69"/>
        <v>0</v>
      </c>
      <c r="AH1254" s="133" t="str">
        <f>IF(B1254="NET","",IFERROR(VLOOKUP(AD1254,'2) Order Form'!$W$9:$W$684,1,FALSE),"Ikke med I order form"))</f>
        <v>Ikke med I order form</v>
      </c>
      <c r="AK1254" s="175"/>
      <c r="AL1254" s="171"/>
    </row>
    <row r="1255" spans="1:38" x14ac:dyDescent="0.2">
      <c r="A1255">
        <v>828093</v>
      </c>
      <c r="B1255" t="s">
        <v>761</v>
      </c>
      <c r="C1255" t="s">
        <v>4226</v>
      </c>
      <c r="D1255" t="s">
        <v>163</v>
      </c>
      <c r="E1255" t="s">
        <v>133</v>
      </c>
      <c r="F1255" t="s">
        <v>7</v>
      </c>
      <c r="G1255" t="s">
        <v>401</v>
      </c>
      <c r="H1255">
        <v>80</v>
      </c>
      <c r="I1255">
        <v>80</v>
      </c>
      <c r="J1255">
        <v>80</v>
      </c>
      <c r="K1255">
        <v>80</v>
      </c>
      <c r="L1255">
        <v>80</v>
      </c>
      <c r="M1255">
        <v>80</v>
      </c>
      <c r="N1255">
        <v>80</v>
      </c>
      <c r="O1255">
        <v>80</v>
      </c>
      <c r="P1255">
        <v>80</v>
      </c>
      <c r="Q1255">
        <v>80</v>
      </c>
      <c r="R1255">
        <v>80</v>
      </c>
      <c r="S1255">
        <v>80</v>
      </c>
      <c r="T1255">
        <v>80</v>
      </c>
      <c r="U1255">
        <v>80</v>
      </c>
      <c r="V1255">
        <v>80</v>
      </c>
      <c r="W1255">
        <v>80</v>
      </c>
      <c r="X1255">
        <v>80</v>
      </c>
      <c r="Y1255">
        <v>80</v>
      </c>
      <c r="Z1255">
        <v>80</v>
      </c>
      <c r="AA1255">
        <v>80</v>
      </c>
      <c r="AC1255" s="180" t="str">
        <f t="shared" si="70"/>
        <v>828093-ONBLU-M</v>
      </c>
      <c r="AD1255" s="181">
        <f>IF(B1255="NET","",IF(B1255="","",IFERROR(VLOOKUP(AC1255,EAN!$A:$B,2,FALSE),"MANGLER - MÅ OPPDATERE EAN-FANEN")))</f>
        <v>7048652277466</v>
      </c>
      <c r="AE1255" s="180">
        <f t="shared" si="68"/>
        <v>80</v>
      </c>
      <c r="AF1255" s="180">
        <f t="shared" si="69"/>
        <v>80</v>
      </c>
      <c r="AH1255" s="133" t="str">
        <f>IF(B1255="NET","",IFERROR(VLOOKUP(AD1255,'2) Order Form'!$W$9:$W$684,1,FALSE),"Ikke med I order form"))</f>
        <v>Ikke med I order form</v>
      </c>
      <c r="AK1255" s="175"/>
      <c r="AL1255" s="171"/>
    </row>
    <row r="1256" spans="1:38" x14ac:dyDescent="0.2">
      <c r="A1256">
        <v>828093</v>
      </c>
      <c r="B1256" t="s">
        <v>761</v>
      </c>
      <c r="C1256" t="s">
        <v>4226</v>
      </c>
      <c r="D1256" t="s">
        <v>164</v>
      </c>
      <c r="E1256" t="s">
        <v>133</v>
      </c>
      <c r="F1256" t="s">
        <v>67</v>
      </c>
      <c r="G1256" t="s">
        <v>401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C1256" s="180" t="str">
        <f t="shared" si="70"/>
        <v>828093-ONBLU-L</v>
      </c>
      <c r="AD1256" s="181">
        <f>IF(B1256="NET","",IF(B1256="","",IFERROR(VLOOKUP(AC1256,EAN!$A:$B,2,FALSE),"MANGLER - MÅ OPPDATERE EAN-FANEN")))</f>
        <v>7048652277459</v>
      </c>
      <c r="AE1256" s="180">
        <f t="shared" si="68"/>
        <v>0</v>
      </c>
      <c r="AF1256" s="180">
        <f t="shared" si="69"/>
        <v>0</v>
      </c>
      <c r="AH1256" s="149" t="str">
        <f>IF(B1256="NET","",IFERROR(VLOOKUP(AD1256,'2) Order Form'!$W$9:$W$684,1,FALSE),"Ikke med I order form"))</f>
        <v>Ikke med I order form</v>
      </c>
      <c r="AI1256" s="171"/>
      <c r="AJ1256" s="171"/>
      <c r="AK1256" s="175"/>
      <c r="AL1256" s="171"/>
    </row>
    <row r="1257" spans="1:38" x14ac:dyDescent="0.2">
      <c r="A1257">
        <v>828093</v>
      </c>
      <c r="B1257" t="s">
        <v>761</v>
      </c>
      <c r="C1257" t="s">
        <v>4226</v>
      </c>
      <c r="D1257" t="s">
        <v>165</v>
      </c>
      <c r="E1257" t="s">
        <v>133</v>
      </c>
      <c r="F1257" t="s">
        <v>68</v>
      </c>
      <c r="G1257" t="s">
        <v>401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C1257" s="180" t="str">
        <f t="shared" si="70"/>
        <v>828093-ONBLU-XL</v>
      </c>
      <c r="AD1257" s="181">
        <f>IF(B1257="NET","",IF(B1257="","",IFERROR(VLOOKUP(AC1257,EAN!$A:$B,2,FALSE),"MANGLER - MÅ OPPDATERE EAN-FANEN")))</f>
        <v>7048652277480</v>
      </c>
      <c r="AE1257" s="180">
        <f t="shared" si="68"/>
        <v>0</v>
      </c>
      <c r="AF1257" s="180">
        <f t="shared" si="69"/>
        <v>0</v>
      </c>
      <c r="AH1257" s="149" t="str">
        <f>IF(B1257="NET","",IFERROR(VLOOKUP(AD1257,'2) Order Form'!$W$9:$W$684,1,FALSE),"Ikke med I order form"))</f>
        <v>Ikke med I order form</v>
      </c>
      <c r="AI1257" s="171"/>
      <c r="AJ1257" s="171"/>
      <c r="AK1257" s="175"/>
      <c r="AL1257" s="171"/>
    </row>
    <row r="1258" spans="1:38" x14ac:dyDescent="0.2">
      <c r="A1258" s="155">
        <v>828094</v>
      </c>
      <c r="B1258" t="s">
        <v>292</v>
      </c>
      <c r="H1258" s="155">
        <v>202137</v>
      </c>
      <c r="I1258" s="155">
        <v>202137</v>
      </c>
      <c r="J1258" s="155">
        <v>202137</v>
      </c>
      <c r="K1258" s="155">
        <v>202137</v>
      </c>
      <c r="L1258" s="155">
        <v>202137</v>
      </c>
      <c r="M1258" s="155">
        <v>202137</v>
      </c>
      <c r="N1258" s="155">
        <v>202137</v>
      </c>
      <c r="O1258" s="155">
        <v>202137</v>
      </c>
      <c r="P1258" s="155">
        <v>202137</v>
      </c>
      <c r="Q1258" s="155">
        <v>202137</v>
      </c>
      <c r="R1258" s="155">
        <v>202137</v>
      </c>
      <c r="S1258" s="155">
        <v>202137</v>
      </c>
      <c r="T1258" s="155">
        <v>202137</v>
      </c>
      <c r="U1258" s="155">
        <v>202137</v>
      </c>
      <c r="V1258" s="155">
        <v>202137</v>
      </c>
      <c r="W1258" s="155">
        <v>202137</v>
      </c>
      <c r="X1258" s="155">
        <v>202137</v>
      </c>
      <c r="Y1258" s="155">
        <v>202137</v>
      </c>
      <c r="Z1258" s="155">
        <v>202137</v>
      </c>
      <c r="AA1258" s="155">
        <v>202137</v>
      </c>
      <c r="AC1258" s="180" t="str">
        <f t="shared" si="70"/>
        <v>828094-</v>
      </c>
      <c r="AD1258" s="181" t="str">
        <f>IF(B1258="NET","",IF(B1258="","",IFERROR(VLOOKUP(AC1258,EAN!$A:$B,2,FALSE),"MANGLER - MÅ OPPDATERE EAN-FANEN")))</f>
        <v/>
      </c>
      <c r="AE1258" s="180">
        <f t="shared" si="68"/>
        <v>202137</v>
      </c>
      <c r="AF1258" s="180">
        <f t="shared" si="69"/>
        <v>202137</v>
      </c>
      <c r="AH1258" s="149" t="str">
        <f>IF(B1258="NET","",IFERROR(VLOOKUP(AD1258,'2) Order Form'!$W$9:$W$684,1,FALSE),"Ikke med I order form"))</f>
        <v/>
      </c>
      <c r="AI1258" s="171"/>
      <c r="AJ1258" s="171"/>
      <c r="AK1258" s="175"/>
      <c r="AL1258" s="171"/>
    </row>
    <row r="1259" spans="1:38" x14ac:dyDescent="0.2">
      <c r="A1259">
        <v>828094</v>
      </c>
      <c r="B1259" t="s">
        <v>762</v>
      </c>
      <c r="C1259" t="s">
        <v>4226</v>
      </c>
      <c r="D1259" t="s">
        <v>4303</v>
      </c>
      <c r="E1259" t="s">
        <v>4299</v>
      </c>
      <c r="F1259" t="s">
        <v>69</v>
      </c>
      <c r="G1259" t="s">
        <v>128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C1259" s="180" t="str">
        <f t="shared" si="70"/>
        <v>828094-55504-XS</v>
      </c>
      <c r="AD1259" s="181" t="str">
        <f>IF(B1259="NET","",IF(B1259="","",IFERROR(VLOOKUP(AC1259,EAN!$A:$B,2,FALSE),"MANGLER - MÅ OPPDATERE EAN-FANEN")))</f>
        <v>MANGLER - MÅ OPPDATERE EAN-FANEN</v>
      </c>
      <c r="AE1259" s="180">
        <f t="shared" si="68"/>
        <v>0</v>
      </c>
      <c r="AF1259" s="180">
        <f t="shared" si="69"/>
        <v>0</v>
      </c>
      <c r="AH1259" s="149" t="str">
        <f>IF(B1259="NET","",IFERROR(VLOOKUP(AD1259,'2) Order Form'!$W$9:$W$684,1,FALSE),"Ikke med I order form"))</f>
        <v>Ikke med I order form</v>
      </c>
      <c r="AI1259" s="171"/>
      <c r="AJ1259" s="171"/>
      <c r="AK1259" s="175"/>
      <c r="AL1259" s="171"/>
    </row>
    <row r="1260" spans="1:38" x14ac:dyDescent="0.2">
      <c r="A1260">
        <v>828094</v>
      </c>
      <c r="B1260" t="s">
        <v>762</v>
      </c>
      <c r="C1260" t="s">
        <v>4226</v>
      </c>
      <c r="D1260" t="s">
        <v>4298</v>
      </c>
      <c r="E1260" t="s">
        <v>4299</v>
      </c>
      <c r="F1260" t="s">
        <v>8</v>
      </c>
      <c r="G1260" t="s">
        <v>128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C1260" s="180" t="str">
        <f t="shared" si="70"/>
        <v>828094-55504-S</v>
      </c>
      <c r="AD1260" s="181" t="str">
        <f>IF(B1260="NET","",IF(B1260="","",IFERROR(VLOOKUP(AC1260,EAN!$A:$B,2,FALSE),"MANGLER - MÅ OPPDATERE EAN-FANEN")))</f>
        <v>MANGLER - MÅ OPPDATERE EAN-FANEN</v>
      </c>
      <c r="AE1260" s="180">
        <f t="shared" si="68"/>
        <v>0</v>
      </c>
      <c r="AF1260" s="180">
        <f t="shared" si="69"/>
        <v>0</v>
      </c>
      <c r="AH1260" s="149" t="str">
        <f>IF(B1260="NET","",IFERROR(VLOOKUP(AD1260,'2) Order Form'!$W$9:$W$684,1,FALSE),"Ikke med I order form"))</f>
        <v>Ikke med I order form</v>
      </c>
      <c r="AI1260" s="171"/>
      <c r="AJ1260" s="171"/>
      <c r="AK1260" s="175"/>
      <c r="AL1260" s="171"/>
    </row>
    <row r="1261" spans="1:38" x14ac:dyDescent="0.2">
      <c r="A1261">
        <v>828094</v>
      </c>
      <c r="B1261" t="s">
        <v>762</v>
      </c>
      <c r="C1261" t="s">
        <v>4226</v>
      </c>
      <c r="D1261" t="s">
        <v>4300</v>
      </c>
      <c r="E1261" t="s">
        <v>4299</v>
      </c>
      <c r="F1261" t="s">
        <v>7</v>
      </c>
      <c r="G1261" t="s">
        <v>128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C1261" s="180" t="str">
        <f t="shared" si="70"/>
        <v>828094-55504-M</v>
      </c>
      <c r="AD1261" s="181" t="str">
        <f>IF(B1261="NET","",IF(B1261="","",IFERROR(VLOOKUP(AC1261,EAN!$A:$B,2,FALSE),"MANGLER - MÅ OPPDATERE EAN-FANEN")))</f>
        <v>MANGLER - MÅ OPPDATERE EAN-FANEN</v>
      </c>
      <c r="AE1261" s="180">
        <f t="shared" si="68"/>
        <v>0</v>
      </c>
      <c r="AF1261" s="180">
        <f t="shared" si="69"/>
        <v>0</v>
      </c>
      <c r="AH1261" s="149" t="str">
        <f>IF(B1261="NET","",IFERROR(VLOOKUP(AD1261,'2) Order Form'!$W$9:$W$684,1,FALSE),"Ikke med I order form"))</f>
        <v>Ikke med I order form</v>
      </c>
      <c r="AI1261" s="171"/>
      <c r="AJ1261" s="171"/>
      <c r="AK1261" s="175"/>
      <c r="AL1261" s="171"/>
    </row>
    <row r="1262" spans="1:38" x14ac:dyDescent="0.2">
      <c r="A1262">
        <v>828094</v>
      </c>
      <c r="B1262" t="s">
        <v>762</v>
      </c>
      <c r="C1262" t="s">
        <v>4226</v>
      </c>
      <c r="D1262" t="s">
        <v>4301</v>
      </c>
      <c r="E1262" t="s">
        <v>4299</v>
      </c>
      <c r="F1262" t="s">
        <v>67</v>
      </c>
      <c r="G1262" t="s">
        <v>128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C1262" s="180" t="str">
        <f t="shared" si="70"/>
        <v>828094-55504-L</v>
      </c>
      <c r="AD1262" s="181" t="str">
        <f>IF(B1262="NET","",IF(B1262="","",IFERROR(VLOOKUP(AC1262,EAN!$A:$B,2,FALSE),"MANGLER - MÅ OPPDATERE EAN-FANEN")))</f>
        <v>MANGLER - MÅ OPPDATERE EAN-FANEN</v>
      </c>
      <c r="AE1262" s="180">
        <f t="shared" si="68"/>
        <v>0</v>
      </c>
      <c r="AF1262" s="180">
        <f t="shared" si="69"/>
        <v>0</v>
      </c>
      <c r="AH1262" s="133" t="str">
        <f>IF(B1262="NET","",IFERROR(VLOOKUP(AD1262,'2) Order Form'!$W$9:$W$684,1,FALSE),"Ikke med I order form"))</f>
        <v>Ikke med I order form</v>
      </c>
      <c r="AK1262" s="175"/>
      <c r="AL1262" s="171"/>
    </row>
    <row r="1263" spans="1:38" x14ac:dyDescent="0.2">
      <c r="A1263">
        <v>828094</v>
      </c>
      <c r="B1263" t="s">
        <v>762</v>
      </c>
      <c r="C1263" t="s">
        <v>4226</v>
      </c>
      <c r="D1263" t="s">
        <v>2158</v>
      </c>
      <c r="E1263" t="s">
        <v>94</v>
      </c>
      <c r="F1263" t="s">
        <v>69</v>
      </c>
      <c r="G1263" t="s">
        <v>128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C1263" s="180" t="str">
        <f t="shared" si="70"/>
        <v>828094-99901-XS</v>
      </c>
      <c r="AD1263" s="181" t="str">
        <f>IF(B1263="NET","",IF(B1263="","",IFERROR(VLOOKUP(AC1263,EAN!$A:$B,2,FALSE),"MANGLER - MÅ OPPDATERE EAN-FANEN")))</f>
        <v>MANGLER - MÅ OPPDATERE EAN-FANEN</v>
      </c>
      <c r="AE1263" s="180">
        <f t="shared" si="68"/>
        <v>0</v>
      </c>
      <c r="AF1263" s="180">
        <f t="shared" si="69"/>
        <v>0</v>
      </c>
      <c r="AH1263" s="133" t="str">
        <f>IF(B1263="NET","",IFERROR(VLOOKUP(AD1263,'2) Order Form'!$W$9:$W$684,1,FALSE),"Ikke med I order form"))</f>
        <v>Ikke med I order form</v>
      </c>
      <c r="AK1263" s="175"/>
      <c r="AL1263" s="171"/>
    </row>
    <row r="1264" spans="1:38" x14ac:dyDescent="0.2">
      <c r="A1264">
        <v>828094</v>
      </c>
      <c r="B1264" t="s">
        <v>762</v>
      </c>
      <c r="C1264" t="s">
        <v>4226</v>
      </c>
      <c r="D1264" t="s">
        <v>2152</v>
      </c>
      <c r="E1264" t="s">
        <v>94</v>
      </c>
      <c r="F1264" t="s">
        <v>8</v>
      </c>
      <c r="G1264" t="s">
        <v>128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C1264" s="180" t="str">
        <f t="shared" si="70"/>
        <v>828094-99901-S</v>
      </c>
      <c r="AD1264" s="181" t="str">
        <f>IF(B1264="NET","",IF(B1264="","",IFERROR(VLOOKUP(AC1264,EAN!$A:$B,2,FALSE),"MANGLER - MÅ OPPDATERE EAN-FANEN")))</f>
        <v>MANGLER - MÅ OPPDATERE EAN-FANEN</v>
      </c>
      <c r="AE1264" s="180">
        <f t="shared" si="68"/>
        <v>0</v>
      </c>
      <c r="AF1264" s="180">
        <f t="shared" si="69"/>
        <v>0</v>
      </c>
      <c r="AH1264" s="133" t="str">
        <f>IF(B1264="NET","",IFERROR(VLOOKUP(AD1264,'2) Order Form'!$W$9:$W$684,1,FALSE),"Ikke med I order form"))</f>
        <v>Ikke med I order form</v>
      </c>
      <c r="AK1264" s="175"/>
      <c r="AL1264" s="171"/>
    </row>
    <row r="1265" spans="1:38" x14ac:dyDescent="0.2">
      <c r="A1265">
        <v>828094</v>
      </c>
      <c r="B1265" t="s">
        <v>762</v>
      </c>
      <c r="C1265" t="s">
        <v>4226</v>
      </c>
      <c r="D1265" t="s">
        <v>2153</v>
      </c>
      <c r="E1265" t="s">
        <v>94</v>
      </c>
      <c r="F1265" t="s">
        <v>7</v>
      </c>
      <c r="G1265" t="s">
        <v>128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C1265" s="180" t="str">
        <f t="shared" si="70"/>
        <v>828094-99901-M</v>
      </c>
      <c r="AD1265" s="181" t="str">
        <f>IF(B1265="NET","",IF(B1265="","",IFERROR(VLOOKUP(AC1265,EAN!$A:$B,2,FALSE),"MANGLER - MÅ OPPDATERE EAN-FANEN")))</f>
        <v>MANGLER - MÅ OPPDATERE EAN-FANEN</v>
      </c>
      <c r="AE1265" s="180">
        <f t="shared" si="68"/>
        <v>0</v>
      </c>
      <c r="AF1265" s="180">
        <f t="shared" si="69"/>
        <v>0</v>
      </c>
      <c r="AH1265" s="149" t="str">
        <f>IF(B1265="NET","",IFERROR(VLOOKUP(AD1265,'2) Order Form'!$W$9:$W$684,1,FALSE),"Ikke med I order form"))</f>
        <v>Ikke med I order form</v>
      </c>
      <c r="AI1265" s="171"/>
      <c r="AJ1265" s="171"/>
      <c r="AK1265" s="175"/>
      <c r="AL1265" s="171"/>
    </row>
    <row r="1266" spans="1:38" x14ac:dyDescent="0.2">
      <c r="A1266">
        <v>828094</v>
      </c>
      <c r="B1266" t="s">
        <v>762</v>
      </c>
      <c r="C1266" t="s">
        <v>4226</v>
      </c>
      <c r="D1266" t="s">
        <v>2154</v>
      </c>
      <c r="E1266" t="s">
        <v>94</v>
      </c>
      <c r="F1266" t="s">
        <v>67</v>
      </c>
      <c r="G1266" t="s">
        <v>128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C1266" s="180" t="str">
        <f t="shared" si="70"/>
        <v>828094-99901-L</v>
      </c>
      <c r="AD1266" s="181" t="str">
        <f>IF(B1266="NET","",IF(B1266="","",IFERROR(VLOOKUP(AC1266,EAN!$A:$B,2,FALSE),"MANGLER - MÅ OPPDATERE EAN-FANEN")))</f>
        <v>MANGLER - MÅ OPPDATERE EAN-FANEN</v>
      </c>
      <c r="AE1266" s="180">
        <f t="shared" si="68"/>
        <v>0</v>
      </c>
      <c r="AF1266" s="180">
        <f t="shared" si="69"/>
        <v>0</v>
      </c>
      <c r="AH1266" s="149" t="str">
        <f>IF(B1266="NET","",IFERROR(VLOOKUP(AD1266,'2) Order Form'!$W$9:$W$684,1,FALSE),"Ikke med I order form"))</f>
        <v>Ikke med I order form</v>
      </c>
      <c r="AI1266" s="171"/>
      <c r="AJ1266" s="171"/>
      <c r="AK1266" s="175"/>
      <c r="AL1266" s="171"/>
    </row>
    <row r="1267" spans="1:38" x14ac:dyDescent="0.2">
      <c r="A1267">
        <v>828094</v>
      </c>
      <c r="B1267" t="s">
        <v>762</v>
      </c>
      <c r="C1267" t="s">
        <v>4226</v>
      </c>
      <c r="D1267" t="s">
        <v>698</v>
      </c>
      <c r="E1267" t="s">
        <v>132</v>
      </c>
      <c r="F1267" t="s">
        <v>69</v>
      </c>
      <c r="G1267" t="s">
        <v>401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C1267" s="180" t="str">
        <f t="shared" si="70"/>
        <v>828094-HYDRO-XS</v>
      </c>
      <c r="AD1267" s="181">
        <f>IF(B1267="NET","",IF(B1267="","",IFERROR(VLOOKUP(AC1267,EAN!$A:$B,2,FALSE),"MANGLER - MÅ OPPDATERE EAN-FANEN")))</f>
        <v>7048652277565</v>
      </c>
      <c r="AE1267" s="180">
        <f t="shared" si="68"/>
        <v>0</v>
      </c>
      <c r="AF1267" s="180">
        <f t="shared" si="69"/>
        <v>0</v>
      </c>
      <c r="AH1267" s="149" t="str">
        <f>IF(B1267="NET","",IFERROR(VLOOKUP(AD1267,'2) Order Form'!$W$9:$W$684,1,FALSE),"Ikke med I order form"))</f>
        <v>Ikke med I order form</v>
      </c>
      <c r="AI1267" s="171"/>
      <c r="AJ1267" s="171"/>
      <c r="AK1267" s="175"/>
      <c r="AL1267" s="171"/>
    </row>
    <row r="1268" spans="1:38" x14ac:dyDescent="0.2">
      <c r="A1268">
        <v>828094</v>
      </c>
      <c r="B1268" t="s">
        <v>762</v>
      </c>
      <c r="C1268" t="s">
        <v>4226</v>
      </c>
      <c r="D1268" t="s">
        <v>159</v>
      </c>
      <c r="E1268" t="s">
        <v>132</v>
      </c>
      <c r="F1268" t="s">
        <v>8</v>
      </c>
      <c r="G1268" t="s">
        <v>401</v>
      </c>
      <c r="H1268">
        <v>159</v>
      </c>
      <c r="I1268">
        <v>159</v>
      </c>
      <c r="J1268">
        <v>159</v>
      </c>
      <c r="K1268">
        <v>159</v>
      </c>
      <c r="L1268">
        <v>159</v>
      </c>
      <c r="M1268">
        <v>159</v>
      </c>
      <c r="N1268">
        <v>159</v>
      </c>
      <c r="O1268">
        <v>159</v>
      </c>
      <c r="P1268">
        <v>159</v>
      </c>
      <c r="Q1268">
        <v>159</v>
      </c>
      <c r="R1268">
        <v>159</v>
      </c>
      <c r="S1268">
        <v>159</v>
      </c>
      <c r="T1268">
        <v>159</v>
      </c>
      <c r="U1268">
        <v>159</v>
      </c>
      <c r="V1268">
        <v>159</v>
      </c>
      <c r="W1268">
        <v>159</v>
      </c>
      <c r="X1268">
        <v>159</v>
      </c>
      <c r="Y1268">
        <v>159</v>
      </c>
      <c r="Z1268">
        <v>159</v>
      </c>
      <c r="AA1268">
        <v>159</v>
      </c>
      <c r="AC1268" s="180" t="str">
        <f t="shared" si="70"/>
        <v>828094-HYDRO-S</v>
      </c>
      <c r="AD1268" s="181">
        <f>IF(B1268="NET","",IF(B1268="","",IFERROR(VLOOKUP(AC1268,EAN!$A:$B,2,FALSE),"MANGLER - MÅ OPPDATERE EAN-FANEN")))</f>
        <v>7048652277558</v>
      </c>
      <c r="AE1268" s="180">
        <f t="shared" si="68"/>
        <v>159</v>
      </c>
      <c r="AF1268" s="180">
        <f t="shared" si="69"/>
        <v>159</v>
      </c>
      <c r="AH1268" s="149" t="str">
        <f>IF(B1268="NET","",IFERROR(VLOOKUP(AD1268,'2) Order Form'!$W$9:$W$684,1,FALSE),"Ikke med I order form"))</f>
        <v>Ikke med I order form</v>
      </c>
      <c r="AI1268" s="171"/>
      <c r="AJ1268" s="171"/>
      <c r="AK1268" s="175"/>
      <c r="AL1268" s="171"/>
    </row>
    <row r="1269" spans="1:38" x14ac:dyDescent="0.2">
      <c r="A1269">
        <v>828094</v>
      </c>
      <c r="B1269" t="s">
        <v>762</v>
      </c>
      <c r="C1269" t="s">
        <v>4226</v>
      </c>
      <c r="D1269" t="s">
        <v>160</v>
      </c>
      <c r="E1269" t="s">
        <v>132</v>
      </c>
      <c r="F1269" t="s">
        <v>7</v>
      </c>
      <c r="G1269" t="s">
        <v>401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C1269" s="180" t="str">
        <f t="shared" si="70"/>
        <v>828094-HYDRO-M</v>
      </c>
      <c r="AD1269" s="181">
        <f>IF(B1269="NET","",IF(B1269="","",IFERROR(VLOOKUP(AC1269,EAN!$A:$B,2,FALSE),"MANGLER - MÅ OPPDATERE EAN-FANEN")))</f>
        <v>7048652277541</v>
      </c>
      <c r="AE1269" s="180">
        <f t="shared" si="68"/>
        <v>0</v>
      </c>
      <c r="AF1269" s="180">
        <f t="shared" si="69"/>
        <v>0</v>
      </c>
      <c r="AH1269" s="149" t="str">
        <f>IF(B1269="NET","",IFERROR(VLOOKUP(AD1269,'2) Order Form'!$W$9:$W$684,1,FALSE),"Ikke med I order form"))</f>
        <v>Ikke med I order form</v>
      </c>
      <c r="AI1269" s="171"/>
      <c r="AJ1269" s="171"/>
      <c r="AK1269" s="175"/>
      <c r="AL1269" s="171"/>
    </row>
    <row r="1270" spans="1:38" x14ac:dyDescent="0.2">
      <c r="A1270">
        <v>828094</v>
      </c>
      <c r="B1270" t="s">
        <v>762</v>
      </c>
      <c r="C1270" t="s">
        <v>4226</v>
      </c>
      <c r="D1270" t="s">
        <v>161</v>
      </c>
      <c r="E1270" t="s">
        <v>132</v>
      </c>
      <c r="F1270" t="s">
        <v>67</v>
      </c>
      <c r="G1270" t="s">
        <v>401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C1270" s="180" t="str">
        <f t="shared" si="70"/>
        <v>828094-HYDRO-L</v>
      </c>
      <c r="AD1270" s="181">
        <f>IF(B1270="NET","",IF(B1270="","",IFERROR(VLOOKUP(AC1270,EAN!$A:$B,2,FALSE),"MANGLER - MÅ OPPDATERE EAN-FANEN")))</f>
        <v>7048652277534</v>
      </c>
      <c r="AE1270" s="180">
        <f t="shared" si="68"/>
        <v>0</v>
      </c>
      <c r="AF1270" s="180">
        <f t="shared" si="69"/>
        <v>0</v>
      </c>
      <c r="AH1270" s="149" t="str">
        <f>IF(B1270="NET","",IFERROR(VLOOKUP(AD1270,'2) Order Form'!$W$9:$W$684,1,FALSE),"Ikke med I order form"))</f>
        <v>Ikke med I order form</v>
      </c>
      <c r="AI1270" s="171"/>
      <c r="AJ1270" s="171"/>
      <c r="AK1270" s="175"/>
      <c r="AL1270" s="171"/>
    </row>
    <row r="1271" spans="1:38" x14ac:dyDescent="0.2">
      <c r="A1271">
        <v>828094</v>
      </c>
      <c r="B1271" t="s">
        <v>762</v>
      </c>
      <c r="C1271" t="s">
        <v>4226</v>
      </c>
      <c r="D1271" t="s">
        <v>147</v>
      </c>
      <c r="E1271" t="s">
        <v>100</v>
      </c>
      <c r="F1271" t="s">
        <v>69</v>
      </c>
      <c r="G1271" t="s">
        <v>401</v>
      </c>
      <c r="H1271">
        <v>1</v>
      </c>
      <c r="I1271">
        <v>1</v>
      </c>
      <c r="J1271">
        <v>1</v>
      </c>
      <c r="K1271">
        <v>1</v>
      </c>
      <c r="L1271">
        <v>1</v>
      </c>
      <c r="M1271">
        <v>1</v>
      </c>
      <c r="N1271">
        <v>1</v>
      </c>
      <c r="O1271">
        <v>1</v>
      </c>
      <c r="P1271">
        <v>1</v>
      </c>
      <c r="Q1271">
        <v>1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C1271" s="180" t="str">
        <f t="shared" si="70"/>
        <v>828094-RSWOD-XS</v>
      </c>
      <c r="AD1271" s="181">
        <f>IF(B1271="NET","",IF(B1271="","",IFERROR(VLOOKUP(AC1271,EAN!$A:$B,2,FALSE),"MANGLER - MÅ OPPDATERE EAN-FANEN")))</f>
        <v>7048652537287</v>
      </c>
      <c r="AE1271" s="180">
        <f t="shared" si="68"/>
        <v>1</v>
      </c>
      <c r="AF1271" s="180">
        <f t="shared" si="69"/>
        <v>1</v>
      </c>
      <c r="AH1271" s="133">
        <f>IF(B1271="NET","",IFERROR(VLOOKUP(AD1271,'2) Order Form'!$W$9:$W$684,1,FALSE),"Ikke med I order form"))</f>
        <v>7048652537287</v>
      </c>
      <c r="AK1271" s="175"/>
      <c r="AL1271" s="171"/>
    </row>
    <row r="1272" spans="1:38" x14ac:dyDescent="0.2">
      <c r="A1272">
        <v>828094</v>
      </c>
      <c r="B1272" t="s">
        <v>762</v>
      </c>
      <c r="C1272" t="s">
        <v>4226</v>
      </c>
      <c r="D1272" t="s">
        <v>148</v>
      </c>
      <c r="E1272" t="s">
        <v>100</v>
      </c>
      <c r="F1272" t="s">
        <v>8</v>
      </c>
      <c r="G1272" t="s">
        <v>401</v>
      </c>
      <c r="H1272">
        <v>1</v>
      </c>
      <c r="I1272">
        <v>1</v>
      </c>
      <c r="J1272">
        <v>1</v>
      </c>
      <c r="K1272">
        <v>1</v>
      </c>
      <c r="L1272">
        <v>1</v>
      </c>
      <c r="M1272">
        <v>1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C1272" s="180" t="str">
        <f t="shared" si="70"/>
        <v>828094-RSWOD-S</v>
      </c>
      <c r="AD1272" s="181">
        <f>IF(B1272="NET","",IF(B1272="","",IFERROR(VLOOKUP(AC1272,EAN!$A:$B,2,FALSE),"MANGLER - MÅ OPPDATERE EAN-FANEN")))</f>
        <v>7048652537270</v>
      </c>
      <c r="AE1272" s="180">
        <f t="shared" si="68"/>
        <v>1</v>
      </c>
      <c r="AF1272" s="180">
        <f t="shared" si="69"/>
        <v>1</v>
      </c>
      <c r="AH1272" s="133">
        <f>IF(B1272="NET","",IFERROR(VLOOKUP(AD1272,'2) Order Form'!$W$9:$W$684,1,FALSE),"Ikke med I order form"))</f>
        <v>7048652537270</v>
      </c>
      <c r="AK1272" s="175"/>
      <c r="AL1272" s="171"/>
    </row>
    <row r="1273" spans="1:38" x14ac:dyDescent="0.2">
      <c r="A1273">
        <v>828094</v>
      </c>
      <c r="B1273" t="s">
        <v>762</v>
      </c>
      <c r="C1273" t="s">
        <v>4226</v>
      </c>
      <c r="D1273" t="s">
        <v>149</v>
      </c>
      <c r="E1273" t="s">
        <v>100</v>
      </c>
      <c r="F1273" t="s">
        <v>7</v>
      </c>
      <c r="G1273" t="s">
        <v>401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C1273" s="180" t="str">
        <f t="shared" si="70"/>
        <v>828094-RSWOD-M</v>
      </c>
      <c r="AD1273" s="181">
        <f>IF(B1273="NET","",IF(B1273="","",IFERROR(VLOOKUP(AC1273,EAN!$A:$B,2,FALSE),"MANGLER - MÅ OPPDATERE EAN-FANEN")))</f>
        <v>7048652537263</v>
      </c>
      <c r="AE1273" s="180">
        <f t="shared" si="68"/>
        <v>0</v>
      </c>
      <c r="AF1273" s="180">
        <f t="shared" si="69"/>
        <v>0</v>
      </c>
      <c r="AH1273" s="133">
        <f>IF(B1273="NET","",IFERROR(VLOOKUP(AD1273,'2) Order Form'!$W$9:$W$684,1,FALSE),"Ikke med I order form"))</f>
        <v>7048652537263</v>
      </c>
      <c r="AK1273" s="175"/>
      <c r="AL1273" s="171"/>
    </row>
    <row r="1274" spans="1:38" x14ac:dyDescent="0.2">
      <c r="A1274">
        <v>828094</v>
      </c>
      <c r="B1274" t="s">
        <v>762</v>
      </c>
      <c r="C1274" t="s">
        <v>4226</v>
      </c>
      <c r="D1274" t="s">
        <v>150</v>
      </c>
      <c r="E1274" t="s">
        <v>100</v>
      </c>
      <c r="F1274" t="s">
        <v>67</v>
      </c>
      <c r="G1274" t="s">
        <v>401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C1274" s="180" t="str">
        <f t="shared" si="70"/>
        <v>828094-RSWOD-L</v>
      </c>
      <c r="AD1274" s="181">
        <f>IF(B1274="NET","",IF(B1274="","",IFERROR(VLOOKUP(AC1274,EAN!$A:$B,2,FALSE),"MANGLER - MÅ OPPDATERE EAN-FANEN")))</f>
        <v>7048652537256</v>
      </c>
      <c r="AE1274" s="180">
        <f t="shared" si="68"/>
        <v>0</v>
      </c>
      <c r="AF1274" s="180">
        <f t="shared" si="69"/>
        <v>0</v>
      </c>
      <c r="AH1274" s="133">
        <f>IF(B1274="NET","",IFERROR(VLOOKUP(AD1274,'2) Order Form'!$W$9:$W$684,1,FALSE),"Ikke med I order form"))</f>
        <v>7048652537256</v>
      </c>
      <c r="AK1274" s="175"/>
      <c r="AL1274" s="171"/>
    </row>
    <row r="1275" spans="1:38" x14ac:dyDescent="0.2">
      <c r="A1275">
        <v>828094</v>
      </c>
      <c r="B1275" t="s">
        <v>762</v>
      </c>
      <c r="C1275" t="s">
        <v>4226</v>
      </c>
      <c r="D1275" t="s">
        <v>211</v>
      </c>
      <c r="E1275" t="s">
        <v>93</v>
      </c>
      <c r="F1275" t="s">
        <v>69</v>
      </c>
      <c r="G1275" t="s">
        <v>128</v>
      </c>
      <c r="H1275">
        <v>17</v>
      </c>
      <c r="I1275">
        <v>17</v>
      </c>
      <c r="J1275">
        <v>17</v>
      </c>
      <c r="K1275">
        <v>17</v>
      </c>
      <c r="L1275">
        <v>17</v>
      </c>
      <c r="M1275">
        <v>17</v>
      </c>
      <c r="N1275">
        <v>17</v>
      </c>
      <c r="O1275">
        <v>17</v>
      </c>
      <c r="P1275">
        <v>17</v>
      </c>
      <c r="Q1275">
        <v>17</v>
      </c>
      <c r="R1275">
        <v>17</v>
      </c>
      <c r="S1275">
        <v>17</v>
      </c>
      <c r="T1275">
        <v>17</v>
      </c>
      <c r="U1275">
        <v>17</v>
      </c>
      <c r="V1275">
        <v>17</v>
      </c>
      <c r="W1275">
        <v>17</v>
      </c>
      <c r="X1275">
        <v>17</v>
      </c>
      <c r="Y1275">
        <v>17</v>
      </c>
      <c r="Z1275">
        <v>17</v>
      </c>
      <c r="AA1275">
        <v>17</v>
      </c>
      <c r="AC1275" s="180" t="str">
        <f t="shared" si="70"/>
        <v>828094-SEGRY-XS</v>
      </c>
      <c r="AD1275" s="181">
        <f>IF(B1275="NET","",IF(B1275="","",IFERROR(VLOOKUP(AC1275,EAN!$A:$B,2,FALSE),"MANGLER - MÅ OPPDATERE EAN-FANEN")))</f>
        <v>7048652277640</v>
      </c>
      <c r="AE1275" s="180">
        <f t="shared" si="68"/>
        <v>17</v>
      </c>
      <c r="AF1275" s="180">
        <f t="shared" si="69"/>
        <v>17</v>
      </c>
      <c r="AH1275" s="133">
        <f>IF(B1275="NET","",IFERROR(VLOOKUP(AD1275,'2) Order Form'!$W$9:$W$684,1,FALSE),"Ikke med I order form"))</f>
        <v>7048652277640</v>
      </c>
      <c r="AK1275" s="175"/>
      <c r="AL1275" s="171"/>
    </row>
    <row r="1276" spans="1:38" x14ac:dyDescent="0.2">
      <c r="A1276">
        <v>828094</v>
      </c>
      <c r="B1276" t="s">
        <v>762</v>
      </c>
      <c r="C1276" t="s">
        <v>4226</v>
      </c>
      <c r="D1276" t="s">
        <v>166</v>
      </c>
      <c r="E1276" t="s">
        <v>93</v>
      </c>
      <c r="F1276" t="s">
        <v>8</v>
      </c>
      <c r="G1276" t="s">
        <v>128</v>
      </c>
      <c r="H1276">
        <v>21</v>
      </c>
      <c r="I1276">
        <v>21</v>
      </c>
      <c r="J1276">
        <v>21</v>
      </c>
      <c r="K1276">
        <v>21</v>
      </c>
      <c r="L1276">
        <v>21</v>
      </c>
      <c r="M1276">
        <v>21</v>
      </c>
      <c r="N1276">
        <v>21</v>
      </c>
      <c r="O1276">
        <v>21</v>
      </c>
      <c r="P1276">
        <v>21</v>
      </c>
      <c r="Q1276">
        <v>21</v>
      </c>
      <c r="R1276">
        <v>21</v>
      </c>
      <c r="S1276">
        <v>21</v>
      </c>
      <c r="T1276">
        <v>21</v>
      </c>
      <c r="U1276">
        <v>21</v>
      </c>
      <c r="V1276">
        <v>21</v>
      </c>
      <c r="W1276">
        <v>21</v>
      </c>
      <c r="X1276">
        <v>21</v>
      </c>
      <c r="Y1276">
        <v>21</v>
      </c>
      <c r="Z1276">
        <v>21</v>
      </c>
      <c r="AA1276">
        <v>21</v>
      </c>
      <c r="AC1276" s="180" t="str">
        <f t="shared" si="70"/>
        <v>828094-SEGRY-S</v>
      </c>
      <c r="AD1276" s="181">
        <f>IF(B1276="NET","",IF(B1276="","",IFERROR(VLOOKUP(AC1276,EAN!$A:$B,2,FALSE),"MANGLER - MÅ OPPDATERE EAN-FANEN")))</f>
        <v>7048652277633</v>
      </c>
      <c r="AE1276" s="180">
        <f t="shared" si="68"/>
        <v>21</v>
      </c>
      <c r="AF1276" s="180">
        <f t="shared" si="69"/>
        <v>21</v>
      </c>
      <c r="AH1276" s="133">
        <f>IF(B1276="NET","",IFERROR(VLOOKUP(AD1276,'2) Order Form'!$W$9:$W$684,1,FALSE),"Ikke med I order form"))</f>
        <v>7048652277633</v>
      </c>
      <c r="AK1276" s="175"/>
      <c r="AL1276" s="171"/>
    </row>
    <row r="1277" spans="1:38" x14ac:dyDescent="0.2">
      <c r="A1277">
        <v>828094</v>
      </c>
      <c r="B1277" t="s">
        <v>762</v>
      </c>
      <c r="C1277" t="s">
        <v>4226</v>
      </c>
      <c r="D1277" t="s">
        <v>167</v>
      </c>
      <c r="E1277" t="s">
        <v>93</v>
      </c>
      <c r="F1277" t="s">
        <v>7</v>
      </c>
      <c r="G1277" t="s">
        <v>128</v>
      </c>
      <c r="H1277">
        <v>10</v>
      </c>
      <c r="I1277">
        <v>10</v>
      </c>
      <c r="J1277">
        <v>10</v>
      </c>
      <c r="K1277">
        <v>10</v>
      </c>
      <c r="L1277">
        <v>10</v>
      </c>
      <c r="M1277">
        <v>10</v>
      </c>
      <c r="N1277">
        <v>10</v>
      </c>
      <c r="O1277">
        <v>10</v>
      </c>
      <c r="P1277">
        <v>10</v>
      </c>
      <c r="Q1277">
        <v>10</v>
      </c>
      <c r="R1277">
        <v>10</v>
      </c>
      <c r="S1277">
        <v>10</v>
      </c>
      <c r="T1277">
        <v>10</v>
      </c>
      <c r="U1277">
        <v>10</v>
      </c>
      <c r="V1277">
        <v>10</v>
      </c>
      <c r="W1277">
        <v>10</v>
      </c>
      <c r="X1277">
        <v>10</v>
      </c>
      <c r="Y1277">
        <v>10</v>
      </c>
      <c r="Z1277">
        <v>10</v>
      </c>
      <c r="AA1277">
        <v>10</v>
      </c>
      <c r="AC1277" s="180" t="str">
        <f t="shared" si="70"/>
        <v>828094-SEGRY-M</v>
      </c>
      <c r="AD1277" s="181">
        <f>IF(B1277="NET","",IF(B1277="","",IFERROR(VLOOKUP(AC1277,EAN!$A:$B,2,FALSE),"MANGLER - MÅ OPPDATERE EAN-FANEN")))</f>
        <v>7048652277626</v>
      </c>
      <c r="AE1277" s="180">
        <f t="shared" si="68"/>
        <v>10</v>
      </c>
      <c r="AF1277" s="180">
        <f t="shared" si="69"/>
        <v>10</v>
      </c>
      <c r="AH1277" s="133">
        <f>IF(B1277="NET","",IFERROR(VLOOKUP(AD1277,'2) Order Form'!$W$9:$W$684,1,FALSE),"Ikke med I order form"))</f>
        <v>7048652277626</v>
      </c>
      <c r="AK1277" s="175"/>
      <c r="AL1277" s="171"/>
    </row>
    <row r="1278" spans="1:38" x14ac:dyDescent="0.2">
      <c r="A1278">
        <v>828094</v>
      </c>
      <c r="B1278" t="s">
        <v>762</v>
      </c>
      <c r="C1278" t="s">
        <v>4226</v>
      </c>
      <c r="D1278" t="s">
        <v>168</v>
      </c>
      <c r="E1278" t="s">
        <v>93</v>
      </c>
      <c r="F1278" t="s">
        <v>67</v>
      </c>
      <c r="G1278" t="s">
        <v>128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C1278" s="180" t="str">
        <f t="shared" si="70"/>
        <v>828094-SEGRY-L</v>
      </c>
      <c r="AD1278" s="181">
        <f>IF(B1278="NET","",IF(B1278="","",IFERROR(VLOOKUP(AC1278,EAN!$A:$B,2,FALSE),"MANGLER - MÅ OPPDATERE EAN-FANEN")))</f>
        <v>7048652277619</v>
      </c>
      <c r="AE1278" s="180">
        <f t="shared" si="68"/>
        <v>0</v>
      </c>
      <c r="AF1278" s="180">
        <f t="shared" si="69"/>
        <v>0</v>
      </c>
      <c r="AH1278" s="133">
        <f>IF(B1278="NET","",IFERROR(VLOOKUP(AD1278,'2) Order Form'!$W$9:$W$684,1,FALSE),"Ikke med I order form"))</f>
        <v>7048652277619</v>
      </c>
      <c r="AK1278" s="175"/>
      <c r="AL1278" s="171"/>
    </row>
    <row r="1279" spans="1:38" x14ac:dyDescent="0.2">
      <c r="A1279" s="155">
        <v>828095</v>
      </c>
      <c r="B1279" t="s">
        <v>292</v>
      </c>
      <c r="H1279" s="155">
        <v>202137</v>
      </c>
      <c r="I1279" s="155">
        <v>202137</v>
      </c>
      <c r="J1279" s="155">
        <v>202137</v>
      </c>
      <c r="K1279" s="155">
        <v>202137</v>
      </c>
      <c r="L1279" s="155">
        <v>202137</v>
      </c>
      <c r="M1279" s="155">
        <v>202137</v>
      </c>
      <c r="N1279" s="155">
        <v>202137</v>
      </c>
      <c r="O1279" s="155">
        <v>202137</v>
      </c>
      <c r="P1279" s="155">
        <v>202137</v>
      </c>
      <c r="Q1279" s="155">
        <v>202137</v>
      </c>
      <c r="R1279" s="155">
        <v>202137</v>
      </c>
      <c r="S1279" s="155">
        <v>202137</v>
      </c>
      <c r="T1279" s="155">
        <v>202137</v>
      </c>
      <c r="U1279" s="155">
        <v>202137</v>
      </c>
      <c r="V1279" s="155">
        <v>202137</v>
      </c>
      <c r="W1279" s="155">
        <v>202137</v>
      </c>
      <c r="X1279" s="155">
        <v>202137</v>
      </c>
      <c r="Y1279" s="155">
        <v>202137</v>
      </c>
      <c r="Z1279" s="155">
        <v>202137</v>
      </c>
      <c r="AA1279" s="155">
        <v>202137</v>
      </c>
      <c r="AC1279" s="180" t="str">
        <f t="shared" si="70"/>
        <v>828095-</v>
      </c>
      <c r="AD1279" s="181" t="str">
        <f>IF(B1279="NET","",IF(B1279="","",IFERROR(VLOOKUP(AC1279,EAN!$A:$B,2,FALSE),"MANGLER - MÅ OPPDATERE EAN-FANEN")))</f>
        <v/>
      </c>
      <c r="AE1279" s="180">
        <f t="shared" si="68"/>
        <v>202137</v>
      </c>
      <c r="AF1279" s="180">
        <f t="shared" si="69"/>
        <v>202137</v>
      </c>
      <c r="AH1279" s="133" t="str">
        <f>IF(B1279="NET","",IFERROR(VLOOKUP(AD1279,'2) Order Form'!$W$9:$W$684,1,FALSE),"Ikke med I order form"))</f>
        <v/>
      </c>
      <c r="AK1279" s="175"/>
      <c r="AL1279" s="171"/>
    </row>
    <row r="1280" spans="1:38" x14ac:dyDescent="0.2">
      <c r="A1280">
        <v>828095</v>
      </c>
      <c r="B1280" t="s">
        <v>763</v>
      </c>
      <c r="C1280" t="s">
        <v>4226</v>
      </c>
      <c r="D1280" t="s">
        <v>142</v>
      </c>
      <c r="E1280" t="s">
        <v>94</v>
      </c>
      <c r="F1280" t="s">
        <v>8</v>
      </c>
      <c r="G1280" t="s">
        <v>128</v>
      </c>
      <c r="H1280">
        <v>14</v>
      </c>
      <c r="I1280">
        <v>14</v>
      </c>
      <c r="J1280">
        <v>14</v>
      </c>
      <c r="K1280">
        <v>14</v>
      </c>
      <c r="L1280">
        <v>14</v>
      </c>
      <c r="M1280">
        <v>14</v>
      </c>
      <c r="N1280">
        <v>14</v>
      </c>
      <c r="O1280">
        <v>14</v>
      </c>
      <c r="P1280">
        <v>14</v>
      </c>
      <c r="Q1280">
        <v>14</v>
      </c>
      <c r="R1280">
        <v>14</v>
      </c>
      <c r="S1280">
        <v>14</v>
      </c>
      <c r="T1280">
        <v>14</v>
      </c>
      <c r="U1280">
        <v>14</v>
      </c>
      <c r="V1280">
        <v>14</v>
      </c>
      <c r="W1280">
        <v>14</v>
      </c>
      <c r="X1280">
        <v>14</v>
      </c>
      <c r="Y1280">
        <v>14</v>
      </c>
      <c r="Z1280">
        <v>14</v>
      </c>
      <c r="AA1280">
        <v>14</v>
      </c>
      <c r="AC1280" s="180" t="str">
        <f t="shared" si="70"/>
        <v>828095-BLACK-S</v>
      </c>
      <c r="AD1280" s="181">
        <f>IF(B1280="NET","",IF(B1280="","",IFERROR(VLOOKUP(AC1280,EAN!$A:$B,2,FALSE),"MANGLER - MÅ OPPDATERE EAN-FANEN")))</f>
        <v>7048652277671</v>
      </c>
      <c r="AE1280" s="180">
        <f t="shared" si="68"/>
        <v>14</v>
      </c>
      <c r="AF1280" s="180">
        <f t="shared" si="69"/>
        <v>14</v>
      </c>
      <c r="AH1280" s="133">
        <f>IF(B1280="NET","",IFERROR(VLOOKUP(AD1280,'2) Order Form'!$W$9:$W$684,1,FALSE),"Ikke med I order form"))</f>
        <v>7048652277671</v>
      </c>
      <c r="AK1280" s="175"/>
      <c r="AL1280" s="171"/>
    </row>
    <row r="1281" spans="1:38" x14ac:dyDescent="0.2">
      <c r="A1281">
        <v>828095</v>
      </c>
      <c r="B1281" t="s">
        <v>763</v>
      </c>
      <c r="C1281" t="s">
        <v>4226</v>
      </c>
      <c r="D1281" t="s">
        <v>143</v>
      </c>
      <c r="E1281" t="s">
        <v>94</v>
      </c>
      <c r="F1281" t="s">
        <v>7</v>
      </c>
      <c r="G1281" t="s">
        <v>128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C1281" s="180" t="str">
        <f t="shared" si="70"/>
        <v>828095-BLACK-M</v>
      </c>
      <c r="AD1281" s="181">
        <f>IF(B1281="NET","",IF(B1281="","",IFERROR(VLOOKUP(AC1281,EAN!$A:$B,2,FALSE),"MANGLER - MÅ OPPDATERE EAN-FANEN")))</f>
        <v>7048652277664</v>
      </c>
      <c r="AE1281" s="180">
        <f t="shared" si="68"/>
        <v>0</v>
      </c>
      <c r="AF1281" s="180">
        <f t="shared" si="69"/>
        <v>0</v>
      </c>
      <c r="AH1281" s="149">
        <f>IF(B1281="NET","",IFERROR(VLOOKUP(AD1281,'2) Order Form'!$W$9:$W$684,1,FALSE),"Ikke med I order form"))</f>
        <v>7048652277664</v>
      </c>
      <c r="AI1281" s="171"/>
      <c r="AJ1281" s="171"/>
      <c r="AK1281" s="175"/>
      <c r="AL1281" s="171"/>
    </row>
    <row r="1282" spans="1:38" x14ac:dyDescent="0.2">
      <c r="A1282">
        <v>828095</v>
      </c>
      <c r="B1282" t="s">
        <v>763</v>
      </c>
      <c r="C1282" t="s">
        <v>4226</v>
      </c>
      <c r="D1282" t="s">
        <v>144</v>
      </c>
      <c r="E1282" t="s">
        <v>94</v>
      </c>
      <c r="F1282" t="s">
        <v>67</v>
      </c>
      <c r="G1282" t="s">
        <v>128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C1282" s="180" t="str">
        <f t="shared" si="70"/>
        <v>828095-BLACK-L</v>
      </c>
      <c r="AD1282" s="181">
        <f>IF(B1282="NET","",IF(B1282="","",IFERROR(VLOOKUP(AC1282,EAN!$A:$B,2,FALSE),"MANGLER - MÅ OPPDATERE EAN-FANEN")))</f>
        <v>7048652277657</v>
      </c>
      <c r="AE1282" s="180">
        <f t="shared" si="68"/>
        <v>0</v>
      </c>
      <c r="AF1282" s="180">
        <f t="shared" si="69"/>
        <v>0</v>
      </c>
      <c r="AH1282" s="149">
        <f>IF(B1282="NET","",IFERROR(VLOOKUP(AD1282,'2) Order Form'!$W$9:$W$684,1,FALSE),"Ikke med I order form"))</f>
        <v>7048652277657</v>
      </c>
      <c r="AI1282" s="171"/>
      <c r="AJ1282" s="171"/>
      <c r="AK1282" s="175"/>
      <c r="AL1282" s="171"/>
    </row>
    <row r="1283" spans="1:38" x14ac:dyDescent="0.2">
      <c r="A1283">
        <v>828095</v>
      </c>
      <c r="B1283" t="s">
        <v>763</v>
      </c>
      <c r="C1283" t="s">
        <v>4226</v>
      </c>
      <c r="D1283" t="s">
        <v>145</v>
      </c>
      <c r="E1283" t="s">
        <v>94</v>
      </c>
      <c r="F1283" t="s">
        <v>68</v>
      </c>
      <c r="G1283" t="s">
        <v>128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C1283" s="180" t="str">
        <f t="shared" si="70"/>
        <v>828095-BLACK-XL</v>
      </c>
      <c r="AD1283" s="181">
        <f>IF(B1283="NET","",IF(B1283="","",IFERROR(VLOOKUP(AC1283,EAN!$A:$B,2,FALSE),"MANGLER - MÅ OPPDATERE EAN-FANEN")))</f>
        <v>7048652277688</v>
      </c>
      <c r="AE1283" s="180">
        <f t="shared" si="68"/>
        <v>0</v>
      </c>
      <c r="AF1283" s="180">
        <f t="shared" si="69"/>
        <v>0</v>
      </c>
      <c r="AH1283" s="149">
        <f>IF(B1283="NET","",IFERROR(VLOOKUP(AD1283,'2) Order Form'!$W$9:$W$684,1,FALSE),"Ikke med I order form"))</f>
        <v>7048652277688</v>
      </c>
      <c r="AI1283" s="171"/>
      <c r="AJ1283" s="171"/>
      <c r="AK1283" s="175"/>
      <c r="AL1283" s="171"/>
    </row>
    <row r="1284" spans="1:38" x14ac:dyDescent="0.2">
      <c r="A1284" s="155">
        <v>828096</v>
      </c>
      <c r="B1284" t="s">
        <v>292</v>
      </c>
      <c r="H1284" s="155">
        <v>202137</v>
      </c>
      <c r="I1284" s="155">
        <v>202137</v>
      </c>
      <c r="J1284" s="155">
        <v>202137</v>
      </c>
      <c r="K1284" s="155">
        <v>202137</v>
      </c>
      <c r="L1284" s="155">
        <v>202137</v>
      </c>
      <c r="M1284" s="155">
        <v>202137</v>
      </c>
      <c r="N1284" s="155">
        <v>202137</v>
      </c>
      <c r="O1284" s="155">
        <v>202137</v>
      </c>
      <c r="P1284" s="155">
        <v>202137</v>
      </c>
      <c r="Q1284" s="155">
        <v>202137</v>
      </c>
      <c r="R1284" s="155">
        <v>202137</v>
      </c>
      <c r="S1284" s="155">
        <v>202137</v>
      </c>
      <c r="T1284" s="155">
        <v>202137</v>
      </c>
      <c r="U1284" s="155">
        <v>202137</v>
      </c>
      <c r="V1284" s="155">
        <v>202137</v>
      </c>
      <c r="W1284" s="155">
        <v>202137</v>
      </c>
      <c r="X1284" s="155">
        <v>202137</v>
      </c>
      <c r="Y1284" s="155">
        <v>202137</v>
      </c>
      <c r="Z1284" s="155">
        <v>202137</v>
      </c>
      <c r="AA1284" s="155">
        <v>202137</v>
      </c>
      <c r="AC1284" s="180" t="str">
        <f t="shared" si="70"/>
        <v>828096-</v>
      </c>
      <c r="AD1284" s="181" t="str">
        <f>IF(B1284="NET","",IF(B1284="","",IFERROR(VLOOKUP(AC1284,EAN!$A:$B,2,FALSE),"MANGLER - MÅ OPPDATERE EAN-FANEN")))</f>
        <v/>
      </c>
      <c r="AE1284" s="180">
        <f t="shared" si="68"/>
        <v>202137</v>
      </c>
      <c r="AF1284" s="180">
        <f t="shared" si="69"/>
        <v>202137</v>
      </c>
      <c r="AH1284" s="149" t="str">
        <f>IF(B1284="NET","",IFERROR(VLOOKUP(AD1284,'2) Order Form'!$W$9:$W$684,1,FALSE),"Ikke med I order form"))</f>
        <v/>
      </c>
      <c r="AI1284" s="171"/>
      <c r="AJ1284" s="171"/>
      <c r="AK1284" s="175"/>
      <c r="AL1284" s="171"/>
    </row>
    <row r="1285" spans="1:38" x14ac:dyDescent="0.2">
      <c r="A1285">
        <v>828096</v>
      </c>
      <c r="B1285" t="s">
        <v>764</v>
      </c>
      <c r="C1285" t="s">
        <v>4226</v>
      </c>
      <c r="D1285" t="s">
        <v>146</v>
      </c>
      <c r="E1285" t="s">
        <v>94</v>
      </c>
      <c r="F1285" t="s">
        <v>69</v>
      </c>
      <c r="G1285" t="s">
        <v>128</v>
      </c>
      <c r="H1285">
        <v>1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C1285" s="180" t="str">
        <f t="shared" si="70"/>
        <v>828096-BLACK-XS</v>
      </c>
      <c r="AD1285" s="181">
        <f>IF(B1285="NET","",IF(B1285="","",IFERROR(VLOOKUP(AC1285,EAN!$A:$B,2,FALSE),"MANGLER - MÅ OPPDATERE EAN-FANEN")))</f>
        <v>7048652277725</v>
      </c>
      <c r="AE1285" s="180">
        <f t="shared" ref="AE1285:AE1348" si="71">H1285</f>
        <v>1</v>
      </c>
      <c r="AF1285" s="180">
        <f t="shared" ref="AF1285:AF1348" si="72">AA1285</f>
        <v>1</v>
      </c>
      <c r="AH1285" s="149">
        <f>IF(B1285="NET","",IFERROR(VLOOKUP(AD1285,'2) Order Form'!$W$9:$W$684,1,FALSE),"Ikke med I order form"))</f>
        <v>7048652277725</v>
      </c>
      <c r="AI1285" s="171"/>
      <c r="AJ1285" s="171"/>
      <c r="AK1285" s="175"/>
      <c r="AL1285" s="171"/>
    </row>
    <row r="1286" spans="1:38" x14ac:dyDescent="0.2">
      <c r="A1286">
        <v>828096</v>
      </c>
      <c r="B1286" t="s">
        <v>764</v>
      </c>
      <c r="C1286" t="s">
        <v>4226</v>
      </c>
      <c r="D1286" t="s">
        <v>142</v>
      </c>
      <c r="E1286" t="s">
        <v>94</v>
      </c>
      <c r="F1286" t="s">
        <v>8</v>
      </c>
      <c r="G1286" t="s">
        <v>128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C1286" s="180" t="str">
        <f t="shared" ref="AC1286:AC1349" si="73">CONCATENATE(A1286,"-",D1286)</f>
        <v>828096-BLACK-S</v>
      </c>
      <c r="AD1286" s="181">
        <f>IF(B1286="NET","",IF(B1286="","",IFERROR(VLOOKUP(AC1286,EAN!$A:$B,2,FALSE),"MANGLER - MÅ OPPDATERE EAN-FANEN")))</f>
        <v>7048652277718</v>
      </c>
      <c r="AE1286" s="180">
        <f t="shared" si="71"/>
        <v>0</v>
      </c>
      <c r="AF1286" s="180">
        <f t="shared" si="72"/>
        <v>0</v>
      </c>
      <c r="AH1286" s="149">
        <f>IF(B1286="NET","",IFERROR(VLOOKUP(AD1286,'2) Order Form'!$W$9:$W$684,1,FALSE),"Ikke med I order form"))</f>
        <v>7048652277718</v>
      </c>
      <c r="AI1286" s="171"/>
      <c r="AJ1286" s="171"/>
      <c r="AK1286" s="175"/>
      <c r="AL1286" s="171"/>
    </row>
    <row r="1287" spans="1:38" x14ac:dyDescent="0.2">
      <c r="A1287">
        <v>828096</v>
      </c>
      <c r="B1287" t="s">
        <v>764</v>
      </c>
      <c r="C1287" t="s">
        <v>4226</v>
      </c>
      <c r="D1287" t="s">
        <v>143</v>
      </c>
      <c r="E1287" t="s">
        <v>94</v>
      </c>
      <c r="F1287" t="s">
        <v>7</v>
      </c>
      <c r="G1287" t="s">
        <v>128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C1287" s="180" t="str">
        <f t="shared" si="73"/>
        <v>828096-BLACK-M</v>
      </c>
      <c r="AD1287" s="181">
        <f>IF(B1287="NET","",IF(B1287="","",IFERROR(VLOOKUP(AC1287,EAN!$A:$B,2,FALSE),"MANGLER - MÅ OPPDATERE EAN-FANEN")))</f>
        <v>7048652277701</v>
      </c>
      <c r="AE1287" s="180">
        <f t="shared" si="71"/>
        <v>0</v>
      </c>
      <c r="AF1287" s="180">
        <f t="shared" si="72"/>
        <v>0</v>
      </c>
      <c r="AH1287" s="133">
        <f>IF(B1287="NET","",IFERROR(VLOOKUP(AD1287,'2) Order Form'!$W$9:$W$684,1,FALSE),"Ikke med I order form"))</f>
        <v>7048652277701</v>
      </c>
      <c r="AK1287" s="175"/>
      <c r="AL1287" s="171"/>
    </row>
    <row r="1288" spans="1:38" x14ac:dyDescent="0.2">
      <c r="A1288">
        <v>828096</v>
      </c>
      <c r="B1288" t="s">
        <v>764</v>
      </c>
      <c r="C1288" t="s">
        <v>4226</v>
      </c>
      <c r="D1288" t="s">
        <v>144</v>
      </c>
      <c r="E1288" t="s">
        <v>94</v>
      </c>
      <c r="F1288" t="s">
        <v>67</v>
      </c>
      <c r="G1288" t="s">
        <v>128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C1288" s="180" t="str">
        <f t="shared" si="73"/>
        <v>828096-BLACK-L</v>
      </c>
      <c r="AD1288" s="181">
        <f>IF(B1288="NET","",IF(B1288="","",IFERROR(VLOOKUP(AC1288,EAN!$A:$B,2,FALSE),"MANGLER - MÅ OPPDATERE EAN-FANEN")))</f>
        <v>7048652277695</v>
      </c>
      <c r="AE1288" s="180">
        <f t="shared" si="71"/>
        <v>0</v>
      </c>
      <c r="AF1288" s="180">
        <f t="shared" si="72"/>
        <v>0</v>
      </c>
      <c r="AH1288" s="133">
        <f>IF(B1288="NET","",IFERROR(VLOOKUP(AD1288,'2) Order Form'!$W$9:$W$684,1,FALSE),"Ikke med I order form"))</f>
        <v>7048652277695</v>
      </c>
      <c r="AK1288" s="175"/>
      <c r="AL1288" s="171"/>
    </row>
    <row r="1289" spans="1:38" x14ac:dyDescent="0.2">
      <c r="A1289" s="155">
        <v>828097</v>
      </c>
      <c r="B1289" t="s">
        <v>292</v>
      </c>
      <c r="H1289" s="155">
        <v>202137</v>
      </c>
      <c r="I1289" s="155">
        <v>202137</v>
      </c>
      <c r="J1289" s="155">
        <v>202137</v>
      </c>
      <c r="K1289" s="155">
        <v>202137</v>
      </c>
      <c r="L1289" s="155">
        <v>202137</v>
      </c>
      <c r="M1289" s="155">
        <v>202137</v>
      </c>
      <c r="N1289" s="155">
        <v>202137</v>
      </c>
      <c r="O1289" s="155">
        <v>202137</v>
      </c>
      <c r="P1289" s="155">
        <v>202137</v>
      </c>
      <c r="Q1289" s="155">
        <v>202137</v>
      </c>
      <c r="R1289" s="155">
        <v>202137</v>
      </c>
      <c r="S1289" s="155">
        <v>202137</v>
      </c>
      <c r="T1289" s="155">
        <v>202137</v>
      </c>
      <c r="U1289" s="155">
        <v>202137</v>
      </c>
      <c r="V1289" s="155">
        <v>202137</v>
      </c>
      <c r="W1289" s="155">
        <v>202137</v>
      </c>
      <c r="X1289" s="155">
        <v>202137</v>
      </c>
      <c r="Y1289" s="155">
        <v>202137</v>
      </c>
      <c r="Z1289" s="155">
        <v>202137</v>
      </c>
      <c r="AA1289" s="155">
        <v>202137</v>
      </c>
      <c r="AC1289" s="180" t="str">
        <f t="shared" si="73"/>
        <v>828097-</v>
      </c>
      <c r="AD1289" s="181" t="str">
        <f>IF(B1289="NET","",IF(B1289="","",IFERROR(VLOOKUP(AC1289,EAN!$A:$B,2,FALSE),"MANGLER - MÅ OPPDATERE EAN-FANEN")))</f>
        <v/>
      </c>
      <c r="AE1289" s="180">
        <f t="shared" si="71"/>
        <v>202137</v>
      </c>
      <c r="AF1289" s="180">
        <f t="shared" si="72"/>
        <v>202137</v>
      </c>
      <c r="AH1289" s="133" t="str">
        <f>IF(B1289="NET","",IFERROR(VLOOKUP(AD1289,'2) Order Form'!$W$9:$W$684,1,FALSE),"Ikke med I order form"))</f>
        <v/>
      </c>
      <c r="AK1289" s="175"/>
      <c r="AL1289" s="171"/>
    </row>
    <row r="1290" spans="1:38" x14ac:dyDescent="0.2">
      <c r="A1290">
        <v>828097</v>
      </c>
      <c r="B1290" t="s">
        <v>765</v>
      </c>
      <c r="C1290" t="s">
        <v>4226</v>
      </c>
      <c r="D1290" t="s">
        <v>4272</v>
      </c>
      <c r="E1290" t="s">
        <v>2189</v>
      </c>
      <c r="F1290" t="s">
        <v>8</v>
      </c>
      <c r="G1290" t="s">
        <v>128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C1290" s="180" t="str">
        <f t="shared" si="73"/>
        <v>828097-57000-S</v>
      </c>
      <c r="AD1290" s="181" t="str">
        <f>IF(B1290="NET","",IF(B1290="","",IFERROR(VLOOKUP(AC1290,EAN!$A:$B,2,FALSE),"MANGLER - MÅ OPPDATERE EAN-FANEN")))</f>
        <v>MANGLER - MÅ OPPDATERE EAN-FANEN</v>
      </c>
      <c r="AE1290" s="180">
        <f t="shared" si="71"/>
        <v>0</v>
      </c>
      <c r="AF1290" s="180">
        <f t="shared" si="72"/>
        <v>0</v>
      </c>
      <c r="AH1290" s="149" t="str">
        <f>IF(B1290="NET","",IFERROR(VLOOKUP(AD1290,'2) Order Form'!$W$9:$W$684,1,FALSE),"Ikke med I order form"))</f>
        <v>Ikke med I order form</v>
      </c>
      <c r="AI1290" s="171"/>
      <c r="AJ1290" s="171"/>
      <c r="AK1290" s="175"/>
      <c r="AL1290" s="171"/>
    </row>
    <row r="1291" spans="1:38" x14ac:dyDescent="0.2">
      <c r="A1291">
        <v>828097</v>
      </c>
      <c r="B1291" t="s">
        <v>765</v>
      </c>
      <c r="C1291" t="s">
        <v>4226</v>
      </c>
      <c r="D1291" t="s">
        <v>4273</v>
      </c>
      <c r="E1291" t="s">
        <v>2189</v>
      </c>
      <c r="F1291" t="s">
        <v>7</v>
      </c>
      <c r="G1291" t="s">
        <v>128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C1291" s="180" t="str">
        <f t="shared" si="73"/>
        <v>828097-57000-M</v>
      </c>
      <c r="AD1291" s="181" t="str">
        <f>IF(B1291="NET","",IF(B1291="","",IFERROR(VLOOKUP(AC1291,EAN!$A:$B,2,FALSE),"MANGLER - MÅ OPPDATERE EAN-FANEN")))</f>
        <v>MANGLER - MÅ OPPDATERE EAN-FANEN</v>
      </c>
      <c r="AE1291" s="180">
        <f t="shared" si="71"/>
        <v>0</v>
      </c>
      <c r="AF1291" s="180">
        <f t="shared" si="72"/>
        <v>0</v>
      </c>
      <c r="AH1291" s="149" t="str">
        <f>IF(B1291="NET","",IFERROR(VLOOKUP(AD1291,'2) Order Form'!$W$9:$W$684,1,FALSE),"Ikke med I order form"))</f>
        <v>Ikke med I order form</v>
      </c>
      <c r="AI1291" s="171"/>
      <c r="AJ1291" s="171"/>
      <c r="AK1291" s="175"/>
      <c r="AL1291" s="171"/>
    </row>
    <row r="1292" spans="1:38" x14ac:dyDescent="0.2">
      <c r="A1292">
        <v>828097</v>
      </c>
      <c r="B1292" t="s">
        <v>765</v>
      </c>
      <c r="C1292" t="s">
        <v>4226</v>
      </c>
      <c r="D1292" t="s">
        <v>4274</v>
      </c>
      <c r="E1292" t="s">
        <v>2189</v>
      </c>
      <c r="F1292" t="s">
        <v>67</v>
      </c>
      <c r="G1292" t="s">
        <v>128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C1292" s="180" t="str">
        <f t="shared" si="73"/>
        <v>828097-57000-L</v>
      </c>
      <c r="AD1292" s="181" t="str">
        <f>IF(B1292="NET","",IF(B1292="","",IFERROR(VLOOKUP(AC1292,EAN!$A:$B,2,FALSE),"MANGLER - MÅ OPPDATERE EAN-FANEN")))</f>
        <v>MANGLER - MÅ OPPDATERE EAN-FANEN</v>
      </c>
      <c r="AE1292" s="180">
        <f t="shared" si="71"/>
        <v>0</v>
      </c>
      <c r="AF1292" s="180">
        <f t="shared" si="72"/>
        <v>0</v>
      </c>
      <c r="AH1292" s="149" t="str">
        <f>IF(B1292="NET","",IFERROR(VLOOKUP(AD1292,'2) Order Form'!$W$9:$W$684,1,FALSE),"Ikke med I order form"))</f>
        <v>Ikke med I order form</v>
      </c>
      <c r="AI1292" s="171"/>
      <c r="AJ1292" s="171"/>
      <c r="AK1292" s="175"/>
      <c r="AL1292" s="171"/>
    </row>
    <row r="1293" spans="1:38" x14ac:dyDescent="0.2">
      <c r="A1293">
        <v>828097</v>
      </c>
      <c r="B1293" t="s">
        <v>765</v>
      </c>
      <c r="C1293" t="s">
        <v>4226</v>
      </c>
      <c r="D1293" t="s">
        <v>4275</v>
      </c>
      <c r="E1293" t="s">
        <v>2189</v>
      </c>
      <c r="F1293" t="s">
        <v>68</v>
      </c>
      <c r="G1293" t="s">
        <v>128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C1293" s="180" t="str">
        <f t="shared" si="73"/>
        <v>828097-57000-XL</v>
      </c>
      <c r="AD1293" s="181" t="str">
        <f>IF(B1293="NET","",IF(B1293="","",IFERROR(VLOOKUP(AC1293,EAN!$A:$B,2,FALSE),"MANGLER - MÅ OPPDATERE EAN-FANEN")))</f>
        <v>MANGLER - MÅ OPPDATERE EAN-FANEN</v>
      </c>
      <c r="AE1293" s="180">
        <f t="shared" si="71"/>
        <v>0</v>
      </c>
      <c r="AF1293" s="180">
        <f t="shared" si="72"/>
        <v>0</v>
      </c>
      <c r="AH1293" s="133" t="str">
        <f>IF(B1293="NET","",IFERROR(VLOOKUP(AD1293,'2) Order Form'!$W$9:$W$684,1,FALSE),"Ikke med I order form"))</f>
        <v>Ikke med I order form</v>
      </c>
      <c r="AK1293" s="175"/>
      <c r="AL1293" s="171"/>
    </row>
    <row r="1294" spans="1:38" x14ac:dyDescent="0.2">
      <c r="A1294">
        <v>828097</v>
      </c>
      <c r="B1294" t="s">
        <v>765</v>
      </c>
      <c r="C1294" t="s">
        <v>4226</v>
      </c>
      <c r="D1294" t="s">
        <v>142</v>
      </c>
      <c r="E1294" t="s">
        <v>94</v>
      </c>
      <c r="F1294" t="s">
        <v>8</v>
      </c>
      <c r="G1294" t="s">
        <v>128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C1294" s="180" t="str">
        <f t="shared" si="73"/>
        <v>828097-BLACK-S</v>
      </c>
      <c r="AD1294" s="181">
        <f>IF(B1294="NET","",IF(B1294="","",IFERROR(VLOOKUP(AC1294,EAN!$A:$B,2,FALSE),"MANGLER - MÅ OPPDATERE EAN-FANEN")))</f>
        <v>7048652277756</v>
      </c>
      <c r="AE1294" s="180">
        <f t="shared" si="71"/>
        <v>0</v>
      </c>
      <c r="AF1294" s="180">
        <f t="shared" si="72"/>
        <v>0</v>
      </c>
      <c r="AH1294" s="133">
        <f>IF(B1294="NET","",IFERROR(VLOOKUP(AD1294,'2) Order Form'!$W$9:$W$684,1,FALSE),"Ikke med I order form"))</f>
        <v>7048652277756</v>
      </c>
      <c r="AK1294" s="175"/>
      <c r="AL1294" s="171"/>
    </row>
    <row r="1295" spans="1:38" x14ac:dyDescent="0.2">
      <c r="A1295">
        <v>828097</v>
      </c>
      <c r="B1295" t="s">
        <v>765</v>
      </c>
      <c r="C1295" t="s">
        <v>4226</v>
      </c>
      <c r="D1295" t="s">
        <v>143</v>
      </c>
      <c r="E1295" t="s">
        <v>94</v>
      </c>
      <c r="F1295" t="s">
        <v>7</v>
      </c>
      <c r="G1295" t="s">
        <v>128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C1295" s="180" t="str">
        <f t="shared" si="73"/>
        <v>828097-BLACK-M</v>
      </c>
      <c r="AD1295" s="181">
        <f>IF(B1295="NET","",IF(B1295="","",IFERROR(VLOOKUP(AC1295,EAN!$A:$B,2,FALSE),"MANGLER - MÅ OPPDATERE EAN-FANEN")))</f>
        <v>7048652277749</v>
      </c>
      <c r="AE1295" s="180">
        <f t="shared" si="71"/>
        <v>0</v>
      </c>
      <c r="AF1295" s="180">
        <f t="shared" si="72"/>
        <v>0</v>
      </c>
      <c r="AH1295" s="133">
        <f>IF(B1295="NET","",IFERROR(VLOOKUP(AD1295,'2) Order Form'!$W$9:$W$684,1,FALSE),"Ikke med I order form"))</f>
        <v>7048652277749</v>
      </c>
      <c r="AK1295" s="175"/>
      <c r="AL1295" s="171"/>
    </row>
    <row r="1296" spans="1:38" x14ac:dyDescent="0.2">
      <c r="A1296">
        <v>828097</v>
      </c>
      <c r="B1296" t="s">
        <v>765</v>
      </c>
      <c r="C1296" t="s">
        <v>4226</v>
      </c>
      <c r="D1296" t="s">
        <v>144</v>
      </c>
      <c r="E1296" t="s">
        <v>94</v>
      </c>
      <c r="F1296" t="s">
        <v>67</v>
      </c>
      <c r="G1296" t="s">
        <v>128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C1296" s="180" t="str">
        <f t="shared" si="73"/>
        <v>828097-BLACK-L</v>
      </c>
      <c r="AD1296" s="181">
        <f>IF(B1296="NET","",IF(B1296="","",IFERROR(VLOOKUP(AC1296,EAN!$A:$B,2,FALSE),"MANGLER - MÅ OPPDATERE EAN-FANEN")))</f>
        <v>7048652277732</v>
      </c>
      <c r="AE1296" s="180">
        <f t="shared" si="71"/>
        <v>0</v>
      </c>
      <c r="AF1296" s="180">
        <f t="shared" si="72"/>
        <v>0</v>
      </c>
      <c r="AH1296" s="133">
        <f>IF(B1296="NET","",IFERROR(VLOOKUP(AD1296,'2) Order Form'!$W$9:$W$684,1,FALSE),"Ikke med I order form"))</f>
        <v>7048652277732</v>
      </c>
      <c r="AK1296" s="175"/>
      <c r="AL1296" s="171"/>
    </row>
    <row r="1297" spans="1:38" x14ac:dyDescent="0.2">
      <c r="A1297">
        <v>828097</v>
      </c>
      <c r="B1297" t="s">
        <v>765</v>
      </c>
      <c r="C1297" t="s">
        <v>4226</v>
      </c>
      <c r="D1297" t="s">
        <v>145</v>
      </c>
      <c r="E1297" t="s">
        <v>94</v>
      </c>
      <c r="F1297" t="s">
        <v>68</v>
      </c>
      <c r="G1297" t="s">
        <v>128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C1297" s="180" t="str">
        <f t="shared" si="73"/>
        <v>828097-BLACK-XL</v>
      </c>
      <c r="AD1297" s="181">
        <f>IF(B1297="NET","",IF(B1297="","",IFERROR(VLOOKUP(AC1297,EAN!$A:$B,2,FALSE),"MANGLER - MÅ OPPDATERE EAN-FANEN")))</f>
        <v>7048652277763</v>
      </c>
      <c r="AE1297" s="180">
        <f t="shared" si="71"/>
        <v>0</v>
      </c>
      <c r="AF1297" s="180">
        <f t="shared" si="72"/>
        <v>0</v>
      </c>
      <c r="AH1297" s="133">
        <f>IF(B1297="NET","",IFERROR(VLOOKUP(AD1297,'2) Order Form'!$W$9:$W$684,1,FALSE),"Ikke med I order form"))</f>
        <v>7048652277763</v>
      </c>
      <c r="AK1297" s="175"/>
      <c r="AL1297" s="171"/>
    </row>
    <row r="1298" spans="1:38" x14ac:dyDescent="0.2">
      <c r="A1298">
        <v>828097</v>
      </c>
      <c r="B1298" t="s">
        <v>765</v>
      </c>
      <c r="C1298" t="s">
        <v>4226</v>
      </c>
      <c r="D1298" t="s">
        <v>414</v>
      </c>
      <c r="E1298" t="s">
        <v>134</v>
      </c>
      <c r="F1298" t="s">
        <v>8</v>
      </c>
      <c r="G1298" t="s">
        <v>128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C1298" s="180" t="str">
        <f t="shared" si="73"/>
        <v>828097-BTWHT-S</v>
      </c>
      <c r="AD1298" s="181">
        <f>IF(B1298="NET","",IF(B1298="","",IFERROR(VLOOKUP(AC1298,EAN!$A:$B,2,FALSE),"MANGLER - MÅ OPPDATERE EAN-FANEN")))</f>
        <v>7048652277794</v>
      </c>
      <c r="AE1298" s="180">
        <f t="shared" si="71"/>
        <v>0</v>
      </c>
      <c r="AF1298" s="180">
        <f t="shared" si="72"/>
        <v>0</v>
      </c>
      <c r="AH1298" s="133">
        <f>IF(B1298="NET","",IFERROR(VLOOKUP(AD1298,'2) Order Form'!$W$9:$W$684,1,FALSE),"Ikke med I order form"))</f>
        <v>7048652277794</v>
      </c>
      <c r="AK1298" s="175"/>
      <c r="AL1298" s="171"/>
    </row>
    <row r="1299" spans="1:38" x14ac:dyDescent="0.2">
      <c r="A1299">
        <v>828097</v>
      </c>
      <c r="B1299" t="s">
        <v>765</v>
      </c>
      <c r="C1299" t="s">
        <v>4226</v>
      </c>
      <c r="D1299" t="s">
        <v>170</v>
      </c>
      <c r="E1299" t="s">
        <v>134</v>
      </c>
      <c r="F1299" t="s">
        <v>7</v>
      </c>
      <c r="G1299" t="s">
        <v>128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C1299" s="180" t="str">
        <f t="shared" si="73"/>
        <v>828097-BTWHT-M</v>
      </c>
      <c r="AD1299" s="181">
        <f>IF(B1299="NET","",IF(B1299="","",IFERROR(VLOOKUP(AC1299,EAN!$A:$B,2,FALSE),"MANGLER - MÅ OPPDATERE EAN-FANEN")))</f>
        <v>7048652277787</v>
      </c>
      <c r="AE1299" s="180">
        <f t="shared" si="71"/>
        <v>0</v>
      </c>
      <c r="AF1299" s="180">
        <f t="shared" si="72"/>
        <v>0</v>
      </c>
      <c r="AH1299" s="149">
        <f>IF(B1299="NET","",IFERROR(VLOOKUP(AD1299,'2) Order Form'!$W$9:$W$684,1,FALSE),"Ikke med I order form"))</f>
        <v>7048652277787</v>
      </c>
      <c r="AI1299" s="171"/>
      <c r="AJ1299" s="171"/>
      <c r="AK1299" s="175"/>
      <c r="AL1299" s="171"/>
    </row>
    <row r="1300" spans="1:38" x14ac:dyDescent="0.2">
      <c r="A1300">
        <v>828097</v>
      </c>
      <c r="B1300" t="s">
        <v>765</v>
      </c>
      <c r="C1300" t="s">
        <v>4226</v>
      </c>
      <c r="D1300" t="s">
        <v>171</v>
      </c>
      <c r="E1300" t="s">
        <v>134</v>
      </c>
      <c r="F1300" t="s">
        <v>67</v>
      </c>
      <c r="G1300" t="s">
        <v>128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C1300" s="180" t="str">
        <f t="shared" si="73"/>
        <v>828097-BTWHT-L</v>
      </c>
      <c r="AD1300" s="181">
        <f>IF(B1300="NET","",IF(B1300="","",IFERROR(VLOOKUP(AC1300,EAN!$A:$B,2,FALSE),"MANGLER - MÅ OPPDATERE EAN-FANEN")))</f>
        <v>7048652277770</v>
      </c>
      <c r="AE1300" s="180">
        <f t="shared" si="71"/>
        <v>0</v>
      </c>
      <c r="AF1300" s="180">
        <f t="shared" si="72"/>
        <v>0</v>
      </c>
      <c r="AH1300" s="149">
        <f>IF(B1300="NET","",IFERROR(VLOOKUP(AD1300,'2) Order Form'!$W$9:$W$684,1,FALSE),"Ikke med I order form"))</f>
        <v>7048652277770</v>
      </c>
      <c r="AI1300" s="171"/>
      <c r="AJ1300" s="171"/>
      <c r="AK1300" s="175"/>
      <c r="AL1300" s="171"/>
    </row>
    <row r="1301" spans="1:38" x14ac:dyDescent="0.2">
      <c r="A1301">
        <v>828097</v>
      </c>
      <c r="B1301" t="s">
        <v>765</v>
      </c>
      <c r="C1301" t="s">
        <v>4226</v>
      </c>
      <c r="D1301" t="s">
        <v>693</v>
      </c>
      <c r="E1301" t="s">
        <v>134</v>
      </c>
      <c r="F1301" t="s">
        <v>68</v>
      </c>
      <c r="G1301" t="s">
        <v>128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C1301" s="180" t="str">
        <f t="shared" si="73"/>
        <v>828097-BTWHT-XL</v>
      </c>
      <c r="AD1301" s="181">
        <f>IF(B1301="NET","",IF(B1301="","",IFERROR(VLOOKUP(AC1301,EAN!$A:$B,2,FALSE),"MANGLER - MÅ OPPDATERE EAN-FANEN")))</f>
        <v>7048652277800</v>
      </c>
      <c r="AE1301" s="180">
        <f t="shared" si="71"/>
        <v>0</v>
      </c>
      <c r="AF1301" s="180">
        <f t="shared" si="72"/>
        <v>0</v>
      </c>
      <c r="AH1301" s="149">
        <f>IF(B1301="NET","",IFERROR(VLOOKUP(AD1301,'2) Order Form'!$W$9:$W$684,1,FALSE),"Ikke med I order form"))</f>
        <v>7048652277800</v>
      </c>
      <c r="AI1301" s="171"/>
      <c r="AJ1301" s="171"/>
      <c r="AK1301" s="175"/>
      <c r="AL1301" s="171"/>
    </row>
    <row r="1302" spans="1:38" x14ac:dyDescent="0.2">
      <c r="A1302">
        <v>828097</v>
      </c>
      <c r="B1302" t="s">
        <v>765</v>
      </c>
      <c r="C1302" t="s">
        <v>4226</v>
      </c>
      <c r="D1302" t="s">
        <v>212</v>
      </c>
      <c r="E1302" t="s">
        <v>204</v>
      </c>
      <c r="F1302" t="s">
        <v>8</v>
      </c>
      <c r="G1302" t="s">
        <v>401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C1302" s="180" t="str">
        <f t="shared" si="73"/>
        <v>828097-FOGRN-S</v>
      </c>
      <c r="AD1302" s="181">
        <f>IF(B1302="NET","",IF(B1302="","",IFERROR(VLOOKUP(AC1302,EAN!$A:$B,2,FALSE),"MANGLER - MÅ OPPDATERE EAN-FANEN")))</f>
        <v>7048652536839</v>
      </c>
      <c r="AE1302" s="180">
        <f t="shared" si="71"/>
        <v>0</v>
      </c>
      <c r="AF1302" s="180">
        <f t="shared" si="72"/>
        <v>0</v>
      </c>
      <c r="AH1302" s="149">
        <f>IF(B1302="NET","",IFERROR(VLOOKUP(AD1302,'2) Order Form'!$W$9:$W$684,1,FALSE),"Ikke med I order form"))</f>
        <v>7048652536839</v>
      </c>
      <c r="AI1302" s="171"/>
      <c r="AJ1302" s="171"/>
      <c r="AK1302" s="175"/>
      <c r="AL1302" s="171"/>
    </row>
    <row r="1303" spans="1:38" x14ac:dyDescent="0.2">
      <c r="A1303">
        <v>828097</v>
      </c>
      <c r="B1303" t="s">
        <v>765</v>
      </c>
      <c r="C1303" t="s">
        <v>4226</v>
      </c>
      <c r="D1303" t="s">
        <v>213</v>
      </c>
      <c r="E1303" t="s">
        <v>204</v>
      </c>
      <c r="F1303" t="s">
        <v>7</v>
      </c>
      <c r="G1303" t="s">
        <v>401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C1303" s="180" t="str">
        <f t="shared" si="73"/>
        <v>828097-FOGRN-M</v>
      </c>
      <c r="AD1303" s="181">
        <f>IF(B1303="NET","",IF(B1303="","",IFERROR(VLOOKUP(AC1303,EAN!$A:$B,2,FALSE),"MANGLER - MÅ OPPDATERE EAN-FANEN")))</f>
        <v>7048652536822</v>
      </c>
      <c r="AE1303" s="180">
        <f t="shared" si="71"/>
        <v>0</v>
      </c>
      <c r="AF1303" s="180">
        <f t="shared" si="72"/>
        <v>0</v>
      </c>
      <c r="AH1303" s="149">
        <f>IF(B1303="NET","",IFERROR(VLOOKUP(AD1303,'2) Order Form'!$W$9:$W$684,1,FALSE),"Ikke med I order form"))</f>
        <v>7048652536822</v>
      </c>
      <c r="AI1303" s="171"/>
      <c r="AJ1303" s="171"/>
      <c r="AK1303" s="175"/>
      <c r="AL1303" s="171"/>
    </row>
    <row r="1304" spans="1:38" x14ac:dyDescent="0.2">
      <c r="A1304">
        <v>828097</v>
      </c>
      <c r="B1304" t="s">
        <v>765</v>
      </c>
      <c r="C1304" t="s">
        <v>4226</v>
      </c>
      <c r="D1304" t="s">
        <v>214</v>
      </c>
      <c r="E1304" t="s">
        <v>204</v>
      </c>
      <c r="F1304" t="s">
        <v>67</v>
      </c>
      <c r="G1304" t="s">
        <v>401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C1304" s="180" t="str">
        <f t="shared" si="73"/>
        <v>828097-FOGRN-L</v>
      </c>
      <c r="AD1304" s="181">
        <f>IF(B1304="NET","",IF(B1304="","",IFERROR(VLOOKUP(AC1304,EAN!$A:$B,2,FALSE),"MANGLER - MÅ OPPDATERE EAN-FANEN")))</f>
        <v>7048652536815</v>
      </c>
      <c r="AE1304" s="180">
        <f t="shared" si="71"/>
        <v>0</v>
      </c>
      <c r="AF1304" s="180">
        <f t="shared" si="72"/>
        <v>0</v>
      </c>
      <c r="AH1304" s="149">
        <f>IF(B1304="NET","",IFERROR(VLOOKUP(AD1304,'2) Order Form'!$W$9:$W$684,1,FALSE),"Ikke med I order form"))</f>
        <v>7048652536815</v>
      </c>
      <c r="AI1304" s="171"/>
      <c r="AJ1304" s="171"/>
      <c r="AK1304" s="175"/>
      <c r="AL1304" s="171"/>
    </row>
    <row r="1305" spans="1:38" x14ac:dyDescent="0.2">
      <c r="A1305">
        <v>828097</v>
      </c>
      <c r="B1305" t="s">
        <v>765</v>
      </c>
      <c r="C1305" t="s">
        <v>4226</v>
      </c>
      <c r="D1305" t="s">
        <v>215</v>
      </c>
      <c r="E1305" t="s">
        <v>204</v>
      </c>
      <c r="F1305" t="s">
        <v>68</v>
      </c>
      <c r="G1305" t="s">
        <v>401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C1305" s="180" t="str">
        <f t="shared" si="73"/>
        <v>828097-FOGRN-XL</v>
      </c>
      <c r="AD1305" s="181">
        <f>IF(B1305="NET","",IF(B1305="","",IFERROR(VLOOKUP(AC1305,EAN!$A:$B,2,FALSE),"MANGLER - MÅ OPPDATERE EAN-FANEN")))</f>
        <v>7048652536846</v>
      </c>
      <c r="AE1305" s="180">
        <f t="shared" si="71"/>
        <v>0</v>
      </c>
      <c r="AF1305" s="180">
        <f t="shared" si="72"/>
        <v>0</v>
      </c>
      <c r="AH1305" s="133">
        <f>IF(B1305="NET","",IFERROR(VLOOKUP(AD1305,'2) Order Form'!$W$9:$W$684,1,FALSE),"Ikke med I order form"))</f>
        <v>7048652536846</v>
      </c>
      <c r="AK1305" s="175"/>
      <c r="AL1305" s="171"/>
    </row>
    <row r="1306" spans="1:38" x14ac:dyDescent="0.2">
      <c r="A1306" s="155">
        <v>828098</v>
      </c>
      <c r="B1306" t="s">
        <v>292</v>
      </c>
      <c r="H1306" s="155">
        <v>202137</v>
      </c>
      <c r="I1306" s="155">
        <v>202137</v>
      </c>
      <c r="J1306" s="155">
        <v>202137</v>
      </c>
      <c r="K1306" s="155">
        <v>202137</v>
      </c>
      <c r="L1306" s="155">
        <v>202137</v>
      </c>
      <c r="M1306" s="155">
        <v>202137</v>
      </c>
      <c r="N1306" s="155">
        <v>202137</v>
      </c>
      <c r="O1306" s="155">
        <v>202137</v>
      </c>
      <c r="P1306" s="155">
        <v>202137</v>
      </c>
      <c r="Q1306" s="155">
        <v>202137</v>
      </c>
      <c r="R1306" s="155">
        <v>202137</v>
      </c>
      <c r="S1306" s="155">
        <v>202137</v>
      </c>
      <c r="T1306" s="155">
        <v>202137</v>
      </c>
      <c r="U1306" s="155">
        <v>202137</v>
      </c>
      <c r="V1306" s="155">
        <v>202137</v>
      </c>
      <c r="W1306" s="155">
        <v>202137</v>
      </c>
      <c r="X1306" s="155">
        <v>202137</v>
      </c>
      <c r="Y1306" s="155">
        <v>202137</v>
      </c>
      <c r="Z1306" s="155">
        <v>202137</v>
      </c>
      <c r="AA1306" s="155">
        <v>202137</v>
      </c>
      <c r="AC1306" s="180" t="str">
        <f t="shared" si="73"/>
        <v>828098-</v>
      </c>
      <c r="AD1306" s="181" t="str">
        <f>IF(B1306="NET","",IF(B1306="","",IFERROR(VLOOKUP(AC1306,EAN!$A:$B,2,FALSE),"MANGLER - MÅ OPPDATERE EAN-FANEN")))</f>
        <v/>
      </c>
      <c r="AE1306" s="180">
        <f t="shared" si="71"/>
        <v>202137</v>
      </c>
      <c r="AF1306" s="180">
        <f t="shared" si="72"/>
        <v>202137</v>
      </c>
      <c r="AH1306" s="133" t="str">
        <f>IF(B1306="NET","",IFERROR(VLOOKUP(AD1306,'2) Order Form'!$W$9:$W$684,1,FALSE),"Ikke med I order form"))</f>
        <v/>
      </c>
      <c r="AK1306" s="175"/>
      <c r="AL1306" s="171"/>
    </row>
    <row r="1307" spans="1:38" x14ac:dyDescent="0.2">
      <c r="A1307">
        <v>828098</v>
      </c>
      <c r="B1307" t="s">
        <v>766</v>
      </c>
      <c r="C1307" t="s">
        <v>4226</v>
      </c>
      <c r="D1307" t="s">
        <v>4276</v>
      </c>
      <c r="E1307" t="s">
        <v>2189</v>
      </c>
      <c r="F1307" t="s">
        <v>69</v>
      </c>
      <c r="G1307" t="s">
        <v>128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C1307" s="180" t="str">
        <f t="shared" si="73"/>
        <v>828098-57000-XS</v>
      </c>
      <c r="AD1307" s="181" t="str">
        <f>IF(B1307="NET","",IF(B1307="","",IFERROR(VLOOKUP(AC1307,EAN!$A:$B,2,FALSE),"MANGLER - MÅ OPPDATERE EAN-FANEN")))</f>
        <v>MANGLER - MÅ OPPDATERE EAN-FANEN</v>
      </c>
      <c r="AE1307" s="180">
        <f t="shared" si="71"/>
        <v>0</v>
      </c>
      <c r="AF1307" s="180">
        <f t="shared" si="72"/>
        <v>0</v>
      </c>
      <c r="AH1307" s="133" t="str">
        <f>IF(B1307="NET","",IFERROR(VLOOKUP(AD1307,'2) Order Form'!$W$9:$W$684,1,FALSE),"Ikke med I order form"))</f>
        <v>Ikke med I order form</v>
      </c>
      <c r="AK1307" s="175"/>
      <c r="AL1307" s="171"/>
    </row>
    <row r="1308" spans="1:38" x14ac:dyDescent="0.2">
      <c r="A1308">
        <v>828098</v>
      </c>
      <c r="B1308" t="s">
        <v>766</v>
      </c>
      <c r="C1308" t="s">
        <v>4226</v>
      </c>
      <c r="D1308" t="s">
        <v>4272</v>
      </c>
      <c r="E1308" t="s">
        <v>2189</v>
      </c>
      <c r="F1308" t="s">
        <v>8</v>
      </c>
      <c r="G1308" t="s">
        <v>128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C1308" s="180" t="str">
        <f t="shared" si="73"/>
        <v>828098-57000-S</v>
      </c>
      <c r="AD1308" s="181" t="str">
        <f>IF(B1308="NET","",IF(B1308="","",IFERROR(VLOOKUP(AC1308,EAN!$A:$B,2,FALSE),"MANGLER - MÅ OPPDATERE EAN-FANEN")))</f>
        <v>MANGLER - MÅ OPPDATERE EAN-FANEN</v>
      </c>
      <c r="AE1308" s="180">
        <f t="shared" si="71"/>
        <v>0</v>
      </c>
      <c r="AF1308" s="180">
        <f t="shared" si="72"/>
        <v>0</v>
      </c>
      <c r="AH1308" s="133" t="str">
        <f>IF(B1308="NET","",IFERROR(VLOOKUP(AD1308,'2) Order Form'!$W$9:$W$684,1,FALSE),"Ikke med I order form"))</f>
        <v>Ikke med I order form</v>
      </c>
      <c r="AK1308" s="175"/>
      <c r="AL1308" s="171"/>
    </row>
    <row r="1309" spans="1:38" x14ac:dyDescent="0.2">
      <c r="A1309">
        <v>828098</v>
      </c>
      <c r="B1309" t="s">
        <v>766</v>
      </c>
      <c r="C1309" t="s">
        <v>4226</v>
      </c>
      <c r="D1309" t="s">
        <v>4273</v>
      </c>
      <c r="E1309" t="s">
        <v>2189</v>
      </c>
      <c r="F1309" t="s">
        <v>7</v>
      </c>
      <c r="G1309" t="s">
        <v>128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C1309" s="180" t="str">
        <f t="shared" si="73"/>
        <v>828098-57000-M</v>
      </c>
      <c r="AD1309" s="181" t="str">
        <f>IF(B1309="NET","",IF(B1309="","",IFERROR(VLOOKUP(AC1309,EAN!$A:$B,2,FALSE),"MANGLER - MÅ OPPDATERE EAN-FANEN")))</f>
        <v>MANGLER - MÅ OPPDATERE EAN-FANEN</v>
      </c>
      <c r="AE1309" s="180">
        <f t="shared" si="71"/>
        <v>0</v>
      </c>
      <c r="AF1309" s="180">
        <f t="shared" si="72"/>
        <v>0</v>
      </c>
      <c r="AH1309" s="149" t="str">
        <f>IF(B1309="NET","",IFERROR(VLOOKUP(AD1309,'2) Order Form'!$W$9:$W$684,1,FALSE),"Ikke med I order form"))</f>
        <v>Ikke med I order form</v>
      </c>
      <c r="AI1309" s="171"/>
      <c r="AJ1309" s="171"/>
      <c r="AK1309" s="175"/>
      <c r="AL1309" s="171"/>
    </row>
    <row r="1310" spans="1:38" x14ac:dyDescent="0.2">
      <c r="A1310">
        <v>828098</v>
      </c>
      <c r="B1310" t="s">
        <v>766</v>
      </c>
      <c r="C1310" t="s">
        <v>4226</v>
      </c>
      <c r="D1310" t="s">
        <v>4274</v>
      </c>
      <c r="E1310" t="s">
        <v>2189</v>
      </c>
      <c r="F1310" t="s">
        <v>67</v>
      </c>
      <c r="G1310" t="s">
        <v>128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C1310" s="180" t="str">
        <f t="shared" si="73"/>
        <v>828098-57000-L</v>
      </c>
      <c r="AD1310" s="181" t="str">
        <f>IF(B1310="NET","",IF(B1310="","",IFERROR(VLOOKUP(AC1310,EAN!$A:$B,2,FALSE),"MANGLER - MÅ OPPDATERE EAN-FANEN")))</f>
        <v>MANGLER - MÅ OPPDATERE EAN-FANEN</v>
      </c>
      <c r="AE1310" s="180">
        <f t="shared" si="71"/>
        <v>0</v>
      </c>
      <c r="AF1310" s="180">
        <f t="shared" si="72"/>
        <v>0</v>
      </c>
      <c r="AH1310" s="149" t="str">
        <f>IF(B1310="NET","",IFERROR(VLOOKUP(AD1310,'2) Order Form'!$W$9:$W$684,1,FALSE),"Ikke med I order form"))</f>
        <v>Ikke med I order form</v>
      </c>
      <c r="AI1310" s="171"/>
      <c r="AJ1310" s="171"/>
      <c r="AK1310" s="175"/>
      <c r="AL1310" s="171"/>
    </row>
    <row r="1311" spans="1:38" x14ac:dyDescent="0.2">
      <c r="A1311">
        <v>828098</v>
      </c>
      <c r="B1311" t="s">
        <v>766</v>
      </c>
      <c r="C1311" t="s">
        <v>4226</v>
      </c>
      <c r="D1311" t="s">
        <v>146</v>
      </c>
      <c r="E1311" t="s">
        <v>94</v>
      </c>
      <c r="F1311" t="s">
        <v>69</v>
      </c>
      <c r="G1311" t="s">
        <v>128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C1311" s="180" t="str">
        <f t="shared" si="73"/>
        <v>828098-BLACK-XS</v>
      </c>
      <c r="AD1311" s="181">
        <f>IF(B1311="NET","",IF(B1311="","",IFERROR(VLOOKUP(AC1311,EAN!$A:$B,2,FALSE),"MANGLER - MÅ OPPDATERE EAN-FANEN")))</f>
        <v>7048652277886</v>
      </c>
      <c r="AE1311" s="180">
        <f t="shared" si="71"/>
        <v>0</v>
      </c>
      <c r="AF1311" s="180">
        <f t="shared" si="72"/>
        <v>0</v>
      </c>
      <c r="AH1311" s="149">
        <f>IF(B1311="NET","",IFERROR(VLOOKUP(AD1311,'2) Order Form'!$W$9:$W$684,1,FALSE),"Ikke med I order form"))</f>
        <v>7048652277886</v>
      </c>
      <c r="AI1311" s="171"/>
      <c r="AJ1311" s="171"/>
      <c r="AK1311" s="175"/>
      <c r="AL1311" s="171"/>
    </row>
    <row r="1312" spans="1:38" x14ac:dyDescent="0.2">
      <c r="A1312">
        <v>828098</v>
      </c>
      <c r="B1312" t="s">
        <v>766</v>
      </c>
      <c r="C1312" t="s">
        <v>4226</v>
      </c>
      <c r="D1312" t="s">
        <v>142</v>
      </c>
      <c r="E1312" t="s">
        <v>94</v>
      </c>
      <c r="F1312" t="s">
        <v>8</v>
      </c>
      <c r="G1312" t="s">
        <v>128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C1312" s="180" t="str">
        <f t="shared" si="73"/>
        <v>828098-BLACK-S</v>
      </c>
      <c r="AD1312" s="181">
        <f>IF(B1312="NET","",IF(B1312="","",IFERROR(VLOOKUP(AC1312,EAN!$A:$B,2,FALSE),"MANGLER - MÅ OPPDATERE EAN-FANEN")))</f>
        <v>7048652277879</v>
      </c>
      <c r="AE1312" s="180">
        <f t="shared" si="71"/>
        <v>0</v>
      </c>
      <c r="AF1312" s="180">
        <f t="shared" si="72"/>
        <v>0</v>
      </c>
      <c r="AH1312" s="149">
        <f>IF(B1312="NET","",IFERROR(VLOOKUP(AD1312,'2) Order Form'!$W$9:$W$684,1,FALSE),"Ikke med I order form"))</f>
        <v>7048652277879</v>
      </c>
      <c r="AI1312" s="171"/>
      <c r="AJ1312" s="171"/>
      <c r="AK1312" s="175"/>
      <c r="AL1312" s="171"/>
    </row>
    <row r="1313" spans="1:38" x14ac:dyDescent="0.2">
      <c r="A1313">
        <v>828098</v>
      </c>
      <c r="B1313" t="s">
        <v>766</v>
      </c>
      <c r="C1313" t="s">
        <v>4226</v>
      </c>
      <c r="D1313" t="s">
        <v>143</v>
      </c>
      <c r="E1313" t="s">
        <v>94</v>
      </c>
      <c r="F1313" t="s">
        <v>7</v>
      </c>
      <c r="G1313" t="s">
        <v>128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C1313" s="180" t="str">
        <f t="shared" si="73"/>
        <v>828098-BLACK-M</v>
      </c>
      <c r="AD1313" s="181">
        <f>IF(B1313="NET","",IF(B1313="","",IFERROR(VLOOKUP(AC1313,EAN!$A:$B,2,FALSE),"MANGLER - MÅ OPPDATERE EAN-FANEN")))</f>
        <v>7048652277862</v>
      </c>
      <c r="AE1313" s="180">
        <f t="shared" si="71"/>
        <v>0</v>
      </c>
      <c r="AF1313" s="180">
        <f t="shared" si="72"/>
        <v>0</v>
      </c>
      <c r="AH1313" s="149">
        <f>IF(B1313="NET","",IFERROR(VLOOKUP(AD1313,'2) Order Form'!$W$9:$W$684,1,FALSE),"Ikke med I order form"))</f>
        <v>7048652277862</v>
      </c>
      <c r="AI1313" s="171"/>
      <c r="AJ1313" s="171"/>
      <c r="AK1313" s="175"/>
      <c r="AL1313" s="171"/>
    </row>
    <row r="1314" spans="1:38" x14ac:dyDescent="0.2">
      <c r="A1314">
        <v>828098</v>
      </c>
      <c r="B1314" t="s">
        <v>766</v>
      </c>
      <c r="C1314" t="s">
        <v>4226</v>
      </c>
      <c r="D1314" t="s">
        <v>144</v>
      </c>
      <c r="E1314" t="s">
        <v>94</v>
      </c>
      <c r="F1314" t="s">
        <v>67</v>
      </c>
      <c r="G1314" t="s">
        <v>128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C1314" s="180" t="str">
        <f t="shared" si="73"/>
        <v>828098-BLACK-L</v>
      </c>
      <c r="AD1314" s="181">
        <f>IF(B1314="NET","",IF(B1314="","",IFERROR(VLOOKUP(AC1314,EAN!$A:$B,2,FALSE),"MANGLER - MÅ OPPDATERE EAN-FANEN")))</f>
        <v>7048652277855</v>
      </c>
      <c r="AE1314" s="180">
        <f t="shared" si="71"/>
        <v>0</v>
      </c>
      <c r="AF1314" s="180">
        <f t="shared" si="72"/>
        <v>0</v>
      </c>
      <c r="AH1314" s="149">
        <f>IF(B1314="NET","",IFERROR(VLOOKUP(AD1314,'2) Order Form'!$W$9:$W$684,1,FALSE),"Ikke med I order form"))</f>
        <v>7048652277855</v>
      </c>
      <c r="AI1314" s="171"/>
      <c r="AJ1314" s="171"/>
      <c r="AK1314" s="175"/>
      <c r="AL1314" s="171"/>
    </row>
    <row r="1315" spans="1:38" x14ac:dyDescent="0.2">
      <c r="A1315">
        <v>828098</v>
      </c>
      <c r="B1315" t="s">
        <v>766</v>
      </c>
      <c r="C1315" t="s">
        <v>4226</v>
      </c>
      <c r="D1315" t="s">
        <v>413</v>
      </c>
      <c r="E1315" t="s">
        <v>134</v>
      </c>
      <c r="F1315" t="s">
        <v>69</v>
      </c>
      <c r="G1315" t="s">
        <v>128</v>
      </c>
      <c r="H1315">
        <v>12</v>
      </c>
      <c r="I1315">
        <v>12</v>
      </c>
      <c r="J1315">
        <v>12</v>
      </c>
      <c r="K1315">
        <v>12</v>
      </c>
      <c r="L1315">
        <v>12</v>
      </c>
      <c r="M1315">
        <v>12</v>
      </c>
      <c r="N1315">
        <v>12</v>
      </c>
      <c r="O1315">
        <v>12</v>
      </c>
      <c r="P1315">
        <v>12</v>
      </c>
      <c r="Q1315">
        <v>12</v>
      </c>
      <c r="R1315">
        <v>12</v>
      </c>
      <c r="S1315">
        <v>12</v>
      </c>
      <c r="T1315">
        <v>12</v>
      </c>
      <c r="U1315">
        <v>12</v>
      </c>
      <c r="V1315">
        <v>12</v>
      </c>
      <c r="W1315">
        <v>12</v>
      </c>
      <c r="X1315">
        <v>12</v>
      </c>
      <c r="Y1315">
        <v>12</v>
      </c>
      <c r="Z1315">
        <v>12</v>
      </c>
      <c r="AA1315">
        <v>12</v>
      </c>
      <c r="AC1315" s="180" t="str">
        <f t="shared" si="73"/>
        <v>828098-BTWHT-XS</v>
      </c>
      <c r="AD1315" s="181">
        <f>IF(B1315="NET","",IF(B1315="","",IFERROR(VLOOKUP(AC1315,EAN!$A:$B,2,FALSE),"MANGLER - MÅ OPPDATERE EAN-FANEN")))</f>
        <v>7048652277923</v>
      </c>
      <c r="AE1315" s="180">
        <f t="shared" si="71"/>
        <v>12</v>
      </c>
      <c r="AF1315" s="180">
        <f t="shared" si="72"/>
        <v>12</v>
      </c>
      <c r="AH1315" s="133">
        <f>IF(B1315="NET","",IFERROR(VLOOKUP(AD1315,'2) Order Form'!$W$9:$W$684,1,FALSE),"Ikke med I order form"))</f>
        <v>7048652277923</v>
      </c>
      <c r="AK1315" s="175"/>
      <c r="AL1315" s="171"/>
    </row>
    <row r="1316" spans="1:38" x14ac:dyDescent="0.2">
      <c r="A1316">
        <v>828098</v>
      </c>
      <c r="B1316" t="s">
        <v>766</v>
      </c>
      <c r="C1316" t="s">
        <v>4226</v>
      </c>
      <c r="D1316" t="s">
        <v>414</v>
      </c>
      <c r="E1316" t="s">
        <v>134</v>
      </c>
      <c r="F1316" t="s">
        <v>8</v>
      </c>
      <c r="G1316" t="s">
        <v>128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C1316" s="180" t="str">
        <f t="shared" si="73"/>
        <v>828098-BTWHT-S</v>
      </c>
      <c r="AD1316" s="181">
        <f>IF(B1316="NET","",IF(B1316="","",IFERROR(VLOOKUP(AC1316,EAN!$A:$B,2,FALSE),"MANGLER - MÅ OPPDATERE EAN-FANEN")))</f>
        <v>7048652277916</v>
      </c>
      <c r="AE1316" s="180">
        <f t="shared" si="71"/>
        <v>0</v>
      </c>
      <c r="AF1316" s="180">
        <f t="shared" si="72"/>
        <v>0</v>
      </c>
      <c r="AH1316" s="133">
        <f>IF(B1316="NET","",IFERROR(VLOOKUP(AD1316,'2) Order Form'!$W$9:$W$684,1,FALSE),"Ikke med I order form"))</f>
        <v>7048652277916</v>
      </c>
      <c r="AK1316" s="175"/>
      <c r="AL1316" s="171"/>
    </row>
    <row r="1317" spans="1:38" x14ac:dyDescent="0.2">
      <c r="A1317">
        <v>828098</v>
      </c>
      <c r="B1317" t="s">
        <v>766</v>
      </c>
      <c r="C1317" t="s">
        <v>4226</v>
      </c>
      <c r="D1317" t="s">
        <v>170</v>
      </c>
      <c r="E1317" t="s">
        <v>134</v>
      </c>
      <c r="F1317" t="s">
        <v>7</v>
      </c>
      <c r="G1317" t="s">
        <v>128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C1317" s="180" t="str">
        <f t="shared" si="73"/>
        <v>828098-BTWHT-M</v>
      </c>
      <c r="AD1317" s="181">
        <f>IF(B1317="NET","",IF(B1317="","",IFERROR(VLOOKUP(AC1317,EAN!$A:$B,2,FALSE),"MANGLER - MÅ OPPDATERE EAN-FANEN")))</f>
        <v>7048652277909</v>
      </c>
      <c r="AE1317" s="180">
        <f t="shared" si="71"/>
        <v>0</v>
      </c>
      <c r="AF1317" s="180">
        <f t="shared" si="72"/>
        <v>0</v>
      </c>
      <c r="AH1317" s="133">
        <f>IF(B1317="NET","",IFERROR(VLOOKUP(AD1317,'2) Order Form'!$W$9:$W$684,1,FALSE),"Ikke med I order form"))</f>
        <v>7048652277909</v>
      </c>
      <c r="AK1317" s="175"/>
      <c r="AL1317" s="171"/>
    </row>
    <row r="1318" spans="1:38" x14ac:dyDescent="0.2">
      <c r="A1318">
        <v>828098</v>
      </c>
      <c r="B1318" t="s">
        <v>766</v>
      </c>
      <c r="C1318" t="s">
        <v>4226</v>
      </c>
      <c r="D1318" t="s">
        <v>171</v>
      </c>
      <c r="E1318" t="s">
        <v>134</v>
      </c>
      <c r="F1318" t="s">
        <v>67</v>
      </c>
      <c r="G1318" t="s">
        <v>128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C1318" s="180" t="str">
        <f t="shared" si="73"/>
        <v>828098-BTWHT-L</v>
      </c>
      <c r="AD1318" s="181">
        <f>IF(B1318="NET","",IF(B1318="","",IFERROR(VLOOKUP(AC1318,EAN!$A:$B,2,FALSE),"MANGLER - MÅ OPPDATERE EAN-FANEN")))</f>
        <v>7048652277893</v>
      </c>
      <c r="AE1318" s="180">
        <f t="shared" si="71"/>
        <v>0</v>
      </c>
      <c r="AF1318" s="180">
        <f t="shared" si="72"/>
        <v>0</v>
      </c>
      <c r="AH1318" s="149">
        <f>IF(B1318="NET","",IFERROR(VLOOKUP(AD1318,'2) Order Form'!$W$9:$W$684,1,FALSE),"Ikke med I order form"))</f>
        <v>7048652277893</v>
      </c>
      <c r="AI1318" s="171"/>
      <c r="AJ1318" s="171"/>
      <c r="AK1318" s="175"/>
      <c r="AL1318" s="171"/>
    </row>
    <row r="1319" spans="1:38" x14ac:dyDescent="0.2">
      <c r="A1319" s="155">
        <v>828099</v>
      </c>
      <c r="B1319" t="s">
        <v>292</v>
      </c>
      <c r="H1319" s="155">
        <v>202137</v>
      </c>
      <c r="I1319" s="155">
        <v>202137</v>
      </c>
      <c r="J1319" s="155">
        <v>202137</v>
      </c>
      <c r="K1319" s="155">
        <v>202137</v>
      </c>
      <c r="L1319" s="155">
        <v>202137</v>
      </c>
      <c r="M1319" s="155">
        <v>202137</v>
      </c>
      <c r="N1319" s="155">
        <v>202137</v>
      </c>
      <c r="O1319" s="155">
        <v>202137</v>
      </c>
      <c r="P1319" s="155">
        <v>202137</v>
      </c>
      <c r="Q1319" s="155">
        <v>202137</v>
      </c>
      <c r="R1319" s="155">
        <v>202137</v>
      </c>
      <c r="S1319" s="155">
        <v>202137</v>
      </c>
      <c r="T1319" s="155">
        <v>202137</v>
      </c>
      <c r="U1319" s="155">
        <v>202137</v>
      </c>
      <c r="V1319" s="155">
        <v>202137</v>
      </c>
      <c r="W1319" s="155">
        <v>202137</v>
      </c>
      <c r="X1319" s="155">
        <v>202137</v>
      </c>
      <c r="Y1319" s="155">
        <v>202137</v>
      </c>
      <c r="Z1319" s="155">
        <v>202137</v>
      </c>
      <c r="AA1319" s="155">
        <v>202137</v>
      </c>
      <c r="AC1319" s="180" t="str">
        <f t="shared" si="73"/>
        <v>828099-</v>
      </c>
      <c r="AD1319" s="181" t="str">
        <f>IF(B1319="NET","",IF(B1319="","",IFERROR(VLOOKUP(AC1319,EAN!$A:$B,2,FALSE),"MANGLER - MÅ OPPDATERE EAN-FANEN")))</f>
        <v/>
      </c>
      <c r="AE1319" s="180">
        <f t="shared" si="71"/>
        <v>202137</v>
      </c>
      <c r="AF1319" s="180">
        <f t="shared" si="72"/>
        <v>202137</v>
      </c>
      <c r="AH1319" s="149" t="str">
        <f>IF(B1319="NET","",IFERROR(VLOOKUP(AD1319,'2) Order Form'!$W$9:$W$684,1,FALSE),"Ikke med I order form"))</f>
        <v/>
      </c>
      <c r="AI1319" s="171"/>
      <c r="AJ1319" s="171"/>
      <c r="AK1319" s="175"/>
      <c r="AL1319" s="171"/>
    </row>
    <row r="1320" spans="1:38" x14ac:dyDescent="0.2">
      <c r="A1320">
        <v>828099</v>
      </c>
      <c r="B1320" t="s">
        <v>767</v>
      </c>
      <c r="C1320" t="s">
        <v>4226</v>
      </c>
      <c r="D1320" t="s">
        <v>4277</v>
      </c>
      <c r="E1320" t="s">
        <v>2130</v>
      </c>
      <c r="F1320" t="s">
        <v>8</v>
      </c>
      <c r="G1320" t="s">
        <v>128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C1320" s="180" t="str">
        <f t="shared" si="73"/>
        <v>828099-77200-S</v>
      </c>
      <c r="AD1320" s="181" t="str">
        <f>IF(B1320="NET","",IF(B1320="","",IFERROR(VLOOKUP(AC1320,EAN!$A:$B,2,FALSE),"MANGLER - MÅ OPPDATERE EAN-FANEN")))</f>
        <v>MANGLER - MÅ OPPDATERE EAN-FANEN</v>
      </c>
      <c r="AE1320" s="180">
        <f t="shared" si="71"/>
        <v>0</v>
      </c>
      <c r="AF1320" s="180">
        <f t="shared" si="72"/>
        <v>0</v>
      </c>
      <c r="AH1320" s="149" t="str">
        <f>IF(B1320="NET","",IFERROR(VLOOKUP(AD1320,'2) Order Form'!$W$9:$W$684,1,FALSE),"Ikke med I order form"))</f>
        <v>Ikke med I order form</v>
      </c>
      <c r="AI1320" s="171"/>
      <c r="AJ1320" s="171"/>
      <c r="AK1320" s="175"/>
      <c r="AL1320" s="171"/>
    </row>
    <row r="1321" spans="1:38" x14ac:dyDescent="0.2">
      <c r="A1321">
        <v>828099</v>
      </c>
      <c r="B1321" t="s">
        <v>767</v>
      </c>
      <c r="C1321" t="s">
        <v>4226</v>
      </c>
      <c r="D1321" t="s">
        <v>4278</v>
      </c>
      <c r="E1321" t="s">
        <v>2130</v>
      </c>
      <c r="F1321" t="s">
        <v>7</v>
      </c>
      <c r="G1321" t="s">
        <v>128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C1321" s="180" t="str">
        <f t="shared" si="73"/>
        <v>828099-77200-M</v>
      </c>
      <c r="AD1321" s="181" t="str">
        <f>IF(B1321="NET","",IF(B1321="","",IFERROR(VLOOKUP(AC1321,EAN!$A:$B,2,FALSE),"MANGLER - MÅ OPPDATERE EAN-FANEN")))</f>
        <v>MANGLER - MÅ OPPDATERE EAN-FANEN</v>
      </c>
      <c r="AE1321" s="180">
        <f t="shared" si="71"/>
        <v>0</v>
      </c>
      <c r="AF1321" s="180">
        <f t="shared" si="72"/>
        <v>0</v>
      </c>
      <c r="AH1321" s="133" t="str">
        <f>IF(B1321="NET","",IFERROR(VLOOKUP(AD1321,'2) Order Form'!$W$9:$W$684,1,FALSE),"Ikke med I order form"))</f>
        <v>Ikke med I order form</v>
      </c>
      <c r="AK1321" s="175"/>
      <c r="AL1321" s="171"/>
    </row>
    <row r="1322" spans="1:38" x14ac:dyDescent="0.2">
      <c r="A1322">
        <v>828099</v>
      </c>
      <c r="B1322" t="s">
        <v>767</v>
      </c>
      <c r="C1322" t="s">
        <v>4226</v>
      </c>
      <c r="D1322" t="s">
        <v>4279</v>
      </c>
      <c r="E1322" t="s">
        <v>2130</v>
      </c>
      <c r="F1322" t="s">
        <v>67</v>
      </c>
      <c r="G1322" t="s">
        <v>128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C1322" s="180" t="str">
        <f t="shared" si="73"/>
        <v>828099-77200-L</v>
      </c>
      <c r="AD1322" s="181" t="str">
        <f>IF(B1322="NET","",IF(B1322="","",IFERROR(VLOOKUP(AC1322,EAN!$A:$B,2,FALSE),"MANGLER - MÅ OPPDATERE EAN-FANEN")))</f>
        <v>MANGLER - MÅ OPPDATERE EAN-FANEN</v>
      </c>
      <c r="AE1322" s="180">
        <f t="shared" si="71"/>
        <v>0</v>
      </c>
      <c r="AF1322" s="180">
        <f t="shared" si="72"/>
        <v>0</v>
      </c>
      <c r="AH1322" s="133" t="str">
        <f>IF(B1322="NET","",IFERROR(VLOOKUP(AD1322,'2) Order Form'!$W$9:$W$684,1,FALSE),"Ikke med I order form"))</f>
        <v>Ikke med I order form</v>
      </c>
      <c r="AK1322" s="175"/>
      <c r="AL1322" s="171"/>
    </row>
    <row r="1323" spans="1:38" x14ac:dyDescent="0.2">
      <c r="A1323">
        <v>828099</v>
      </c>
      <c r="B1323" t="s">
        <v>767</v>
      </c>
      <c r="C1323" t="s">
        <v>4226</v>
      </c>
      <c r="D1323" t="s">
        <v>4280</v>
      </c>
      <c r="E1323" t="s">
        <v>2130</v>
      </c>
      <c r="F1323" t="s">
        <v>68</v>
      </c>
      <c r="G1323" t="s">
        <v>128</v>
      </c>
      <c r="H1323">
        <v>-6</v>
      </c>
      <c r="I1323">
        <v>-6</v>
      </c>
      <c r="J1323">
        <v>-6</v>
      </c>
      <c r="K1323">
        <v>-6</v>
      </c>
      <c r="L1323">
        <v>-6</v>
      </c>
      <c r="M1323">
        <v>-6</v>
      </c>
      <c r="N1323">
        <v>-6</v>
      </c>
      <c r="O1323">
        <v>-6</v>
      </c>
      <c r="P1323">
        <v>-6</v>
      </c>
      <c r="Q1323">
        <v>-6</v>
      </c>
      <c r="R1323">
        <v>-6</v>
      </c>
      <c r="S1323">
        <v>-6</v>
      </c>
      <c r="T1323">
        <v>-6</v>
      </c>
      <c r="U1323">
        <v>-6</v>
      </c>
      <c r="V1323">
        <v>-6</v>
      </c>
      <c r="W1323">
        <v>-6</v>
      </c>
      <c r="X1323">
        <v>-6</v>
      </c>
      <c r="Y1323">
        <v>-6</v>
      </c>
      <c r="Z1323">
        <v>-6</v>
      </c>
      <c r="AA1323">
        <v>-6</v>
      </c>
      <c r="AC1323" s="180" t="str">
        <f t="shared" si="73"/>
        <v>828099-77200-XL</v>
      </c>
      <c r="AD1323" s="181" t="str">
        <f>IF(B1323="NET","",IF(B1323="","",IFERROR(VLOOKUP(AC1323,EAN!$A:$B,2,FALSE),"MANGLER - MÅ OPPDATERE EAN-FANEN")))</f>
        <v>MANGLER - MÅ OPPDATERE EAN-FANEN</v>
      </c>
      <c r="AE1323" s="180">
        <f t="shared" si="71"/>
        <v>-6</v>
      </c>
      <c r="AF1323" s="180">
        <f t="shared" si="72"/>
        <v>-6</v>
      </c>
      <c r="AH1323" s="133" t="str">
        <f>IF(B1323="NET","",IFERROR(VLOOKUP(AD1323,'2) Order Form'!$W$9:$W$684,1,FALSE),"Ikke med I order form"))</f>
        <v>Ikke med I order form</v>
      </c>
      <c r="AK1323" s="175"/>
      <c r="AL1323" s="171"/>
    </row>
    <row r="1324" spans="1:38" x14ac:dyDescent="0.2">
      <c r="A1324">
        <v>828099</v>
      </c>
      <c r="B1324" t="s">
        <v>767</v>
      </c>
      <c r="C1324" t="s">
        <v>4226</v>
      </c>
      <c r="D1324" t="s">
        <v>142</v>
      </c>
      <c r="E1324" t="s">
        <v>94</v>
      </c>
      <c r="F1324" t="s">
        <v>8</v>
      </c>
      <c r="G1324" t="s">
        <v>128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C1324" s="180" t="str">
        <f t="shared" si="73"/>
        <v>828099-BLACK-S</v>
      </c>
      <c r="AD1324" s="181">
        <f>IF(B1324="NET","",IF(B1324="","",IFERROR(VLOOKUP(AC1324,EAN!$A:$B,2,FALSE),"MANGLER - MÅ OPPDATERE EAN-FANEN")))</f>
        <v>7048652277954</v>
      </c>
      <c r="AE1324" s="180">
        <f t="shared" si="71"/>
        <v>0</v>
      </c>
      <c r="AF1324" s="180">
        <f t="shared" si="72"/>
        <v>0</v>
      </c>
      <c r="AH1324" s="133">
        <f>IF(B1324="NET","",IFERROR(VLOOKUP(AD1324,'2) Order Form'!$W$9:$W$684,1,FALSE),"Ikke med I order form"))</f>
        <v>7048652277954</v>
      </c>
      <c r="AK1324" s="175"/>
      <c r="AL1324" s="171"/>
    </row>
    <row r="1325" spans="1:38" x14ac:dyDescent="0.2">
      <c r="A1325">
        <v>828099</v>
      </c>
      <c r="B1325" t="s">
        <v>767</v>
      </c>
      <c r="C1325" t="s">
        <v>4226</v>
      </c>
      <c r="D1325" t="s">
        <v>143</v>
      </c>
      <c r="E1325" t="s">
        <v>94</v>
      </c>
      <c r="F1325" t="s">
        <v>7</v>
      </c>
      <c r="G1325" t="s">
        <v>128</v>
      </c>
      <c r="H1325">
        <v>-6</v>
      </c>
      <c r="I1325">
        <v>-6</v>
      </c>
      <c r="J1325">
        <v>-6</v>
      </c>
      <c r="K1325">
        <v>-6</v>
      </c>
      <c r="L1325">
        <v>-6</v>
      </c>
      <c r="M1325">
        <v>-6</v>
      </c>
      <c r="N1325">
        <v>-6</v>
      </c>
      <c r="O1325">
        <v>-6</v>
      </c>
      <c r="P1325">
        <v>-6</v>
      </c>
      <c r="Q1325">
        <v>-6</v>
      </c>
      <c r="R1325">
        <v>-6</v>
      </c>
      <c r="S1325">
        <v>-6</v>
      </c>
      <c r="T1325">
        <v>-6</v>
      </c>
      <c r="U1325">
        <v>-6</v>
      </c>
      <c r="V1325">
        <v>-6</v>
      </c>
      <c r="W1325">
        <v>-6</v>
      </c>
      <c r="X1325">
        <v>-6</v>
      </c>
      <c r="Y1325">
        <v>-6</v>
      </c>
      <c r="Z1325">
        <v>-6</v>
      </c>
      <c r="AA1325">
        <v>-6</v>
      </c>
      <c r="AC1325" s="180" t="str">
        <f t="shared" si="73"/>
        <v>828099-BLACK-M</v>
      </c>
      <c r="AD1325" s="181">
        <f>IF(B1325="NET","",IF(B1325="","",IFERROR(VLOOKUP(AC1325,EAN!$A:$B,2,FALSE),"MANGLER - MÅ OPPDATERE EAN-FANEN")))</f>
        <v>7048652277947</v>
      </c>
      <c r="AE1325" s="180">
        <f t="shared" si="71"/>
        <v>-6</v>
      </c>
      <c r="AF1325" s="180">
        <f t="shared" si="72"/>
        <v>-6</v>
      </c>
      <c r="AH1325" s="133">
        <f>IF(B1325="NET","",IFERROR(VLOOKUP(AD1325,'2) Order Form'!$W$9:$W$684,1,FALSE),"Ikke med I order form"))</f>
        <v>7048652277947</v>
      </c>
      <c r="AK1325" s="175"/>
      <c r="AL1325" s="171"/>
    </row>
    <row r="1326" spans="1:38" x14ac:dyDescent="0.2">
      <c r="A1326">
        <v>828099</v>
      </c>
      <c r="B1326" t="s">
        <v>767</v>
      </c>
      <c r="C1326" t="s">
        <v>4226</v>
      </c>
      <c r="D1326" t="s">
        <v>144</v>
      </c>
      <c r="E1326" t="s">
        <v>94</v>
      </c>
      <c r="F1326" t="s">
        <v>67</v>
      </c>
      <c r="G1326" t="s">
        <v>128</v>
      </c>
      <c r="H1326">
        <v>-60</v>
      </c>
      <c r="I1326">
        <v>-60</v>
      </c>
      <c r="J1326">
        <v>-60</v>
      </c>
      <c r="K1326">
        <v>-60</v>
      </c>
      <c r="L1326">
        <v>-60</v>
      </c>
      <c r="M1326">
        <v>-60</v>
      </c>
      <c r="N1326">
        <v>-60</v>
      </c>
      <c r="O1326">
        <v>-60</v>
      </c>
      <c r="P1326">
        <v>-60</v>
      </c>
      <c r="Q1326">
        <v>-60</v>
      </c>
      <c r="R1326">
        <v>-60</v>
      </c>
      <c r="S1326">
        <v>-60</v>
      </c>
      <c r="T1326">
        <v>-60</v>
      </c>
      <c r="U1326">
        <v>-60</v>
      </c>
      <c r="V1326">
        <v>-60</v>
      </c>
      <c r="W1326">
        <v>-60</v>
      </c>
      <c r="X1326">
        <v>-60</v>
      </c>
      <c r="Y1326">
        <v>-60</v>
      </c>
      <c r="Z1326">
        <v>-60</v>
      </c>
      <c r="AA1326">
        <v>-60</v>
      </c>
      <c r="AC1326" s="180" t="str">
        <f t="shared" si="73"/>
        <v>828099-BLACK-L</v>
      </c>
      <c r="AD1326" s="181">
        <f>IF(B1326="NET","",IF(B1326="","",IFERROR(VLOOKUP(AC1326,EAN!$A:$B,2,FALSE),"MANGLER - MÅ OPPDATERE EAN-FANEN")))</f>
        <v>7048652277930</v>
      </c>
      <c r="AE1326" s="180">
        <f t="shared" si="71"/>
        <v>-60</v>
      </c>
      <c r="AF1326" s="180">
        <f t="shared" si="72"/>
        <v>-60</v>
      </c>
      <c r="AH1326" s="133">
        <f>IF(B1326="NET","",IFERROR(VLOOKUP(AD1326,'2) Order Form'!$W$9:$W$684,1,FALSE),"Ikke med I order form"))</f>
        <v>7048652277930</v>
      </c>
      <c r="AK1326" s="175"/>
      <c r="AL1326" s="171"/>
    </row>
    <row r="1327" spans="1:38" x14ac:dyDescent="0.2">
      <c r="A1327">
        <v>828099</v>
      </c>
      <c r="B1327" t="s">
        <v>767</v>
      </c>
      <c r="C1327" t="s">
        <v>4226</v>
      </c>
      <c r="D1327" t="s">
        <v>145</v>
      </c>
      <c r="E1327" t="s">
        <v>94</v>
      </c>
      <c r="F1327" t="s">
        <v>68</v>
      </c>
      <c r="G1327" t="s">
        <v>128</v>
      </c>
      <c r="H1327">
        <v>-102</v>
      </c>
      <c r="I1327">
        <v>-102</v>
      </c>
      <c r="J1327">
        <v>-102</v>
      </c>
      <c r="K1327">
        <v>-102</v>
      </c>
      <c r="L1327">
        <v>-102</v>
      </c>
      <c r="M1327">
        <v>-102</v>
      </c>
      <c r="N1327">
        <v>-102</v>
      </c>
      <c r="O1327">
        <v>-102</v>
      </c>
      <c r="P1327">
        <v>-102</v>
      </c>
      <c r="Q1327">
        <v>-102</v>
      </c>
      <c r="R1327">
        <v>-102</v>
      </c>
      <c r="S1327">
        <v>-102</v>
      </c>
      <c r="T1327">
        <v>-102</v>
      </c>
      <c r="U1327">
        <v>-102</v>
      </c>
      <c r="V1327">
        <v>-102</v>
      </c>
      <c r="W1327">
        <v>-102</v>
      </c>
      <c r="X1327">
        <v>-102</v>
      </c>
      <c r="Y1327">
        <v>-102</v>
      </c>
      <c r="Z1327">
        <v>-102</v>
      </c>
      <c r="AA1327">
        <v>-102</v>
      </c>
      <c r="AC1327" s="180" t="str">
        <f t="shared" si="73"/>
        <v>828099-BLACK-XL</v>
      </c>
      <c r="AD1327" s="181">
        <f>IF(B1327="NET","",IF(B1327="","",IFERROR(VLOOKUP(AC1327,EAN!$A:$B,2,FALSE),"MANGLER - MÅ OPPDATERE EAN-FANEN")))</f>
        <v>7048652277961</v>
      </c>
      <c r="AE1327" s="180">
        <f t="shared" si="71"/>
        <v>-102</v>
      </c>
      <c r="AF1327" s="180">
        <f t="shared" si="72"/>
        <v>-102</v>
      </c>
      <c r="AH1327" s="149">
        <f>IF(B1327="NET","",IFERROR(VLOOKUP(AD1327,'2) Order Form'!$W$9:$W$684,1,FALSE),"Ikke med I order form"))</f>
        <v>7048652277961</v>
      </c>
      <c r="AI1327" s="171"/>
      <c r="AJ1327" s="171"/>
      <c r="AK1327" s="175"/>
      <c r="AL1327" s="171"/>
    </row>
    <row r="1328" spans="1:38" x14ac:dyDescent="0.2">
      <c r="A1328">
        <v>828099</v>
      </c>
      <c r="B1328" t="s">
        <v>767</v>
      </c>
      <c r="C1328" t="s">
        <v>4226</v>
      </c>
      <c r="D1328" t="s">
        <v>414</v>
      </c>
      <c r="E1328" t="s">
        <v>134</v>
      </c>
      <c r="F1328" t="s">
        <v>8</v>
      </c>
      <c r="G1328" t="s">
        <v>128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C1328" s="180" t="str">
        <f t="shared" si="73"/>
        <v>828099-BTWHT-S</v>
      </c>
      <c r="AD1328" s="181">
        <f>IF(B1328="NET","",IF(B1328="","",IFERROR(VLOOKUP(AC1328,EAN!$A:$B,2,FALSE),"MANGLER - MÅ OPPDATERE EAN-FANEN")))</f>
        <v>7048652277992</v>
      </c>
      <c r="AE1328" s="180">
        <f t="shared" si="71"/>
        <v>0</v>
      </c>
      <c r="AF1328" s="180">
        <f t="shared" si="72"/>
        <v>0</v>
      </c>
      <c r="AH1328" s="149">
        <f>IF(B1328="NET","",IFERROR(VLOOKUP(AD1328,'2) Order Form'!$W$9:$W$684,1,FALSE),"Ikke med I order form"))</f>
        <v>7048652277992</v>
      </c>
      <c r="AI1328" s="171"/>
      <c r="AJ1328" s="171"/>
      <c r="AK1328" s="175"/>
      <c r="AL1328" s="171"/>
    </row>
    <row r="1329" spans="1:38" x14ac:dyDescent="0.2">
      <c r="A1329">
        <v>828099</v>
      </c>
      <c r="B1329" t="s">
        <v>767</v>
      </c>
      <c r="C1329" t="s">
        <v>4226</v>
      </c>
      <c r="D1329" t="s">
        <v>170</v>
      </c>
      <c r="E1329" t="s">
        <v>134</v>
      </c>
      <c r="F1329" t="s">
        <v>7</v>
      </c>
      <c r="G1329" t="s">
        <v>128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C1329" s="180" t="str">
        <f t="shared" si="73"/>
        <v>828099-BTWHT-M</v>
      </c>
      <c r="AD1329" s="181">
        <f>IF(B1329="NET","",IF(B1329="","",IFERROR(VLOOKUP(AC1329,EAN!$A:$B,2,FALSE),"MANGLER - MÅ OPPDATERE EAN-FANEN")))</f>
        <v>7048652277985</v>
      </c>
      <c r="AE1329" s="180">
        <f t="shared" si="71"/>
        <v>0</v>
      </c>
      <c r="AF1329" s="180">
        <f t="shared" si="72"/>
        <v>0</v>
      </c>
      <c r="AH1329" s="149">
        <f>IF(B1329="NET","",IFERROR(VLOOKUP(AD1329,'2) Order Form'!$W$9:$W$684,1,FALSE),"Ikke med I order form"))</f>
        <v>7048652277985</v>
      </c>
      <c r="AI1329" s="171"/>
      <c r="AJ1329" s="171"/>
      <c r="AK1329" s="175"/>
      <c r="AL1329" s="171"/>
    </row>
    <row r="1330" spans="1:38" x14ac:dyDescent="0.2">
      <c r="A1330">
        <v>828099</v>
      </c>
      <c r="B1330" t="s">
        <v>767</v>
      </c>
      <c r="C1330" t="s">
        <v>4226</v>
      </c>
      <c r="D1330" t="s">
        <v>171</v>
      </c>
      <c r="E1330" t="s">
        <v>134</v>
      </c>
      <c r="F1330" t="s">
        <v>67</v>
      </c>
      <c r="G1330" t="s">
        <v>128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C1330" s="180" t="str">
        <f t="shared" si="73"/>
        <v>828099-BTWHT-L</v>
      </c>
      <c r="AD1330" s="181">
        <f>IF(B1330="NET","",IF(B1330="","",IFERROR(VLOOKUP(AC1330,EAN!$A:$B,2,FALSE),"MANGLER - MÅ OPPDATERE EAN-FANEN")))</f>
        <v>7048652277978</v>
      </c>
      <c r="AE1330" s="180">
        <f t="shared" si="71"/>
        <v>0</v>
      </c>
      <c r="AF1330" s="180">
        <f t="shared" si="72"/>
        <v>0</v>
      </c>
      <c r="AH1330" s="149">
        <f>IF(B1330="NET","",IFERROR(VLOOKUP(AD1330,'2) Order Form'!$W$9:$W$684,1,FALSE),"Ikke med I order form"))</f>
        <v>7048652277978</v>
      </c>
      <c r="AI1330" s="171"/>
      <c r="AJ1330" s="171"/>
      <c r="AK1330" s="175"/>
      <c r="AL1330" s="171"/>
    </row>
    <row r="1331" spans="1:38" x14ac:dyDescent="0.2">
      <c r="A1331">
        <v>828099</v>
      </c>
      <c r="B1331" t="s">
        <v>767</v>
      </c>
      <c r="C1331" t="s">
        <v>4226</v>
      </c>
      <c r="D1331" t="s">
        <v>693</v>
      </c>
      <c r="E1331" t="s">
        <v>134</v>
      </c>
      <c r="F1331" t="s">
        <v>68</v>
      </c>
      <c r="G1331" t="s">
        <v>128</v>
      </c>
      <c r="H1331">
        <v>6</v>
      </c>
      <c r="I1331">
        <v>6</v>
      </c>
      <c r="J1331">
        <v>6</v>
      </c>
      <c r="K1331">
        <v>6</v>
      </c>
      <c r="L1331">
        <v>6</v>
      </c>
      <c r="M1331">
        <v>6</v>
      </c>
      <c r="N1331">
        <v>6</v>
      </c>
      <c r="O1331">
        <v>6</v>
      </c>
      <c r="P1331">
        <v>6</v>
      </c>
      <c r="Q1331">
        <v>6</v>
      </c>
      <c r="R1331">
        <v>6</v>
      </c>
      <c r="S1331">
        <v>6</v>
      </c>
      <c r="T1331">
        <v>6</v>
      </c>
      <c r="U1331">
        <v>6</v>
      </c>
      <c r="V1331">
        <v>6</v>
      </c>
      <c r="W1331">
        <v>6</v>
      </c>
      <c r="X1331">
        <v>6</v>
      </c>
      <c r="Y1331">
        <v>6</v>
      </c>
      <c r="Z1331">
        <v>6</v>
      </c>
      <c r="AA1331">
        <v>6</v>
      </c>
      <c r="AC1331" s="180" t="str">
        <f t="shared" si="73"/>
        <v>828099-BTWHT-XL</v>
      </c>
      <c r="AD1331" s="181">
        <f>IF(B1331="NET","",IF(B1331="","",IFERROR(VLOOKUP(AC1331,EAN!$A:$B,2,FALSE),"MANGLER - MÅ OPPDATERE EAN-FANEN")))</f>
        <v>7048652278005</v>
      </c>
      <c r="AE1331" s="180">
        <f t="shared" si="71"/>
        <v>6</v>
      </c>
      <c r="AF1331" s="180">
        <f t="shared" si="72"/>
        <v>6</v>
      </c>
      <c r="AH1331" s="149">
        <f>IF(B1331="NET","",IFERROR(VLOOKUP(AD1331,'2) Order Form'!$W$9:$W$684,1,FALSE),"Ikke med I order form"))</f>
        <v>7048652278005</v>
      </c>
      <c r="AI1331" s="171"/>
      <c r="AJ1331" s="171"/>
      <c r="AK1331" s="175"/>
      <c r="AL1331" s="171"/>
    </row>
    <row r="1332" spans="1:38" x14ac:dyDescent="0.2">
      <c r="A1332">
        <v>828099</v>
      </c>
      <c r="B1332" t="s">
        <v>767</v>
      </c>
      <c r="C1332" t="s">
        <v>4226</v>
      </c>
      <c r="D1332" t="s">
        <v>212</v>
      </c>
      <c r="E1332" t="s">
        <v>204</v>
      </c>
      <c r="F1332" t="s">
        <v>8</v>
      </c>
      <c r="G1332" t="s">
        <v>401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C1332" s="180" t="str">
        <f t="shared" si="73"/>
        <v>828099-FOGRN-S</v>
      </c>
      <c r="AD1332" s="181">
        <f>IF(B1332="NET","",IF(B1332="","",IFERROR(VLOOKUP(AC1332,EAN!$A:$B,2,FALSE),"MANGLER - MÅ OPPDATERE EAN-FANEN")))</f>
        <v>7048652536679</v>
      </c>
      <c r="AE1332" s="180">
        <f t="shared" si="71"/>
        <v>0</v>
      </c>
      <c r="AF1332" s="180">
        <f t="shared" si="72"/>
        <v>0</v>
      </c>
      <c r="AH1332" s="149">
        <f>IF(B1332="NET","",IFERROR(VLOOKUP(AD1332,'2) Order Form'!$W$9:$W$684,1,FALSE),"Ikke med I order form"))</f>
        <v>7048652536679</v>
      </c>
      <c r="AI1332" s="171"/>
      <c r="AJ1332" s="171"/>
      <c r="AK1332" s="175"/>
      <c r="AL1332" s="171"/>
    </row>
    <row r="1333" spans="1:38" x14ac:dyDescent="0.2">
      <c r="A1333">
        <v>828099</v>
      </c>
      <c r="B1333" t="s">
        <v>767</v>
      </c>
      <c r="C1333" t="s">
        <v>4226</v>
      </c>
      <c r="D1333" t="s">
        <v>213</v>
      </c>
      <c r="E1333" t="s">
        <v>204</v>
      </c>
      <c r="F1333" t="s">
        <v>7</v>
      </c>
      <c r="G1333" t="s">
        <v>401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C1333" s="180" t="str">
        <f t="shared" si="73"/>
        <v>828099-FOGRN-M</v>
      </c>
      <c r="AD1333" s="181">
        <f>IF(B1333="NET","",IF(B1333="","",IFERROR(VLOOKUP(AC1333,EAN!$A:$B,2,FALSE),"MANGLER - MÅ OPPDATERE EAN-FANEN")))</f>
        <v>7048652536662</v>
      </c>
      <c r="AE1333" s="180">
        <f t="shared" si="71"/>
        <v>0</v>
      </c>
      <c r="AF1333" s="180">
        <f t="shared" si="72"/>
        <v>0</v>
      </c>
      <c r="AH1333" s="133">
        <f>IF(B1333="NET","",IFERROR(VLOOKUP(AD1333,'2) Order Form'!$W$9:$W$684,1,FALSE),"Ikke med I order form"))</f>
        <v>7048652536662</v>
      </c>
      <c r="AK1333" s="175"/>
      <c r="AL1333" s="171"/>
    </row>
    <row r="1334" spans="1:38" x14ac:dyDescent="0.2">
      <c r="A1334">
        <v>828099</v>
      </c>
      <c r="B1334" t="s">
        <v>767</v>
      </c>
      <c r="C1334" t="s">
        <v>4226</v>
      </c>
      <c r="D1334" t="s">
        <v>214</v>
      </c>
      <c r="E1334" t="s">
        <v>204</v>
      </c>
      <c r="F1334" t="s">
        <v>67</v>
      </c>
      <c r="G1334" t="s">
        <v>401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C1334" s="180" t="str">
        <f t="shared" si="73"/>
        <v>828099-FOGRN-L</v>
      </c>
      <c r="AD1334" s="181">
        <f>IF(B1334="NET","",IF(B1334="","",IFERROR(VLOOKUP(AC1334,EAN!$A:$B,2,FALSE),"MANGLER - MÅ OPPDATERE EAN-FANEN")))</f>
        <v>7048652536655</v>
      </c>
      <c r="AE1334" s="180">
        <f t="shared" si="71"/>
        <v>0</v>
      </c>
      <c r="AF1334" s="180">
        <f t="shared" si="72"/>
        <v>0</v>
      </c>
      <c r="AH1334" s="149">
        <f>IF(B1334="NET","",IFERROR(VLOOKUP(AD1334,'2) Order Form'!$W$9:$W$684,1,FALSE),"Ikke med I order form"))</f>
        <v>7048652536655</v>
      </c>
      <c r="AI1334" s="171"/>
      <c r="AJ1334" s="171"/>
      <c r="AK1334" s="175"/>
      <c r="AL1334" s="171"/>
    </row>
    <row r="1335" spans="1:38" x14ac:dyDescent="0.2">
      <c r="A1335">
        <v>828099</v>
      </c>
      <c r="B1335" t="s">
        <v>767</v>
      </c>
      <c r="C1335" t="s">
        <v>4226</v>
      </c>
      <c r="D1335" t="s">
        <v>215</v>
      </c>
      <c r="E1335" t="s">
        <v>204</v>
      </c>
      <c r="F1335" t="s">
        <v>68</v>
      </c>
      <c r="G1335" t="s">
        <v>401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C1335" s="180" t="str">
        <f t="shared" si="73"/>
        <v>828099-FOGRN-XL</v>
      </c>
      <c r="AD1335" s="181">
        <f>IF(B1335="NET","",IF(B1335="","",IFERROR(VLOOKUP(AC1335,EAN!$A:$B,2,FALSE),"MANGLER - MÅ OPPDATERE EAN-FANEN")))</f>
        <v>7048652536686</v>
      </c>
      <c r="AE1335" s="180">
        <f t="shared" si="71"/>
        <v>0</v>
      </c>
      <c r="AF1335" s="180">
        <f t="shared" si="72"/>
        <v>0</v>
      </c>
      <c r="AH1335" s="149">
        <f>IF(B1335="NET","",IFERROR(VLOOKUP(AD1335,'2) Order Form'!$W$9:$W$684,1,FALSE),"Ikke med I order form"))</f>
        <v>7048652536686</v>
      </c>
      <c r="AI1335" s="171"/>
      <c r="AJ1335" s="171"/>
      <c r="AK1335" s="175"/>
      <c r="AL1335" s="171"/>
    </row>
    <row r="1336" spans="1:38" x14ac:dyDescent="0.2">
      <c r="A1336">
        <v>828099</v>
      </c>
      <c r="B1336" t="s">
        <v>767</v>
      </c>
      <c r="C1336" t="s">
        <v>4226</v>
      </c>
      <c r="D1336" t="s">
        <v>162</v>
      </c>
      <c r="E1336" t="s">
        <v>133</v>
      </c>
      <c r="F1336" t="s">
        <v>8</v>
      </c>
      <c r="G1336" t="s">
        <v>401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C1336" s="180" t="str">
        <f t="shared" si="73"/>
        <v>828099-ONBLU-S</v>
      </c>
      <c r="AD1336" s="181">
        <f>IF(B1336="NET","",IF(B1336="","",IFERROR(VLOOKUP(AC1336,EAN!$A:$B,2,FALSE),"MANGLER - MÅ OPPDATERE EAN-FANEN")))</f>
        <v>7048652278074</v>
      </c>
      <c r="AE1336" s="180">
        <f t="shared" si="71"/>
        <v>0</v>
      </c>
      <c r="AF1336" s="180">
        <f t="shared" si="72"/>
        <v>0</v>
      </c>
      <c r="AH1336" s="133" t="str">
        <f>IF(B1336="NET","",IFERROR(VLOOKUP(AD1336,'2) Order Form'!$W$9:$W$684,1,FALSE),"Ikke med I order form"))</f>
        <v>Ikke med I order form</v>
      </c>
      <c r="AK1336" s="175"/>
      <c r="AL1336" s="171"/>
    </row>
    <row r="1337" spans="1:38" x14ac:dyDescent="0.2">
      <c r="A1337">
        <v>828099</v>
      </c>
      <c r="B1337" t="s">
        <v>767</v>
      </c>
      <c r="C1337" t="s">
        <v>4226</v>
      </c>
      <c r="D1337" t="s">
        <v>163</v>
      </c>
      <c r="E1337" t="s">
        <v>133</v>
      </c>
      <c r="F1337" t="s">
        <v>7</v>
      </c>
      <c r="G1337" t="s">
        <v>401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C1337" s="180" t="str">
        <f t="shared" si="73"/>
        <v>828099-ONBLU-M</v>
      </c>
      <c r="AD1337" s="181">
        <f>IF(B1337="NET","",IF(B1337="","",IFERROR(VLOOKUP(AC1337,EAN!$A:$B,2,FALSE),"MANGLER - MÅ OPPDATERE EAN-FANEN")))</f>
        <v>7048652278067</v>
      </c>
      <c r="AE1337" s="180">
        <f t="shared" si="71"/>
        <v>0</v>
      </c>
      <c r="AF1337" s="180">
        <f t="shared" si="72"/>
        <v>0</v>
      </c>
      <c r="AH1337" s="133" t="str">
        <f>IF(B1337="NET","",IFERROR(VLOOKUP(AD1337,'2) Order Form'!$W$9:$W$684,1,FALSE),"Ikke med I order form"))</f>
        <v>Ikke med I order form</v>
      </c>
      <c r="AK1337" s="175"/>
      <c r="AL1337" s="171"/>
    </row>
    <row r="1338" spans="1:38" x14ac:dyDescent="0.2">
      <c r="A1338">
        <v>828099</v>
      </c>
      <c r="B1338" t="s">
        <v>767</v>
      </c>
      <c r="C1338" t="s">
        <v>4226</v>
      </c>
      <c r="D1338" t="s">
        <v>164</v>
      </c>
      <c r="E1338" t="s">
        <v>133</v>
      </c>
      <c r="F1338" t="s">
        <v>67</v>
      </c>
      <c r="G1338" t="s">
        <v>401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C1338" s="180" t="str">
        <f t="shared" si="73"/>
        <v>828099-ONBLU-L</v>
      </c>
      <c r="AD1338" s="181">
        <f>IF(B1338="NET","",IF(B1338="","",IFERROR(VLOOKUP(AC1338,EAN!$A:$B,2,FALSE),"MANGLER - MÅ OPPDATERE EAN-FANEN")))</f>
        <v>7048652278050</v>
      </c>
      <c r="AE1338" s="180">
        <f t="shared" si="71"/>
        <v>0</v>
      </c>
      <c r="AF1338" s="180">
        <f t="shared" si="72"/>
        <v>0</v>
      </c>
      <c r="AH1338" s="133" t="str">
        <f>IF(B1338="NET","",IFERROR(VLOOKUP(AD1338,'2) Order Form'!$W$9:$W$684,1,FALSE),"Ikke med I order form"))</f>
        <v>Ikke med I order form</v>
      </c>
      <c r="AK1338" s="175"/>
      <c r="AL1338" s="171"/>
    </row>
    <row r="1339" spans="1:38" x14ac:dyDescent="0.2">
      <c r="A1339">
        <v>828099</v>
      </c>
      <c r="B1339" t="s">
        <v>767</v>
      </c>
      <c r="C1339" t="s">
        <v>4226</v>
      </c>
      <c r="D1339" t="s">
        <v>165</v>
      </c>
      <c r="E1339" t="s">
        <v>133</v>
      </c>
      <c r="F1339" t="s">
        <v>68</v>
      </c>
      <c r="G1339" t="s">
        <v>401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C1339" s="180" t="str">
        <f t="shared" si="73"/>
        <v>828099-ONBLU-XL</v>
      </c>
      <c r="AD1339" s="181">
        <f>IF(B1339="NET","",IF(B1339="","",IFERROR(VLOOKUP(AC1339,EAN!$A:$B,2,FALSE),"MANGLER - MÅ OPPDATERE EAN-FANEN")))</f>
        <v>7048652278081</v>
      </c>
      <c r="AE1339" s="180">
        <f t="shared" si="71"/>
        <v>0</v>
      </c>
      <c r="AF1339" s="180">
        <f t="shared" si="72"/>
        <v>0</v>
      </c>
      <c r="AH1339" s="149" t="str">
        <f>IF(B1339="NET","",IFERROR(VLOOKUP(AD1339,'2) Order Form'!$W$9:$W$684,1,FALSE),"Ikke med I order form"))</f>
        <v>Ikke med I order form</v>
      </c>
      <c r="AI1339" s="171"/>
      <c r="AJ1339" s="171"/>
      <c r="AK1339" s="175"/>
      <c r="AL1339" s="171"/>
    </row>
    <row r="1340" spans="1:38" x14ac:dyDescent="0.2">
      <c r="A1340">
        <v>828099</v>
      </c>
      <c r="B1340" t="s">
        <v>767</v>
      </c>
      <c r="C1340" t="s">
        <v>4226</v>
      </c>
      <c r="D1340" t="s">
        <v>152</v>
      </c>
      <c r="E1340" t="s">
        <v>102</v>
      </c>
      <c r="F1340" t="s">
        <v>8</v>
      </c>
      <c r="G1340" t="s">
        <v>401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C1340" s="180" t="str">
        <f t="shared" si="73"/>
        <v>828099-TEAL-S</v>
      </c>
      <c r="AD1340" s="181">
        <f>IF(B1340="NET","",IF(B1340="","",IFERROR(VLOOKUP(AC1340,EAN!$A:$B,2,FALSE),"MANGLER - MÅ OPPDATERE EAN-FANEN")))</f>
        <v>7048652536716</v>
      </c>
      <c r="AE1340" s="180">
        <f t="shared" si="71"/>
        <v>0</v>
      </c>
      <c r="AF1340" s="180">
        <f t="shared" si="72"/>
        <v>0</v>
      </c>
      <c r="AH1340" s="149" t="str">
        <f>IF(B1340="NET","",IFERROR(VLOOKUP(AD1340,'2) Order Form'!$W$9:$W$684,1,FALSE),"Ikke med I order form"))</f>
        <v>Ikke med I order form</v>
      </c>
      <c r="AI1340" s="171"/>
      <c r="AJ1340" s="171"/>
      <c r="AK1340" s="175"/>
      <c r="AL1340" s="171"/>
    </row>
    <row r="1341" spans="1:38" x14ac:dyDescent="0.2">
      <c r="A1341">
        <v>828099</v>
      </c>
      <c r="B1341" t="s">
        <v>767</v>
      </c>
      <c r="C1341" t="s">
        <v>4226</v>
      </c>
      <c r="D1341" t="s">
        <v>153</v>
      </c>
      <c r="E1341" t="s">
        <v>102</v>
      </c>
      <c r="F1341" t="s">
        <v>7</v>
      </c>
      <c r="G1341" t="s">
        <v>401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C1341" s="180" t="str">
        <f t="shared" si="73"/>
        <v>828099-TEAL-M</v>
      </c>
      <c r="AD1341" s="181">
        <f>IF(B1341="NET","",IF(B1341="","",IFERROR(VLOOKUP(AC1341,EAN!$A:$B,2,FALSE),"MANGLER - MÅ OPPDATERE EAN-FANEN")))</f>
        <v>7048652536709</v>
      </c>
      <c r="AE1341" s="180">
        <f t="shared" si="71"/>
        <v>0</v>
      </c>
      <c r="AF1341" s="180">
        <f t="shared" si="72"/>
        <v>0</v>
      </c>
      <c r="AH1341" s="133" t="str">
        <f>IF(B1341="NET","",IFERROR(VLOOKUP(AD1341,'2) Order Form'!$W$9:$W$684,1,FALSE),"Ikke med I order form"))</f>
        <v>Ikke med I order form</v>
      </c>
      <c r="AK1341" s="175"/>
      <c r="AL1341" s="171"/>
    </row>
    <row r="1342" spans="1:38" x14ac:dyDescent="0.2">
      <c r="A1342">
        <v>828099</v>
      </c>
      <c r="B1342" t="s">
        <v>767</v>
      </c>
      <c r="C1342" t="s">
        <v>4226</v>
      </c>
      <c r="D1342" t="s">
        <v>154</v>
      </c>
      <c r="E1342" t="s">
        <v>102</v>
      </c>
      <c r="F1342" t="s">
        <v>67</v>
      </c>
      <c r="G1342" t="s">
        <v>401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C1342" s="180" t="str">
        <f t="shared" si="73"/>
        <v>828099-TEAL-L</v>
      </c>
      <c r="AD1342" s="181">
        <f>IF(B1342="NET","",IF(B1342="","",IFERROR(VLOOKUP(AC1342,EAN!$A:$B,2,FALSE),"MANGLER - MÅ OPPDATERE EAN-FANEN")))</f>
        <v>7048652536693</v>
      </c>
      <c r="AE1342" s="180">
        <f t="shared" si="71"/>
        <v>0</v>
      </c>
      <c r="AF1342" s="180">
        <f t="shared" si="72"/>
        <v>0</v>
      </c>
      <c r="AH1342" s="149" t="str">
        <f>IF(B1342="NET","",IFERROR(VLOOKUP(AD1342,'2) Order Form'!$W$9:$W$684,1,FALSE),"Ikke med I order form"))</f>
        <v>Ikke med I order form</v>
      </c>
      <c r="AI1342" s="171"/>
      <c r="AJ1342" s="171"/>
      <c r="AK1342" s="175"/>
      <c r="AL1342" s="171"/>
    </row>
    <row r="1343" spans="1:38" x14ac:dyDescent="0.2">
      <c r="A1343">
        <v>828099</v>
      </c>
      <c r="B1343" t="s">
        <v>767</v>
      </c>
      <c r="C1343" t="s">
        <v>4226</v>
      </c>
      <c r="D1343" t="s">
        <v>526</v>
      </c>
      <c r="E1343" t="s">
        <v>102</v>
      </c>
      <c r="F1343" t="s">
        <v>68</v>
      </c>
      <c r="G1343" t="s">
        <v>401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C1343" s="180" t="str">
        <f t="shared" si="73"/>
        <v>828099-TEAL-XL</v>
      </c>
      <c r="AD1343" s="181">
        <f>IF(B1343="NET","",IF(B1343="","",IFERROR(VLOOKUP(AC1343,EAN!$A:$B,2,FALSE),"MANGLER - MÅ OPPDATERE EAN-FANEN")))</f>
        <v>7048652536723</v>
      </c>
      <c r="AE1343" s="180">
        <f t="shared" si="71"/>
        <v>0</v>
      </c>
      <c r="AF1343" s="180">
        <f t="shared" si="72"/>
        <v>0</v>
      </c>
      <c r="AH1343" s="149" t="str">
        <f>IF(B1343="NET","",IFERROR(VLOOKUP(AD1343,'2) Order Form'!$W$9:$W$684,1,FALSE),"Ikke med I order form"))</f>
        <v>Ikke med I order form</v>
      </c>
      <c r="AI1343" s="171"/>
      <c r="AJ1343" s="171"/>
      <c r="AK1343" s="175"/>
      <c r="AL1343" s="171"/>
    </row>
    <row r="1344" spans="1:38" x14ac:dyDescent="0.2">
      <c r="A1344" s="155">
        <v>828100</v>
      </c>
      <c r="B1344" t="s">
        <v>292</v>
      </c>
      <c r="H1344" s="155">
        <v>202137</v>
      </c>
      <c r="I1344" s="155">
        <v>202137</v>
      </c>
      <c r="J1344" s="155">
        <v>202137</v>
      </c>
      <c r="K1344" s="155">
        <v>202137</v>
      </c>
      <c r="L1344" s="155">
        <v>202137</v>
      </c>
      <c r="M1344" s="155">
        <v>202137</v>
      </c>
      <c r="N1344" s="155">
        <v>202137</v>
      </c>
      <c r="O1344" s="155">
        <v>202137</v>
      </c>
      <c r="P1344" s="155">
        <v>202137</v>
      </c>
      <c r="Q1344" s="155">
        <v>202137</v>
      </c>
      <c r="R1344" s="155">
        <v>202137</v>
      </c>
      <c r="S1344" s="155">
        <v>202137</v>
      </c>
      <c r="T1344" s="155">
        <v>202137</v>
      </c>
      <c r="U1344" s="155">
        <v>202137</v>
      </c>
      <c r="V1344" s="155">
        <v>202137</v>
      </c>
      <c r="W1344" s="155">
        <v>202137</v>
      </c>
      <c r="X1344" s="155">
        <v>202137</v>
      </c>
      <c r="Y1344" s="155">
        <v>202137</v>
      </c>
      <c r="Z1344" s="155">
        <v>202137</v>
      </c>
      <c r="AA1344" s="155">
        <v>202137</v>
      </c>
      <c r="AC1344" s="180" t="str">
        <f t="shared" si="73"/>
        <v>828100-</v>
      </c>
      <c r="AD1344" s="181" t="str">
        <f>IF(B1344="NET","",IF(B1344="","",IFERROR(VLOOKUP(AC1344,EAN!$A:$B,2,FALSE),"MANGLER - MÅ OPPDATERE EAN-FANEN")))</f>
        <v/>
      </c>
      <c r="AE1344" s="180">
        <f t="shared" si="71"/>
        <v>202137</v>
      </c>
      <c r="AF1344" s="180">
        <f t="shared" si="72"/>
        <v>202137</v>
      </c>
      <c r="AH1344" s="133" t="str">
        <f>IF(B1344="NET","",IFERROR(VLOOKUP(AD1344,'2) Order Form'!$W$9:$W$684,1,FALSE),"Ikke med I order form"))</f>
        <v/>
      </c>
      <c r="AK1344" s="175"/>
      <c r="AL1344" s="171"/>
    </row>
    <row r="1345" spans="1:38" x14ac:dyDescent="0.2">
      <c r="A1345">
        <v>828100</v>
      </c>
      <c r="B1345" t="s">
        <v>768</v>
      </c>
      <c r="C1345" t="s">
        <v>4226</v>
      </c>
      <c r="D1345" t="s">
        <v>4281</v>
      </c>
      <c r="E1345" t="s">
        <v>4282</v>
      </c>
      <c r="F1345" t="s">
        <v>69</v>
      </c>
      <c r="G1345" t="s">
        <v>128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C1345" s="180" t="str">
        <f t="shared" si="73"/>
        <v>828100-56002-XS</v>
      </c>
      <c r="AD1345" s="181" t="str">
        <f>IF(B1345="NET","",IF(B1345="","",IFERROR(VLOOKUP(AC1345,EAN!$A:$B,2,FALSE),"MANGLER - MÅ OPPDATERE EAN-FANEN")))</f>
        <v>MANGLER - MÅ OPPDATERE EAN-FANEN</v>
      </c>
      <c r="AE1345" s="180">
        <f t="shared" si="71"/>
        <v>0</v>
      </c>
      <c r="AF1345" s="180">
        <f t="shared" si="72"/>
        <v>0</v>
      </c>
      <c r="AH1345" s="133" t="str">
        <f>IF(B1345="NET","",IFERROR(VLOOKUP(AD1345,'2) Order Form'!$W$9:$W$684,1,FALSE),"Ikke med I order form"))</f>
        <v>Ikke med I order form</v>
      </c>
      <c r="AK1345" s="175"/>
      <c r="AL1345" s="171"/>
    </row>
    <row r="1346" spans="1:38" x14ac:dyDescent="0.2">
      <c r="A1346">
        <v>828100</v>
      </c>
      <c r="B1346" t="s">
        <v>768</v>
      </c>
      <c r="C1346" t="s">
        <v>4226</v>
      </c>
      <c r="D1346" t="s">
        <v>4283</v>
      </c>
      <c r="E1346" t="s">
        <v>4282</v>
      </c>
      <c r="F1346" t="s">
        <v>8</v>
      </c>
      <c r="G1346" t="s">
        <v>128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C1346" s="180" t="str">
        <f t="shared" si="73"/>
        <v>828100-56002-S</v>
      </c>
      <c r="AD1346" s="181" t="str">
        <f>IF(B1346="NET","",IF(B1346="","",IFERROR(VLOOKUP(AC1346,EAN!$A:$B,2,FALSE),"MANGLER - MÅ OPPDATERE EAN-FANEN")))</f>
        <v>MANGLER - MÅ OPPDATERE EAN-FANEN</v>
      </c>
      <c r="AE1346" s="180">
        <f t="shared" si="71"/>
        <v>0</v>
      </c>
      <c r="AF1346" s="180">
        <f t="shared" si="72"/>
        <v>0</v>
      </c>
      <c r="AH1346" s="133" t="str">
        <f>IF(B1346="NET","",IFERROR(VLOOKUP(AD1346,'2) Order Form'!$W$9:$W$684,1,FALSE),"Ikke med I order form"))</f>
        <v>Ikke med I order form</v>
      </c>
      <c r="AK1346" s="175"/>
      <c r="AL1346" s="171"/>
    </row>
    <row r="1347" spans="1:38" x14ac:dyDescent="0.2">
      <c r="A1347">
        <v>828100</v>
      </c>
      <c r="B1347" t="s">
        <v>768</v>
      </c>
      <c r="C1347" t="s">
        <v>4226</v>
      </c>
      <c r="D1347" t="s">
        <v>4284</v>
      </c>
      <c r="E1347" t="s">
        <v>4282</v>
      </c>
      <c r="F1347" t="s">
        <v>7</v>
      </c>
      <c r="G1347" t="s">
        <v>128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C1347" s="180" t="str">
        <f t="shared" si="73"/>
        <v>828100-56002-M</v>
      </c>
      <c r="AD1347" s="181" t="str">
        <f>IF(B1347="NET","",IF(B1347="","",IFERROR(VLOOKUP(AC1347,EAN!$A:$B,2,FALSE),"MANGLER - MÅ OPPDATERE EAN-FANEN")))</f>
        <v>MANGLER - MÅ OPPDATERE EAN-FANEN</v>
      </c>
      <c r="AE1347" s="180">
        <f t="shared" si="71"/>
        <v>0</v>
      </c>
      <c r="AF1347" s="180">
        <f t="shared" si="72"/>
        <v>0</v>
      </c>
      <c r="AH1347" s="149" t="str">
        <f>IF(B1347="NET","",IFERROR(VLOOKUP(AD1347,'2) Order Form'!$W$9:$W$684,1,FALSE),"Ikke med I order form"))</f>
        <v>Ikke med I order form</v>
      </c>
      <c r="AI1347" s="171"/>
      <c r="AJ1347" s="171"/>
      <c r="AK1347" s="175"/>
      <c r="AL1347" s="171"/>
    </row>
    <row r="1348" spans="1:38" x14ac:dyDescent="0.2">
      <c r="A1348">
        <v>828100</v>
      </c>
      <c r="B1348" t="s">
        <v>768</v>
      </c>
      <c r="C1348" t="s">
        <v>4226</v>
      </c>
      <c r="D1348" t="s">
        <v>4285</v>
      </c>
      <c r="E1348" t="s">
        <v>4282</v>
      </c>
      <c r="F1348" t="s">
        <v>67</v>
      </c>
      <c r="G1348" t="s">
        <v>128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C1348" s="180" t="str">
        <f t="shared" si="73"/>
        <v>828100-56002-L</v>
      </c>
      <c r="AD1348" s="181" t="str">
        <f>IF(B1348="NET","",IF(B1348="","",IFERROR(VLOOKUP(AC1348,EAN!$A:$B,2,FALSE),"MANGLER - MÅ OPPDATERE EAN-FANEN")))</f>
        <v>MANGLER - MÅ OPPDATERE EAN-FANEN</v>
      </c>
      <c r="AE1348" s="180">
        <f t="shared" si="71"/>
        <v>0</v>
      </c>
      <c r="AF1348" s="180">
        <f t="shared" si="72"/>
        <v>0</v>
      </c>
      <c r="AH1348" s="149" t="str">
        <f>IF(B1348="NET","",IFERROR(VLOOKUP(AD1348,'2) Order Form'!$W$9:$W$684,1,FALSE),"Ikke med I order form"))</f>
        <v>Ikke med I order form</v>
      </c>
      <c r="AI1348" s="171"/>
      <c r="AJ1348" s="171"/>
      <c r="AK1348" s="175"/>
      <c r="AL1348" s="171"/>
    </row>
    <row r="1349" spans="1:38" x14ac:dyDescent="0.2">
      <c r="A1349">
        <v>828100</v>
      </c>
      <c r="B1349" t="s">
        <v>768</v>
      </c>
      <c r="C1349" t="s">
        <v>4226</v>
      </c>
      <c r="D1349" t="s">
        <v>146</v>
      </c>
      <c r="E1349" t="s">
        <v>94</v>
      </c>
      <c r="F1349" t="s">
        <v>69</v>
      </c>
      <c r="G1349" t="s">
        <v>128</v>
      </c>
      <c r="H1349">
        <v>-30</v>
      </c>
      <c r="I1349">
        <v>-30</v>
      </c>
      <c r="J1349">
        <v>-30</v>
      </c>
      <c r="K1349">
        <v>-30</v>
      </c>
      <c r="L1349">
        <v>-30</v>
      </c>
      <c r="M1349">
        <v>-30</v>
      </c>
      <c r="N1349">
        <v>-30</v>
      </c>
      <c r="O1349">
        <v>-30</v>
      </c>
      <c r="P1349">
        <v>-30</v>
      </c>
      <c r="Q1349">
        <v>-30</v>
      </c>
      <c r="R1349">
        <v>-30</v>
      </c>
      <c r="S1349">
        <v>-30</v>
      </c>
      <c r="T1349">
        <v>-30</v>
      </c>
      <c r="U1349">
        <v>-30</v>
      </c>
      <c r="V1349">
        <v>-30</v>
      </c>
      <c r="W1349">
        <v>-30</v>
      </c>
      <c r="X1349">
        <v>-30</v>
      </c>
      <c r="Y1349">
        <v>-30</v>
      </c>
      <c r="Z1349">
        <v>-30</v>
      </c>
      <c r="AA1349">
        <v>-30</v>
      </c>
      <c r="AC1349" s="180" t="str">
        <f t="shared" si="73"/>
        <v>828100-BLACK-XS</v>
      </c>
      <c r="AD1349" s="181">
        <f>IF(B1349="NET","",IF(B1349="","",IFERROR(VLOOKUP(AC1349,EAN!$A:$B,2,FALSE),"MANGLER - MÅ OPPDATERE EAN-FANEN")))</f>
        <v>7048652278128</v>
      </c>
      <c r="AE1349" s="180">
        <f t="shared" ref="AE1349:AE1413" si="74">H1349</f>
        <v>-30</v>
      </c>
      <c r="AF1349" s="180">
        <f t="shared" ref="AF1349:AF1413" si="75">AA1349</f>
        <v>-30</v>
      </c>
      <c r="AH1349" s="133">
        <f>IF(B1349="NET","",IFERROR(VLOOKUP(AD1349,'2) Order Form'!$W$9:$W$684,1,FALSE),"Ikke med I order form"))</f>
        <v>7048652278128</v>
      </c>
      <c r="AK1349" s="175"/>
      <c r="AL1349" s="171"/>
    </row>
    <row r="1350" spans="1:38" x14ac:dyDescent="0.2">
      <c r="A1350">
        <v>828100</v>
      </c>
      <c r="B1350" t="s">
        <v>768</v>
      </c>
      <c r="C1350" t="s">
        <v>4226</v>
      </c>
      <c r="D1350" t="s">
        <v>142</v>
      </c>
      <c r="E1350" t="s">
        <v>94</v>
      </c>
      <c r="F1350" t="s">
        <v>8</v>
      </c>
      <c r="G1350" t="s">
        <v>128</v>
      </c>
      <c r="H1350">
        <v>-108</v>
      </c>
      <c r="I1350">
        <v>-108</v>
      </c>
      <c r="J1350">
        <v>-108</v>
      </c>
      <c r="K1350">
        <v>-108</v>
      </c>
      <c r="L1350">
        <v>-108</v>
      </c>
      <c r="M1350">
        <v>-108</v>
      </c>
      <c r="N1350">
        <v>-108</v>
      </c>
      <c r="O1350">
        <v>-108</v>
      </c>
      <c r="P1350">
        <v>-108</v>
      </c>
      <c r="Q1350">
        <v>-108</v>
      </c>
      <c r="R1350">
        <v>-108</v>
      </c>
      <c r="S1350">
        <v>-108</v>
      </c>
      <c r="T1350">
        <v>-108</v>
      </c>
      <c r="U1350">
        <v>-108</v>
      </c>
      <c r="V1350">
        <v>-108</v>
      </c>
      <c r="W1350">
        <v>-108</v>
      </c>
      <c r="X1350">
        <v>-108</v>
      </c>
      <c r="Y1350">
        <v>-108</v>
      </c>
      <c r="Z1350">
        <v>-108</v>
      </c>
      <c r="AA1350">
        <v>-108</v>
      </c>
      <c r="AC1350" s="180" t="str">
        <f t="shared" ref="AC1350:AC1414" si="76">CONCATENATE(A1350,"-",D1350)</f>
        <v>828100-BLACK-S</v>
      </c>
      <c r="AD1350" s="181">
        <f>IF(B1350="NET","",IF(B1350="","",IFERROR(VLOOKUP(AC1350,EAN!$A:$B,2,FALSE),"MANGLER - MÅ OPPDATERE EAN-FANEN")))</f>
        <v>7048652278111</v>
      </c>
      <c r="AE1350" s="180">
        <f t="shared" si="74"/>
        <v>-108</v>
      </c>
      <c r="AF1350" s="180">
        <f t="shared" si="75"/>
        <v>-108</v>
      </c>
      <c r="AH1350" s="149">
        <f>IF(B1350="NET","",IFERROR(VLOOKUP(AD1350,'2) Order Form'!$W$9:$W$684,1,FALSE),"Ikke med I order form"))</f>
        <v>7048652278111</v>
      </c>
      <c r="AI1350" s="171"/>
      <c r="AJ1350" s="171"/>
      <c r="AK1350" s="175"/>
      <c r="AL1350" s="171"/>
    </row>
    <row r="1351" spans="1:38" x14ac:dyDescent="0.2">
      <c r="A1351">
        <v>828100</v>
      </c>
      <c r="B1351" t="s">
        <v>768</v>
      </c>
      <c r="C1351" t="s">
        <v>4226</v>
      </c>
      <c r="D1351" t="s">
        <v>143</v>
      </c>
      <c r="E1351" t="s">
        <v>94</v>
      </c>
      <c r="F1351" t="s">
        <v>7</v>
      </c>
      <c r="G1351" t="s">
        <v>128</v>
      </c>
      <c r="H1351">
        <v>-210</v>
      </c>
      <c r="I1351">
        <v>-210</v>
      </c>
      <c r="J1351">
        <v>-210</v>
      </c>
      <c r="K1351">
        <v>-210</v>
      </c>
      <c r="L1351">
        <v>-210</v>
      </c>
      <c r="M1351">
        <v>-210</v>
      </c>
      <c r="N1351">
        <v>-210</v>
      </c>
      <c r="O1351">
        <v>-210</v>
      </c>
      <c r="P1351">
        <v>-210</v>
      </c>
      <c r="Q1351">
        <v>-210</v>
      </c>
      <c r="R1351">
        <v>-210</v>
      </c>
      <c r="S1351">
        <v>-210</v>
      </c>
      <c r="T1351">
        <v>-210</v>
      </c>
      <c r="U1351">
        <v>-210</v>
      </c>
      <c r="V1351">
        <v>-210</v>
      </c>
      <c r="W1351">
        <v>-210</v>
      </c>
      <c r="X1351">
        <v>-210</v>
      </c>
      <c r="Y1351">
        <v>-210</v>
      </c>
      <c r="Z1351">
        <v>-210</v>
      </c>
      <c r="AA1351">
        <v>-210</v>
      </c>
      <c r="AC1351" s="180" t="str">
        <f t="shared" si="76"/>
        <v>828100-BLACK-M</v>
      </c>
      <c r="AD1351" s="181">
        <f>IF(B1351="NET","",IF(B1351="","",IFERROR(VLOOKUP(AC1351,EAN!$A:$B,2,FALSE),"MANGLER - MÅ OPPDATERE EAN-FANEN")))</f>
        <v>7048652278104</v>
      </c>
      <c r="AE1351" s="180">
        <f t="shared" si="74"/>
        <v>-210</v>
      </c>
      <c r="AF1351" s="180">
        <f t="shared" si="75"/>
        <v>-210</v>
      </c>
      <c r="AH1351" s="133">
        <f>IF(B1351="NET","",IFERROR(VLOOKUP(AD1351,'2) Order Form'!$W$9:$W$684,1,FALSE),"Ikke med I order form"))</f>
        <v>7048652278104</v>
      </c>
      <c r="AK1351" s="175"/>
      <c r="AL1351" s="171"/>
    </row>
    <row r="1352" spans="1:38" x14ac:dyDescent="0.2">
      <c r="A1352">
        <v>828100</v>
      </c>
      <c r="B1352" t="s">
        <v>768</v>
      </c>
      <c r="C1352" t="s">
        <v>4226</v>
      </c>
      <c r="D1352" t="s">
        <v>144</v>
      </c>
      <c r="E1352" t="s">
        <v>94</v>
      </c>
      <c r="F1352" t="s">
        <v>67</v>
      </c>
      <c r="G1352" t="s">
        <v>128</v>
      </c>
      <c r="H1352">
        <v>-168</v>
      </c>
      <c r="I1352">
        <v>-168</v>
      </c>
      <c r="J1352">
        <v>-168</v>
      </c>
      <c r="K1352">
        <v>-168</v>
      </c>
      <c r="L1352">
        <v>-168</v>
      </c>
      <c r="M1352">
        <v>-168</v>
      </c>
      <c r="N1352">
        <v>-168</v>
      </c>
      <c r="O1352">
        <v>-168</v>
      </c>
      <c r="P1352">
        <v>-168</v>
      </c>
      <c r="Q1352">
        <v>-168</v>
      </c>
      <c r="R1352">
        <v>-168</v>
      </c>
      <c r="S1352">
        <v>-168</v>
      </c>
      <c r="T1352">
        <v>-168</v>
      </c>
      <c r="U1352">
        <v>-168</v>
      </c>
      <c r="V1352">
        <v>-168</v>
      </c>
      <c r="W1352">
        <v>-168</v>
      </c>
      <c r="X1352">
        <v>-168</v>
      </c>
      <c r="Y1352">
        <v>-168</v>
      </c>
      <c r="Z1352">
        <v>-168</v>
      </c>
      <c r="AA1352">
        <v>-168</v>
      </c>
      <c r="AC1352" s="180" t="str">
        <f t="shared" si="76"/>
        <v>828100-BLACK-L</v>
      </c>
      <c r="AD1352" s="181">
        <f>IF(B1352="NET","",IF(B1352="","",IFERROR(VLOOKUP(AC1352,EAN!$A:$B,2,FALSE),"MANGLER - MÅ OPPDATERE EAN-FANEN")))</f>
        <v>7048652278098</v>
      </c>
      <c r="AE1352" s="180">
        <f t="shared" si="74"/>
        <v>-168</v>
      </c>
      <c r="AF1352" s="180">
        <f t="shared" si="75"/>
        <v>-168</v>
      </c>
      <c r="AH1352" s="149">
        <f>IF(B1352="NET","",IFERROR(VLOOKUP(AD1352,'2) Order Form'!$W$9:$W$684,1,FALSE),"Ikke med I order form"))</f>
        <v>7048652278098</v>
      </c>
      <c r="AI1352" s="171"/>
      <c r="AJ1352" s="171"/>
      <c r="AK1352" s="175"/>
      <c r="AL1352" s="171"/>
    </row>
    <row r="1353" spans="1:38" x14ac:dyDescent="0.2">
      <c r="A1353">
        <v>828100</v>
      </c>
      <c r="B1353" t="s">
        <v>768</v>
      </c>
      <c r="C1353" t="s">
        <v>4226</v>
      </c>
      <c r="D1353" t="s">
        <v>413</v>
      </c>
      <c r="E1353" t="s">
        <v>134</v>
      </c>
      <c r="F1353" t="s">
        <v>69</v>
      </c>
      <c r="G1353" t="s">
        <v>128</v>
      </c>
      <c r="H1353">
        <v>12</v>
      </c>
      <c r="I1353">
        <v>12</v>
      </c>
      <c r="J1353">
        <v>12</v>
      </c>
      <c r="K1353">
        <v>12</v>
      </c>
      <c r="L1353">
        <v>12</v>
      </c>
      <c r="M1353">
        <v>12</v>
      </c>
      <c r="N1353">
        <v>12</v>
      </c>
      <c r="O1353">
        <v>12</v>
      </c>
      <c r="P1353">
        <v>12</v>
      </c>
      <c r="Q1353">
        <v>12</v>
      </c>
      <c r="R1353">
        <v>12</v>
      </c>
      <c r="S1353">
        <v>12</v>
      </c>
      <c r="T1353">
        <v>12</v>
      </c>
      <c r="U1353">
        <v>12</v>
      </c>
      <c r="V1353">
        <v>12</v>
      </c>
      <c r="W1353">
        <v>12</v>
      </c>
      <c r="X1353">
        <v>12</v>
      </c>
      <c r="Y1353">
        <v>12</v>
      </c>
      <c r="Z1353">
        <v>12</v>
      </c>
      <c r="AA1353">
        <v>12</v>
      </c>
      <c r="AC1353" s="180" t="str">
        <f t="shared" si="76"/>
        <v>828100-BTWHT-XS</v>
      </c>
      <c r="AD1353" s="181">
        <f>IF(B1353="NET","",IF(B1353="","",IFERROR(VLOOKUP(AC1353,EAN!$A:$B,2,FALSE),"MANGLER - MÅ OPPDATERE EAN-FANEN")))</f>
        <v>7048652278166</v>
      </c>
      <c r="AE1353" s="180">
        <f t="shared" si="74"/>
        <v>12</v>
      </c>
      <c r="AF1353" s="180">
        <f t="shared" si="75"/>
        <v>12</v>
      </c>
      <c r="AH1353" s="149">
        <f>IF(B1353="NET","",IFERROR(VLOOKUP(AD1353,'2) Order Form'!$W$9:$W$684,1,FALSE),"Ikke med I order form"))</f>
        <v>7048652278166</v>
      </c>
      <c r="AI1353" s="171"/>
      <c r="AJ1353" s="171"/>
      <c r="AK1353" s="175"/>
      <c r="AL1353" s="171"/>
    </row>
    <row r="1354" spans="1:38" x14ac:dyDescent="0.2">
      <c r="A1354">
        <v>828100</v>
      </c>
      <c r="B1354" t="s">
        <v>768</v>
      </c>
      <c r="C1354" t="s">
        <v>4226</v>
      </c>
      <c r="D1354" t="s">
        <v>414</v>
      </c>
      <c r="E1354" t="s">
        <v>134</v>
      </c>
      <c r="F1354" t="s">
        <v>8</v>
      </c>
      <c r="G1354" t="s">
        <v>128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C1354" s="180" t="str">
        <f t="shared" si="76"/>
        <v>828100-BTWHT-S</v>
      </c>
      <c r="AD1354" s="181">
        <f>IF(B1354="NET","",IF(B1354="","",IFERROR(VLOOKUP(AC1354,EAN!$A:$B,2,FALSE),"MANGLER - MÅ OPPDATERE EAN-FANEN")))</f>
        <v>7048652278159</v>
      </c>
      <c r="AE1354" s="180">
        <f t="shared" si="74"/>
        <v>0</v>
      </c>
      <c r="AF1354" s="180">
        <f t="shared" si="75"/>
        <v>0</v>
      </c>
      <c r="AH1354" s="149">
        <f>IF(B1354="NET","",IFERROR(VLOOKUP(AD1354,'2) Order Form'!$W$9:$W$684,1,FALSE),"Ikke med I order form"))</f>
        <v>7048652278159</v>
      </c>
      <c r="AI1354" s="171"/>
      <c r="AJ1354" s="171"/>
      <c r="AK1354" s="175"/>
      <c r="AL1354" s="171"/>
    </row>
    <row r="1355" spans="1:38" x14ac:dyDescent="0.2">
      <c r="A1355">
        <v>828100</v>
      </c>
      <c r="B1355" t="s">
        <v>768</v>
      </c>
      <c r="C1355" t="s">
        <v>4226</v>
      </c>
      <c r="D1355" t="s">
        <v>170</v>
      </c>
      <c r="E1355" t="s">
        <v>134</v>
      </c>
      <c r="F1355" t="s">
        <v>7</v>
      </c>
      <c r="G1355" t="s">
        <v>128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C1355" s="180" t="str">
        <f t="shared" si="76"/>
        <v>828100-BTWHT-M</v>
      </c>
      <c r="AD1355" s="181">
        <f>IF(B1355="NET","",IF(B1355="","",IFERROR(VLOOKUP(AC1355,EAN!$A:$B,2,FALSE),"MANGLER - MÅ OPPDATERE EAN-FANEN")))</f>
        <v>7048652278142</v>
      </c>
      <c r="AE1355" s="180">
        <f t="shared" si="74"/>
        <v>0</v>
      </c>
      <c r="AF1355" s="180">
        <f t="shared" si="75"/>
        <v>0</v>
      </c>
      <c r="AH1355" s="149">
        <f>IF(B1355="NET","",IFERROR(VLOOKUP(AD1355,'2) Order Form'!$W$9:$W$684,1,FALSE),"Ikke med I order form"))</f>
        <v>7048652278142</v>
      </c>
      <c r="AI1355" s="171"/>
      <c r="AJ1355" s="171"/>
      <c r="AK1355" s="175"/>
      <c r="AL1355" s="171"/>
    </row>
    <row r="1356" spans="1:38" x14ac:dyDescent="0.2">
      <c r="A1356">
        <v>828100</v>
      </c>
      <c r="B1356" t="s">
        <v>768</v>
      </c>
      <c r="C1356" t="s">
        <v>4226</v>
      </c>
      <c r="D1356" t="s">
        <v>171</v>
      </c>
      <c r="E1356" t="s">
        <v>134</v>
      </c>
      <c r="F1356" t="s">
        <v>67</v>
      </c>
      <c r="G1356" t="s">
        <v>128</v>
      </c>
      <c r="H1356">
        <v>36</v>
      </c>
      <c r="I1356">
        <v>36</v>
      </c>
      <c r="J1356">
        <v>36</v>
      </c>
      <c r="K1356">
        <v>36</v>
      </c>
      <c r="L1356">
        <v>36</v>
      </c>
      <c r="M1356">
        <v>36</v>
      </c>
      <c r="N1356">
        <v>36</v>
      </c>
      <c r="O1356">
        <v>36</v>
      </c>
      <c r="P1356">
        <v>36</v>
      </c>
      <c r="Q1356">
        <v>36</v>
      </c>
      <c r="R1356">
        <v>36</v>
      </c>
      <c r="S1356">
        <v>36</v>
      </c>
      <c r="T1356">
        <v>36</v>
      </c>
      <c r="U1356">
        <v>36</v>
      </c>
      <c r="V1356">
        <v>36</v>
      </c>
      <c r="W1356">
        <v>36</v>
      </c>
      <c r="X1356">
        <v>36</v>
      </c>
      <c r="Y1356">
        <v>36</v>
      </c>
      <c r="Z1356">
        <v>36</v>
      </c>
      <c r="AA1356">
        <v>36</v>
      </c>
      <c r="AC1356" s="180" t="str">
        <f t="shared" si="76"/>
        <v>828100-BTWHT-L</v>
      </c>
      <c r="AD1356" s="181">
        <f>IF(B1356="NET","",IF(B1356="","",IFERROR(VLOOKUP(AC1356,EAN!$A:$B,2,FALSE),"MANGLER - MÅ OPPDATERE EAN-FANEN")))</f>
        <v>7048652278135</v>
      </c>
      <c r="AE1356" s="180">
        <f t="shared" si="74"/>
        <v>36</v>
      </c>
      <c r="AF1356" s="180">
        <f t="shared" si="75"/>
        <v>36</v>
      </c>
      <c r="AH1356" s="133">
        <f>IF(B1356="NET","",IFERROR(VLOOKUP(AD1356,'2) Order Form'!$W$9:$W$684,1,FALSE),"Ikke med I order form"))</f>
        <v>7048652278135</v>
      </c>
      <c r="AK1356" s="175"/>
      <c r="AL1356" s="171"/>
    </row>
    <row r="1357" spans="1:38" x14ac:dyDescent="0.2">
      <c r="A1357">
        <v>828100</v>
      </c>
      <c r="B1357" t="s">
        <v>768</v>
      </c>
      <c r="C1357" t="s">
        <v>4226</v>
      </c>
      <c r="D1357" t="s">
        <v>697</v>
      </c>
      <c r="E1357" t="s">
        <v>204</v>
      </c>
      <c r="F1357" t="s">
        <v>69</v>
      </c>
      <c r="G1357" t="s">
        <v>401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C1357" s="180" t="str">
        <f t="shared" si="76"/>
        <v>828100-FOGRN-XS</v>
      </c>
      <c r="AD1357" s="181">
        <f>IF(B1357="NET","",IF(B1357="","",IFERROR(VLOOKUP(AC1357,EAN!$A:$B,2,FALSE),"MANGLER - MÅ OPPDATERE EAN-FANEN")))</f>
        <v>7048652536563</v>
      </c>
      <c r="AE1357" s="180">
        <f t="shared" si="74"/>
        <v>0</v>
      </c>
      <c r="AF1357" s="180">
        <f t="shared" si="75"/>
        <v>0</v>
      </c>
      <c r="AH1357" s="149" t="str">
        <f>IF(B1357="NET","",IFERROR(VLOOKUP(AD1357,'2) Order Form'!$W$9:$W$684,1,FALSE),"Ikke med I order form"))</f>
        <v>Ikke med I order form</v>
      </c>
      <c r="AI1357" s="171"/>
      <c r="AJ1357" s="171"/>
      <c r="AK1357" s="175"/>
      <c r="AL1357" s="171"/>
    </row>
    <row r="1358" spans="1:38" x14ac:dyDescent="0.2">
      <c r="A1358">
        <v>828100</v>
      </c>
      <c r="B1358" t="s">
        <v>768</v>
      </c>
      <c r="C1358" t="s">
        <v>4226</v>
      </c>
      <c r="D1358" t="s">
        <v>212</v>
      </c>
      <c r="E1358" t="s">
        <v>204</v>
      </c>
      <c r="F1358" t="s">
        <v>8</v>
      </c>
      <c r="G1358" t="s">
        <v>401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C1358" s="180" t="str">
        <f t="shared" si="76"/>
        <v>828100-FOGRN-S</v>
      </c>
      <c r="AD1358" s="181">
        <f>IF(B1358="NET","",IF(B1358="","",IFERROR(VLOOKUP(AC1358,EAN!$A:$B,2,FALSE),"MANGLER - MÅ OPPDATERE EAN-FANEN")))</f>
        <v>7048652536556</v>
      </c>
      <c r="AE1358" s="180">
        <f t="shared" si="74"/>
        <v>0</v>
      </c>
      <c r="AF1358" s="180">
        <f t="shared" si="75"/>
        <v>0</v>
      </c>
      <c r="AH1358" s="133" t="str">
        <f>IF(B1358="NET","",IFERROR(VLOOKUP(AD1358,'2) Order Form'!$W$9:$W$684,1,FALSE),"Ikke med I order form"))</f>
        <v>Ikke med I order form</v>
      </c>
      <c r="AK1358" s="175"/>
      <c r="AL1358" s="171"/>
    </row>
    <row r="1359" spans="1:38" x14ac:dyDescent="0.2">
      <c r="A1359">
        <v>828100</v>
      </c>
      <c r="B1359" t="s">
        <v>768</v>
      </c>
      <c r="C1359" t="s">
        <v>4226</v>
      </c>
      <c r="D1359" t="s">
        <v>213</v>
      </c>
      <c r="E1359" t="s">
        <v>204</v>
      </c>
      <c r="F1359" t="s">
        <v>7</v>
      </c>
      <c r="G1359" t="s">
        <v>401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C1359" s="180" t="str">
        <f t="shared" ref="AC1359" si="77">CONCATENATE(A1359,"-",D1359)</f>
        <v>828100-FOGRN-M</v>
      </c>
      <c r="AD1359" s="181">
        <f>IF(B1359="NET","",IF(B1359="","",IFERROR(VLOOKUP(AC1359,EAN!$A:$B,2,FALSE),"MANGLER - MÅ OPPDATERE EAN-FANEN")))</f>
        <v>7048652536549</v>
      </c>
      <c r="AE1359" s="180">
        <f t="shared" ref="AE1359" si="78">H1359</f>
        <v>0</v>
      </c>
      <c r="AF1359" s="180">
        <f t="shared" ref="AF1359" si="79">AA1359</f>
        <v>0</v>
      </c>
      <c r="AH1359" s="133" t="str">
        <f>IF(B1359="NET","",IFERROR(VLOOKUP(AD1359,'2) Order Form'!$W$9:$W$684,1,FALSE),"Ikke med I order form"))</f>
        <v>Ikke med I order form</v>
      </c>
      <c r="AK1359" s="175"/>
      <c r="AL1359" s="171"/>
    </row>
    <row r="1360" spans="1:38" x14ac:dyDescent="0.2">
      <c r="A1360">
        <v>828100</v>
      </c>
      <c r="B1360" t="s">
        <v>768</v>
      </c>
      <c r="C1360" t="s">
        <v>4226</v>
      </c>
      <c r="D1360" t="s">
        <v>214</v>
      </c>
      <c r="E1360" t="s">
        <v>204</v>
      </c>
      <c r="F1360" t="s">
        <v>67</v>
      </c>
      <c r="G1360" t="s">
        <v>401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C1360" s="180" t="str">
        <f t="shared" si="76"/>
        <v>828100-FOGRN-L</v>
      </c>
      <c r="AD1360" s="181">
        <f>IF(B1360="NET","",IF(B1360="","",IFERROR(VLOOKUP(AC1360,EAN!$A:$B,2,FALSE),"MANGLER - MÅ OPPDATERE EAN-FANEN")))</f>
        <v>7048652536532</v>
      </c>
      <c r="AE1360" s="180">
        <f t="shared" si="74"/>
        <v>0</v>
      </c>
      <c r="AF1360" s="180">
        <f t="shared" si="75"/>
        <v>0</v>
      </c>
      <c r="AH1360" s="149" t="str">
        <f>IF(B1360="NET","",IFERROR(VLOOKUP(AD1360,'2) Order Form'!$W$9:$W$684,1,FALSE),"Ikke med I order form"))</f>
        <v>Ikke med I order form</v>
      </c>
      <c r="AI1360" s="171"/>
      <c r="AJ1360" s="171"/>
      <c r="AK1360" s="175"/>
      <c r="AL1360" s="171"/>
    </row>
    <row r="1361" spans="1:38" x14ac:dyDescent="0.2">
      <c r="A1361">
        <v>828100</v>
      </c>
      <c r="B1361" t="s">
        <v>768</v>
      </c>
      <c r="C1361" t="s">
        <v>4226</v>
      </c>
      <c r="D1361" t="s">
        <v>221</v>
      </c>
      <c r="E1361" t="s">
        <v>101</v>
      </c>
      <c r="F1361" t="s">
        <v>69</v>
      </c>
      <c r="G1361" t="s">
        <v>401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C1361" s="180" t="str">
        <f t="shared" si="76"/>
        <v>828100-MARVL-XS</v>
      </c>
      <c r="AD1361" s="181">
        <f>IF(B1361="NET","",IF(B1361="","",IFERROR(VLOOKUP(AC1361,EAN!$A:$B,2,FALSE),"MANGLER - MÅ OPPDATERE EAN-FANEN")))</f>
        <v>7048652536600</v>
      </c>
      <c r="AE1361" s="180">
        <f t="shared" si="74"/>
        <v>0</v>
      </c>
      <c r="AF1361" s="180">
        <f t="shared" si="75"/>
        <v>0</v>
      </c>
      <c r="AH1361" s="149">
        <f>IF(B1361="NET","",IFERROR(VLOOKUP(AD1361,'2) Order Form'!$W$9:$W$684,1,FALSE),"Ikke med I order form"))</f>
        <v>7048652536600</v>
      </c>
      <c r="AI1361" s="171"/>
      <c r="AJ1361" s="171"/>
      <c r="AK1361" s="175"/>
      <c r="AL1361" s="171"/>
    </row>
    <row r="1362" spans="1:38" x14ac:dyDescent="0.2">
      <c r="A1362">
        <v>828100</v>
      </c>
      <c r="B1362" t="s">
        <v>768</v>
      </c>
      <c r="C1362" t="s">
        <v>4226</v>
      </c>
      <c r="D1362" t="s">
        <v>156</v>
      </c>
      <c r="E1362" t="s">
        <v>101</v>
      </c>
      <c r="F1362" t="s">
        <v>8</v>
      </c>
      <c r="G1362" t="s">
        <v>401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C1362" s="180" t="str">
        <f t="shared" si="76"/>
        <v>828100-MARVL-S</v>
      </c>
      <c r="AD1362" s="181">
        <f>IF(B1362="NET","",IF(B1362="","",IFERROR(VLOOKUP(AC1362,EAN!$A:$B,2,FALSE),"MANGLER - MÅ OPPDATERE EAN-FANEN")))</f>
        <v>7048652536594</v>
      </c>
      <c r="AE1362" s="180">
        <f t="shared" si="74"/>
        <v>0</v>
      </c>
      <c r="AF1362" s="180">
        <f t="shared" si="75"/>
        <v>0</v>
      </c>
      <c r="AH1362" s="149">
        <f>IF(B1362="NET","",IFERROR(VLOOKUP(AD1362,'2) Order Form'!$W$9:$W$684,1,FALSE),"Ikke med I order form"))</f>
        <v>7048652536594</v>
      </c>
      <c r="AI1362" s="171"/>
      <c r="AJ1362" s="171"/>
      <c r="AK1362" s="175"/>
      <c r="AL1362" s="171"/>
    </row>
    <row r="1363" spans="1:38" x14ac:dyDescent="0.2">
      <c r="A1363">
        <v>828100</v>
      </c>
      <c r="B1363" t="s">
        <v>768</v>
      </c>
      <c r="C1363" t="s">
        <v>4226</v>
      </c>
      <c r="D1363" t="s">
        <v>157</v>
      </c>
      <c r="E1363" t="s">
        <v>101</v>
      </c>
      <c r="F1363" t="s">
        <v>7</v>
      </c>
      <c r="G1363" t="s">
        <v>401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C1363" s="180" t="str">
        <f t="shared" si="76"/>
        <v>828100-MARVL-M</v>
      </c>
      <c r="AD1363" s="181">
        <f>IF(B1363="NET","",IF(B1363="","",IFERROR(VLOOKUP(AC1363,EAN!$A:$B,2,FALSE),"MANGLER - MÅ OPPDATERE EAN-FANEN")))</f>
        <v>7048652536587</v>
      </c>
      <c r="AE1363" s="180">
        <f t="shared" si="74"/>
        <v>0</v>
      </c>
      <c r="AF1363" s="180">
        <f t="shared" si="75"/>
        <v>0</v>
      </c>
      <c r="AH1363" s="149">
        <f>IF(B1363="NET","",IFERROR(VLOOKUP(AD1363,'2) Order Form'!$W$9:$W$684,1,FALSE),"Ikke med I order form"))</f>
        <v>7048652536587</v>
      </c>
      <c r="AI1363" s="171"/>
      <c r="AJ1363" s="171"/>
      <c r="AK1363" s="175"/>
      <c r="AL1363" s="171"/>
    </row>
    <row r="1364" spans="1:38" x14ac:dyDescent="0.2">
      <c r="A1364">
        <v>828100</v>
      </c>
      <c r="B1364" t="s">
        <v>768</v>
      </c>
      <c r="C1364" t="s">
        <v>4226</v>
      </c>
      <c r="D1364" t="s">
        <v>158</v>
      </c>
      <c r="E1364" t="s">
        <v>101</v>
      </c>
      <c r="F1364" t="s">
        <v>67</v>
      </c>
      <c r="G1364" t="s">
        <v>401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C1364" s="180" t="str">
        <f t="shared" si="76"/>
        <v>828100-MARVL-L</v>
      </c>
      <c r="AD1364" s="181">
        <f>IF(B1364="NET","",IF(B1364="","",IFERROR(VLOOKUP(AC1364,EAN!$A:$B,2,FALSE),"MANGLER - MÅ OPPDATERE EAN-FANEN")))</f>
        <v>7048652536570</v>
      </c>
      <c r="AE1364" s="180">
        <f t="shared" si="74"/>
        <v>0</v>
      </c>
      <c r="AF1364" s="180">
        <f t="shared" si="75"/>
        <v>0</v>
      </c>
      <c r="AH1364" s="133">
        <f>IF(B1364="NET","",IFERROR(VLOOKUP(AD1364,'2) Order Form'!$W$9:$W$684,1,FALSE),"Ikke med I order form"))</f>
        <v>7048652536570</v>
      </c>
      <c r="AK1364" s="175"/>
      <c r="AL1364" s="171"/>
    </row>
    <row r="1365" spans="1:38" x14ac:dyDescent="0.2">
      <c r="A1365" s="155">
        <v>828101</v>
      </c>
      <c r="B1365" t="s">
        <v>292</v>
      </c>
      <c r="H1365" s="155">
        <v>202137</v>
      </c>
      <c r="I1365" s="155">
        <v>202137</v>
      </c>
      <c r="J1365" s="155">
        <v>202137</v>
      </c>
      <c r="K1365" s="155">
        <v>202137</v>
      </c>
      <c r="L1365" s="155">
        <v>202137</v>
      </c>
      <c r="M1365" s="155">
        <v>202137</v>
      </c>
      <c r="N1365" s="155">
        <v>202137</v>
      </c>
      <c r="O1365" s="155">
        <v>202137</v>
      </c>
      <c r="P1365" s="155">
        <v>202137</v>
      </c>
      <c r="Q1365" s="155">
        <v>202137</v>
      </c>
      <c r="R1365" s="155">
        <v>202137</v>
      </c>
      <c r="S1365" s="155">
        <v>202137</v>
      </c>
      <c r="T1365" s="155">
        <v>202137</v>
      </c>
      <c r="U1365" s="155">
        <v>202137</v>
      </c>
      <c r="V1365" s="155">
        <v>202137</v>
      </c>
      <c r="W1365" s="155">
        <v>202137</v>
      </c>
      <c r="X1365" s="155">
        <v>202137</v>
      </c>
      <c r="Y1365" s="155">
        <v>202137</v>
      </c>
      <c r="Z1365" s="155">
        <v>202137</v>
      </c>
      <c r="AA1365" s="155">
        <v>202137</v>
      </c>
      <c r="AC1365" s="180" t="str">
        <f t="shared" si="76"/>
        <v>828101-</v>
      </c>
      <c r="AD1365" s="181" t="str">
        <f>IF(B1365="NET","",IF(B1365="","",IFERROR(VLOOKUP(AC1365,EAN!$A:$B,2,FALSE),"MANGLER - MÅ OPPDATERE EAN-FANEN")))</f>
        <v/>
      </c>
      <c r="AE1365" s="180">
        <f t="shared" si="74"/>
        <v>202137</v>
      </c>
      <c r="AF1365" s="180">
        <f t="shared" si="75"/>
        <v>202137</v>
      </c>
      <c r="AH1365" s="149" t="str">
        <f>IF(B1365="NET","",IFERROR(VLOOKUP(AD1365,'2) Order Form'!$W$9:$W$684,1,FALSE),"Ikke med I order form"))</f>
        <v/>
      </c>
      <c r="AI1365" s="171"/>
      <c r="AJ1365" s="171"/>
      <c r="AK1365" s="175"/>
      <c r="AL1365" s="171"/>
    </row>
    <row r="1366" spans="1:38" x14ac:dyDescent="0.2">
      <c r="A1366">
        <v>828101</v>
      </c>
      <c r="B1366" t="s">
        <v>769</v>
      </c>
      <c r="C1366" t="s">
        <v>4226</v>
      </c>
      <c r="D1366" t="s">
        <v>142</v>
      </c>
      <c r="E1366" t="s">
        <v>94</v>
      </c>
      <c r="F1366" t="s">
        <v>8</v>
      </c>
      <c r="G1366" t="s">
        <v>128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C1366" s="180" t="str">
        <f t="shared" si="76"/>
        <v>828101-BLACK-S</v>
      </c>
      <c r="AD1366" s="181">
        <f>IF(B1366="NET","",IF(B1366="","",IFERROR(VLOOKUP(AC1366,EAN!$A:$B,2,FALSE),"MANGLER - MÅ OPPDATERE EAN-FANEN")))</f>
        <v>7048652278234</v>
      </c>
      <c r="AE1366" s="180">
        <f t="shared" si="74"/>
        <v>0</v>
      </c>
      <c r="AF1366" s="180">
        <f t="shared" si="75"/>
        <v>0</v>
      </c>
      <c r="AH1366" s="149">
        <f>IF(B1366="NET","",IFERROR(VLOOKUP(AD1366,'2) Order Form'!$W$9:$W$684,1,FALSE),"Ikke med I order form"))</f>
        <v>7048652278234</v>
      </c>
      <c r="AI1366" s="171"/>
      <c r="AJ1366" s="171"/>
      <c r="AK1366" s="175"/>
      <c r="AL1366" s="171"/>
    </row>
    <row r="1367" spans="1:38" x14ac:dyDescent="0.2">
      <c r="A1367">
        <v>828101</v>
      </c>
      <c r="B1367" t="s">
        <v>769</v>
      </c>
      <c r="C1367" t="s">
        <v>4226</v>
      </c>
      <c r="D1367" t="s">
        <v>143</v>
      </c>
      <c r="E1367" t="s">
        <v>94</v>
      </c>
      <c r="F1367" t="s">
        <v>7</v>
      </c>
      <c r="G1367" t="s">
        <v>128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C1367" s="180" t="str">
        <f t="shared" si="76"/>
        <v>828101-BLACK-M</v>
      </c>
      <c r="AD1367" s="181">
        <f>IF(B1367="NET","",IF(B1367="","",IFERROR(VLOOKUP(AC1367,EAN!$A:$B,2,FALSE),"MANGLER - MÅ OPPDATERE EAN-FANEN")))</f>
        <v>7048652278227</v>
      </c>
      <c r="AE1367" s="180">
        <f t="shared" si="74"/>
        <v>0</v>
      </c>
      <c r="AF1367" s="180">
        <f t="shared" si="75"/>
        <v>0</v>
      </c>
      <c r="AH1367" s="149">
        <f>IF(B1367="NET","",IFERROR(VLOOKUP(AD1367,'2) Order Form'!$W$9:$W$684,1,FALSE),"Ikke med I order form"))</f>
        <v>7048652278227</v>
      </c>
      <c r="AI1367" s="171"/>
      <c r="AJ1367" s="171"/>
      <c r="AK1367" s="175"/>
      <c r="AL1367" s="171"/>
    </row>
    <row r="1368" spans="1:38" x14ac:dyDescent="0.2">
      <c r="A1368">
        <v>828101</v>
      </c>
      <c r="B1368" t="s">
        <v>769</v>
      </c>
      <c r="C1368" t="s">
        <v>4226</v>
      </c>
      <c r="D1368" t="s">
        <v>144</v>
      </c>
      <c r="E1368" t="s">
        <v>94</v>
      </c>
      <c r="F1368" t="s">
        <v>67</v>
      </c>
      <c r="G1368" t="s">
        <v>128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C1368" s="180" t="str">
        <f t="shared" si="76"/>
        <v>828101-BLACK-L</v>
      </c>
      <c r="AD1368" s="181">
        <f>IF(B1368="NET","",IF(B1368="","",IFERROR(VLOOKUP(AC1368,EAN!$A:$B,2,FALSE),"MANGLER - MÅ OPPDATERE EAN-FANEN")))</f>
        <v>7048652278210</v>
      </c>
      <c r="AE1368" s="180">
        <f t="shared" si="74"/>
        <v>0</v>
      </c>
      <c r="AF1368" s="180">
        <f t="shared" si="75"/>
        <v>0</v>
      </c>
      <c r="AH1368" s="149">
        <f>IF(B1368="NET","",IFERROR(VLOOKUP(AD1368,'2) Order Form'!$W$9:$W$684,1,FALSE),"Ikke med I order form"))</f>
        <v>7048652278210</v>
      </c>
      <c r="AI1368" s="171"/>
      <c r="AJ1368" s="171"/>
      <c r="AK1368" s="175"/>
      <c r="AL1368" s="171"/>
    </row>
    <row r="1369" spans="1:38" x14ac:dyDescent="0.2">
      <c r="A1369">
        <v>828101</v>
      </c>
      <c r="B1369" t="s">
        <v>769</v>
      </c>
      <c r="C1369" t="s">
        <v>4226</v>
      </c>
      <c r="D1369" t="s">
        <v>145</v>
      </c>
      <c r="E1369" t="s">
        <v>94</v>
      </c>
      <c r="F1369" t="s">
        <v>68</v>
      </c>
      <c r="G1369" t="s">
        <v>128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C1369" s="180" t="str">
        <f t="shared" si="76"/>
        <v>828101-BLACK-XL</v>
      </c>
      <c r="AD1369" s="181">
        <f>IF(B1369="NET","",IF(B1369="","",IFERROR(VLOOKUP(AC1369,EAN!$A:$B,2,FALSE),"MANGLER - MÅ OPPDATERE EAN-FANEN")))</f>
        <v>7048652278241</v>
      </c>
      <c r="AE1369" s="180">
        <f t="shared" si="74"/>
        <v>0</v>
      </c>
      <c r="AF1369" s="180">
        <f t="shared" si="75"/>
        <v>0</v>
      </c>
      <c r="AH1369" s="149">
        <f>IF(B1369="NET","",IFERROR(VLOOKUP(AD1369,'2) Order Form'!$W$9:$W$684,1,FALSE),"Ikke med I order form"))</f>
        <v>7048652278241</v>
      </c>
      <c r="AI1369" s="171"/>
      <c r="AJ1369" s="171"/>
      <c r="AK1369" s="175"/>
      <c r="AL1369" s="171"/>
    </row>
    <row r="1370" spans="1:38" x14ac:dyDescent="0.2">
      <c r="A1370">
        <v>828101</v>
      </c>
      <c r="B1370" t="s">
        <v>769</v>
      </c>
      <c r="C1370" t="s">
        <v>4226</v>
      </c>
      <c r="D1370" t="s">
        <v>334</v>
      </c>
      <c r="E1370" t="s">
        <v>92</v>
      </c>
      <c r="F1370" t="s">
        <v>8</v>
      </c>
      <c r="G1370" t="s">
        <v>401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C1370" s="180" t="str">
        <f t="shared" si="76"/>
        <v>828101-RBLUE-S</v>
      </c>
      <c r="AD1370" s="181">
        <f>IF(B1370="NET","",IF(B1370="","",IFERROR(VLOOKUP(AC1370,EAN!$A:$B,2,FALSE),"MANGLER - MÅ OPPDATERE EAN-FANEN")))</f>
        <v>7048652278319</v>
      </c>
      <c r="AE1370" s="180">
        <f t="shared" si="74"/>
        <v>0</v>
      </c>
      <c r="AF1370" s="180">
        <f t="shared" si="75"/>
        <v>0</v>
      </c>
      <c r="AH1370" s="149" t="str">
        <f>IF(B1370="NET","",IFERROR(VLOOKUP(AD1370,'2) Order Form'!$W$9:$W$684,1,FALSE),"Ikke med I order form"))</f>
        <v>Ikke med I order form</v>
      </c>
      <c r="AI1370" s="171"/>
      <c r="AJ1370" s="171"/>
      <c r="AK1370" s="175"/>
      <c r="AL1370" s="171"/>
    </row>
    <row r="1371" spans="1:38" x14ac:dyDescent="0.2">
      <c r="A1371">
        <v>828101</v>
      </c>
      <c r="B1371" t="s">
        <v>769</v>
      </c>
      <c r="C1371" t="s">
        <v>4226</v>
      </c>
      <c r="D1371" t="s">
        <v>335</v>
      </c>
      <c r="E1371" t="s">
        <v>92</v>
      </c>
      <c r="F1371" t="s">
        <v>7</v>
      </c>
      <c r="G1371" t="s">
        <v>401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C1371" s="180" t="str">
        <f t="shared" si="76"/>
        <v>828101-RBLUE-M</v>
      </c>
      <c r="AD1371" s="181">
        <f>IF(B1371="NET","",IF(B1371="","",IFERROR(VLOOKUP(AC1371,EAN!$A:$B,2,FALSE),"MANGLER - MÅ OPPDATERE EAN-FANEN")))</f>
        <v>7048652278302</v>
      </c>
      <c r="AE1371" s="180">
        <f t="shared" si="74"/>
        <v>0</v>
      </c>
      <c r="AF1371" s="180">
        <f t="shared" si="75"/>
        <v>0</v>
      </c>
      <c r="AH1371" s="149" t="str">
        <f>IF(B1371="NET","",IFERROR(VLOOKUP(AD1371,'2) Order Form'!$W$9:$W$684,1,FALSE),"Ikke med I order form"))</f>
        <v>Ikke med I order form</v>
      </c>
      <c r="AI1371" s="171"/>
      <c r="AJ1371" s="171"/>
      <c r="AK1371" s="175"/>
      <c r="AL1371" s="171"/>
    </row>
    <row r="1372" spans="1:38" x14ac:dyDescent="0.2">
      <c r="A1372">
        <v>828101</v>
      </c>
      <c r="B1372" t="s">
        <v>769</v>
      </c>
      <c r="C1372" t="s">
        <v>4226</v>
      </c>
      <c r="D1372" t="s">
        <v>336</v>
      </c>
      <c r="E1372" t="s">
        <v>92</v>
      </c>
      <c r="F1372" t="s">
        <v>67</v>
      </c>
      <c r="G1372" t="s">
        <v>401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C1372" s="180" t="str">
        <f t="shared" si="76"/>
        <v>828101-RBLUE-L</v>
      </c>
      <c r="AD1372" s="181">
        <f>IF(B1372="NET","",IF(B1372="","",IFERROR(VLOOKUP(AC1372,EAN!$A:$B,2,FALSE),"MANGLER - MÅ OPPDATERE EAN-FANEN")))</f>
        <v>7048652278296</v>
      </c>
      <c r="AE1372" s="180">
        <f t="shared" si="74"/>
        <v>0</v>
      </c>
      <c r="AF1372" s="180">
        <f t="shared" si="75"/>
        <v>0</v>
      </c>
      <c r="AH1372" s="149" t="str">
        <f>IF(B1372="NET","",IFERROR(VLOOKUP(AD1372,'2) Order Form'!$W$9:$W$684,1,FALSE),"Ikke med I order form"))</f>
        <v>Ikke med I order form</v>
      </c>
      <c r="AI1372" s="171"/>
      <c r="AJ1372" s="171"/>
      <c r="AK1372" s="175"/>
      <c r="AL1372" s="171"/>
    </row>
    <row r="1373" spans="1:38" x14ac:dyDescent="0.2">
      <c r="A1373">
        <v>828101</v>
      </c>
      <c r="B1373" t="s">
        <v>769</v>
      </c>
      <c r="C1373" t="s">
        <v>4226</v>
      </c>
      <c r="D1373" t="s">
        <v>337</v>
      </c>
      <c r="E1373" t="s">
        <v>92</v>
      </c>
      <c r="F1373" t="s">
        <v>68</v>
      </c>
      <c r="G1373" t="s">
        <v>401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C1373" s="180" t="str">
        <f t="shared" si="76"/>
        <v>828101-RBLUE-XL</v>
      </c>
      <c r="AD1373" s="181">
        <f>IF(B1373="NET","",IF(B1373="","",IFERROR(VLOOKUP(AC1373,EAN!$A:$B,2,FALSE),"MANGLER - MÅ OPPDATERE EAN-FANEN")))</f>
        <v>7048652278326</v>
      </c>
      <c r="AE1373" s="180">
        <f t="shared" si="74"/>
        <v>0</v>
      </c>
      <c r="AF1373" s="180">
        <f t="shared" si="75"/>
        <v>0</v>
      </c>
      <c r="AH1373" s="133" t="str">
        <f>IF(B1373="NET","",IFERROR(VLOOKUP(AD1373,'2) Order Form'!$W$9:$W$684,1,FALSE),"Ikke med I order form"))</f>
        <v>Ikke med I order form</v>
      </c>
      <c r="AK1373" s="175"/>
      <c r="AL1373" s="171"/>
    </row>
    <row r="1374" spans="1:38" x14ac:dyDescent="0.2">
      <c r="A1374" s="155">
        <v>828103</v>
      </c>
      <c r="B1374" t="s">
        <v>292</v>
      </c>
      <c r="H1374" s="155">
        <v>202137</v>
      </c>
      <c r="I1374" s="155">
        <v>202137</v>
      </c>
      <c r="J1374" s="155">
        <v>202137</v>
      </c>
      <c r="K1374" s="155">
        <v>202137</v>
      </c>
      <c r="L1374" s="155">
        <v>202137</v>
      </c>
      <c r="M1374" s="155">
        <v>202137</v>
      </c>
      <c r="N1374" s="155">
        <v>202137</v>
      </c>
      <c r="O1374" s="155">
        <v>202137</v>
      </c>
      <c r="P1374" s="155">
        <v>202137</v>
      </c>
      <c r="Q1374" s="155">
        <v>202137</v>
      </c>
      <c r="R1374" s="155">
        <v>202137</v>
      </c>
      <c r="S1374" s="155">
        <v>202137</v>
      </c>
      <c r="T1374" s="155">
        <v>202137</v>
      </c>
      <c r="U1374" s="155">
        <v>202137</v>
      </c>
      <c r="V1374" s="155">
        <v>202137</v>
      </c>
      <c r="W1374" s="155">
        <v>202137</v>
      </c>
      <c r="X1374" s="155">
        <v>202137</v>
      </c>
      <c r="Y1374" s="155">
        <v>202137</v>
      </c>
      <c r="Z1374" s="155">
        <v>202137</v>
      </c>
      <c r="AA1374" s="155">
        <v>202137</v>
      </c>
      <c r="AC1374" s="180" t="str">
        <f t="shared" si="76"/>
        <v>828103-</v>
      </c>
      <c r="AD1374" s="181" t="str">
        <f>IF(B1374="NET","",IF(B1374="","",IFERROR(VLOOKUP(AC1374,EAN!$A:$B,2,FALSE),"MANGLER - MÅ OPPDATERE EAN-FANEN")))</f>
        <v/>
      </c>
      <c r="AE1374" s="180">
        <f t="shared" si="74"/>
        <v>202137</v>
      </c>
      <c r="AF1374" s="180">
        <f t="shared" si="75"/>
        <v>202137</v>
      </c>
      <c r="AH1374" s="133" t="str">
        <f>IF(B1374="NET","",IFERROR(VLOOKUP(AD1374,'2) Order Form'!$W$9:$W$684,1,FALSE),"Ikke med I order form"))</f>
        <v/>
      </c>
      <c r="AK1374" s="175"/>
      <c r="AL1374" s="171"/>
    </row>
    <row r="1375" spans="1:38" x14ac:dyDescent="0.2">
      <c r="A1375">
        <v>828103</v>
      </c>
      <c r="B1375" t="s">
        <v>770</v>
      </c>
      <c r="C1375" t="s">
        <v>4226</v>
      </c>
      <c r="D1375" t="s">
        <v>4451</v>
      </c>
      <c r="E1375" t="s">
        <v>2130</v>
      </c>
      <c r="F1375" t="s">
        <v>706</v>
      </c>
      <c r="G1375" t="s">
        <v>128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C1375" s="180" t="str">
        <f t="shared" si="76"/>
        <v>828103-7720-37/39</v>
      </c>
      <c r="AD1375" s="181" t="str">
        <f>IF(B1375="NET","",IF(B1375="","",IFERROR(VLOOKUP(AC1375,EAN!$A:$B,2,FALSE),"MANGLER - MÅ OPPDATERE EAN-FANEN")))</f>
        <v>MANGLER - MÅ OPPDATERE EAN-FANEN</v>
      </c>
      <c r="AE1375" s="180">
        <f t="shared" si="74"/>
        <v>0</v>
      </c>
      <c r="AF1375" s="180">
        <f t="shared" si="75"/>
        <v>0</v>
      </c>
      <c r="AH1375" s="133" t="str">
        <f>IF(B1375="NET","",IFERROR(VLOOKUP(AD1375,'2) Order Form'!$W$9:$W$684,1,FALSE),"Ikke med I order form"))</f>
        <v>Ikke med I order form</v>
      </c>
      <c r="AK1375" s="175"/>
      <c r="AL1375" s="171"/>
    </row>
    <row r="1376" spans="1:38" x14ac:dyDescent="0.2">
      <c r="A1376">
        <v>828103</v>
      </c>
      <c r="B1376" t="s">
        <v>770</v>
      </c>
      <c r="C1376" t="s">
        <v>4226</v>
      </c>
      <c r="D1376" t="s">
        <v>4452</v>
      </c>
      <c r="E1376" t="s">
        <v>2130</v>
      </c>
      <c r="F1376" t="s">
        <v>702</v>
      </c>
      <c r="G1376" t="s">
        <v>128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C1376" s="180" t="str">
        <f t="shared" si="76"/>
        <v>828103-7720-40/42</v>
      </c>
      <c r="AD1376" s="181" t="str">
        <f>IF(B1376="NET","",IF(B1376="","",IFERROR(VLOOKUP(AC1376,EAN!$A:$B,2,FALSE),"MANGLER - MÅ OPPDATERE EAN-FANEN")))</f>
        <v>MANGLER - MÅ OPPDATERE EAN-FANEN</v>
      </c>
      <c r="AE1376" s="180">
        <f t="shared" si="74"/>
        <v>0</v>
      </c>
      <c r="AF1376" s="180">
        <f t="shared" si="75"/>
        <v>0</v>
      </c>
      <c r="AH1376" s="133" t="str">
        <f>IF(B1376="NET","",IFERROR(VLOOKUP(AD1376,'2) Order Form'!$W$9:$W$684,1,FALSE),"Ikke med I order form"))</f>
        <v>Ikke med I order form</v>
      </c>
      <c r="AK1376" s="175"/>
      <c r="AL1376" s="171"/>
    </row>
    <row r="1377" spans="1:38" x14ac:dyDescent="0.2">
      <c r="A1377">
        <v>828103</v>
      </c>
      <c r="B1377" t="s">
        <v>770</v>
      </c>
      <c r="C1377" t="s">
        <v>4226</v>
      </c>
      <c r="D1377" t="s">
        <v>4453</v>
      </c>
      <c r="E1377" t="s">
        <v>2130</v>
      </c>
      <c r="F1377" t="s">
        <v>704</v>
      </c>
      <c r="G1377" t="s">
        <v>128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C1377" s="180" t="str">
        <f t="shared" si="76"/>
        <v>828103-7720-43/45</v>
      </c>
      <c r="AD1377" s="181" t="str">
        <f>IF(B1377="NET","",IF(B1377="","",IFERROR(VLOOKUP(AC1377,EAN!$A:$B,2,FALSE),"MANGLER - MÅ OPPDATERE EAN-FANEN")))</f>
        <v>MANGLER - MÅ OPPDATERE EAN-FANEN</v>
      </c>
      <c r="AE1377" s="180">
        <f t="shared" si="74"/>
        <v>0</v>
      </c>
      <c r="AF1377" s="180">
        <f t="shared" si="75"/>
        <v>0</v>
      </c>
      <c r="AH1377" s="133" t="str">
        <f>IF(B1377="NET","",IFERROR(VLOOKUP(AD1377,'2) Order Form'!$W$9:$W$684,1,FALSE),"Ikke med I order form"))</f>
        <v>Ikke med I order form</v>
      </c>
      <c r="AK1377" s="175"/>
      <c r="AL1377" s="171"/>
    </row>
    <row r="1378" spans="1:38" x14ac:dyDescent="0.2">
      <c r="A1378">
        <v>828103</v>
      </c>
      <c r="B1378" t="s">
        <v>770</v>
      </c>
      <c r="C1378" t="s">
        <v>4226</v>
      </c>
      <c r="D1378" t="s">
        <v>4454</v>
      </c>
      <c r="E1378" t="s">
        <v>2210</v>
      </c>
      <c r="F1378" t="s">
        <v>706</v>
      </c>
      <c r="G1378" t="s">
        <v>128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C1378" s="180" t="str">
        <f t="shared" si="76"/>
        <v>828103-8800-37/39</v>
      </c>
      <c r="AD1378" s="181" t="str">
        <f>IF(B1378="NET","",IF(B1378="","",IFERROR(VLOOKUP(AC1378,EAN!$A:$B,2,FALSE),"MANGLER - MÅ OPPDATERE EAN-FANEN")))</f>
        <v>MANGLER - MÅ OPPDATERE EAN-FANEN</v>
      </c>
      <c r="AE1378" s="180">
        <f t="shared" si="74"/>
        <v>0</v>
      </c>
      <c r="AF1378" s="180">
        <f t="shared" si="75"/>
        <v>0</v>
      </c>
      <c r="AH1378" s="149" t="str">
        <f>IF(B1378="NET","",IFERROR(VLOOKUP(AD1378,'2) Order Form'!$W$9:$W$684,1,FALSE),"Ikke med I order form"))</f>
        <v>Ikke med I order form</v>
      </c>
      <c r="AI1378" s="171"/>
      <c r="AJ1378" s="171"/>
      <c r="AK1378" s="175"/>
      <c r="AL1378" s="171"/>
    </row>
    <row r="1379" spans="1:38" x14ac:dyDescent="0.2">
      <c r="A1379">
        <v>828103</v>
      </c>
      <c r="B1379" t="s">
        <v>770</v>
      </c>
      <c r="C1379" t="s">
        <v>4226</v>
      </c>
      <c r="D1379" t="s">
        <v>4455</v>
      </c>
      <c r="E1379" t="s">
        <v>2210</v>
      </c>
      <c r="F1379" t="s">
        <v>702</v>
      </c>
      <c r="G1379" t="s">
        <v>128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C1379" s="180" t="str">
        <f t="shared" si="76"/>
        <v>828103-8800-40/42</v>
      </c>
      <c r="AD1379" s="181" t="str">
        <f>IF(B1379="NET","",IF(B1379="","",IFERROR(VLOOKUP(AC1379,EAN!$A:$B,2,FALSE),"MANGLER - MÅ OPPDATERE EAN-FANEN")))</f>
        <v>MANGLER - MÅ OPPDATERE EAN-FANEN</v>
      </c>
      <c r="AE1379" s="180">
        <f t="shared" si="74"/>
        <v>0</v>
      </c>
      <c r="AF1379" s="180">
        <f t="shared" si="75"/>
        <v>0</v>
      </c>
      <c r="AH1379" s="149" t="str">
        <f>IF(B1379="NET","",IFERROR(VLOOKUP(AD1379,'2) Order Form'!$W$9:$W$684,1,FALSE),"Ikke med I order form"))</f>
        <v>Ikke med I order form</v>
      </c>
      <c r="AI1379" s="171"/>
      <c r="AJ1379" s="171"/>
      <c r="AK1379" s="175"/>
      <c r="AL1379" s="171"/>
    </row>
    <row r="1380" spans="1:38" x14ac:dyDescent="0.2">
      <c r="A1380">
        <v>828103</v>
      </c>
      <c r="B1380" t="s">
        <v>770</v>
      </c>
      <c r="C1380" t="s">
        <v>4226</v>
      </c>
      <c r="D1380" t="s">
        <v>4456</v>
      </c>
      <c r="E1380" t="s">
        <v>2210</v>
      </c>
      <c r="F1380" t="s">
        <v>704</v>
      </c>
      <c r="G1380" t="s">
        <v>128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C1380" s="180" t="str">
        <f t="shared" si="76"/>
        <v>828103-8800-43/45</v>
      </c>
      <c r="AD1380" s="181" t="str">
        <f>IF(B1380="NET","",IF(B1380="","",IFERROR(VLOOKUP(AC1380,EAN!$A:$B,2,FALSE),"MANGLER - MÅ OPPDATERE EAN-FANEN")))</f>
        <v>MANGLER - MÅ OPPDATERE EAN-FANEN</v>
      </c>
      <c r="AE1380" s="180">
        <f t="shared" si="74"/>
        <v>0</v>
      </c>
      <c r="AF1380" s="180">
        <f t="shared" si="75"/>
        <v>0</v>
      </c>
      <c r="AH1380" s="149" t="str">
        <f>IF(B1380="NET","",IFERROR(VLOOKUP(AD1380,'2) Order Form'!$W$9:$W$684,1,FALSE),"Ikke med I order form"))</f>
        <v>Ikke med I order form</v>
      </c>
      <c r="AI1380" s="171"/>
      <c r="AJ1380" s="171"/>
      <c r="AK1380" s="175"/>
      <c r="AL1380" s="171"/>
    </row>
    <row r="1381" spans="1:38" x14ac:dyDescent="0.2">
      <c r="A1381">
        <v>828103</v>
      </c>
      <c r="B1381" t="s">
        <v>770</v>
      </c>
      <c r="C1381" t="s">
        <v>4226</v>
      </c>
      <c r="D1381" t="s">
        <v>771</v>
      </c>
      <c r="E1381" t="s">
        <v>94</v>
      </c>
      <c r="F1381" t="s">
        <v>706</v>
      </c>
      <c r="G1381" t="s">
        <v>128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C1381" s="180" t="str">
        <f t="shared" si="76"/>
        <v>828103-BLCK-37/39</v>
      </c>
      <c r="AD1381" s="181">
        <f>IF(B1381="NET","",IF(B1381="","",IFERROR(VLOOKUP(AC1381,EAN!$A:$B,2,FALSE),"MANGLER - MÅ OPPDATERE EAN-FANEN")))</f>
        <v>7048652539052</v>
      </c>
      <c r="AE1381" s="180">
        <f t="shared" si="74"/>
        <v>0</v>
      </c>
      <c r="AF1381" s="180">
        <f t="shared" si="75"/>
        <v>0</v>
      </c>
      <c r="AH1381" s="149">
        <f>IF(B1381="NET","",IFERROR(VLOOKUP(AD1381,'2) Order Form'!$W$9:$W$684,1,FALSE),"Ikke med I order form"))</f>
        <v>7048652539052</v>
      </c>
      <c r="AI1381" s="171"/>
      <c r="AJ1381" s="171"/>
      <c r="AK1381" s="175"/>
      <c r="AL1381" s="171"/>
    </row>
    <row r="1382" spans="1:38" x14ac:dyDescent="0.2">
      <c r="A1382">
        <v>828103</v>
      </c>
      <c r="B1382" t="s">
        <v>770</v>
      </c>
      <c r="C1382" t="s">
        <v>4226</v>
      </c>
      <c r="D1382" t="s">
        <v>701</v>
      </c>
      <c r="E1382" t="s">
        <v>94</v>
      </c>
      <c r="F1382" t="s">
        <v>702</v>
      </c>
      <c r="G1382" t="s">
        <v>128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C1382" s="180" t="str">
        <f t="shared" si="76"/>
        <v>828103-BLCK-40/42</v>
      </c>
      <c r="AD1382" s="181">
        <f>IF(B1382="NET","",IF(B1382="","",IFERROR(VLOOKUP(AC1382,EAN!$A:$B,2,FALSE),"MANGLER - MÅ OPPDATERE EAN-FANEN")))</f>
        <v>7048652278418</v>
      </c>
      <c r="AE1382" s="180">
        <f t="shared" si="74"/>
        <v>0</v>
      </c>
      <c r="AF1382" s="180">
        <f t="shared" si="75"/>
        <v>0</v>
      </c>
      <c r="AH1382" s="149">
        <f>IF(B1382="NET","",IFERROR(VLOOKUP(AD1382,'2) Order Form'!$W$9:$W$684,1,FALSE),"Ikke med I order form"))</f>
        <v>7048652278418</v>
      </c>
      <c r="AI1382" s="171"/>
      <c r="AJ1382" s="171"/>
      <c r="AK1382" s="175"/>
      <c r="AL1382" s="171"/>
    </row>
    <row r="1383" spans="1:38" x14ac:dyDescent="0.2">
      <c r="A1383">
        <v>828103</v>
      </c>
      <c r="B1383" t="s">
        <v>770</v>
      </c>
      <c r="C1383" t="s">
        <v>4226</v>
      </c>
      <c r="D1383" t="s">
        <v>703</v>
      </c>
      <c r="E1383" t="s">
        <v>94</v>
      </c>
      <c r="F1383" t="s">
        <v>704</v>
      </c>
      <c r="G1383" t="s">
        <v>128</v>
      </c>
      <c r="H1383">
        <v>132</v>
      </c>
      <c r="I1383">
        <v>132</v>
      </c>
      <c r="J1383">
        <v>132</v>
      </c>
      <c r="K1383">
        <v>132</v>
      </c>
      <c r="L1383">
        <v>132</v>
      </c>
      <c r="M1383">
        <v>132</v>
      </c>
      <c r="N1383">
        <v>132</v>
      </c>
      <c r="O1383">
        <v>132</v>
      </c>
      <c r="P1383">
        <v>132</v>
      </c>
      <c r="Q1383">
        <v>132</v>
      </c>
      <c r="R1383">
        <v>132</v>
      </c>
      <c r="S1383">
        <v>132</v>
      </c>
      <c r="T1383">
        <v>132</v>
      </c>
      <c r="U1383">
        <v>132</v>
      </c>
      <c r="V1383">
        <v>132</v>
      </c>
      <c r="W1383">
        <v>132</v>
      </c>
      <c r="X1383">
        <v>132</v>
      </c>
      <c r="Y1383">
        <v>132</v>
      </c>
      <c r="Z1383">
        <v>132</v>
      </c>
      <c r="AA1383">
        <v>132</v>
      </c>
      <c r="AC1383" s="180" t="str">
        <f t="shared" si="76"/>
        <v>828103-BLCK-43/45</v>
      </c>
      <c r="AD1383" s="181">
        <f>IF(B1383="NET","",IF(B1383="","",IFERROR(VLOOKUP(AC1383,EAN!$A:$B,2,FALSE),"MANGLER - MÅ OPPDATERE EAN-FANEN")))</f>
        <v>7048652278425</v>
      </c>
      <c r="AE1383" s="180">
        <f t="shared" si="74"/>
        <v>132</v>
      </c>
      <c r="AF1383" s="180">
        <f t="shared" si="75"/>
        <v>132</v>
      </c>
      <c r="AH1383" s="149">
        <f>IF(B1383="NET","",IFERROR(VLOOKUP(AD1383,'2) Order Form'!$W$9:$W$684,1,FALSE),"Ikke med I order form"))</f>
        <v>7048652278425</v>
      </c>
      <c r="AI1383" s="171"/>
      <c r="AJ1383" s="171"/>
      <c r="AK1383" s="175"/>
      <c r="AL1383" s="171"/>
    </row>
    <row r="1384" spans="1:38" x14ac:dyDescent="0.2">
      <c r="A1384">
        <v>828103</v>
      </c>
      <c r="B1384" t="s">
        <v>770</v>
      </c>
      <c r="C1384" t="s">
        <v>4226</v>
      </c>
      <c r="D1384" t="s">
        <v>705</v>
      </c>
      <c r="E1384" t="s">
        <v>134</v>
      </c>
      <c r="F1384" t="s">
        <v>706</v>
      </c>
      <c r="G1384" t="s">
        <v>128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C1384" s="180" t="str">
        <f t="shared" si="76"/>
        <v>828103-BTWE-37/39</v>
      </c>
      <c r="AD1384" s="181">
        <f>IF(B1384="NET","",IF(B1384="","",IFERROR(VLOOKUP(AC1384,EAN!$A:$B,2,FALSE),"MANGLER - MÅ OPPDATERE EAN-FANEN")))</f>
        <v>7048652539069</v>
      </c>
      <c r="AE1384" s="180">
        <f t="shared" si="74"/>
        <v>0</v>
      </c>
      <c r="AF1384" s="180">
        <f t="shared" si="75"/>
        <v>0</v>
      </c>
      <c r="AH1384" s="133">
        <f>IF(B1384="NET","",IFERROR(VLOOKUP(AD1384,'2) Order Form'!$W$9:$W$684,1,FALSE),"Ikke med I order form"))</f>
        <v>7048652539069</v>
      </c>
      <c r="AK1384" s="175"/>
      <c r="AL1384" s="171"/>
    </row>
    <row r="1385" spans="1:38" x14ac:dyDescent="0.2">
      <c r="A1385">
        <v>828103</v>
      </c>
      <c r="B1385" t="s">
        <v>770</v>
      </c>
      <c r="C1385" t="s">
        <v>4226</v>
      </c>
      <c r="D1385" t="s">
        <v>707</v>
      </c>
      <c r="E1385" t="s">
        <v>134</v>
      </c>
      <c r="F1385" t="s">
        <v>702</v>
      </c>
      <c r="G1385" t="s">
        <v>128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C1385" s="180" t="str">
        <f t="shared" si="76"/>
        <v>828103-BTWE-40/42</v>
      </c>
      <c r="AD1385" s="181">
        <f>IF(B1385="NET","",IF(B1385="","",IFERROR(VLOOKUP(AC1385,EAN!$A:$B,2,FALSE),"MANGLER - MÅ OPPDATERE EAN-FANEN")))</f>
        <v>7048652278432</v>
      </c>
      <c r="AE1385" s="180">
        <f t="shared" si="74"/>
        <v>0</v>
      </c>
      <c r="AF1385" s="180">
        <f t="shared" si="75"/>
        <v>0</v>
      </c>
      <c r="AH1385" s="133">
        <f>IF(B1385="NET","",IFERROR(VLOOKUP(AD1385,'2) Order Form'!$W$9:$W$684,1,FALSE),"Ikke med I order form"))</f>
        <v>7048652278432</v>
      </c>
      <c r="AK1385" s="175"/>
      <c r="AL1385" s="171"/>
    </row>
    <row r="1386" spans="1:38" x14ac:dyDescent="0.2">
      <c r="A1386">
        <v>828103</v>
      </c>
      <c r="B1386" t="s">
        <v>770</v>
      </c>
      <c r="C1386" t="s">
        <v>4226</v>
      </c>
      <c r="D1386" t="s">
        <v>708</v>
      </c>
      <c r="E1386" t="s">
        <v>134</v>
      </c>
      <c r="F1386" t="s">
        <v>704</v>
      </c>
      <c r="G1386" t="s">
        <v>128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C1386" s="180" t="str">
        <f t="shared" si="76"/>
        <v>828103-BTWE-43/45</v>
      </c>
      <c r="AD1386" s="181">
        <f>IF(B1386="NET","",IF(B1386="","",IFERROR(VLOOKUP(AC1386,EAN!$A:$B,2,FALSE),"MANGLER - MÅ OPPDATERE EAN-FANEN")))</f>
        <v>7048652278449</v>
      </c>
      <c r="AE1386" s="180">
        <f t="shared" si="74"/>
        <v>0</v>
      </c>
      <c r="AF1386" s="180">
        <f t="shared" si="75"/>
        <v>0</v>
      </c>
      <c r="AH1386" s="133">
        <f>IF(B1386="NET","",IFERROR(VLOOKUP(AD1386,'2) Order Form'!$W$9:$W$684,1,FALSE),"Ikke med I order form"))</f>
        <v>7048652278449</v>
      </c>
      <c r="AK1386" s="175"/>
      <c r="AL1386" s="171"/>
    </row>
    <row r="1387" spans="1:38" x14ac:dyDescent="0.2">
      <c r="A1387">
        <v>828103</v>
      </c>
      <c r="B1387" t="s">
        <v>770</v>
      </c>
      <c r="C1387" t="s">
        <v>4226</v>
      </c>
      <c r="D1387" t="s">
        <v>709</v>
      </c>
      <c r="E1387" t="s">
        <v>96</v>
      </c>
      <c r="F1387" t="s">
        <v>702</v>
      </c>
      <c r="G1387" t="s">
        <v>401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C1387" s="180" t="str">
        <f t="shared" si="76"/>
        <v>828103-OEDB-40/42</v>
      </c>
      <c r="AD1387" s="181">
        <f>IF(B1387="NET","",IF(B1387="","",IFERROR(VLOOKUP(AC1387,EAN!$A:$B,2,FALSE),"MANGLER - MÅ OPPDATERE EAN-FANEN")))</f>
        <v>7048652278456</v>
      </c>
      <c r="AE1387" s="180">
        <f t="shared" si="74"/>
        <v>0</v>
      </c>
      <c r="AF1387" s="180">
        <f t="shared" si="75"/>
        <v>0</v>
      </c>
      <c r="AH1387" s="133" t="str">
        <f>IF(B1387="NET","",IFERROR(VLOOKUP(AD1387,'2) Order Form'!$W$9:$W$684,1,FALSE),"Ikke med I order form"))</f>
        <v>Ikke med I order form</v>
      </c>
      <c r="AK1387" s="175"/>
      <c r="AL1387" s="171"/>
    </row>
    <row r="1388" spans="1:38" x14ac:dyDescent="0.2">
      <c r="A1388">
        <v>828103</v>
      </c>
      <c r="B1388" t="s">
        <v>770</v>
      </c>
      <c r="C1388" t="s">
        <v>4226</v>
      </c>
      <c r="D1388" t="s">
        <v>710</v>
      </c>
      <c r="E1388" t="s">
        <v>96</v>
      </c>
      <c r="F1388" t="s">
        <v>704</v>
      </c>
      <c r="G1388" t="s">
        <v>401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C1388" s="180" t="str">
        <f t="shared" si="76"/>
        <v>828103-OEDB-43/45</v>
      </c>
      <c r="AD1388" s="181">
        <f>IF(B1388="NET","",IF(B1388="","",IFERROR(VLOOKUP(AC1388,EAN!$A:$B,2,FALSE),"MANGLER - MÅ OPPDATERE EAN-FANEN")))</f>
        <v>7048652278463</v>
      </c>
      <c r="AE1388" s="180">
        <f t="shared" si="74"/>
        <v>0</v>
      </c>
      <c r="AF1388" s="180">
        <f t="shared" si="75"/>
        <v>0</v>
      </c>
      <c r="AH1388" s="133" t="str">
        <f>IF(B1388="NET","",IFERROR(VLOOKUP(AD1388,'2) Order Form'!$W$9:$W$684,1,FALSE),"Ikke med I order form"))</f>
        <v>Ikke med I order form</v>
      </c>
      <c r="AK1388" s="175"/>
      <c r="AL1388" s="171"/>
    </row>
    <row r="1389" spans="1:38" x14ac:dyDescent="0.2">
      <c r="A1389">
        <v>828103</v>
      </c>
      <c r="B1389" t="s">
        <v>770</v>
      </c>
      <c r="C1389" t="s">
        <v>4226</v>
      </c>
      <c r="D1389" t="s">
        <v>772</v>
      </c>
      <c r="E1389" t="s">
        <v>133</v>
      </c>
      <c r="F1389" t="s">
        <v>706</v>
      </c>
      <c r="G1389" t="s">
        <v>401</v>
      </c>
      <c r="H1389">
        <v>6</v>
      </c>
      <c r="I1389">
        <v>6</v>
      </c>
      <c r="J1389">
        <v>6</v>
      </c>
      <c r="K1389">
        <v>6</v>
      </c>
      <c r="L1389">
        <v>6</v>
      </c>
      <c r="M1389">
        <v>6</v>
      </c>
      <c r="N1389">
        <v>6</v>
      </c>
      <c r="O1389">
        <v>6</v>
      </c>
      <c r="P1389">
        <v>6</v>
      </c>
      <c r="Q1389">
        <v>6</v>
      </c>
      <c r="R1389">
        <v>6</v>
      </c>
      <c r="S1389">
        <v>6</v>
      </c>
      <c r="T1389">
        <v>6</v>
      </c>
      <c r="U1389">
        <v>6</v>
      </c>
      <c r="V1389">
        <v>6</v>
      </c>
      <c r="W1389">
        <v>6</v>
      </c>
      <c r="X1389">
        <v>6</v>
      </c>
      <c r="Y1389">
        <v>6</v>
      </c>
      <c r="Z1389">
        <v>6</v>
      </c>
      <c r="AA1389">
        <v>6</v>
      </c>
      <c r="AC1389" s="180" t="str">
        <f t="shared" si="76"/>
        <v>828103-ONBE-37/39</v>
      </c>
      <c r="AD1389" s="181">
        <f>IF(B1389="NET","",IF(B1389="","",IFERROR(VLOOKUP(AC1389,EAN!$A:$B,2,FALSE),"MANGLER - MÅ OPPDATERE EAN-FANEN")))</f>
        <v>7048652539083</v>
      </c>
      <c r="AE1389" s="180">
        <f t="shared" si="74"/>
        <v>6</v>
      </c>
      <c r="AF1389" s="180">
        <f t="shared" si="75"/>
        <v>6</v>
      </c>
      <c r="AH1389" s="149">
        <f>IF(B1389="NET","",IFERROR(VLOOKUP(AD1389,'2) Order Form'!$W$9:$W$684,1,FALSE),"Ikke med I order form"))</f>
        <v>7048652539083</v>
      </c>
      <c r="AI1389" s="171"/>
      <c r="AJ1389" s="171"/>
      <c r="AK1389" s="175"/>
      <c r="AL1389" s="171"/>
    </row>
    <row r="1390" spans="1:38" x14ac:dyDescent="0.2">
      <c r="A1390">
        <v>828103</v>
      </c>
      <c r="B1390" t="s">
        <v>770</v>
      </c>
      <c r="C1390" t="s">
        <v>4226</v>
      </c>
      <c r="D1390" t="s">
        <v>711</v>
      </c>
      <c r="E1390" t="s">
        <v>133</v>
      </c>
      <c r="F1390" t="s">
        <v>702</v>
      </c>
      <c r="G1390" t="s">
        <v>401</v>
      </c>
      <c r="H1390">
        <v>30</v>
      </c>
      <c r="I1390">
        <v>30</v>
      </c>
      <c r="J1390">
        <v>30</v>
      </c>
      <c r="K1390">
        <v>30</v>
      </c>
      <c r="L1390">
        <v>30</v>
      </c>
      <c r="M1390">
        <v>30</v>
      </c>
      <c r="N1390">
        <v>30</v>
      </c>
      <c r="O1390">
        <v>30</v>
      </c>
      <c r="P1390">
        <v>30</v>
      </c>
      <c r="Q1390">
        <v>30</v>
      </c>
      <c r="R1390">
        <v>30</v>
      </c>
      <c r="S1390">
        <v>30</v>
      </c>
      <c r="T1390">
        <v>30</v>
      </c>
      <c r="U1390">
        <v>30</v>
      </c>
      <c r="V1390">
        <v>30</v>
      </c>
      <c r="W1390">
        <v>30</v>
      </c>
      <c r="X1390">
        <v>30</v>
      </c>
      <c r="Y1390">
        <v>30</v>
      </c>
      <c r="Z1390">
        <v>30</v>
      </c>
      <c r="AA1390">
        <v>30</v>
      </c>
      <c r="AC1390" s="180" t="str">
        <f t="shared" si="76"/>
        <v>828103-ONBE-40/42</v>
      </c>
      <c r="AD1390" s="181">
        <f>IF(B1390="NET","",IF(B1390="","",IFERROR(VLOOKUP(AC1390,EAN!$A:$B,2,FALSE),"MANGLER - MÅ OPPDATERE EAN-FANEN")))</f>
        <v>7048652278470</v>
      </c>
      <c r="AE1390" s="180">
        <f t="shared" si="74"/>
        <v>30</v>
      </c>
      <c r="AF1390" s="180">
        <f t="shared" si="75"/>
        <v>30</v>
      </c>
      <c r="AH1390" s="149">
        <f>IF(B1390="NET","",IFERROR(VLOOKUP(AD1390,'2) Order Form'!$W$9:$W$684,1,FALSE),"Ikke med I order form"))</f>
        <v>7048652278470</v>
      </c>
      <c r="AI1390" s="171"/>
      <c r="AJ1390" s="171"/>
      <c r="AK1390" s="175"/>
      <c r="AL1390" s="171"/>
    </row>
    <row r="1391" spans="1:38" x14ac:dyDescent="0.2">
      <c r="A1391">
        <v>828103</v>
      </c>
      <c r="B1391" t="s">
        <v>770</v>
      </c>
      <c r="C1391" t="s">
        <v>4226</v>
      </c>
      <c r="D1391" t="s">
        <v>712</v>
      </c>
      <c r="E1391" t="s">
        <v>133</v>
      </c>
      <c r="F1391" t="s">
        <v>704</v>
      </c>
      <c r="G1391" t="s">
        <v>401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C1391" s="180" t="str">
        <f t="shared" si="76"/>
        <v>828103-ONBE-43/45</v>
      </c>
      <c r="AD1391" s="181">
        <f>IF(B1391="NET","",IF(B1391="","",IFERROR(VLOOKUP(AC1391,EAN!$A:$B,2,FALSE),"MANGLER - MÅ OPPDATERE EAN-FANEN")))</f>
        <v>7048652278487</v>
      </c>
      <c r="AE1391" s="180">
        <f t="shared" si="74"/>
        <v>0</v>
      </c>
      <c r="AF1391" s="180">
        <f t="shared" si="75"/>
        <v>0</v>
      </c>
      <c r="AH1391" s="133">
        <f>IF(B1391="NET","",IFERROR(VLOOKUP(AD1391,'2) Order Form'!$W$9:$W$684,1,FALSE),"Ikke med I order form"))</f>
        <v>7048652278487</v>
      </c>
      <c r="AK1391" s="175"/>
      <c r="AL1391" s="171"/>
    </row>
    <row r="1392" spans="1:38" x14ac:dyDescent="0.2">
      <c r="A1392">
        <v>828103</v>
      </c>
      <c r="B1392" t="s">
        <v>770</v>
      </c>
      <c r="C1392" t="s">
        <v>4226</v>
      </c>
      <c r="D1392" t="s">
        <v>713</v>
      </c>
      <c r="E1392" t="s">
        <v>100</v>
      </c>
      <c r="F1392" t="s">
        <v>706</v>
      </c>
      <c r="G1392" t="s">
        <v>401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C1392" s="180" t="str">
        <f t="shared" si="76"/>
        <v>828103-ROWD-37/39</v>
      </c>
      <c r="AD1392" s="181">
        <f>IF(B1392="NET","",IF(B1392="","",IFERROR(VLOOKUP(AC1392,EAN!$A:$B,2,FALSE),"MANGLER - MÅ OPPDATERE EAN-FANEN")))</f>
        <v>7048652539090</v>
      </c>
      <c r="AE1392" s="180">
        <f t="shared" si="74"/>
        <v>0</v>
      </c>
      <c r="AF1392" s="180">
        <f t="shared" si="75"/>
        <v>0</v>
      </c>
      <c r="AH1392" s="133">
        <f>IF(B1392="NET","",IFERROR(VLOOKUP(AD1392,'2) Order Form'!$W$9:$W$684,1,FALSE),"Ikke med I order form"))</f>
        <v>7048652539090</v>
      </c>
      <c r="AK1392" s="175"/>
      <c r="AL1392" s="171"/>
    </row>
    <row r="1393" spans="1:38" x14ac:dyDescent="0.2">
      <c r="A1393">
        <v>828103</v>
      </c>
      <c r="B1393" t="s">
        <v>770</v>
      </c>
      <c r="C1393" t="s">
        <v>4226</v>
      </c>
      <c r="D1393" t="s">
        <v>714</v>
      </c>
      <c r="E1393" t="s">
        <v>100</v>
      </c>
      <c r="F1393" t="s">
        <v>702</v>
      </c>
      <c r="G1393" t="s">
        <v>401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C1393" s="180" t="str">
        <f t="shared" si="76"/>
        <v>828103-ROWD-40/42</v>
      </c>
      <c r="AD1393" s="181">
        <f>IF(B1393="NET","",IF(B1393="","",IFERROR(VLOOKUP(AC1393,EAN!$A:$B,2,FALSE),"MANGLER - MÅ OPPDATERE EAN-FANEN")))</f>
        <v>7048652539106</v>
      </c>
      <c r="AE1393" s="180">
        <f t="shared" si="74"/>
        <v>0</v>
      </c>
      <c r="AF1393" s="180">
        <f t="shared" si="75"/>
        <v>0</v>
      </c>
      <c r="AH1393" s="133">
        <f>IF(B1393="NET","",IFERROR(VLOOKUP(AD1393,'2) Order Form'!$W$9:$W$684,1,FALSE),"Ikke med I order form"))</f>
        <v>7048652539106</v>
      </c>
      <c r="AK1393" s="175"/>
      <c r="AL1393" s="171"/>
    </row>
    <row r="1394" spans="1:38" x14ac:dyDescent="0.2">
      <c r="A1394">
        <v>828103</v>
      </c>
      <c r="B1394" t="s">
        <v>770</v>
      </c>
      <c r="C1394" t="s">
        <v>4226</v>
      </c>
      <c r="D1394" t="s">
        <v>715</v>
      </c>
      <c r="E1394" t="s">
        <v>100</v>
      </c>
      <c r="F1394" t="s">
        <v>704</v>
      </c>
      <c r="G1394" t="s">
        <v>401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C1394" s="180" t="str">
        <f t="shared" si="76"/>
        <v>828103-ROWD-43/45</v>
      </c>
      <c r="AD1394" s="181">
        <f>IF(B1394="NET","",IF(B1394="","",IFERROR(VLOOKUP(AC1394,EAN!$A:$B,2,FALSE),"MANGLER - MÅ OPPDATERE EAN-FANEN")))</f>
        <v>7048652539113</v>
      </c>
      <c r="AE1394" s="180">
        <f t="shared" si="74"/>
        <v>0</v>
      </c>
      <c r="AF1394" s="180">
        <f t="shared" si="75"/>
        <v>0</v>
      </c>
      <c r="AH1394" s="133">
        <f>IF(B1394="NET","",IFERROR(VLOOKUP(AD1394,'2) Order Form'!$W$9:$W$684,1,FALSE),"Ikke med I order form"))</f>
        <v>7048652539113</v>
      </c>
      <c r="AK1394" s="175"/>
      <c r="AL1394" s="171"/>
    </row>
    <row r="1395" spans="1:38" x14ac:dyDescent="0.2">
      <c r="A1395">
        <v>828103</v>
      </c>
      <c r="B1395" t="s">
        <v>770</v>
      </c>
      <c r="C1395" t="s">
        <v>4226</v>
      </c>
      <c r="D1395" t="s">
        <v>716</v>
      </c>
      <c r="E1395" t="s">
        <v>93</v>
      </c>
      <c r="F1395" t="s">
        <v>706</v>
      </c>
      <c r="G1395" t="s">
        <v>401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C1395" s="180" t="str">
        <f t="shared" si="76"/>
        <v>828103-SEGY-37/39</v>
      </c>
      <c r="AD1395" s="181">
        <f>IF(B1395="NET","",IF(B1395="","",IFERROR(VLOOKUP(AC1395,EAN!$A:$B,2,FALSE),"MANGLER - MÅ OPPDATERE EAN-FANEN")))</f>
        <v>7048652541550</v>
      </c>
      <c r="AE1395" s="180">
        <f t="shared" si="74"/>
        <v>0</v>
      </c>
      <c r="AF1395" s="180">
        <f t="shared" si="75"/>
        <v>0</v>
      </c>
      <c r="AH1395" s="149">
        <f>IF(B1395="NET","",IFERROR(VLOOKUP(AD1395,'2) Order Form'!$W$9:$W$684,1,FALSE),"Ikke med I order form"))</f>
        <v>7048652541550</v>
      </c>
      <c r="AI1395" s="171"/>
      <c r="AJ1395" s="171"/>
      <c r="AK1395" s="175"/>
      <c r="AL1395" s="171"/>
    </row>
    <row r="1396" spans="1:38" x14ac:dyDescent="0.2">
      <c r="A1396">
        <v>828103</v>
      </c>
      <c r="B1396" t="s">
        <v>770</v>
      </c>
      <c r="C1396" t="s">
        <v>4226</v>
      </c>
      <c r="D1396" t="s">
        <v>717</v>
      </c>
      <c r="E1396" t="s">
        <v>93</v>
      </c>
      <c r="F1396" t="s">
        <v>702</v>
      </c>
      <c r="G1396" t="s">
        <v>401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C1396" s="180" t="str">
        <f t="shared" si="76"/>
        <v>828103-SEGY-40/42</v>
      </c>
      <c r="AD1396" s="181">
        <f>IF(B1396="NET","",IF(B1396="","",IFERROR(VLOOKUP(AC1396,EAN!$A:$B,2,FALSE),"MANGLER - MÅ OPPDATERE EAN-FANEN")))</f>
        <v>7048652193629</v>
      </c>
      <c r="AE1396" s="180">
        <f t="shared" si="74"/>
        <v>0</v>
      </c>
      <c r="AF1396" s="180">
        <f t="shared" si="75"/>
        <v>0</v>
      </c>
      <c r="AH1396" s="149">
        <f>IF(B1396="NET","",IFERROR(VLOOKUP(AD1396,'2) Order Form'!$W$9:$W$684,1,FALSE),"Ikke med I order form"))</f>
        <v>7048652193629</v>
      </c>
      <c r="AI1396" s="171"/>
      <c r="AJ1396" s="171"/>
      <c r="AK1396" s="175"/>
      <c r="AL1396" s="171"/>
    </row>
    <row r="1397" spans="1:38" x14ac:dyDescent="0.2">
      <c r="A1397">
        <v>828103</v>
      </c>
      <c r="B1397" t="s">
        <v>770</v>
      </c>
      <c r="C1397" t="s">
        <v>4226</v>
      </c>
      <c r="D1397" t="s">
        <v>718</v>
      </c>
      <c r="E1397" t="s">
        <v>93</v>
      </c>
      <c r="F1397" t="s">
        <v>704</v>
      </c>
      <c r="G1397" t="s">
        <v>401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C1397" s="180" t="str">
        <f t="shared" si="76"/>
        <v>828103-SEGY-43/45</v>
      </c>
      <c r="AD1397" s="181">
        <f>IF(B1397="NET","",IF(B1397="","",IFERROR(VLOOKUP(AC1397,EAN!$A:$B,2,FALSE),"MANGLER - MÅ OPPDATERE EAN-FANEN")))</f>
        <v>7048652193636</v>
      </c>
      <c r="AE1397" s="180">
        <f t="shared" si="74"/>
        <v>0</v>
      </c>
      <c r="AF1397" s="180">
        <f t="shared" si="75"/>
        <v>0</v>
      </c>
      <c r="AH1397" s="149">
        <f>IF(B1397="NET","",IFERROR(VLOOKUP(AD1397,'2) Order Form'!$W$9:$W$684,1,FALSE),"Ikke med I order form"))</f>
        <v>7048652193636</v>
      </c>
      <c r="AI1397" s="171"/>
      <c r="AJ1397" s="171"/>
      <c r="AK1397" s="175"/>
      <c r="AL1397" s="171"/>
    </row>
    <row r="1398" spans="1:38" x14ac:dyDescent="0.2">
      <c r="A1398" s="155">
        <v>828104</v>
      </c>
      <c r="B1398" t="s">
        <v>292</v>
      </c>
      <c r="H1398" s="155">
        <v>202137</v>
      </c>
      <c r="I1398" s="155">
        <v>202137</v>
      </c>
      <c r="J1398" s="155">
        <v>202137</v>
      </c>
      <c r="K1398" s="155">
        <v>202137</v>
      </c>
      <c r="L1398" s="155">
        <v>202137</v>
      </c>
      <c r="M1398" s="155">
        <v>202137</v>
      </c>
      <c r="N1398" s="155">
        <v>202137</v>
      </c>
      <c r="O1398" s="155">
        <v>202137</v>
      </c>
      <c r="P1398" s="155">
        <v>202137</v>
      </c>
      <c r="Q1398" s="155">
        <v>202137</v>
      </c>
      <c r="R1398" s="155">
        <v>202137</v>
      </c>
      <c r="S1398" s="155">
        <v>202137</v>
      </c>
      <c r="T1398" s="155">
        <v>202137</v>
      </c>
      <c r="U1398" s="155">
        <v>202137</v>
      </c>
      <c r="V1398" s="155">
        <v>202137</v>
      </c>
      <c r="W1398" s="155">
        <v>202137</v>
      </c>
      <c r="X1398" s="155">
        <v>202137</v>
      </c>
      <c r="Y1398" s="155">
        <v>202137</v>
      </c>
      <c r="Z1398" s="155">
        <v>202137</v>
      </c>
      <c r="AA1398" s="155">
        <v>202137</v>
      </c>
      <c r="AC1398" s="180" t="str">
        <f t="shared" si="76"/>
        <v>828104-</v>
      </c>
      <c r="AD1398" s="181" t="str">
        <f>IF(B1398="NET","",IF(B1398="","",IFERROR(VLOOKUP(AC1398,EAN!$A:$B,2,FALSE),"MANGLER - MÅ OPPDATERE EAN-FANEN")))</f>
        <v/>
      </c>
      <c r="AE1398" s="180">
        <f t="shared" si="74"/>
        <v>202137</v>
      </c>
      <c r="AF1398" s="180">
        <f t="shared" si="75"/>
        <v>202137</v>
      </c>
      <c r="AH1398" s="149" t="str">
        <f>IF(B1398="NET","",IFERROR(VLOOKUP(AD1398,'2) Order Form'!$W$9:$W$684,1,FALSE),"Ikke med I order form"))</f>
        <v/>
      </c>
      <c r="AI1398" s="171"/>
      <c r="AJ1398" s="171"/>
      <c r="AK1398" s="175"/>
      <c r="AL1398" s="171"/>
    </row>
    <row r="1399" spans="1:38" x14ac:dyDescent="0.2">
      <c r="A1399">
        <v>828104</v>
      </c>
      <c r="B1399" t="s">
        <v>773</v>
      </c>
      <c r="C1399" t="s">
        <v>4226</v>
      </c>
      <c r="D1399" t="s">
        <v>4319</v>
      </c>
      <c r="E1399" t="s">
        <v>4282</v>
      </c>
      <c r="F1399">
        <v>128</v>
      </c>
      <c r="G1399" t="s">
        <v>128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C1399" s="180" t="str">
        <f t="shared" si="76"/>
        <v>828104-56002-128</v>
      </c>
      <c r="AD1399" s="181" t="str">
        <f>IF(B1399="NET","",IF(B1399="","",IFERROR(VLOOKUP(AC1399,EAN!$A:$B,2,FALSE),"MANGLER - MÅ OPPDATERE EAN-FANEN")))</f>
        <v>MANGLER - MÅ OPPDATERE EAN-FANEN</v>
      </c>
      <c r="AE1399" s="180">
        <f t="shared" si="74"/>
        <v>0</v>
      </c>
      <c r="AF1399" s="180">
        <f t="shared" si="75"/>
        <v>0</v>
      </c>
      <c r="AH1399" s="133" t="str">
        <f>IF(B1399="NET","",IFERROR(VLOOKUP(AD1399,'2) Order Form'!$W$9:$W$684,1,FALSE),"Ikke med I order form"))</f>
        <v>Ikke med I order form</v>
      </c>
      <c r="AK1399" s="175"/>
      <c r="AL1399" s="171"/>
    </row>
    <row r="1400" spans="1:38" x14ac:dyDescent="0.2">
      <c r="A1400">
        <v>828104</v>
      </c>
      <c r="B1400" t="s">
        <v>773</v>
      </c>
      <c r="C1400" t="s">
        <v>4226</v>
      </c>
      <c r="D1400" t="s">
        <v>4320</v>
      </c>
      <c r="E1400" t="s">
        <v>4282</v>
      </c>
      <c r="F1400">
        <v>140</v>
      </c>
      <c r="G1400" t="s">
        <v>128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C1400" s="180" t="str">
        <f t="shared" si="76"/>
        <v>828104-56002-140</v>
      </c>
      <c r="AD1400" s="181" t="str">
        <f>IF(B1400="NET","",IF(B1400="","",IFERROR(VLOOKUP(AC1400,EAN!$A:$B,2,FALSE),"MANGLER - MÅ OPPDATERE EAN-FANEN")))</f>
        <v>MANGLER - MÅ OPPDATERE EAN-FANEN</v>
      </c>
      <c r="AE1400" s="180">
        <f t="shared" si="74"/>
        <v>0</v>
      </c>
      <c r="AF1400" s="180">
        <f t="shared" si="75"/>
        <v>0</v>
      </c>
      <c r="AH1400" s="133" t="str">
        <f>IF(B1400="NET","",IFERROR(VLOOKUP(AD1400,'2) Order Form'!$W$9:$W$684,1,FALSE),"Ikke med I order form"))</f>
        <v>Ikke med I order form</v>
      </c>
      <c r="AK1400" s="175"/>
      <c r="AL1400" s="171"/>
    </row>
    <row r="1401" spans="1:38" x14ac:dyDescent="0.2">
      <c r="A1401">
        <v>828104</v>
      </c>
      <c r="B1401" t="s">
        <v>773</v>
      </c>
      <c r="C1401" t="s">
        <v>4226</v>
      </c>
      <c r="D1401" t="s">
        <v>4321</v>
      </c>
      <c r="E1401" t="s">
        <v>4282</v>
      </c>
      <c r="F1401">
        <v>152</v>
      </c>
      <c r="G1401" t="s">
        <v>128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C1401" s="180" t="str">
        <f t="shared" si="76"/>
        <v>828104-56002-152</v>
      </c>
      <c r="AD1401" s="181" t="str">
        <f>IF(B1401="NET","",IF(B1401="","",IFERROR(VLOOKUP(AC1401,EAN!$A:$B,2,FALSE),"MANGLER - MÅ OPPDATERE EAN-FANEN")))</f>
        <v>MANGLER - MÅ OPPDATERE EAN-FANEN</v>
      </c>
      <c r="AE1401" s="180">
        <f t="shared" si="74"/>
        <v>0</v>
      </c>
      <c r="AF1401" s="180">
        <f t="shared" si="75"/>
        <v>0</v>
      </c>
      <c r="AH1401" s="149" t="str">
        <f>IF(B1401="NET","",IFERROR(VLOOKUP(AD1401,'2) Order Form'!$W$9:$W$684,1,FALSE),"Ikke med I order form"))</f>
        <v>Ikke med I order form</v>
      </c>
      <c r="AI1401" s="171"/>
      <c r="AJ1401" s="171"/>
      <c r="AK1401" s="175"/>
      <c r="AL1401" s="171"/>
    </row>
    <row r="1402" spans="1:38" x14ac:dyDescent="0.2">
      <c r="A1402">
        <v>828104</v>
      </c>
      <c r="B1402" t="s">
        <v>773</v>
      </c>
      <c r="C1402" t="s">
        <v>4226</v>
      </c>
      <c r="D1402" t="s">
        <v>4322</v>
      </c>
      <c r="E1402" t="s">
        <v>4282</v>
      </c>
      <c r="F1402">
        <v>164</v>
      </c>
      <c r="G1402" t="s">
        <v>128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C1402" s="180" t="str">
        <f t="shared" si="76"/>
        <v>828104-56002-164</v>
      </c>
      <c r="AD1402" s="181" t="str">
        <f>IF(B1402="NET","",IF(B1402="","",IFERROR(VLOOKUP(AC1402,EAN!$A:$B,2,FALSE),"MANGLER - MÅ OPPDATERE EAN-FANEN")))</f>
        <v>MANGLER - MÅ OPPDATERE EAN-FANEN</v>
      </c>
      <c r="AE1402" s="180">
        <f t="shared" si="74"/>
        <v>0</v>
      </c>
      <c r="AF1402" s="180">
        <f t="shared" si="75"/>
        <v>0</v>
      </c>
      <c r="AH1402" s="149" t="str">
        <f>IF(B1402="NET","",IFERROR(VLOOKUP(AD1402,'2) Order Form'!$W$9:$W$684,1,FALSE),"Ikke med I order form"))</f>
        <v>Ikke med I order form</v>
      </c>
      <c r="AI1402" s="171"/>
      <c r="AJ1402" s="171"/>
      <c r="AK1402" s="175"/>
      <c r="AL1402" s="171"/>
    </row>
    <row r="1403" spans="1:38" x14ac:dyDescent="0.2">
      <c r="A1403">
        <v>828104</v>
      </c>
      <c r="B1403" t="s">
        <v>773</v>
      </c>
      <c r="C1403" t="s">
        <v>4226</v>
      </c>
      <c r="D1403" t="s">
        <v>4323</v>
      </c>
      <c r="E1403" t="s">
        <v>4324</v>
      </c>
      <c r="F1403">
        <v>128</v>
      </c>
      <c r="G1403" t="s">
        <v>128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C1403" s="180" t="str">
        <f t="shared" si="76"/>
        <v>828104-88300-128</v>
      </c>
      <c r="AD1403" s="181" t="str">
        <f>IF(B1403="NET","",IF(B1403="","",IFERROR(VLOOKUP(AC1403,EAN!$A:$B,2,FALSE),"MANGLER - MÅ OPPDATERE EAN-FANEN")))</f>
        <v>MANGLER - MÅ OPPDATERE EAN-FANEN</v>
      </c>
      <c r="AE1403" s="180">
        <f t="shared" si="74"/>
        <v>0</v>
      </c>
      <c r="AF1403" s="180">
        <f t="shared" si="75"/>
        <v>0</v>
      </c>
      <c r="AH1403" s="133" t="str">
        <f>IF(B1403="NET","",IFERROR(VLOOKUP(AD1403,'2) Order Form'!$W$9:$W$684,1,FALSE),"Ikke med I order form"))</f>
        <v>Ikke med I order form</v>
      </c>
      <c r="AK1403" s="175"/>
      <c r="AL1403" s="171"/>
    </row>
    <row r="1404" spans="1:38" x14ac:dyDescent="0.2">
      <c r="A1404">
        <v>828104</v>
      </c>
      <c r="B1404" t="s">
        <v>773</v>
      </c>
      <c r="C1404" t="s">
        <v>4226</v>
      </c>
      <c r="D1404" t="s">
        <v>4325</v>
      </c>
      <c r="E1404" t="s">
        <v>4324</v>
      </c>
      <c r="F1404">
        <v>140</v>
      </c>
      <c r="G1404" t="s">
        <v>128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C1404" s="180" t="str">
        <f t="shared" si="76"/>
        <v>828104-88300-140</v>
      </c>
      <c r="AD1404" s="181" t="str">
        <f>IF(B1404="NET","",IF(B1404="","",IFERROR(VLOOKUP(AC1404,EAN!$A:$B,2,FALSE),"MANGLER - MÅ OPPDATERE EAN-FANEN")))</f>
        <v>MANGLER - MÅ OPPDATERE EAN-FANEN</v>
      </c>
      <c r="AE1404" s="180">
        <f t="shared" si="74"/>
        <v>0</v>
      </c>
      <c r="AF1404" s="180">
        <f t="shared" si="75"/>
        <v>0</v>
      </c>
      <c r="AH1404" s="133" t="str">
        <f>IF(B1404="NET","",IFERROR(VLOOKUP(AD1404,'2) Order Form'!$W$9:$W$684,1,FALSE),"Ikke med I order form"))</f>
        <v>Ikke med I order form</v>
      </c>
      <c r="AK1404" s="175"/>
      <c r="AL1404" s="171"/>
    </row>
    <row r="1405" spans="1:38" x14ac:dyDescent="0.2">
      <c r="A1405">
        <v>828104</v>
      </c>
      <c r="B1405" t="s">
        <v>773</v>
      </c>
      <c r="C1405" t="s">
        <v>4226</v>
      </c>
      <c r="D1405" t="s">
        <v>4326</v>
      </c>
      <c r="E1405" t="s">
        <v>4324</v>
      </c>
      <c r="F1405">
        <v>152</v>
      </c>
      <c r="G1405" t="s">
        <v>128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C1405" s="180" t="str">
        <f t="shared" si="76"/>
        <v>828104-88300-152</v>
      </c>
      <c r="AD1405" s="181" t="str">
        <f>IF(B1405="NET","",IF(B1405="","",IFERROR(VLOOKUP(AC1405,EAN!$A:$B,2,FALSE),"MANGLER - MÅ OPPDATERE EAN-FANEN")))</f>
        <v>MANGLER - MÅ OPPDATERE EAN-FANEN</v>
      </c>
      <c r="AE1405" s="180">
        <f t="shared" si="74"/>
        <v>0</v>
      </c>
      <c r="AF1405" s="180">
        <f t="shared" si="75"/>
        <v>0</v>
      </c>
      <c r="AH1405" s="133" t="str">
        <f>IF(B1405="NET","",IFERROR(VLOOKUP(AD1405,'2) Order Form'!$W$9:$W$684,1,FALSE),"Ikke med I order form"))</f>
        <v>Ikke med I order form</v>
      </c>
      <c r="AK1405" s="175"/>
      <c r="AL1405" s="171"/>
    </row>
    <row r="1406" spans="1:38" x14ac:dyDescent="0.2">
      <c r="A1406">
        <v>828104</v>
      </c>
      <c r="B1406" t="s">
        <v>773</v>
      </c>
      <c r="C1406" t="s">
        <v>4226</v>
      </c>
      <c r="D1406" t="s">
        <v>4327</v>
      </c>
      <c r="E1406" t="s">
        <v>4324</v>
      </c>
      <c r="F1406">
        <v>164</v>
      </c>
      <c r="G1406" t="s">
        <v>128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C1406" s="180" t="str">
        <f t="shared" si="76"/>
        <v>828104-88300-164</v>
      </c>
      <c r="AD1406" s="181" t="str">
        <f>IF(B1406="NET","",IF(B1406="","",IFERROR(VLOOKUP(AC1406,EAN!$A:$B,2,FALSE),"MANGLER - MÅ OPPDATERE EAN-FANEN")))</f>
        <v>MANGLER - MÅ OPPDATERE EAN-FANEN</v>
      </c>
      <c r="AE1406" s="180">
        <f t="shared" si="74"/>
        <v>0</v>
      </c>
      <c r="AF1406" s="180">
        <f t="shared" si="75"/>
        <v>0</v>
      </c>
      <c r="AH1406" s="149" t="str">
        <f>IF(B1406="NET","",IFERROR(VLOOKUP(AD1406,'2) Order Form'!$W$9:$W$684,1,FALSE),"Ikke med I order form"))</f>
        <v>Ikke med I order form</v>
      </c>
      <c r="AI1406" s="171"/>
      <c r="AJ1406" s="171"/>
      <c r="AK1406" s="175"/>
      <c r="AL1406" s="171"/>
    </row>
    <row r="1407" spans="1:38" x14ac:dyDescent="0.2">
      <c r="A1407">
        <v>828104</v>
      </c>
      <c r="B1407" t="s">
        <v>773</v>
      </c>
      <c r="C1407" t="s">
        <v>4226</v>
      </c>
      <c r="D1407" t="s">
        <v>787</v>
      </c>
      <c r="E1407" t="s">
        <v>94</v>
      </c>
      <c r="F1407">
        <v>128</v>
      </c>
      <c r="G1407" t="s">
        <v>128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C1407" s="180" t="str">
        <f t="shared" si="76"/>
        <v>828104-BLACK-128</v>
      </c>
      <c r="AD1407" s="181" t="str">
        <f>IF(B1407="NET","",IF(B1407="","",IFERROR(VLOOKUP(AC1407,EAN!$A:$B,2,FALSE),"MANGLER - MÅ OPPDATERE EAN-FANEN")))</f>
        <v>MANGLER - MÅ OPPDATERE EAN-FANEN</v>
      </c>
      <c r="AE1407" s="180">
        <f t="shared" si="74"/>
        <v>0</v>
      </c>
      <c r="AF1407" s="180">
        <f t="shared" si="75"/>
        <v>0</v>
      </c>
      <c r="AH1407" s="133" t="str">
        <f>IF(B1407="NET","",IFERROR(VLOOKUP(AD1407,'2) Order Form'!$W$9:$W$684,1,FALSE),"Ikke med I order form"))</f>
        <v>Ikke med I order form</v>
      </c>
      <c r="AK1407" s="175"/>
      <c r="AL1407" s="171"/>
    </row>
    <row r="1408" spans="1:38" x14ac:dyDescent="0.2">
      <c r="A1408">
        <v>828104</v>
      </c>
      <c r="B1408" t="s">
        <v>773</v>
      </c>
      <c r="C1408" t="s">
        <v>4226</v>
      </c>
      <c r="D1408" t="s">
        <v>788</v>
      </c>
      <c r="E1408" t="s">
        <v>94</v>
      </c>
      <c r="F1408">
        <v>140</v>
      </c>
      <c r="G1408" t="s">
        <v>128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C1408" s="180" t="str">
        <f t="shared" si="76"/>
        <v>828104-BLACK-140</v>
      </c>
      <c r="AD1408" s="181" t="str">
        <f>IF(B1408="NET","",IF(B1408="","",IFERROR(VLOOKUP(AC1408,EAN!$A:$B,2,FALSE),"MANGLER - MÅ OPPDATERE EAN-FANEN")))</f>
        <v>MANGLER - MÅ OPPDATERE EAN-FANEN</v>
      </c>
      <c r="AE1408" s="180">
        <f t="shared" si="74"/>
        <v>0</v>
      </c>
      <c r="AF1408" s="180">
        <f t="shared" si="75"/>
        <v>0</v>
      </c>
      <c r="AH1408" s="149" t="str">
        <f>IF(B1408="NET","",IFERROR(VLOOKUP(AD1408,'2) Order Form'!$W$9:$W$684,1,FALSE),"Ikke med I order form"))</f>
        <v>Ikke med I order form</v>
      </c>
      <c r="AI1408" s="171"/>
      <c r="AJ1408" s="171"/>
      <c r="AK1408" s="175"/>
      <c r="AL1408" s="171"/>
    </row>
    <row r="1409" spans="1:38" x14ac:dyDescent="0.2">
      <c r="A1409">
        <v>828104</v>
      </c>
      <c r="B1409" t="s">
        <v>773</v>
      </c>
      <c r="C1409" t="s">
        <v>4226</v>
      </c>
      <c r="D1409" t="s">
        <v>789</v>
      </c>
      <c r="E1409" t="s">
        <v>94</v>
      </c>
      <c r="F1409">
        <v>152</v>
      </c>
      <c r="G1409" t="s">
        <v>128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C1409" s="180" t="str">
        <f t="shared" si="76"/>
        <v>828104-BLACK-152</v>
      </c>
      <c r="AD1409" s="181" t="str">
        <f>IF(B1409="NET","",IF(B1409="","",IFERROR(VLOOKUP(AC1409,EAN!$A:$B,2,FALSE),"MANGLER - MÅ OPPDATERE EAN-FANEN")))</f>
        <v>MANGLER - MÅ OPPDATERE EAN-FANEN</v>
      </c>
      <c r="AE1409" s="180">
        <f t="shared" si="74"/>
        <v>0</v>
      </c>
      <c r="AF1409" s="180">
        <f t="shared" si="75"/>
        <v>0</v>
      </c>
      <c r="AH1409" s="133" t="str">
        <f>IF(B1409="NET","",IFERROR(VLOOKUP(AD1409,'2) Order Form'!$W$9:$W$684,1,FALSE),"Ikke med I order form"))</f>
        <v>Ikke med I order form</v>
      </c>
      <c r="AK1409" s="175"/>
      <c r="AL1409" s="171"/>
    </row>
    <row r="1410" spans="1:38" x14ac:dyDescent="0.2">
      <c r="A1410">
        <v>828104</v>
      </c>
      <c r="B1410" t="s">
        <v>773</v>
      </c>
      <c r="C1410" t="s">
        <v>4226</v>
      </c>
      <c r="D1410" t="s">
        <v>790</v>
      </c>
      <c r="E1410" t="s">
        <v>94</v>
      </c>
      <c r="F1410">
        <v>164</v>
      </c>
      <c r="G1410" t="s">
        <v>128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C1410" s="180" t="str">
        <f t="shared" si="76"/>
        <v>828104-BLACK-164</v>
      </c>
      <c r="AD1410" s="181" t="str">
        <f>IF(B1410="NET","",IF(B1410="","",IFERROR(VLOOKUP(AC1410,EAN!$A:$B,2,FALSE),"MANGLER - MÅ OPPDATERE EAN-FANEN")))</f>
        <v>MANGLER - MÅ OPPDATERE EAN-FANEN</v>
      </c>
      <c r="AE1410" s="180">
        <f t="shared" si="74"/>
        <v>0</v>
      </c>
      <c r="AF1410" s="180">
        <f t="shared" si="75"/>
        <v>0</v>
      </c>
      <c r="AH1410" s="149" t="str">
        <f>IF(B1410="NET","",IFERROR(VLOOKUP(AD1410,'2) Order Form'!$W$9:$W$684,1,FALSE),"Ikke med I order form"))</f>
        <v>Ikke med I order form</v>
      </c>
      <c r="AI1410" s="171"/>
      <c r="AJ1410" s="171"/>
      <c r="AK1410" s="175"/>
      <c r="AL1410" s="171"/>
    </row>
    <row r="1411" spans="1:38" x14ac:dyDescent="0.2">
      <c r="A1411">
        <v>828104</v>
      </c>
      <c r="B1411" t="s">
        <v>773</v>
      </c>
      <c r="C1411" t="s">
        <v>4226</v>
      </c>
      <c r="D1411" t="s">
        <v>774</v>
      </c>
      <c r="E1411" t="s">
        <v>132</v>
      </c>
      <c r="F1411">
        <v>128</v>
      </c>
      <c r="G1411" t="s">
        <v>401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C1411" s="180" t="str">
        <f t="shared" si="76"/>
        <v>828104-HYDRO-128</v>
      </c>
      <c r="AD1411" s="181">
        <f>IF(B1411="NET","",IF(B1411="","",IFERROR(VLOOKUP(AC1411,EAN!$A:$B,2,FALSE),"MANGLER - MÅ OPPDATERE EAN-FANEN")))</f>
        <v>7048652326348</v>
      </c>
      <c r="AE1411" s="180">
        <f t="shared" si="74"/>
        <v>0</v>
      </c>
      <c r="AF1411" s="180">
        <f t="shared" si="75"/>
        <v>0</v>
      </c>
      <c r="AH1411" s="133" t="str">
        <f>IF(B1411="NET","",IFERROR(VLOOKUP(AD1411,'2) Order Form'!$W$9:$W$684,1,FALSE),"Ikke med I order form"))</f>
        <v>Ikke med I order form</v>
      </c>
      <c r="AK1411" s="175"/>
      <c r="AL1411" s="171"/>
    </row>
    <row r="1412" spans="1:38" x14ac:dyDescent="0.2">
      <c r="A1412">
        <v>828104</v>
      </c>
      <c r="B1412" t="s">
        <v>773</v>
      </c>
      <c r="C1412" t="s">
        <v>4226</v>
      </c>
      <c r="D1412" t="s">
        <v>775</v>
      </c>
      <c r="E1412" t="s">
        <v>132</v>
      </c>
      <c r="F1412">
        <v>140</v>
      </c>
      <c r="G1412" t="s">
        <v>401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C1412" s="180" t="str">
        <f t="shared" si="76"/>
        <v>828104-HYDRO-140</v>
      </c>
      <c r="AD1412" s="181">
        <f>IF(B1412="NET","",IF(B1412="","",IFERROR(VLOOKUP(AC1412,EAN!$A:$B,2,FALSE),"MANGLER - MÅ OPPDATERE EAN-FANEN")))</f>
        <v>7048652326355</v>
      </c>
      <c r="AE1412" s="180">
        <f t="shared" si="74"/>
        <v>0</v>
      </c>
      <c r="AF1412" s="180">
        <f t="shared" si="75"/>
        <v>0</v>
      </c>
      <c r="AH1412" s="149" t="str">
        <f>IF(B1412="NET","",IFERROR(VLOOKUP(AD1412,'2) Order Form'!$W$9:$W$684,1,FALSE),"Ikke med I order form"))</f>
        <v>Ikke med I order form</v>
      </c>
      <c r="AI1412" s="171"/>
      <c r="AJ1412" s="171"/>
      <c r="AK1412" s="175"/>
      <c r="AL1412" s="171"/>
    </row>
    <row r="1413" spans="1:38" x14ac:dyDescent="0.2">
      <c r="A1413">
        <v>828104</v>
      </c>
      <c r="B1413" t="s">
        <v>773</v>
      </c>
      <c r="C1413" t="s">
        <v>4226</v>
      </c>
      <c r="D1413" t="s">
        <v>776</v>
      </c>
      <c r="E1413" t="s">
        <v>132</v>
      </c>
      <c r="F1413">
        <v>152</v>
      </c>
      <c r="G1413" t="s">
        <v>401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C1413" s="180" t="str">
        <f t="shared" si="76"/>
        <v>828104-HYDRO-152</v>
      </c>
      <c r="AD1413" s="181">
        <f>IF(B1413="NET","",IF(B1413="","",IFERROR(VLOOKUP(AC1413,EAN!$A:$B,2,FALSE),"MANGLER - MÅ OPPDATERE EAN-FANEN")))</f>
        <v>7048652326362</v>
      </c>
      <c r="AE1413" s="180">
        <f t="shared" si="74"/>
        <v>0</v>
      </c>
      <c r="AF1413" s="180">
        <f t="shared" si="75"/>
        <v>0</v>
      </c>
      <c r="AH1413" s="133" t="str">
        <f>IF(B1413="NET","",IFERROR(VLOOKUP(AD1413,'2) Order Form'!$W$9:$W$684,1,FALSE),"Ikke med I order form"))</f>
        <v>Ikke med I order form</v>
      </c>
      <c r="AK1413" s="175"/>
      <c r="AL1413" s="171"/>
    </row>
    <row r="1414" spans="1:38" x14ac:dyDescent="0.2">
      <c r="A1414">
        <v>828104</v>
      </c>
      <c r="B1414" t="s">
        <v>773</v>
      </c>
      <c r="C1414" t="s">
        <v>4226</v>
      </c>
      <c r="D1414" t="s">
        <v>777</v>
      </c>
      <c r="E1414" t="s">
        <v>132</v>
      </c>
      <c r="F1414">
        <v>164</v>
      </c>
      <c r="G1414" t="s">
        <v>401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C1414" s="180" t="str">
        <f t="shared" si="76"/>
        <v>828104-HYDRO-164</v>
      </c>
      <c r="AD1414" s="181">
        <f>IF(B1414="NET","",IF(B1414="","",IFERROR(VLOOKUP(AC1414,EAN!$A:$B,2,FALSE),"MANGLER - MÅ OPPDATERE EAN-FANEN")))</f>
        <v>7048652326379</v>
      </c>
      <c r="AE1414" s="180">
        <f t="shared" ref="AE1414:AE1477" si="80">H1414</f>
        <v>0</v>
      </c>
      <c r="AF1414" s="180">
        <f t="shared" ref="AF1414:AF1477" si="81">AA1414</f>
        <v>0</v>
      </c>
      <c r="AH1414" s="149" t="str">
        <f>IF(B1414="NET","",IFERROR(VLOOKUP(AD1414,'2) Order Form'!$W$9:$W$684,1,FALSE),"Ikke med I order form"))</f>
        <v>Ikke med I order form</v>
      </c>
      <c r="AI1414" s="171"/>
      <c r="AJ1414" s="171"/>
      <c r="AK1414" s="175"/>
      <c r="AL1414" s="171"/>
    </row>
    <row r="1415" spans="1:38" x14ac:dyDescent="0.2">
      <c r="A1415">
        <v>828104</v>
      </c>
      <c r="B1415" t="s">
        <v>773</v>
      </c>
      <c r="C1415" t="s">
        <v>4226</v>
      </c>
      <c r="D1415" t="s">
        <v>778</v>
      </c>
      <c r="E1415" t="s">
        <v>92</v>
      </c>
      <c r="F1415">
        <v>128</v>
      </c>
      <c r="G1415" t="s">
        <v>401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C1415" s="180" t="str">
        <f t="shared" ref="AC1415:AC1478" si="82">CONCATENATE(A1415,"-",D1415)</f>
        <v>828104-RBLUE-128</v>
      </c>
      <c r="AD1415" s="181">
        <f>IF(B1415="NET","",IF(B1415="","",IFERROR(VLOOKUP(AC1415,EAN!$A:$B,2,FALSE),"MANGLER - MÅ OPPDATERE EAN-FANEN")))</f>
        <v>7048652326386</v>
      </c>
      <c r="AE1415" s="180">
        <f t="shared" si="80"/>
        <v>0</v>
      </c>
      <c r="AF1415" s="180">
        <f t="shared" si="81"/>
        <v>0</v>
      </c>
      <c r="AH1415" s="133">
        <f>IF(B1415="NET","",IFERROR(VLOOKUP(AD1415,'2) Order Form'!$W$9:$W$684,1,FALSE),"Ikke med I order form"))</f>
        <v>7048652326386</v>
      </c>
      <c r="AK1415" s="175"/>
      <c r="AL1415" s="171"/>
    </row>
    <row r="1416" spans="1:38" x14ac:dyDescent="0.2">
      <c r="A1416">
        <v>828104</v>
      </c>
      <c r="B1416" t="s">
        <v>773</v>
      </c>
      <c r="C1416" t="s">
        <v>4226</v>
      </c>
      <c r="D1416" t="s">
        <v>779</v>
      </c>
      <c r="E1416" t="s">
        <v>92</v>
      </c>
      <c r="F1416">
        <v>140</v>
      </c>
      <c r="G1416" t="s">
        <v>401</v>
      </c>
      <c r="H1416">
        <v>14</v>
      </c>
      <c r="I1416">
        <v>14</v>
      </c>
      <c r="J1416">
        <v>14</v>
      </c>
      <c r="K1416">
        <v>14</v>
      </c>
      <c r="L1416">
        <v>14</v>
      </c>
      <c r="M1416">
        <v>14</v>
      </c>
      <c r="N1416">
        <v>14</v>
      </c>
      <c r="O1416">
        <v>14</v>
      </c>
      <c r="P1416">
        <v>14</v>
      </c>
      <c r="Q1416">
        <v>14</v>
      </c>
      <c r="R1416">
        <v>14</v>
      </c>
      <c r="S1416">
        <v>14</v>
      </c>
      <c r="T1416">
        <v>14</v>
      </c>
      <c r="U1416">
        <v>14</v>
      </c>
      <c r="V1416">
        <v>14</v>
      </c>
      <c r="W1416">
        <v>14</v>
      </c>
      <c r="X1416">
        <v>14</v>
      </c>
      <c r="Y1416">
        <v>14</v>
      </c>
      <c r="Z1416">
        <v>14</v>
      </c>
      <c r="AA1416">
        <v>14</v>
      </c>
      <c r="AC1416" s="180" t="str">
        <f t="shared" si="82"/>
        <v>828104-RBLUE-140</v>
      </c>
      <c r="AD1416" s="181">
        <f>IF(B1416="NET","",IF(B1416="","",IFERROR(VLOOKUP(AC1416,EAN!$A:$B,2,FALSE),"MANGLER - MÅ OPPDATERE EAN-FANEN")))</f>
        <v>7048652326393</v>
      </c>
      <c r="AE1416" s="180">
        <f t="shared" si="80"/>
        <v>14</v>
      </c>
      <c r="AF1416" s="180">
        <f t="shared" si="81"/>
        <v>14</v>
      </c>
      <c r="AH1416" s="149">
        <f>IF(B1416="NET","",IFERROR(VLOOKUP(AD1416,'2) Order Form'!$W$9:$W$684,1,FALSE),"Ikke med I order form"))</f>
        <v>7048652326393</v>
      </c>
      <c r="AI1416" s="171"/>
      <c r="AJ1416" s="171"/>
      <c r="AK1416" s="175"/>
      <c r="AL1416" s="171"/>
    </row>
    <row r="1417" spans="1:38" x14ac:dyDescent="0.2">
      <c r="A1417">
        <v>828104</v>
      </c>
      <c r="B1417" t="s">
        <v>773</v>
      </c>
      <c r="C1417" t="s">
        <v>4226</v>
      </c>
      <c r="D1417" t="s">
        <v>780</v>
      </c>
      <c r="E1417" t="s">
        <v>92</v>
      </c>
      <c r="F1417">
        <v>152</v>
      </c>
      <c r="G1417" t="s">
        <v>401</v>
      </c>
      <c r="H1417">
        <v>49</v>
      </c>
      <c r="I1417">
        <v>49</v>
      </c>
      <c r="J1417">
        <v>49</v>
      </c>
      <c r="K1417">
        <v>49</v>
      </c>
      <c r="L1417">
        <v>49</v>
      </c>
      <c r="M1417">
        <v>49</v>
      </c>
      <c r="N1417">
        <v>49</v>
      </c>
      <c r="O1417">
        <v>49</v>
      </c>
      <c r="P1417">
        <v>49</v>
      </c>
      <c r="Q1417">
        <v>49</v>
      </c>
      <c r="R1417">
        <v>49</v>
      </c>
      <c r="S1417">
        <v>49</v>
      </c>
      <c r="T1417">
        <v>49</v>
      </c>
      <c r="U1417">
        <v>49</v>
      </c>
      <c r="V1417">
        <v>49</v>
      </c>
      <c r="W1417">
        <v>49</v>
      </c>
      <c r="X1417">
        <v>49</v>
      </c>
      <c r="Y1417">
        <v>49</v>
      </c>
      <c r="Z1417">
        <v>49</v>
      </c>
      <c r="AA1417">
        <v>49</v>
      </c>
      <c r="AC1417" s="180" t="str">
        <f t="shared" si="82"/>
        <v>828104-RBLUE-152</v>
      </c>
      <c r="AD1417" s="181">
        <f>IF(B1417="NET","",IF(B1417="","",IFERROR(VLOOKUP(AC1417,EAN!$A:$B,2,FALSE),"MANGLER - MÅ OPPDATERE EAN-FANEN")))</f>
        <v>7048652326409</v>
      </c>
      <c r="AE1417" s="180">
        <f t="shared" si="80"/>
        <v>49</v>
      </c>
      <c r="AF1417" s="180">
        <f t="shared" si="81"/>
        <v>49</v>
      </c>
      <c r="AH1417" s="149">
        <f>IF(B1417="NET","",IFERROR(VLOOKUP(AD1417,'2) Order Form'!$W$9:$W$684,1,FALSE),"Ikke med I order form"))</f>
        <v>7048652326409</v>
      </c>
      <c r="AI1417" s="171"/>
      <c r="AJ1417" s="171"/>
      <c r="AK1417" s="175"/>
      <c r="AL1417" s="171"/>
    </row>
    <row r="1418" spans="1:38" x14ac:dyDescent="0.2">
      <c r="A1418">
        <v>828104</v>
      </c>
      <c r="B1418" t="s">
        <v>773</v>
      </c>
      <c r="C1418" t="s">
        <v>4226</v>
      </c>
      <c r="D1418" t="s">
        <v>781</v>
      </c>
      <c r="E1418" t="s">
        <v>92</v>
      </c>
      <c r="F1418">
        <v>164</v>
      </c>
      <c r="G1418" t="s">
        <v>401</v>
      </c>
      <c r="H1418">
        <v>40</v>
      </c>
      <c r="I1418">
        <v>40</v>
      </c>
      <c r="J1418">
        <v>40</v>
      </c>
      <c r="K1418">
        <v>40</v>
      </c>
      <c r="L1418">
        <v>40</v>
      </c>
      <c r="M1418">
        <v>40</v>
      </c>
      <c r="N1418">
        <v>40</v>
      </c>
      <c r="O1418">
        <v>40</v>
      </c>
      <c r="P1418">
        <v>40</v>
      </c>
      <c r="Q1418">
        <v>40</v>
      </c>
      <c r="R1418">
        <v>40</v>
      </c>
      <c r="S1418">
        <v>40</v>
      </c>
      <c r="T1418">
        <v>40</v>
      </c>
      <c r="U1418">
        <v>40</v>
      </c>
      <c r="V1418">
        <v>40</v>
      </c>
      <c r="W1418">
        <v>40</v>
      </c>
      <c r="X1418">
        <v>40</v>
      </c>
      <c r="Y1418">
        <v>40</v>
      </c>
      <c r="Z1418">
        <v>40</v>
      </c>
      <c r="AA1418">
        <v>40</v>
      </c>
      <c r="AC1418" s="180" t="str">
        <f t="shared" si="82"/>
        <v>828104-RBLUE-164</v>
      </c>
      <c r="AD1418" s="181">
        <f>IF(B1418="NET","",IF(B1418="","",IFERROR(VLOOKUP(AC1418,EAN!$A:$B,2,FALSE),"MANGLER - MÅ OPPDATERE EAN-FANEN")))</f>
        <v>7048652326416</v>
      </c>
      <c r="AE1418" s="180">
        <f t="shared" si="80"/>
        <v>40</v>
      </c>
      <c r="AF1418" s="180">
        <f t="shared" si="81"/>
        <v>40</v>
      </c>
      <c r="AH1418" s="149">
        <f>IF(B1418="NET","",IFERROR(VLOOKUP(AD1418,'2) Order Form'!$W$9:$W$684,1,FALSE),"Ikke med I order form"))</f>
        <v>7048652326416</v>
      </c>
      <c r="AI1418" s="171"/>
      <c r="AJ1418" s="171"/>
      <c r="AK1418" s="175"/>
      <c r="AL1418" s="171"/>
    </row>
    <row r="1419" spans="1:38" x14ac:dyDescent="0.2">
      <c r="A1419">
        <v>828104</v>
      </c>
      <c r="B1419" t="s">
        <v>773</v>
      </c>
      <c r="C1419" t="s">
        <v>4226</v>
      </c>
      <c r="D1419" t="s">
        <v>782</v>
      </c>
      <c r="E1419" t="s">
        <v>93</v>
      </c>
      <c r="F1419">
        <v>128</v>
      </c>
      <c r="G1419" t="s">
        <v>401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C1419" s="180" t="str">
        <f t="shared" si="82"/>
        <v>828104-SEGRY-128</v>
      </c>
      <c r="AD1419" s="181">
        <f>IF(B1419="NET","",IF(B1419="","",IFERROR(VLOOKUP(AC1419,EAN!$A:$B,2,FALSE),"MANGLER - MÅ OPPDATERE EAN-FANEN")))</f>
        <v>7048652326423</v>
      </c>
      <c r="AE1419" s="180">
        <f t="shared" si="80"/>
        <v>0</v>
      </c>
      <c r="AF1419" s="180">
        <f t="shared" si="81"/>
        <v>0</v>
      </c>
      <c r="AH1419" s="149">
        <f>IF(B1419="NET","",IFERROR(VLOOKUP(AD1419,'2) Order Form'!$W$9:$W$684,1,FALSE),"Ikke med I order form"))</f>
        <v>7048652326423</v>
      </c>
      <c r="AI1419" s="171"/>
      <c r="AJ1419" s="171"/>
      <c r="AK1419" s="175"/>
      <c r="AL1419" s="171"/>
    </row>
    <row r="1420" spans="1:38" x14ac:dyDescent="0.2">
      <c r="A1420">
        <v>828104</v>
      </c>
      <c r="B1420" t="s">
        <v>773</v>
      </c>
      <c r="C1420" t="s">
        <v>4226</v>
      </c>
      <c r="D1420" t="s">
        <v>783</v>
      </c>
      <c r="E1420" t="s">
        <v>93</v>
      </c>
      <c r="F1420">
        <v>140</v>
      </c>
      <c r="G1420" t="s">
        <v>401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C1420" s="180" t="str">
        <f t="shared" si="82"/>
        <v>828104-SEGRY-140</v>
      </c>
      <c r="AD1420" s="181">
        <f>IF(B1420="NET","",IF(B1420="","",IFERROR(VLOOKUP(AC1420,EAN!$A:$B,2,FALSE),"MANGLER - MÅ OPPDATERE EAN-FANEN")))</f>
        <v>7048652326430</v>
      </c>
      <c r="AE1420" s="180">
        <f t="shared" si="80"/>
        <v>0</v>
      </c>
      <c r="AF1420" s="180">
        <f t="shared" si="81"/>
        <v>0</v>
      </c>
      <c r="AH1420" s="149">
        <f>IF(B1420="NET","",IFERROR(VLOOKUP(AD1420,'2) Order Form'!$W$9:$W$684,1,FALSE),"Ikke med I order form"))</f>
        <v>7048652326430</v>
      </c>
      <c r="AI1420" s="171"/>
      <c r="AJ1420" s="171"/>
      <c r="AK1420" s="175"/>
      <c r="AL1420" s="171"/>
    </row>
    <row r="1421" spans="1:38" x14ac:dyDescent="0.2">
      <c r="A1421">
        <v>828104</v>
      </c>
      <c r="B1421" t="s">
        <v>773</v>
      </c>
      <c r="C1421" t="s">
        <v>4226</v>
      </c>
      <c r="D1421" t="s">
        <v>784</v>
      </c>
      <c r="E1421" t="s">
        <v>93</v>
      </c>
      <c r="F1421">
        <v>152</v>
      </c>
      <c r="G1421" t="s">
        <v>401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C1421" s="180" t="str">
        <f t="shared" si="82"/>
        <v>828104-SEGRY-152</v>
      </c>
      <c r="AD1421" s="181">
        <f>IF(B1421="NET","",IF(B1421="","",IFERROR(VLOOKUP(AC1421,EAN!$A:$B,2,FALSE),"MANGLER - MÅ OPPDATERE EAN-FANEN")))</f>
        <v>7048652326447</v>
      </c>
      <c r="AE1421" s="180">
        <f t="shared" si="80"/>
        <v>0</v>
      </c>
      <c r="AF1421" s="180">
        <f t="shared" si="81"/>
        <v>0</v>
      </c>
      <c r="AH1421" s="149">
        <f>IF(B1421="NET","",IFERROR(VLOOKUP(AD1421,'2) Order Form'!$W$9:$W$684,1,FALSE),"Ikke med I order form"))</f>
        <v>7048652326447</v>
      </c>
      <c r="AI1421" s="171"/>
      <c r="AJ1421" s="171"/>
      <c r="AK1421" s="175"/>
      <c r="AL1421" s="171"/>
    </row>
    <row r="1422" spans="1:38" x14ac:dyDescent="0.2">
      <c r="A1422">
        <v>828104</v>
      </c>
      <c r="B1422" t="s">
        <v>773</v>
      </c>
      <c r="C1422" t="s">
        <v>4226</v>
      </c>
      <c r="D1422" t="s">
        <v>785</v>
      </c>
      <c r="E1422" t="s">
        <v>93</v>
      </c>
      <c r="F1422">
        <v>164</v>
      </c>
      <c r="G1422" t="s">
        <v>401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C1422" s="180" t="str">
        <f t="shared" si="82"/>
        <v>828104-SEGRY-164</v>
      </c>
      <c r="AD1422" s="181">
        <f>IF(B1422="NET","",IF(B1422="","",IFERROR(VLOOKUP(AC1422,EAN!$A:$B,2,FALSE),"MANGLER - MÅ OPPDATERE EAN-FANEN")))</f>
        <v>7048652326454</v>
      </c>
      <c r="AE1422" s="180">
        <f t="shared" si="80"/>
        <v>0</v>
      </c>
      <c r="AF1422" s="180">
        <f t="shared" si="81"/>
        <v>0</v>
      </c>
      <c r="AH1422" s="133">
        <f>IF(B1422="NET","",IFERROR(VLOOKUP(AD1422,'2) Order Form'!$W$9:$W$684,1,FALSE),"Ikke med I order form"))</f>
        <v>7048652326454</v>
      </c>
      <c r="AK1422" s="175"/>
      <c r="AL1422" s="171"/>
    </row>
    <row r="1423" spans="1:38" x14ac:dyDescent="0.2">
      <c r="A1423" s="155">
        <v>828105</v>
      </c>
      <c r="B1423" t="s">
        <v>292</v>
      </c>
      <c r="H1423" s="155">
        <v>202137</v>
      </c>
      <c r="I1423" s="155">
        <v>202137</v>
      </c>
      <c r="J1423" s="155">
        <v>202137</v>
      </c>
      <c r="K1423" s="155">
        <v>202137</v>
      </c>
      <c r="L1423" s="155">
        <v>202137</v>
      </c>
      <c r="M1423" s="155">
        <v>202137</v>
      </c>
      <c r="N1423" s="155">
        <v>202137</v>
      </c>
      <c r="O1423" s="155">
        <v>202137</v>
      </c>
      <c r="P1423" s="155">
        <v>202137</v>
      </c>
      <c r="Q1423" s="155">
        <v>202137</v>
      </c>
      <c r="R1423" s="155">
        <v>202137</v>
      </c>
      <c r="S1423" s="155">
        <v>202137</v>
      </c>
      <c r="T1423" s="155">
        <v>202137</v>
      </c>
      <c r="U1423" s="155">
        <v>202137</v>
      </c>
      <c r="V1423" s="155">
        <v>202137</v>
      </c>
      <c r="W1423" s="155">
        <v>202137</v>
      </c>
      <c r="X1423" s="155">
        <v>202137</v>
      </c>
      <c r="Y1423" s="155">
        <v>202137</v>
      </c>
      <c r="Z1423" s="155">
        <v>202137</v>
      </c>
      <c r="AA1423" s="155">
        <v>202137</v>
      </c>
      <c r="AC1423" s="180" t="str">
        <f t="shared" si="82"/>
        <v>828105-</v>
      </c>
      <c r="AD1423" s="181" t="str">
        <f>IF(B1423="NET","",IF(B1423="","",IFERROR(VLOOKUP(AC1423,EAN!$A:$B,2,FALSE),"MANGLER - MÅ OPPDATERE EAN-FANEN")))</f>
        <v/>
      </c>
      <c r="AE1423" s="180">
        <f t="shared" si="80"/>
        <v>202137</v>
      </c>
      <c r="AF1423" s="180">
        <f t="shared" si="81"/>
        <v>202137</v>
      </c>
      <c r="AH1423" s="149" t="str">
        <f>IF(B1423="NET","",IFERROR(VLOOKUP(AD1423,'2) Order Form'!$W$9:$W$684,1,FALSE),"Ikke med I order form"))</f>
        <v/>
      </c>
      <c r="AI1423" s="171"/>
      <c r="AJ1423" s="171"/>
      <c r="AK1423" s="175"/>
      <c r="AL1423" s="171"/>
    </row>
    <row r="1424" spans="1:38" x14ac:dyDescent="0.2">
      <c r="A1424">
        <v>828105</v>
      </c>
      <c r="B1424" t="s">
        <v>786</v>
      </c>
      <c r="C1424" t="s">
        <v>4226</v>
      </c>
      <c r="D1424" t="s">
        <v>4328</v>
      </c>
      <c r="E1424" t="s">
        <v>4305</v>
      </c>
      <c r="F1424">
        <v>128</v>
      </c>
      <c r="G1424" t="s">
        <v>128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C1424" s="180" t="str">
        <f t="shared" si="82"/>
        <v>828105-56001-128</v>
      </c>
      <c r="AD1424" s="181" t="str">
        <f>IF(B1424="NET","",IF(B1424="","",IFERROR(VLOOKUP(AC1424,EAN!$A:$B,2,FALSE),"MANGLER - MÅ OPPDATERE EAN-FANEN")))</f>
        <v>MANGLER - MÅ OPPDATERE EAN-FANEN</v>
      </c>
      <c r="AE1424" s="180">
        <f t="shared" si="80"/>
        <v>0</v>
      </c>
      <c r="AF1424" s="180">
        <f t="shared" si="81"/>
        <v>0</v>
      </c>
      <c r="AH1424" s="149" t="str">
        <f>IF(B1424="NET","",IFERROR(VLOOKUP(AD1424,'2) Order Form'!$W$9:$W$684,1,FALSE),"Ikke med I order form"))</f>
        <v>Ikke med I order form</v>
      </c>
      <c r="AI1424" s="171"/>
      <c r="AJ1424" s="171"/>
      <c r="AK1424" s="175"/>
      <c r="AL1424" s="171"/>
    </row>
    <row r="1425" spans="1:38" x14ac:dyDescent="0.2">
      <c r="A1425">
        <v>828105</v>
      </c>
      <c r="B1425" t="s">
        <v>786</v>
      </c>
      <c r="C1425" t="s">
        <v>4226</v>
      </c>
      <c r="D1425" t="s">
        <v>4329</v>
      </c>
      <c r="E1425" t="s">
        <v>4305</v>
      </c>
      <c r="F1425">
        <v>140</v>
      </c>
      <c r="G1425" t="s">
        <v>128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C1425" s="180" t="str">
        <f t="shared" si="82"/>
        <v>828105-56001-140</v>
      </c>
      <c r="AD1425" s="181" t="str">
        <f>IF(B1425="NET","",IF(B1425="","",IFERROR(VLOOKUP(AC1425,EAN!$A:$B,2,FALSE),"MANGLER - MÅ OPPDATERE EAN-FANEN")))</f>
        <v>MANGLER - MÅ OPPDATERE EAN-FANEN</v>
      </c>
      <c r="AE1425" s="180">
        <f t="shared" si="80"/>
        <v>0</v>
      </c>
      <c r="AF1425" s="180">
        <f t="shared" si="81"/>
        <v>0</v>
      </c>
      <c r="AH1425" s="133" t="str">
        <f>IF(B1425="NET","",IFERROR(VLOOKUP(AD1425,'2) Order Form'!$W$9:$W$684,1,FALSE),"Ikke med I order form"))</f>
        <v>Ikke med I order form</v>
      </c>
      <c r="AK1425" s="175"/>
      <c r="AL1425" s="171"/>
    </row>
    <row r="1426" spans="1:38" x14ac:dyDescent="0.2">
      <c r="A1426">
        <v>828105</v>
      </c>
      <c r="B1426" t="s">
        <v>786</v>
      </c>
      <c r="C1426" t="s">
        <v>4226</v>
      </c>
      <c r="D1426" t="s">
        <v>4330</v>
      </c>
      <c r="E1426" t="s">
        <v>4305</v>
      </c>
      <c r="F1426">
        <v>152</v>
      </c>
      <c r="G1426" t="s">
        <v>128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C1426" s="180" t="str">
        <f t="shared" si="82"/>
        <v>828105-56001-152</v>
      </c>
      <c r="AD1426" s="181" t="str">
        <f>IF(B1426="NET","",IF(B1426="","",IFERROR(VLOOKUP(AC1426,EAN!$A:$B,2,FALSE),"MANGLER - MÅ OPPDATERE EAN-FANEN")))</f>
        <v>MANGLER - MÅ OPPDATERE EAN-FANEN</v>
      </c>
      <c r="AE1426" s="180">
        <f t="shared" si="80"/>
        <v>0</v>
      </c>
      <c r="AF1426" s="180">
        <f t="shared" si="81"/>
        <v>0</v>
      </c>
      <c r="AH1426" s="149" t="str">
        <f>IF(B1426="NET","",IFERROR(VLOOKUP(AD1426,'2) Order Form'!$W$9:$W$684,1,FALSE),"Ikke med I order form"))</f>
        <v>Ikke med I order form</v>
      </c>
      <c r="AI1426" s="171"/>
      <c r="AJ1426" s="171"/>
      <c r="AK1426" s="175"/>
      <c r="AL1426" s="171"/>
    </row>
    <row r="1427" spans="1:38" x14ac:dyDescent="0.2">
      <c r="A1427">
        <v>828105</v>
      </c>
      <c r="B1427" t="s">
        <v>786</v>
      </c>
      <c r="C1427" t="s">
        <v>4226</v>
      </c>
      <c r="D1427" t="s">
        <v>4331</v>
      </c>
      <c r="E1427" t="s">
        <v>4305</v>
      </c>
      <c r="F1427">
        <v>164</v>
      </c>
      <c r="G1427" t="s">
        <v>128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C1427" s="180" t="str">
        <f t="shared" si="82"/>
        <v>828105-56001-164</v>
      </c>
      <c r="AD1427" s="181" t="str">
        <f>IF(B1427="NET","",IF(B1427="","",IFERROR(VLOOKUP(AC1427,EAN!$A:$B,2,FALSE),"MANGLER - MÅ OPPDATERE EAN-FANEN")))</f>
        <v>MANGLER - MÅ OPPDATERE EAN-FANEN</v>
      </c>
      <c r="AE1427" s="180">
        <f t="shared" si="80"/>
        <v>0</v>
      </c>
      <c r="AF1427" s="180">
        <f t="shared" si="81"/>
        <v>0</v>
      </c>
      <c r="AH1427" s="133" t="str">
        <f>IF(B1427="NET","",IFERROR(VLOOKUP(AD1427,'2) Order Form'!$W$9:$W$684,1,FALSE),"Ikke med I order form"))</f>
        <v>Ikke med I order form</v>
      </c>
      <c r="AK1427" s="175"/>
      <c r="AL1427" s="171"/>
    </row>
    <row r="1428" spans="1:38" x14ac:dyDescent="0.2">
      <c r="A1428">
        <v>828105</v>
      </c>
      <c r="B1428" t="s">
        <v>786</v>
      </c>
      <c r="C1428" t="s">
        <v>4226</v>
      </c>
      <c r="D1428" t="s">
        <v>4332</v>
      </c>
      <c r="E1428" t="s">
        <v>2130</v>
      </c>
      <c r="F1428">
        <v>128</v>
      </c>
      <c r="G1428" t="s">
        <v>128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C1428" s="180" t="str">
        <f t="shared" si="82"/>
        <v>828105-77200-128</v>
      </c>
      <c r="AD1428" s="181" t="str">
        <f>IF(B1428="NET","",IF(B1428="","",IFERROR(VLOOKUP(AC1428,EAN!$A:$B,2,FALSE),"MANGLER - MÅ OPPDATERE EAN-FANEN")))</f>
        <v>MANGLER - MÅ OPPDATERE EAN-FANEN</v>
      </c>
      <c r="AE1428" s="180">
        <f t="shared" si="80"/>
        <v>0</v>
      </c>
      <c r="AF1428" s="180">
        <f t="shared" si="81"/>
        <v>0</v>
      </c>
      <c r="AH1428" s="149" t="str">
        <f>IF(B1428="NET","",IFERROR(VLOOKUP(AD1428,'2) Order Form'!$W$9:$W$684,1,FALSE),"Ikke med I order form"))</f>
        <v>Ikke med I order form</v>
      </c>
      <c r="AI1428" s="171"/>
      <c r="AJ1428" s="171"/>
      <c r="AK1428" s="175"/>
      <c r="AL1428" s="171"/>
    </row>
    <row r="1429" spans="1:38" x14ac:dyDescent="0.2">
      <c r="A1429">
        <v>828105</v>
      </c>
      <c r="B1429" t="s">
        <v>786</v>
      </c>
      <c r="C1429" t="s">
        <v>4226</v>
      </c>
      <c r="D1429" t="s">
        <v>4333</v>
      </c>
      <c r="E1429" t="s">
        <v>2130</v>
      </c>
      <c r="F1429">
        <v>140</v>
      </c>
      <c r="G1429" t="s">
        <v>128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C1429" s="180" t="str">
        <f t="shared" si="82"/>
        <v>828105-77200-140</v>
      </c>
      <c r="AD1429" s="181" t="str">
        <f>IF(B1429="NET","",IF(B1429="","",IFERROR(VLOOKUP(AC1429,EAN!$A:$B,2,FALSE),"MANGLER - MÅ OPPDATERE EAN-FANEN")))</f>
        <v>MANGLER - MÅ OPPDATERE EAN-FANEN</v>
      </c>
      <c r="AE1429" s="180">
        <f t="shared" si="80"/>
        <v>0</v>
      </c>
      <c r="AF1429" s="180">
        <f t="shared" si="81"/>
        <v>0</v>
      </c>
      <c r="AH1429" s="133" t="str">
        <f>IF(B1429="NET","",IFERROR(VLOOKUP(AD1429,'2) Order Form'!$W$9:$W$684,1,FALSE),"Ikke med I order form"))</f>
        <v>Ikke med I order form</v>
      </c>
      <c r="AK1429" s="175"/>
      <c r="AL1429" s="171"/>
    </row>
    <row r="1430" spans="1:38" x14ac:dyDescent="0.2">
      <c r="A1430">
        <v>828105</v>
      </c>
      <c r="B1430" t="s">
        <v>786</v>
      </c>
      <c r="C1430" t="s">
        <v>4226</v>
      </c>
      <c r="D1430" t="s">
        <v>4334</v>
      </c>
      <c r="E1430" t="s">
        <v>2130</v>
      </c>
      <c r="F1430">
        <v>152</v>
      </c>
      <c r="G1430" t="s">
        <v>128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C1430" s="180" t="str">
        <f t="shared" si="82"/>
        <v>828105-77200-152</v>
      </c>
      <c r="AD1430" s="181" t="str">
        <f>IF(B1430="NET","",IF(B1430="","",IFERROR(VLOOKUP(AC1430,EAN!$A:$B,2,FALSE),"MANGLER - MÅ OPPDATERE EAN-FANEN")))</f>
        <v>MANGLER - MÅ OPPDATERE EAN-FANEN</v>
      </c>
      <c r="AE1430" s="180">
        <f t="shared" si="80"/>
        <v>0</v>
      </c>
      <c r="AF1430" s="180">
        <f t="shared" si="81"/>
        <v>0</v>
      </c>
      <c r="AH1430" s="149" t="str">
        <f>IF(B1430="NET","",IFERROR(VLOOKUP(AD1430,'2) Order Form'!$W$9:$W$684,1,FALSE),"Ikke med I order form"))</f>
        <v>Ikke med I order form</v>
      </c>
      <c r="AI1430" s="171"/>
      <c r="AJ1430" s="171"/>
      <c r="AK1430" s="175"/>
      <c r="AL1430" s="171"/>
    </row>
    <row r="1431" spans="1:38" x14ac:dyDescent="0.2">
      <c r="A1431">
        <v>828105</v>
      </c>
      <c r="B1431" t="s">
        <v>786</v>
      </c>
      <c r="C1431" t="s">
        <v>4226</v>
      </c>
      <c r="D1431" t="s">
        <v>4335</v>
      </c>
      <c r="E1431" t="s">
        <v>2130</v>
      </c>
      <c r="F1431">
        <v>164</v>
      </c>
      <c r="G1431" t="s">
        <v>128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C1431" s="180" t="str">
        <f t="shared" si="82"/>
        <v>828105-77200-164</v>
      </c>
      <c r="AD1431" s="181" t="str">
        <f>IF(B1431="NET","",IF(B1431="","",IFERROR(VLOOKUP(AC1431,EAN!$A:$B,2,FALSE),"MANGLER - MÅ OPPDATERE EAN-FANEN")))</f>
        <v>MANGLER - MÅ OPPDATERE EAN-FANEN</v>
      </c>
      <c r="AE1431" s="180">
        <f t="shared" si="80"/>
        <v>0</v>
      </c>
      <c r="AF1431" s="180">
        <f t="shared" si="81"/>
        <v>0</v>
      </c>
      <c r="AH1431" s="133" t="str">
        <f>IF(B1431="NET","",IFERROR(VLOOKUP(AD1431,'2) Order Form'!$W$9:$W$684,1,FALSE),"Ikke med I order form"))</f>
        <v>Ikke med I order form</v>
      </c>
      <c r="AK1431" s="175"/>
      <c r="AL1431" s="171"/>
    </row>
    <row r="1432" spans="1:38" x14ac:dyDescent="0.2">
      <c r="A1432">
        <v>828105</v>
      </c>
      <c r="B1432" t="s">
        <v>786</v>
      </c>
      <c r="C1432" t="s">
        <v>4226</v>
      </c>
      <c r="D1432" t="s">
        <v>4323</v>
      </c>
      <c r="E1432" t="s">
        <v>4324</v>
      </c>
      <c r="F1432">
        <v>128</v>
      </c>
      <c r="G1432" t="s">
        <v>128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C1432" s="180" t="str">
        <f t="shared" si="82"/>
        <v>828105-88300-128</v>
      </c>
      <c r="AD1432" s="181" t="str">
        <f>IF(B1432="NET","",IF(B1432="","",IFERROR(VLOOKUP(AC1432,EAN!$A:$B,2,FALSE),"MANGLER - MÅ OPPDATERE EAN-FANEN")))</f>
        <v>MANGLER - MÅ OPPDATERE EAN-FANEN</v>
      </c>
      <c r="AE1432" s="180">
        <f t="shared" si="80"/>
        <v>0</v>
      </c>
      <c r="AF1432" s="180">
        <f t="shared" si="81"/>
        <v>0</v>
      </c>
      <c r="AH1432" s="149" t="str">
        <f>IF(B1432="NET","",IFERROR(VLOOKUP(AD1432,'2) Order Form'!$W$9:$W$684,1,FALSE),"Ikke med I order form"))</f>
        <v>Ikke med I order form</v>
      </c>
      <c r="AI1432" s="171"/>
      <c r="AJ1432" s="171"/>
      <c r="AK1432" s="175"/>
      <c r="AL1432" s="171"/>
    </row>
    <row r="1433" spans="1:38" x14ac:dyDescent="0.2">
      <c r="A1433">
        <v>828105</v>
      </c>
      <c r="B1433" t="s">
        <v>786</v>
      </c>
      <c r="C1433" t="s">
        <v>4226</v>
      </c>
      <c r="D1433" t="s">
        <v>4325</v>
      </c>
      <c r="E1433" t="s">
        <v>4324</v>
      </c>
      <c r="F1433">
        <v>140</v>
      </c>
      <c r="G1433" t="s">
        <v>128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C1433" s="180" t="str">
        <f t="shared" si="82"/>
        <v>828105-88300-140</v>
      </c>
      <c r="AD1433" s="181" t="str">
        <f>IF(B1433="NET","",IF(B1433="","",IFERROR(VLOOKUP(AC1433,EAN!$A:$B,2,FALSE),"MANGLER - MÅ OPPDATERE EAN-FANEN")))</f>
        <v>MANGLER - MÅ OPPDATERE EAN-FANEN</v>
      </c>
      <c r="AE1433" s="180">
        <f t="shared" si="80"/>
        <v>0</v>
      </c>
      <c r="AF1433" s="180">
        <f t="shared" si="81"/>
        <v>0</v>
      </c>
      <c r="AH1433" s="149" t="str">
        <f>IF(B1433="NET","",IFERROR(VLOOKUP(AD1433,'2) Order Form'!$W$9:$W$684,1,FALSE),"Ikke med I order form"))</f>
        <v>Ikke med I order form</v>
      </c>
      <c r="AI1433" s="171"/>
      <c r="AJ1433" s="171"/>
      <c r="AK1433" s="175"/>
      <c r="AL1433" s="171"/>
    </row>
    <row r="1434" spans="1:38" x14ac:dyDescent="0.2">
      <c r="A1434">
        <v>828105</v>
      </c>
      <c r="B1434" t="s">
        <v>786</v>
      </c>
      <c r="C1434" t="s">
        <v>4226</v>
      </c>
      <c r="D1434" t="s">
        <v>4326</v>
      </c>
      <c r="E1434" t="s">
        <v>4324</v>
      </c>
      <c r="F1434">
        <v>152</v>
      </c>
      <c r="G1434" t="s">
        <v>128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C1434" s="180" t="str">
        <f t="shared" si="82"/>
        <v>828105-88300-152</v>
      </c>
      <c r="AD1434" s="181" t="str">
        <f>IF(B1434="NET","",IF(B1434="","",IFERROR(VLOOKUP(AC1434,EAN!$A:$B,2,FALSE),"MANGLER - MÅ OPPDATERE EAN-FANEN")))</f>
        <v>MANGLER - MÅ OPPDATERE EAN-FANEN</v>
      </c>
      <c r="AE1434" s="180">
        <f t="shared" si="80"/>
        <v>0</v>
      </c>
      <c r="AF1434" s="180">
        <f t="shared" si="81"/>
        <v>0</v>
      </c>
      <c r="AH1434" s="133" t="str">
        <f>IF(B1434="NET","",IFERROR(VLOOKUP(AD1434,'2) Order Form'!$W$9:$W$684,1,FALSE),"Ikke med I order form"))</f>
        <v>Ikke med I order form</v>
      </c>
      <c r="AK1434" s="175"/>
      <c r="AL1434" s="171"/>
    </row>
    <row r="1435" spans="1:38" x14ac:dyDescent="0.2">
      <c r="A1435">
        <v>828105</v>
      </c>
      <c r="B1435" t="s">
        <v>786</v>
      </c>
      <c r="C1435" t="s">
        <v>4226</v>
      </c>
      <c r="D1435" t="s">
        <v>4327</v>
      </c>
      <c r="E1435" t="s">
        <v>4324</v>
      </c>
      <c r="F1435">
        <v>164</v>
      </c>
      <c r="G1435" t="s">
        <v>128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C1435" s="180" t="str">
        <f t="shared" si="82"/>
        <v>828105-88300-164</v>
      </c>
      <c r="AD1435" s="181" t="str">
        <f>IF(B1435="NET","",IF(B1435="","",IFERROR(VLOOKUP(AC1435,EAN!$A:$B,2,FALSE),"MANGLER - MÅ OPPDATERE EAN-FANEN")))</f>
        <v>MANGLER - MÅ OPPDATERE EAN-FANEN</v>
      </c>
      <c r="AE1435" s="180">
        <f t="shared" si="80"/>
        <v>0</v>
      </c>
      <c r="AF1435" s="180">
        <f t="shared" si="81"/>
        <v>0</v>
      </c>
      <c r="AH1435" s="149" t="str">
        <f>IF(B1435="NET","",IFERROR(VLOOKUP(AD1435,'2) Order Form'!$W$9:$W$684,1,FALSE),"Ikke med I order form"))</f>
        <v>Ikke med I order form</v>
      </c>
      <c r="AI1435" s="171"/>
      <c r="AJ1435" s="171"/>
      <c r="AK1435" s="175"/>
      <c r="AL1435" s="171"/>
    </row>
    <row r="1436" spans="1:38" x14ac:dyDescent="0.2">
      <c r="A1436">
        <v>828105</v>
      </c>
      <c r="B1436" t="s">
        <v>786</v>
      </c>
      <c r="C1436" t="s">
        <v>4226</v>
      </c>
      <c r="D1436" t="s">
        <v>787</v>
      </c>
      <c r="E1436" t="s">
        <v>94</v>
      </c>
      <c r="F1436">
        <v>128</v>
      </c>
      <c r="G1436" t="s">
        <v>401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C1436" s="180" t="str">
        <f t="shared" si="82"/>
        <v>828105-BLACK-128</v>
      </c>
      <c r="AD1436" s="181">
        <f>IF(B1436="NET","",IF(B1436="","",IFERROR(VLOOKUP(AC1436,EAN!$A:$B,2,FALSE),"MANGLER - MÅ OPPDATERE EAN-FANEN")))</f>
        <v>7048652326768</v>
      </c>
      <c r="AE1436" s="180">
        <f t="shared" si="80"/>
        <v>0</v>
      </c>
      <c r="AF1436" s="180">
        <f t="shared" si="81"/>
        <v>0</v>
      </c>
      <c r="AH1436" s="133" t="str">
        <f>IF(B1436="NET","",IFERROR(VLOOKUP(AD1436,'2) Order Form'!$W$9:$W$684,1,FALSE),"Ikke med I order form"))</f>
        <v>Ikke med I order form</v>
      </c>
      <c r="AK1436" s="175"/>
      <c r="AL1436" s="171"/>
    </row>
    <row r="1437" spans="1:38" x14ac:dyDescent="0.2">
      <c r="A1437">
        <v>828105</v>
      </c>
      <c r="B1437" t="s">
        <v>786</v>
      </c>
      <c r="C1437" t="s">
        <v>4226</v>
      </c>
      <c r="D1437" t="s">
        <v>788</v>
      </c>
      <c r="E1437" t="s">
        <v>94</v>
      </c>
      <c r="F1437">
        <v>140</v>
      </c>
      <c r="G1437" t="s">
        <v>401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C1437" s="180" t="str">
        <f t="shared" si="82"/>
        <v>828105-BLACK-140</v>
      </c>
      <c r="AD1437" s="181">
        <f>IF(B1437="NET","",IF(B1437="","",IFERROR(VLOOKUP(AC1437,EAN!$A:$B,2,FALSE),"MANGLER - MÅ OPPDATERE EAN-FANEN")))</f>
        <v>7048652326775</v>
      </c>
      <c r="AE1437" s="180">
        <f t="shared" si="80"/>
        <v>0</v>
      </c>
      <c r="AF1437" s="180">
        <f t="shared" si="81"/>
        <v>0</v>
      </c>
      <c r="AH1437" s="149" t="str">
        <f>IF(B1437="NET","",IFERROR(VLOOKUP(AD1437,'2) Order Form'!$W$9:$W$684,1,FALSE),"Ikke med I order form"))</f>
        <v>Ikke med I order form</v>
      </c>
      <c r="AI1437" s="171"/>
      <c r="AJ1437" s="171"/>
      <c r="AK1437" s="175"/>
      <c r="AL1437" s="171"/>
    </row>
    <row r="1438" spans="1:38" x14ac:dyDescent="0.2">
      <c r="A1438">
        <v>828105</v>
      </c>
      <c r="B1438" t="s">
        <v>786</v>
      </c>
      <c r="C1438" t="s">
        <v>4226</v>
      </c>
      <c r="D1438" t="s">
        <v>789</v>
      </c>
      <c r="E1438" t="s">
        <v>94</v>
      </c>
      <c r="F1438">
        <v>152</v>
      </c>
      <c r="G1438" t="s">
        <v>401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C1438" s="180" t="str">
        <f t="shared" si="82"/>
        <v>828105-BLACK-152</v>
      </c>
      <c r="AD1438" s="181">
        <f>IF(B1438="NET","",IF(B1438="","",IFERROR(VLOOKUP(AC1438,EAN!$A:$B,2,FALSE),"MANGLER - MÅ OPPDATERE EAN-FANEN")))</f>
        <v>7048652326782</v>
      </c>
      <c r="AE1438" s="180">
        <f t="shared" si="80"/>
        <v>0</v>
      </c>
      <c r="AF1438" s="180">
        <f t="shared" si="81"/>
        <v>0</v>
      </c>
      <c r="AH1438" s="133" t="str">
        <f>IF(B1438="NET","",IFERROR(VLOOKUP(AD1438,'2) Order Form'!$W$9:$W$684,1,FALSE),"Ikke med I order form"))</f>
        <v>Ikke med I order form</v>
      </c>
      <c r="AK1438" s="175"/>
      <c r="AL1438" s="171"/>
    </row>
    <row r="1439" spans="1:38" x14ac:dyDescent="0.2">
      <c r="A1439">
        <v>828105</v>
      </c>
      <c r="B1439" t="s">
        <v>786</v>
      </c>
      <c r="C1439" t="s">
        <v>4226</v>
      </c>
      <c r="D1439" t="s">
        <v>790</v>
      </c>
      <c r="E1439" t="s">
        <v>94</v>
      </c>
      <c r="F1439">
        <v>164</v>
      </c>
      <c r="G1439" t="s">
        <v>401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C1439" s="180" t="str">
        <f t="shared" si="82"/>
        <v>828105-BLACK-164</v>
      </c>
      <c r="AD1439" s="181">
        <f>IF(B1439="NET","",IF(B1439="","",IFERROR(VLOOKUP(AC1439,EAN!$A:$B,2,FALSE),"MANGLER - MÅ OPPDATERE EAN-FANEN")))</f>
        <v>7048652326799</v>
      </c>
      <c r="AE1439" s="180">
        <f t="shared" si="80"/>
        <v>0</v>
      </c>
      <c r="AF1439" s="180">
        <f t="shared" si="81"/>
        <v>0</v>
      </c>
      <c r="AH1439" s="149" t="str">
        <f>IF(B1439="NET","",IFERROR(VLOOKUP(AD1439,'2) Order Form'!$W$9:$W$684,1,FALSE),"Ikke med I order form"))</f>
        <v>Ikke med I order form</v>
      </c>
      <c r="AI1439" s="171"/>
      <c r="AJ1439" s="171"/>
      <c r="AK1439" s="175"/>
      <c r="AL1439" s="171"/>
    </row>
    <row r="1440" spans="1:38" x14ac:dyDescent="0.2">
      <c r="A1440">
        <v>828105</v>
      </c>
      <c r="B1440" t="s">
        <v>786</v>
      </c>
      <c r="C1440" t="s">
        <v>4226</v>
      </c>
      <c r="D1440" t="s">
        <v>791</v>
      </c>
      <c r="E1440" t="s">
        <v>135</v>
      </c>
      <c r="F1440">
        <v>128</v>
      </c>
      <c r="G1440" t="s">
        <v>401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C1440" s="180" t="str">
        <f t="shared" si="82"/>
        <v>828105-GRBLU-128</v>
      </c>
      <c r="AD1440" s="181">
        <f>IF(B1440="NET","",IF(B1440="","",IFERROR(VLOOKUP(AC1440,EAN!$A:$B,2,FALSE),"MANGLER - MÅ OPPDATERE EAN-FANEN")))</f>
        <v>7048652326805</v>
      </c>
      <c r="AE1440" s="180">
        <f t="shared" si="80"/>
        <v>0</v>
      </c>
      <c r="AF1440" s="180">
        <f t="shared" si="81"/>
        <v>0</v>
      </c>
      <c r="AH1440" s="133">
        <f>IF(B1440="NET","",IFERROR(VLOOKUP(AD1440,'2) Order Form'!$W$9:$W$684,1,FALSE),"Ikke med I order form"))</f>
        <v>7048652326805</v>
      </c>
      <c r="AK1440" s="175"/>
      <c r="AL1440" s="171"/>
    </row>
    <row r="1441" spans="1:38" x14ac:dyDescent="0.2">
      <c r="A1441">
        <v>828105</v>
      </c>
      <c r="B1441" t="s">
        <v>786</v>
      </c>
      <c r="C1441" t="s">
        <v>4226</v>
      </c>
      <c r="D1441" t="s">
        <v>792</v>
      </c>
      <c r="E1441" t="s">
        <v>135</v>
      </c>
      <c r="F1441">
        <v>140</v>
      </c>
      <c r="G1441" t="s">
        <v>401</v>
      </c>
      <c r="H1441">
        <v>35</v>
      </c>
      <c r="I1441">
        <v>35</v>
      </c>
      <c r="J1441">
        <v>35</v>
      </c>
      <c r="K1441">
        <v>35</v>
      </c>
      <c r="L1441">
        <v>35</v>
      </c>
      <c r="M1441">
        <v>35</v>
      </c>
      <c r="N1441">
        <v>35</v>
      </c>
      <c r="O1441">
        <v>35</v>
      </c>
      <c r="P1441">
        <v>35</v>
      </c>
      <c r="Q1441">
        <v>35</v>
      </c>
      <c r="R1441">
        <v>35</v>
      </c>
      <c r="S1441">
        <v>35</v>
      </c>
      <c r="T1441">
        <v>35</v>
      </c>
      <c r="U1441">
        <v>35</v>
      </c>
      <c r="V1441">
        <v>35</v>
      </c>
      <c r="W1441">
        <v>35</v>
      </c>
      <c r="X1441">
        <v>35</v>
      </c>
      <c r="Y1441">
        <v>35</v>
      </c>
      <c r="Z1441">
        <v>35</v>
      </c>
      <c r="AA1441">
        <v>35</v>
      </c>
      <c r="AC1441" s="180" t="str">
        <f t="shared" si="82"/>
        <v>828105-GRBLU-140</v>
      </c>
      <c r="AD1441" s="181">
        <f>IF(B1441="NET","",IF(B1441="","",IFERROR(VLOOKUP(AC1441,EAN!$A:$B,2,FALSE),"MANGLER - MÅ OPPDATERE EAN-FANEN")))</f>
        <v>7048652326812</v>
      </c>
      <c r="AE1441" s="180">
        <f t="shared" si="80"/>
        <v>35</v>
      </c>
      <c r="AF1441" s="180">
        <f t="shared" si="81"/>
        <v>35</v>
      </c>
      <c r="AH1441" s="149">
        <f>IF(B1441="NET","",IFERROR(VLOOKUP(AD1441,'2) Order Form'!$W$9:$W$684,1,FALSE),"Ikke med I order form"))</f>
        <v>7048652326812</v>
      </c>
      <c r="AI1441" s="171"/>
      <c r="AJ1441" s="171"/>
      <c r="AK1441" s="175"/>
      <c r="AL1441" s="171"/>
    </row>
    <row r="1442" spans="1:38" x14ac:dyDescent="0.2">
      <c r="A1442">
        <v>828105</v>
      </c>
      <c r="B1442" t="s">
        <v>786</v>
      </c>
      <c r="C1442" t="s">
        <v>4226</v>
      </c>
      <c r="D1442" t="s">
        <v>793</v>
      </c>
      <c r="E1442" t="s">
        <v>135</v>
      </c>
      <c r="F1442">
        <v>152</v>
      </c>
      <c r="G1442" t="s">
        <v>401</v>
      </c>
      <c r="H1442">
        <v>162</v>
      </c>
      <c r="I1442">
        <v>162</v>
      </c>
      <c r="J1442">
        <v>162</v>
      </c>
      <c r="K1442">
        <v>162</v>
      </c>
      <c r="L1442">
        <v>162</v>
      </c>
      <c r="M1442">
        <v>162</v>
      </c>
      <c r="N1442">
        <v>162</v>
      </c>
      <c r="O1442">
        <v>162</v>
      </c>
      <c r="P1442">
        <v>162</v>
      </c>
      <c r="Q1442">
        <v>162</v>
      </c>
      <c r="R1442">
        <v>162</v>
      </c>
      <c r="S1442">
        <v>162</v>
      </c>
      <c r="T1442">
        <v>162</v>
      </c>
      <c r="U1442">
        <v>162</v>
      </c>
      <c r="V1442">
        <v>162</v>
      </c>
      <c r="W1442">
        <v>162</v>
      </c>
      <c r="X1442">
        <v>162</v>
      </c>
      <c r="Y1442">
        <v>162</v>
      </c>
      <c r="Z1442">
        <v>162</v>
      </c>
      <c r="AA1442">
        <v>162</v>
      </c>
      <c r="AC1442" s="180" t="str">
        <f t="shared" si="82"/>
        <v>828105-GRBLU-152</v>
      </c>
      <c r="AD1442" s="181">
        <f>IF(B1442="NET","",IF(B1442="","",IFERROR(VLOOKUP(AC1442,EAN!$A:$B,2,FALSE),"MANGLER - MÅ OPPDATERE EAN-FANEN")))</f>
        <v>7048652326829</v>
      </c>
      <c r="AE1442" s="180">
        <f t="shared" si="80"/>
        <v>162</v>
      </c>
      <c r="AF1442" s="180">
        <f t="shared" si="81"/>
        <v>162</v>
      </c>
      <c r="AH1442" s="133">
        <f>IF(B1442="NET","",IFERROR(VLOOKUP(AD1442,'2) Order Form'!$W$9:$W$684,1,FALSE),"Ikke med I order form"))</f>
        <v>7048652326829</v>
      </c>
      <c r="AK1442" s="175"/>
      <c r="AL1442" s="171"/>
    </row>
    <row r="1443" spans="1:38" x14ac:dyDescent="0.2">
      <c r="A1443">
        <v>828105</v>
      </c>
      <c r="B1443" t="s">
        <v>786</v>
      </c>
      <c r="C1443" t="s">
        <v>4226</v>
      </c>
      <c r="D1443" t="s">
        <v>794</v>
      </c>
      <c r="E1443" t="s">
        <v>135</v>
      </c>
      <c r="F1443">
        <v>164</v>
      </c>
      <c r="G1443" t="s">
        <v>401</v>
      </c>
      <c r="H1443">
        <v>25</v>
      </c>
      <c r="I1443">
        <v>25</v>
      </c>
      <c r="J1443">
        <v>25</v>
      </c>
      <c r="K1443">
        <v>25</v>
      </c>
      <c r="L1443">
        <v>25</v>
      </c>
      <c r="M1443">
        <v>25</v>
      </c>
      <c r="N1443">
        <v>25</v>
      </c>
      <c r="O1443">
        <v>25</v>
      </c>
      <c r="P1443">
        <v>25</v>
      </c>
      <c r="Q1443">
        <v>25</v>
      </c>
      <c r="R1443">
        <v>25</v>
      </c>
      <c r="S1443">
        <v>25</v>
      </c>
      <c r="T1443">
        <v>25</v>
      </c>
      <c r="U1443">
        <v>25</v>
      </c>
      <c r="V1443">
        <v>25</v>
      </c>
      <c r="W1443">
        <v>25</v>
      </c>
      <c r="X1443">
        <v>25</v>
      </c>
      <c r="Y1443">
        <v>25</v>
      </c>
      <c r="Z1443">
        <v>25</v>
      </c>
      <c r="AA1443">
        <v>25</v>
      </c>
      <c r="AC1443" s="180" t="str">
        <f t="shared" si="82"/>
        <v>828105-GRBLU-164</v>
      </c>
      <c r="AD1443" s="181">
        <f>IF(B1443="NET","",IF(B1443="","",IFERROR(VLOOKUP(AC1443,EAN!$A:$B,2,FALSE),"MANGLER - MÅ OPPDATERE EAN-FANEN")))</f>
        <v>7048652326836</v>
      </c>
      <c r="AE1443" s="180">
        <f t="shared" si="80"/>
        <v>25</v>
      </c>
      <c r="AF1443" s="180">
        <f t="shared" si="81"/>
        <v>25</v>
      </c>
      <c r="AH1443" s="149">
        <f>IF(B1443="NET","",IFERROR(VLOOKUP(AD1443,'2) Order Form'!$W$9:$W$684,1,FALSE),"Ikke med I order form"))</f>
        <v>7048652326836</v>
      </c>
      <c r="AI1443" s="171"/>
      <c r="AJ1443" s="171"/>
      <c r="AK1443" s="175"/>
      <c r="AL1443" s="171"/>
    </row>
    <row r="1444" spans="1:38" x14ac:dyDescent="0.2">
      <c r="A1444">
        <v>828105</v>
      </c>
      <c r="B1444" t="s">
        <v>786</v>
      </c>
      <c r="C1444" t="s">
        <v>4226</v>
      </c>
      <c r="D1444" t="s">
        <v>795</v>
      </c>
      <c r="E1444" t="s">
        <v>133</v>
      </c>
      <c r="F1444">
        <v>128</v>
      </c>
      <c r="G1444" t="s">
        <v>401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C1444" s="180" t="str">
        <f t="shared" si="82"/>
        <v>828105-ONBLU-128</v>
      </c>
      <c r="AD1444" s="181">
        <f>IF(B1444="NET","",IF(B1444="","",IFERROR(VLOOKUP(AC1444,EAN!$A:$B,2,FALSE),"MANGLER - MÅ OPPDATERE EAN-FANEN")))</f>
        <v>7048652326881</v>
      </c>
      <c r="AE1444" s="180">
        <f t="shared" si="80"/>
        <v>0</v>
      </c>
      <c r="AF1444" s="180">
        <f t="shared" si="81"/>
        <v>0</v>
      </c>
      <c r="AH1444" s="149">
        <f>IF(B1444="NET","",IFERROR(VLOOKUP(AD1444,'2) Order Form'!$W$9:$W$684,1,FALSE),"Ikke med I order form"))</f>
        <v>7048652326881</v>
      </c>
      <c r="AI1444" s="171"/>
      <c r="AJ1444" s="171"/>
      <c r="AK1444" s="175"/>
      <c r="AL1444" s="171"/>
    </row>
    <row r="1445" spans="1:38" x14ac:dyDescent="0.2">
      <c r="A1445">
        <v>828105</v>
      </c>
      <c r="B1445" t="s">
        <v>786</v>
      </c>
      <c r="C1445" t="s">
        <v>4226</v>
      </c>
      <c r="D1445" t="s">
        <v>796</v>
      </c>
      <c r="E1445" t="s">
        <v>133</v>
      </c>
      <c r="F1445">
        <v>140</v>
      </c>
      <c r="G1445" t="s">
        <v>401</v>
      </c>
      <c r="H1445">
        <v>9</v>
      </c>
      <c r="I1445">
        <v>9</v>
      </c>
      <c r="J1445">
        <v>9</v>
      </c>
      <c r="K1445">
        <v>9</v>
      </c>
      <c r="L1445">
        <v>9</v>
      </c>
      <c r="M1445">
        <v>9</v>
      </c>
      <c r="N1445">
        <v>9</v>
      </c>
      <c r="O1445">
        <v>9</v>
      </c>
      <c r="P1445">
        <v>9</v>
      </c>
      <c r="Q1445">
        <v>9</v>
      </c>
      <c r="R1445">
        <v>9</v>
      </c>
      <c r="S1445">
        <v>9</v>
      </c>
      <c r="T1445">
        <v>9</v>
      </c>
      <c r="U1445">
        <v>9</v>
      </c>
      <c r="V1445">
        <v>9</v>
      </c>
      <c r="W1445">
        <v>9</v>
      </c>
      <c r="X1445">
        <v>9</v>
      </c>
      <c r="Y1445">
        <v>9</v>
      </c>
      <c r="Z1445">
        <v>9</v>
      </c>
      <c r="AA1445">
        <v>9</v>
      </c>
      <c r="AC1445" s="180" t="str">
        <f t="shared" si="82"/>
        <v>828105-ONBLU-140</v>
      </c>
      <c r="AD1445" s="181">
        <f>IF(B1445="NET","",IF(B1445="","",IFERROR(VLOOKUP(AC1445,EAN!$A:$B,2,FALSE),"MANGLER - MÅ OPPDATERE EAN-FANEN")))</f>
        <v>7048652326898</v>
      </c>
      <c r="AE1445" s="180">
        <f t="shared" si="80"/>
        <v>9</v>
      </c>
      <c r="AF1445" s="180">
        <f t="shared" si="81"/>
        <v>9</v>
      </c>
      <c r="AH1445" s="133">
        <f>IF(B1445="NET","",IFERROR(VLOOKUP(AD1445,'2) Order Form'!$W$9:$W$684,1,FALSE),"Ikke med I order form"))</f>
        <v>7048652326898</v>
      </c>
      <c r="AK1445" s="175"/>
      <c r="AL1445" s="171"/>
    </row>
    <row r="1446" spans="1:38" x14ac:dyDescent="0.2">
      <c r="A1446">
        <v>828105</v>
      </c>
      <c r="B1446" t="s">
        <v>786</v>
      </c>
      <c r="C1446" t="s">
        <v>4226</v>
      </c>
      <c r="D1446" t="s">
        <v>797</v>
      </c>
      <c r="E1446" t="s">
        <v>133</v>
      </c>
      <c r="F1446">
        <v>152</v>
      </c>
      <c r="G1446" t="s">
        <v>401</v>
      </c>
      <c r="H1446">
        <v>253</v>
      </c>
      <c r="I1446">
        <v>253</v>
      </c>
      <c r="J1446">
        <v>253</v>
      </c>
      <c r="K1446">
        <v>253</v>
      </c>
      <c r="L1446">
        <v>253</v>
      </c>
      <c r="M1446">
        <v>253</v>
      </c>
      <c r="N1446">
        <v>253</v>
      </c>
      <c r="O1446">
        <v>253</v>
      </c>
      <c r="P1446">
        <v>253</v>
      </c>
      <c r="Q1446">
        <v>253</v>
      </c>
      <c r="R1446">
        <v>253</v>
      </c>
      <c r="S1446">
        <v>253</v>
      </c>
      <c r="T1446">
        <v>253</v>
      </c>
      <c r="U1446">
        <v>253</v>
      </c>
      <c r="V1446">
        <v>253</v>
      </c>
      <c r="W1446">
        <v>253</v>
      </c>
      <c r="X1446">
        <v>253</v>
      </c>
      <c r="Y1446">
        <v>253</v>
      </c>
      <c r="Z1446">
        <v>253</v>
      </c>
      <c r="AA1446">
        <v>253</v>
      </c>
      <c r="AC1446" s="180" t="str">
        <f t="shared" si="82"/>
        <v>828105-ONBLU-152</v>
      </c>
      <c r="AD1446" s="181">
        <f>IF(B1446="NET","",IF(B1446="","",IFERROR(VLOOKUP(AC1446,EAN!$A:$B,2,FALSE),"MANGLER - MÅ OPPDATERE EAN-FANEN")))</f>
        <v>7048652326904</v>
      </c>
      <c r="AE1446" s="180">
        <f t="shared" si="80"/>
        <v>253</v>
      </c>
      <c r="AF1446" s="180">
        <f t="shared" si="81"/>
        <v>253</v>
      </c>
      <c r="AH1446" s="149">
        <f>IF(B1446="NET","",IFERROR(VLOOKUP(AD1446,'2) Order Form'!$W$9:$W$684,1,FALSE),"Ikke med I order form"))</f>
        <v>7048652326904</v>
      </c>
      <c r="AI1446" s="171"/>
      <c r="AJ1446" s="171"/>
      <c r="AK1446" s="175"/>
      <c r="AL1446" s="171"/>
    </row>
    <row r="1447" spans="1:38" x14ac:dyDescent="0.2">
      <c r="A1447">
        <v>828105</v>
      </c>
      <c r="B1447" t="s">
        <v>786</v>
      </c>
      <c r="C1447" t="s">
        <v>4226</v>
      </c>
      <c r="D1447" t="s">
        <v>798</v>
      </c>
      <c r="E1447" t="s">
        <v>133</v>
      </c>
      <c r="F1447">
        <v>164</v>
      </c>
      <c r="G1447" t="s">
        <v>401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C1447" s="180" t="str">
        <f t="shared" si="82"/>
        <v>828105-ONBLU-164</v>
      </c>
      <c r="AD1447" s="181">
        <f>IF(B1447="NET","",IF(B1447="","",IFERROR(VLOOKUP(AC1447,EAN!$A:$B,2,FALSE),"MANGLER - MÅ OPPDATERE EAN-FANEN")))</f>
        <v>7048652326911</v>
      </c>
      <c r="AE1447" s="180">
        <f t="shared" si="80"/>
        <v>0</v>
      </c>
      <c r="AF1447" s="180">
        <f t="shared" si="81"/>
        <v>0</v>
      </c>
      <c r="AH1447" s="133">
        <f>IF(B1447="NET","",IFERROR(VLOOKUP(AD1447,'2) Order Form'!$W$9:$W$684,1,FALSE),"Ikke med I order form"))</f>
        <v>7048652326911</v>
      </c>
      <c r="AK1447" s="175"/>
      <c r="AL1447" s="171"/>
    </row>
    <row r="1448" spans="1:38" x14ac:dyDescent="0.2">
      <c r="A1448" s="155">
        <v>828106</v>
      </c>
      <c r="B1448" t="s">
        <v>292</v>
      </c>
      <c r="H1448" s="155">
        <v>202137</v>
      </c>
      <c r="I1448" s="155">
        <v>202137</v>
      </c>
      <c r="J1448" s="155">
        <v>202137</v>
      </c>
      <c r="K1448" s="155">
        <v>202137</v>
      </c>
      <c r="L1448" s="155">
        <v>202137</v>
      </c>
      <c r="M1448" s="155">
        <v>202137</v>
      </c>
      <c r="N1448" s="155">
        <v>202137</v>
      </c>
      <c r="O1448" s="155">
        <v>202137</v>
      </c>
      <c r="P1448" s="155">
        <v>202137</v>
      </c>
      <c r="Q1448" s="155">
        <v>202137</v>
      </c>
      <c r="R1448" s="155">
        <v>202137</v>
      </c>
      <c r="S1448" s="155">
        <v>202137</v>
      </c>
      <c r="T1448" s="155">
        <v>202137</v>
      </c>
      <c r="U1448" s="155">
        <v>202137</v>
      </c>
      <c r="V1448" s="155">
        <v>202137</v>
      </c>
      <c r="W1448" s="155">
        <v>202137</v>
      </c>
      <c r="X1448" s="155">
        <v>202137</v>
      </c>
      <c r="Y1448" s="155">
        <v>202137</v>
      </c>
      <c r="Z1448" s="155">
        <v>202137</v>
      </c>
      <c r="AA1448" s="155">
        <v>202137</v>
      </c>
      <c r="AC1448" s="180" t="str">
        <f t="shared" si="82"/>
        <v>828106-</v>
      </c>
      <c r="AD1448" s="181" t="str">
        <f>IF(B1448="NET","",IF(B1448="","",IFERROR(VLOOKUP(AC1448,EAN!$A:$B,2,FALSE),"MANGLER - MÅ OPPDATERE EAN-FANEN")))</f>
        <v/>
      </c>
      <c r="AE1448" s="180">
        <f t="shared" si="80"/>
        <v>202137</v>
      </c>
      <c r="AF1448" s="180">
        <f t="shared" si="81"/>
        <v>202137</v>
      </c>
      <c r="AH1448" s="149" t="str">
        <f>IF(B1448="NET","",IFERROR(VLOOKUP(AD1448,'2) Order Form'!$W$9:$W$684,1,FALSE),"Ikke med I order form"))</f>
        <v/>
      </c>
      <c r="AI1448" s="171"/>
      <c r="AJ1448" s="171"/>
      <c r="AK1448" s="175"/>
      <c r="AL1448" s="171"/>
    </row>
    <row r="1449" spans="1:38" x14ac:dyDescent="0.2">
      <c r="A1449">
        <v>828106</v>
      </c>
      <c r="B1449" t="s">
        <v>799</v>
      </c>
      <c r="C1449" t="s">
        <v>4226</v>
      </c>
      <c r="D1449" t="s">
        <v>4328</v>
      </c>
      <c r="E1449" t="s">
        <v>4305</v>
      </c>
      <c r="F1449">
        <v>128</v>
      </c>
      <c r="G1449" t="s">
        <v>128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C1449" s="180" t="str">
        <f t="shared" si="82"/>
        <v>828106-56001-128</v>
      </c>
      <c r="AD1449" s="181" t="str">
        <f>IF(B1449="NET","",IF(B1449="","",IFERROR(VLOOKUP(AC1449,EAN!$A:$B,2,FALSE),"MANGLER - MÅ OPPDATERE EAN-FANEN")))</f>
        <v>MANGLER - MÅ OPPDATERE EAN-FANEN</v>
      </c>
      <c r="AE1449" s="180">
        <f t="shared" si="80"/>
        <v>0</v>
      </c>
      <c r="AF1449" s="180">
        <f t="shared" si="81"/>
        <v>0</v>
      </c>
      <c r="AH1449" s="133" t="str">
        <f>IF(B1449="NET","",IFERROR(VLOOKUP(AD1449,'2) Order Form'!$W$9:$W$684,1,FALSE),"Ikke med I order form"))</f>
        <v>Ikke med I order form</v>
      </c>
      <c r="AK1449" s="175"/>
      <c r="AL1449" s="171"/>
    </row>
    <row r="1450" spans="1:38" x14ac:dyDescent="0.2">
      <c r="A1450">
        <v>828106</v>
      </c>
      <c r="B1450" t="s">
        <v>799</v>
      </c>
      <c r="C1450" t="s">
        <v>4226</v>
      </c>
      <c r="D1450" t="s">
        <v>4329</v>
      </c>
      <c r="E1450" t="s">
        <v>4305</v>
      </c>
      <c r="F1450">
        <v>140</v>
      </c>
      <c r="G1450" t="s">
        <v>128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C1450" s="180" t="str">
        <f t="shared" si="82"/>
        <v>828106-56001-140</v>
      </c>
      <c r="AD1450" s="181" t="str">
        <f>IF(B1450="NET","",IF(B1450="","",IFERROR(VLOOKUP(AC1450,EAN!$A:$B,2,FALSE),"MANGLER - MÅ OPPDATERE EAN-FANEN")))</f>
        <v>MANGLER - MÅ OPPDATERE EAN-FANEN</v>
      </c>
      <c r="AE1450" s="180">
        <f t="shared" si="80"/>
        <v>0</v>
      </c>
      <c r="AF1450" s="180">
        <f t="shared" si="81"/>
        <v>0</v>
      </c>
      <c r="AH1450" s="149" t="str">
        <f>IF(B1450="NET","",IFERROR(VLOOKUP(AD1450,'2) Order Form'!$W$9:$W$684,1,FALSE),"Ikke med I order form"))</f>
        <v>Ikke med I order form</v>
      </c>
      <c r="AI1450" s="171"/>
      <c r="AJ1450" s="171"/>
      <c r="AK1450" s="175"/>
      <c r="AL1450" s="171"/>
    </row>
    <row r="1451" spans="1:38" x14ac:dyDescent="0.2">
      <c r="A1451">
        <v>828106</v>
      </c>
      <c r="B1451" t="s">
        <v>799</v>
      </c>
      <c r="C1451" t="s">
        <v>4226</v>
      </c>
      <c r="D1451" t="s">
        <v>4330</v>
      </c>
      <c r="E1451" t="s">
        <v>4305</v>
      </c>
      <c r="F1451">
        <v>152</v>
      </c>
      <c r="G1451" t="s">
        <v>128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C1451" s="180" t="str">
        <f t="shared" si="82"/>
        <v>828106-56001-152</v>
      </c>
      <c r="AD1451" s="181" t="str">
        <f>IF(B1451="NET","",IF(B1451="","",IFERROR(VLOOKUP(AC1451,EAN!$A:$B,2,FALSE),"MANGLER - MÅ OPPDATERE EAN-FANEN")))</f>
        <v>MANGLER - MÅ OPPDATERE EAN-FANEN</v>
      </c>
      <c r="AE1451" s="180">
        <f t="shared" si="80"/>
        <v>0</v>
      </c>
      <c r="AF1451" s="180">
        <f t="shared" si="81"/>
        <v>0</v>
      </c>
      <c r="AH1451" s="149" t="str">
        <f>IF(B1451="NET","",IFERROR(VLOOKUP(AD1451,'2) Order Form'!$W$9:$W$684,1,FALSE),"Ikke med I order form"))</f>
        <v>Ikke med I order form</v>
      </c>
      <c r="AI1451" s="171"/>
      <c r="AJ1451" s="171"/>
      <c r="AK1451" s="175"/>
      <c r="AL1451" s="171"/>
    </row>
    <row r="1452" spans="1:38" x14ac:dyDescent="0.2">
      <c r="A1452">
        <v>828106</v>
      </c>
      <c r="B1452" t="s">
        <v>799</v>
      </c>
      <c r="C1452" t="s">
        <v>4226</v>
      </c>
      <c r="D1452" t="s">
        <v>4331</v>
      </c>
      <c r="E1452" t="s">
        <v>4305</v>
      </c>
      <c r="F1452">
        <v>164</v>
      </c>
      <c r="G1452" t="s">
        <v>128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C1452" s="180" t="str">
        <f t="shared" si="82"/>
        <v>828106-56001-164</v>
      </c>
      <c r="AD1452" s="181" t="str">
        <f>IF(B1452="NET","",IF(B1452="","",IFERROR(VLOOKUP(AC1452,EAN!$A:$B,2,FALSE),"MANGLER - MÅ OPPDATERE EAN-FANEN")))</f>
        <v>MANGLER - MÅ OPPDATERE EAN-FANEN</v>
      </c>
      <c r="AE1452" s="180">
        <f t="shared" si="80"/>
        <v>0</v>
      </c>
      <c r="AF1452" s="180">
        <f t="shared" si="81"/>
        <v>0</v>
      </c>
      <c r="AH1452" s="149" t="str">
        <f>IF(B1452="NET","",IFERROR(VLOOKUP(AD1452,'2) Order Form'!$W$9:$W$684,1,FALSE),"Ikke med I order form"))</f>
        <v>Ikke med I order form</v>
      </c>
      <c r="AI1452" s="171"/>
      <c r="AJ1452" s="171"/>
      <c r="AK1452" s="175"/>
      <c r="AL1452" s="171"/>
    </row>
    <row r="1453" spans="1:38" x14ac:dyDescent="0.2">
      <c r="A1453">
        <v>828106</v>
      </c>
      <c r="B1453" t="s">
        <v>799</v>
      </c>
      <c r="C1453" t="s">
        <v>4226</v>
      </c>
      <c r="D1453" t="s">
        <v>4332</v>
      </c>
      <c r="E1453" t="s">
        <v>2130</v>
      </c>
      <c r="F1453">
        <v>128</v>
      </c>
      <c r="G1453" t="s">
        <v>128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C1453" s="180" t="str">
        <f t="shared" si="82"/>
        <v>828106-77200-128</v>
      </c>
      <c r="AD1453" s="181" t="str">
        <f>IF(B1453="NET","",IF(B1453="","",IFERROR(VLOOKUP(AC1453,EAN!$A:$B,2,FALSE),"MANGLER - MÅ OPPDATERE EAN-FANEN")))</f>
        <v>MANGLER - MÅ OPPDATERE EAN-FANEN</v>
      </c>
      <c r="AE1453" s="180">
        <f t="shared" si="80"/>
        <v>0</v>
      </c>
      <c r="AF1453" s="180">
        <f t="shared" si="81"/>
        <v>0</v>
      </c>
      <c r="AH1453" s="149" t="str">
        <f>IF(B1453="NET","",IFERROR(VLOOKUP(AD1453,'2) Order Form'!$W$9:$W$684,1,FALSE),"Ikke med I order form"))</f>
        <v>Ikke med I order form</v>
      </c>
      <c r="AI1453" s="171"/>
      <c r="AJ1453" s="171"/>
      <c r="AK1453" s="175"/>
      <c r="AL1453" s="171"/>
    </row>
    <row r="1454" spans="1:38" x14ac:dyDescent="0.2">
      <c r="A1454">
        <v>828106</v>
      </c>
      <c r="B1454" t="s">
        <v>799</v>
      </c>
      <c r="C1454" t="s">
        <v>4226</v>
      </c>
      <c r="D1454" t="s">
        <v>4333</v>
      </c>
      <c r="E1454" t="s">
        <v>2130</v>
      </c>
      <c r="F1454">
        <v>140</v>
      </c>
      <c r="G1454" t="s">
        <v>128</v>
      </c>
      <c r="H1454">
        <v>-60</v>
      </c>
      <c r="I1454">
        <v>-60</v>
      </c>
      <c r="J1454">
        <v>-60</v>
      </c>
      <c r="K1454">
        <v>-60</v>
      </c>
      <c r="L1454">
        <v>-60</v>
      </c>
      <c r="M1454">
        <v>-60</v>
      </c>
      <c r="N1454">
        <v>-60</v>
      </c>
      <c r="O1454">
        <v>-60</v>
      </c>
      <c r="P1454">
        <v>-60</v>
      </c>
      <c r="Q1454">
        <v>-60</v>
      </c>
      <c r="R1454">
        <v>-60</v>
      </c>
      <c r="S1454">
        <v>-60</v>
      </c>
      <c r="T1454">
        <v>-60</v>
      </c>
      <c r="U1454">
        <v>-60</v>
      </c>
      <c r="V1454">
        <v>-60</v>
      </c>
      <c r="W1454">
        <v>-60</v>
      </c>
      <c r="X1454">
        <v>-60</v>
      </c>
      <c r="Y1454">
        <v>-60</v>
      </c>
      <c r="Z1454">
        <v>-60</v>
      </c>
      <c r="AA1454">
        <v>-60</v>
      </c>
      <c r="AC1454" s="180" t="str">
        <f t="shared" si="82"/>
        <v>828106-77200-140</v>
      </c>
      <c r="AD1454" s="181" t="str">
        <f>IF(B1454="NET","",IF(B1454="","",IFERROR(VLOOKUP(AC1454,EAN!$A:$B,2,FALSE),"MANGLER - MÅ OPPDATERE EAN-FANEN")))</f>
        <v>MANGLER - MÅ OPPDATERE EAN-FANEN</v>
      </c>
      <c r="AE1454" s="180">
        <f t="shared" si="80"/>
        <v>-60</v>
      </c>
      <c r="AF1454" s="180">
        <f t="shared" si="81"/>
        <v>-60</v>
      </c>
      <c r="AH1454" s="133" t="str">
        <f>IF(B1454="NET","",IFERROR(VLOOKUP(AD1454,'2) Order Form'!$W$9:$W$684,1,FALSE),"Ikke med I order form"))</f>
        <v>Ikke med I order form</v>
      </c>
      <c r="AK1454" s="175"/>
      <c r="AL1454" s="171"/>
    </row>
    <row r="1455" spans="1:38" x14ac:dyDescent="0.2">
      <c r="A1455">
        <v>828106</v>
      </c>
      <c r="B1455" t="s">
        <v>799</v>
      </c>
      <c r="C1455" t="s">
        <v>4226</v>
      </c>
      <c r="D1455" t="s">
        <v>4334</v>
      </c>
      <c r="E1455" t="s">
        <v>2130</v>
      </c>
      <c r="F1455">
        <v>152</v>
      </c>
      <c r="G1455" t="s">
        <v>128</v>
      </c>
      <c r="H1455">
        <v>-75</v>
      </c>
      <c r="I1455">
        <v>-75</v>
      </c>
      <c r="J1455">
        <v>-75</v>
      </c>
      <c r="K1455">
        <v>-75</v>
      </c>
      <c r="L1455">
        <v>-75</v>
      </c>
      <c r="M1455">
        <v>-75</v>
      </c>
      <c r="N1455">
        <v>-75</v>
      </c>
      <c r="O1455">
        <v>-75</v>
      </c>
      <c r="P1455">
        <v>-75</v>
      </c>
      <c r="Q1455">
        <v>-75</v>
      </c>
      <c r="R1455">
        <v>-75</v>
      </c>
      <c r="S1455">
        <v>-75</v>
      </c>
      <c r="T1455">
        <v>-75</v>
      </c>
      <c r="U1455">
        <v>-75</v>
      </c>
      <c r="V1455">
        <v>-75</v>
      </c>
      <c r="W1455">
        <v>-75</v>
      </c>
      <c r="X1455">
        <v>-75</v>
      </c>
      <c r="Y1455">
        <v>-75</v>
      </c>
      <c r="Z1455">
        <v>-75</v>
      </c>
      <c r="AA1455">
        <v>-75</v>
      </c>
      <c r="AC1455" s="180" t="str">
        <f t="shared" si="82"/>
        <v>828106-77200-152</v>
      </c>
      <c r="AD1455" s="181" t="str">
        <f>IF(B1455="NET","",IF(B1455="","",IFERROR(VLOOKUP(AC1455,EAN!$A:$B,2,FALSE),"MANGLER - MÅ OPPDATERE EAN-FANEN")))</f>
        <v>MANGLER - MÅ OPPDATERE EAN-FANEN</v>
      </c>
      <c r="AE1455" s="180">
        <f t="shared" si="80"/>
        <v>-75</v>
      </c>
      <c r="AF1455" s="180">
        <f t="shared" si="81"/>
        <v>-75</v>
      </c>
      <c r="AH1455" s="149" t="str">
        <f>IF(B1455="NET","",IFERROR(VLOOKUP(AD1455,'2) Order Form'!$W$9:$W$684,1,FALSE),"Ikke med I order form"))</f>
        <v>Ikke med I order form</v>
      </c>
      <c r="AI1455" s="171"/>
      <c r="AJ1455" s="171"/>
      <c r="AK1455" s="175"/>
      <c r="AL1455" s="171"/>
    </row>
    <row r="1456" spans="1:38" x14ac:dyDescent="0.2">
      <c r="A1456">
        <v>828106</v>
      </c>
      <c r="B1456" t="s">
        <v>799</v>
      </c>
      <c r="C1456" t="s">
        <v>4226</v>
      </c>
      <c r="D1456" t="s">
        <v>4335</v>
      </c>
      <c r="E1456" t="s">
        <v>2130</v>
      </c>
      <c r="F1456">
        <v>164</v>
      </c>
      <c r="G1456" t="s">
        <v>128</v>
      </c>
      <c r="H1456">
        <v>-60</v>
      </c>
      <c r="I1456">
        <v>-60</v>
      </c>
      <c r="J1456">
        <v>-60</v>
      </c>
      <c r="K1456">
        <v>-60</v>
      </c>
      <c r="L1456">
        <v>-60</v>
      </c>
      <c r="M1456">
        <v>-60</v>
      </c>
      <c r="N1456">
        <v>-60</v>
      </c>
      <c r="O1456">
        <v>-60</v>
      </c>
      <c r="P1456">
        <v>-60</v>
      </c>
      <c r="Q1456">
        <v>-60</v>
      </c>
      <c r="R1456">
        <v>-60</v>
      </c>
      <c r="S1456">
        <v>-60</v>
      </c>
      <c r="T1456">
        <v>-60</v>
      </c>
      <c r="U1456">
        <v>-60</v>
      </c>
      <c r="V1456">
        <v>-60</v>
      </c>
      <c r="W1456">
        <v>-60</v>
      </c>
      <c r="X1456">
        <v>-60</v>
      </c>
      <c r="Y1456">
        <v>-60</v>
      </c>
      <c r="Z1456">
        <v>-60</v>
      </c>
      <c r="AA1456">
        <v>-60</v>
      </c>
      <c r="AC1456" s="180" t="str">
        <f t="shared" si="82"/>
        <v>828106-77200-164</v>
      </c>
      <c r="AD1456" s="181" t="str">
        <f>IF(B1456="NET","",IF(B1456="","",IFERROR(VLOOKUP(AC1456,EAN!$A:$B,2,FALSE),"MANGLER - MÅ OPPDATERE EAN-FANEN")))</f>
        <v>MANGLER - MÅ OPPDATERE EAN-FANEN</v>
      </c>
      <c r="AE1456" s="180">
        <f t="shared" si="80"/>
        <v>-60</v>
      </c>
      <c r="AF1456" s="180">
        <f t="shared" si="81"/>
        <v>-60</v>
      </c>
      <c r="AH1456" s="133" t="str">
        <f>IF(B1456="NET","",IFERROR(VLOOKUP(AD1456,'2) Order Form'!$W$9:$W$684,1,FALSE),"Ikke med I order form"))</f>
        <v>Ikke med I order form</v>
      </c>
      <c r="AK1456" s="175"/>
      <c r="AL1456" s="171"/>
    </row>
    <row r="1457" spans="1:38" x14ac:dyDescent="0.2">
      <c r="A1457">
        <v>828106</v>
      </c>
      <c r="B1457" t="s">
        <v>799</v>
      </c>
      <c r="C1457" t="s">
        <v>4226</v>
      </c>
      <c r="D1457" t="s">
        <v>791</v>
      </c>
      <c r="E1457" t="s">
        <v>135</v>
      </c>
      <c r="F1457">
        <v>128</v>
      </c>
      <c r="G1457" t="s">
        <v>401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C1457" s="180" t="str">
        <f t="shared" si="82"/>
        <v>828106-GRBLU-128</v>
      </c>
      <c r="AD1457" s="181">
        <f>IF(B1457="NET","",IF(B1457="","",IFERROR(VLOOKUP(AC1457,EAN!$A:$B,2,FALSE),"MANGLER - MÅ OPPDATERE EAN-FANEN")))</f>
        <v>7048652327291</v>
      </c>
      <c r="AE1457" s="180">
        <f t="shared" si="80"/>
        <v>0</v>
      </c>
      <c r="AF1457" s="180">
        <f t="shared" si="81"/>
        <v>0</v>
      </c>
      <c r="AH1457" s="149">
        <f>IF(B1457="NET","",IFERROR(VLOOKUP(AD1457,'2) Order Form'!$W$9:$W$684,1,FALSE),"Ikke med I order form"))</f>
        <v>7048652327291</v>
      </c>
      <c r="AI1457" s="171"/>
      <c r="AJ1457" s="171"/>
      <c r="AK1457" s="175"/>
      <c r="AL1457" s="171"/>
    </row>
    <row r="1458" spans="1:38" x14ac:dyDescent="0.2">
      <c r="A1458">
        <v>828106</v>
      </c>
      <c r="B1458" t="s">
        <v>799</v>
      </c>
      <c r="C1458" t="s">
        <v>4226</v>
      </c>
      <c r="D1458" t="s">
        <v>792</v>
      </c>
      <c r="E1458" t="s">
        <v>135</v>
      </c>
      <c r="F1458">
        <v>140</v>
      </c>
      <c r="G1458" t="s">
        <v>401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C1458" s="180" t="str">
        <f t="shared" si="82"/>
        <v>828106-GRBLU-140</v>
      </c>
      <c r="AD1458" s="181">
        <f>IF(B1458="NET","",IF(B1458="","",IFERROR(VLOOKUP(AC1458,EAN!$A:$B,2,FALSE),"MANGLER - MÅ OPPDATERE EAN-FANEN")))</f>
        <v>7048652327307</v>
      </c>
      <c r="AE1458" s="180">
        <f t="shared" si="80"/>
        <v>0</v>
      </c>
      <c r="AF1458" s="180">
        <f t="shared" si="81"/>
        <v>0</v>
      </c>
      <c r="AH1458" s="133">
        <f>IF(B1458="NET","",IFERROR(VLOOKUP(AD1458,'2) Order Form'!$W$9:$W$684,1,FALSE),"Ikke med I order form"))</f>
        <v>7048652327307</v>
      </c>
      <c r="AK1458" s="175"/>
      <c r="AL1458" s="171"/>
    </row>
    <row r="1459" spans="1:38" x14ac:dyDescent="0.2">
      <c r="A1459">
        <v>828106</v>
      </c>
      <c r="B1459" t="s">
        <v>799</v>
      </c>
      <c r="C1459" t="s">
        <v>4226</v>
      </c>
      <c r="D1459" t="s">
        <v>793</v>
      </c>
      <c r="E1459" t="s">
        <v>135</v>
      </c>
      <c r="F1459">
        <v>152</v>
      </c>
      <c r="G1459" t="s">
        <v>401</v>
      </c>
      <c r="H1459">
        <v>2</v>
      </c>
      <c r="I1459">
        <v>2</v>
      </c>
      <c r="J1459">
        <v>2</v>
      </c>
      <c r="K1459">
        <v>2</v>
      </c>
      <c r="L1459">
        <v>2</v>
      </c>
      <c r="M1459">
        <v>2</v>
      </c>
      <c r="N1459">
        <v>2</v>
      </c>
      <c r="O1459">
        <v>2</v>
      </c>
      <c r="P1459">
        <v>2</v>
      </c>
      <c r="Q1459">
        <v>2</v>
      </c>
      <c r="R1459">
        <v>2</v>
      </c>
      <c r="S1459">
        <v>2</v>
      </c>
      <c r="T1459">
        <v>2</v>
      </c>
      <c r="U1459">
        <v>2</v>
      </c>
      <c r="V1459">
        <v>2</v>
      </c>
      <c r="W1459">
        <v>2</v>
      </c>
      <c r="X1459">
        <v>2</v>
      </c>
      <c r="Y1459">
        <v>2</v>
      </c>
      <c r="Z1459">
        <v>2</v>
      </c>
      <c r="AA1459">
        <v>2</v>
      </c>
      <c r="AC1459" s="180" t="str">
        <f t="shared" si="82"/>
        <v>828106-GRBLU-152</v>
      </c>
      <c r="AD1459" s="181">
        <f>IF(B1459="NET","",IF(B1459="","",IFERROR(VLOOKUP(AC1459,EAN!$A:$B,2,FALSE),"MANGLER - MÅ OPPDATERE EAN-FANEN")))</f>
        <v>7048652327314</v>
      </c>
      <c r="AE1459" s="180">
        <f t="shared" si="80"/>
        <v>2</v>
      </c>
      <c r="AF1459" s="180">
        <f t="shared" si="81"/>
        <v>2</v>
      </c>
      <c r="AH1459" s="149">
        <f>IF(B1459="NET","",IFERROR(VLOOKUP(AD1459,'2) Order Form'!$W$9:$W$684,1,FALSE),"Ikke med I order form"))</f>
        <v>7048652327314</v>
      </c>
      <c r="AI1459" s="171"/>
      <c r="AJ1459" s="171"/>
      <c r="AK1459" s="175"/>
      <c r="AL1459" s="171"/>
    </row>
    <row r="1460" spans="1:38" x14ac:dyDescent="0.2">
      <c r="A1460">
        <v>828106</v>
      </c>
      <c r="B1460" t="s">
        <v>799</v>
      </c>
      <c r="C1460" t="s">
        <v>4226</v>
      </c>
      <c r="D1460" t="s">
        <v>794</v>
      </c>
      <c r="E1460" t="s">
        <v>135</v>
      </c>
      <c r="F1460">
        <v>164</v>
      </c>
      <c r="G1460" t="s">
        <v>401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C1460" s="180" t="str">
        <f t="shared" si="82"/>
        <v>828106-GRBLU-164</v>
      </c>
      <c r="AD1460" s="181">
        <f>IF(B1460="NET","",IF(B1460="","",IFERROR(VLOOKUP(AC1460,EAN!$A:$B,2,FALSE),"MANGLER - MÅ OPPDATERE EAN-FANEN")))</f>
        <v>7048652327321</v>
      </c>
      <c r="AE1460" s="180">
        <f t="shared" si="80"/>
        <v>0</v>
      </c>
      <c r="AF1460" s="180">
        <f t="shared" si="81"/>
        <v>0</v>
      </c>
      <c r="AH1460" s="149">
        <f>IF(B1460="NET","",IFERROR(VLOOKUP(AD1460,'2) Order Form'!$W$9:$W$684,1,FALSE),"Ikke med I order form"))</f>
        <v>7048652327321</v>
      </c>
      <c r="AI1460" s="171"/>
      <c r="AJ1460" s="171"/>
      <c r="AK1460" s="175"/>
      <c r="AL1460" s="171"/>
    </row>
    <row r="1461" spans="1:38" x14ac:dyDescent="0.2">
      <c r="A1461">
        <v>828106</v>
      </c>
      <c r="B1461" t="s">
        <v>799</v>
      </c>
      <c r="C1461" t="s">
        <v>4226</v>
      </c>
      <c r="D1461" t="s">
        <v>778</v>
      </c>
      <c r="E1461" t="s">
        <v>92</v>
      </c>
      <c r="F1461">
        <v>128</v>
      </c>
      <c r="G1461" t="s">
        <v>401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C1461" s="180" t="str">
        <f t="shared" si="82"/>
        <v>828106-RBLUE-128</v>
      </c>
      <c r="AD1461" s="181">
        <f>IF(B1461="NET","",IF(B1461="","",IFERROR(VLOOKUP(AC1461,EAN!$A:$B,2,FALSE),"MANGLER - MÅ OPPDATERE EAN-FANEN")))</f>
        <v>7048652327338</v>
      </c>
      <c r="AE1461" s="180">
        <f t="shared" si="80"/>
        <v>0</v>
      </c>
      <c r="AF1461" s="180">
        <f t="shared" si="81"/>
        <v>0</v>
      </c>
      <c r="AH1461" s="149">
        <f>IF(B1461="NET","",IFERROR(VLOOKUP(AD1461,'2) Order Form'!$W$9:$W$684,1,FALSE),"Ikke med I order form"))</f>
        <v>7048652327338</v>
      </c>
      <c r="AI1461" s="171"/>
      <c r="AJ1461" s="171"/>
      <c r="AK1461" s="175"/>
      <c r="AL1461" s="171"/>
    </row>
    <row r="1462" spans="1:38" x14ac:dyDescent="0.2">
      <c r="A1462">
        <v>828106</v>
      </c>
      <c r="B1462" t="s">
        <v>799</v>
      </c>
      <c r="C1462" t="s">
        <v>4226</v>
      </c>
      <c r="D1462" t="s">
        <v>779</v>
      </c>
      <c r="E1462" t="s">
        <v>92</v>
      </c>
      <c r="F1462">
        <v>140</v>
      </c>
      <c r="G1462" t="s">
        <v>401</v>
      </c>
      <c r="H1462">
        <v>20</v>
      </c>
      <c r="I1462">
        <v>20</v>
      </c>
      <c r="J1462">
        <v>20</v>
      </c>
      <c r="K1462">
        <v>20</v>
      </c>
      <c r="L1462">
        <v>20</v>
      </c>
      <c r="M1462">
        <v>20</v>
      </c>
      <c r="N1462">
        <v>20</v>
      </c>
      <c r="O1462">
        <v>20</v>
      </c>
      <c r="P1462">
        <v>20</v>
      </c>
      <c r="Q1462">
        <v>20</v>
      </c>
      <c r="R1462">
        <v>20</v>
      </c>
      <c r="S1462">
        <v>20</v>
      </c>
      <c r="T1462">
        <v>20</v>
      </c>
      <c r="U1462">
        <v>20</v>
      </c>
      <c r="V1462">
        <v>20</v>
      </c>
      <c r="W1462">
        <v>20</v>
      </c>
      <c r="X1462">
        <v>20</v>
      </c>
      <c r="Y1462">
        <v>20</v>
      </c>
      <c r="Z1462">
        <v>20</v>
      </c>
      <c r="AA1462">
        <v>20</v>
      </c>
      <c r="AC1462" s="180" t="str">
        <f t="shared" si="82"/>
        <v>828106-RBLUE-140</v>
      </c>
      <c r="AD1462" s="181">
        <f>IF(B1462="NET","",IF(B1462="","",IFERROR(VLOOKUP(AC1462,EAN!$A:$B,2,FALSE),"MANGLER - MÅ OPPDATERE EAN-FANEN")))</f>
        <v>7048652327345</v>
      </c>
      <c r="AE1462" s="180">
        <f t="shared" si="80"/>
        <v>20</v>
      </c>
      <c r="AF1462" s="180">
        <f t="shared" si="81"/>
        <v>20</v>
      </c>
      <c r="AH1462" s="149">
        <f>IF(B1462="NET","",IFERROR(VLOOKUP(AD1462,'2) Order Form'!$W$9:$W$684,1,FALSE),"Ikke med I order form"))</f>
        <v>7048652327345</v>
      </c>
      <c r="AI1462" s="171"/>
      <c r="AJ1462" s="171"/>
      <c r="AK1462" s="175"/>
      <c r="AL1462" s="171"/>
    </row>
    <row r="1463" spans="1:38" x14ac:dyDescent="0.2">
      <c r="A1463">
        <v>828106</v>
      </c>
      <c r="B1463" t="s">
        <v>799</v>
      </c>
      <c r="C1463" t="s">
        <v>4226</v>
      </c>
      <c r="D1463" t="s">
        <v>780</v>
      </c>
      <c r="E1463" t="s">
        <v>92</v>
      </c>
      <c r="F1463">
        <v>152</v>
      </c>
      <c r="G1463" t="s">
        <v>401</v>
      </c>
      <c r="H1463">
        <v>109</v>
      </c>
      <c r="I1463">
        <v>109</v>
      </c>
      <c r="J1463">
        <v>109</v>
      </c>
      <c r="K1463">
        <v>109</v>
      </c>
      <c r="L1463">
        <v>109</v>
      </c>
      <c r="M1463">
        <v>109</v>
      </c>
      <c r="N1463">
        <v>109</v>
      </c>
      <c r="O1463">
        <v>109</v>
      </c>
      <c r="P1463">
        <v>109</v>
      </c>
      <c r="Q1463">
        <v>109</v>
      </c>
      <c r="R1463">
        <v>109</v>
      </c>
      <c r="S1463">
        <v>109</v>
      </c>
      <c r="T1463">
        <v>109</v>
      </c>
      <c r="U1463">
        <v>109</v>
      </c>
      <c r="V1463">
        <v>109</v>
      </c>
      <c r="W1463">
        <v>109</v>
      </c>
      <c r="X1463">
        <v>109</v>
      </c>
      <c r="Y1463">
        <v>109</v>
      </c>
      <c r="Z1463">
        <v>109</v>
      </c>
      <c r="AA1463">
        <v>109</v>
      </c>
      <c r="AC1463" s="180" t="str">
        <f t="shared" si="82"/>
        <v>828106-RBLUE-152</v>
      </c>
      <c r="AD1463" s="181">
        <f>IF(B1463="NET","",IF(B1463="","",IFERROR(VLOOKUP(AC1463,EAN!$A:$B,2,FALSE),"MANGLER - MÅ OPPDATERE EAN-FANEN")))</f>
        <v>7048652327352</v>
      </c>
      <c r="AE1463" s="180">
        <f t="shared" si="80"/>
        <v>109</v>
      </c>
      <c r="AF1463" s="180">
        <f t="shared" si="81"/>
        <v>109</v>
      </c>
      <c r="AH1463" s="133">
        <f>IF(B1463="NET","",IFERROR(VLOOKUP(AD1463,'2) Order Form'!$W$9:$W$684,1,FALSE),"Ikke med I order form"))</f>
        <v>7048652327352</v>
      </c>
      <c r="AK1463" s="175"/>
      <c r="AL1463" s="171"/>
    </row>
    <row r="1464" spans="1:38" x14ac:dyDescent="0.2">
      <c r="A1464">
        <v>828106</v>
      </c>
      <c r="B1464" t="s">
        <v>799</v>
      </c>
      <c r="C1464" t="s">
        <v>4226</v>
      </c>
      <c r="D1464" t="s">
        <v>781</v>
      </c>
      <c r="E1464" t="s">
        <v>92</v>
      </c>
      <c r="F1464">
        <v>164</v>
      </c>
      <c r="G1464" t="s">
        <v>401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C1464" s="180" t="str">
        <f t="shared" si="82"/>
        <v>828106-RBLUE-164</v>
      </c>
      <c r="AD1464" s="181">
        <f>IF(B1464="NET","",IF(B1464="","",IFERROR(VLOOKUP(AC1464,EAN!$A:$B,2,FALSE),"MANGLER - MÅ OPPDATERE EAN-FANEN")))</f>
        <v>7048652327369</v>
      </c>
      <c r="AE1464" s="180">
        <f t="shared" si="80"/>
        <v>0</v>
      </c>
      <c r="AF1464" s="180">
        <f t="shared" si="81"/>
        <v>0</v>
      </c>
      <c r="AH1464" s="149">
        <f>IF(B1464="NET","",IFERROR(VLOOKUP(AD1464,'2) Order Form'!$W$9:$W$684,1,FALSE),"Ikke med I order form"))</f>
        <v>7048652327369</v>
      </c>
      <c r="AI1464" s="171"/>
      <c r="AJ1464" s="171"/>
      <c r="AK1464" s="175"/>
      <c r="AL1464" s="171"/>
    </row>
    <row r="1465" spans="1:38" x14ac:dyDescent="0.2">
      <c r="A1465" s="155">
        <v>828107</v>
      </c>
      <c r="B1465" t="s">
        <v>292</v>
      </c>
      <c r="H1465" s="155">
        <v>202137</v>
      </c>
      <c r="I1465" s="155">
        <v>202137</v>
      </c>
      <c r="J1465" s="155">
        <v>202137</v>
      </c>
      <c r="K1465" s="155">
        <v>202137</v>
      </c>
      <c r="L1465" s="155">
        <v>202137</v>
      </c>
      <c r="M1465" s="155">
        <v>202137</v>
      </c>
      <c r="N1465" s="155">
        <v>202137</v>
      </c>
      <c r="O1465" s="155">
        <v>202137</v>
      </c>
      <c r="P1465" s="155">
        <v>202137</v>
      </c>
      <c r="Q1465" s="155">
        <v>202137</v>
      </c>
      <c r="R1465" s="155">
        <v>202137</v>
      </c>
      <c r="S1465" s="155">
        <v>202137</v>
      </c>
      <c r="T1465" s="155">
        <v>202137</v>
      </c>
      <c r="U1465" s="155">
        <v>202137</v>
      </c>
      <c r="V1465" s="155">
        <v>202137</v>
      </c>
      <c r="W1465" s="155">
        <v>202137</v>
      </c>
      <c r="X1465" s="155">
        <v>202137</v>
      </c>
      <c r="Y1465" s="155">
        <v>202137</v>
      </c>
      <c r="Z1465" s="155">
        <v>202137</v>
      </c>
      <c r="AA1465" s="155">
        <v>202137</v>
      </c>
      <c r="AC1465" s="180" t="str">
        <f t="shared" si="82"/>
        <v>828107-</v>
      </c>
      <c r="AD1465" s="181" t="str">
        <f>IF(B1465="NET","",IF(B1465="","",IFERROR(VLOOKUP(AC1465,EAN!$A:$B,2,FALSE),"MANGLER - MÅ OPPDATERE EAN-FANEN")))</f>
        <v/>
      </c>
      <c r="AE1465" s="180">
        <f t="shared" si="80"/>
        <v>202137</v>
      </c>
      <c r="AF1465" s="180">
        <f t="shared" si="81"/>
        <v>202137</v>
      </c>
      <c r="AH1465" s="133" t="str">
        <f>IF(B1465="NET","",IFERROR(VLOOKUP(AD1465,'2) Order Form'!$W$9:$W$684,1,FALSE),"Ikke med I order form"))</f>
        <v/>
      </c>
      <c r="AK1465" s="175"/>
      <c r="AL1465" s="171"/>
    </row>
    <row r="1466" spans="1:38" x14ac:dyDescent="0.2">
      <c r="A1466">
        <v>828107</v>
      </c>
      <c r="B1466" t="s">
        <v>800</v>
      </c>
      <c r="C1466" t="s">
        <v>4226</v>
      </c>
      <c r="D1466" t="s">
        <v>4286</v>
      </c>
      <c r="E1466" t="s">
        <v>2130</v>
      </c>
      <c r="F1466" t="s">
        <v>721</v>
      </c>
      <c r="G1466" t="s">
        <v>128</v>
      </c>
      <c r="H1466">
        <v>-222</v>
      </c>
      <c r="I1466">
        <v>-222</v>
      </c>
      <c r="J1466">
        <v>-222</v>
      </c>
      <c r="K1466">
        <v>-222</v>
      </c>
      <c r="L1466">
        <v>-222</v>
      </c>
      <c r="M1466">
        <v>-222</v>
      </c>
      <c r="N1466">
        <v>-222</v>
      </c>
      <c r="O1466">
        <v>-222</v>
      </c>
      <c r="P1466">
        <v>-222</v>
      </c>
      <c r="Q1466">
        <v>-222</v>
      </c>
      <c r="R1466">
        <v>-222</v>
      </c>
      <c r="S1466">
        <v>-222</v>
      </c>
      <c r="T1466">
        <v>-222</v>
      </c>
      <c r="U1466">
        <v>-222</v>
      </c>
      <c r="V1466">
        <v>-222</v>
      </c>
      <c r="W1466">
        <v>-222</v>
      </c>
      <c r="X1466">
        <v>-222</v>
      </c>
      <c r="Y1466">
        <v>-222</v>
      </c>
      <c r="Z1466">
        <v>-222</v>
      </c>
      <c r="AA1466">
        <v>-222</v>
      </c>
      <c r="AC1466" s="180" t="str">
        <f t="shared" si="82"/>
        <v>828107-77200-JR-S</v>
      </c>
      <c r="AD1466" s="181" t="str">
        <f>IF(B1466="NET","",IF(B1466="","",IFERROR(VLOOKUP(AC1466,EAN!$A:$B,2,FALSE),"MANGLER - MÅ OPPDATERE EAN-FANEN")))</f>
        <v>MANGLER - MÅ OPPDATERE EAN-FANEN</v>
      </c>
      <c r="AE1466" s="180">
        <f t="shared" si="80"/>
        <v>-222</v>
      </c>
      <c r="AF1466" s="180">
        <f t="shared" si="81"/>
        <v>-222</v>
      </c>
      <c r="AH1466" s="149" t="str">
        <f>IF(B1466="NET","",IFERROR(VLOOKUP(AD1466,'2) Order Form'!$W$9:$W$684,1,FALSE),"Ikke med I order form"))</f>
        <v>Ikke med I order form</v>
      </c>
      <c r="AI1466" s="171"/>
      <c r="AJ1466" s="171"/>
      <c r="AK1466" s="175"/>
      <c r="AL1466" s="171"/>
    </row>
    <row r="1467" spans="1:38" x14ac:dyDescent="0.2">
      <c r="A1467">
        <v>828107</v>
      </c>
      <c r="B1467" t="s">
        <v>800</v>
      </c>
      <c r="C1467" t="s">
        <v>4226</v>
      </c>
      <c r="D1467" t="s">
        <v>4287</v>
      </c>
      <c r="E1467" t="s">
        <v>2130</v>
      </c>
      <c r="F1467" t="s">
        <v>723</v>
      </c>
      <c r="G1467" t="s">
        <v>128</v>
      </c>
      <c r="H1467">
        <v>-258</v>
      </c>
      <c r="I1467">
        <v>-258</v>
      </c>
      <c r="J1467">
        <v>-258</v>
      </c>
      <c r="K1467">
        <v>-258</v>
      </c>
      <c r="L1467">
        <v>-258</v>
      </c>
      <c r="M1467">
        <v>-258</v>
      </c>
      <c r="N1467">
        <v>-258</v>
      </c>
      <c r="O1467">
        <v>-258</v>
      </c>
      <c r="P1467">
        <v>-258</v>
      </c>
      <c r="Q1467">
        <v>-258</v>
      </c>
      <c r="R1467">
        <v>-258</v>
      </c>
      <c r="S1467">
        <v>-258</v>
      </c>
      <c r="T1467">
        <v>-258</v>
      </c>
      <c r="U1467">
        <v>-258</v>
      </c>
      <c r="V1467">
        <v>-258</v>
      </c>
      <c r="W1467">
        <v>-258</v>
      </c>
      <c r="X1467">
        <v>-258</v>
      </c>
      <c r="Y1467">
        <v>-258</v>
      </c>
      <c r="Z1467">
        <v>-258</v>
      </c>
      <c r="AA1467">
        <v>-258</v>
      </c>
      <c r="AC1467" s="180" t="str">
        <f t="shared" si="82"/>
        <v>828107-77200-JR-M</v>
      </c>
      <c r="AD1467" s="181" t="str">
        <f>IF(B1467="NET","",IF(B1467="","",IFERROR(VLOOKUP(AC1467,EAN!$A:$B,2,FALSE),"MANGLER - MÅ OPPDATERE EAN-FANEN")))</f>
        <v>MANGLER - MÅ OPPDATERE EAN-FANEN</v>
      </c>
      <c r="AE1467" s="180">
        <f t="shared" si="80"/>
        <v>-258</v>
      </c>
      <c r="AF1467" s="180">
        <f t="shared" si="81"/>
        <v>-258</v>
      </c>
      <c r="AH1467" s="133" t="str">
        <f>IF(B1467="NET","",IFERROR(VLOOKUP(AD1467,'2) Order Form'!$W$9:$W$684,1,FALSE),"Ikke med I order form"))</f>
        <v>Ikke med I order form</v>
      </c>
      <c r="AK1467" s="175"/>
      <c r="AL1467" s="171"/>
    </row>
    <row r="1468" spans="1:38" x14ac:dyDescent="0.2">
      <c r="A1468">
        <v>828107</v>
      </c>
      <c r="B1468" t="s">
        <v>800</v>
      </c>
      <c r="C1468" t="s">
        <v>4226</v>
      </c>
      <c r="D1468" t="s">
        <v>720</v>
      </c>
      <c r="E1468" t="s">
        <v>94</v>
      </c>
      <c r="F1468" t="s">
        <v>721</v>
      </c>
      <c r="G1468" t="s">
        <v>128</v>
      </c>
      <c r="H1468">
        <v>-24</v>
      </c>
      <c r="I1468">
        <v>-24</v>
      </c>
      <c r="J1468">
        <v>-24</v>
      </c>
      <c r="K1468">
        <v>-24</v>
      </c>
      <c r="L1468">
        <v>-24</v>
      </c>
      <c r="M1468">
        <v>-24</v>
      </c>
      <c r="N1468">
        <v>-24</v>
      </c>
      <c r="O1468">
        <v>-24</v>
      </c>
      <c r="P1468">
        <v>-24</v>
      </c>
      <c r="Q1468">
        <v>-24</v>
      </c>
      <c r="R1468">
        <v>-24</v>
      </c>
      <c r="S1468">
        <v>-24</v>
      </c>
      <c r="T1468">
        <v>-24</v>
      </c>
      <c r="U1468">
        <v>-24</v>
      </c>
      <c r="V1468">
        <v>-24</v>
      </c>
      <c r="W1468">
        <v>-24</v>
      </c>
      <c r="X1468">
        <v>-24</v>
      </c>
      <c r="Y1468">
        <v>-24</v>
      </c>
      <c r="Z1468">
        <v>-24</v>
      </c>
      <c r="AA1468">
        <v>-24</v>
      </c>
      <c r="AC1468" s="180" t="str">
        <f t="shared" si="82"/>
        <v>828107-BLACK-JR-S</v>
      </c>
      <c r="AD1468" s="181">
        <f>IF(B1468="NET","",IF(B1468="","",IFERROR(VLOOKUP(AC1468,EAN!$A:$B,2,FALSE),"MANGLER - MÅ OPPDATERE EAN-FANEN")))</f>
        <v>7048652326713</v>
      </c>
      <c r="AE1468" s="180">
        <f t="shared" si="80"/>
        <v>-24</v>
      </c>
      <c r="AF1468" s="180">
        <f t="shared" si="81"/>
        <v>-24</v>
      </c>
      <c r="AH1468" s="149">
        <f>IF(B1468="NET","",IFERROR(VLOOKUP(AD1468,'2) Order Form'!$W$9:$W$684,1,FALSE),"Ikke med I order form"))</f>
        <v>7048652326713</v>
      </c>
      <c r="AI1468" s="171"/>
      <c r="AJ1468" s="171"/>
      <c r="AK1468" s="175"/>
      <c r="AL1468" s="171"/>
    </row>
    <row r="1469" spans="1:38" x14ac:dyDescent="0.2">
      <c r="A1469">
        <v>828107</v>
      </c>
      <c r="B1469" t="s">
        <v>800</v>
      </c>
      <c r="C1469" t="s">
        <v>4226</v>
      </c>
      <c r="D1469" t="s">
        <v>722</v>
      </c>
      <c r="E1469" t="s">
        <v>94</v>
      </c>
      <c r="F1469" t="s">
        <v>723</v>
      </c>
      <c r="G1469" t="s">
        <v>128</v>
      </c>
      <c r="H1469">
        <v>-318</v>
      </c>
      <c r="I1469">
        <v>-318</v>
      </c>
      <c r="J1469">
        <v>-318</v>
      </c>
      <c r="K1469">
        <v>-318</v>
      </c>
      <c r="L1469">
        <v>-318</v>
      </c>
      <c r="M1469">
        <v>-318</v>
      </c>
      <c r="N1469">
        <v>-318</v>
      </c>
      <c r="O1469">
        <v>-318</v>
      </c>
      <c r="P1469">
        <v>-318</v>
      </c>
      <c r="Q1469">
        <v>-318</v>
      </c>
      <c r="R1469">
        <v>-318</v>
      </c>
      <c r="S1469">
        <v>-318</v>
      </c>
      <c r="T1469">
        <v>-318</v>
      </c>
      <c r="U1469">
        <v>-318</v>
      </c>
      <c r="V1469">
        <v>-318</v>
      </c>
      <c r="W1469">
        <v>-318</v>
      </c>
      <c r="X1469">
        <v>-318</v>
      </c>
      <c r="Y1469">
        <v>-318</v>
      </c>
      <c r="Z1469">
        <v>-318</v>
      </c>
      <c r="AA1469">
        <v>-318</v>
      </c>
      <c r="AC1469" s="180" t="str">
        <f t="shared" si="82"/>
        <v>828107-BLACK-JR-M</v>
      </c>
      <c r="AD1469" s="181">
        <f>IF(B1469="NET","",IF(B1469="","",IFERROR(VLOOKUP(AC1469,EAN!$A:$B,2,FALSE),"MANGLER - MÅ OPPDATERE EAN-FANEN")))</f>
        <v>7048652326706</v>
      </c>
      <c r="AE1469" s="180">
        <f t="shared" si="80"/>
        <v>-318</v>
      </c>
      <c r="AF1469" s="180">
        <f t="shared" si="81"/>
        <v>-318</v>
      </c>
      <c r="AH1469" s="133">
        <f>IF(B1469="NET","",IFERROR(VLOOKUP(AD1469,'2) Order Form'!$W$9:$W$684,1,FALSE),"Ikke med I order form"))</f>
        <v>7048652326706</v>
      </c>
      <c r="AK1469" s="175"/>
      <c r="AL1469" s="171"/>
    </row>
    <row r="1470" spans="1:38" x14ac:dyDescent="0.2">
      <c r="A1470">
        <v>828107</v>
      </c>
      <c r="B1470" t="s">
        <v>800</v>
      </c>
      <c r="C1470" t="s">
        <v>4226</v>
      </c>
      <c r="D1470" t="s">
        <v>724</v>
      </c>
      <c r="E1470" t="s">
        <v>132</v>
      </c>
      <c r="F1470" t="s">
        <v>721</v>
      </c>
      <c r="G1470" t="s">
        <v>401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C1470" s="180" t="str">
        <f t="shared" si="82"/>
        <v>828107-HYDRO-JR-S</v>
      </c>
      <c r="AD1470" s="181">
        <f>IF(B1470="NET","",IF(B1470="","",IFERROR(VLOOKUP(AC1470,EAN!$A:$B,2,FALSE),"MANGLER - MÅ OPPDATERE EAN-FANEN")))</f>
        <v>7048652326737</v>
      </c>
      <c r="AE1470" s="180">
        <f t="shared" si="80"/>
        <v>0</v>
      </c>
      <c r="AF1470" s="180">
        <f t="shared" si="81"/>
        <v>0</v>
      </c>
      <c r="AH1470" s="133">
        <f>IF(B1470="NET","",IFERROR(VLOOKUP(AD1470,'2) Order Form'!$W$9:$W$684,1,FALSE),"Ikke med I order form"))</f>
        <v>7048652326737</v>
      </c>
      <c r="AK1470" s="175"/>
      <c r="AL1470" s="171"/>
    </row>
    <row r="1471" spans="1:38" x14ac:dyDescent="0.2">
      <c r="A1471">
        <v>828107</v>
      </c>
      <c r="B1471" t="s">
        <v>800</v>
      </c>
      <c r="C1471" t="s">
        <v>4226</v>
      </c>
      <c r="D1471" t="s">
        <v>725</v>
      </c>
      <c r="E1471" t="s">
        <v>132</v>
      </c>
      <c r="F1471" t="s">
        <v>723</v>
      </c>
      <c r="G1471" t="s">
        <v>401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C1471" s="180" t="str">
        <f t="shared" si="82"/>
        <v>828107-HYDRO-JR-M</v>
      </c>
      <c r="AD1471" s="181">
        <f>IF(B1471="NET","",IF(B1471="","",IFERROR(VLOOKUP(AC1471,EAN!$A:$B,2,FALSE),"MANGLER - MÅ OPPDATERE EAN-FANEN")))</f>
        <v>7048652326720</v>
      </c>
      <c r="AE1471" s="180">
        <f t="shared" si="80"/>
        <v>0</v>
      </c>
      <c r="AF1471" s="180">
        <f t="shared" si="81"/>
        <v>0</v>
      </c>
      <c r="AH1471" s="133">
        <f>IF(B1471="NET","",IFERROR(VLOOKUP(AD1471,'2) Order Form'!$W$9:$W$684,1,FALSE),"Ikke med I order form"))</f>
        <v>7048652326720</v>
      </c>
      <c r="AK1471" s="175"/>
      <c r="AL1471" s="171"/>
    </row>
    <row r="1472" spans="1:38" x14ac:dyDescent="0.2">
      <c r="A1472" s="155">
        <v>828112</v>
      </c>
      <c r="B1472" t="s">
        <v>292</v>
      </c>
      <c r="H1472" s="155">
        <v>202137</v>
      </c>
      <c r="I1472" s="155">
        <v>202137</v>
      </c>
      <c r="J1472" s="155">
        <v>202137</v>
      </c>
      <c r="K1472" s="155">
        <v>202137</v>
      </c>
      <c r="L1472" s="155">
        <v>202137</v>
      </c>
      <c r="M1472" s="155">
        <v>202137</v>
      </c>
      <c r="N1472" s="155">
        <v>202137</v>
      </c>
      <c r="O1472" s="155">
        <v>202137</v>
      </c>
      <c r="P1472" s="155">
        <v>202137</v>
      </c>
      <c r="Q1472" s="155">
        <v>202137</v>
      </c>
      <c r="R1472" s="155">
        <v>202137</v>
      </c>
      <c r="S1472" s="155">
        <v>202137</v>
      </c>
      <c r="T1472" s="155">
        <v>202137</v>
      </c>
      <c r="U1472" s="155">
        <v>202137</v>
      </c>
      <c r="V1472" s="155">
        <v>202137</v>
      </c>
      <c r="W1472" s="155">
        <v>202137</v>
      </c>
      <c r="X1472" s="155">
        <v>202137</v>
      </c>
      <c r="Y1472" s="155">
        <v>202137</v>
      </c>
      <c r="Z1472" s="155">
        <v>202137</v>
      </c>
      <c r="AA1472" s="155">
        <v>202137</v>
      </c>
      <c r="AC1472" s="180" t="str">
        <f t="shared" si="82"/>
        <v>828112-</v>
      </c>
      <c r="AD1472" s="181" t="str">
        <f>IF(B1472="NET","",IF(B1472="","",IFERROR(VLOOKUP(AC1472,EAN!$A:$B,2,FALSE),"MANGLER - MÅ OPPDATERE EAN-FANEN")))</f>
        <v/>
      </c>
      <c r="AE1472" s="180">
        <f t="shared" si="80"/>
        <v>202137</v>
      </c>
      <c r="AF1472" s="180">
        <f t="shared" si="81"/>
        <v>202137</v>
      </c>
      <c r="AH1472" s="133" t="str">
        <f>IF(B1472="NET","",IFERROR(VLOOKUP(AD1472,'2) Order Form'!$W$9:$W$684,1,FALSE),"Ikke med I order form"))</f>
        <v/>
      </c>
      <c r="AK1472" s="175"/>
      <c r="AL1472" s="171"/>
    </row>
    <row r="1473" spans="1:38" x14ac:dyDescent="0.2">
      <c r="A1473">
        <v>828112</v>
      </c>
      <c r="B1473" t="s">
        <v>801</v>
      </c>
      <c r="C1473" t="s">
        <v>4226</v>
      </c>
      <c r="D1473" t="s">
        <v>142</v>
      </c>
      <c r="E1473" t="s">
        <v>94</v>
      </c>
      <c r="F1473" t="s">
        <v>8</v>
      </c>
      <c r="G1473" t="s">
        <v>128</v>
      </c>
      <c r="H1473">
        <v>32</v>
      </c>
      <c r="I1473">
        <v>32</v>
      </c>
      <c r="J1473">
        <v>32</v>
      </c>
      <c r="K1473">
        <v>32</v>
      </c>
      <c r="L1473">
        <v>32</v>
      </c>
      <c r="M1473">
        <v>32</v>
      </c>
      <c r="N1473">
        <v>32</v>
      </c>
      <c r="O1473">
        <v>32</v>
      </c>
      <c r="P1473">
        <v>32</v>
      </c>
      <c r="Q1473">
        <v>32</v>
      </c>
      <c r="R1473">
        <v>32</v>
      </c>
      <c r="S1473">
        <v>32</v>
      </c>
      <c r="T1473">
        <v>32</v>
      </c>
      <c r="U1473">
        <v>32</v>
      </c>
      <c r="V1473">
        <v>32</v>
      </c>
      <c r="W1473">
        <v>32</v>
      </c>
      <c r="X1473">
        <v>32</v>
      </c>
      <c r="Y1473">
        <v>32</v>
      </c>
      <c r="Z1473">
        <v>32</v>
      </c>
      <c r="AA1473">
        <v>32</v>
      </c>
      <c r="AC1473" s="180" t="str">
        <f t="shared" si="82"/>
        <v>828112-BLACK-S</v>
      </c>
      <c r="AD1473" s="181">
        <f>IF(B1473="NET","",IF(B1473="","",IFERROR(VLOOKUP(AC1473,EAN!$A:$B,2,FALSE),"MANGLER - MÅ OPPDATERE EAN-FANEN")))</f>
        <v>7048652278777</v>
      </c>
      <c r="AE1473" s="180">
        <f t="shared" si="80"/>
        <v>32</v>
      </c>
      <c r="AF1473" s="180">
        <f t="shared" si="81"/>
        <v>32</v>
      </c>
      <c r="AH1473" s="133">
        <f>IF(B1473="NET","",IFERROR(VLOOKUP(AD1473,'2) Order Form'!$W$9:$W$684,1,FALSE),"Ikke med I order form"))</f>
        <v>7048652278777</v>
      </c>
      <c r="AK1473" s="175"/>
      <c r="AL1473" s="171"/>
    </row>
    <row r="1474" spans="1:38" x14ac:dyDescent="0.2">
      <c r="A1474">
        <v>828112</v>
      </c>
      <c r="B1474" t="s">
        <v>801</v>
      </c>
      <c r="C1474" t="s">
        <v>4226</v>
      </c>
      <c r="D1474" t="s">
        <v>143</v>
      </c>
      <c r="E1474" t="s">
        <v>94</v>
      </c>
      <c r="F1474" t="s">
        <v>7</v>
      </c>
      <c r="G1474" t="s">
        <v>128</v>
      </c>
      <c r="H1474">
        <v>123</v>
      </c>
      <c r="I1474">
        <v>123</v>
      </c>
      <c r="J1474">
        <v>123</v>
      </c>
      <c r="K1474">
        <v>123</v>
      </c>
      <c r="L1474">
        <v>123</v>
      </c>
      <c r="M1474">
        <v>123</v>
      </c>
      <c r="N1474">
        <v>123</v>
      </c>
      <c r="O1474">
        <v>123</v>
      </c>
      <c r="P1474">
        <v>123</v>
      </c>
      <c r="Q1474">
        <v>123</v>
      </c>
      <c r="R1474">
        <v>123</v>
      </c>
      <c r="S1474">
        <v>123</v>
      </c>
      <c r="T1474">
        <v>123</v>
      </c>
      <c r="U1474">
        <v>123</v>
      </c>
      <c r="V1474">
        <v>123</v>
      </c>
      <c r="W1474">
        <v>123</v>
      </c>
      <c r="X1474">
        <v>123</v>
      </c>
      <c r="Y1474">
        <v>123</v>
      </c>
      <c r="Z1474">
        <v>123</v>
      </c>
      <c r="AA1474">
        <v>123</v>
      </c>
      <c r="AC1474" s="180" t="str">
        <f t="shared" si="82"/>
        <v>828112-BLACK-M</v>
      </c>
      <c r="AD1474" s="181">
        <f>IF(B1474="NET","",IF(B1474="","",IFERROR(VLOOKUP(AC1474,EAN!$A:$B,2,FALSE),"MANGLER - MÅ OPPDATERE EAN-FANEN")))</f>
        <v>7048652278760</v>
      </c>
      <c r="AE1474" s="180">
        <f t="shared" si="80"/>
        <v>123</v>
      </c>
      <c r="AF1474" s="180">
        <f t="shared" si="81"/>
        <v>123</v>
      </c>
      <c r="AH1474" s="133">
        <f>IF(B1474="NET","",IFERROR(VLOOKUP(AD1474,'2) Order Form'!$W$9:$W$684,1,FALSE),"Ikke med I order form"))</f>
        <v>7048652278760</v>
      </c>
      <c r="AK1474" s="175"/>
      <c r="AL1474" s="171"/>
    </row>
    <row r="1475" spans="1:38" x14ac:dyDescent="0.2">
      <c r="A1475">
        <v>828112</v>
      </c>
      <c r="B1475" t="s">
        <v>801</v>
      </c>
      <c r="C1475" t="s">
        <v>4226</v>
      </c>
      <c r="D1475" t="s">
        <v>144</v>
      </c>
      <c r="E1475" t="s">
        <v>94</v>
      </c>
      <c r="F1475" t="s">
        <v>67</v>
      </c>
      <c r="G1475" t="s">
        <v>128</v>
      </c>
      <c r="H1475">
        <v>175</v>
      </c>
      <c r="I1475">
        <v>175</v>
      </c>
      <c r="J1475">
        <v>175</v>
      </c>
      <c r="K1475">
        <v>175</v>
      </c>
      <c r="L1475">
        <v>175</v>
      </c>
      <c r="M1475">
        <v>175</v>
      </c>
      <c r="N1475">
        <v>175</v>
      </c>
      <c r="O1475">
        <v>175</v>
      </c>
      <c r="P1475">
        <v>175</v>
      </c>
      <c r="Q1475">
        <v>175</v>
      </c>
      <c r="R1475">
        <v>175</v>
      </c>
      <c r="S1475">
        <v>175</v>
      </c>
      <c r="T1475">
        <v>175</v>
      </c>
      <c r="U1475">
        <v>175</v>
      </c>
      <c r="V1475">
        <v>175</v>
      </c>
      <c r="W1475">
        <v>175</v>
      </c>
      <c r="X1475">
        <v>175</v>
      </c>
      <c r="Y1475">
        <v>175</v>
      </c>
      <c r="Z1475">
        <v>175</v>
      </c>
      <c r="AA1475">
        <v>175</v>
      </c>
      <c r="AC1475" s="180" t="str">
        <f t="shared" si="82"/>
        <v>828112-BLACK-L</v>
      </c>
      <c r="AD1475" s="181">
        <f>IF(B1475="NET","",IF(B1475="","",IFERROR(VLOOKUP(AC1475,EAN!$A:$B,2,FALSE),"MANGLER - MÅ OPPDATERE EAN-FANEN")))</f>
        <v>7048652278753</v>
      </c>
      <c r="AE1475" s="180">
        <f t="shared" si="80"/>
        <v>175</v>
      </c>
      <c r="AF1475" s="180">
        <f t="shared" si="81"/>
        <v>175</v>
      </c>
      <c r="AH1475" s="133">
        <f>IF(B1475="NET","",IFERROR(VLOOKUP(AD1475,'2) Order Form'!$W$9:$W$684,1,FALSE),"Ikke med I order form"))</f>
        <v>7048652278753</v>
      </c>
      <c r="AK1475" s="175"/>
      <c r="AL1475" s="171"/>
    </row>
    <row r="1476" spans="1:38" x14ac:dyDescent="0.2">
      <c r="A1476">
        <v>828112</v>
      </c>
      <c r="B1476" t="s">
        <v>801</v>
      </c>
      <c r="C1476" t="s">
        <v>4226</v>
      </c>
      <c r="D1476" t="s">
        <v>145</v>
      </c>
      <c r="E1476" t="s">
        <v>94</v>
      </c>
      <c r="F1476" t="s">
        <v>68</v>
      </c>
      <c r="G1476" t="s">
        <v>128</v>
      </c>
      <c r="H1476">
        <v>86</v>
      </c>
      <c r="I1476">
        <v>86</v>
      </c>
      <c r="J1476">
        <v>86</v>
      </c>
      <c r="K1476">
        <v>86</v>
      </c>
      <c r="L1476">
        <v>86</v>
      </c>
      <c r="M1476">
        <v>86</v>
      </c>
      <c r="N1476">
        <v>86</v>
      </c>
      <c r="O1476">
        <v>86</v>
      </c>
      <c r="P1476">
        <v>86</v>
      </c>
      <c r="Q1476">
        <v>86</v>
      </c>
      <c r="R1476">
        <v>86</v>
      </c>
      <c r="S1476">
        <v>86</v>
      </c>
      <c r="T1476">
        <v>86</v>
      </c>
      <c r="U1476">
        <v>86</v>
      </c>
      <c r="V1476">
        <v>86</v>
      </c>
      <c r="W1476">
        <v>86</v>
      </c>
      <c r="X1476">
        <v>86</v>
      </c>
      <c r="Y1476">
        <v>86</v>
      </c>
      <c r="Z1476">
        <v>86</v>
      </c>
      <c r="AA1476">
        <v>86</v>
      </c>
      <c r="AC1476" s="180" t="str">
        <f t="shared" si="82"/>
        <v>828112-BLACK-XL</v>
      </c>
      <c r="AD1476" s="181">
        <f>IF(B1476="NET","",IF(B1476="","",IFERROR(VLOOKUP(AC1476,EAN!$A:$B,2,FALSE),"MANGLER - MÅ OPPDATERE EAN-FANEN")))</f>
        <v>7048652278784</v>
      </c>
      <c r="AE1476" s="180">
        <f t="shared" si="80"/>
        <v>86</v>
      </c>
      <c r="AF1476" s="180">
        <f t="shared" si="81"/>
        <v>86</v>
      </c>
      <c r="AH1476" s="133">
        <f>IF(B1476="NET","",IFERROR(VLOOKUP(AD1476,'2) Order Form'!$W$9:$W$684,1,FALSE),"Ikke med I order form"))</f>
        <v>7048652278784</v>
      </c>
      <c r="AK1476" s="175"/>
      <c r="AL1476" s="171"/>
    </row>
    <row r="1477" spans="1:38" x14ac:dyDescent="0.2">
      <c r="A1477" s="155">
        <v>828120</v>
      </c>
      <c r="B1477" t="s">
        <v>292</v>
      </c>
      <c r="H1477" s="155">
        <v>202137</v>
      </c>
      <c r="I1477" s="155">
        <v>202137</v>
      </c>
      <c r="J1477" s="155">
        <v>202137</v>
      </c>
      <c r="K1477" s="155">
        <v>202137</v>
      </c>
      <c r="L1477" s="155">
        <v>202137</v>
      </c>
      <c r="M1477" s="155">
        <v>202137</v>
      </c>
      <c r="N1477" s="155">
        <v>202137</v>
      </c>
      <c r="O1477" s="155">
        <v>202137</v>
      </c>
      <c r="P1477" s="155">
        <v>202137</v>
      </c>
      <c r="Q1477" s="155">
        <v>202137</v>
      </c>
      <c r="R1477" s="155">
        <v>202137</v>
      </c>
      <c r="S1477" s="155">
        <v>202137</v>
      </c>
      <c r="T1477" s="155">
        <v>202137</v>
      </c>
      <c r="U1477" s="155">
        <v>202137</v>
      </c>
      <c r="V1477" s="155">
        <v>202137</v>
      </c>
      <c r="W1477" s="155">
        <v>202137</v>
      </c>
      <c r="X1477" s="155">
        <v>202137</v>
      </c>
      <c r="Y1477" s="155">
        <v>202137</v>
      </c>
      <c r="Z1477" s="155">
        <v>202137</v>
      </c>
      <c r="AA1477" s="155">
        <v>202137</v>
      </c>
      <c r="AC1477" s="180" t="str">
        <f t="shared" si="82"/>
        <v>828120-</v>
      </c>
      <c r="AD1477" s="181" t="str">
        <f>IF(B1477="NET","",IF(B1477="","",IFERROR(VLOOKUP(AC1477,EAN!$A:$B,2,FALSE),"MANGLER - MÅ OPPDATERE EAN-FANEN")))</f>
        <v/>
      </c>
      <c r="AE1477" s="180">
        <f t="shared" si="80"/>
        <v>202137</v>
      </c>
      <c r="AF1477" s="180">
        <f t="shared" si="81"/>
        <v>202137</v>
      </c>
      <c r="AH1477" s="133" t="str">
        <f>IF(B1477="NET","",IFERROR(VLOOKUP(AD1477,'2) Order Form'!$W$9:$W$684,1,FALSE),"Ikke med I order form"))</f>
        <v/>
      </c>
      <c r="AK1477" s="175"/>
      <c r="AL1477" s="171"/>
    </row>
    <row r="1478" spans="1:38" x14ac:dyDescent="0.2">
      <c r="A1478">
        <v>828120</v>
      </c>
      <c r="B1478" t="s">
        <v>802</v>
      </c>
      <c r="C1478" t="s">
        <v>4226</v>
      </c>
      <c r="D1478" t="s">
        <v>142</v>
      </c>
      <c r="E1478" t="s">
        <v>94</v>
      </c>
      <c r="F1478" t="s">
        <v>8</v>
      </c>
      <c r="G1478" t="s">
        <v>128</v>
      </c>
      <c r="H1478">
        <v>9</v>
      </c>
      <c r="I1478">
        <v>9</v>
      </c>
      <c r="J1478">
        <v>9</v>
      </c>
      <c r="K1478">
        <v>9</v>
      </c>
      <c r="L1478">
        <v>9</v>
      </c>
      <c r="M1478">
        <v>9</v>
      </c>
      <c r="N1478">
        <v>9</v>
      </c>
      <c r="O1478">
        <v>9</v>
      </c>
      <c r="P1478">
        <v>9</v>
      </c>
      <c r="Q1478">
        <v>9</v>
      </c>
      <c r="R1478">
        <v>9</v>
      </c>
      <c r="S1478">
        <v>9</v>
      </c>
      <c r="T1478">
        <v>9</v>
      </c>
      <c r="U1478">
        <v>9</v>
      </c>
      <c r="V1478">
        <v>9</v>
      </c>
      <c r="W1478">
        <v>9</v>
      </c>
      <c r="X1478">
        <v>9</v>
      </c>
      <c r="Y1478">
        <v>9</v>
      </c>
      <c r="Z1478">
        <v>9</v>
      </c>
      <c r="AA1478">
        <v>9</v>
      </c>
      <c r="AC1478" s="180" t="str">
        <f t="shared" si="82"/>
        <v>828120-BLACK-S</v>
      </c>
      <c r="AD1478" s="181">
        <f>IF(B1478="NET","",IF(B1478="","",IFERROR(VLOOKUP(AC1478,EAN!$A:$B,2,FALSE),"MANGLER - MÅ OPPDATERE EAN-FANEN")))</f>
        <v>7048652279132</v>
      </c>
      <c r="AE1478" s="180">
        <f t="shared" ref="AE1478:AE1541" si="83">H1478</f>
        <v>9</v>
      </c>
      <c r="AF1478" s="180">
        <f t="shared" ref="AF1478:AF1541" si="84">AA1478</f>
        <v>9</v>
      </c>
      <c r="AH1478" s="133">
        <f>IF(B1478="NET","",IFERROR(VLOOKUP(AD1478,'2) Order Form'!$W$9:$W$684,1,FALSE),"Ikke med I order form"))</f>
        <v>7048652279132</v>
      </c>
      <c r="AK1478" s="175"/>
      <c r="AL1478" s="171"/>
    </row>
    <row r="1479" spans="1:38" x14ac:dyDescent="0.2">
      <c r="A1479">
        <v>828120</v>
      </c>
      <c r="B1479" t="s">
        <v>802</v>
      </c>
      <c r="C1479" t="s">
        <v>4226</v>
      </c>
      <c r="D1479" t="s">
        <v>143</v>
      </c>
      <c r="E1479" t="s">
        <v>94</v>
      </c>
      <c r="F1479" t="s">
        <v>7</v>
      </c>
      <c r="G1479" t="s">
        <v>128</v>
      </c>
      <c r="H1479">
        <v>6</v>
      </c>
      <c r="I1479">
        <v>6</v>
      </c>
      <c r="J1479">
        <v>6</v>
      </c>
      <c r="K1479">
        <v>6</v>
      </c>
      <c r="L1479">
        <v>6</v>
      </c>
      <c r="M1479">
        <v>6</v>
      </c>
      <c r="N1479">
        <v>6</v>
      </c>
      <c r="O1479">
        <v>6</v>
      </c>
      <c r="P1479">
        <v>6</v>
      </c>
      <c r="Q1479">
        <v>6</v>
      </c>
      <c r="R1479">
        <v>6</v>
      </c>
      <c r="S1479">
        <v>6</v>
      </c>
      <c r="T1479">
        <v>6</v>
      </c>
      <c r="U1479">
        <v>6</v>
      </c>
      <c r="V1479">
        <v>6</v>
      </c>
      <c r="W1479">
        <v>6</v>
      </c>
      <c r="X1479">
        <v>6</v>
      </c>
      <c r="Y1479">
        <v>6</v>
      </c>
      <c r="Z1479">
        <v>6</v>
      </c>
      <c r="AA1479">
        <v>6</v>
      </c>
      <c r="AC1479" s="180" t="str">
        <f t="shared" ref="AC1479:AC1497" si="85">CONCATENATE(A1479,"-",D1479)</f>
        <v>828120-BLACK-M</v>
      </c>
      <c r="AD1479" s="181">
        <f>IF(B1479="NET","",IF(B1479="","",IFERROR(VLOOKUP(AC1479,EAN!$A:$B,2,FALSE),"MANGLER - MÅ OPPDATERE EAN-FANEN")))</f>
        <v>7048652279125</v>
      </c>
      <c r="AE1479" s="180">
        <f t="shared" si="83"/>
        <v>6</v>
      </c>
      <c r="AF1479" s="180">
        <f t="shared" si="84"/>
        <v>6</v>
      </c>
      <c r="AH1479" s="133">
        <f>IF(B1479="NET","",IFERROR(VLOOKUP(AD1479,'2) Order Form'!$W$9:$W$684,1,FALSE),"Ikke med I order form"))</f>
        <v>7048652279125</v>
      </c>
      <c r="AK1479" s="175"/>
      <c r="AL1479" s="171"/>
    </row>
    <row r="1480" spans="1:38" x14ac:dyDescent="0.2">
      <c r="A1480">
        <v>828120</v>
      </c>
      <c r="B1480" t="s">
        <v>802</v>
      </c>
      <c r="C1480" t="s">
        <v>4226</v>
      </c>
      <c r="D1480" t="s">
        <v>144</v>
      </c>
      <c r="E1480" t="s">
        <v>94</v>
      </c>
      <c r="F1480" t="s">
        <v>67</v>
      </c>
      <c r="G1480" t="s">
        <v>128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C1480" s="180" t="str">
        <f t="shared" si="85"/>
        <v>828120-BLACK-L</v>
      </c>
      <c r="AD1480" s="181">
        <f>IF(B1480="NET","",IF(B1480="","",IFERROR(VLOOKUP(AC1480,EAN!$A:$B,2,FALSE),"MANGLER - MÅ OPPDATERE EAN-FANEN")))</f>
        <v>7048652279118</v>
      </c>
      <c r="AE1480" s="180">
        <f t="shared" si="83"/>
        <v>0</v>
      </c>
      <c r="AF1480" s="180">
        <f t="shared" si="84"/>
        <v>0</v>
      </c>
      <c r="AH1480" s="133">
        <f>IF(B1480="NET","",IFERROR(VLOOKUP(AD1480,'2) Order Form'!$W$9:$W$684,1,FALSE),"Ikke med I order form"))</f>
        <v>7048652279118</v>
      </c>
      <c r="AK1480" s="175"/>
      <c r="AL1480" s="171"/>
    </row>
    <row r="1481" spans="1:38" x14ac:dyDescent="0.2">
      <c r="A1481">
        <v>828120</v>
      </c>
      <c r="B1481" t="s">
        <v>802</v>
      </c>
      <c r="C1481" t="s">
        <v>4226</v>
      </c>
      <c r="D1481" t="s">
        <v>145</v>
      </c>
      <c r="E1481" t="s">
        <v>94</v>
      </c>
      <c r="F1481" t="s">
        <v>68</v>
      </c>
      <c r="G1481" t="s">
        <v>128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C1481" s="180" t="str">
        <f t="shared" si="85"/>
        <v>828120-BLACK-XL</v>
      </c>
      <c r="AD1481" s="181">
        <f>IF(B1481="NET","",IF(B1481="","",IFERROR(VLOOKUP(AC1481,EAN!$A:$B,2,FALSE),"MANGLER - MÅ OPPDATERE EAN-FANEN")))</f>
        <v>7048652279149</v>
      </c>
      <c r="AE1481" s="180">
        <f t="shared" si="83"/>
        <v>0</v>
      </c>
      <c r="AF1481" s="180">
        <f t="shared" si="84"/>
        <v>0</v>
      </c>
      <c r="AH1481" s="133">
        <f>IF(B1481="NET","",IFERROR(VLOOKUP(AD1481,'2) Order Form'!$W$9:$W$684,1,FALSE),"Ikke med I order form"))</f>
        <v>7048652279149</v>
      </c>
      <c r="AK1481" s="175"/>
      <c r="AL1481" s="171"/>
    </row>
    <row r="1482" spans="1:38" x14ac:dyDescent="0.2">
      <c r="A1482">
        <v>828120</v>
      </c>
      <c r="B1482" t="s">
        <v>802</v>
      </c>
      <c r="C1482" t="s">
        <v>4226</v>
      </c>
      <c r="D1482" t="s">
        <v>212</v>
      </c>
      <c r="E1482" t="s">
        <v>204</v>
      </c>
      <c r="F1482" t="s">
        <v>8</v>
      </c>
      <c r="G1482" t="s">
        <v>401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C1482" s="180" t="str">
        <f t="shared" si="85"/>
        <v>828120-FOGRN-S</v>
      </c>
      <c r="AD1482" s="181">
        <f>IF(B1482="NET","",IF(B1482="","",IFERROR(VLOOKUP(AC1482,EAN!$A:$B,2,FALSE),"MANGLER - MÅ OPPDATERE EAN-FANEN")))</f>
        <v>7048652536310</v>
      </c>
      <c r="AE1482" s="180">
        <f t="shared" si="83"/>
        <v>0</v>
      </c>
      <c r="AF1482" s="180">
        <f t="shared" si="84"/>
        <v>0</v>
      </c>
      <c r="AH1482" s="133">
        <f>IF(B1482="NET","",IFERROR(VLOOKUP(AD1482,'2) Order Form'!$W$9:$W$684,1,FALSE),"Ikke med I order form"))</f>
        <v>7048652536310</v>
      </c>
      <c r="AK1482" s="175"/>
      <c r="AL1482" s="171"/>
    </row>
    <row r="1483" spans="1:38" x14ac:dyDescent="0.2">
      <c r="A1483">
        <v>828120</v>
      </c>
      <c r="B1483" t="s">
        <v>802</v>
      </c>
      <c r="C1483" t="s">
        <v>4226</v>
      </c>
      <c r="D1483" t="s">
        <v>213</v>
      </c>
      <c r="E1483" t="s">
        <v>204</v>
      </c>
      <c r="F1483" t="s">
        <v>7</v>
      </c>
      <c r="G1483" t="s">
        <v>401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C1483" s="180" t="str">
        <f t="shared" si="85"/>
        <v>828120-FOGRN-M</v>
      </c>
      <c r="AD1483" s="181">
        <f>IF(B1483="NET","",IF(B1483="","",IFERROR(VLOOKUP(AC1483,EAN!$A:$B,2,FALSE),"MANGLER - MÅ OPPDATERE EAN-FANEN")))</f>
        <v>7048652536303</v>
      </c>
      <c r="AE1483" s="180">
        <f t="shared" si="83"/>
        <v>0</v>
      </c>
      <c r="AF1483" s="180">
        <f t="shared" si="84"/>
        <v>0</v>
      </c>
      <c r="AH1483" s="133">
        <f>IF(B1483="NET","",IFERROR(VLOOKUP(AD1483,'2) Order Form'!$W$9:$W$684,1,FALSE),"Ikke med I order form"))</f>
        <v>7048652536303</v>
      </c>
      <c r="AK1483" s="175"/>
      <c r="AL1483" s="171"/>
    </row>
    <row r="1484" spans="1:38" x14ac:dyDescent="0.2">
      <c r="A1484">
        <v>828120</v>
      </c>
      <c r="B1484" t="s">
        <v>802</v>
      </c>
      <c r="C1484" t="s">
        <v>4226</v>
      </c>
      <c r="D1484" t="s">
        <v>214</v>
      </c>
      <c r="E1484" t="s">
        <v>204</v>
      </c>
      <c r="F1484" t="s">
        <v>67</v>
      </c>
      <c r="G1484" t="s">
        <v>401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C1484" s="180" t="str">
        <f t="shared" si="85"/>
        <v>828120-FOGRN-L</v>
      </c>
      <c r="AD1484" s="181">
        <f>IF(B1484="NET","",IF(B1484="","",IFERROR(VLOOKUP(AC1484,EAN!$A:$B,2,FALSE),"MANGLER - MÅ OPPDATERE EAN-FANEN")))</f>
        <v>7048652536297</v>
      </c>
      <c r="AE1484" s="180">
        <f t="shared" si="83"/>
        <v>0</v>
      </c>
      <c r="AF1484" s="180">
        <f t="shared" si="84"/>
        <v>0</v>
      </c>
      <c r="AH1484" s="133">
        <f>IF(B1484="NET","",IFERROR(VLOOKUP(AD1484,'2) Order Form'!$W$9:$W$684,1,FALSE),"Ikke med I order form"))</f>
        <v>7048652536297</v>
      </c>
      <c r="AK1484" s="175"/>
      <c r="AL1484" s="171"/>
    </row>
    <row r="1485" spans="1:38" x14ac:dyDescent="0.2">
      <c r="A1485">
        <v>828120</v>
      </c>
      <c r="B1485" t="s">
        <v>802</v>
      </c>
      <c r="C1485" t="s">
        <v>4226</v>
      </c>
      <c r="D1485" t="s">
        <v>215</v>
      </c>
      <c r="E1485" t="s">
        <v>204</v>
      </c>
      <c r="F1485" t="s">
        <v>68</v>
      </c>
      <c r="G1485" t="s">
        <v>401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C1485" s="180" t="str">
        <f t="shared" si="85"/>
        <v>828120-FOGRN-XL</v>
      </c>
      <c r="AD1485" s="181">
        <f>IF(B1485="NET","",IF(B1485="","",IFERROR(VLOOKUP(AC1485,EAN!$A:$B,2,FALSE),"MANGLER - MÅ OPPDATERE EAN-FANEN")))</f>
        <v>7048652536327</v>
      </c>
      <c r="AE1485" s="180">
        <f t="shared" si="83"/>
        <v>0</v>
      </c>
      <c r="AF1485" s="180">
        <f t="shared" si="84"/>
        <v>0</v>
      </c>
      <c r="AH1485" s="133">
        <f>IF(B1485="NET","",IFERROR(VLOOKUP(AD1485,'2) Order Form'!$W$9:$W$684,1,FALSE),"Ikke med I order form"))</f>
        <v>7048652536327</v>
      </c>
      <c r="AK1485" s="175"/>
      <c r="AL1485" s="171"/>
    </row>
    <row r="1486" spans="1:38" x14ac:dyDescent="0.2">
      <c r="A1486">
        <v>828120</v>
      </c>
      <c r="B1486" t="s">
        <v>802</v>
      </c>
      <c r="C1486" t="s">
        <v>4226</v>
      </c>
      <c r="D1486" t="s">
        <v>162</v>
      </c>
      <c r="E1486" t="s">
        <v>133</v>
      </c>
      <c r="F1486" t="s">
        <v>8</v>
      </c>
      <c r="G1486" t="s">
        <v>401</v>
      </c>
      <c r="H1486">
        <v>27</v>
      </c>
      <c r="I1486">
        <v>27</v>
      </c>
      <c r="J1486">
        <v>27</v>
      </c>
      <c r="K1486">
        <v>27</v>
      </c>
      <c r="L1486">
        <v>27</v>
      </c>
      <c r="M1486">
        <v>27</v>
      </c>
      <c r="N1486">
        <v>27</v>
      </c>
      <c r="O1486">
        <v>27</v>
      </c>
      <c r="P1486">
        <v>27</v>
      </c>
      <c r="Q1486">
        <v>27</v>
      </c>
      <c r="R1486">
        <v>27</v>
      </c>
      <c r="S1486">
        <v>27</v>
      </c>
      <c r="T1486">
        <v>27</v>
      </c>
      <c r="U1486">
        <v>27</v>
      </c>
      <c r="V1486">
        <v>27</v>
      </c>
      <c r="W1486">
        <v>27</v>
      </c>
      <c r="X1486">
        <v>27</v>
      </c>
      <c r="Y1486">
        <v>27</v>
      </c>
      <c r="Z1486">
        <v>27</v>
      </c>
      <c r="AA1486">
        <v>27</v>
      </c>
      <c r="AC1486" s="180" t="str">
        <f t="shared" si="85"/>
        <v>828120-ONBLU-S</v>
      </c>
      <c r="AD1486" s="181">
        <f>IF(B1486="NET","",IF(B1486="","",IFERROR(VLOOKUP(AC1486,EAN!$A:$B,2,FALSE),"MANGLER - MÅ OPPDATERE EAN-FANEN")))</f>
        <v>7048652279217</v>
      </c>
      <c r="AE1486" s="180">
        <f t="shared" si="83"/>
        <v>27</v>
      </c>
      <c r="AF1486" s="180">
        <f t="shared" si="84"/>
        <v>27</v>
      </c>
      <c r="AH1486" s="133">
        <f>IF(B1486="NET","",IFERROR(VLOOKUP(AD1486,'2) Order Form'!$W$9:$W$684,1,FALSE),"Ikke med I order form"))</f>
        <v>7048652279217</v>
      </c>
      <c r="AK1486" s="175"/>
      <c r="AL1486" s="171"/>
    </row>
    <row r="1487" spans="1:38" x14ac:dyDescent="0.2">
      <c r="A1487">
        <v>828120</v>
      </c>
      <c r="B1487" t="s">
        <v>802</v>
      </c>
      <c r="C1487" t="s">
        <v>4226</v>
      </c>
      <c r="D1487" t="s">
        <v>163</v>
      </c>
      <c r="E1487" t="s">
        <v>133</v>
      </c>
      <c r="F1487" t="s">
        <v>7</v>
      </c>
      <c r="G1487" t="s">
        <v>401</v>
      </c>
      <c r="H1487">
        <v>51</v>
      </c>
      <c r="I1487">
        <v>51</v>
      </c>
      <c r="J1487">
        <v>51</v>
      </c>
      <c r="K1487">
        <v>51</v>
      </c>
      <c r="L1487">
        <v>51</v>
      </c>
      <c r="M1487">
        <v>51</v>
      </c>
      <c r="N1487">
        <v>51</v>
      </c>
      <c r="O1487">
        <v>51</v>
      </c>
      <c r="P1487">
        <v>51</v>
      </c>
      <c r="Q1487">
        <v>51</v>
      </c>
      <c r="R1487">
        <v>51</v>
      </c>
      <c r="S1487">
        <v>51</v>
      </c>
      <c r="T1487">
        <v>51</v>
      </c>
      <c r="U1487">
        <v>51</v>
      </c>
      <c r="V1487">
        <v>51</v>
      </c>
      <c r="W1487">
        <v>51</v>
      </c>
      <c r="X1487">
        <v>51</v>
      </c>
      <c r="Y1487">
        <v>51</v>
      </c>
      <c r="Z1487">
        <v>51</v>
      </c>
      <c r="AA1487">
        <v>51</v>
      </c>
      <c r="AC1487" s="180" t="str">
        <f t="shared" si="85"/>
        <v>828120-ONBLU-M</v>
      </c>
      <c r="AD1487" s="181">
        <f>IF(B1487="NET","",IF(B1487="","",IFERROR(VLOOKUP(AC1487,EAN!$A:$B,2,FALSE),"MANGLER - MÅ OPPDATERE EAN-FANEN")))</f>
        <v>7048652279200</v>
      </c>
      <c r="AE1487" s="180">
        <f t="shared" si="83"/>
        <v>51</v>
      </c>
      <c r="AF1487" s="180">
        <f t="shared" si="84"/>
        <v>51</v>
      </c>
      <c r="AH1487" s="133">
        <f>IF(B1487="NET","",IFERROR(VLOOKUP(AD1487,'2) Order Form'!$W$9:$W$684,1,FALSE),"Ikke med I order form"))</f>
        <v>7048652279200</v>
      </c>
      <c r="AK1487" s="175"/>
      <c r="AL1487" s="171"/>
    </row>
    <row r="1488" spans="1:38" x14ac:dyDescent="0.2">
      <c r="A1488">
        <v>828120</v>
      </c>
      <c r="B1488" t="s">
        <v>802</v>
      </c>
      <c r="C1488" t="s">
        <v>4226</v>
      </c>
      <c r="D1488" t="s">
        <v>164</v>
      </c>
      <c r="E1488" t="s">
        <v>133</v>
      </c>
      <c r="F1488" t="s">
        <v>67</v>
      </c>
      <c r="G1488" t="s">
        <v>401</v>
      </c>
      <c r="H1488">
        <v>56</v>
      </c>
      <c r="I1488">
        <v>56</v>
      </c>
      <c r="J1488">
        <v>56</v>
      </c>
      <c r="K1488">
        <v>56</v>
      </c>
      <c r="L1488">
        <v>56</v>
      </c>
      <c r="M1488">
        <v>56</v>
      </c>
      <c r="N1488">
        <v>56</v>
      </c>
      <c r="O1488">
        <v>56</v>
      </c>
      <c r="P1488">
        <v>56</v>
      </c>
      <c r="Q1488">
        <v>56</v>
      </c>
      <c r="R1488">
        <v>56</v>
      </c>
      <c r="S1488">
        <v>56</v>
      </c>
      <c r="T1488">
        <v>56</v>
      </c>
      <c r="U1488">
        <v>56</v>
      </c>
      <c r="V1488">
        <v>56</v>
      </c>
      <c r="W1488">
        <v>56</v>
      </c>
      <c r="X1488">
        <v>56</v>
      </c>
      <c r="Y1488">
        <v>56</v>
      </c>
      <c r="Z1488">
        <v>56</v>
      </c>
      <c r="AA1488">
        <v>56</v>
      </c>
      <c r="AC1488" s="180" t="str">
        <f t="shared" si="85"/>
        <v>828120-ONBLU-L</v>
      </c>
      <c r="AD1488" s="181">
        <f>IF(B1488="NET","",IF(B1488="","",IFERROR(VLOOKUP(AC1488,EAN!$A:$B,2,FALSE),"MANGLER - MÅ OPPDATERE EAN-FANEN")))</f>
        <v>7048652279194</v>
      </c>
      <c r="AE1488" s="180">
        <f t="shared" si="83"/>
        <v>56</v>
      </c>
      <c r="AF1488" s="180">
        <f t="shared" si="84"/>
        <v>56</v>
      </c>
      <c r="AH1488" s="133">
        <f>IF(B1488="NET","",IFERROR(VLOOKUP(AD1488,'2) Order Form'!$W$9:$W$684,1,FALSE),"Ikke med I order form"))</f>
        <v>7048652279194</v>
      </c>
      <c r="AK1488" s="175"/>
      <c r="AL1488" s="171"/>
    </row>
    <row r="1489" spans="1:38" x14ac:dyDescent="0.2">
      <c r="A1489">
        <v>828120</v>
      </c>
      <c r="B1489" t="s">
        <v>802</v>
      </c>
      <c r="C1489" t="s">
        <v>4226</v>
      </c>
      <c r="D1489" t="s">
        <v>165</v>
      </c>
      <c r="E1489" t="s">
        <v>133</v>
      </c>
      <c r="F1489" t="s">
        <v>68</v>
      </c>
      <c r="G1489" t="s">
        <v>401</v>
      </c>
      <c r="H1489">
        <v>26</v>
      </c>
      <c r="I1489">
        <v>26</v>
      </c>
      <c r="J1489">
        <v>26</v>
      </c>
      <c r="K1489">
        <v>26</v>
      </c>
      <c r="L1489">
        <v>26</v>
      </c>
      <c r="M1489">
        <v>26</v>
      </c>
      <c r="N1489">
        <v>26</v>
      </c>
      <c r="O1489">
        <v>26</v>
      </c>
      <c r="P1489">
        <v>26</v>
      </c>
      <c r="Q1489">
        <v>26</v>
      </c>
      <c r="R1489">
        <v>26</v>
      </c>
      <c r="S1489">
        <v>26</v>
      </c>
      <c r="T1489">
        <v>26</v>
      </c>
      <c r="U1489">
        <v>26</v>
      </c>
      <c r="V1489">
        <v>26</v>
      </c>
      <c r="W1489">
        <v>26</v>
      </c>
      <c r="X1489">
        <v>26</v>
      </c>
      <c r="Y1489">
        <v>26</v>
      </c>
      <c r="Z1489">
        <v>26</v>
      </c>
      <c r="AA1489">
        <v>26</v>
      </c>
      <c r="AC1489" s="180" t="str">
        <f t="shared" si="85"/>
        <v>828120-ONBLU-XL</v>
      </c>
      <c r="AD1489" s="181">
        <f>IF(B1489="NET","",IF(B1489="","",IFERROR(VLOOKUP(AC1489,EAN!$A:$B,2,FALSE),"MANGLER - MÅ OPPDATERE EAN-FANEN")))</f>
        <v>7048652279224</v>
      </c>
      <c r="AE1489" s="180">
        <f t="shared" si="83"/>
        <v>26</v>
      </c>
      <c r="AF1489" s="180">
        <f t="shared" si="84"/>
        <v>26</v>
      </c>
      <c r="AH1489" s="133">
        <f>IF(B1489="NET","",IFERROR(VLOOKUP(AD1489,'2) Order Form'!$W$9:$W$684,1,FALSE),"Ikke med I order form"))</f>
        <v>7048652279224</v>
      </c>
      <c r="AK1489" s="175"/>
      <c r="AL1489" s="171"/>
    </row>
    <row r="1490" spans="1:38" x14ac:dyDescent="0.2">
      <c r="A1490" s="155">
        <v>828121</v>
      </c>
      <c r="B1490" t="s">
        <v>292</v>
      </c>
      <c r="H1490" s="155">
        <v>202137</v>
      </c>
      <c r="I1490" s="155">
        <v>202137</v>
      </c>
      <c r="J1490" s="155">
        <v>202137</v>
      </c>
      <c r="K1490" s="155">
        <v>202137</v>
      </c>
      <c r="L1490" s="155">
        <v>202137</v>
      </c>
      <c r="M1490" s="155">
        <v>202137</v>
      </c>
      <c r="N1490" s="155">
        <v>202137</v>
      </c>
      <c r="O1490" s="155">
        <v>202137</v>
      </c>
      <c r="P1490" s="155">
        <v>202137</v>
      </c>
      <c r="Q1490" s="155">
        <v>202137</v>
      </c>
      <c r="R1490" s="155">
        <v>202137</v>
      </c>
      <c r="S1490" s="155">
        <v>202137</v>
      </c>
      <c r="T1490" s="155">
        <v>202137</v>
      </c>
      <c r="U1490" s="155">
        <v>202137</v>
      </c>
      <c r="V1490" s="155">
        <v>202137</v>
      </c>
      <c r="W1490" s="155">
        <v>202137</v>
      </c>
      <c r="X1490" s="155">
        <v>202137</v>
      </c>
      <c r="Y1490" s="155">
        <v>202137</v>
      </c>
      <c r="Z1490" s="155">
        <v>202137</v>
      </c>
      <c r="AA1490" s="155">
        <v>202137</v>
      </c>
      <c r="AC1490" s="180" t="str">
        <f t="shared" si="85"/>
        <v>828121-</v>
      </c>
      <c r="AD1490" s="181" t="str">
        <f>IF(B1490="NET","",IF(B1490="","",IFERROR(VLOOKUP(AC1490,EAN!$A:$B,2,FALSE),"MANGLER - MÅ OPPDATERE EAN-FANEN")))</f>
        <v/>
      </c>
      <c r="AE1490" s="180">
        <f t="shared" si="83"/>
        <v>202137</v>
      </c>
      <c r="AF1490" s="180">
        <f t="shared" si="84"/>
        <v>202137</v>
      </c>
      <c r="AH1490" s="133" t="str">
        <f>IF(B1490="NET","",IFERROR(VLOOKUP(AD1490,'2) Order Form'!$W$9:$W$684,1,FALSE),"Ikke med I order form"))</f>
        <v/>
      </c>
      <c r="AK1490" s="175"/>
      <c r="AL1490" s="171"/>
    </row>
    <row r="1491" spans="1:38" x14ac:dyDescent="0.2">
      <c r="A1491">
        <v>828121</v>
      </c>
      <c r="B1491" t="s">
        <v>803</v>
      </c>
      <c r="C1491" t="s">
        <v>4226</v>
      </c>
      <c r="D1491" t="s">
        <v>146</v>
      </c>
      <c r="E1491" t="s">
        <v>94</v>
      </c>
      <c r="F1491" t="s">
        <v>69</v>
      </c>
      <c r="G1491" t="s">
        <v>128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C1491" s="180" t="str">
        <f t="shared" si="85"/>
        <v>828121-BLACK-XS</v>
      </c>
      <c r="AD1491" s="181" t="str">
        <f>IF(B1491="NET","",IF(B1491="","",IFERROR(VLOOKUP(AC1491,EAN!$A:$B,2,FALSE),"MANGLER - MÅ OPPDATERE EAN-FANEN")))</f>
        <v>MANGLER - MÅ OPPDATERE EAN-FANEN</v>
      </c>
      <c r="AE1491" s="180">
        <f t="shared" si="83"/>
        <v>0</v>
      </c>
      <c r="AF1491" s="180">
        <f t="shared" si="84"/>
        <v>0</v>
      </c>
      <c r="AH1491" s="133" t="str">
        <f>IF(B1491="NET","",IFERROR(VLOOKUP(AD1491,'2) Order Form'!$W$9:$W$684,1,FALSE),"Ikke med I order form"))</f>
        <v>Ikke med I order form</v>
      </c>
      <c r="AK1491" s="175"/>
      <c r="AL1491" s="171"/>
    </row>
    <row r="1492" spans="1:38" x14ac:dyDescent="0.2">
      <c r="A1492">
        <v>828121</v>
      </c>
      <c r="B1492" t="s">
        <v>803</v>
      </c>
      <c r="C1492" t="s">
        <v>4226</v>
      </c>
      <c r="D1492" t="s">
        <v>142</v>
      </c>
      <c r="E1492" t="s">
        <v>94</v>
      </c>
      <c r="F1492" t="s">
        <v>8</v>
      </c>
      <c r="G1492" t="s">
        <v>128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C1492" s="180" t="str">
        <f t="shared" si="85"/>
        <v>828121-BLACK-S</v>
      </c>
      <c r="AD1492" s="181" t="str">
        <f>IF(B1492="NET","",IF(B1492="","",IFERROR(VLOOKUP(AC1492,EAN!$A:$B,2,FALSE),"MANGLER - MÅ OPPDATERE EAN-FANEN")))</f>
        <v>MANGLER - MÅ OPPDATERE EAN-FANEN</v>
      </c>
      <c r="AE1492" s="180">
        <f t="shared" si="83"/>
        <v>0</v>
      </c>
      <c r="AF1492" s="180">
        <f t="shared" si="84"/>
        <v>0</v>
      </c>
      <c r="AH1492" s="133" t="str">
        <f>IF(B1492="NET","",IFERROR(VLOOKUP(AD1492,'2) Order Form'!$W$9:$W$684,1,FALSE),"Ikke med I order form"))</f>
        <v>Ikke med I order form</v>
      </c>
      <c r="AK1492" s="175"/>
      <c r="AL1492" s="171"/>
    </row>
    <row r="1493" spans="1:38" x14ac:dyDescent="0.2">
      <c r="A1493">
        <v>828121</v>
      </c>
      <c r="B1493" t="s">
        <v>803</v>
      </c>
      <c r="C1493" t="s">
        <v>4226</v>
      </c>
      <c r="D1493" t="s">
        <v>143</v>
      </c>
      <c r="E1493" t="s">
        <v>94</v>
      </c>
      <c r="F1493" t="s">
        <v>7</v>
      </c>
      <c r="G1493" t="s">
        <v>128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C1493" s="180" t="str">
        <f t="shared" si="85"/>
        <v>828121-BLACK-M</v>
      </c>
      <c r="AD1493" s="181" t="str">
        <f>IF(B1493="NET","",IF(B1493="","",IFERROR(VLOOKUP(AC1493,EAN!$A:$B,2,FALSE),"MANGLER - MÅ OPPDATERE EAN-FANEN")))</f>
        <v>MANGLER - MÅ OPPDATERE EAN-FANEN</v>
      </c>
      <c r="AE1493" s="180">
        <f t="shared" si="83"/>
        <v>0</v>
      </c>
      <c r="AF1493" s="180">
        <f t="shared" si="84"/>
        <v>0</v>
      </c>
      <c r="AH1493" s="133" t="str">
        <f>IF(B1493="NET","",IFERROR(VLOOKUP(AD1493,'2) Order Form'!$W$9:$W$684,1,FALSE),"Ikke med I order form"))</f>
        <v>Ikke med I order form</v>
      </c>
      <c r="AK1493" s="175"/>
      <c r="AL1493" s="171"/>
    </row>
    <row r="1494" spans="1:38" x14ac:dyDescent="0.2">
      <c r="A1494">
        <v>828121</v>
      </c>
      <c r="B1494" t="s">
        <v>803</v>
      </c>
      <c r="C1494" t="s">
        <v>4226</v>
      </c>
      <c r="D1494" t="s">
        <v>144</v>
      </c>
      <c r="E1494" t="s">
        <v>94</v>
      </c>
      <c r="F1494" t="s">
        <v>67</v>
      </c>
      <c r="G1494" t="s">
        <v>128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C1494" s="180" t="str">
        <f t="shared" si="85"/>
        <v>828121-BLACK-L</v>
      </c>
      <c r="AD1494" s="181" t="str">
        <f>IF(B1494="NET","",IF(B1494="","",IFERROR(VLOOKUP(AC1494,EAN!$A:$B,2,FALSE),"MANGLER - MÅ OPPDATERE EAN-FANEN")))</f>
        <v>MANGLER - MÅ OPPDATERE EAN-FANEN</v>
      </c>
      <c r="AE1494" s="180">
        <f t="shared" si="83"/>
        <v>0</v>
      </c>
      <c r="AF1494" s="180">
        <f t="shared" si="84"/>
        <v>0</v>
      </c>
      <c r="AH1494" s="133" t="str">
        <f>IF(B1494="NET","",IFERROR(VLOOKUP(AD1494,'2) Order Form'!$W$9:$W$684,1,FALSE),"Ikke med I order form"))</f>
        <v>Ikke med I order form</v>
      </c>
      <c r="AK1494" s="175"/>
      <c r="AL1494" s="171"/>
    </row>
    <row r="1495" spans="1:38" x14ac:dyDescent="0.2">
      <c r="A1495">
        <v>828121</v>
      </c>
      <c r="B1495" t="s">
        <v>803</v>
      </c>
      <c r="C1495" t="s">
        <v>4226</v>
      </c>
      <c r="D1495" t="s">
        <v>172</v>
      </c>
      <c r="E1495" t="s">
        <v>135</v>
      </c>
      <c r="F1495" t="s">
        <v>69</v>
      </c>
      <c r="G1495" t="s">
        <v>401</v>
      </c>
      <c r="H1495">
        <v>1</v>
      </c>
      <c r="I1495">
        <v>1</v>
      </c>
      <c r="J1495">
        <v>1</v>
      </c>
      <c r="K1495">
        <v>1</v>
      </c>
      <c r="L1495">
        <v>1</v>
      </c>
      <c r="M1495">
        <v>1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C1495" s="180" t="str">
        <f t="shared" si="85"/>
        <v>828121-GRBLU-XS</v>
      </c>
      <c r="AD1495" s="181">
        <f>IF(B1495="NET","",IF(B1495="","",IFERROR(VLOOKUP(AC1495,EAN!$A:$B,2,FALSE),"MANGLER - MÅ OPPDATERE EAN-FANEN")))</f>
        <v>7048652326652</v>
      </c>
      <c r="AE1495" s="180">
        <f t="shared" si="83"/>
        <v>1</v>
      </c>
      <c r="AF1495" s="180">
        <f t="shared" si="84"/>
        <v>1</v>
      </c>
      <c r="AH1495" s="133">
        <f>IF(B1495="NET","",IFERROR(VLOOKUP(AD1495,'2) Order Form'!$W$9:$W$684,1,FALSE),"Ikke med I order form"))</f>
        <v>7048652326652</v>
      </c>
      <c r="AK1495" s="175"/>
      <c r="AL1495" s="171"/>
    </row>
    <row r="1496" spans="1:38" x14ac:dyDescent="0.2">
      <c r="A1496">
        <v>828121</v>
      </c>
      <c r="B1496" t="s">
        <v>803</v>
      </c>
      <c r="C1496" t="s">
        <v>4226</v>
      </c>
      <c r="D1496" t="s">
        <v>173</v>
      </c>
      <c r="E1496" t="s">
        <v>135</v>
      </c>
      <c r="F1496" t="s">
        <v>8</v>
      </c>
      <c r="G1496" t="s">
        <v>401</v>
      </c>
      <c r="H1496">
        <v>4</v>
      </c>
      <c r="I1496">
        <v>4</v>
      </c>
      <c r="J1496">
        <v>4</v>
      </c>
      <c r="K1496">
        <v>4</v>
      </c>
      <c r="L1496">
        <v>4</v>
      </c>
      <c r="M1496">
        <v>4</v>
      </c>
      <c r="N1496">
        <v>4</v>
      </c>
      <c r="O1496">
        <v>4</v>
      </c>
      <c r="P1496">
        <v>4</v>
      </c>
      <c r="Q1496">
        <v>4</v>
      </c>
      <c r="R1496">
        <v>4</v>
      </c>
      <c r="S1496">
        <v>4</v>
      </c>
      <c r="T1496">
        <v>4</v>
      </c>
      <c r="U1496">
        <v>4</v>
      </c>
      <c r="V1496">
        <v>4</v>
      </c>
      <c r="W1496">
        <v>4</v>
      </c>
      <c r="X1496">
        <v>4</v>
      </c>
      <c r="Y1496">
        <v>4</v>
      </c>
      <c r="Z1496">
        <v>4</v>
      </c>
      <c r="AA1496">
        <v>4</v>
      </c>
      <c r="AC1496" s="180" t="str">
        <f t="shared" si="85"/>
        <v>828121-GRBLU-S</v>
      </c>
      <c r="AD1496" s="181">
        <f>IF(B1496="NET","",IF(B1496="","",IFERROR(VLOOKUP(AC1496,EAN!$A:$B,2,FALSE),"MANGLER - MÅ OPPDATERE EAN-FANEN")))</f>
        <v>7048652326645</v>
      </c>
      <c r="AE1496" s="180">
        <f t="shared" si="83"/>
        <v>4</v>
      </c>
      <c r="AF1496" s="180">
        <f t="shared" si="84"/>
        <v>4</v>
      </c>
      <c r="AH1496" s="133">
        <f>IF(B1496="NET","",IFERROR(VLOOKUP(AD1496,'2) Order Form'!$W$9:$W$684,1,FALSE),"Ikke med I order form"))</f>
        <v>7048652326645</v>
      </c>
      <c r="AK1496" s="175"/>
      <c r="AL1496" s="171"/>
    </row>
    <row r="1497" spans="1:38" x14ac:dyDescent="0.2">
      <c r="A1497">
        <v>828121</v>
      </c>
      <c r="B1497" t="s">
        <v>803</v>
      </c>
      <c r="C1497" t="s">
        <v>4226</v>
      </c>
      <c r="D1497" t="s">
        <v>174</v>
      </c>
      <c r="E1497" t="s">
        <v>135</v>
      </c>
      <c r="F1497" t="s">
        <v>7</v>
      </c>
      <c r="G1497" t="s">
        <v>401</v>
      </c>
      <c r="H1497">
        <v>1</v>
      </c>
      <c r="I1497">
        <v>1</v>
      </c>
      <c r="J1497">
        <v>1</v>
      </c>
      <c r="K1497">
        <v>1</v>
      </c>
      <c r="L1497">
        <v>1</v>
      </c>
      <c r="M1497">
        <v>1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C1497" s="180" t="str">
        <f t="shared" si="85"/>
        <v>828121-GRBLU-M</v>
      </c>
      <c r="AD1497" s="181">
        <f>IF(B1497="NET","",IF(B1497="","",IFERROR(VLOOKUP(AC1497,EAN!$A:$B,2,FALSE),"MANGLER - MÅ OPPDATERE EAN-FANEN")))</f>
        <v>7048652326638</v>
      </c>
      <c r="AE1497" s="180">
        <f t="shared" si="83"/>
        <v>1</v>
      </c>
      <c r="AF1497" s="180">
        <f t="shared" si="84"/>
        <v>1</v>
      </c>
      <c r="AH1497" s="133">
        <f>IF(B1497="NET","",IFERROR(VLOOKUP(AD1497,'2) Order Form'!$W$9:$W$684,1,FALSE),"Ikke med I order form"))</f>
        <v>7048652326638</v>
      </c>
      <c r="AK1497" s="175"/>
      <c r="AL1497" s="171"/>
    </row>
    <row r="1498" spans="1:38" x14ac:dyDescent="0.2">
      <c r="A1498">
        <v>828121</v>
      </c>
      <c r="B1498" t="s">
        <v>803</v>
      </c>
      <c r="C1498" t="s">
        <v>4226</v>
      </c>
      <c r="D1498" t="s">
        <v>175</v>
      </c>
      <c r="E1498" t="s">
        <v>135</v>
      </c>
      <c r="F1498" t="s">
        <v>67</v>
      </c>
      <c r="G1498" t="s">
        <v>401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C1498" s="180" t="str">
        <f t="shared" ref="AC1498:AC1561" si="86">CONCATENATE(A1498,"-",D1498)</f>
        <v>828121-GRBLU-L</v>
      </c>
      <c r="AD1498" s="181">
        <f>IF(B1498="NET","",IF(B1498="","",IFERROR(VLOOKUP(AC1498,EAN!$A:$B,2,FALSE),"MANGLER - MÅ OPPDATERE EAN-FANEN")))</f>
        <v>7048652326621</v>
      </c>
      <c r="AE1498" s="180">
        <f t="shared" si="83"/>
        <v>0</v>
      </c>
      <c r="AF1498" s="180">
        <f t="shared" si="84"/>
        <v>0</v>
      </c>
      <c r="AH1498" s="133">
        <f>IF(B1498="NET","",IFERROR(VLOOKUP(AD1498,'2) Order Form'!$W$9:$W$684,1,FALSE),"Ikke med I order form"))</f>
        <v>7048652326621</v>
      </c>
      <c r="AK1498" s="175"/>
      <c r="AL1498" s="171"/>
    </row>
    <row r="1499" spans="1:38" x14ac:dyDescent="0.2">
      <c r="A1499">
        <v>828121</v>
      </c>
      <c r="B1499" t="s">
        <v>803</v>
      </c>
      <c r="C1499" t="s">
        <v>4226</v>
      </c>
      <c r="D1499" t="s">
        <v>147</v>
      </c>
      <c r="E1499" t="s">
        <v>100</v>
      </c>
      <c r="F1499" t="s">
        <v>69</v>
      </c>
      <c r="G1499" t="s">
        <v>401</v>
      </c>
      <c r="H1499">
        <v>3</v>
      </c>
      <c r="I1499">
        <v>3</v>
      </c>
      <c r="J1499">
        <v>3</v>
      </c>
      <c r="K1499">
        <v>3</v>
      </c>
      <c r="L1499">
        <v>3</v>
      </c>
      <c r="M1499">
        <v>3</v>
      </c>
      <c r="N1499">
        <v>3</v>
      </c>
      <c r="O1499">
        <v>3</v>
      </c>
      <c r="P1499">
        <v>3</v>
      </c>
      <c r="Q1499">
        <v>3</v>
      </c>
      <c r="R1499">
        <v>3</v>
      </c>
      <c r="S1499">
        <v>3</v>
      </c>
      <c r="T1499">
        <v>3</v>
      </c>
      <c r="U1499">
        <v>3</v>
      </c>
      <c r="V1499">
        <v>3</v>
      </c>
      <c r="W1499">
        <v>3</v>
      </c>
      <c r="X1499">
        <v>3</v>
      </c>
      <c r="Y1499">
        <v>3</v>
      </c>
      <c r="Z1499">
        <v>3</v>
      </c>
      <c r="AA1499">
        <v>3</v>
      </c>
      <c r="AC1499" s="180" t="str">
        <f t="shared" si="86"/>
        <v>828121-RSWOD-XS</v>
      </c>
      <c r="AD1499" s="181">
        <f>IF(B1499="NET","",IF(B1499="","",IFERROR(VLOOKUP(AC1499,EAN!$A:$B,2,FALSE),"MANGLER - MÅ OPPDATERE EAN-FANEN")))</f>
        <v>7048652536242</v>
      </c>
      <c r="AE1499" s="180">
        <f t="shared" si="83"/>
        <v>3</v>
      </c>
      <c r="AF1499" s="180">
        <f t="shared" si="84"/>
        <v>3</v>
      </c>
      <c r="AH1499" s="133">
        <f>IF(B1499="NET","",IFERROR(VLOOKUP(AD1499,'2) Order Form'!$W$9:$W$684,1,FALSE),"Ikke med I order form"))</f>
        <v>7048652536242</v>
      </c>
      <c r="AK1499" s="175"/>
      <c r="AL1499" s="171"/>
    </row>
    <row r="1500" spans="1:38" x14ac:dyDescent="0.2">
      <c r="A1500">
        <v>828121</v>
      </c>
      <c r="B1500" t="s">
        <v>803</v>
      </c>
      <c r="C1500" t="s">
        <v>4226</v>
      </c>
      <c r="D1500" t="s">
        <v>148</v>
      </c>
      <c r="E1500" t="s">
        <v>100</v>
      </c>
      <c r="F1500" t="s">
        <v>8</v>
      </c>
      <c r="G1500" t="s">
        <v>401</v>
      </c>
      <c r="H1500">
        <v>14</v>
      </c>
      <c r="I1500">
        <v>14</v>
      </c>
      <c r="J1500">
        <v>14</v>
      </c>
      <c r="K1500">
        <v>14</v>
      </c>
      <c r="L1500">
        <v>14</v>
      </c>
      <c r="M1500">
        <v>14</v>
      </c>
      <c r="N1500">
        <v>14</v>
      </c>
      <c r="O1500">
        <v>14</v>
      </c>
      <c r="P1500">
        <v>14</v>
      </c>
      <c r="Q1500">
        <v>14</v>
      </c>
      <c r="R1500">
        <v>14</v>
      </c>
      <c r="S1500">
        <v>14</v>
      </c>
      <c r="T1500">
        <v>14</v>
      </c>
      <c r="U1500">
        <v>14</v>
      </c>
      <c r="V1500">
        <v>14</v>
      </c>
      <c r="W1500">
        <v>14</v>
      </c>
      <c r="X1500">
        <v>14</v>
      </c>
      <c r="Y1500">
        <v>14</v>
      </c>
      <c r="Z1500">
        <v>14</v>
      </c>
      <c r="AA1500">
        <v>14</v>
      </c>
      <c r="AC1500" s="180" t="str">
        <f t="shared" si="86"/>
        <v>828121-RSWOD-S</v>
      </c>
      <c r="AD1500" s="181">
        <f>IF(B1500="NET","",IF(B1500="","",IFERROR(VLOOKUP(AC1500,EAN!$A:$B,2,FALSE),"MANGLER - MÅ OPPDATERE EAN-FANEN")))</f>
        <v>7048652536235</v>
      </c>
      <c r="AE1500" s="180">
        <f t="shared" si="83"/>
        <v>14</v>
      </c>
      <c r="AF1500" s="180">
        <f t="shared" si="84"/>
        <v>14</v>
      </c>
      <c r="AH1500" s="133">
        <f>IF(B1500="NET","",IFERROR(VLOOKUP(AD1500,'2) Order Form'!$W$9:$W$684,1,FALSE),"Ikke med I order form"))</f>
        <v>7048652536235</v>
      </c>
      <c r="AK1500" s="175"/>
      <c r="AL1500" s="171"/>
    </row>
    <row r="1501" spans="1:38" x14ac:dyDescent="0.2">
      <c r="A1501">
        <v>828121</v>
      </c>
      <c r="B1501" t="s">
        <v>803</v>
      </c>
      <c r="C1501" t="s">
        <v>4226</v>
      </c>
      <c r="D1501" t="s">
        <v>149</v>
      </c>
      <c r="E1501" t="s">
        <v>100</v>
      </c>
      <c r="F1501" t="s">
        <v>7</v>
      </c>
      <c r="G1501" t="s">
        <v>401</v>
      </c>
      <c r="H1501">
        <v>53</v>
      </c>
      <c r="I1501">
        <v>53</v>
      </c>
      <c r="J1501">
        <v>53</v>
      </c>
      <c r="K1501">
        <v>53</v>
      </c>
      <c r="L1501">
        <v>53</v>
      </c>
      <c r="M1501">
        <v>53</v>
      </c>
      <c r="N1501">
        <v>53</v>
      </c>
      <c r="O1501">
        <v>53</v>
      </c>
      <c r="P1501">
        <v>53</v>
      </c>
      <c r="Q1501">
        <v>53</v>
      </c>
      <c r="R1501">
        <v>53</v>
      </c>
      <c r="S1501">
        <v>53</v>
      </c>
      <c r="T1501">
        <v>53</v>
      </c>
      <c r="U1501">
        <v>53</v>
      </c>
      <c r="V1501">
        <v>53</v>
      </c>
      <c r="W1501">
        <v>53</v>
      </c>
      <c r="X1501">
        <v>53</v>
      </c>
      <c r="Y1501">
        <v>53</v>
      </c>
      <c r="Z1501">
        <v>53</v>
      </c>
      <c r="AA1501">
        <v>53</v>
      </c>
      <c r="AC1501" s="180" t="str">
        <f t="shared" si="86"/>
        <v>828121-RSWOD-M</v>
      </c>
      <c r="AD1501" s="181">
        <f>IF(B1501="NET","",IF(B1501="","",IFERROR(VLOOKUP(AC1501,EAN!$A:$B,2,FALSE),"MANGLER - MÅ OPPDATERE EAN-FANEN")))</f>
        <v>7048652536228</v>
      </c>
      <c r="AE1501" s="180">
        <f t="shared" si="83"/>
        <v>53</v>
      </c>
      <c r="AF1501" s="180">
        <f t="shared" si="84"/>
        <v>53</v>
      </c>
      <c r="AH1501" s="133">
        <f>IF(B1501="NET","",IFERROR(VLOOKUP(AD1501,'2) Order Form'!$W$9:$W$684,1,FALSE),"Ikke med I order form"))</f>
        <v>7048652536228</v>
      </c>
    </row>
    <row r="1502" spans="1:38" x14ac:dyDescent="0.2">
      <c r="A1502">
        <v>828121</v>
      </c>
      <c r="B1502" t="s">
        <v>803</v>
      </c>
      <c r="C1502" t="s">
        <v>4226</v>
      </c>
      <c r="D1502" t="s">
        <v>150</v>
      </c>
      <c r="E1502" t="s">
        <v>100</v>
      </c>
      <c r="F1502" t="s">
        <v>67</v>
      </c>
      <c r="G1502" t="s">
        <v>401</v>
      </c>
      <c r="H1502">
        <v>6</v>
      </c>
      <c r="I1502">
        <v>6</v>
      </c>
      <c r="J1502">
        <v>6</v>
      </c>
      <c r="K1502">
        <v>6</v>
      </c>
      <c r="L1502">
        <v>6</v>
      </c>
      <c r="M1502">
        <v>6</v>
      </c>
      <c r="N1502">
        <v>6</v>
      </c>
      <c r="O1502">
        <v>6</v>
      </c>
      <c r="P1502">
        <v>6</v>
      </c>
      <c r="Q1502">
        <v>6</v>
      </c>
      <c r="R1502">
        <v>6</v>
      </c>
      <c r="S1502">
        <v>6</v>
      </c>
      <c r="T1502">
        <v>6</v>
      </c>
      <c r="U1502">
        <v>6</v>
      </c>
      <c r="V1502">
        <v>6</v>
      </c>
      <c r="W1502">
        <v>6</v>
      </c>
      <c r="X1502">
        <v>6</v>
      </c>
      <c r="Y1502">
        <v>6</v>
      </c>
      <c r="Z1502">
        <v>6</v>
      </c>
      <c r="AA1502">
        <v>6</v>
      </c>
      <c r="AC1502" s="180" t="str">
        <f t="shared" si="86"/>
        <v>828121-RSWOD-L</v>
      </c>
      <c r="AD1502" s="181">
        <f>IF(B1502="NET","",IF(B1502="","",IFERROR(VLOOKUP(AC1502,EAN!$A:$B,2,FALSE),"MANGLER - MÅ OPPDATERE EAN-FANEN")))</f>
        <v>7048652536211</v>
      </c>
      <c r="AE1502" s="180">
        <f t="shared" si="83"/>
        <v>6</v>
      </c>
      <c r="AF1502" s="180">
        <f t="shared" si="84"/>
        <v>6</v>
      </c>
      <c r="AH1502" s="133">
        <f>IF(B1502="NET","",IFERROR(VLOOKUP(AD1502,'2) Order Form'!$W$9:$W$684,1,FALSE),"Ikke med I order form"))</f>
        <v>7048652536211</v>
      </c>
    </row>
    <row r="1503" spans="1:38" x14ac:dyDescent="0.2">
      <c r="A1503" s="155">
        <v>828146</v>
      </c>
      <c r="B1503" t="s">
        <v>292</v>
      </c>
      <c r="H1503" s="155">
        <v>202137</v>
      </c>
      <c r="I1503" s="155">
        <v>202137</v>
      </c>
      <c r="J1503" s="155">
        <v>202137</v>
      </c>
      <c r="K1503" s="155">
        <v>202137</v>
      </c>
      <c r="L1503" s="155">
        <v>202137</v>
      </c>
      <c r="M1503" s="155">
        <v>202137</v>
      </c>
      <c r="N1503" s="155">
        <v>202137</v>
      </c>
      <c r="O1503" s="155">
        <v>202137</v>
      </c>
      <c r="P1503" s="155">
        <v>202137</v>
      </c>
      <c r="Q1503" s="155">
        <v>202137</v>
      </c>
      <c r="R1503" s="155">
        <v>202137</v>
      </c>
      <c r="S1503" s="155">
        <v>202137</v>
      </c>
      <c r="T1503" s="155">
        <v>202137</v>
      </c>
      <c r="U1503" s="155">
        <v>202137</v>
      </c>
      <c r="V1503" s="155">
        <v>202137</v>
      </c>
      <c r="W1503" s="155">
        <v>202137</v>
      </c>
      <c r="X1503" s="155">
        <v>202137</v>
      </c>
      <c r="Y1503" s="155">
        <v>202137</v>
      </c>
      <c r="Z1503" s="155">
        <v>202137</v>
      </c>
      <c r="AA1503" s="155">
        <v>202137</v>
      </c>
      <c r="AC1503" s="180" t="str">
        <f t="shared" si="86"/>
        <v>828146-</v>
      </c>
      <c r="AD1503" s="181" t="str">
        <f>IF(B1503="NET","",IF(B1503="","",IFERROR(VLOOKUP(AC1503,EAN!$A:$B,2,FALSE),"MANGLER - MÅ OPPDATERE EAN-FANEN")))</f>
        <v/>
      </c>
      <c r="AE1503" s="180">
        <f t="shared" si="83"/>
        <v>202137</v>
      </c>
      <c r="AF1503" s="180">
        <f t="shared" si="84"/>
        <v>202137</v>
      </c>
      <c r="AH1503" s="133" t="str">
        <f>IF(B1503="NET","",IFERROR(VLOOKUP(AD1503,'2) Order Form'!$W$9:$W$684,1,FALSE),"Ikke med I order form"))</f>
        <v/>
      </c>
    </row>
    <row r="1504" spans="1:38" x14ac:dyDescent="0.2">
      <c r="A1504">
        <v>828146</v>
      </c>
      <c r="B1504" t="s">
        <v>804</v>
      </c>
      <c r="C1504" t="s">
        <v>4226</v>
      </c>
      <c r="D1504" t="s">
        <v>142</v>
      </c>
      <c r="E1504" t="s">
        <v>94</v>
      </c>
      <c r="F1504" t="s">
        <v>8</v>
      </c>
      <c r="G1504" t="s">
        <v>128</v>
      </c>
      <c r="H1504">
        <v>11</v>
      </c>
      <c r="I1504">
        <v>11</v>
      </c>
      <c r="J1504">
        <v>11</v>
      </c>
      <c r="K1504">
        <v>11</v>
      </c>
      <c r="L1504">
        <v>11</v>
      </c>
      <c r="M1504">
        <v>11</v>
      </c>
      <c r="N1504">
        <v>11</v>
      </c>
      <c r="O1504">
        <v>11</v>
      </c>
      <c r="P1504">
        <v>11</v>
      </c>
      <c r="Q1504">
        <v>11</v>
      </c>
      <c r="R1504">
        <v>11</v>
      </c>
      <c r="S1504">
        <v>11</v>
      </c>
      <c r="T1504">
        <v>11</v>
      </c>
      <c r="U1504">
        <v>11</v>
      </c>
      <c r="V1504">
        <v>11</v>
      </c>
      <c r="W1504">
        <v>11</v>
      </c>
      <c r="X1504">
        <v>11</v>
      </c>
      <c r="Y1504">
        <v>11</v>
      </c>
      <c r="Z1504">
        <v>11</v>
      </c>
      <c r="AA1504">
        <v>11</v>
      </c>
      <c r="AC1504" s="180" t="str">
        <f t="shared" si="86"/>
        <v>828146-BLACK-S</v>
      </c>
      <c r="AD1504" s="181">
        <f>IF(B1504="NET","",IF(B1504="","",IFERROR(VLOOKUP(AC1504,EAN!$A:$B,2,FALSE),"MANGLER - MÅ OPPDATERE EAN-FANEN")))</f>
        <v>7048652275158</v>
      </c>
      <c r="AE1504" s="180">
        <f t="shared" si="83"/>
        <v>11</v>
      </c>
      <c r="AF1504" s="180">
        <f t="shared" si="84"/>
        <v>11</v>
      </c>
      <c r="AH1504" s="133">
        <f>IF(B1504="NET","",IFERROR(VLOOKUP(AD1504,'2) Order Form'!$W$9:$W$684,1,FALSE),"Ikke med I order form"))</f>
        <v>7048652275158</v>
      </c>
    </row>
    <row r="1505" spans="1:34" x14ac:dyDescent="0.2">
      <c r="A1505">
        <v>828146</v>
      </c>
      <c r="B1505" t="s">
        <v>804</v>
      </c>
      <c r="C1505" t="s">
        <v>4226</v>
      </c>
      <c r="D1505" t="s">
        <v>143</v>
      </c>
      <c r="E1505" t="s">
        <v>94</v>
      </c>
      <c r="F1505" t="s">
        <v>7</v>
      </c>
      <c r="G1505" t="s">
        <v>128</v>
      </c>
      <c r="H1505">
        <v>106</v>
      </c>
      <c r="I1505">
        <v>106</v>
      </c>
      <c r="J1505">
        <v>106</v>
      </c>
      <c r="K1505">
        <v>106</v>
      </c>
      <c r="L1505">
        <v>106</v>
      </c>
      <c r="M1505">
        <v>106</v>
      </c>
      <c r="N1505">
        <v>106</v>
      </c>
      <c r="O1505">
        <v>106</v>
      </c>
      <c r="P1505">
        <v>106</v>
      </c>
      <c r="Q1505">
        <v>106</v>
      </c>
      <c r="R1505">
        <v>106</v>
      </c>
      <c r="S1505">
        <v>106</v>
      </c>
      <c r="T1505">
        <v>106</v>
      </c>
      <c r="U1505">
        <v>106</v>
      </c>
      <c r="V1505">
        <v>106</v>
      </c>
      <c r="W1505">
        <v>106</v>
      </c>
      <c r="X1505">
        <v>106</v>
      </c>
      <c r="Y1505">
        <v>106</v>
      </c>
      <c r="Z1505">
        <v>106</v>
      </c>
      <c r="AA1505">
        <v>106</v>
      </c>
      <c r="AC1505" s="180" t="str">
        <f t="shared" si="86"/>
        <v>828146-BLACK-M</v>
      </c>
      <c r="AD1505" s="181">
        <f>IF(B1505="NET","",IF(B1505="","",IFERROR(VLOOKUP(AC1505,EAN!$A:$B,2,FALSE),"MANGLER - MÅ OPPDATERE EAN-FANEN")))</f>
        <v>7048652275141</v>
      </c>
      <c r="AE1505" s="180">
        <f t="shared" si="83"/>
        <v>106</v>
      </c>
      <c r="AF1505" s="180">
        <f t="shared" si="84"/>
        <v>106</v>
      </c>
      <c r="AH1505" s="133">
        <f>IF(B1505="NET","",IFERROR(VLOOKUP(AD1505,'2) Order Form'!$W$9:$W$684,1,FALSE),"Ikke med I order form"))</f>
        <v>7048652275141</v>
      </c>
    </row>
    <row r="1506" spans="1:34" x14ac:dyDescent="0.2">
      <c r="A1506">
        <v>828146</v>
      </c>
      <c r="B1506" t="s">
        <v>804</v>
      </c>
      <c r="C1506" t="s">
        <v>4226</v>
      </c>
      <c r="D1506" t="s">
        <v>144</v>
      </c>
      <c r="E1506" t="s">
        <v>94</v>
      </c>
      <c r="F1506" t="s">
        <v>67</v>
      </c>
      <c r="G1506" t="s">
        <v>128</v>
      </c>
      <c r="H1506">
        <v>147</v>
      </c>
      <c r="I1506">
        <v>147</v>
      </c>
      <c r="J1506">
        <v>147</v>
      </c>
      <c r="K1506">
        <v>147</v>
      </c>
      <c r="L1506">
        <v>147</v>
      </c>
      <c r="M1506">
        <v>147</v>
      </c>
      <c r="N1506">
        <v>147</v>
      </c>
      <c r="O1506">
        <v>147</v>
      </c>
      <c r="P1506">
        <v>147</v>
      </c>
      <c r="Q1506">
        <v>147</v>
      </c>
      <c r="R1506">
        <v>147</v>
      </c>
      <c r="S1506">
        <v>147</v>
      </c>
      <c r="T1506">
        <v>147</v>
      </c>
      <c r="U1506">
        <v>147</v>
      </c>
      <c r="V1506">
        <v>147</v>
      </c>
      <c r="W1506">
        <v>147</v>
      </c>
      <c r="X1506">
        <v>147</v>
      </c>
      <c r="Y1506">
        <v>147</v>
      </c>
      <c r="Z1506">
        <v>147</v>
      </c>
      <c r="AA1506">
        <v>147</v>
      </c>
      <c r="AC1506" s="180" t="str">
        <f t="shared" si="86"/>
        <v>828146-BLACK-L</v>
      </c>
      <c r="AD1506" s="181">
        <f>IF(B1506="NET","",IF(B1506="","",IFERROR(VLOOKUP(AC1506,EAN!$A:$B,2,FALSE),"MANGLER - MÅ OPPDATERE EAN-FANEN")))</f>
        <v>7048652275134</v>
      </c>
      <c r="AE1506" s="180">
        <f t="shared" si="83"/>
        <v>147</v>
      </c>
      <c r="AF1506" s="180">
        <f t="shared" si="84"/>
        <v>147</v>
      </c>
      <c r="AH1506" s="133">
        <f>IF(B1506="NET","",IFERROR(VLOOKUP(AD1506,'2) Order Form'!$W$9:$W$684,1,FALSE),"Ikke med I order form"))</f>
        <v>7048652275134</v>
      </c>
    </row>
    <row r="1507" spans="1:34" x14ac:dyDescent="0.2">
      <c r="A1507">
        <v>828146</v>
      </c>
      <c r="B1507" t="s">
        <v>804</v>
      </c>
      <c r="C1507" t="s">
        <v>4226</v>
      </c>
      <c r="D1507" t="s">
        <v>145</v>
      </c>
      <c r="E1507" t="s">
        <v>94</v>
      </c>
      <c r="F1507" t="s">
        <v>68</v>
      </c>
      <c r="G1507" t="s">
        <v>128</v>
      </c>
      <c r="H1507">
        <v>80</v>
      </c>
      <c r="I1507">
        <v>80</v>
      </c>
      <c r="J1507">
        <v>80</v>
      </c>
      <c r="K1507">
        <v>80</v>
      </c>
      <c r="L1507">
        <v>80</v>
      </c>
      <c r="M1507">
        <v>80</v>
      </c>
      <c r="N1507">
        <v>80</v>
      </c>
      <c r="O1507">
        <v>80</v>
      </c>
      <c r="P1507">
        <v>80</v>
      </c>
      <c r="Q1507">
        <v>80</v>
      </c>
      <c r="R1507">
        <v>80</v>
      </c>
      <c r="S1507">
        <v>80</v>
      </c>
      <c r="T1507">
        <v>80</v>
      </c>
      <c r="U1507">
        <v>80</v>
      </c>
      <c r="V1507">
        <v>80</v>
      </c>
      <c r="W1507">
        <v>80</v>
      </c>
      <c r="X1507">
        <v>80</v>
      </c>
      <c r="Y1507">
        <v>80</v>
      </c>
      <c r="Z1507">
        <v>80</v>
      </c>
      <c r="AA1507">
        <v>80</v>
      </c>
      <c r="AC1507" s="180" t="str">
        <f t="shared" si="86"/>
        <v>828146-BLACK-XL</v>
      </c>
      <c r="AD1507" s="181">
        <f>IF(B1507="NET","",IF(B1507="","",IFERROR(VLOOKUP(AC1507,EAN!$A:$B,2,FALSE),"MANGLER - MÅ OPPDATERE EAN-FANEN")))</f>
        <v>7048652275165</v>
      </c>
      <c r="AE1507" s="180">
        <f t="shared" si="83"/>
        <v>80</v>
      </c>
      <c r="AF1507" s="180">
        <f t="shared" si="84"/>
        <v>80</v>
      </c>
      <c r="AH1507" s="133">
        <f>IF(B1507="NET","",IFERROR(VLOOKUP(AD1507,'2) Order Form'!$W$9:$W$684,1,FALSE),"Ikke med I order form"))</f>
        <v>7048652275165</v>
      </c>
    </row>
    <row r="1508" spans="1:34" x14ac:dyDescent="0.2">
      <c r="A1508" s="155">
        <v>828148</v>
      </c>
      <c r="B1508" t="s">
        <v>292</v>
      </c>
      <c r="H1508" s="155">
        <v>202137</v>
      </c>
      <c r="I1508" s="155">
        <v>202137</v>
      </c>
      <c r="J1508" s="155">
        <v>202137</v>
      </c>
      <c r="K1508" s="155">
        <v>202137</v>
      </c>
      <c r="L1508" s="155">
        <v>202137</v>
      </c>
      <c r="M1508" s="155">
        <v>202137</v>
      </c>
      <c r="N1508" s="155">
        <v>202137</v>
      </c>
      <c r="O1508" s="155">
        <v>202137</v>
      </c>
      <c r="P1508" s="155">
        <v>202137</v>
      </c>
      <c r="Q1508" s="155">
        <v>202137</v>
      </c>
      <c r="R1508" s="155">
        <v>202137</v>
      </c>
      <c r="S1508" s="155">
        <v>202137</v>
      </c>
      <c r="T1508" s="155">
        <v>202137</v>
      </c>
      <c r="U1508" s="155">
        <v>202137</v>
      </c>
      <c r="V1508" s="155">
        <v>202137</v>
      </c>
      <c r="W1508" s="155">
        <v>202137</v>
      </c>
      <c r="X1508" s="155">
        <v>202137</v>
      </c>
      <c r="Y1508" s="155">
        <v>202137</v>
      </c>
      <c r="Z1508" s="155">
        <v>202137</v>
      </c>
      <c r="AA1508" s="155">
        <v>202137</v>
      </c>
      <c r="AC1508" s="180" t="str">
        <f t="shared" si="86"/>
        <v>828148-</v>
      </c>
      <c r="AD1508" s="181" t="str">
        <f>IF(B1508="NET","",IF(B1508="","",IFERROR(VLOOKUP(AC1508,EAN!$A:$B,2,FALSE),"MANGLER - MÅ OPPDATERE EAN-FANEN")))</f>
        <v/>
      </c>
      <c r="AE1508" s="180">
        <f t="shared" si="83"/>
        <v>202137</v>
      </c>
      <c r="AF1508" s="180">
        <f t="shared" si="84"/>
        <v>202137</v>
      </c>
      <c r="AH1508" s="133" t="str">
        <f>IF(B1508="NET","",IFERROR(VLOOKUP(AD1508,'2) Order Form'!$W$9:$W$684,1,FALSE),"Ikke med I order form"))</f>
        <v/>
      </c>
    </row>
    <row r="1509" spans="1:34" x14ac:dyDescent="0.2">
      <c r="A1509">
        <v>828148</v>
      </c>
      <c r="B1509" t="s">
        <v>805</v>
      </c>
      <c r="C1509" t="s">
        <v>4226</v>
      </c>
      <c r="D1509" t="s">
        <v>142</v>
      </c>
      <c r="E1509" t="s">
        <v>94</v>
      </c>
      <c r="F1509" t="s">
        <v>8</v>
      </c>
      <c r="G1509" t="s">
        <v>128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C1509" s="180" t="str">
        <f t="shared" si="86"/>
        <v>828148-BLACK-S</v>
      </c>
      <c r="AD1509" s="181">
        <f>IF(B1509="NET","",IF(B1509="","",IFERROR(VLOOKUP(AC1509,EAN!$A:$B,2,FALSE),"MANGLER - MÅ OPPDATERE EAN-FANEN")))</f>
        <v>7048652275233</v>
      </c>
      <c r="AE1509" s="180">
        <f t="shared" si="83"/>
        <v>0</v>
      </c>
      <c r="AF1509" s="180">
        <f t="shared" si="84"/>
        <v>0</v>
      </c>
      <c r="AH1509" s="133">
        <f>IF(B1509="NET","",IFERROR(VLOOKUP(AD1509,'2) Order Form'!$W$9:$W$684,1,FALSE),"Ikke med I order form"))</f>
        <v>7048652275233</v>
      </c>
    </row>
    <row r="1510" spans="1:34" x14ac:dyDescent="0.2">
      <c r="A1510">
        <v>828148</v>
      </c>
      <c r="B1510" t="s">
        <v>805</v>
      </c>
      <c r="C1510" t="s">
        <v>4226</v>
      </c>
      <c r="D1510" t="s">
        <v>143</v>
      </c>
      <c r="E1510" t="s">
        <v>94</v>
      </c>
      <c r="F1510" t="s">
        <v>7</v>
      </c>
      <c r="G1510" t="s">
        <v>128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C1510" s="180" t="str">
        <f t="shared" si="86"/>
        <v>828148-BLACK-M</v>
      </c>
      <c r="AD1510" s="181">
        <f>IF(B1510="NET","",IF(B1510="","",IFERROR(VLOOKUP(AC1510,EAN!$A:$B,2,FALSE),"MANGLER - MÅ OPPDATERE EAN-FANEN")))</f>
        <v>7048652275226</v>
      </c>
      <c r="AE1510" s="180">
        <f t="shared" si="83"/>
        <v>0</v>
      </c>
      <c r="AF1510" s="180">
        <f t="shared" si="84"/>
        <v>0</v>
      </c>
      <c r="AH1510" s="133">
        <f>IF(B1510="NET","",IFERROR(VLOOKUP(AD1510,'2) Order Form'!$W$9:$W$684,1,FALSE),"Ikke med I order form"))</f>
        <v>7048652275226</v>
      </c>
    </row>
    <row r="1511" spans="1:34" x14ac:dyDescent="0.2">
      <c r="A1511">
        <v>828148</v>
      </c>
      <c r="B1511" t="s">
        <v>805</v>
      </c>
      <c r="C1511" t="s">
        <v>4226</v>
      </c>
      <c r="D1511" t="s">
        <v>144</v>
      </c>
      <c r="E1511" t="s">
        <v>94</v>
      </c>
      <c r="F1511" t="s">
        <v>67</v>
      </c>
      <c r="G1511" t="s">
        <v>128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C1511" s="180" t="str">
        <f t="shared" si="86"/>
        <v>828148-BLACK-L</v>
      </c>
      <c r="AD1511" s="181">
        <f>IF(B1511="NET","",IF(B1511="","",IFERROR(VLOOKUP(AC1511,EAN!$A:$B,2,FALSE),"MANGLER - MÅ OPPDATERE EAN-FANEN")))</f>
        <v>7048652275219</v>
      </c>
      <c r="AE1511" s="180">
        <f t="shared" si="83"/>
        <v>0</v>
      </c>
      <c r="AF1511" s="180">
        <f t="shared" si="84"/>
        <v>0</v>
      </c>
      <c r="AH1511" s="133">
        <f>IF(B1511="NET","",IFERROR(VLOOKUP(AD1511,'2) Order Form'!$W$9:$W$684,1,FALSE),"Ikke med I order form"))</f>
        <v>7048652275219</v>
      </c>
    </row>
    <row r="1512" spans="1:34" x14ac:dyDescent="0.2">
      <c r="A1512">
        <v>828148</v>
      </c>
      <c r="B1512" t="s">
        <v>805</v>
      </c>
      <c r="C1512" t="s">
        <v>4226</v>
      </c>
      <c r="D1512" t="s">
        <v>145</v>
      </c>
      <c r="E1512" t="s">
        <v>94</v>
      </c>
      <c r="F1512" t="s">
        <v>68</v>
      </c>
      <c r="G1512" t="s">
        <v>128</v>
      </c>
      <c r="H1512">
        <v>-1</v>
      </c>
      <c r="I1512">
        <v>-1</v>
      </c>
      <c r="J1512">
        <v>-1</v>
      </c>
      <c r="K1512">
        <v>-1</v>
      </c>
      <c r="L1512">
        <v>-1</v>
      </c>
      <c r="M1512">
        <v>-1</v>
      </c>
      <c r="N1512">
        <v>-1</v>
      </c>
      <c r="O1512">
        <v>-1</v>
      </c>
      <c r="P1512">
        <v>-1</v>
      </c>
      <c r="Q1512">
        <v>-1</v>
      </c>
      <c r="R1512">
        <v>-1</v>
      </c>
      <c r="S1512">
        <v>-1</v>
      </c>
      <c r="T1512">
        <v>-1</v>
      </c>
      <c r="U1512">
        <v>-1</v>
      </c>
      <c r="V1512">
        <v>-1</v>
      </c>
      <c r="W1512">
        <v>-1</v>
      </c>
      <c r="X1512">
        <v>-1</v>
      </c>
      <c r="Y1512">
        <v>-1</v>
      </c>
      <c r="Z1512">
        <v>-1</v>
      </c>
      <c r="AA1512">
        <v>-1</v>
      </c>
      <c r="AC1512" s="180" t="str">
        <f t="shared" si="86"/>
        <v>828148-BLACK-XL</v>
      </c>
      <c r="AD1512" s="181">
        <f>IF(B1512="NET","",IF(B1512="","",IFERROR(VLOOKUP(AC1512,EAN!$A:$B,2,FALSE),"MANGLER - MÅ OPPDATERE EAN-FANEN")))</f>
        <v>7048652275240</v>
      </c>
      <c r="AE1512" s="180">
        <f t="shared" si="83"/>
        <v>-1</v>
      </c>
      <c r="AF1512" s="180">
        <f t="shared" si="84"/>
        <v>-1</v>
      </c>
      <c r="AH1512" s="133">
        <f>IF(B1512="NET","",IFERROR(VLOOKUP(AD1512,'2) Order Form'!$W$9:$W$684,1,FALSE),"Ikke med I order form"))</f>
        <v>7048652275240</v>
      </c>
    </row>
    <row r="1513" spans="1:34" x14ac:dyDescent="0.2">
      <c r="A1513" s="155">
        <v>828150</v>
      </c>
      <c r="B1513" t="s">
        <v>292</v>
      </c>
      <c r="H1513" s="155">
        <v>202137</v>
      </c>
      <c r="I1513" s="155">
        <v>202137</v>
      </c>
      <c r="J1513" s="155">
        <v>202137</v>
      </c>
      <c r="K1513" s="155">
        <v>202137</v>
      </c>
      <c r="L1513" s="155">
        <v>202137</v>
      </c>
      <c r="M1513" s="155">
        <v>202137</v>
      </c>
      <c r="N1513" s="155">
        <v>202137</v>
      </c>
      <c r="O1513" s="155">
        <v>202137</v>
      </c>
      <c r="P1513" s="155">
        <v>202137</v>
      </c>
      <c r="Q1513" s="155">
        <v>202137</v>
      </c>
      <c r="R1513" s="155">
        <v>202137</v>
      </c>
      <c r="S1513" s="155">
        <v>202137</v>
      </c>
      <c r="T1513" s="155">
        <v>202137</v>
      </c>
      <c r="U1513" s="155">
        <v>202137</v>
      </c>
      <c r="V1513" s="155">
        <v>202137</v>
      </c>
      <c r="W1513" s="155">
        <v>202137</v>
      </c>
      <c r="X1513" s="155">
        <v>202137</v>
      </c>
      <c r="Y1513" s="155">
        <v>202137</v>
      </c>
      <c r="Z1513" s="155">
        <v>202137</v>
      </c>
      <c r="AA1513" s="155">
        <v>202137</v>
      </c>
      <c r="AC1513" s="180" t="str">
        <f t="shared" si="86"/>
        <v>828150-</v>
      </c>
      <c r="AD1513" s="181" t="str">
        <f>IF(B1513="NET","",IF(B1513="","",IFERROR(VLOOKUP(AC1513,EAN!$A:$B,2,FALSE),"MANGLER - MÅ OPPDATERE EAN-FANEN")))</f>
        <v/>
      </c>
      <c r="AE1513" s="180">
        <f t="shared" si="83"/>
        <v>202137</v>
      </c>
      <c r="AF1513" s="180">
        <f t="shared" si="84"/>
        <v>202137</v>
      </c>
      <c r="AH1513" s="133" t="str">
        <f>IF(B1513="NET","",IFERROR(VLOOKUP(AD1513,'2) Order Form'!$W$9:$W$684,1,FALSE),"Ikke med I order form"))</f>
        <v/>
      </c>
    </row>
    <row r="1514" spans="1:34" x14ac:dyDescent="0.2">
      <c r="A1514">
        <v>828150</v>
      </c>
      <c r="B1514" t="s">
        <v>806</v>
      </c>
      <c r="C1514" t="s">
        <v>4226</v>
      </c>
      <c r="D1514" t="s">
        <v>4457</v>
      </c>
      <c r="E1514" t="s">
        <v>2130</v>
      </c>
      <c r="F1514" t="s">
        <v>728</v>
      </c>
      <c r="G1514" t="s">
        <v>128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C1514" s="180" t="str">
        <f t="shared" si="86"/>
        <v>828150-7720-34/36</v>
      </c>
      <c r="AD1514" s="181" t="str">
        <f>IF(B1514="NET","",IF(B1514="","",IFERROR(VLOOKUP(AC1514,EAN!$A:$B,2,FALSE),"MANGLER - MÅ OPPDATERE EAN-FANEN")))</f>
        <v>MANGLER - MÅ OPPDATERE EAN-FANEN</v>
      </c>
      <c r="AE1514" s="180">
        <f t="shared" si="83"/>
        <v>0</v>
      </c>
      <c r="AF1514" s="180">
        <f t="shared" si="84"/>
        <v>0</v>
      </c>
      <c r="AH1514" s="133" t="str">
        <f>IF(B1514="NET","",IFERROR(VLOOKUP(AD1514,'2) Order Form'!$W$9:$W$684,1,FALSE),"Ikke med I order form"))</f>
        <v>Ikke med I order form</v>
      </c>
    </row>
    <row r="1515" spans="1:34" x14ac:dyDescent="0.2">
      <c r="A1515">
        <v>828150</v>
      </c>
      <c r="B1515" t="s">
        <v>806</v>
      </c>
      <c r="C1515" t="s">
        <v>4226</v>
      </c>
      <c r="D1515" t="s">
        <v>4458</v>
      </c>
      <c r="E1515" t="s">
        <v>4324</v>
      </c>
      <c r="F1515" t="s">
        <v>728</v>
      </c>
      <c r="G1515" t="s">
        <v>128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C1515" s="180" t="str">
        <f t="shared" si="86"/>
        <v>828150-8830-34/36</v>
      </c>
      <c r="AD1515" s="181" t="str">
        <f>IF(B1515="NET","",IF(B1515="","",IFERROR(VLOOKUP(AC1515,EAN!$A:$B,2,FALSE),"MANGLER - MÅ OPPDATERE EAN-FANEN")))</f>
        <v>MANGLER - MÅ OPPDATERE EAN-FANEN</v>
      </c>
      <c r="AE1515" s="180">
        <f t="shared" si="83"/>
        <v>0</v>
      </c>
      <c r="AF1515" s="180">
        <f t="shared" si="84"/>
        <v>0</v>
      </c>
      <c r="AH1515" s="133" t="str">
        <f>IF(B1515="NET","",IFERROR(VLOOKUP(AD1515,'2) Order Form'!$W$9:$W$684,1,FALSE),"Ikke med I order form"))</f>
        <v>Ikke med I order form</v>
      </c>
    </row>
    <row r="1516" spans="1:34" x14ac:dyDescent="0.2">
      <c r="A1516">
        <v>828150</v>
      </c>
      <c r="B1516" t="s">
        <v>806</v>
      </c>
      <c r="C1516" t="s">
        <v>4226</v>
      </c>
      <c r="D1516" t="s">
        <v>4336</v>
      </c>
      <c r="E1516" t="s">
        <v>94</v>
      </c>
      <c r="F1516" t="s">
        <v>728</v>
      </c>
      <c r="G1516" t="s">
        <v>128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C1516" s="180" t="str">
        <f t="shared" si="86"/>
        <v>828150-BLCK-34/36</v>
      </c>
      <c r="AD1516" s="181" t="str">
        <f>IF(B1516="NET","",IF(B1516="","",IFERROR(VLOOKUP(AC1516,EAN!$A:$B,2,FALSE),"MANGLER - MÅ OPPDATERE EAN-FANEN")))</f>
        <v>MANGLER - MÅ OPPDATERE EAN-FANEN</v>
      </c>
      <c r="AE1516" s="180">
        <f t="shared" si="83"/>
        <v>0</v>
      </c>
      <c r="AF1516" s="180">
        <f t="shared" si="84"/>
        <v>0</v>
      </c>
      <c r="AH1516" s="133" t="str">
        <f>IF(B1516="NET","",IFERROR(VLOOKUP(AD1516,'2) Order Form'!$W$9:$W$684,1,FALSE),"Ikke med I order form"))</f>
        <v>Ikke med I order form</v>
      </c>
    </row>
    <row r="1517" spans="1:34" x14ac:dyDescent="0.2">
      <c r="A1517">
        <v>828150</v>
      </c>
      <c r="B1517" t="s">
        <v>806</v>
      </c>
      <c r="C1517" t="s">
        <v>4226</v>
      </c>
      <c r="D1517" t="s">
        <v>727</v>
      </c>
      <c r="E1517" t="s">
        <v>135</v>
      </c>
      <c r="F1517" t="s">
        <v>728</v>
      </c>
      <c r="G1517" t="s">
        <v>401</v>
      </c>
      <c r="H1517">
        <v>258</v>
      </c>
      <c r="I1517">
        <v>258</v>
      </c>
      <c r="J1517">
        <v>258</v>
      </c>
      <c r="K1517">
        <v>258</v>
      </c>
      <c r="L1517">
        <v>258</v>
      </c>
      <c r="M1517">
        <v>258</v>
      </c>
      <c r="N1517">
        <v>258</v>
      </c>
      <c r="O1517">
        <v>258</v>
      </c>
      <c r="P1517">
        <v>258</v>
      </c>
      <c r="Q1517">
        <v>258</v>
      </c>
      <c r="R1517">
        <v>258</v>
      </c>
      <c r="S1517">
        <v>258</v>
      </c>
      <c r="T1517">
        <v>258</v>
      </c>
      <c r="U1517">
        <v>258</v>
      </c>
      <c r="V1517">
        <v>258</v>
      </c>
      <c r="W1517">
        <v>258</v>
      </c>
      <c r="X1517">
        <v>258</v>
      </c>
      <c r="Y1517">
        <v>258</v>
      </c>
      <c r="Z1517">
        <v>258</v>
      </c>
      <c r="AA1517">
        <v>258</v>
      </c>
      <c r="AC1517" s="180" t="str">
        <f t="shared" si="86"/>
        <v>828150-GRBE-34/36</v>
      </c>
      <c r="AD1517" s="181">
        <f>IF(B1517="NET","",IF(B1517="","",IFERROR(VLOOKUP(AC1517,EAN!$A:$B,2,FALSE),"MANGLER - MÅ OPPDATERE EAN-FANEN")))</f>
        <v>7048652326928</v>
      </c>
      <c r="AE1517" s="180">
        <f t="shared" si="83"/>
        <v>258</v>
      </c>
      <c r="AF1517" s="180">
        <f t="shared" si="84"/>
        <v>258</v>
      </c>
      <c r="AH1517" s="133">
        <f>IF(B1517="NET","",IFERROR(VLOOKUP(AD1517,'2) Order Form'!$W$9:$W$684,1,FALSE),"Ikke med I order form"))</f>
        <v>7048652326928</v>
      </c>
    </row>
    <row r="1518" spans="1:34" x14ac:dyDescent="0.2">
      <c r="A1518">
        <v>828150</v>
      </c>
      <c r="B1518" t="s">
        <v>806</v>
      </c>
      <c r="C1518" t="s">
        <v>4226</v>
      </c>
      <c r="D1518" t="s">
        <v>729</v>
      </c>
      <c r="E1518" t="s">
        <v>133</v>
      </c>
      <c r="F1518" t="s">
        <v>728</v>
      </c>
      <c r="G1518" t="s">
        <v>401</v>
      </c>
      <c r="H1518">
        <v>252</v>
      </c>
      <c r="I1518">
        <v>252</v>
      </c>
      <c r="J1518">
        <v>252</v>
      </c>
      <c r="K1518">
        <v>252</v>
      </c>
      <c r="L1518">
        <v>252</v>
      </c>
      <c r="M1518">
        <v>252</v>
      </c>
      <c r="N1518">
        <v>252</v>
      </c>
      <c r="O1518">
        <v>252</v>
      </c>
      <c r="P1518">
        <v>252</v>
      </c>
      <c r="Q1518">
        <v>252</v>
      </c>
      <c r="R1518">
        <v>252</v>
      </c>
      <c r="S1518">
        <v>252</v>
      </c>
      <c r="T1518">
        <v>252</v>
      </c>
      <c r="U1518">
        <v>252</v>
      </c>
      <c r="V1518">
        <v>252</v>
      </c>
      <c r="W1518">
        <v>252</v>
      </c>
      <c r="X1518">
        <v>252</v>
      </c>
      <c r="Y1518">
        <v>252</v>
      </c>
      <c r="Z1518">
        <v>252</v>
      </c>
      <c r="AA1518">
        <v>252</v>
      </c>
      <c r="AC1518" s="180" t="str">
        <f t="shared" si="86"/>
        <v>828150-ONBE-34/36</v>
      </c>
      <c r="AD1518" s="181">
        <f>IF(B1518="NET","",IF(B1518="","",IFERROR(VLOOKUP(AC1518,EAN!$A:$B,2,FALSE),"MANGLER - MÅ OPPDATERE EAN-FANEN")))</f>
        <v>7048652326935</v>
      </c>
      <c r="AE1518" s="180">
        <f t="shared" si="83"/>
        <v>252</v>
      </c>
      <c r="AF1518" s="180">
        <f t="shared" si="84"/>
        <v>252</v>
      </c>
      <c r="AH1518" s="133">
        <f>IF(B1518="NET","",IFERROR(VLOOKUP(AD1518,'2) Order Form'!$W$9:$W$684,1,FALSE),"Ikke med I order form"))</f>
        <v>7048652326935</v>
      </c>
    </row>
    <row r="1519" spans="1:34" x14ac:dyDescent="0.2">
      <c r="A1519" s="155">
        <v>828157</v>
      </c>
      <c r="B1519" t="s">
        <v>292</v>
      </c>
      <c r="H1519" s="155">
        <v>202137</v>
      </c>
      <c r="I1519" s="155">
        <v>202137</v>
      </c>
      <c r="J1519" s="155">
        <v>202137</v>
      </c>
      <c r="K1519" s="155">
        <v>202137</v>
      </c>
      <c r="L1519" s="155">
        <v>202137</v>
      </c>
      <c r="M1519" s="155">
        <v>202137</v>
      </c>
      <c r="N1519" s="155">
        <v>202137</v>
      </c>
      <c r="O1519" s="155">
        <v>202137</v>
      </c>
      <c r="P1519" s="155">
        <v>202137</v>
      </c>
      <c r="Q1519" s="155">
        <v>202137</v>
      </c>
      <c r="R1519" s="155">
        <v>202137</v>
      </c>
      <c r="S1519" s="155">
        <v>202137</v>
      </c>
      <c r="T1519" s="155">
        <v>202137</v>
      </c>
      <c r="U1519" s="155">
        <v>202137</v>
      </c>
      <c r="V1519" s="155">
        <v>202137</v>
      </c>
      <c r="W1519" s="155">
        <v>202137</v>
      </c>
      <c r="X1519" s="155">
        <v>202137</v>
      </c>
      <c r="Y1519" s="155">
        <v>202137</v>
      </c>
      <c r="Z1519" s="155">
        <v>202137</v>
      </c>
      <c r="AA1519" s="155">
        <v>202137</v>
      </c>
      <c r="AC1519" s="180" t="str">
        <f t="shared" si="86"/>
        <v>828157-</v>
      </c>
      <c r="AD1519" s="181" t="str">
        <f>IF(B1519="NET","",IF(B1519="","",IFERROR(VLOOKUP(AC1519,EAN!$A:$B,2,FALSE),"MANGLER - MÅ OPPDATERE EAN-FANEN")))</f>
        <v/>
      </c>
      <c r="AE1519" s="180">
        <f t="shared" si="83"/>
        <v>202137</v>
      </c>
      <c r="AF1519" s="180">
        <f t="shared" si="84"/>
        <v>202137</v>
      </c>
      <c r="AH1519" s="133" t="str">
        <f>IF(B1519="NET","",IFERROR(VLOOKUP(AD1519,'2) Order Form'!$W$9:$W$684,1,FALSE),"Ikke med I order form"))</f>
        <v/>
      </c>
    </row>
    <row r="1520" spans="1:34" x14ac:dyDescent="0.2">
      <c r="A1520">
        <v>828157</v>
      </c>
      <c r="B1520" t="s">
        <v>807</v>
      </c>
      <c r="C1520" t="s">
        <v>4226</v>
      </c>
      <c r="D1520" t="s">
        <v>4309</v>
      </c>
      <c r="E1520" t="s">
        <v>4218</v>
      </c>
      <c r="F1520" t="s">
        <v>8</v>
      </c>
      <c r="G1520" t="s">
        <v>128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C1520" s="180" t="str">
        <f t="shared" si="86"/>
        <v>828157-78000-S</v>
      </c>
      <c r="AD1520" s="181" t="str">
        <f>IF(B1520="NET","",IF(B1520="","",IFERROR(VLOOKUP(AC1520,EAN!$A:$B,2,FALSE),"MANGLER - MÅ OPPDATERE EAN-FANEN")))</f>
        <v>MANGLER - MÅ OPPDATERE EAN-FANEN</v>
      </c>
      <c r="AE1520" s="180">
        <f t="shared" si="83"/>
        <v>0</v>
      </c>
      <c r="AF1520" s="180">
        <f t="shared" si="84"/>
        <v>0</v>
      </c>
      <c r="AH1520" s="133" t="str">
        <f>IF(B1520="NET","",IFERROR(VLOOKUP(AD1520,'2) Order Form'!$W$9:$W$684,1,FALSE),"Ikke med I order form"))</f>
        <v>Ikke med I order form</v>
      </c>
    </row>
    <row r="1521" spans="1:34" x14ac:dyDescent="0.2">
      <c r="A1521">
        <v>828157</v>
      </c>
      <c r="B1521" t="s">
        <v>807</v>
      </c>
      <c r="C1521" t="s">
        <v>4226</v>
      </c>
      <c r="D1521" t="s">
        <v>4310</v>
      </c>
      <c r="E1521" t="s">
        <v>4218</v>
      </c>
      <c r="F1521" t="s">
        <v>7</v>
      </c>
      <c r="G1521" t="s">
        <v>128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C1521" s="180" t="str">
        <f t="shared" si="86"/>
        <v>828157-78000-M</v>
      </c>
      <c r="AD1521" s="181" t="str">
        <f>IF(B1521="NET","",IF(B1521="","",IFERROR(VLOOKUP(AC1521,EAN!$A:$B,2,FALSE),"MANGLER - MÅ OPPDATERE EAN-FANEN")))</f>
        <v>MANGLER - MÅ OPPDATERE EAN-FANEN</v>
      </c>
      <c r="AE1521" s="180">
        <f t="shared" si="83"/>
        <v>0</v>
      </c>
      <c r="AF1521" s="180">
        <f t="shared" si="84"/>
        <v>0</v>
      </c>
      <c r="AH1521" s="133" t="str">
        <f>IF(B1521="NET","",IFERROR(VLOOKUP(AD1521,'2) Order Form'!$W$9:$W$684,1,FALSE),"Ikke med I order form"))</f>
        <v>Ikke med I order form</v>
      </c>
    </row>
    <row r="1522" spans="1:34" x14ac:dyDescent="0.2">
      <c r="A1522">
        <v>828157</v>
      </c>
      <c r="B1522" t="s">
        <v>807</v>
      </c>
      <c r="C1522" t="s">
        <v>4226</v>
      </c>
      <c r="D1522" t="s">
        <v>4311</v>
      </c>
      <c r="E1522" t="s">
        <v>4218</v>
      </c>
      <c r="F1522" t="s">
        <v>67</v>
      </c>
      <c r="G1522" t="s">
        <v>128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C1522" s="180" t="str">
        <f t="shared" si="86"/>
        <v>828157-78000-L</v>
      </c>
      <c r="AD1522" s="181" t="str">
        <f>IF(B1522="NET","",IF(B1522="","",IFERROR(VLOOKUP(AC1522,EAN!$A:$B,2,FALSE),"MANGLER - MÅ OPPDATERE EAN-FANEN")))</f>
        <v>MANGLER - MÅ OPPDATERE EAN-FANEN</v>
      </c>
      <c r="AE1522" s="180">
        <f t="shared" si="83"/>
        <v>0</v>
      </c>
      <c r="AF1522" s="180">
        <f t="shared" si="84"/>
        <v>0</v>
      </c>
      <c r="AH1522" s="133" t="str">
        <f>IF(B1522="NET","",IFERROR(VLOOKUP(AD1522,'2) Order Form'!$W$9:$W$684,1,FALSE),"Ikke med I order form"))</f>
        <v>Ikke med I order form</v>
      </c>
    </row>
    <row r="1523" spans="1:34" x14ac:dyDescent="0.2">
      <c r="A1523">
        <v>828157</v>
      </c>
      <c r="B1523" t="s">
        <v>807</v>
      </c>
      <c r="C1523" t="s">
        <v>4226</v>
      </c>
      <c r="D1523" t="s">
        <v>4312</v>
      </c>
      <c r="E1523" t="s">
        <v>4218</v>
      </c>
      <c r="F1523" t="s">
        <v>68</v>
      </c>
      <c r="G1523" t="s">
        <v>128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C1523" s="180" t="str">
        <f t="shared" si="86"/>
        <v>828157-78000-XL</v>
      </c>
      <c r="AD1523" s="181" t="str">
        <f>IF(B1523="NET","",IF(B1523="","",IFERROR(VLOOKUP(AC1523,EAN!$A:$B,2,FALSE),"MANGLER - MÅ OPPDATERE EAN-FANEN")))</f>
        <v>MANGLER - MÅ OPPDATERE EAN-FANEN</v>
      </c>
      <c r="AE1523" s="180">
        <f t="shared" si="83"/>
        <v>0</v>
      </c>
      <c r="AF1523" s="180">
        <f t="shared" si="84"/>
        <v>0</v>
      </c>
      <c r="AH1523" s="133" t="str">
        <f>IF(B1523="NET","",IFERROR(VLOOKUP(AD1523,'2) Order Form'!$W$9:$W$684,1,FALSE),"Ikke med I order form"))</f>
        <v>Ikke med I order form</v>
      </c>
    </row>
    <row r="1524" spans="1:34" x14ac:dyDescent="0.2">
      <c r="A1524">
        <v>828157</v>
      </c>
      <c r="B1524" t="s">
        <v>807</v>
      </c>
      <c r="C1524" t="s">
        <v>4226</v>
      </c>
      <c r="D1524" t="s">
        <v>212</v>
      </c>
      <c r="E1524" t="s">
        <v>204</v>
      </c>
      <c r="F1524" t="s">
        <v>8</v>
      </c>
      <c r="G1524" t="s">
        <v>401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C1524" s="180" t="str">
        <f t="shared" si="86"/>
        <v>828157-FOGRN-S</v>
      </c>
      <c r="AD1524" s="181">
        <f>IF(B1524="NET","",IF(B1524="","",IFERROR(VLOOKUP(AC1524,EAN!$A:$B,2,FALSE),"MANGLER - MÅ OPPDATERE EAN-FANEN")))</f>
        <v>7048652538758</v>
      </c>
      <c r="AE1524" s="180">
        <f t="shared" si="83"/>
        <v>0</v>
      </c>
      <c r="AF1524" s="180">
        <f t="shared" si="84"/>
        <v>0</v>
      </c>
      <c r="AH1524" s="133">
        <f>IF(B1524="NET","",IFERROR(VLOOKUP(AD1524,'2) Order Form'!$W$9:$W$684,1,FALSE),"Ikke med I order form"))</f>
        <v>7048652538758</v>
      </c>
    </row>
    <row r="1525" spans="1:34" x14ac:dyDescent="0.2">
      <c r="A1525">
        <v>828157</v>
      </c>
      <c r="B1525" t="s">
        <v>807</v>
      </c>
      <c r="C1525" t="s">
        <v>4226</v>
      </c>
      <c r="D1525" t="s">
        <v>213</v>
      </c>
      <c r="E1525" t="s">
        <v>204</v>
      </c>
      <c r="F1525" t="s">
        <v>7</v>
      </c>
      <c r="G1525" t="s">
        <v>401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C1525" s="180" t="str">
        <f t="shared" si="86"/>
        <v>828157-FOGRN-M</v>
      </c>
      <c r="AD1525" s="181">
        <f>IF(B1525="NET","",IF(B1525="","",IFERROR(VLOOKUP(AC1525,EAN!$A:$B,2,FALSE),"MANGLER - MÅ OPPDATERE EAN-FANEN")))</f>
        <v>7048652538741</v>
      </c>
      <c r="AE1525" s="180">
        <f t="shared" si="83"/>
        <v>0</v>
      </c>
      <c r="AF1525" s="180">
        <f t="shared" si="84"/>
        <v>0</v>
      </c>
      <c r="AH1525" s="133">
        <f>IF(B1525="NET","",IFERROR(VLOOKUP(AD1525,'2) Order Form'!$W$9:$W$684,1,FALSE),"Ikke med I order form"))</f>
        <v>7048652538741</v>
      </c>
    </row>
    <row r="1526" spans="1:34" x14ac:dyDescent="0.2">
      <c r="A1526">
        <v>828157</v>
      </c>
      <c r="B1526" t="s">
        <v>807</v>
      </c>
      <c r="C1526" t="s">
        <v>4226</v>
      </c>
      <c r="D1526" t="s">
        <v>214</v>
      </c>
      <c r="E1526" t="s">
        <v>204</v>
      </c>
      <c r="F1526" t="s">
        <v>67</v>
      </c>
      <c r="G1526" t="s">
        <v>401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C1526" s="180" t="str">
        <f t="shared" si="86"/>
        <v>828157-FOGRN-L</v>
      </c>
      <c r="AD1526" s="181">
        <f>IF(B1526="NET","",IF(B1526="","",IFERROR(VLOOKUP(AC1526,EAN!$A:$B,2,FALSE),"MANGLER - MÅ OPPDATERE EAN-FANEN")))</f>
        <v>7048652538734</v>
      </c>
      <c r="AE1526" s="180">
        <f t="shared" si="83"/>
        <v>0</v>
      </c>
      <c r="AF1526" s="180">
        <f t="shared" si="84"/>
        <v>0</v>
      </c>
      <c r="AH1526" s="133">
        <f>IF(B1526="NET","",IFERROR(VLOOKUP(AD1526,'2) Order Form'!$W$9:$W$684,1,FALSE),"Ikke med I order form"))</f>
        <v>7048652538734</v>
      </c>
    </row>
    <row r="1527" spans="1:34" x14ac:dyDescent="0.2">
      <c r="A1527">
        <v>828157</v>
      </c>
      <c r="B1527" t="s">
        <v>807</v>
      </c>
      <c r="C1527" t="s">
        <v>4226</v>
      </c>
      <c r="D1527" t="s">
        <v>215</v>
      </c>
      <c r="E1527" t="s">
        <v>204</v>
      </c>
      <c r="F1527" t="s">
        <v>68</v>
      </c>
      <c r="G1527" t="s">
        <v>401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C1527" s="180" t="str">
        <f t="shared" si="86"/>
        <v>828157-FOGRN-XL</v>
      </c>
      <c r="AD1527" s="181">
        <f>IF(B1527="NET","",IF(B1527="","",IFERROR(VLOOKUP(AC1527,EAN!$A:$B,2,FALSE),"MANGLER - MÅ OPPDATERE EAN-FANEN")))</f>
        <v>7048652538765</v>
      </c>
      <c r="AE1527" s="180">
        <f t="shared" si="83"/>
        <v>0</v>
      </c>
      <c r="AF1527" s="180">
        <f t="shared" si="84"/>
        <v>0</v>
      </c>
      <c r="AH1527" s="133">
        <f>IF(B1527="NET","",IFERROR(VLOOKUP(AD1527,'2) Order Form'!$W$9:$W$684,1,FALSE),"Ikke med I order form"))</f>
        <v>7048652538765</v>
      </c>
    </row>
    <row r="1528" spans="1:34" x14ac:dyDescent="0.2">
      <c r="A1528">
        <v>828157</v>
      </c>
      <c r="B1528" t="s">
        <v>807</v>
      </c>
      <c r="C1528" t="s">
        <v>4226</v>
      </c>
      <c r="D1528" t="s">
        <v>166</v>
      </c>
      <c r="E1528" t="s">
        <v>93</v>
      </c>
      <c r="F1528" t="s">
        <v>8</v>
      </c>
      <c r="G1528" t="s">
        <v>128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C1528" s="180" t="str">
        <f t="shared" si="86"/>
        <v>828157-SEGRY-S</v>
      </c>
      <c r="AD1528" s="181">
        <f>IF(B1528="NET","",IF(B1528="","",IFERROR(VLOOKUP(AC1528,EAN!$A:$B,2,FALSE),"MANGLER - MÅ OPPDATERE EAN-FANEN")))</f>
        <v>7048652538796</v>
      </c>
      <c r="AE1528" s="180">
        <f t="shared" si="83"/>
        <v>0</v>
      </c>
      <c r="AF1528" s="180">
        <f t="shared" si="84"/>
        <v>0</v>
      </c>
      <c r="AH1528" s="133">
        <f>IF(B1528="NET","",IFERROR(VLOOKUP(AD1528,'2) Order Form'!$W$9:$W$684,1,FALSE),"Ikke med I order form"))</f>
        <v>7048652538796</v>
      </c>
    </row>
    <row r="1529" spans="1:34" x14ac:dyDescent="0.2">
      <c r="A1529">
        <v>828157</v>
      </c>
      <c r="B1529" t="s">
        <v>807</v>
      </c>
      <c r="C1529" t="s">
        <v>4226</v>
      </c>
      <c r="D1529" t="s">
        <v>167</v>
      </c>
      <c r="E1529" t="s">
        <v>93</v>
      </c>
      <c r="F1529" t="s">
        <v>7</v>
      </c>
      <c r="G1529" t="s">
        <v>128</v>
      </c>
      <c r="H1529">
        <v>22</v>
      </c>
      <c r="I1529">
        <v>22</v>
      </c>
      <c r="J1529">
        <v>22</v>
      </c>
      <c r="K1529">
        <v>22</v>
      </c>
      <c r="L1529">
        <v>22</v>
      </c>
      <c r="M1529">
        <v>22</v>
      </c>
      <c r="N1529">
        <v>22</v>
      </c>
      <c r="O1529">
        <v>22</v>
      </c>
      <c r="P1529">
        <v>22</v>
      </c>
      <c r="Q1529">
        <v>22</v>
      </c>
      <c r="R1529">
        <v>22</v>
      </c>
      <c r="S1529">
        <v>22</v>
      </c>
      <c r="T1529">
        <v>22</v>
      </c>
      <c r="U1529">
        <v>22</v>
      </c>
      <c r="V1529">
        <v>22</v>
      </c>
      <c r="W1529">
        <v>22</v>
      </c>
      <c r="X1529">
        <v>22</v>
      </c>
      <c r="Y1529">
        <v>22</v>
      </c>
      <c r="Z1529">
        <v>22</v>
      </c>
      <c r="AA1529">
        <v>22</v>
      </c>
      <c r="AC1529" s="180" t="str">
        <f t="shared" si="86"/>
        <v>828157-SEGRY-M</v>
      </c>
      <c r="AD1529" s="181">
        <f>IF(B1529="NET","",IF(B1529="","",IFERROR(VLOOKUP(AC1529,EAN!$A:$B,2,FALSE),"MANGLER - MÅ OPPDATERE EAN-FANEN")))</f>
        <v>7048652538789</v>
      </c>
      <c r="AE1529" s="180">
        <f t="shared" si="83"/>
        <v>22</v>
      </c>
      <c r="AF1529" s="180">
        <f t="shared" si="84"/>
        <v>22</v>
      </c>
      <c r="AH1529" s="133">
        <f>IF(B1529="NET","",IFERROR(VLOOKUP(AD1529,'2) Order Form'!$W$9:$W$684,1,FALSE),"Ikke med I order form"))</f>
        <v>7048652538789</v>
      </c>
    </row>
    <row r="1530" spans="1:34" x14ac:dyDescent="0.2">
      <c r="A1530">
        <v>828157</v>
      </c>
      <c r="B1530" t="s">
        <v>807</v>
      </c>
      <c r="C1530" t="s">
        <v>4226</v>
      </c>
      <c r="D1530" t="s">
        <v>168</v>
      </c>
      <c r="E1530" t="s">
        <v>93</v>
      </c>
      <c r="F1530" t="s">
        <v>67</v>
      </c>
      <c r="G1530" t="s">
        <v>128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C1530" s="180" t="str">
        <f t="shared" si="86"/>
        <v>828157-SEGRY-L</v>
      </c>
      <c r="AD1530" s="181">
        <f>IF(B1530="NET","",IF(B1530="","",IFERROR(VLOOKUP(AC1530,EAN!$A:$B,2,FALSE),"MANGLER - MÅ OPPDATERE EAN-FANEN")))</f>
        <v>7048652538772</v>
      </c>
      <c r="AE1530" s="180">
        <f t="shared" si="83"/>
        <v>0</v>
      </c>
      <c r="AF1530" s="180">
        <f t="shared" si="84"/>
        <v>0</v>
      </c>
      <c r="AH1530" s="133">
        <f>IF(B1530="NET","",IFERROR(VLOOKUP(AD1530,'2) Order Form'!$W$9:$W$684,1,FALSE),"Ikke med I order form"))</f>
        <v>7048652538772</v>
      </c>
    </row>
    <row r="1531" spans="1:34" x14ac:dyDescent="0.2">
      <c r="A1531">
        <v>828157</v>
      </c>
      <c r="B1531" t="s">
        <v>807</v>
      </c>
      <c r="C1531" t="s">
        <v>4226</v>
      </c>
      <c r="D1531" t="s">
        <v>169</v>
      </c>
      <c r="E1531" t="s">
        <v>93</v>
      </c>
      <c r="F1531" t="s">
        <v>68</v>
      </c>
      <c r="G1531" t="s">
        <v>128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C1531" s="180" t="str">
        <f t="shared" si="86"/>
        <v>828157-SEGRY-XL</v>
      </c>
      <c r="AD1531" s="181">
        <f>IF(B1531="NET","",IF(B1531="","",IFERROR(VLOOKUP(AC1531,EAN!$A:$B,2,FALSE),"MANGLER - MÅ OPPDATERE EAN-FANEN")))</f>
        <v>7048652538802</v>
      </c>
      <c r="AE1531" s="180">
        <f t="shared" si="83"/>
        <v>0</v>
      </c>
      <c r="AF1531" s="180">
        <f t="shared" si="84"/>
        <v>0</v>
      </c>
      <c r="AH1531" s="133">
        <f>IF(B1531="NET","",IFERROR(VLOOKUP(AD1531,'2) Order Form'!$W$9:$W$684,1,FALSE),"Ikke med I order form"))</f>
        <v>7048652538802</v>
      </c>
    </row>
    <row r="1532" spans="1:34" x14ac:dyDescent="0.2">
      <c r="A1532" s="155">
        <v>828158</v>
      </c>
      <c r="B1532" t="s">
        <v>292</v>
      </c>
      <c r="H1532" s="155">
        <v>202137</v>
      </c>
      <c r="I1532" s="155">
        <v>202137</v>
      </c>
      <c r="J1532" s="155">
        <v>202137</v>
      </c>
      <c r="K1532" s="155">
        <v>202137</v>
      </c>
      <c r="L1532" s="155">
        <v>202137</v>
      </c>
      <c r="M1532" s="155">
        <v>202137</v>
      </c>
      <c r="N1532" s="155">
        <v>202137</v>
      </c>
      <c r="O1532" s="155">
        <v>202137</v>
      </c>
      <c r="P1532" s="155">
        <v>202137</v>
      </c>
      <c r="Q1532" s="155">
        <v>202137</v>
      </c>
      <c r="R1532" s="155">
        <v>202137</v>
      </c>
      <c r="S1532" s="155">
        <v>202137</v>
      </c>
      <c r="T1532" s="155">
        <v>202137</v>
      </c>
      <c r="U1532" s="155">
        <v>202137</v>
      </c>
      <c r="V1532" s="155">
        <v>202137</v>
      </c>
      <c r="W1532" s="155">
        <v>202137</v>
      </c>
      <c r="X1532" s="155">
        <v>202137</v>
      </c>
      <c r="Y1532" s="155">
        <v>202137</v>
      </c>
      <c r="Z1532" s="155">
        <v>202137</v>
      </c>
      <c r="AA1532" s="155">
        <v>202137</v>
      </c>
      <c r="AC1532" s="180" t="str">
        <f t="shared" si="86"/>
        <v>828158-</v>
      </c>
      <c r="AD1532" s="181" t="str">
        <f>IF(B1532="NET","",IF(B1532="","",IFERROR(VLOOKUP(AC1532,EAN!$A:$B,2,FALSE),"MANGLER - MÅ OPPDATERE EAN-FANEN")))</f>
        <v/>
      </c>
      <c r="AE1532" s="180">
        <f t="shared" si="83"/>
        <v>202137</v>
      </c>
      <c r="AF1532" s="180">
        <f t="shared" si="84"/>
        <v>202137</v>
      </c>
      <c r="AH1532" s="133" t="str">
        <f>IF(B1532="NET","",IFERROR(VLOOKUP(AD1532,'2) Order Form'!$W$9:$W$684,1,FALSE),"Ikke med I order form"))</f>
        <v/>
      </c>
    </row>
    <row r="1533" spans="1:34" x14ac:dyDescent="0.2">
      <c r="A1533">
        <v>828158</v>
      </c>
      <c r="B1533" t="s">
        <v>808</v>
      </c>
      <c r="C1533" t="s">
        <v>4226</v>
      </c>
      <c r="D1533" t="s">
        <v>2209</v>
      </c>
      <c r="E1533" t="s">
        <v>2210</v>
      </c>
      <c r="F1533" t="s">
        <v>8</v>
      </c>
      <c r="G1533" t="s">
        <v>128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C1533" s="180" t="str">
        <f t="shared" si="86"/>
        <v>828158-88002-S</v>
      </c>
      <c r="AD1533" s="181" t="str">
        <f>IF(B1533="NET","",IF(B1533="","",IFERROR(VLOOKUP(AC1533,EAN!$A:$B,2,FALSE),"MANGLER - MÅ OPPDATERE EAN-FANEN")))</f>
        <v>MANGLER - MÅ OPPDATERE EAN-FANEN</v>
      </c>
      <c r="AE1533" s="180">
        <f t="shared" si="83"/>
        <v>0</v>
      </c>
      <c r="AF1533" s="180">
        <f t="shared" si="84"/>
        <v>0</v>
      </c>
      <c r="AH1533" s="133" t="str">
        <f>IF(B1533="NET","",IFERROR(VLOOKUP(AD1533,'2) Order Form'!$W$9:$W$684,1,FALSE),"Ikke med I order form"))</f>
        <v>Ikke med I order form</v>
      </c>
    </row>
    <row r="1534" spans="1:34" x14ac:dyDescent="0.2">
      <c r="A1534">
        <v>828158</v>
      </c>
      <c r="B1534" t="s">
        <v>808</v>
      </c>
      <c r="C1534" t="s">
        <v>4226</v>
      </c>
      <c r="D1534" t="s">
        <v>2211</v>
      </c>
      <c r="E1534" t="s">
        <v>2210</v>
      </c>
      <c r="F1534" t="s">
        <v>7</v>
      </c>
      <c r="G1534" t="s">
        <v>128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C1534" s="180" t="str">
        <f t="shared" si="86"/>
        <v>828158-88002-M</v>
      </c>
      <c r="AD1534" s="181" t="str">
        <f>IF(B1534="NET","",IF(B1534="","",IFERROR(VLOOKUP(AC1534,EAN!$A:$B,2,FALSE),"MANGLER - MÅ OPPDATERE EAN-FANEN")))</f>
        <v>MANGLER - MÅ OPPDATERE EAN-FANEN</v>
      </c>
      <c r="AE1534" s="180">
        <f t="shared" si="83"/>
        <v>0</v>
      </c>
      <c r="AF1534" s="180">
        <f t="shared" si="84"/>
        <v>0</v>
      </c>
      <c r="AH1534" s="133" t="str">
        <f>IF(B1534="NET","",IFERROR(VLOOKUP(AD1534,'2) Order Form'!$W$9:$W$684,1,FALSE),"Ikke med I order form"))</f>
        <v>Ikke med I order form</v>
      </c>
    </row>
    <row r="1535" spans="1:34" x14ac:dyDescent="0.2">
      <c r="A1535">
        <v>828158</v>
      </c>
      <c r="B1535" t="s">
        <v>808</v>
      </c>
      <c r="C1535" t="s">
        <v>4226</v>
      </c>
      <c r="D1535" t="s">
        <v>2212</v>
      </c>
      <c r="E1535" t="s">
        <v>2210</v>
      </c>
      <c r="F1535" t="s">
        <v>67</v>
      </c>
      <c r="G1535" t="s">
        <v>128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C1535" s="180" t="str">
        <f t="shared" si="86"/>
        <v>828158-88002-L</v>
      </c>
      <c r="AD1535" s="181" t="str">
        <f>IF(B1535="NET","",IF(B1535="","",IFERROR(VLOOKUP(AC1535,EAN!$A:$B,2,FALSE),"MANGLER - MÅ OPPDATERE EAN-FANEN")))</f>
        <v>MANGLER - MÅ OPPDATERE EAN-FANEN</v>
      </c>
      <c r="AE1535" s="180">
        <f t="shared" si="83"/>
        <v>0</v>
      </c>
      <c r="AF1535" s="180">
        <f t="shared" si="84"/>
        <v>0</v>
      </c>
      <c r="AH1535" s="133" t="str">
        <f>IF(B1535="NET","",IFERROR(VLOOKUP(AD1535,'2) Order Form'!$W$9:$W$684,1,FALSE),"Ikke med I order form"))</f>
        <v>Ikke med I order form</v>
      </c>
    </row>
    <row r="1536" spans="1:34" x14ac:dyDescent="0.2">
      <c r="A1536">
        <v>828158</v>
      </c>
      <c r="B1536" t="s">
        <v>808</v>
      </c>
      <c r="C1536" t="s">
        <v>4226</v>
      </c>
      <c r="D1536" t="s">
        <v>2213</v>
      </c>
      <c r="E1536" t="s">
        <v>2210</v>
      </c>
      <c r="F1536" t="s">
        <v>68</v>
      </c>
      <c r="G1536" t="s">
        <v>128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C1536" s="180" t="str">
        <f t="shared" si="86"/>
        <v>828158-88002-XL</v>
      </c>
      <c r="AD1536" s="181" t="str">
        <f>IF(B1536="NET","",IF(B1536="","",IFERROR(VLOOKUP(AC1536,EAN!$A:$B,2,FALSE),"MANGLER - MÅ OPPDATERE EAN-FANEN")))</f>
        <v>MANGLER - MÅ OPPDATERE EAN-FANEN</v>
      </c>
      <c r="AE1536" s="180">
        <f t="shared" si="83"/>
        <v>0</v>
      </c>
      <c r="AF1536" s="180">
        <f t="shared" si="84"/>
        <v>0</v>
      </c>
      <c r="AH1536" s="133" t="str">
        <f>IF(B1536="NET","",IFERROR(VLOOKUP(AD1536,'2) Order Form'!$W$9:$W$684,1,FALSE),"Ikke med I order form"))</f>
        <v>Ikke med I order form</v>
      </c>
    </row>
    <row r="1537" spans="1:34" x14ac:dyDescent="0.2">
      <c r="A1537">
        <v>828158</v>
      </c>
      <c r="B1537" t="s">
        <v>808</v>
      </c>
      <c r="C1537" t="s">
        <v>4226</v>
      </c>
      <c r="D1537" t="s">
        <v>142</v>
      </c>
      <c r="E1537" t="s">
        <v>94</v>
      </c>
      <c r="F1537" t="s">
        <v>8</v>
      </c>
      <c r="G1537" t="s">
        <v>128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C1537" s="180" t="str">
        <f t="shared" si="86"/>
        <v>828158-BLACK-S</v>
      </c>
      <c r="AD1537" s="181">
        <f>IF(B1537="NET","",IF(B1537="","",IFERROR(VLOOKUP(AC1537,EAN!$A:$B,2,FALSE),"MANGLER - MÅ OPPDATERE EAN-FANEN")))</f>
        <v>7048652537997</v>
      </c>
      <c r="AE1537" s="180">
        <f t="shared" si="83"/>
        <v>0</v>
      </c>
      <c r="AF1537" s="180">
        <f t="shared" si="84"/>
        <v>0</v>
      </c>
      <c r="AH1537" s="133">
        <f>IF(B1537="NET","",IFERROR(VLOOKUP(AD1537,'2) Order Form'!$W$9:$W$684,1,FALSE),"Ikke med I order form"))</f>
        <v>7048652537997</v>
      </c>
    </row>
    <row r="1538" spans="1:34" x14ac:dyDescent="0.2">
      <c r="A1538">
        <v>828158</v>
      </c>
      <c r="B1538" t="s">
        <v>808</v>
      </c>
      <c r="C1538" t="s">
        <v>4226</v>
      </c>
      <c r="D1538" t="s">
        <v>143</v>
      </c>
      <c r="E1538" t="s">
        <v>94</v>
      </c>
      <c r="F1538" t="s">
        <v>7</v>
      </c>
      <c r="G1538" t="s">
        <v>128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C1538" s="180" t="str">
        <f t="shared" si="86"/>
        <v>828158-BLACK-M</v>
      </c>
      <c r="AD1538" s="181">
        <f>IF(B1538="NET","",IF(B1538="","",IFERROR(VLOOKUP(AC1538,EAN!$A:$B,2,FALSE),"MANGLER - MÅ OPPDATERE EAN-FANEN")))</f>
        <v>7048652537980</v>
      </c>
      <c r="AE1538" s="180">
        <f t="shared" si="83"/>
        <v>0</v>
      </c>
      <c r="AF1538" s="180">
        <f t="shared" si="84"/>
        <v>0</v>
      </c>
      <c r="AH1538" s="133">
        <f>IF(B1538="NET","",IFERROR(VLOOKUP(AD1538,'2) Order Form'!$W$9:$W$684,1,FALSE),"Ikke med I order form"))</f>
        <v>7048652537980</v>
      </c>
    </row>
    <row r="1539" spans="1:34" x14ac:dyDescent="0.2">
      <c r="A1539">
        <v>828158</v>
      </c>
      <c r="B1539" t="s">
        <v>808</v>
      </c>
      <c r="C1539" t="s">
        <v>4226</v>
      </c>
      <c r="D1539" t="s">
        <v>144</v>
      </c>
      <c r="E1539" t="s">
        <v>94</v>
      </c>
      <c r="F1539" t="s">
        <v>67</v>
      </c>
      <c r="G1539" t="s">
        <v>128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C1539" s="180" t="str">
        <f t="shared" si="86"/>
        <v>828158-BLACK-L</v>
      </c>
      <c r="AD1539" s="181">
        <f>IF(B1539="NET","",IF(B1539="","",IFERROR(VLOOKUP(AC1539,EAN!$A:$B,2,FALSE),"MANGLER - MÅ OPPDATERE EAN-FANEN")))</f>
        <v>7048652537973</v>
      </c>
      <c r="AE1539" s="180">
        <f t="shared" si="83"/>
        <v>0</v>
      </c>
      <c r="AF1539" s="180">
        <f t="shared" si="84"/>
        <v>0</v>
      </c>
      <c r="AH1539" s="133">
        <f>IF(B1539="NET","",IFERROR(VLOOKUP(AD1539,'2) Order Form'!$W$9:$W$684,1,FALSE),"Ikke med I order form"))</f>
        <v>7048652537973</v>
      </c>
    </row>
    <row r="1540" spans="1:34" x14ac:dyDescent="0.2">
      <c r="A1540">
        <v>828158</v>
      </c>
      <c r="B1540" t="s">
        <v>808</v>
      </c>
      <c r="C1540" t="s">
        <v>4226</v>
      </c>
      <c r="D1540" t="s">
        <v>145</v>
      </c>
      <c r="E1540" t="s">
        <v>94</v>
      </c>
      <c r="F1540" t="s">
        <v>68</v>
      </c>
      <c r="G1540" t="s">
        <v>128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C1540" s="180" t="str">
        <f t="shared" si="86"/>
        <v>828158-BLACK-XL</v>
      </c>
      <c r="AD1540" s="181">
        <f>IF(B1540="NET","",IF(B1540="","",IFERROR(VLOOKUP(AC1540,EAN!$A:$B,2,FALSE),"MANGLER - MÅ OPPDATERE EAN-FANEN")))</f>
        <v>7048652538000</v>
      </c>
      <c r="AE1540" s="180">
        <f t="shared" si="83"/>
        <v>0</v>
      </c>
      <c r="AF1540" s="180">
        <f t="shared" si="84"/>
        <v>0</v>
      </c>
      <c r="AH1540" s="133">
        <f>IF(B1540="NET","",IFERROR(VLOOKUP(AD1540,'2) Order Form'!$W$9:$W$684,1,FALSE),"Ikke med I order form"))</f>
        <v>7048652538000</v>
      </c>
    </row>
    <row r="1541" spans="1:34" x14ac:dyDescent="0.2">
      <c r="A1541">
        <v>828158</v>
      </c>
      <c r="B1541" t="s">
        <v>808</v>
      </c>
      <c r="C1541" t="s">
        <v>4226</v>
      </c>
      <c r="D1541" t="s">
        <v>212</v>
      </c>
      <c r="E1541" t="s">
        <v>204</v>
      </c>
      <c r="F1541" t="s">
        <v>8</v>
      </c>
      <c r="G1541" t="s">
        <v>401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C1541" s="180" t="str">
        <f t="shared" si="86"/>
        <v>828158-FOGRN-S</v>
      </c>
      <c r="AD1541" s="181">
        <f>IF(B1541="NET","",IF(B1541="","",IFERROR(VLOOKUP(AC1541,EAN!$A:$B,2,FALSE),"MANGLER - MÅ OPPDATERE EAN-FANEN")))</f>
        <v>7048652538031</v>
      </c>
      <c r="AE1541" s="180">
        <f t="shared" si="83"/>
        <v>0</v>
      </c>
      <c r="AF1541" s="180">
        <f t="shared" si="84"/>
        <v>0</v>
      </c>
      <c r="AH1541" s="133">
        <f>IF(B1541="NET","",IFERROR(VLOOKUP(AD1541,'2) Order Form'!$W$9:$W$684,1,FALSE),"Ikke med I order form"))</f>
        <v>7048652538031</v>
      </c>
    </row>
    <row r="1542" spans="1:34" x14ac:dyDescent="0.2">
      <c r="A1542">
        <v>828158</v>
      </c>
      <c r="B1542" t="s">
        <v>808</v>
      </c>
      <c r="C1542" t="s">
        <v>4226</v>
      </c>
      <c r="D1542" t="s">
        <v>213</v>
      </c>
      <c r="E1542" t="s">
        <v>204</v>
      </c>
      <c r="F1542" t="s">
        <v>7</v>
      </c>
      <c r="G1542" t="s">
        <v>401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C1542" s="180" t="str">
        <f t="shared" si="86"/>
        <v>828158-FOGRN-M</v>
      </c>
      <c r="AD1542" s="181">
        <f>IF(B1542="NET","",IF(B1542="","",IFERROR(VLOOKUP(AC1542,EAN!$A:$B,2,FALSE),"MANGLER - MÅ OPPDATERE EAN-FANEN")))</f>
        <v>7048652538024</v>
      </c>
      <c r="AE1542" s="180">
        <f t="shared" ref="AE1542:AE1605" si="87">H1542</f>
        <v>0</v>
      </c>
      <c r="AF1542" s="180">
        <f t="shared" ref="AF1542:AF1605" si="88">AA1542</f>
        <v>0</v>
      </c>
      <c r="AH1542" s="133">
        <f>IF(B1542="NET","",IFERROR(VLOOKUP(AD1542,'2) Order Form'!$W$9:$W$684,1,FALSE),"Ikke med I order form"))</f>
        <v>7048652538024</v>
      </c>
    </row>
    <row r="1543" spans="1:34" x14ac:dyDescent="0.2">
      <c r="A1543">
        <v>828158</v>
      </c>
      <c r="B1543" t="s">
        <v>808</v>
      </c>
      <c r="C1543" t="s">
        <v>4226</v>
      </c>
      <c r="D1543" t="s">
        <v>214</v>
      </c>
      <c r="E1543" t="s">
        <v>204</v>
      </c>
      <c r="F1543" t="s">
        <v>67</v>
      </c>
      <c r="G1543" t="s">
        <v>401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C1543" s="180" t="str">
        <f t="shared" si="86"/>
        <v>828158-FOGRN-L</v>
      </c>
      <c r="AD1543" s="181">
        <f>IF(B1543="NET","",IF(B1543="","",IFERROR(VLOOKUP(AC1543,EAN!$A:$B,2,FALSE),"MANGLER - MÅ OPPDATERE EAN-FANEN")))</f>
        <v>7048652538017</v>
      </c>
      <c r="AE1543" s="180">
        <f t="shared" si="87"/>
        <v>0</v>
      </c>
      <c r="AF1543" s="180">
        <f t="shared" si="88"/>
        <v>0</v>
      </c>
      <c r="AH1543" s="133">
        <f>IF(B1543="NET","",IFERROR(VLOOKUP(AD1543,'2) Order Form'!$W$9:$W$684,1,FALSE),"Ikke med I order form"))</f>
        <v>7048652538017</v>
      </c>
    </row>
    <row r="1544" spans="1:34" x14ac:dyDescent="0.2">
      <c r="A1544">
        <v>828158</v>
      </c>
      <c r="B1544" t="s">
        <v>808</v>
      </c>
      <c r="C1544" t="s">
        <v>4226</v>
      </c>
      <c r="D1544" t="s">
        <v>215</v>
      </c>
      <c r="E1544" t="s">
        <v>204</v>
      </c>
      <c r="F1544" t="s">
        <v>68</v>
      </c>
      <c r="G1544" t="s">
        <v>401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C1544" s="180" t="str">
        <f t="shared" si="86"/>
        <v>828158-FOGRN-XL</v>
      </c>
      <c r="AD1544" s="181">
        <f>IF(B1544="NET","",IF(B1544="","",IFERROR(VLOOKUP(AC1544,EAN!$A:$B,2,FALSE),"MANGLER - MÅ OPPDATERE EAN-FANEN")))</f>
        <v>7048652538048</v>
      </c>
      <c r="AE1544" s="180">
        <f t="shared" si="87"/>
        <v>0</v>
      </c>
      <c r="AF1544" s="180">
        <f t="shared" si="88"/>
        <v>0</v>
      </c>
      <c r="AH1544" s="133">
        <f>IF(B1544="NET","",IFERROR(VLOOKUP(AD1544,'2) Order Form'!$W$9:$W$684,1,FALSE),"Ikke med I order form"))</f>
        <v>7048652538048</v>
      </c>
    </row>
    <row r="1545" spans="1:34" x14ac:dyDescent="0.2">
      <c r="A1545" s="155">
        <v>828159</v>
      </c>
      <c r="B1545" t="s">
        <v>292</v>
      </c>
      <c r="H1545" s="155">
        <v>202137</v>
      </c>
      <c r="I1545" s="155">
        <v>202137</v>
      </c>
      <c r="J1545" s="155">
        <v>202137</v>
      </c>
      <c r="K1545" s="155">
        <v>202137</v>
      </c>
      <c r="L1545" s="155">
        <v>202137</v>
      </c>
      <c r="M1545" s="155">
        <v>202137</v>
      </c>
      <c r="N1545" s="155">
        <v>202137</v>
      </c>
      <c r="O1545" s="155">
        <v>202137</v>
      </c>
      <c r="P1545" s="155">
        <v>202137</v>
      </c>
      <c r="Q1545" s="155">
        <v>202137</v>
      </c>
      <c r="R1545" s="155">
        <v>202137</v>
      </c>
      <c r="S1545" s="155">
        <v>202137</v>
      </c>
      <c r="T1545" s="155">
        <v>202137</v>
      </c>
      <c r="U1545" s="155">
        <v>202137</v>
      </c>
      <c r="V1545" s="155">
        <v>202137</v>
      </c>
      <c r="W1545" s="155">
        <v>202137</v>
      </c>
      <c r="X1545" s="155">
        <v>202137</v>
      </c>
      <c r="Y1545" s="155">
        <v>202137</v>
      </c>
      <c r="Z1545" s="155">
        <v>202137</v>
      </c>
      <c r="AA1545" s="155">
        <v>202137</v>
      </c>
      <c r="AC1545" s="180" t="str">
        <f t="shared" si="86"/>
        <v>828159-</v>
      </c>
      <c r="AD1545" s="181" t="str">
        <f>IF(B1545="NET","",IF(B1545="","",IFERROR(VLOOKUP(AC1545,EAN!$A:$B,2,FALSE),"MANGLER - MÅ OPPDATERE EAN-FANEN")))</f>
        <v/>
      </c>
      <c r="AE1545" s="180">
        <f t="shared" si="87"/>
        <v>202137</v>
      </c>
      <c r="AF1545" s="180">
        <f t="shared" si="88"/>
        <v>202137</v>
      </c>
      <c r="AH1545" s="133" t="str">
        <f>IF(B1545="NET","",IFERROR(VLOOKUP(AD1545,'2) Order Form'!$W$9:$W$684,1,FALSE),"Ikke med I order form"))</f>
        <v/>
      </c>
    </row>
    <row r="1546" spans="1:34" x14ac:dyDescent="0.2">
      <c r="A1546">
        <v>828159</v>
      </c>
      <c r="B1546" t="s">
        <v>809</v>
      </c>
      <c r="C1546" t="s">
        <v>4226</v>
      </c>
      <c r="D1546" t="s">
        <v>146</v>
      </c>
      <c r="E1546" t="s">
        <v>94</v>
      </c>
      <c r="F1546" t="s">
        <v>69</v>
      </c>
      <c r="G1546" t="s">
        <v>128</v>
      </c>
      <c r="H1546">
        <v>1</v>
      </c>
      <c r="I1546">
        <v>1</v>
      </c>
      <c r="J1546">
        <v>1</v>
      </c>
      <c r="K1546">
        <v>1</v>
      </c>
      <c r="L1546">
        <v>1</v>
      </c>
      <c r="M1546">
        <v>1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C1546" s="180" t="str">
        <f t="shared" si="86"/>
        <v>828159-BLACK-XS</v>
      </c>
      <c r="AD1546" s="181">
        <f>IF(B1546="NET","",IF(B1546="","",IFERROR(VLOOKUP(AC1546,EAN!$A:$B,2,FALSE),"MANGLER - MÅ OPPDATERE EAN-FANEN")))</f>
        <v>7048652537843</v>
      </c>
      <c r="AE1546" s="180">
        <f t="shared" si="87"/>
        <v>1</v>
      </c>
      <c r="AF1546" s="180">
        <f t="shared" si="88"/>
        <v>1</v>
      </c>
      <c r="AH1546" s="133">
        <f>IF(B1546="NET","",IFERROR(VLOOKUP(AD1546,'2) Order Form'!$W$9:$W$684,1,FALSE),"Ikke med I order form"))</f>
        <v>7048652537843</v>
      </c>
    </row>
    <row r="1547" spans="1:34" x14ac:dyDescent="0.2">
      <c r="A1547">
        <v>828159</v>
      </c>
      <c r="B1547" t="s">
        <v>809</v>
      </c>
      <c r="C1547" t="s">
        <v>4226</v>
      </c>
      <c r="D1547" t="s">
        <v>142</v>
      </c>
      <c r="E1547" t="s">
        <v>94</v>
      </c>
      <c r="F1547" t="s">
        <v>8</v>
      </c>
      <c r="G1547" t="s">
        <v>128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C1547" s="180" t="str">
        <f t="shared" si="86"/>
        <v>828159-BLACK-S</v>
      </c>
      <c r="AD1547" s="181">
        <f>IF(B1547="NET","",IF(B1547="","",IFERROR(VLOOKUP(AC1547,EAN!$A:$B,2,FALSE),"MANGLER - MÅ OPPDATERE EAN-FANEN")))</f>
        <v>7048652537836</v>
      </c>
      <c r="AE1547" s="180">
        <f t="shared" si="87"/>
        <v>0</v>
      </c>
      <c r="AF1547" s="180">
        <f t="shared" si="88"/>
        <v>0</v>
      </c>
      <c r="AH1547" s="133">
        <f>IF(B1547="NET","",IFERROR(VLOOKUP(AD1547,'2) Order Form'!$W$9:$W$684,1,FALSE),"Ikke med I order form"))</f>
        <v>7048652537836</v>
      </c>
    </row>
    <row r="1548" spans="1:34" x14ac:dyDescent="0.2">
      <c r="A1548">
        <v>828159</v>
      </c>
      <c r="B1548" t="s">
        <v>809</v>
      </c>
      <c r="C1548" t="s">
        <v>4226</v>
      </c>
      <c r="D1548" t="s">
        <v>143</v>
      </c>
      <c r="E1548" t="s">
        <v>94</v>
      </c>
      <c r="F1548" t="s">
        <v>7</v>
      </c>
      <c r="G1548" t="s">
        <v>128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C1548" s="180" t="str">
        <f t="shared" si="86"/>
        <v>828159-BLACK-M</v>
      </c>
      <c r="AD1548" s="181">
        <f>IF(B1548="NET","",IF(B1548="","",IFERROR(VLOOKUP(AC1548,EAN!$A:$B,2,FALSE),"MANGLER - MÅ OPPDATERE EAN-FANEN")))</f>
        <v>7048652537829</v>
      </c>
      <c r="AE1548" s="180">
        <f t="shared" si="87"/>
        <v>0</v>
      </c>
      <c r="AF1548" s="180">
        <f t="shared" si="88"/>
        <v>0</v>
      </c>
      <c r="AH1548" s="133">
        <f>IF(B1548="NET","",IFERROR(VLOOKUP(AD1548,'2) Order Form'!$W$9:$W$684,1,FALSE),"Ikke med I order form"))</f>
        <v>7048652537829</v>
      </c>
    </row>
    <row r="1549" spans="1:34" x14ac:dyDescent="0.2">
      <c r="A1549">
        <v>828159</v>
      </c>
      <c r="B1549" t="s">
        <v>809</v>
      </c>
      <c r="C1549" t="s">
        <v>4226</v>
      </c>
      <c r="D1549" t="s">
        <v>144</v>
      </c>
      <c r="E1549" t="s">
        <v>94</v>
      </c>
      <c r="F1549" t="s">
        <v>67</v>
      </c>
      <c r="G1549" t="s">
        <v>128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C1549" s="180" t="str">
        <f t="shared" si="86"/>
        <v>828159-BLACK-L</v>
      </c>
      <c r="AD1549" s="181">
        <f>IF(B1549="NET","",IF(B1549="","",IFERROR(VLOOKUP(AC1549,EAN!$A:$B,2,FALSE),"MANGLER - MÅ OPPDATERE EAN-FANEN")))</f>
        <v>7048652537812</v>
      </c>
      <c r="AE1549" s="180">
        <f t="shared" si="87"/>
        <v>0</v>
      </c>
      <c r="AF1549" s="180">
        <f t="shared" si="88"/>
        <v>0</v>
      </c>
      <c r="AH1549" s="133">
        <f>IF(B1549="NET","",IFERROR(VLOOKUP(AD1549,'2) Order Form'!$W$9:$W$684,1,FALSE),"Ikke med I order form"))</f>
        <v>7048652537812</v>
      </c>
    </row>
    <row r="1550" spans="1:34" x14ac:dyDescent="0.2">
      <c r="A1550" s="155">
        <v>828161</v>
      </c>
      <c r="B1550" t="s">
        <v>292</v>
      </c>
      <c r="H1550" s="155">
        <v>202137</v>
      </c>
      <c r="I1550" s="155">
        <v>202137</v>
      </c>
      <c r="J1550" s="155">
        <v>202137</v>
      </c>
      <c r="K1550" s="155">
        <v>202137</v>
      </c>
      <c r="L1550" s="155">
        <v>202137</v>
      </c>
      <c r="M1550" s="155">
        <v>202137</v>
      </c>
      <c r="N1550" s="155">
        <v>202137</v>
      </c>
      <c r="O1550" s="155">
        <v>202137</v>
      </c>
      <c r="P1550" s="155">
        <v>202137</v>
      </c>
      <c r="Q1550" s="155">
        <v>202137</v>
      </c>
      <c r="R1550" s="155">
        <v>202137</v>
      </c>
      <c r="S1550" s="155">
        <v>202137</v>
      </c>
      <c r="T1550" s="155">
        <v>202137</v>
      </c>
      <c r="U1550" s="155">
        <v>202137</v>
      </c>
      <c r="V1550" s="155">
        <v>202137</v>
      </c>
      <c r="W1550" s="155">
        <v>202137</v>
      </c>
      <c r="X1550" s="155">
        <v>202137</v>
      </c>
      <c r="Y1550" s="155">
        <v>202137</v>
      </c>
      <c r="Z1550" s="155">
        <v>202137</v>
      </c>
      <c r="AA1550" s="155">
        <v>202137</v>
      </c>
      <c r="AC1550" s="180" t="str">
        <f t="shared" si="86"/>
        <v>828161-</v>
      </c>
      <c r="AD1550" s="181" t="str">
        <f>IF(B1550="NET","",IF(B1550="","",IFERROR(VLOOKUP(AC1550,EAN!$A:$B,2,FALSE),"MANGLER - MÅ OPPDATERE EAN-FANEN")))</f>
        <v/>
      </c>
      <c r="AE1550" s="180">
        <f t="shared" si="87"/>
        <v>202137</v>
      </c>
      <c r="AF1550" s="180">
        <f t="shared" si="88"/>
        <v>202137</v>
      </c>
      <c r="AH1550" s="133" t="str">
        <f>IF(B1550="NET","",IFERROR(VLOOKUP(AD1550,'2) Order Form'!$W$9:$W$684,1,FALSE),"Ikke med I order form"))</f>
        <v/>
      </c>
    </row>
    <row r="1551" spans="1:34" x14ac:dyDescent="0.2">
      <c r="A1551">
        <v>828161</v>
      </c>
      <c r="B1551" t="s">
        <v>810</v>
      </c>
      <c r="C1551" t="s">
        <v>4226</v>
      </c>
      <c r="D1551" t="s">
        <v>4298</v>
      </c>
      <c r="E1551" t="s">
        <v>4299</v>
      </c>
      <c r="F1551" t="s">
        <v>8</v>
      </c>
      <c r="G1551" t="s">
        <v>128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C1551" s="180" t="str">
        <f t="shared" si="86"/>
        <v>828161-55504-S</v>
      </c>
      <c r="AD1551" s="181" t="str">
        <f>IF(B1551="NET","",IF(B1551="","",IFERROR(VLOOKUP(AC1551,EAN!$A:$B,2,FALSE),"MANGLER - MÅ OPPDATERE EAN-FANEN")))</f>
        <v>MANGLER - MÅ OPPDATERE EAN-FANEN</v>
      </c>
      <c r="AE1551" s="180">
        <f t="shared" si="87"/>
        <v>0</v>
      </c>
      <c r="AF1551" s="180">
        <f t="shared" si="88"/>
        <v>0</v>
      </c>
      <c r="AH1551" s="133" t="str">
        <f>IF(B1551="NET","",IFERROR(VLOOKUP(AD1551,'2) Order Form'!$W$9:$W$684,1,FALSE),"Ikke med I order form"))</f>
        <v>Ikke med I order form</v>
      </c>
    </row>
    <row r="1552" spans="1:34" x14ac:dyDescent="0.2">
      <c r="A1552">
        <v>828161</v>
      </c>
      <c r="B1552" t="s">
        <v>810</v>
      </c>
      <c r="C1552" t="s">
        <v>4226</v>
      </c>
      <c r="D1552" t="s">
        <v>4300</v>
      </c>
      <c r="E1552" t="s">
        <v>4299</v>
      </c>
      <c r="F1552" t="s">
        <v>7</v>
      </c>
      <c r="G1552" t="s">
        <v>128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C1552" s="180" t="str">
        <f t="shared" si="86"/>
        <v>828161-55504-M</v>
      </c>
      <c r="AD1552" s="181" t="str">
        <f>IF(B1552="NET","",IF(B1552="","",IFERROR(VLOOKUP(AC1552,EAN!$A:$B,2,FALSE),"MANGLER - MÅ OPPDATERE EAN-FANEN")))</f>
        <v>MANGLER - MÅ OPPDATERE EAN-FANEN</v>
      </c>
      <c r="AE1552" s="180">
        <f t="shared" si="87"/>
        <v>0</v>
      </c>
      <c r="AF1552" s="180">
        <f t="shared" si="88"/>
        <v>0</v>
      </c>
      <c r="AH1552" s="133" t="str">
        <f>IF(B1552="NET","",IFERROR(VLOOKUP(AD1552,'2) Order Form'!$W$9:$W$684,1,FALSE),"Ikke med I order form"))</f>
        <v>Ikke med I order form</v>
      </c>
    </row>
    <row r="1553" spans="1:34" x14ac:dyDescent="0.2">
      <c r="A1553">
        <v>828161</v>
      </c>
      <c r="B1553" t="s">
        <v>810</v>
      </c>
      <c r="C1553" t="s">
        <v>4226</v>
      </c>
      <c r="D1553" t="s">
        <v>4301</v>
      </c>
      <c r="E1553" t="s">
        <v>4299</v>
      </c>
      <c r="F1553" t="s">
        <v>67</v>
      </c>
      <c r="G1553" t="s">
        <v>128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C1553" s="180" t="str">
        <f t="shared" si="86"/>
        <v>828161-55504-L</v>
      </c>
      <c r="AD1553" s="181" t="str">
        <f>IF(B1553="NET","",IF(B1553="","",IFERROR(VLOOKUP(AC1553,EAN!$A:$B,2,FALSE),"MANGLER - MÅ OPPDATERE EAN-FANEN")))</f>
        <v>MANGLER - MÅ OPPDATERE EAN-FANEN</v>
      </c>
      <c r="AE1553" s="180">
        <f t="shared" si="87"/>
        <v>0</v>
      </c>
      <c r="AF1553" s="180">
        <f t="shared" si="88"/>
        <v>0</v>
      </c>
      <c r="AH1553" s="133" t="str">
        <f>IF(B1553="NET","",IFERROR(VLOOKUP(AD1553,'2) Order Form'!$W$9:$W$684,1,FALSE),"Ikke med I order form"))</f>
        <v>Ikke med I order form</v>
      </c>
    </row>
    <row r="1554" spans="1:34" x14ac:dyDescent="0.2">
      <c r="A1554">
        <v>828161</v>
      </c>
      <c r="B1554" t="s">
        <v>810</v>
      </c>
      <c r="C1554" t="s">
        <v>4226</v>
      </c>
      <c r="D1554" t="s">
        <v>4302</v>
      </c>
      <c r="E1554" t="s">
        <v>4299</v>
      </c>
      <c r="F1554" t="s">
        <v>68</v>
      </c>
      <c r="G1554" t="s">
        <v>128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C1554" s="180" t="str">
        <f t="shared" si="86"/>
        <v>828161-55504-XL</v>
      </c>
      <c r="AD1554" s="181" t="str">
        <f>IF(B1554="NET","",IF(B1554="","",IFERROR(VLOOKUP(AC1554,EAN!$A:$B,2,FALSE),"MANGLER - MÅ OPPDATERE EAN-FANEN")))</f>
        <v>MANGLER - MÅ OPPDATERE EAN-FANEN</v>
      </c>
      <c r="AE1554" s="180">
        <f t="shared" si="87"/>
        <v>0</v>
      </c>
      <c r="AF1554" s="180">
        <f t="shared" si="88"/>
        <v>0</v>
      </c>
      <c r="AH1554" s="133" t="str">
        <f>IF(B1554="NET","",IFERROR(VLOOKUP(AD1554,'2) Order Form'!$W$9:$W$684,1,FALSE),"Ikke med I order form"))</f>
        <v>Ikke med I order form</v>
      </c>
    </row>
    <row r="1555" spans="1:34" x14ac:dyDescent="0.2">
      <c r="A1555">
        <v>828161</v>
      </c>
      <c r="B1555" t="s">
        <v>810</v>
      </c>
      <c r="C1555" t="s">
        <v>4226</v>
      </c>
      <c r="D1555" t="s">
        <v>2209</v>
      </c>
      <c r="E1555" t="s">
        <v>2210</v>
      </c>
      <c r="F1555" t="s">
        <v>8</v>
      </c>
      <c r="G1555" t="s">
        <v>128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C1555" s="180" t="str">
        <f t="shared" si="86"/>
        <v>828161-88002-S</v>
      </c>
      <c r="AD1555" s="181" t="str">
        <f>IF(B1555="NET","",IF(B1555="","",IFERROR(VLOOKUP(AC1555,EAN!$A:$B,2,FALSE),"MANGLER - MÅ OPPDATERE EAN-FANEN")))</f>
        <v>MANGLER - MÅ OPPDATERE EAN-FANEN</v>
      </c>
      <c r="AE1555" s="180">
        <f t="shared" si="87"/>
        <v>0</v>
      </c>
      <c r="AF1555" s="180">
        <f t="shared" si="88"/>
        <v>0</v>
      </c>
      <c r="AH1555" s="133" t="str">
        <f>IF(B1555="NET","",IFERROR(VLOOKUP(AD1555,'2) Order Form'!$W$9:$W$684,1,FALSE),"Ikke med I order form"))</f>
        <v>Ikke med I order form</v>
      </c>
    </row>
    <row r="1556" spans="1:34" x14ac:dyDescent="0.2">
      <c r="A1556">
        <v>828161</v>
      </c>
      <c r="B1556" t="s">
        <v>810</v>
      </c>
      <c r="C1556" t="s">
        <v>4226</v>
      </c>
      <c r="D1556" t="s">
        <v>2211</v>
      </c>
      <c r="E1556" t="s">
        <v>2210</v>
      </c>
      <c r="F1556" t="s">
        <v>7</v>
      </c>
      <c r="G1556" t="s">
        <v>128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C1556" s="180" t="str">
        <f t="shared" si="86"/>
        <v>828161-88002-M</v>
      </c>
      <c r="AD1556" s="181" t="str">
        <f>IF(B1556="NET","",IF(B1556="","",IFERROR(VLOOKUP(AC1556,EAN!$A:$B,2,FALSE),"MANGLER - MÅ OPPDATERE EAN-FANEN")))</f>
        <v>MANGLER - MÅ OPPDATERE EAN-FANEN</v>
      </c>
      <c r="AE1556" s="180">
        <f t="shared" si="87"/>
        <v>0</v>
      </c>
      <c r="AF1556" s="180">
        <f t="shared" si="88"/>
        <v>0</v>
      </c>
      <c r="AH1556" s="133" t="str">
        <f>IF(B1556="NET","",IFERROR(VLOOKUP(AD1556,'2) Order Form'!$W$9:$W$684,1,FALSE),"Ikke med I order form"))</f>
        <v>Ikke med I order form</v>
      </c>
    </row>
    <row r="1557" spans="1:34" x14ac:dyDescent="0.2">
      <c r="A1557">
        <v>828161</v>
      </c>
      <c r="B1557" t="s">
        <v>810</v>
      </c>
      <c r="C1557" t="s">
        <v>4226</v>
      </c>
      <c r="D1557" t="s">
        <v>2212</v>
      </c>
      <c r="E1557" t="s">
        <v>2210</v>
      </c>
      <c r="F1557" t="s">
        <v>67</v>
      </c>
      <c r="G1557" t="s">
        <v>128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C1557" s="180" t="str">
        <f t="shared" si="86"/>
        <v>828161-88002-L</v>
      </c>
      <c r="AD1557" s="181" t="str">
        <f>IF(B1557="NET","",IF(B1557="","",IFERROR(VLOOKUP(AC1557,EAN!$A:$B,2,FALSE),"MANGLER - MÅ OPPDATERE EAN-FANEN")))</f>
        <v>MANGLER - MÅ OPPDATERE EAN-FANEN</v>
      </c>
      <c r="AE1557" s="180">
        <f t="shared" si="87"/>
        <v>0</v>
      </c>
      <c r="AF1557" s="180">
        <f t="shared" si="88"/>
        <v>0</v>
      </c>
      <c r="AH1557" s="133" t="str">
        <f>IF(B1557="NET","",IFERROR(VLOOKUP(AD1557,'2) Order Form'!$W$9:$W$684,1,FALSE),"Ikke med I order form"))</f>
        <v>Ikke med I order form</v>
      </c>
    </row>
    <row r="1558" spans="1:34" x14ac:dyDescent="0.2">
      <c r="A1558">
        <v>828161</v>
      </c>
      <c r="B1558" t="s">
        <v>810</v>
      </c>
      <c r="C1558" t="s">
        <v>4226</v>
      </c>
      <c r="D1558" t="s">
        <v>2213</v>
      </c>
      <c r="E1558" t="s">
        <v>2210</v>
      </c>
      <c r="F1558" t="s">
        <v>68</v>
      </c>
      <c r="G1558" t="s">
        <v>128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C1558" s="180" t="str">
        <f t="shared" si="86"/>
        <v>828161-88002-XL</v>
      </c>
      <c r="AD1558" s="181" t="str">
        <f>IF(B1558="NET","",IF(B1558="","",IFERROR(VLOOKUP(AC1558,EAN!$A:$B,2,FALSE),"MANGLER - MÅ OPPDATERE EAN-FANEN")))</f>
        <v>MANGLER - MÅ OPPDATERE EAN-FANEN</v>
      </c>
      <c r="AE1558" s="180">
        <f t="shared" si="87"/>
        <v>0</v>
      </c>
      <c r="AF1558" s="180">
        <f t="shared" si="88"/>
        <v>0</v>
      </c>
      <c r="AH1558" s="133" t="str">
        <f>IF(B1558="NET","",IFERROR(VLOOKUP(AD1558,'2) Order Form'!$W$9:$W$684,1,FALSE),"Ikke med I order form"))</f>
        <v>Ikke med I order form</v>
      </c>
    </row>
    <row r="1559" spans="1:34" x14ac:dyDescent="0.2">
      <c r="A1559">
        <v>828161</v>
      </c>
      <c r="B1559" t="s">
        <v>810</v>
      </c>
      <c r="C1559" t="s">
        <v>4226</v>
      </c>
      <c r="D1559" t="s">
        <v>142</v>
      </c>
      <c r="E1559" t="s">
        <v>94</v>
      </c>
      <c r="F1559" t="s">
        <v>8</v>
      </c>
      <c r="G1559" t="s">
        <v>128</v>
      </c>
      <c r="H1559">
        <v>38</v>
      </c>
      <c r="I1559">
        <v>38</v>
      </c>
      <c r="J1559">
        <v>38</v>
      </c>
      <c r="K1559">
        <v>38</v>
      </c>
      <c r="L1559">
        <v>38</v>
      </c>
      <c r="M1559">
        <v>38</v>
      </c>
      <c r="N1559">
        <v>38</v>
      </c>
      <c r="O1559">
        <v>38</v>
      </c>
      <c r="P1559">
        <v>38</v>
      </c>
      <c r="Q1559">
        <v>38</v>
      </c>
      <c r="R1559">
        <v>38</v>
      </c>
      <c r="S1559">
        <v>38</v>
      </c>
      <c r="T1559">
        <v>38</v>
      </c>
      <c r="U1559">
        <v>38</v>
      </c>
      <c r="V1559">
        <v>38</v>
      </c>
      <c r="W1559">
        <v>38</v>
      </c>
      <c r="X1559">
        <v>38</v>
      </c>
      <c r="Y1559">
        <v>38</v>
      </c>
      <c r="Z1559">
        <v>38</v>
      </c>
      <c r="AA1559">
        <v>38</v>
      </c>
      <c r="AC1559" s="180" t="str">
        <f t="shared" si="86"/>
        <v>828161-BLACK-S</v>
      </c>
      <c r="AD1559" s="181">
        <f>IF(B1559="NET","",IF(B1559="","",IFERROR(VLOOKUP(AC1559,EAN!$A:$B,2,FALSE),"MANGLER - MÅ OPPDATERE EAN-FANEN")))</f>
        <v>7048652537157</v>
      </c>
      <c r="AE1559" s="180">
        <f t="shared" si="87"/>
        <v>38</v>
      </c>
      <c r="AF1559" s="180">
        <f t="shared" si="88"/>
        <v>38</v>
      </c>
      <c r="AH1559" s="133">
        <f>IF(B1559="NET","",IFERROR(VLOOKUP(AD1559,'2) Order Form'!$W$9:$W$684,1,FALSE),"Ikke med I order form"))</f>
        <v>7048652537157</v>
      </c>
    </row>
    <row r="1560" spans="1:34" x14ac:dyDescent="0.2">
      <c r="A1560">
        <v>828161</v>
      </c>
      <c r="B1560" t="s">
        <v>810</v>
      </c>
      <c r="C1560" t="s">
        <v>4226</v>
      </c>
      <c r="D1560" t="s">
        <v>143</v>
      </c>
      <c r="E1560" t="s">
        <v>94</v>
      </c>
      <c r="F1560" t="s">
        <v>7</v>
      </c>
      <c r="G1560" t="s">
        <v>128</v>
      </c>
      <c r="H1560">
        <v>210</v>
      </c>
      <c r="I1560">
        <v>210</v>
      </c>
      <c r="J1560">
        <v>210</v>
      </c>
      <c r="K1560">
        <v>210</v>
      </c>
      <c r="L1560">
        <v>210</v>
      </c>
      <c r="M1560">
        <v>210</v>
      </c>
      <c r="N1560">
        <v>210</v>
      </c>
      <c r="O1560">
        <v>210</v>
      </c>
      <c r="P1560">
        <v>210</v>
      </c>
      <c r="Q1560">
        <v>210</v>
      </c>
      <c r="R1560">
        <v>210</v>
      </c>
      <c r="S1560">
        <v>210</v>
      </c>
      <c r="T1560">
        <v>210</v>
      </c>
      <c r="U1560">
        <v>210</v>
      </c>
      <c r="V1560">
        <v>210</v>
      </c>
      <c r="W1560">
        <v>210</v>
      </c>
      <c r="X1560">
        <v>210</v>
      </c>
      <c r="Y1560">
        <v>210</v>
      </c>
      <c r="Z1560">
        <v>210</v>
      </c>
      <c r="AA1560">
        <v>210</v>
      </c>
      <c r="AC1560" s="180" t="str">
        <f t="shared" si="86"/>
        <v>828161-BLACK-M</v>
      </c>
      <c r="AD1560" s="181">
        <f>IF(B1560="NET","",IF(B1560="","",IFERROR(VLOOKUP(AC1560,EAN!$A:$B,2,FALSE),"MANGLER - MÅ OPPDATERE EAN-FANEN")))</f>
        <v>7048652537140</v>
      </c>
      <c r="AE1560" s="180">
        <f t="shared" si="87"/>
        <v>210</v>
      </c>
      <c r="AF1560" s="180">
        <f t="shared" si="88"/>
        <v>210</v>
      </c>
      <c r="AH1560" s="133">
        <f>IF(B1560="NET","",IFERROR(VLOOKUP(AD1560,'2) Order Form'!$W$9:$W$684,1,FALSE),"Ikke med I order form"))</f>
        <v>7048652537140</v>
      </c>
    </row>
    <row r="1561" spans="1:34" x14ac:dyDescent="0.2">
      <c r="A1561">
        <v>828161</v>
      </c>
      <c r="B1561" t="s">
        <v>810</v>
      </c>
      <c r="C1561" t="s">
        <v>4226</v>
      </c>
      <c r="D1561" t="s">
        <v>144</v>
      </c>
      <c r="E1561" t="s">
        <v>94</v>
      </c>
      <c r="F1561" t="s">
        <v>67</v>
      </c>
      <c r="G1561" t="s">
        <v>128</v>
      </c>
      <c r="H1561">
        <v>81</v>
      </c>
      <c r="I1561">
        <v>81</v>
      </c>
      <c r="J1561">
        <v>81</v>
      </c>
      <c r="K1561">
        <v>81</v>
      </c>
      <c r="L1561">
        <v>81</v>
      </c>
      <c r="M1561">
        <v>81</v>
      </c>
      <c r="N1561">
        <v>81</v>
      </c>
      <c r="O1561">
        <v>81</v>
      </c>
      <c r="P1561">
        <v>81</v>
      </c>
      <c r="Q1561">
        <v>81</v>
      </c>
      <c r="R1561">
        <v>81</v>
      </c>
      <c r="S1561">
        <v>81</v>
      </c>
      <c r="T1561">
        <v>81</v>
      </c>
      <c r="U1561">
        <v>81</v>
      </c>
      <c r="V1561">
        <v>81</v>
      </c>
      <c r="W1561">
        <v>81</v>
      </c>
      <c r="X1561">
        <v>81</v>
      </c>
      <c r="Y1561">
        <v>81</v>
      </c>
      <c r="Z1561">
        <v>81</v>
      </c>
      <c r="AA1561">
        <v>81</v>
      </c>
      <c r="AC1561" s="180" t="str">
        <f t="shared" si="86"/>
        <v>828161-BLACK-L</v>
      </c>
      <c r="AD1561" s="181">
        <f>IF(B1561="NET","",IF(B1561="","",IFERROR(VLOOKUP(AC1561,EAN!$A:$B,2,FALSE),"MANGLER - MÅ OPPDATERE EAN-FANEN")))</f>
        <v>7048652537133</v>
      </c>
      <c r="AE1561" s="180">
        <f t="shared" si="87"/>
        <v>81</v>
      </c>
      <c r="AF1561" s="180">
        <f t="shared" si="88"/>
        <v>81</v>
      </c>
      <c r="AH1561" s="133">
        <f>IF(B1561="NET","",IFERROR(VLOOKUP(AD1561,'2) Order Form'!$W$9:$W$684,1,FALSE),"Ikke med I order form"))</f>
        <v>7048652537133</v>
      </c>
    </row>
    <row r="1562" spans="1:34" x14ac:dyDescent="0.2">
      <c r="A1562">
        <v>828161</v>
      </c>
      <c r="B1562" t="s">
        <v>810</v>
      </c>
      <c r="C1562" t="s">
        <v>4226</v>
      </c>
      <c r="D1562" t="s">
        <v>145</v>
      </c>
      <c r="E1562" t="s">
        <v>94</v>
      </c>
      <c r="F1562" t="s">
        <v>68</v>
      </c>
      <c r="G1562" t="s">
        <v>128</v>
      </c>
      <c r="H1562">
        <v>1</v>
      </c>
      <c r="I1562">
        <v>1</v>
      </c>
      <c r="J1562">
        <v>1</v>
      </c>
      <c r="K1562">
        <v>1</v>
      </c>
      <c r="L1562">
        <v>1</v>
      </c>
      <c r="M1562">
        <v>1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C1562" s="180" t="str">
        <f t="shared" ref="AC1562:AC1625" si="89">CONCATENATE(A1562,"-",D1562)</f>
        <v>828161-BLACK-XL</v>
      </c>
      <c r="AD1562" s="181">
        <f>IF(B1562="NET","",IF(B1562="","",IFERROR(VLOOKUP(AC1562,EAN!$A:$B,2,FALSE),"MANGLER - MÅ OPPDATERE EAN-FANEN")))</f>
        <v>7048652537164</v>
      </c>
      <c r="AE1562" s="180">
        <f t="shared" si="87"/>
        <v>1</v>
      </c>
      <c r="AF1562" s="180">
        <f t="shared" si="88"/>
        <v>1</v>
      </c>
      <c r="AH1562" s="133">
        <f>IF(B1562="NET","",IFERROR(VLOOKUP(AD1562,'2) Order Form'!$W$9:$W$684,1,FALSE),"Ikke med I order form"))</f>
        <v>7048652537164</v>
      </c>
    </row>
    <row r="1563" spans="1:34" x14ac:dyDescent="0.2">
      <c r="A1563">
        <v>828161</v>
      </c>
      <c r="B1563" t="s">
        <v>810</v>
      </c>
      <c r="C1563" t="s">
        <v>4226</v>
      </c>
      <c r="D1563" t="s">
        <v>212</v>
      </c>
      <c r="E1563" t="s">
        <v>204</v>
      </c>
      <c r="F1563" t="s">
        <v>8</v>
      </c>
      <c r="G1563" t="s">
        <v>401</v>
      </c>
      <c r="H1563">
        <v>1</v>
      </c>
      <c r="I1563">
        <v>1</v>
      </c>
      <c r="J1563">
        <v>1</v>
      </c>
      <c r="K1563">
        <v>1</v>
      </c>
      <c r="L1563">
        <v>1</v>
      </c>
      <c r="M1563">
        <v>1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C1563" s="180" t="str">
        <f t="shared" si="89"/>
        <v>828161-FOGRN-S</v>
      </c>
      <c r="AD1563" s="181">
        <f>IF(B1563="NET","",IF(B1563="","",IFERROR(VLOOKUP(AC1563,EAN!$A:$B,2,FALSE),"MANGLER - MÅ OPPDATERE EAN-FANEN")))</f>
        <v>7048652537232</v>
      </c>
      <c r="AE1563" s="180">
        <f t="shared" si="87"/>
        <v>1</v>
      </c>
      <c r="AF1563" s="180">
        <f t="shared" si="88"/>
        <v>1</v>
      </c>
      <c r="AH1563" s="133">
        <f>IF(B1563="NET","",IFERROR(VLOOKUP(AD1563,'2) Order Form'!$W$9:$W$684,1,FALSE),"Ikke med I order form"))</f>
        <v>7048652537232</v>
      </c>
    </row>
    <row r="1564" spans="1:34" x14ac:dyDescent="0.2">
      <c r="A1564">
        <v>828161</v>
      </c>
      <c r="B1564" t="s">
        <v>810</v>
      </c>
      <c r="C1564" t="s">
        <v>4226</v>
      </c>
      <c r="D1564" t="s">
        <v>213</v>
      </c>
      <c r="E1564" t="s">
        <v>204</v>
      </c>
      <c r="F1564" t="s">
        <v>7</v>
      </c>
      <c r="G1564" t="s">
        <v>401</v>
      </c>
      <c r="H1564">
        <v>1</v>
      </c>
      <c r="I1564">
        <v>1</v>
      </c>
      <c r="J1564">
        <v>1</v>
      </c>
      <c r="K1564">
        <v>1</v>
      </c>
      <c r="L1564">
        <v>1</v>
      </c>
      <c r="M1564">
        <v>1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C1564" s="180" t="str">
        <f t="shared" si="89"/>
        <v>828161-FOGRN-M</v>
      </c>
      <c r="AD1564" s="181">
        <f>IF(B1564="NET","",IF(B1564="","",IFERROR(VLOOKUP(AC1564,EAN!$A:$B,2,FALSE),"MANGLER - MÅ OPPDATERE EAN-FANEN")))</f>
        <v>7048652537225</v>
      </c>
      <c r="AE1564" s="180">
        <f t="shared" si="87"/>
        <v>1</v>
      </c>
      <c r="AF1564" s="180">
        <f t="shared" si="88"/>
        <v>1</v>
      </c>
      <c r="AH1564" s="133">
        <f>IF(B1564="NET","",IFERROR(VLOOKUP(AD1564,'2) Order Form'!$W$9:$W$684,1,FALSE),"Ikke med I order form"))</f>
        <v>7048652537225</v>
      </c>
    </row>
    <row r="1565" spans="1:34" x14ac:dyDescent="0.2">
      <c r="A1565">
        <v>828161</v>
      </c>
      <c r="B1565" t="s">
        <v>810</v>
      </c>
      <c r="C1565" t="s">
        <v>4226</v>
      </c>
      <c r="D1565" t="s">
        <v>214</v>
      </c>
      <c r="E1565" t="s">
        <v>204</v>
      </c>
      <c r="F1565" t="s">
        <v>67</v>
      </c>
      <c r="G1565" t="s">
        <v>401</v>
      </c>
      <c r="H1565">
        <v>1</v>
      </c>
      <c r="I1565">
        <v>1</v>
      </c>
      <c r="J1565">
        <v>1</v>
      </c>
      <c r="K1565">
        <v>1</v>
      </c>
      <c r="L1565">
        <v>1</v>
      </c>
      <c r="M1565">
        <v>1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C1565" s="180" t="str">
        <f t="shared" si="89"/>
        <v>828161-FOGRN-L</v>
      </c>
      <c r="AD1565" s="181">
        <f>IF(B1565="NET","",IF(B1565="","",IFERROR(VLOOKUP(AC1565,EAN!$A:$B,2,FALSE),"MANGLER - MÅ OPPDATERE EAN-FANEN")))</f>
        <v>7048652537218</v>
      </c>
      <c r="AE1565" s="180">
        <f t="shared" si="87"/>
        <v>1</v>
      </c>
      <c r="AF1565" s="180">
        <f t="shared" si="88"/>
        <v>1</v>
      </c>
      <c r="AH1565" s="133">
        <f>IF(B1565="NET","",IFERROR(VLOOKUP(AD1565,'2) Order Form'!$W$9:$W$684,1,FALSE),"Ikke med I order form"))</f>
        <v>7048652537218</v>
      </c>
    </row>
    <row r="1566" spans="1:34" x14ac:dyDescent="0.2">
      <c r="A1566">
        <v>828161</v>
      </c>
      <c r="B1566" t="s">
        <v>810</v>
      </c>
      <c r="C1566" t="s">
        <v>4226</v>
      </c>
      <c r="D1566" t="s">
        <v>215</v>
      </c>
      <c r="E1566" t="s">
        <v>204</v>
      </c>
      <c r="F1566" t="s">
        <v>68</v>
      </c>
      <c r="G1566" t="s">
        <v>401</v>
      </c>
      <c r="H1566">
        <v>3</v>
      </c>
      <c r="I1566">
        <v>3</v>
      </c>
      <c r="J1566">
        <v>3</v>
      </c>
      <c r="K1566">
        <v>3</v>
      </c>
      <c r="L1566">
        <v>3</v>
      </c>
      <c r="M1566">
        <v>3</v>
      </c>
      <c r="N1566">
        <v>3</v>
      </c>
      <c r="O1566">
        <v>3</v>
      </c>
      <c r="P1566">
        <v>3</v>
      </c>
      <c r="Q1566">
        <v>3</v>
      </c>
      <c r="R1566">
        <v>3</v>
      </c>
      <c r="S1566">
        <v>3</v>
      </c>
      <c r="T1566">
        <v>3</v>
      </c>
      <c r="U1566">
        <v>3</v>
      </c>
      <c r="V1566">
        <v>3</v>
      </c>
      <c r="W1566">
        <v>3</v>
      </c>
      <c r="X1566">
        <v>3</v>
      </c>
      <c r="Y1566">
        <v>3</v>
      </c>
      <c r="Z1566">
        <v>3</v>
      </c>
      <c r="AA1566">
        <v>3</v>
      </c>
      <c r="AC1566" s="180" t="str">
        <f t="shared" si="89"/>
        <v>828161-FOGRN-XL</v>
      </c>
      <c r="AD1566" s="181">
        <f>IF(B1566="NET","",IF(B1566="","",IFERROR(VLOOKUP(AC1566,EAN!$A:$B,2,FALSE),"MANGLER - MÅ OPPDATERE EAN-FANEN")))</f>
        <v>7048652537249</v>
      </c>
      <c r="AE1566" s="180">
        <f t="shared" si="87"/>
        <v>3</v>
      </c>
      <c r="AF1566" s="180">
        <f t="shared" si="88"/>
        <v>3</v>
      </c>
      <c r="AH1566" s="133">
        <f>IF(B1566="NET","",IFERROR(VLOOKUP(AD1566,'2) Order Form'!$W$9:$W$684,1,FALSE),"Ikke med I order form"))</f>
        <v>7048652537249</v>
      </c>
    </row>
    <row r="1567" spans="1:34" x14ac:dyDescent="0.2">
      <c r="A1567" s="155">
        <v>828162</v>
      </c>
      <c r="B1567" t="s">
        <v>292</v>
      </c>
      <c r="H1567" s="155">
        <v>202137</v>
      </c>
      <c r="I1567" s="155">
        <v>202137</v>
      </c>
      <c r="J1567" s="155">
        <v>202137</v>
      </c>
      <c r="K1567" s="155">
        <v>202137</v>
      </c>
      <c r="L1567" s="155">
        <v>202137</v>
      </c>
      <c r="M1567" s="155">
        <v>202137</v>
      </c>
      <c r="N1567" s="155">
        <v>202137</v>
      </c>
      <c r="O1567" s="155">
        <v>202137</v>
      </c>
      <c r="P1567" s="155">
        <v>202137</v>
      </c>
      <c r="Q1567" s="155">
        <v>202137</v>
      </c>
      <c r="R1567" s="155">
        <v>202137</v>
      </c>
      <c r="S1567" s="155">
        <v>202137</v>
      </c>
      <c r="T1567" s="155">
        <v>202137</v>
      </c>
      <c r="U1567" s="155">
        <v>202137</v>
      </c>
      <c r="V1567" s="155">
        <v>202137</v>
      </c>
      <c r="W1567" s="155">
        <v>202137</v>
      </c>
      <c r="X1567" s="155">
        <v>202137</v>
      </c>
      <c r="Y1567" s="155">
        <v>202137</v>
      </c>
      <c r="Z1567" s="155">
        <v>202137</v>
      </c>
      <c r="AA1567" s="155">
        <v>202137</v>
      </c>
      <c r="AC1567" s="180" t="str">
        <f t="shared" si="89"/>
        <v>828162-</v>
      </c>
      <c r="AD1567" s="181" t="str">
        <f>IF(B1567="NET","",IF(B1567="","",IFERROR(VLOOKUP(AC1567,EAN!$A:$B,2,FALSE),"MANGLER - MÅ OPPDATERE EAN-FANEN")))</f>
        <v/>
      </c>
      <c r="AE1567" s="180">
        <f t="shared" si="87"/>
        <v>202137</v>
      </c>
      <c r="AF1567" s="180">
        <f t="shared" si="88"/>
        <v>202137</v>
      </c>
      <c r="AH1567" s="133" t="str">
        <f>IF(B1567="NET","",IFERROR(VLOOKUP(AD1567,'2) Order Form'!$W$9:$W$684,1,FALSE),"Ikke med I order form"))</f>
        <v/>
      </c>
    </row>
    <row r="1568" spans="1:34" x14ac:dyDescent="0.2">
      <c r="A1568">
        <v>828162</v>
      </c>
      <c r="B1568" t="s">
        <v>811</v>
      </c>
      <c r="C1568" t="s">
        <v>4226</v>
      </c>
      <c r="D1568" t="s">
        <v>4281</v>
      </c>
      <c r="E1568" t="s">
        <v>4282</v>
      </c>
      <c r="F1568" t="s">
        <v>69</v>
      </c>
      <c r="G1568" t="s">
        <v>128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C1568" s="180" t="str">
        <f t="shared" si="89"/>
        <v>828162-56002-XS</v>
      </c>
      <c r="AD1568" s="181" t="str">
        <f>IF(B1568="NET","",IF(B1568="","",IFERROR(VLOOKUP(AC1568,EAN!$A:$B,2,FALSE),"MANGLER - MÅ OPPDATERE EAN-FANEN")))</f>
        <v>MANGLER - MÅ OPPDATERE EAN-FANEN</v>
      </c>
      <c r="AE1568" s="180">
        <f t="shared" si="87"/>
        <v>0</v>
      </c>
      <c r="AF1568" s="180">
        <f t="shared" si="88"/>
        <v>0</v>
      </c>
      <c r="AH1568" s="133" t="str">
        <f>IF(B1568="NET","",IFERROR(VLOOKUP(AD1568,'2) Order Form'!$W$9:$W$684,1,FALSE),"Ikke med I order form"))</f>
        <v>Ikke med I order form</v>
      </c>
    </row>
    <row r="1569" spans="1:34" x14ac:dyDescent="0.2">
      <c r="A1569">
        <v>828162</v>
      </c>
      <c r="B1569" t="s">
        <v>811</v>
      </c>
      <c r="C1569" t="s">
        <v>4226</v>
      </c>
      <c r="D1569" t="s">
        <v>4283</v>
      </c>
      <c r="E1569" t="s">
        <v>4282</v>
      </c>
      <c r="F1569" t="s">
        <v>8</v>
      </c>
      <c r="G1569" t="s">
        <v>128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C1569" s="180" t="str">
        <f t="shared" si="89"/>
        <v>828162-56002-S</v>
      </c>
      <c r="AD1569" s="181" t="str">
        <f>IF(B1569="NET","",IF(B1569="","",IFERROR(VLOOKUP(AC1569,EAN!$A:$B,2,FALSE),"MANGLER - MÅ OPPDATERE EAN-FANEN")))</f>
        <v>MANGLER - MÅ OPPDATERE EAN-FANEN</v>
      </c>
      <c r="AE1569" s="180">
        <f t="shared" si="87"/>
        <v>0</v>
      </c>
      <c r="AF1569" s="180">
        <f t="shared" si="88"/>
        <v>0</v>
      </c>
      <c r="AH1569" s="133" t="str">
        <f>IF(B1569="NET","",IFERROR(VLOOKUP(AD1569,'2) Order Form'!$W$9:$W$684,1,FALSE),"Ikke med I order form"))</f>
        <v>Ikke med I order form</v>
      </c>
    </row>
    <row r="1570" spans="1:34" x14ac:dyDescent="0.2">
      <c r="A1570">
        <v>828162</v>
      </c>
      <c r="B1570" t="s">
        <v>811</v>
      </c>
      <c r="C1570" t="s">
        <v>4226</v>
      </c>
      <c r="D1570" t="s">
        <v>4284</v>
      </c>
      <c r="E1570" t="s">
        <v>4282</v>
      </c>
      <c r="F1570" t="s">
        <v>7</v>
      </c>
      <c r="G1570" t="s">
        <v>128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C1570" s="180" t="str">
        <f t="shared" si="89"/>
        <v>828162-56002-M</v>
      </c>
      <c r="AD1570" s="181" t="str">
        <f>IF(B1570="NET","",IF(B1570="","",IFERROR(VLOOKUP(AC1570,EAN!$A:$B,2,FALSE),"MANGLER - MÅ OPPDATERE EAN-FANEN")))</f>
        <v>MANGLER - MÅ OPPDATERE EAN-FANEN</v>
      </c>
      <c r="AE1570" s="180">
        <f t="shared" si="87"/>
        <v>0</v>
      </c>
      <c r="AF1570" s="180">
        <f t="shared" si="88"/>
        <v>0</v>
      </c>
      <c r="AH1570" s="133" t="str">
        <f>IF(B1570="NET","",IFERROR(VLOOKUP(AD1570,'2) Order Form'!$W$9:$W$684,1,FALSE),"Ikke med I order form"))</f>
        <v>Ikke med I order form</v>
      </c>
    </row>
    <row r="1571" spans="1:34" x14ac:dyDescent="0.2">
      <c r="A1571">
        <v>828162</v>
      </c>
      <c r="B1571" t="s">
        <v>811</v>
      </c>
      <c r="C1571" t="s">
        <v>4226</v>
      </c>
      <c r="D1571" t="s">
        <v>4285</v>
      </c>
      <c r="E1571" t="s">
        <v>4282</v>
      </c>
      <c r="F1571" t="s">
        <v>67</v>
      </c>
      <c r="G1571" t="s">
        <v>128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C1571" s="180" t="str">
        <f t="shared" si="89"/>
        <v>828162-56002-L</v>
      </c>
      <c r="AD1571" s="181" t="str">
        <f>IF(B1571="NET","",IF(B1571="","",IFERROR(VLOOKUP(AC1571,EAN!$A:$B,2,FALSE),"MANGLER - MÅ OPPDATERE EAN-FANEN")))</f>
        <v>MANGLER - MÅ OPPDATERE EAN-FANEN</v>
      </c>
      <c r="AE1571" s="180">
        <f t="shared" si="87"/>
        <v>0</v>
      </c>
      <c r="AF1571" s="180">
        <f t="shared" si="88"/>
        <v>0</v>
      </c>
      <c r="AH1571" s="133" t="str">
        <f>IF(B1571="NET","",IFERROR(VLOOKUP(AD1571,'2) Order Form'!$W$9:$W$684,1,FALSE),"Ikke med I order form"))</f>
        <v>Ikke med I order form</v>
      </c>
    </row>
    <row r="1572" spans="1:34" x14ac:dyDescent="0.2">
      <c r="A1572">
        <v>828162</v>
      </c>
      <c r="B1572" t="s">
        <v>811</v>
      </c>
      <c r="C1572" t="s">
        <v>4226</v>
      </c>
      <c r="D1572" t="s">
        <v>211</v>
      </c>
      <c r="E1572" t="s">
        <v>93</v>
      </c>
      <c r="F1572" t="s">
        <v>69</v>
      </c>
      <c r="G1572" t="s">
        <v>128</v>
      </c>
      <c r="H1572">
        <v>30</v>
      </c>
      <c r="I1572">
        <v>30</v>
      </c>
      <c r="J1572">
        <v>30</v>
      </c>
      <c r="K1572">
        <v>30</v>
      </c>
      <c r="L1572">
        <v>30</v>
      </c>
      <c r="M1572">
        <v>30</v>
      </c>
      <c r="N1572">
        <v>30</v>
      </c>
      <c r="O1572">
        <v>30</v>
      </c>
      <c r="P1572">
        <v>30</v>
      </c>
      <c r="Q1572">
        <v>30</v>
      </c>
      <c r="R1572">
        <v>30</v>
      </c>
      <c r="S1572">
        <v>30</v>
      </c>
      <c r="T1572">
        <v>30</v>
      </c>
      <c r="U1572">
        <v>30</v>
      </c>
      <c r="V1572">
        <v>30</v>
      </c>
      <c r="W1572">
        <v>30</v>
      </c>
      <c r="X1572">
        <v>30</v>
      </c>
      <c r="Y1572">
        <v>30</v>
      </c>
      <c r="Z1572">
        <v>30</v>
      </c>
      <c r="AA1572">
        <v>30</v>
      </c>
      <c r="AC1572" s="180" t="str">
        <f t="shared" si="89"/>
        <v>828162-SEGRY-XS</v>
      </c>
      <c r="AD1572" s="181">
        <f>IF(B1572="NET","",IF(B1572="","",IFERROR(VLOOKUP(AC1572,EAN!$A:$B,2,FALSE),"MANGLER - MÅ OPPDATERE EAN-FANEN")))</f>
        <v>7048652537126</v>
      </c>
      <c r="AE1572" s="180">
        <f t="shared" si="87"/>
        <v>30</v>
      </c>
      <c r="AF1572" s="180">
        <f t="shared" si="88"/>
        <v>30</v>
      </c>
      <c r="AH1572" s="133">
        <f>IF(B1572="NET","",IFERROR(VLOOKUP(AD1572,'2) Order Form'!$W$9:$W$684,1,FALSE),"Ikke med I order form"))</f>
        <v>7048652537126</v>
      </c>
    </row>
    <row r="1573" spans="1:34" x14ac:dyDescent="0.2">
      <c r="A1573">
        <v>828162</v>
      </c>
      <c r="B1573" t="s">
        <v>811</v>
      </c>
      <c r="C1573" t="s">
        <v>4226</v>
      </c>
      <c r="D1573" t="s">
        <v>166</v>
      </c>
      <c r="E1573" t="s">
        <v>93</v>
      </c>
      <c r="F1573" t="s">
        <v>8</v>
      </c>
      <c r="G1573" t="s">
        <v>128</v>
      </c>
      <c r="H1573">
        <v>22</v>
      </c>
      <c r="I1573">
        <v>22</v>
      </c>
      <c r="J1573">
        <v>22</v>
      </c>
      <c r="K1573">
        <v>22</v>
      </c>
      <c r="L1573">
        <v>22</v>
      </c>
      <c r="M1573">
        <v>22</v>
      </c>
      <c r="N1573">
        <v>22</v>
      </c>
      <c r="O1573">
        <v>22</v>
      </c>
      <c r="P1573">
        <v>22</v>
      </c>
      <c r="Q1573">
        <v>22</v>
      </c>
      <c r="R1573">
        <v>22</v>
      </c>
      <c r="S1573">
        <v>22</v>
      </c>
      <c r="T1573">
        <v>22</v>
      </c>
      <c r="U1573">
        <v>22</v>
      </c>
      <c r="V1573">
        <v>22</v>
      </c>
      <c r="W1573">
        <v>22</v>
      </c>
      <c r="X1573">
        <v>22</v>
      </c>
      <c r="Y1573">
        <v>22</v>
      </c>
      <c r="Z1573">
        <v>22</v>
      </c>
      <c r="AA1573">
        <v>22</v>
      </c>
      <c r="AC1573" s="180" t="str">
        <f t="shared" si="89"/>
        <v>828162-SEGRY-S</v>
      </c>
      <c r="AD1573" s="181">
        <f>IF(B1573="NET","",IF(B1573="","",IFERROR(VLOOKUP(AC1573,EAN!$A:$B,2,FALSE),"MANGLER - MÅ OPPDATERE EAN-FANEN")))</f>
        <v>7048652537119</v>
      </c>
      <c r="AE1573" s="180">
        <f t="shared" si="87"/>
        <v>22</v>
      </c>
      <c r="AF1573" s="180">
        <f t="shared" si="88"/>
        <v>22</v>
      </c>
      <c r="AH1573" s="133">
        <f>IF(B1573="NET","",IFERROR(VLOOKUP(AD1573,'2) Order Form'!$W$9:$W$684,1,FALSE),"Ikke med I order form"))</f>
        <v>7048652537119</v>
      </c>
    </row>
    <row r="1574" spans="1:34" x14ac:dyDescent="0.2">
      <c r="A1574">
        <v>828162</v>
      </c>
      <c r="B1574" t="s">
        <v>811</v>
      </c>
      <c r="C1574" t="s">
        <v>4226</v>
      </c>
      <c r="D1574" t="s">
        <v>167</v>
      </c>
      <c r="E1574" t="s">
        <v>93</v>
      </c>
      <c r="F1574" t="s">
        <v>7</v>
      </c>
      <c r="G1574" t="s">
        <v>128</v>
      </c>
      <c r="H1574">
        <v>26</v>
      </c>
      <c r="I1574">
        <v>26</v>
      </c>
      <c r="J1574">
        <v>26</v>
      </c>
      <c r="K1574">
        <v>26</v>
      </c>
      <c r="L1574">
        <v>26</v>
      </c>
      <c r="M1574">
        <v>26</v>
      </c>
      <c r="N1574">
        <v>26</v>
      </c>
      <c r="O1574">
        <v>26</v>
      </c>
      <c r="P1574">
        <v>26</v>
      </c>
      <c r="Q1574">
        <v>26</v>
      </c>
      <c r="R1574">
        <v>26</v>
      </c>
      <c r="S1574">
        <v>26</v>
      </c>
      <c r="T1574">
        <v>26</v>
      </c>
      <c r="U1574">
        <v>26</v>
      </c>
      <c r="V1574">
        <v>26</v>
      </c>
      <c r="W1574">
        <v>26</v>
      </c>
      <c r="X1574">
        <v>26</v>
      </c>
      <c r="Y1574">
        <v>26</v>
      </c>
      <c r="Z1574">
        <v>26</v>
      </c>
      <c r="AA1574">
        <v>26</v>
      </c>
      <c r="AC1574" s="180" t="str">
        <f t="shared" si="89"/>
        <v>828162-SEGRY-M</v>
      </c>
      <c r="AD1574" s="181">
        <f>IF(B1574="NET","",IF(B1574="","",IFERROR(VLOOKUP(AC1574,EAN!$A:$B,2,FALSE),"MANGLER - MÅ OPPDATERE EAN-FANEN")))</f>
        <v>7048652537102</v>
      </c>
      <c r="AE1574" s="180">
        <f t="shared" si="87"/>
        <v>26</v>
      </c>
      <c r="AF1574" s="180">
        <f t="shared" si="88"/>
        <v>26</v>
      </c>
      <c r="AH1574" s="133">
        <f>IF(B1574="NET","",IFERROR(VLOOKUP(AD1574,'2) Order Form'!$W$9:$W$684,1,FALSE),"Ikke med I order form"))</f>
        <v>7048652537102</v>
      </c>
    </row>
    <row r="1575" spans="1:34" x14ac:dyDescent="0.2">
      <c r="A1575">
        <v>828162</v>
      </c>
      <c r="B1575" t="s">
        <v>811</v>
      </c>
      <c r="C1575" t="s">
        <v>4226</v>
      </c>
      <c r="D1575" t="s">
        <v>168</v>
      </c>
      <c r="E1575" t="s">
        <v>93</v>
      </c>
      <c r="F1575" t="s">
        <v>67</v>
      </c>
      <c r="G1575" t="s">
        <v>128</v>
      </c>
      <c r="H1575">
        <v>79</v>
      </c>
      <c r="I1575">
        <v>79</v>
      </c>
      <c r="J1575">
        <v>79</v>
      </c>
      <c r="K1575">
        <v>79</v>
      </c>
      <c r="L1575">
        <v>79</v>
      </c>
      <c r="M1575">
        <v>79</v>
      </c>
      <c r="N1575">
        <v>79</v>
      </c>
      <c r="O1575">
        <v>79</v>
      </c>
      <c r="P1575">
        <v>79</v>
      </c>
      <c r="Q1575">
        <v>79</v>
      </c>
      <c r="R1575">
        <v>79</v>
      </c>
      <c r="S1575">
        <v>79</v>
      </c>
      <c r="T1575">
        <v>79</v>
      </c>
      <c r="U1575">
        <v>79</v>
      </c>
      <c r="V1575">
        <v>79</v>
      </c>
      <c r="W1575">
        <v>79</v>
      </c>
      <c r="X1575">
        <v>79</v>
      </c>
      <c r="Y1575">
        <v>79</v>
      </c>
      <c r="Z1575">
        <v>79</v>
      </c>
      <c r="AA1575">
        <v>79</v>
      </c>
      <c r="AC1575" s="180" t="str">
        <f t="shared" si="89"/>
        <v>828162-SEGRY-L</v>
      </c>
      <c r="AD1575" s="181">
        <f>IF(B1575="NET","",IF(B1575="","",IFERROR(VLOOKUP(AC1575,EAN!$A:$B,2,FALSE),"MANGLER - MÅ OPPDATERE EAN-FANEN")))</f>
        <v>7048652537096</v>
      </c>
      <c r="AE1575" s="180">
        <f t="shared" si="87"/>
        <v>79</v>
      </c>
      <c r="AF1575" s="180">
        <f t="shared" si="88"/>
        <v>79</v>
      </c>
      <c r="AH1575" s="133">
        <f>IF(B1575="NET","",IFERROR(VLOOKUP(AD1575,'2) Order Form'!$W$9:$W$684,1,FALSE),"Ikke med I order form"))</f>
        <v>7048652537096</v>
      </c>
    </row>
    <row r="1576" spans="1:34" x14ac:dyDescent="0.2">
      <c r="A1576" s="155">
        <v>828164</v>
      </c>
      <c r="B1576" t="s">
        <v>292</v>
      </c>
      <c r="H1576" s="155">
        <v>202137</v>
      </c>
      <c r="I1576" s="155">
        <v>202137</v>
      </c>
      <c r="J1576" s="155">
        <v>202137</v>
      </c>
      <c r="K1576" s="155">
        <v>202137</v>
      </c>
      <c r="L1576" s="155">
        <v>202137</v>
      </c>
      <c r="M1576" s="155">
        <v>202137</v>
      </c>
      <c r="N1576" s="155">
        <v>202137</v>
      </c>
      <c r="O1576" s="155">
        <v>202137</v>
      </c>
      <c r="P1576" s="155">
        <v>202137</v>
      </c>
      <c r="Q1576" s="155">
        <v>202137</v>
      </c>
      <c r="R1576" s="155">
        <v>202137</v>
      </c>
      <c r="S1576" s="155">
        <v>202137</v>
      </c>
      <c r="T1576" s="155">
        <v>202137</v>
      </c>
      <c r="U1576" s="155">
        <v>202137</v>
      </c>
      <c r="V1576" s="155">
        <v>202137</v>
      </c>
      <c r="W1576" s="155">
        <v>202137</v>
      </c>
      <c r="X1576" s="155">
        <v>202137</v>
      </c>
      <c r="Y1576" s="155">
        <v>202137</v>
      </c>
      <c r="Z1576" s="155">
        <v>202137</v>
      </c>
      <c r="AA1576" s="155">
        <v>202137</v>
      </c>
      <c r="AC1576" s="180" t="str">
        <f t="shared" si="89"/>
        <v>828164-</v>
      </c>
      <c r="AD1576" s="181" t="str">
        <f>IF(B1576="NET","",IF(B1576="","",IFERROR(VLOOKUP(AC1576,EAN!$A:$B,2,FALSE),"MANGLER - MÅ OPPDATERE EAN-FANEN")))</f>
        <v/>
      </c>
      <c r="AE1576" s="180">
        <f t="shared" si="87"/>
        <v>202137</v>
      </c>
      <c r="AF1576" s="180">
        <f t="shared" si="88"/>
        <v>202137</v>
      </c>
      <c r="AH1576" s="133" t="str">
        <f>IF(B1576="NET","",IFERROR(VLOOKUP(AD1576,'2) Order Form'!$W$9:$W$684,1,FALSE),"Ikke med I order form"))</f>
        <v/>
      </c>
    </row>
    <row r="1577" spans="1:34" x14ac:dyDescent="0.2">
      <c r="A1577">
        <v>828164</v>
      </c>
      <c r="B1577" t="s">
        <v>812</v>
      </c>
      <c r="C1577" t="s">
        <v>4226</v>
      </c>
      <c r="D1577" t="s">
        <v>4272</v>
      </c>
      <c r="E1577" t="s">
        <v>2189</v>
      </c>
      <c r="F1577" t="s">
        <v>8</v>
      </c>
      <c r="G1577" t="s">
        <v>128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C1577" s="180" t="str">
        <f t="shared" si="89"/>
        <v>828164-57000-S</v>
      </c>
      <c r="AD1577" s="181" t="str">
        <f>IF(B1577="NET","",IF(B1577="","",IFERROR(VLOOKUP(AC1577,EAN!$A:$B,2,FALSE),"MANGLER - MÅ OPPDATERE EAN-FANEN")))</f>
        <v>MANGLER - MÅ OPPDATERE EAN-FANEN</v>
      </c>
      <c r="AE1577" s="180">
        <f t="shared" si="87"/>
        <v>0</v>
      </c>
      <c r="AF1577" s="180">
        <f t="shared" si="88"/>
        <v>0</v>
      </c>
      <c r="AH1577" s="133" t="str">
        <f>IF(B1577="NET","",IFERROR(VLOOKUP(AD1577,'2) Order Form'!$W$9:$W$684,1,FALSE),"Ikke med I order form"))</f>
        <v>Ikke med I order form</v>
      </c>
    </row>
    <row r="1578" spans="1:34" x14ac:dyDescent="0.2">
      <c r="A1578">
        <v>828164</v>
      </c>
      <c r="B1578" t="s">
        <v>812</v>
      </c>
      <c r="C1578" t="s">
        <v>4226</v>
      </c>
      <c r="D1578" t="s">
        <v>4273</v>
      </c>
      <c r="E1578" t="s">
        <v>2189</v>
      </c>
      <c r="F1578" t="s">
        <v>7</v>
      </c>
      <c r="G1578" t="s">
        <v>128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C1578" s="180" t="str">
        <f t="shared" si="89"/>
        <v>828164-57000-M</v>
      </c>
      <c r="AD1578" s="181" t="str">
        <f>IF(B1578="NET","",IF(B1578="","",IFERROR(VLOOKUP(AC1578,EAN!$A:$B,2,FALSE),"MANGLER - MÅ OPPDATERE EAN-FANEN")))</f>
        <v>MANGLER - MÅ OPPDATERE EAN-FANEN</v>
      </c>
      <c r="AE1578" s="180">
        <f t="shared" si="87"/>
        <v>0</v>
      </c>
      <c r="AF1578" s="180">
        <f t="shared" si="88"/>
        <v>0</v>
      </c>
      <c r="AH1578" s="133" t="str">
        <f>IF(B1578="NET","",IFERROR(VLOOKUP(AD1578,'2) Order Form'!$W$9:$W$684,1,FALSE),"Ikke med I order form"))</f>
        <v>Ikke med I order form</v>
      </c>
    </row>
    <row r="1579" spans="1:34" x14ac:dyDescent="0.2">
      <c r="A1579">
        <v>828164</v>
      </c>
      <c r="B1579" t="s">
        <v>812</v>
      </c>
      <c r="C1579" t="s">
        <v>4226</v>
      </c>
      <c r="D1579" t="s">
        <v>4274</v>
      </c>
      <c r="E1579" t="s">
        <v>2189</v>
      </c>
      <c r="F1579" t="s">
        <v>67</v>
      </c>
      <c r="G1579" t="s">
        <v>128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C1579" s="180" t="str">
        <f t="shared" si="89"/>
        <v>828164-57000-L</v>
      </c>
      <c r="AD1579" s="181" t="str">
        <f>IF(B1579="NET","",IF(B1579="","",IFERROR(VLOOKUP(AC1579,EAN!$A:$B,2,FALSE),"MANGLER - MÅ OPPDATERE EAN-FANEN")))</f>
        <v>MANGLER - MÅ OPPDATERE EAN-FANEN</v>
      </c>
      <c r="AE1579" s="180">
        <f t="shared" si="87"/>
        <v>0</v>
      </c>
      <c r="AF1579" s="180">
        <f t="shared" si="88"/>
        <v>0</v>
      </c>
      <c r="AH1579" s="133" t="str">
        <f>IF(B1579="NET","",IFERROR(VLOOKUP(AD1579,'2) Order Form'!$W$9:$W$684,1,FALSE),"Ikke med I order form"))</f>
        <v>Ikke med I order form</v>
      </c>
    </row>
    <row r="1580" spans="1:34" x14ac:dyDescent="0.2">
      <c r="A1580">
        <v>828164</v>
      </c>
      <c r="B1580" t="s">
        <v>812</v>
      </c>
      <c r="C1580" t="s">
        <v>4226</v>
      </c>
      <c r="D1580" t="s">
        <v>4275</v>
      </c>
      <c r="E1580" t="s">
        <v>2189</v>
      </c>
      <c r="F1580" t="s">
        <v>68</v>
      </c>
      <c r="G1580" t="s">
        <v>128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C1580" s="180" t="str">
        <f t="shared" si="89"/>
        <v>828164-57000-XL</v>
      </c>
      <c r="AD1580" s="181" t="str">
        <f>IF(B1580="NET","",IF(B1580="","",IFERROR(VLOOKUP(AC1580,EAN!$A:$B,2,FALSE),"MANGLER - MÅ OPPDATERE EAN-FANEN")))</f>
        <v>MANGLER - MÅ OPPDATERE EAN-FANEN</v>
      </c>
      <c r="AE1580" s="180">
        <f t="shared" si="87"/>
        <v>0</v>
      </c>
      <c r="AF1580" s="180">
        <f t="shared" si="88"/>
        <v>0</v>
      </c>
      <c r="AH1580" s="133" t="str">
        <f>IF(B1580="NET","",IFERROR(VLOOKUP(AD1580,'2) Order Form'!$W$9:$W$684,1,FALSE),"Ikke med I order form"))</f>
        <v>Ikke med I order form</v>
      </c>
    </row>
    <row r="1581" spans="1:34" x14ac:dyDescent="0.2">
      <c r="A1581">
        <v>828164</v>
      </c>
      <c r="B1581" t="s">
        <v>812</v>
      </c>
      <c r="C1581" t="s">
        <v>4226</v>
      </c>
      <c r="D1581" t="s">
        <v>142</v>
      </c>
      <c r="E1581" t="s">
        <v>94</v>
      </c>
      <c r="F1581" t="s">
        <v>8</v>
      </c>
      <c r="G1581" t="s">
        <v>128</v>
      </c>
      <c r="H1581">
        <v>22</v>
      </c>
      <c r="I1581">
        <v>22</v>
      </c>
      <c r="J1581">
        <v>22</v>
      </c>
      <c r="K1581">
        <v>22</v>
      </c>
      <c r="L1581">
        <v>22</v>
      </c>
      <c r="M1581">
        <v>22</v>
      </c>
      <c r="N1581">
        <v>22</v>
      </c>
      <c r="O1581">
        <v>22</v>
      </c>
      <c r="P1581">
        <v>22</v>
      </c>
      <c r="Q1581">
        <v>22</v>
      </c>
      <c r="R1581">
        <v>22</v>
      </c>
      <c r="S1581">
        <v>22</v>
      </c>
      <c r="T1581">
        <v>22</v>
      </c>
      <c r="U1581">
        <v>22</v>
      </c>
      <c r="V1581">
        <v>22</v>
      </c>
      <c r="W1581">
        <v>22</v>
      </c>
      <c r="X1581">
        <v>22</v>
      </c>
      <c r="Y1581">
        <v>22</v>
      </c>
      <c r="Z1581">
        <v>22</v>
      </c>
      <c r="AA1581">
        <v>22</v>
      </c>
      <c r="AC1581" s="180" t="str">
        <f t="shared" si="89"/>
        <v>828164-BLACK-S</v>
      </c>
      <c r="AD1581" s="181">
        <f>IF(B1581="NET","",IF(B1581="","",IFERROR(VLOOKUP(AC1581,EAN!$A:$B,2,FALSE),"MANGLER - MÅ OPPDATERE EAN-FANEN")))</f>
        <v>7048652537478</v>
      </c>
      <c r="AE1581" s="180">
        <f t="shared" si="87"/>
        <v>22</v>
      </c>
      <c r="AF1581" s="180">
        <f t="shared" si="88"/>
        <v>22</v>
      </c>
      <c r="AH1581" s="133">
        <f>IF(B1581="NET","",IFERROR(VLOOKUP(AD1581,'2) Order Form'!$W$9:$W$684,1,FALSE),"Ikke med I order form"))</f>
        <v>7048652537478</v>
      </c>
    </row>
    <row r="1582" spans="1:34" x14ac:dyDescent="0.2">
      <c r="A1582">
        <v>828164</v>
      </c>
      <c r="B1582" t="s">
        <v>812</v>
      </c>
      <c r="C1582" t="s">
        <v>4226</v>
      </c>
      <c r="D1582" t="s">
        <v>143</v>
      </c>
      <c r="E1582" t="s">
        <v>94</v>
      </c>
      <c r="F1582" t="s">
        <v>7</v>
      </c>
      <c r="G1582" t="s">
        <v>128</v>
      </c>
      <c r="H1582">
        <v>18</v>
      </c>
      <c r="I1582">
        <v>18</v>
      </c>
      <c r="J1582">
        <v>18</v>
      </c>
      <c r="K1582">
        <v>18</v>
      </c>
      <c r="L1582">
        <v>18</v>
      </c>
      <c r="M1582">
        <v>18</v>
      </c>
      <c r="N1582">
        <v>18</v>
      </c>
      <c r="O1582">
        <v>18</v>
      </c>
      <c r="P1582">
        <v>18</v>
      </c>
      <c r="Q1582">
        <v>18</v>
      </c>
      <c r="R1582">
        <v>18</v>
      </c>
      <c r="S1582">
        <v>18</v>
      </c>
      <c r="T1582">
        <v>18</v>
      </c>
      <c r="U1582">
        <v>18</v>
      </c>
      <c r="V1582">
        <v>18</v>
      </c>
      <c r="W1582">
        <v>18</v>
      </c>
      <c r="X1582">
        <v>18</v>
      </c>
      <c r="Y1582">
        <v>18</v>
      </c>
      <c r="Z1582">
        <v>18</v>
      </c>
      <c r="AA1582">
        <v>18</v>
      </c>
      <c r="AC1582" s="180" t="str">
        <f t="shared" si="89"/>
        <v>828164-BLACK-M</v>
      </c>
      <c r="AD1582" s="181">
        <f>IF(B1582="NET","",IF(B1582="","",IFERROR(VLOOKUP(AC1582,EAN!$A:$B,2,FALSE),"MANGLER - MÅ OPPDATERE EAN-FANEN")))</f>
        <v>7048652537461</v>
      </c>
      <c r="AE1582" s="180">
        <f t="shared" si="87"/>
        <v>18</v>
      </c>
      <c r="AF1582" s="180">
        <f t="shared" si="88"/>
        <v>18</v>
      </c>
      <c r="AH1582" s="133">
        <f>IF(B1582="NET","",IFERROR(VLOOKUP(AD1582,'2) Order Form'!$W$9:$W$684,1,FALSE),"Ikke med I order form"))</f>
        <v>7048652537461</v>
      </c>
    </row>
    <row r="1583" spans="1:34" x14ac:dyDescent="0.2">
      <c r="A1583">
        <v>828164</v>
      </c>
      <c r="B1583" t="s">
        <v>812</v>
      </c>
      <c r="C1583" t="s">
        <v>4226</v>
      </c>
      <c r="D1583" t="s">
        <v>144</v>
      </c>
      <c r="E1583" t="s">
        <v>94</v>
      </c>
      <c r="F1583" t="s">
        <v>67</v>
      </c>
      <c r="G1583" t="s">
        <v>128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C1583" s="180" t="str">
        <f t="shared" si="89"/>
        <v>828164-BLACK-L</v>
      </c>
      <c r="AD1583" s="181">
        <f>IF(B1583="NET","",IF(B1583="","",IFERROR(VLOOKUP(AC1583,EAN!$A:$B,2,FALSE),"MANGLER - MÅ OPPDATERE EAN-FANEN")))</f>
        <v>7048652537454</v>
      </c>
      <c r="AE1583" s="180">
        <f t="shared" si="87"/>
        <v>0</v>
      </c>
      <c r="AF1583" s="180">
        <f t="shared" si="88"/>
        <v>0</v>
      </c>
      <c r="AH1583" s="133">
        <f>IF(B1583="NET","",IFERROR(VLOOKUP(AD1583,'2) Order Form'!$W$9:$W$684,1,FALSE),"Ikke med I order form"))</f>
        <v>7048652537454</v>
      </c>
    </row>
    <row r="1584" spans="1:34" x14ac:dyDescent="0.2">
      <c r="A1584">
        <v>828164</v>
      </c>
      <c r="B1584" t="s">
        <v>812</v>
      </c>
      <c r="C1584" t="s">
        <v>4226</v>
      </c>
      <c r="D1584" t="s">
        <v>145</v>
      </c>
      <c r="E1584" t="s">
        <v>94</v>
      </c>
      <c r="F1584" t="s">
        <v>68</v>
      </c>
      <c r="G1584" t="s">
        <v>128</v>
      </c>
      <c r="H1584">
        <v>21</v>
      </c>
      <c r="I1584">
        <v>21</v>
      </c>
      <c r="J1584">
        <v>21</v>
      </c>
      <c r="K1584">
        <v>21</v>
      </c>
      <c r="L1584">
        <v>21</v>
      </c>
      <c r="M1584">
        <v>21</v>
      </c>
      <c r="N1584">
        <v>21</v>
      </c>
      <c r="O1584">
        <v>21</v>
      </c>
      <c r="P1584">
        <v>21</v>
      </c>
      <c r="Q1584">
        <v>21</v>
      </c>
      <c r="R1584">
        <v>21</v>
      </c>
      <c r="S1584">
        <v>21</v>
      </c>
      <c r="T1584">
        <v>21</v>
      </c>
      <c r="U1584">
        <v>21</v>
      </c>
      <c r="V1584">
        <v>21</v>
      </c>
      <c r="W1584">
        <v>21</v>
      </c>
      <c r="X1584">
        <v>21</v>
      </c>
      <c r="Y1584">
        <v>21</v>
      </c>
      <c r="Z1584">
        <v>21</v>
      </c>
      <c r="AA1584">
        <v>21</v>
      </c>
      <c r="AC1584" s="180" t="str">
        <f t="shared" si="89"/>
        <v>828164-BLACK-XL</v>
      </c>
      <c r="AD1584" s="181">
        <f>IF(B1584="NET","",IF(B1584="","",IFERROR(VLOOKUP(AC1584,EAN!$A:$B,2,FALSE),"MANGLER - MÅ OPPDATERE EAN-FANEN")))</f>
        <v>7048652537485</v>
      </c>
      <c r="AE1584" s="180">
        <f t="shared" si="87"/>
        <v>21</v>
      </c>
      <c r="AF1584" s="180">
        <f t="shared" si="88"/>
        <v>21</v>
      </c>
      <c r="AH1584" s="133">
        <f>IF(B1584="NET","",IFERROR(VLOOKUP(AD1584,'2) Order Form'!$W$9:$W$684,1,FALSE),"Ikke med I order form"))</f>
        <v>7048652537485</v>
      </c>
    </row>
    <row r="1585" spans="1:34" x14ac:dyDescent="0.2">
      <c r="A1585" s="155">
        <v>828165</v>
      </c>
      <c r="B1585" t="s">
        <v>292</v>
      </c>
      <c r="H1585" s="155">
        <v>202137</v>
      </c>
      <c r="I1585" s="155">
        <v>202137</v>
      </c>
      <c r="J1585" s="155">
        <v>202137</v>
      </c>
      <c r="K1585" s="155">
        <v>202137</v>
      </c>
      <c r="L1585" s="155">
        <v>202137</v>
      </c>
      <c r="M1585" s="155">
        <v>202137</v>
      </c>
      <c r="N1585" s="155">
        <v>202137</v>
      </c>
      <c r="O1585" s="155">
        <v>202137</v>
      </c>
      <c r="P1585" s="155">
        <v>202137</v>
      </c>
      <c r="Q1585" s="155">
        <v>202137</v>
      </c>
      <c r="R1585" s="155">
        <v>202137</v>
      </c>
      <c r="S1585" s="155">
        <v>202137</v>
      </c>
      <c r="T1585" s="155">
        <v>202137</v>
      </c>
      <c r="U1585" s="155">
        <v>202137</v>
      </c>
      <c r="V1585" s="155">
        <v>202137</v>
      </c>
      <c r="W1585" s="155">
        <v>202137</v>
      </c>
      <c r="X1585" s="155">
        <v>202137</v>
      </c>
      <c r="Y1585" s="155">
        <v>202137</v>
      </c>
      <c r="Z1585" s="155">
        <v>202137</v>
      </c>
      <c r="AA1585" s="155">
        <v>202137</v>
      </c>
      <c r="AC1585" s="180" t="str">
        <f t="shared" si="89"/>
        <v>828165-</v>
      </c>
      <c r="AD1585" s="181" t="str">
        <f>IF(B1585="NET","",IF(B1585="","",IFERROR(VLOOKUP(AC1585,EAN!$A:$B,2,FALSE),"MANGLER - MÅ OPPDATERE EAN-FANEN")))</f>
        <v/>
      </c>
      <c r="AE1585" s="180">
        <f t="shared" si="87"/>
        <v>202137</v>
      </c>
      <c r="AF1585" s="180">
        <f t="shared" si="88"/>
        <v>202137</v>
      </c>
      <c r="AH1585" s="133" t="str">
        <f>IF(B1585="NET","",IFERROR(VLOOKUP(AD1585,'2) Order Form'!$W$9:$W$684,1,FALSE),"Ikke med I order form"))</f>
        <v/>
      </c>
    </row>
    <row r="1586" spans="1:34" x14ac:dyDescent="0.2">
      <c r="A1586">
        <v>828165</v>
      </c>
      <c r="B1586" t="s">
        <v>760</v>
      </c>
      <c r="C1586" t="s">
        <v>4226</v>
      </c>
      <c r="D1586" t="s">
        <v>4276</v>
      </c>
      <c r="E1586" t="s">
        <v>2189</v>
      </c>
      <c r="F1586" t="s">
        <v>69</v>
      </c>
      <c r="G1586" t="s">
        <v>128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C1586" s="180" t="str">
        <f t="shared" si="89"/>
        <v>828165-57000-XS</v>
      </c>
      <c r="AD1586" s="181" t="str">
        <f>IF(B1586="NET","",IF(B1586="","",IFERROR(VLOOKUP(AC1586,EAN!$A:$B,2,FALSE),"MANGLER - MÅ OPPDATERE EAN-FANEN")))</f>
        <v>MANGLER - MÅ OPPDATERE EAN-FANEN</v>
      </c>
      <c r="AE1586" s="180">
        <f t="shared" si="87"/>
        <v>0</v>
      </c>
      <c r="AF1586" s="180">
        <f t="shared" si="88"/>
        <v>0</v>
      </c>
      <c r="AH1586" s="133" t="str">
        <f>IF(B1586="NET","",IFERROR(VLOOKUP(AD1586,'2) Order Form'!$W$9:$W$684,1,FALSE),"Ikke med I order form"))</f>
        <v>Ikke med I order form</v>
      </c>
    </row>
    <row r="1587" spans="1:34" x14ac:dyDescent="0.2">
      <c r="A1587">
        <v>828165</v>
      </c>
      <c r="B1587" t="s">
        <v>760</v>
      </c>
      <c r="C1587" t="s">
        <v>4226</v>
      </c>
      <c r="D1587" t="s">
        <v>4272</v>
      </c>
      <c r="E1587" t="s">
        <v>2189</v>
      </c>
      <c r="F1587" t="s">
        <v>8</v>
      </c>
      <c r="G1587" t="s">
        <v>128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C1587" s="180" t="str">
        <f t="shared" si="89"/>
        <v>828165-57000-S</v>
      </c>
      <c r="AD1587" s="181" t="str">
        <f>IF(B1587="NET","",IF(B1587="","",IFERROR(VLOOKUP(AC1587,EAN!$A:$B,2,FALSE),"MANGLER - MÅ OPPDATERE EAN-FANEN")))</f>
        <v>MANGLER - MÅ OPPDATERE EAN-FANEN</v>
      </c>
      <c r="AE1587" s="180">
        <f t="shared" si="87"/>
        <v>0</v>
      </c>
      <c r="AF1587" s="180">
        <f t="shared" si="88"/>
        <v>0</v>
      </c>
      <c r="AH1587" s="133" t="str">
        <f>IF(B1587="NET","",IFERROR(VLOOKUP(AD1587,'2) Order Form'!$W$9:$W$684,1,FALSE),"Ikke med I order form"))</f>
        <v>Ikke med I order form</v>
      </c>
    </row>
    <row r="1588" spans="1:34" x14ac:dyDescent="0.2">
      <c r="A1588">
        <v>828165</v>
      </c>
      <c r="B1588" t="s">
        <v>760</v>
      </c>
      <c r="C1588" t="s">
        <v>4226</v>
      </c>
      <c r="D1588" t="s">
        <v>4273</v>
      </c>
      <c r="E1588" t="s">
        <v>2189</v>
      </c>
      <c r="F1588" t="s">
        <v>7</v>
      </c>
      <c r="G1588" t="s">
        <v>128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C1588" s="180" t="str">
        <f t="shared" si="89"/>
        <v>828165-57000-M</v>
      </c>
      <c r="AD1588" s="181" t="str">
        <f>IF(B1588="NET","",IF(B1588="","",IFERROR(VLOOKUP(AC1588,EAN!$A:$B,2,FALSE),"MANGLER - MÅ OPPDATERE EAN-FANEN")))</f>
        <v>MANGLER - MÅ OPPDATERE EAN-FANEN</v>
      </c>
      <c r="AE1588" s="180">
        <f t="shared" si="87"/>
        <v>0</v>
      </c>
      <c r="AF1588" s="180">
        <f t="shared" si="88"/>
        <v>0</v>
      </c>
      <c r="AH1588" s="133" t="str">
        <f>IF(B1588="NET","",IFERROR(VLOOKUP(AD1588,'2) Order Form'!$W$9:$W$684,1,FALSE),"Ikke med I order form"))</f>
        <v>Ikke med I order form</v>
      </c>
    </row>
    <row r="1589" spans="1:34" x14ac:dyDescent="0.2">
      <c r="A1589">
        <v>828165</v>
      </c>
      <c r="B1589" t="s">
        <v>760</v>
      </c>
      <c r="C1589" t="s">
        <v>4226</v>
      </c>
      <c r="D1589" t="s">
        <v>4274</v>
      </c>
      <c r="E1589" t="s">
        <v>2189</v>
      </c>
      <c r="F1589" t="s">
        <v>67</v>
      </c>
      <c r="G1589" t="s">
        <v>128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C1589" s="180" t="str">
        <f t="shared" si="89"/>
        <v>828165-57000-L</v>
      </c>
      <c r="AD1589" s="181" t="str">
        <f>IF(B1589="NET","",IF(B1589="","",IFERROR(VLOOKUP(AC1589,EAN!$A:$B,2,FALSE),"MANGLER - MÅ OPPDATERE EAN-FANEN")))</f>
        <v>MANGLER - MÅ OPPDATERE EAN-FANEN</v>
      </c>
      <c r="AE1589" s="180">
        <f t="shared" si="87"/>
        <v>0</v>
      </c>
      <c r="AF1589" s="180">
        <f t="shared" si="88"/>
        <v>0</v>
      </c>
      <c r="AH1589" s="133" t="str">
        <f>IF(B1589="NET","",IFERROR(VLOOKUP(AD1589,'2) Order Form'!$W$9:$W$684,1,FALSE),"Ikke med I order form"))</f>
        <v>Ikke med I order form</v>
      </c>
    </row>
    <row r="1590" spans="1:34" x14ac:dyDescent="0.2">
      <c r="A1590">
        <v>828165</v>
      </c>
      <c r="B1590" t="s">
        <v>760</v>
      </c>
      <c r="C1590" t="s">
        <v>4226</v>
      </c>
      <c r="D1590" t="s">
        <v>211</v>
      </c>
      <c r="E1590" t="s">
        <v>93</v>
      </c>
      <c r="F1590" t="s">
        <v>69</v>
      </c>
      <c r="G1590" t="s">
        <v>128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C1590" s="180" t="str">
        <f t="shared" si="89"/>
        <v>828165-SEGRY-XS</v>
      </c>
      <c r="AD1590" s="181" t="str">
        <f>IF(B1590="NET","",IF(B1590="","",IFERROR(VLOOKUP(AC1590,EAN!$A:$B,2,FALSE),"MANGLER - MÅ OPPDATERE EAN-FANEN")))</f>
        <v>MANGLER - MÅ OPPDATERE EAN-FANEN</v>
      </c>
      <c r="AE1590" s="180">
        <f t="shared" si="87"/>
        <v>0</v>
      </c>
      <c r="AF1590" s="180">
        <f t="shared" si="88"/>
        <v>0</v>
      </c>
      <c r="AH1590" s="133" t="str">
        <f>IF(B1590="NET","",IFERROR(VLOOKUP(AD1590,'2) Order Form'!$W$9:$W$684,1,FALSE),"Ikke med I order form"))</f>
        <v>Ikke med I order form</v>
      </c>
    </row>
    <row r="1591" spans="1:34" x14ac:dyDescent="0.2">
      <c r="A1591">
        <v>828165</v>
      </c>
      <c r="B1591" t="s">
        <v>760</v>
      </c>
      <c r="C1591" t="s">
        <v>4226</v>
      </c>
      <c r="D1591" t="s">
        <v>166</v>
      </c>
      <c r="E1591" t="s">
        <v>93</v>
      </c>
      <c r="F1591" t="s">
        <v>8</v>
      </c>
      <c r="G1591" t="s">
        <v>128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C1591" s="180" t="str">
        <f t="shared" si="89"/>
        <v>828165-SEGRY-S</v>
      </c>
      <c r="AD1591" s="181" t="str">
        <f>IF(B1591="NET","",IF(B1591="","",IFERROR(VLOOKUP(AC1591,EAN!$A:$B,2,FALSE),"MANGLER - MÅ OPPDATERE EAN-FANEN")))</f>
        <v>MANGLER - MÅ OPPDATERE EAN-FANEN</v>
      </c>
      <c r="AE1591" s="180">
        <f t="shared" si="87"/>
        <v>0</v>
      </c>
      <c r="AF1591" s="180">
        <f t="shared" si="88"/>
        <v>0</v>
      </c>
      <c r="AH1591" s="133" t="str">
        <f>IF(B1591="NET","",IFERROR(VLOOKUP(AD1591,'2) Order Form'!$W$9:$W$684,1,FALSE),"Ikke med I order form"))</f>
        <v>Ikke med I order form</v>
      </c>
    </row>
    <row r="1592" spans="1:34" x14ac:dyDescent="0.2">
      <c r="A1592">
        <v>828165</v>
      </c>
      <c r="B1592" t="s">
        <v>760</v>
      </c>
      <c r="C1592" t="s">
        <v>4226</v>
      </c>
      <c r="D1592" t="s">
        <v>167</v>
      </c>
      <c r="E1592" t="s">
        <v>93</v>
      </c>
      <c r="F1592" t="s">
        <v>7</v>
      </c>
      <c r="G1592" t="s">
        <v>128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C1592" s="180" t="str">
        <f t="shared" si="89"/>
        <v>828165-SEGRY-M</v>
      </c>
      <c r="AD1592" s="181" t="str">
        <f>IF(B1592="NET","",IF(B1592="","",IFERROR(VLOOKUP(AC1592,EAN!$A:$B,2,FALSE),"MANGLER - MÅ OPPDATERE EAN-FANEN")))</f>
        <v>MANGLER - MÅ OPPDATERE EAN-FANEN</v>
      </c>
      <c r="AE1592" s="180">
        <f t="shared" si="87"/>
        <v>0</v>
      </c>
      <c r="AF1592" s="180">
        <f t="shared" si="88"/>
        <v>0</v>
      </c>
      <c r="AH1592" s="133" t="str">
        <f>IF(B1592="NET","",IFERROR(VLOOKUP(AD1592,'2) Order Form'!$W$9:$W$684,1,FALSE),"Ikke med I order form"))</f>
        <v>Ikke med I order form</v>
      </c>
    </row>
    <row r="1593" spans="1:34" x14ac:dyDescent="0.2">
      <c r="A1593">
        <v>828165</v>
      </c>
      <c r="B1593" t="s">
        <v>760</v>
      </c>
      <c r="C1593" t="s">
        <v>4226</v>
      </c>
      <c r="D1593" t="s">
        <v>168</v>
      </c>
      <c r="E1593" t="s">
        <v>93</v>
      </c>
      <c r="F1593" t="s">
        <v>67</v>
      </c>
      <c r="G1593" t="s">
        <v>128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C1593" s="180" t="str">
        <f t="shared" si="89"/>
        <v>828165-SEGRY-L</v>
      </c>
      <c r="AD1593" s="181" t="str">
        <f>IF(B1593="NET","",IF(B1593="","",IFERROR(VLOOKUP(AC1593,EAN!$A:$B,2,FALSE),"MANGLER - MÅ OPPDATERE EAN-FANEN")))</f>
        <v>MANGLER - MÅ OPPDATERE EAN-FANEN</v>
      </c>
      <c r="AE1593" s="180">
        <f t="shared" si="87"/>
        <v>0</v>
      </c>
      <c r="AF1593" s="180">
        <f t="shared" si="88"/>
        <v>0</v>
      </c>
      <c r="AH1593" s="133" t="str">
        <f>IF(B1593="NET","",IFERROR(VLOOKUP(AD1593,'2) Order Form'!$W$9:$W$684,1,FALSE),"Ikke med I order form"))</f>
        <v>Ikke med I order form</v>
      </c>
    </row>
    <row r="1594" spans="1:34" x14ac:dyDescent="0.2">
      <c r="A1594" s="155">
        <v>828167</v>
      </c>
      <c r="B1594" t="s">
        <v>292</v>
      </c>
      <c r="H1594" s="155">
        <v>202137</v>
      </c>
      <c r="I1594" s="155">
        <v>202137</v>
      </c>
      <c r="J1594" s="155">
        <v>202137</v>
      </c>
      <c r="K1594" s="155">
        <v>202137</v>
      </c>
      <c r="L1594" s="155">
        <v>202137</v>
      </c>
      <c r="M1594" s="155">
        <v>202137</v>
      </c>
      <c r="N1594" s="155">
        <v>202137</v>
      </c>
      <c r="O1594" s="155">
        <v>202137</v>
      </c>
      <c r="P1594" s="155">
        <v>202137</v>
      </c>
      <c r="Q1594" s="155">
        <v>202137</v>
      </c>
      <c r="R1594" s="155">
        <v>202137</v>
      </c>
      <c r="S1594" s="155">
        <v>202137</v>
      </c>
      <c r="T1594" s="155">
        <v>202137</v>
      </c>
      <c r="U1594" s="155">
        <v>202137</v>
      </c>
      <c r="V1594" s="155">
        <v>202137</v>
      </c>
      <c r="W1594" s="155">
        <v>202137</v>
      </c>
      <c r="X1594" s="155">
        <v>202137</v>
      </c>
      <c r="Y1594" s="155">
        <v>202137</v>
      </c>
      <c r="Z1594" s="155">
        <v>202137</v>
      </c>
      <c r="AA1594" s="155">
        <v>202137</v>
      </c>
      <c r="AC1594" s="180" t="str">
        <f t="shared" si="89"/>
        <v>828167-</v>
      </c>
      <c r="AD1594" s="181" t="str">
        <f>IF(B1594="NET","",IF(B1594="","",IFERROR(VLOOKUP(AC1594,EAN!$A:$B,2,FALSE),"MANGLER - MÅ OPPDATERE EAN-FANEN")))</f>
        <v/>
      </c>
      <c r="AE1594" s="180">
        <f t="shared" si="87"/>
        <v>202137</v>
      </c>
      <c r="AF1594" s="180">
        <f t="shared" si="88"/>
        <v>202137</v>
      </c>
      <c r="AH1594" s="133" t="str">
        <f>IF(B1594="NET","",IFERROR(VLOOKUP(AD1594,'2) Order Form'!$W$9:$W$684,1,FALSE),"Ikke med I order form"))</f>
        <v/>
      </c>
    </row>
    <row r="1595" spans="1:34" x14ac:dyDescent="0.2">
      <c r="A1595">
        <v>828167</v>
      </c>
      <c r="B1595" t="s">
        <v>316</v>
      </c>
      <c r="C1595" t="s">
        <v>4226</v>
      </c>
      <c r="D1595" t="s">
        <v>142</v>
      </c>
      <c r="E1595" t="s">
        <v>94</v>
      </c>
      <c r="F1595" t="s">
        <v>8</v>
      </c>
      <c r="G1595" t="s">
        <v>128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C1595" s="180" t="str">
        <f t="shared" si="89"/>
        <v>828167-BLACK-S</v>
      </c>
      <c r="AD1595" s="181">
        <f>IF(B1595="NET","",IF(B1595="","",IFERROR(VLOOKUP(AC1595,EAN!$A:$B,2,FALSE),"MANGLER - MÅ OPPDATERE EAN-FANEN")))</f>
        <v>7048652535429</v>
      </c>
      <c r="AE1595" s="180">
        <f t="shared" si="87"/>
        <v>0</v>
      </c>
      <c r="AF1595" s="180">
        <f t="shared" si="88"/>
        <v>0</v>
      </c>
      <c r="AH1595" s="133">
        <f>IF(B1595="NET","",IFERROR(VLOOKUP(AD1595,'2) Order Form'!$W$9:$W$684,1,FALSE),"Ikke med I order form"))</f>
        <v>7048652535429</v>
      </c>
    </row>
    <row r="1596" spans="1:34" x14ac:dyDescent="0.2">
      <c r="A1596">
        <v>828167</v>
      </c>
      <c r="B1596" t="s">
        <v>316</v>
      </c>
      <c r="C1596" t="s">
        <v>4226</v>
      </c>
      <c r="D1596" t="s">
        <v>143</v>
      </c>
      <c r="E1596" t="s">
        <v>94</v>
      </c>
      <c r="F1596" t="s">
        <v>7</v>
      </c>
      <c r="G1596" t="s">
        <v>128</v>
      </c>
      <c r="H1596">
        <v>34</v>
      </c>
      <c r="I1596">
        <v>34</v>
      </c>
      <c r="J1596">
        <v>34</v>
      </c>
      <c r="K1596">
        <v>34</v>
      </c>
      <c r="L1596">
        <v>34</v>
      </c>
      <c r="M1596">
        <v>34</v>
      </c>
      <c r="N1596">
        <v>34</v>
      </c>
      <c r="O1596">
        <v>34</v>
      </c>
      <c r="P1596">
        <v>34</v>
      </c>
      <c r="Q1596">
        <v>34</v>
      </c>
      <c r="R1596">
        <v>34</v>
      </c>
      <c r="S1596">
        <v>34</v>
      </c>
      <c r="T1596">
        <v>34</v>
      </c>
      <c r="U1596">
        <v>34</v>
      </c>
      <c r="V1596">
        <v>34</v>
      </c>
      <c r="W1596">
        <v>34</v>
      </c>
      <c r="X1596">
        <v>34</v>
      </c>
      <c r="Y1596">
        <v>34</v>
      </c>
      <c r="Z1596">
        <v>34</v>
      </c>
      <c r="AA1596">
        <v>34</v>
      </c>
      <c r="AC1596" s="180" t="str">
        <f t="shared" si="89"/>
        <v>828167-BLACK-M</v>
      </c>
      <c r="AD1596" s="181">
        <f>IF(B1596="NET","",IF(B1596="","",IFERROR(VLOOKUP(AC1596,EAN!$A:$B,2,FALSE),"MANGLER - MÅ OPPDATERE EAN-FANEN")))</f>
        <v>7048652535412</v>
      </c>
      <c r="AE1596" s="180">
        <f t="shared" si="87"/>
        <v>34</v>
      </c>
      <c r="AF1596" s="180">
        <f t="shared" si="88"/>
        <v>34</v>
      </c>
      <c r="AH1596" s="133">
        <f>IF(B1596="NET","",IFERROR(VLOOKUP(AD1596,'2) Order Form'!$W$9:$W$684,1,FALSE),"Ikke med I order form"))</f>
        <v>7048652535412</v>
      </c>
    </row>
    <row r="1597" spans="1:34" x14ac:dyDescent="0.2">
      <c r="A1597">
        <v>828167</v>
      </c>
      <c r="B1597" t="s">
        <v>316</v>
      </c>
      <c r="C1597" t="s">
        <v>4226</v>
      </c>
      <c r="D1597" t="s">
        <v>144</v>
      </c>
      <c r="E1597" t="s">
        <v>94</v>
      </c>
      <c r="F1597" t="s">
        <v>67</v>
      </c>
      <c r="G1597" t="s">
        <v>128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C1597" s="180" t="str">
        <f t="shared" si="89"/>
        <v>828167-BLACK-L</v>
      </c>
      <c r="AD1597" s="181">
        <f>IF(B1597="NET","",IF(B1597="","",IFERROR(VLOOKUP(AC1597,EAN!$A:$B,2,FALSE),"MANGLER - MÅ OPPDATERE EAN-FANEN")))</f>
        <v>7048652535405</v>
      </c>
      <c r="AE1597" s="180">
        <f t="shared" si="87"/>
        <v>0</v>
      </c>
      <c r="AF1597" s="180">
        <f t="shared" si="88"/>
        <v>0</v>
      </c>
      <c r="AH1597" s="133">
        <f>IF(B1597="NET","",IFERROR(VLOOKUP(AD1597,'2) Order Form'!$W$9:$W$684,1,FALSE),"Ikke med I order form"))</f>
        <v>7048652535405</v>
      </c>
    </row>
    <row r="1598" spans="1:34" x14ac:dyDescent="0.2">
      <c r="A1598">
        <v>828167</v>
      </c>
      <c r="B1598" t="s">
        <v>316</v>
      </c>
      <c r="C1598" t="s">
        <v>4226</v>
      </c>
      <c r="D1598" t="s">
        <v>145</v>
      </c>
      <c r="E1598" t="s">
        <v>94</v>
      </c>
      <c r="F1598" t="s">
        <v>68</v>
      </c>
      <c r="G1598" t="s">
        <v>128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C1598" s="180" t="str">
        <f t="shared" si="89"/>
        <v>828167-BLACK-XL</v>
      </c>
      <c r="AD1598" s="181">
        <f>IF(B1598="NET","",IF(B1598="","",IFERROR(VLOOKUP(AC1598,EAN!$A:$B,2,FALSE),"MANGLER - MÅ OPPDATERE EAN-FANEN")))</f>
        <v>7048652535436</v>
      </c>
      <c r="AE1598" s="180">
        <f t="shared" si="87"/>
        <v>0</v>
      </c>
      <c r="AF1598" s="180">
        <f t="shared" si="88"/>
        <v>0</v>
      </c>
      <c r="AH1598" s="133">
        <f>IF(B1598="NET","",IFERROR(VLOOKUP(AD1598,'2) Order Form'!$W$9:$W$684,1,FALSE),"Ikke med I order form"))</f>
        <v>7048652535436</v>
      </c>
    </row>
    <row r="1599" spans="1:34" x14ac:dyDescent="0.2">
      <c r="A1599">
        <v>828167</v>
      </c>
      <c r="B1599" t="s">
        <v>316</v>
      </c>
      <c r="C1599" t="s">
        <v>4226</v>
      </c>
      <c r="D1599" t="s">
        <v>222</v>
      </c>
      <c r="E1599" t="s">
        <v>206</v>
      </c>
      <c r="F1599" t="s">
        <v>8</v>
      </c>
      <c r="G1599" t="s">
        <v>128</v>
      </c>
      <c r="H1599">
        <v>10</v>
      </c>
      <c r="I1599">
        <v>10</v>
      </c>
      <c r="J1599">
        <v>10</v>
      </c>
      <c r="K1599">
        <v>10</v>
      </c>
      <c r="L1599">
        <v>10</v>
      </c>
      <c r="M1599">
        <v>10</v>
      </c>
      <c r="N1599">
        <v>10</v>
      </c>
      <c r="O1599">
        <v>10</v>
      </c>
      <c r="P1599">
        <v>10</v>
      </c>
      <c r="Q1599">
        <v>10</v>
      </c>
      <c r="R1599">
        <v>10</v>
      </c>
      <c r="S1599">
        <v>10</v>
      </c>
      <c r="T1599">
        <v>10</v>
      </c>
      <c r="U1599">
        <v>10</v>
      </c>
      <c r="V1599">
        <v>10</v>
      </c>
      <c r="W1599">
        <v>10</v>
      </c>
      <c r="X1599">
        <v>10</v>
      </c>
      <c r="Y1599">
        <v>10</v>
      </c>
      <c r="Z1599">
        <v>10</v>
      </c>
      <c r="AA1599">
        <v>10</v>
      </c>
      <c r="AC1599" s="180" t="str">
        <f t="shared" si="89"/>
        <v>828167-TUSKN-S</v>
      </c>
      <c r="AD1599" s="181">
        <f>IF(B1599="NET","",IF(B1599="","",IFERROR(VLOOKUP(AC1599,EAN!$A:$B,2,FALSE),"MANGLER - MÅ OPPDATERE EAN-FANEN")))</f>
        <v>7048652541970</v>
      </c>
      <c r="AE1599" s="180">
        <f t="shared" si="87"/>
        <v>10</v>
      </c>
      <c r="AF1599" s="180">
        <f t="shared" si="88"/>
        <v>10</v>
      </c>
      <c r="AH1599" s="133">
        <f>IF(B1599="NET","",IFERROR(VLOOKUP(AD1599,'2) Order Form'!$W$9:$W$684,1,FALSE),"Ikke med I order form"))</f>
        <v>7048652541970</v>
      </c>
    </row>
    <row r="1600" spans="1:34" x14ac:dyDescent="0.2">
      <c r="A1600">
        <v>828167</v>
      </c>
      <c r="B1600" t="s">
        <v>316</v>
      </c>
      <c r="C1600" t="s">
        <v>4226</v>
      </c>
      <c r="D1600" t="s">
        <v>223</v>
      </c>
      <c r="E1600" t="s">
        <v>206</v>
      </c>
      <c r="F1600" t="s">
        <v>7</v>
      </c>
      <c r="G1600" t="s">
        <v>128</v>
      </c>
      <c r="H1600">
        <v>13</v>
      </c>
      <c r="I1600">
        <v>13</v>
      </c>
      <c r="J1600">
        <v>13</v>
      </c>
      <c r="K1600">
        <v>13</v>
      </c>
      <c r="L1600">
        <v>13</v>
      </c>
      <c r="M1600">
        <v>13</v>
      </c>
      <c r="N1600">
        <v>13</v>
      </c>
      <c r="O1600">
        <v>13</v>
      </c>
      <c r="P1600">
        <v>13</v>
      </c>
      <c r="Q1600">
        <v>13</v>
      </c>
      <c r="R1600">
        <v>13</v>
      </c>
      <c r="S1600">
        <v>13</v>
      </c>
      <c r="T1600">
        <v>13</v>
      </c>
      <c r="U1600">
        <v>13</v>
      </c>
      <c r="V1600">
        <v>13</v>
      </c>
      <c r="W1600">
        <v>13</v>
      </c>
      <c r="X1600">
        <v>13</v>
      </c>
      <c r="Y1600">
        <v>13</v>
      </c>
      <c r="Z1600">
        <v>13</v>
      </c>
      <c r="AA1600">
        <v>13</v>
      </c>
      <c r="AC1600" s="180" t="str">
        <f t="shared" si="89"/>
        <v>828167-TUSKN-M</v>
      </c>
      <c r="AD1600" s="181">
        <f>IF(B1600="NET","",IF(B1600="","",IFERROR(VLOOKUP(AC1600,EAN!$A:$B,2,FALSE),"MANGLER - MÅ OPPDATERE EAN-FANEN")))</f>
        <v>7048652541963</v>
      </c>
      <c r="AE1600" s="180">
        <f t="shared" si="87"/>
        <v>13</v>
      </c>
      <c r="AF1600" s="180">
        <f t="shared" si="88"/>
        <v>13</v>
      </c>
      <c r="AH1600" s="133">
        <f>IF(B1600="NET","",IFERROR(VLOOKUP(AD1600,'2) Order Form'!$W$9:$W$684,1,FALSE),"Ikke med I order form"))</f>
        <v>7048652541963</v>
      </c>
    </row>
    <row r="1601" spans="1:34" x14ac:dyDescent="0.2">
      <c r="A1601">
        <v>828167</v>
      </c>
      <c r="B1601" t="s">
        <v>316</v>
      </c>
      <c r="C1601" t="s">
        <v>4226</v>
      </c>
      <c r="D1601" t="s">
        <v>224</v>
      </c>
      <c r="E1601" t="s">
        <v>206</v>
      </c>
      <c r="F1601" t="s">
        <v>67</v>
      </c>
      <c r="G1601" t="s">
        <v>128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C1601" s="180" t="str">
        <f t="shared" si="89"/>
        <v>828167-TUSKN-L</v>
      </c>
      <c r="AD1601" s="181">
        <f>IF(B1601="NET","",IF(B1601="","",IFERROR(VLOOKUP(AC1601,EAN!$A:$B,2,FALSE),"MANGLER - MÅ OPPDATERE EAN-FANEN")))</f>
        <v>7048652541956</v>
      </c>
      <c r="AE1601" s="180">
        <f t="shared" si="87"/>
        <v>0</v>
      </c>
      <c r="AF1601" s="180">
        <f t="shared" si="88"/>
        <v>0</v>
      </c>
      <c r="AH1601" s="133">
        <f>IF(B1601="NET","",IFERROR(VLOOKUP(AD1601,'2) Order Form'!$W$9:$W$684,1,FALSE),"Ikke med I order form"))</f>
        <v>7048652541956</v>
      </c>
    </row>
    <row r="1602" spans="1:34" x14ac:dyDescent="0.2">
      <c r="A1602">
        <v>828167</v>
      </c>
      <c r="B1602" t="s">
        <v>316</v>
      </c>
      <c r="C1602" t="s">
        <v>4226</v>
      </c>
      <c r="D1602" t="s">
        <v>225</v>
      </c>
      <c r="E1602" t="s">
        <v>206</v>
      </c>
      <c r="F1602" t="s">
        <v>68</v>
      </c>
      <c r="G1602" t="s">
        <v>128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C1602" s="180" t="str">
        <f t="shared" si="89"/>
        <v>828167-TUSKN-XL</v>
      </c>
      <c r="AD1602" s="181">
        <f>IF(B1602="NET","",IF(B1602="","",IFERROR(VLOOKUP(AC1602,EAN!$A:$B,2,FALSE),"MANGLER - MÅ OPPDATERE EAN-FANEN")))</f>
        <v>7048652541987</v>
      </c>
      <c r="AE1602" s="180">
        <f t="shared" si="87"/>
        <v>0</v>
      </c>
      <c r="AF1602" s="180">
        <f t="shared" si="88"/>
        <v>0</v>
      </c>
      <c r="AH1602" s="133">
        <f>IF(B1602="NET","",IFERROR(VLOOKUP(AD1602,'2) Order Form'!$W$9:$W$684,1,FALSE),"Ikke med I order form"))</f>
        <v>7048652541987</v>
      </c>
    </row>
    <row r="1603" spans="1:34" x14ac:dyDescent="0.2">
      <c r="A1603" s="155">
        <v>828168</v>
      </c>
      <c r="B1603" t="s">
        <v>292</v>
      </c>
      <c r="H1603" s="155">
        <v>202137</v>
      </c>
      <c r="I1603" s="155">
        <v>202137</v>
      </c>
      <c r="J1603" s="155">
        <v>202137</v>
      </c>
      <c r="K1603" s="155">
        <v>202137</v>
      </c>
      <c r="L1603" s="155">
        <v>202137</v>
      </c>
      <c r="M1603" s="155">
        <v>202137</v>
      </c>
      <c r="N1603" s="155">
        <v>202137</v>
      </c>
      <c r="O1603" s="155">
        <v>202137</v>
      </c>
      <c r="P1603" s="155">
        <v>202137</v>
      </c>
      <c r="Q1603" s="155">
        <v>202137</v>
      </c>
      <c r="R1603" s="155">
        <v>202137</v>
      </c>
      <c r="S1603" s="155">
        <v>202137</v>
      </c>
      <c r="T1603" s="155">
        <v>202137</v>
      </c>
      <c r="U1603" s="155">
        <v>202137</v>
      </c>
      <c r="V1603" s="155">
        <v>202137</v>
      </c>
      <c r="W1603" s="155">
        <v>202137</v>
      </c>
      <c r="X1603" s="155">
        <v>202137</v>
      </c>
      <c r="Y1603" s="155">
        <v>202137</v>
      </c>
      <c r="Z1603" s="155">
        <v>202137</v>
      </c>
      <c r="AA1603" s="155">
        <v>202137</v>
      </c>
      <c r="AC1603" s="180" t="str">
        <f t="shared" si="89"/>
        <v>828168-</v>
      </c>
      <c r="AD1603" s="181" t="str">
        <f>IF(B1603="NET","",IF(B1603="","",IFERROR(VLOOKUP(AC1603,EAN!$A:$B,2,FALSE),"MANGLER - MÅ OPPDATERE EAN-FANEN")))</f>
        <v/>
      </c>
      <c r="AE1603" s="180">
        <f t="shared" si="87"/>
        <v>202137</v>
      </c>
      <c r="AF1603" s="180">
        <f t="shared" si="88"/>
        <v>202137</v>
      </c>
      <c r="AH1603" s="133" t="str">
        <f>IF(B1603="NET","",IFERROR(VLOOKUP(AD1603,'2) Order Form'!$W$9:$W$684,1,FALSE),"Ikke med I order form"))</f>
        <v/>
      </c>
    </row>
    <row r="1604" spans="1:34" x14ac:dyDescent="0.2">
      <c r="A1604">
        <v>828168</v>
      </c>
      <c r="B1604" t="s">
        <v>317</v>
      </c>
      <c r="C1604" t="s">
        <v>4226</v>
      </c>
      <c r="D1604" t="s">
        <v>147</v>
      </c>
      <c r="E1604" t="s">
        <v>100</v>
      </c>
      <c r="F1604" t="s">
        <v>69</v>
      </c>
      <c r="G1604" t="s">
        <v>128</v>
      </c>
      <c r="H1604">
        <v>20</v>
      </c>
      <c r="I1604">
        <v>20</v>
      </c>
      <c r="J1604">
        <v>20</v>
      </c>
      <c r="K1604">
        <v>20</v>
      </c>
      <c r="L1604">
        <v>20</v>
      </c>
      <c r="M1604">
        <v>20</v>
      </c>
      <c r="N1604">
        <v>20</v>
      </c>
      <c r="O1604">
        <v>20</v>
      </c>
      <c r="P1604">
        <v>20</v>
      </c>
      <c r="Q1604">
        <v>20</v>
      </c>
      <c r="R1604">
        <v>20</v>
      </c>
      <c r="S1604">
        <v>20</v>
      </c>
      <c r="T1604">
        <v>20</v>
      </c>
      <c r="U1604">
        <v>20</v>
      </c>
      <c r="V1604">
        <v>20</v>
      </c>
      <c r="W1604">
        <v>20</v>
      </c>
      <c r="X1604">
        <v>20</v>
      </c>
      <c r="Y1604">
        <v>20</v>
      </c>
      <c r="Z1604">
        <v>20</v>
      </c>
      <c r="AA1604">
        <v>20</v>
      </c>
      <c r="AC1604" s="180" t="str">
        <f t="shared" si="89"/>
        <v>828168-RSWOD-XS</v>
      </c>
      <c r="AD1604" s="181">
        <f>IF(B1604="NET","",IF(B1604="","",IFERROR(VLOOKUP(AC1604,EAN!$A:$B,2,FALSE),"MANGLER - MÅ OPPDATERE EAN-FANEN")))</f>
        <v>7048652542021</v>
      </c>
      <c r="AE1604" s="180">
        <f t="shared" si="87"/>
        <v>20</v>
      </c>
      <c r="AF1604" s="180">
        <f t="shared" si="88"/>
        <v>20</v>
      </c>
      <c r="AH1604" s="133">
        <f>IF(B1604="NET","",IFERROR(VLOOKUP(AD1604,'2) Order Form'!$W$9:$W$684,1,FALSE),"Ikke med I order form"))</f>
        <v>7048652542021</v>
      </c>
    </row>
    <row r="1605" spans="1:34" x14ac:dyDescent="0.2">
      <c r="A1605">
        <v>828168</v>
      </c>
      <c r="B1605" t="s">
        <v>317</v>
      </c>
      <c r="C1605" t="s">
        <v>4226</v>
      </c>
      <c r="D1605" t="s">
        <v>148</v>
      </c>
      <c r="E1605" t="s">
        <v>100</v>
      </c>
      <c r="F1605" t="s">
        <v>8</v>
      </c>
      <c r="G1605" t="s">
        <v>128</v>
      </c>
      <c r="H1605">
        <v>18</v>
      </c>
      <c r="I1605">
        <v>18</v>
      </c>
      <c r="J1605">
        <v>18</v>
      </c>
      <c r="K1605">
        <v>18</v>
      </c>
      <c r="L1605">
        <v>18</v>
      </c>
      <c r="M1605">
        <v>18</v>
      </c>
      <c r="N1605">
        <v>18</v>
      </c>
      <c r="O1605">
        <v>18</v>
      </c>
      <c r="P1605">
        <v>18</v>
      </c>
      <c r="Q1605">
        <v>18</v>
      </c>
      <c r="R1605">
        <v>18</v>
      </c>
      <c r="S1605">
        <v>18</v>
      </c>
      <c r="T1605">
        <v>18</v>
      </c>
      <c r="U1605">
        <v>18</v>
      </c>
      <c r="V1605">
        <v>18</v>
      </c>
      <c r="W1605">
        <v>18</v>
      </c>
      <c r="X1605">
        <v>18</v>
      </c>
      <c r="Y1605">
        <v>18</v>
      </c>
      <c r="Z1605">
        <v>18</v>
      </c>
      <c r="AA1605">
        <v>18</v>
      </c>
      <c r="AC1605" s="180" t="str">
        <f t="shared" si="89"/>
        <v>828168-RSWOD-S</v>
      </c>
      <c r="AD1605" s="181">
        <f>IF(B1605="NET","",IF(B1605="","",IFERROR(VLOOKUP(AC1605,EAN!$A:$B,2,FALSE),"MANGLER - MÅ OPPDATERE EAN-FANEN")))</f>
        <v>7048652542014</v>
      </c>
      <c r="AE1605" s="180">
        <f t="shared" si="87"/>
        <v>18</v>
      </c>
      <c r="AF1605" s="180">
        <f t="shared" si="88"/>
        <v>18</v>
      </c>
      <c r="AH1605" s="133">
        <f>IF(B1605="NET","",IFERROR(VLOOKUP(AD1605,'2) Order Form'!$W$9:$W$684,1,FALSE),"Ikke med I order form"))</f>
        <v>7048652542014</v>
      </c>
    </row>
    <row r="1606" spans="1:34" x14ac:dyDescent="0.2">
      <c r="A1606">
        <v>828168</v>
      </c>
      <c r="B1606" t="s">
        <v>317</v>
      </c>
      <c r="C1606" t="s">
        <v>4226</v>
      </c>
      <c r="D1606" t="s">
        <v>149</v>
      </c>
      <c r="E1606" t="s">
        <v>100</v>
      </c>
      <c r="F1606" t="s">
        <v>7</v>
      </c>
      <c r="G1606" t="s">
        <v>128</v>
      </c>
      <c r="H1606">
        <v>31</v>
      </c>
      <c r="I1606">
        <v>31</v>
      </c>
      <c r="J1606">
        <v>31</v>
      </c>
      <c r="K1606">
        <v>31</v>
      </c>
      <c r="L1606">
        <v>31</v>
      </c>
      <c r="M1606">
        <v>31</v>
      </c>
      <c r="N1606">
        <v>31</v>
      </c>
      <c r="O1606">
        <v>31</v>
      </c>
      <c r="P1606">
        <v>31</v>
      </c>
      <c r="Q1606">
        <v>31</v>
      </c>
      <c r="R1606">
        <v>31</v>
      </c>
      <c r="S1606">
        <v>31</v>
      </c>
      <c r="T1606">
        <v>31</v>
      </c>
      <c r="U1606">
        <v>31</v>
      </c>
      <c r="V1606">
        <v>31</v>
      </c>
      <c r="W1606">
        <v>31</v>
      </c>
      <c r="X1606">
        <v>31</v>
      </c>
      <c r="Y1606">
        <v>31</v>
      </c>
      <c r="Z1606">
        <v>31</v>
      </c>
      <c r="AA1606">
        <v>31</v>
      </c>
      <c r="AC1606" s="180" t="str">
        <f t="shared" si="89"/>
        <v>828168-RSWOD-M</v>
      </c>
      <c r="AD1606" s="181">
        <f>IF(B1606="NET","",IF(B1606="","",IFERROR(VLOOKUP(AC1606,EAN!$A:$B,2,FALSE),"MANGLER - MÅ OPPDATERE EAN-FANEN")))</f>
        <v>7048652542007</v>
      </c>
      <c r="AE1606" s="180">
        <f t="shared" ref="AE1606:AE1669" si="90">H1606</f>
        <v>31</v>
      </c>
      <c r="AF1606" s="180">
        <f t="shared" ref="AF1606:AF1669" si="91">AA1606</f>
        <v>31</v>
      </c>
      <c r="AH1606" s="133">
        <f>IF(B1606="NET","",IFERROR(VLOOKUP(AD1606,'2) Order Form'!$W$9:$W$684,1,FALSE),"Ikke med I order form"))</f>
        <v>7048652542007</v>
      </c>
    </row>
    <row r="1607" spans="1:34" x14ac:dyDescent="0.2">
      <c r="A1607">
        <v>828168</v>
      </c>
      <c r="B1607" t="s">
        <v>317</v>
      </c>
      <c r="C1607" t="s">
        <v>4226</v>
      </c>
      <c r="D1607" t="s">
        <v>150</v>
      </c>
      <c r="E1607" t="s">
        <v>100</v>
      </c>
      <c r="F1607" t="s">
        <v>67</v>
      </c>
      <c r="G1607" t="s">
        <v>128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C1607" s="180" t="str">
        <f t="shared" si="89"/>
        <v>828168-RSWOD-L</v>
      </c>
      <c r="AD1607" s="181">
        <f>IF(B1607="NET","",IF(B1607="","",IFERROR(VLOOKUP(AC1607,EAN!$A:$B,2,FALSE),"MANGLER - MÅ OPPDATERE EAN-FANEN")))</f>
        <v>7048652541994</v>
      </c>
      <c r="AE1607" s="180">
        <f t="shared" si="90"/>
        <v>0</v>
      </c>
      <c r="AF1607" s="180">
        <f t="shared" si="91"/>
        <v>0</v>
      </c>
      <c r="AH1607" s="133">
        <f>IF(B1607="NET","",IFERROR(VLOOKUP(AD1607,'2) Order Form'!$W$9:$W$684,1,FALSE),"Ikke med I order form"))</f>
        <v>7048652541994</v>
      </c>
    </row>
    <row r="1608" spans="1:34" x14ac:dyDescent="0.2">
      <c r="A1608">
        <v>828168</v>
      </c>
      <c r="B1608" t="s">
        <v>317</v>
      </c>
      <c r="C1608" t="s">
        <v>4226</v>
      </c>
      <c r="D1608" t="s">
        <v>211</v>
      </c>
      <c r="E1608" t="s">
        <v>93</v>
      </c>
      <c r="F1608" t="s">
        <v>69</v>
      </c>
      <c r="G1608" t="s">
        <v>401</v>
      </c>
      <c r="H1608">
        <v>6</v>
      </c>
      <c r="I1608">
        <v>6</v>
      </c>
      <c r="J1608">
        <v>6</v>
      </c>
      <c r="K1608">
        <v>6</v>
      </c>
      <c r="L1608">
        <v>6</v>
      </c>
      <c r="M1608">
        <v>6</v>
      </c>
      <c r="N1608">
        <v>6</v>
      </c>
      <c r="O1608">
        <v>6</v>
      </c>
      <c r="P1608">
        <v>6</v>
      </c>
      <c r="Q1608">
        <v>6</v>
      </c>
      <c r="R1608">
        <v>6</v>
      </c>
      <c r="S1608">
        <v>6</v>
      </c>
      <c r="T1608">
        <v>6</v>
      </c>
      <c r="U1608">
        <v>6</v>
      </c>
      <c r="V1608">
        <v>6</v>
      </c>
      <c r="W1608">
        <v>6</v>
      </c>
      <c r="X1608">
        <v>6</v>
      </c>
      <c r="Y1608">
        <v>6</v>
      </c>
      <c r="Z1608">
        <v>6</v>
      </c>
      <c r="AA1608">
        <v>6</v>
      </c>
      <c r="AC1608" s="180" t="str">
        <f t="shared" si="89"/>
        <v>828168-SEGRY-XS</v>
      </c>
      <c r="AD1608" s="181">
        <f>IF(B1608="NET","",IF(B1608="","",IFERROR(VLOOKUP(AC1608,EAN!$A:$B,2,FALSE),"MANGLER - MÅ OPPDATERE EAN-FANEN")))</f>
        <v>7048652542069</v>
      </c>
      <c r="AE1608" s="180">
        <f t="shared" si="90"/>
        <v>6</v>
      </c>
      <c r="AF1608" s="180">
        <f t="shared" si="91"/>
        <v>6</v>
      </c>
      <c r="AH1608" s="133" t="str">
        <f>IF(B1608="NET","",IFERROR(VLOOKUP(AD1608,'2) Order Form'!$W$9:$W$684,1,FALSE),"Ikke med I order form"))</f>
        <v>Ikke med I order form</v>
      </c>
    </row>
    <row r="1609" spans="1:34" x14ac:dyDescent="0.2">
      <c r="A1609">
        <v>828168</v>
      </c>
      <c r="B1609" t="s">
        <v>317</v>
      </c>
      <c r="C1609" t="s">
        <v>4226</v>
      </c>
      <c r="D1609" t="s">
        <v>166</v>
      </c>
      <c r="E1609" t="s">
        <v>93</v>
      </c>
      <c r="F1609" t="s">
        <v>8</v>
      </c>
      <c r="G1609" t="s">
        <v>401</v>
      </c>
      <c r="H1609">
        <v>3</v>
      </c>
      <c r="I1609">
        <v>3</v>
      </c>
      <c r="J1609">
        <v>3</v>
      </c>
      <c r="K1609">
        <v>3</v>
      </c>
      <c r="L1609">
        <v>3</v>
      </c>
      <c r="M1609">
        <v>3</v>
      </c>
      <c r="N1609">
        <v>3</v>
      </c>
      <c r="O1609">
        <v>3</v>
      </c>
      <c r="P1609">
        <v>3</v>
      </c>
      <c r="Q1609">
        <v>3</v>
      </c>
      <c r="R1609">
        <v>3</v>
      </c>
      <c r="S1609">
        <v>3</v>
      </c>
      <c r="T1609">
        <v>3</v>
      </c>
      <c r="U1609">
        <v>3</v>
      </c>
      <c r="V1609">
        <v>3</v>
      </c>
      <c r="W1609">
        <v>3</v>
      </c>
      <c r="X1609">
        <v>3</v>
      </c>
      <c r="Y1609">
        <v>3</v>
      </c>
      <c r="Z1609">
        <v>3</v>
      </c>
      <c r="AA1609">
        <v>3</v>
      </c>
      <c r="AC1609" s="180" t="str">
        <f t="shared" si="89"/>
        <v>828168-SEGRY-S</v>
      </c>
      <c r="AD1609" s="181">
        <f>IF(B1609="NET","",IF(B1609="","",IFERROR(VLOOKUP(AC1609,EAN!$A:$B,2,FALSE),"MANGLER - MÅ OPPDATERE EAN-FANEN")))</f>
        <v>7048652542052</v>
      </c>
      <c r="AE1609" s="180">
        <f t="shared" si="90"/>
        <v>3</v>
      </c>
      <c r="AF1609" s="180">
        <f t="shared" si="91"/>
        <v>3</v>
      </c>
      <c r="AH1609" s="133" t="str">
        <f>IF(B1609="NET","",IFERROR(VLOOKUP(AD1609,'2) Order Form'!$W$9:$W$684,1,FALSE),"Ikke med I order form"))</f>
        <v>Ikke med I order form</v>
      </c>
    </row>
    <row r="1610" spans="1:34" x14ac:dyDescent="0.2">
      <c r="A1610">
        <v>828168</v>
      </c>
      <c r="B1610" t="s">
        <v>317</v>
      </c>
      <c r="C1610" t="s">
        <v>4226</v>
      </c>
      <c r="D1610" t="s">
        <v>167</v>
      </c>
      <c r="E1610" t="s">
        <v>93</v>
      </c>
      <c r="F1610" t="s">
        <v>7</v>
      </c>
      <c r="G1610" t="s">
        <v>401</v>
      </c>
      <c r="H1610">
        <v>17</v>
      </c>
      <c r="I1610">
        <v>17</v>
      </c>
      <c r="J1610">
        <v>17</v>
      </c>
      <c r="K1610">
        <v>17</v>
      </c>
      <c r="L1610">
        <v>17</v>
      </c>
      <c r="M1610">
        <v>17</v>
      </c>
      <c r="N1610">
        <v>17</v>
      </c>
      <c r="O1610">
        <v>17</v>
      </c>
      <c r="P1610">
        <v>17</v>
      </c>
      <c r="Q1610">
        <v>17</v>
      </c>
      <c r="R1610">
        <v>17</v>
      </c>
      <c r="S1610">
        <v>17</v>
      </c>
      <c r="T1610">
        <v>17</v>
      </c>
      <c r="U1610">
        <v>17</v>
      </c>
      <c r="V1610">
        <v>17</v>
      </c>
      <c r="W1610">
        <v>17</v>
      </c>
      <c r="X1610">
        <v>17</v>
      </c>
      <c r="Y1610">
        <v>17</v>
      </c>
      <c r="Z1610">
        <v>17</v>
      </c>
      <c r="AA1610">
        <v>17</v>
      </c>
      <c r="AC1610" s="180" t="str">
        <f t="shared" si="89"/>
        <v>828168-SEGRY-M</v>
      </c>
      <c r="AD1610" s="181">
        <f>IF(B1610="NET","",IF(B1610="","",IFERROR(VLOOKUP(AC1610,EAN!$A:$B,2,FALSE),"MANGLER - MÅ OPPDATERE EAN-FANEN")))</f>
        <v>7048652542045</v>
      </c>
      <c r="AE1610" s="180">
        <f t="shared" si="90"/>
        <v>17</v>
      </c>
      <c r="AF1610" s="180">
        <f t="shared" si="91"/>
        <v>17</v>
      </c>
      <c r="AH1610" s="133" t="str">
        <f>IF(B1610="NET","",IFERROR(VLOOKUP(AD1610,'2) Order Form'!$W$9:$W$684,1,FALSE),"Ikke med I order form"))</f>
        <v>Ikke med I order form</v>
      </c>
    </row>
    <row r="1611" spans="1:34" x14ac:dyDescent="0.2">
      <c r="A1611">
        <v>828168</v>
      </c>
      <c r="B1611" t="s">
        <v>317</v>
      </c>
      <c r="C1611" t="s">
        <v>4226</v>
      </c>
      <c r="D1611" t="s">
        <v>168</v>
      </c>
      <c r="E1611" t="s">
        <v>93</v>
      </c>
      <c r="F1611" t="s">
        <v>67</v>
      </c>
      <c r="G1611" t="s">
        <v>401</v>
      </c>
      <c r="H1611">
        <v>16</v>
      </c>
      <c r="I1611">
        <v>16</v>
      </c>
      <c r="J1611">
        <v>16</v>
      </c>
      <c r="K1611">
        <v>16</v>
      </c>
      <c r="L1611">
        <v>16</v>
      </c>
      <c r="M1611">
        <v>16</v>
      </c>
      <c r="N1611">
        <v>16</v>
      </c>
      <c r="O1611">
        <v>16</v>
      </c>
      <c r="P1611">
        <v>16</v>
      </c>
      <c r="Q1611">
        <v>16</v>
      </c>
      <c r="R1611">
        <v>16</v>
      </c>
      <c r="S1611">
        <v>16</v>
      </c>
      <c r="T1611">
        <v>16</v>
      </c>
      <c r="U1611">
        <v>16</v>
      </c>
      <c r="V1611">
        <v>16</v>
      </c>
      <c r="W1611">
        <v>16</v>
      </c>
      <c r="X1611">
        <v>16</v>
      </c>
      <c r="Y1611">
        <v>16</v>
      </c>
      <c r="Z1611">
        <v>16</v>
      </c>
      <c r="AA1611">
        <v>16</v>
      </c>
      <c r="AC1611" s="180" t="str">
        <f t="shared" si="89"/>
        <v>828168-SEGRY-L</v>
      </c>
      <c r="AD1611" s="181">
        <f>IF(B1611="NET","",IF(B1611="","",IFERROR(VLOOKUP(AC1611,EAN!$A:$B,2,FALSE),"MANGLER - MÅ OPPDATERE EAN-FANEN")))</f>
        <v>7048652542038</v>
      </c>
      <c r="AE1611" s="180">
        <f t="shared" si="90"/>
        <v>16</v>
      </c>
      <c r="AF1611" s="180">
        <f t="shared" si="91"/>
        <v>16</v>
      </c>
      <c r="AH1611" s="133" t="str">
        <f>IF(B1611="NET","",IFERROR(VLOOKUP(AD1611,'2) Order Form'!$W$9:$W$684,1,FALSE),"Ikke med I order form"))</f>
        <v>Ikke med I order form</v>
      </c>
    </row>
    <row r="1612" spans="1:34" x14ac:dyDescent="0.2">
      <c r="A1612" s="155">
        <v>828169</v>
      </c>
      <c r="B1612" t="s">
        <v>292</v>
      </c>
      <c r="H1612" s="155">
        <v>202137</v>
      </c>
      <c r="I1612" s="155">
        <v>202137</v>
      </c>
      <c r="J1612" s="155">
        <v>202137</v>
      </c>
      <c r="K1612" s="155">
        <v>202137</v>
      </c>
      <c r="L1612" s="155">
        <v>202137</v>
      </c>
      <c r="M1612" s="155">
        <v>202137</v>
      </c>
      <c r="N1612" s="155">
        <v>202137</v>
      </c>
      <c r="O1612" s="155">
        <v>202137</v>
      </c>
      <c r="P1612" s="155">
        <v>202137</v>
      </c>
      <c r="Q1612" s="155">
        <v>202137</v>
      </c>
      <c r="R1612" s="155">
        <v>202137</v>
      </c>
      <c r="S1612" s="155">
        <v>202137</v>
      </c>
      <c r="T1612" s="155">
        <v>202137</v>
      </c>
      <c r="U1612" s="155">
        <v>202137</v>
      </c>
      <c r="V1612" s="155">
        <v>202137</v>
      </c>
      <c r="W1612" s="155">
        <v>202137</v>
      </c>
      <c r="X1612" s="155">
        <v>202137</v>
      </c>
      <c r="Y1612" s="155">
        <v>202137</v>
      </c>
      <c r="Z1612" s="155">
        <v>202137</v>
      </c>
      <c r="AA1612" s="155">
        <v>202137</v>
      </c>
      <c r="AC1612" s="180" t="str">
        <f t="shared" si="89"/>
        <v>828169-</v>
      </c>
      <c r="AD1612" s="181" t="str">
        <f>IF(B1612="NET","",IF(B1612="","",IFERROR(VLOOKUP(AC1612,EAN!$A:$B,2,FALSE),"MANGLER - MÅ OPPDATERE EAN-FANEN")))</f>
        <v/>
      </c>
      <c r="AE1612" s="180">
        <f t="shared" si="90"/>
        <v>202137</v>
      </c>
      <c r="AF1612" s="180">
        <f t="shared" si="91"/>
        <v>202137</v>
      </c>
      <c r="AH1612" s="133" t="str">
        <f>IF(B1612="NET","",IFERROR(VLOOKUP(AD1612,'2) Order Form'!$W$9:$W$684,1,FALSE),"Ikke med I order form"))</f>
        <v/>
      </c>
    </row>
    <row r="1613" spans="1:34" x14ac:dyDescent="0.2">
      <c r="A1613">
        <v>828169</v>
      </c>
      <c r="B1613" t="s">
        <v>261</v>
      </c>
      <c r="C1613" t="s">
        <v>4226</v>
      </c>
      <c r="D1613" t="s">
        <v>142</v>
      </c>
      <c r="E1613" t="s">
        <v>94</v>
      </c>
      <c r="F1613" t="s">
        <v>8</v>
      </c>
      <c r="G1613" t="s">
        <v>128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C1613" s="180" t="str">
        <f t="shared" si="89"/>
        <v>828169-BLACK-S</v>
      </c>
      <c r="AD1613" s="181">
        <f>IF(B1613="NET","",IF(B1613="","",IFERROR(VLOOKUP(AC1613,EAN!$A:$B,2,FALSE),"MANGLER - MÅ OPPDATERE EAN-FANEN")))</f>
        <v>7048652535160</v>
      </c>
      <c r="AE1613" s="180">
        <f t="shared" si="90"/>
        <v>0</v>
      </c>
      <c r="AF1613" s="180">
        <f t="shared" si="91"/>
        <v>0</v>
      </c>
      <c r="AH1613" s="133">
        <f>IF(B1613="NET","",IFERROR(VLOOKUP(AD1613,'2) Order Form'!$W$9:$W$684,1,FALSE),"Ikke med I order form"))</f>
        <v>7048652535160</v>
      </c>
    </row>
    <row r="1614" spans="1:34" x14ac:dyDescent="0.2">
      <c r="A1614">
        <v>828169</v>
      </c>
      <c r="B1614" t="s">
        <v>261</v>
      </c>
      <c r="C1614" t="s">
        <v>4226</v>
      </c>
      <c r="D1614" t="s">
        <v>143</v>
      </c>
      <c r="E1614" t="s">
        <v>94</v>
      </c>
      <c r="F1614" t="s">
        <v>7</v>
      </c>
      <c r="G1614" t="s">
        <v>128</v>
      </c>
      <c r="H1614">
        <v>15</v>
      </c>
      <c r="I1614">
        <v>15</v>
      </c>
      <c r="J1614">
        <v>15</v>
      </c>
      <c r="K1614">
        <v>15</v>
      </c>
      <c r="L1614">
        <v>15</v>
      </c>
      <c r="M1614">
        <v>15</v>
      </c>
      <c r="N1614">
        <v>15</v>
      </c>
      <c r="O1614">
        <v>15</v>
      </c>
      <c r="P1614">
        <v>15</v>
      </c>
      <c r="Q1614">
        <v>15</v>
      </c>
      <c r="R1614">
        <v>15</v>
      </c>
      <c r="S1614">
        <v>15</v>
      </c>
      <c r="T1614">
        <v>15</v>
      </c>
      <c r="U1614">
        <v>15</v>
      </c>
      <c r="V1614">
        <v>15</v>
      </c>
      <c r="W1614">
        <v>15</v>
      </c>
      <c r="X1614">
        <v>15</v>
      </c>
      <c r="Y1614">
        <v>15</v>
      </c>
      <c r="Z1614">
        <v>15</v>
      </c>
      <c r="AA1614">
        <v>15</v>
      </c>
      <c r="AC1614" s="180" t="str">
        <f t="shared" si="89"/>
        <v>828169-BLACK-M</v>
      </c>
      <c r="AD1614" s="181">
        <f>IF(B1614="NET","",IF(B1614="","",IFERROR(VLOOKUP(AC1614,EAN!$A:$B,2,FALSE),"MANGLER - MÅ OPPDATERE EAN-FANEN")))</f>
        <v>7048652535153</v>
      </c>
      <c r="AE1614" s="180">
        <f t="shared" si="90"/>
        <v>15</v>
      </c>
      <c r="AF1614" s="180">
        <f t="shared" si="91"/>
        <v>15</v>
      </c>
      <c r="AH1614" s="133">
        <f>IF(B1614="NET","",IFERROR(VLOOKUP(AD1614,'2) Order Form'!$W$9:$W$684,1,FALSE),"Ikke med I order form"))</f>
        <v>7048652535153</v>
      </c>
    </row>
    <row r="1615" spans="1:34" x14ac:dyDescent="0.2">
      <c r="A1615">
        <v>828169</v>
      </c>
      <c r="B1615" t="s">
        <v>261</v>
      </c>
      <c r="C1615" t="s">
        <v>4226</v>
      </c>
      <c r="D1615" t="s">
        <v>144</v>
      </c>
      <c r="E1615" t="s">
        <v>94</v>
      </c>
      <c r="F1615" t="s">
        <v>67</v>
      </c>
      <c r="G1615" t="s">
        <v>128</v>
      </c>
      <c r="H1615">
        <v>32</v>
      </c>
      <c r="I1615">
        <v>32</v>
      </c>
      <c r="J1615">
        <v>32</v>
      </c>
      <c r="K1615">
        <v>32</v>
      </c>
      <c r="L1615">
        <v>32</v>
      </c>
      <c r="M1615">
        <v>32</v>
      </c>
      <c r="N1615">
        <v>32</v>
      </c>
      <c r="O1615">
        <v>32</v>
      </c>
      <c r="P1615">
        <v>32</v>
      </c>
      <c r="Q1615">
        <v>32</v>
      </c>
      <c r="R1615">
        <v>32</v>
      </c>
      <c r="S1615">
        <v>32</v>
      </c>
      <c r="T1615">
        <v>32</v>
      </c>
      <c r="U1615">
        <v>32</v>
      </c>
      <c r="V1615">
        <v>32</v>
      </c>
      <c r="W1615">
        <v>32</v>
      </c>
      <c r="X1615">
        <v>32</v>
      </c>
      <c r="Y1615">
        <v>32</v>
      </c>
      <c r="Z1615">
        <v>32</v>
      </c>
      <c r="AA1615">
        <v>32</v>
      </c>
      <c r="AC1615" s="180" t="str">
        <f t="shared" si="89"/>
        <v>828169-BLACK-L</v>
      </c>
      <c r="AD1615" s="181">
        <f>IF(B1615="NET","",IF(B1615="","",IFERROR(VLOOKUP(AC1615,EAN!$A:$B,2,FALSE),"MANGLER - MÅ OPPDATERE EAN-FANEN")))</f>
        <v>7048652535146</v>
      </c>
      <c r="AE1615" s="180">
        <f t="shared" si="90"/>
        <v>32</v>
      </c>
      <c r="AF1615" s="180">
        <f t="shared" si="91"/>
        <v>32</v>
      </c>
      <c r="AH1615" s="133">
        <f>IF(B1615="NET","",IFERROR(VLOOKUP(AD1615,'2) Order Form'!$W$9:$W$684,1,FALSE),"Ikke med I order form"))</f>
        <v>7048652535146</v>
      </c>
    </row>
    <row r="1616" spans="1:34" x14ac:dyDescent="0.2">
      <c r="A1616">
        <v>828169</v>
      </c>
      <c r="B1616" t="s">
        <v>261</v>
      </c>
      <c r="C1616" t="s">
        <v>4226</v>
      </c>
      <c r="D1616" t="s">
        <v>145</v>
      </c>
      <c r="E1616" t="s">
        <v>94</v>
      </c>
      <c r="F1616" t="s">
        <v>68</v>
      </c>
      <c r="G1616" t="s">
        <v>128</v>
      </c>
      <c r="H1616">
        <v>20</v>
      </c>
      <c r="I1616">
        <v>20</v>
      </c>
      <c r="J1616">
        <v>20</v>
      </c>
      <c r="K1616">
        <v>20</v>
      </c>
      <c r="L1616">
        <v>20</v>
      </c>
      <c r="M1616">
        <v>20</v>
      </c>
      <c r="N1616">
        <v>20</v>
      </c>
      <c r="O1616">
        <v>20</v>
      </c>
      <c r="P1616">
        <v>20</v>
      </c>
      <c r="Q1616">
        <v>20</v>
      </c>
      <c r="R1616">
        <v>20</v>
      </c>
      <c r="S1616">
        <v>20</v>
      </c>
      <c r="T1616">
        <v>20</v>
      </c>
      <c r="U1616">
        <v>20</v>
      </c>
      <c r="V1616">
        <v>20</v>
      </c>
      <c r="W1616">
        <v>20</v>
      </c>
      <c r="X1616">
        <v>20</v>
      </c>
      <c r="Y1616">
        <v>20</v>
      </c>
      <c r="Z1616">
        <v>20</v>
      </c>
      <c r="AA1616">
        <v>20</v>
      </c>
      <c r="AC1616" s="180" t="str">
        <f t="shared" si="89"/>
        <v>828169-BLACK-XL</v>
      </c>
      <c r="AD1616" s="181">
        <f>IF(B1616="NET","",IF(B1616="","",IFERROR(VLOOKUP(AC1616,EAN!$A:$B,2,FALSE),"MANGLER - MÅ OPPDATERE EAN-FANEN")))</f>
        <v>7048652535177</v>
      </c>
      <c r="AE1616" s="180">
        <f t="shared" si="90"/>
        <v>20</v>
      </c>
      <c r="AF1616" s="180">
        <f t="shared" si="91"/>
        <v>20</v>
      </c>
      <c r="AH1616" s="133">
        <f>IF(B1616="NET","",IFERROR(VLOOKUP(AD1616,'2) Order Form'!$W$9:$W$684,1,FALSE),"Ikke med I order form"))</f>
        <v>7048652535177</v>
      </c>
    </row>
    <row r="1617" spans="1:34" x14ac:dyDescent="0.2">
      <c r="A1617" s="155">
        <v>828170</v>
      </c>
      <c r="B1617" t="s">
        <v>292</v>
      </c>
      <c r="H1617" s="155">
        <v>202137</v>
      </c>
      <c r="I1617" s="155">
        <v>202137</v>
      </c>
      <c r="J1617" s="155">
        <v>202137</v>
      </c>
      <c r="K1617" s="155">
        <v>202137</v>
      </c>
      <c r="L1617" s="155">
        <v>202137</v>
      </c>
      <c r="M1617" s="155">
        <v>202137</v>
      </c>
      <c r="N1617" s="155">
        <v>202137</v>
      </c>
      <c r="O1617" s="155">
        <v>202137</v>
      </c>
      <c r="P1617" s="155">
        <v>202137</v>
      </c>
      <c r="Q1617" s="155">
        <v>202137</v>
      </c>
      <c r="R1617" s="155">
        <v>202137</v>
      </c>
      <c r="S1617" s="155">
        <v>202137</v>
      </c>
      <c r="T1617" s="155">
        <v>202137</v>
      </c>
      <c r="U1617" s="155">
        <v>202137</v>
      </c>
      <c r="V1617" s="155">
        <v>202137</v>
      </c>
      <c r="W1617" s="155">
        <v>202137</v>
      </c>
      <c r="X1617" s="155">
        <v>202137</v>
      </c>
      <c r="Y1617" s="155">
        <v>202137</v>
      </c>
      <c r="Z1617" s="155">
        <v>202137</v>
      </c>
      <c r="AA1617" s="155">
        <v>202137</v>
      </c>
      <c r="AC1617" s="180" t="str">
        <f t="shared" si="89"/>
        <v>828170-</v>
      </c>
      <c r="AD1617" s="181" t="str">
        <f>IF(B1617="NET","",IF(B1617="","",IFERROR(VLOOKUP(AC1617,EAN!$A:$B,2,FALSE),"MANGLER - MÅ OPPDATERE EAN-FANEN")))</f>
        <v/>
      </c>
      <c r="AE1617" s="180">
        <f t="shared" si="90"/>
        <v>202137</v>
      </c>
      <c r="AF1617" s="180">
        <f t="shared" si="91"/>
        <v>202137</v>
      </c>
      <c r="AH1617" s="133" t="str">
        <f>IF(B1617="NET","",IFERROR(VLOOKUP(AD1617,'2) Order Form'!$W$9:$W$684,1,FALSE),"Ikke med I order form"))</f>
        <v/>
      </c>
    </row>
    <row r="1618" spans="1:34" x14ac:dyDescent="0.2">
      <c r="A1618">
        <v>828170</v>
      </c>
      <c r="B1618" t="s">
        <v>262</v>
      </c>
      <c r="C1618" t="s">
        <v>4226</v>
      </c>
      <c r="D1618" t="s">
        <v>146</v>
      </c>
      <c r="E1618" t="s">
        <v>94</v>
      </c>
      <c r="F1618" t="s">
        <v>69</v>
      </c>
      <c r="G1618" t="s">
        <v>128</v>
      </c>
      <c r="H1618">
        <v>16</v>
      </c>
      <c r="I1618">
        <v>16</v>
      </c>
      <c r="J1618">
        <v>16</v>
      </c>
      <c r="K1618">
        <v>16</v>
      </c>
      <c r="L1618">
        <v>16</v>
      </c>
      <c r="M1618">
        <v>16</v>
      </c>
      <c r="N1618">
        <v>16</v>
      </c>
      <c r="O1618">
        <v>16</v>
      </c>
      <c r="P1618">
        <v>16</v>
      </c>
      <c r="Q1618">
        <v>16</v>
      </c>
      <c r="R1618">
        <v>16</v>
      </c>
      <c r="S1618">
        <v>16</v>
      </c>
      <c r="T1618">
        <v>16</v>
      </c>
      <c r="U1618">
        <v>16</v>
      </c>
      <c r="V1618">
        <v>16</v>
      </c>
      <c r="W1618">
        <v>16</v>
      </c>
      <c r="X1618">
        <v>16</v>
      </c>
      <c r="Y1618">
        <v>16</v>
      </c>
      <c r="Z1618">
        <v>16</v>
      </c>
      <c r="AA1618">
        <v>16</v>
      </c>
      <c r="AC1618" s="180" t="str">
        <f t="shared" si="89"/>
        <v>828170-BLACK-XS</v>
      </c>
      <c r="AD1618" s="181">
        <f>IF(B1618="NET","",IF(B1618="","",IFERROR(VLOOKUP(AC1618,EAN!$A:$B,2,FALSE),"MANGLER - MÅ OPPDATERE EAN-FANEN")))</f>
        <v>7048652535054</v>
      </c>
      <c r="AE1618" s="180">
        <f t="shared" si="90"/>
        <v>16</v>
      </c>
      <c r="AF1618" s="180">
        <f t="shared" si="91"/>
        <v>16</v>
      </c>
      <c r="AH1618" s="133">
        <f>IF(B1618="NET","",IFERROR(VLOOKUP(AD1618,'2) Order Form'!$W$9:$W$684,1,FALSE),"Ikke med I order form"))</f>
        <v>7048652535054</v>
      </c>
    </row>
    <row r="1619" spans="1:34" x14ac:dyDescent="0.2">
      <c r="A1619">
        <v>828170</v>
      </c>
      <c r="B1619" t="s">
        <v>262</v>
      </c>
      <c r="C1619" t="s">
        <v>4226</v>
      </c>
      <c r="D1619" t="s">
        <v>142</v>
      </c>
      <c r="E1619" t="s">
        <v>94</v>
      </c>
      <c r="F1619" t="s">
        <v>8</v>
      </c>
      <c r="G1619" t="s">
        <v>128</v>
      </c>
      <c r="H1619">
        <v>29</v>
      </c>
      <c r="I1619">
        <v>29</v>
      </c>
      <c r="J1619">
        <v>29</v>
      </c>
      <c r="K1619">
        <v>29</v>
      </c>
      <c r="L1619">
        <v>29</v>
      </c>
      <c r="M1619">
        <v>29</v>
      </c>
      <c r="N1619">
        <v>29</v>
      </c>
      <c r="O1619">
        <v>29</v>
      </c>
      <c r="P1619">
        <v>29</v>
      </c>
      <c r="Q1619">
        <v>29</v>
      </c>
      <c r="R1619">
        <v>29</v>
      </c>
      <c r="S1619">
        <v>29</v>
      </c>
      <c r="T1619">
        <v>29</v>
      </c>
      <c r="U1619">
        <v>29</v>
      </c>
      <c r="V1619">
        <v>29</v>
      </c>
      <c r="W1619">
        <v>29</v>
      </c>
      <c r="X1619">
        <v>29</v>
      </c>
      <c r="Y1619">
        <v>29</v>
      </c>
      <c r="Z1619">
        <v>29</v>
      </c>
      <c r="AA1619">
        <v>29</v>
      </c>
      <c r="AC1619" s="180" t="str">
        <f t="shared" si="89"/>
        <v>828170-BLACK-S</v>
      </c>
      <c r="AD1619" s="181">
        <f>IF(B1619="NET","",IF(B1619="","",IFERROR(VLOOKUP(AC1619,EAN!$A:$B,2,FALSE),"MANGLER - MÅ OPPDATERE EAN-FANEN")))</f>
        <v>7048652535047</v>
      </c>
      <c r="AE1619" s="180">
        <f t="shared" si="90"/>
        <v>29</v>
      </c>
      <c r="AF1619" s="180">
        <f t="shared" si="91"/>
        <v>29</v>
      </c>
      <c r="AH1619" s="133">
        <f>IF(B1619="NET","",IFERROR(VLOOKUP(AD1619,'2) Order Form'!$W$9:$W$684,1,FALSE),"Ikke med I order form"))</f>
        <v>7048652535047</v>
      </c>
    </row>
    <row r="1620" spans="1:34" x14ac:dyDescent="0.2">
      <c r="A1620">
        <v>828170</v>
      </c>
      <c r="B1620" t="s">
        <v>262</v>
      </c>
      <c r="C1620" t="s">
        <v>4226</v>
      </c>
      <c r="D1620" t="s">
        <v>143</v>
      </c>
      <c r="E1620" t="s">
        <v>94</v>
      </c>
      <c r="F1620" t="s">
        <v>7</v>
      </c>
      <c r="G1620" t="s">
        <v>128</v>
      </c>
      <c r="H1620">
        <v>15</v>
      </c>
      <c r="I1620">
        <v>15</v>
      </c>
      <c r="J1620">
        <v>15</v>
      </c>
      <c r="K1620">
        <v>15</v>
      </c>
      <c r="L1620">
        <v>15</v>
      </c>
      <c r="M1620">
        <v>15</v>
      </c>
      <c r="N1620">
        <v>15</v>
      </c>
      <c r="O1620">
        <v>15</v>
      </c>
      <c r="P1620">
        <v>15</v>
      </c>
      <c r="Q1620">
        <v>15</v>
      </c>
      <c r="R1620">
        <v>15</v>
      </c>
      <c r="S1620">
        <v>15</v>
      </c>
      <c r="T1620">
        <v>15</v>
      </c>
      <c r="U1620">
        <v>15</v>
      </c>
      <c r="V1620">
        <v>15</v>
      </c>
      <c r="W1620">
        <v>15</v>
      </c>
      <c r="X1620">
        <v>15</v>
      </c>
      <c r="Y1620">
        <v>15</v>
      </c>
      <c r="Z1620">
        <v>15</v>
      </c>
      <c r="AA1620">
        <v>15</v>
      </c>
      <c r="AC1620" s="180" t="str">
        <f t="shared" si="89"/>
        <v>828170-BLACK-M</v>
      </c>
      <c r="AD1620" s="181">
        <f>IF(B1620="NET","",IF(B1620="","",IFERROR(VLOOKUP(AC1620,EAN!$A:$B,2,FALSE),"MANGLER - MÅ OPPDATERE EAN-FANEN")))</f>
        <v>7048652535030</v>
      </c>
      <c r="AE1620" s="180">
        <f t="shared" si="90"/>
        <v>15</v>
      </c>
      <c r="AF1620" s="180">
        <f t="shared" si="91"/>
        <v>15</v>
      </c>
      <c r="AH1620" s="133">
        <f>IF(B1620="NET","",IFERROR(VLOOKUP(AD1620,'2) Order Form'!$W$9:$W$684,1,FALSE),"Ikke med I order form"))</f>
        <v>7048652535030</v>
      </c>
    </row>
    <row r="1621" spans="1:34" x14ac:dyDescent="0.2">
      <c r="A1621">
        <v>828170</v>
      </c>
      <c r="B1621" t="s">
        <v>262</v>
      </c>
      <c r="C1621" t="s">
        <v>4226</v>
      </c>
      <c r="D1621" t="s">
        <v>144</v>
      </c>
      <c r="E1621" t="s">
        <v>94</v>
      </c>
      <c r="F1621" t="s">
        <v>67</v>
      </c>
      <c r="G1621" t="s">
        <v>128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C1621" s="180" t="str">
        <f t="shared" si="89"/>
        <v>828170-BLACK-L</v>
      </c>
      <c r="AD1621" s="181">
        <f>IF(B1621="NET","",IF(B1621="","",IFERROR(VLOOKUP(AC1621,EAN!$A:$B,2,FALSE),"MANGLER - MÅ OPPDATERE EAN-FANEN")))</f>
        <v>7048652535023</v>
      </c>
      <c r="AE1621" s="180">
        <f t="shared" si="90"/>
        <v>0</v>
      </c>
      <c r="AF1621" s="180">
        <f t="shared" si="91"/>
        <v>0</v>
      </c>
      <c r="AH1621" s="133">
        <f>IF(B1621="NET","",IFERROR(VLOOKUP(AD1621,'2) Order Form'!$W$9:$W$684,1,FALSE),"Ikke med I order form"))</f>
        <v>7048652535023</v>
      </c>
    </row>
    <row r="1622" spans="1:34" x14ac:dyDescent="0.2">
      <c r="A1622" s="155">
        <v>828173</v>
      </c>
      <c r="B1622" t="s">
        <v>292</v>
      </c>
      <c r="H1622" s="155">
        <v>202137</v>
      </c>
      <c r="I1622" s="155">
        <v>202137</v>
      </c>
      <c r="J1622" s="155">
        <v>202137</v>
      </c>
      <c r="K1622" s="155">
        <v>202137</v>
      </c>
      <c r="L1622" s="155">
        <v>202137</v>
      </c>
      <c r="M1622" s="155">
        <v>202137</v>
      </c>
      <c r="N1622" s="155">
        <v>202137</v>
      </c>
      <c r="O1622" s="155">
        <v>202137</v>
      </c>
      <c r="P1622" s="155">
        <v>202137</v>
      </c>
      <c r="Q1622" s="155">
        <v>202137</v>
      </c>
      <c r="R1622" s="155">
        <v>202137</v>
      </c>
      <c r="S1622" s="155">
        <v>202137</v>
      </c>
      <c r="T1622" s="155">
        <v>202137</v>
      </c>
      <c r="U1622" s="155">
        <v>202137</v>
      </c>
      <c r="V1622" s="155">
        <v>202137</v>
      </c>
      <c r="W1622" s="155">
        <v>202137</v>
      </c>
      <c r="X1622" s="155">
        <v>202137</v>
      </c>
      <c r="Y1622" s="155">
        <v>202137</v>
      </c>
      <c r="Z1622" s="155">
        <v>202137</v>
      </c>
      <c r="AA1622" s="155">
        <v>202137</v>
      </c>
      <c r="AC1622" s="180" t="str">
        <f t="shared" si="89"/>
        <v>828173-</v>
      </c>
      <c r="AD1622" s="181" t="str">
        <f>IF(B1622="NET","",IF(B1622="","",IFERROR(VLOOKUP(AC1622,EAN!$A:$B,2,FALSE),"MANGLER - MÅ OPPDATERE EAN-FANEN")))</f>
        <v/>
      </c>
      <c r="AE1622" s="180">
        <f t="shared" si="90"/>
        <v>202137</v>
      </c>
      <c r="AF1622" s="180">
        <f t="shared" si="91"/>
        <v>202137</v>
      </c>
      <c r="AH1622" s="133" t="str">
        <f>IF(B1622="NET","",IFERROR(VLOOKUP(AD1622,'2) Order Form'!$W$9:$W$684,1,FALSE),"Ikke med I order form"))</f>
        <v/>
      </c>
    </row>
    <row r="1623" spans="1:34" x14ac:dyDescent="0.2">
      <c r="A1623">
        <v>828173</v>
      </c>
      <c r="B1623" t="s">
        <v>4337</v>
      </c>
      <c r="C1623" t="s">
        <v>4226</v>
      </c>
      <c r="D1623" t="s">
        <v>4338</v>
      </c>
      <c r="E1623" t="s">
        <v>94</v>
      </c>
      <c r="F1623">
        <v>128</v>
      </c>
      <c r="G1623" t="s">
        <v>128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C1623" s="180" t="str">
        <f t="shared" si="89"/>
        <v>828173-99901-128</v>
      </c>
      <c r="AD1623" s="181" t="str">
        <f>IF(B1623="NET","",IF(B1623="","",IFERROR(VLOOKUP(AC1623,EAN!$A:$B,2,FALSE),"MANGLER - MÅ OPPDATERE EAN-FANEN")))</f>
        <v>MANGLER - MÅ OPPDATERE EAN-FANEN</v>
      </c>
      <c r="AE1623" s="180">
        <f t="shared" si="90"/>
        <v>0</v>
      </c>
      <c r="AF1623" s="180">
        <f t="shared" si="91"/>
        <v>0</v>
      </c>
      <c r="AH1623" s="133" t="str">
        <f>IF(B1623="NET","",IFERROR(VLOOKUP(AD1623,'2) Order Form'!$W$9:$W$684,1,FALSE),"Ikke med I order form"))</f>
        <v>Ikke med I order form</v>
      </c>
    </row>
    <row r="1624" spans="1:34" x14ac:dyDescent="0.2">
      <c r="A1624">
        <v>828173</v>
      </c>
      <c r="B1624" t="s">
        <v>4337</v>
      </c>
      <c r="C1624" t="s">
        <v>4226</v>
      </c>
      <c r="D1624" t="s">
        <v>4339</v>
      </c>
      <c r="E1624" t="s">
        <v>94</v>
      </c>
      <c r="F1624">
        <v>140</v>
      </c>
      <c r="G1624" t="s">
        <v>128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C1624" s="180" t="str">
        <f t="shared" si="89"/>
        <v>828173-99901-140</v>
      </c>
      <c r="AD1624" s="181" t="str">
        <f>IF(B1624="NET","",IF(B1624="","",IFERROR(VLOOKUP(AC1624,EAN!$A:$B,2,FALSE),"MANGLER - MÅ OPPDATERE EAN-FANEN")))</f>
        <v>MANGLER - MÅ OPPDATERE EAN-FANEN</v>
      </c>
      <c r="AE1624" s="180">
        <f t="shared" si="90"/>
        <v>0</v>
      </c>
      <c r="AF1624" s="180">
        <f t="shared" si="91"/>
        <v>0</v>
      </c>
      <c r="AH1624" s="133" t="str">
        <f>IF(B1624="NET","",IFERROR(VLOOKUP(AD1624,'2) Order Form'!$W$9:$W$684,1,FALSE),"Ikke med I order form"))</f>
        <v>Ikke med I order form</v>
      </c>
    </row>
    <row r="1625" spans="1:34" x14ac:dyDescent="0.2">
      <c r="A1625">
        <v>828173</v>
      </c>
      <c r="B1625" t="s">
        <v>4337</v>
      </c>
      <c r="C1625" t="s">
        <v>4226</v>
      </c>
      <c r="D1625" t="s">
        <v>4340</v>
      </c>
      <c r="E1625" t="s">
        <v>94</v>
      </c>
      <c r="F1625">
        <v>152</v>
      </c>
      <c r="G1625" t="s">
        <v>128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C1625" s="180" t="str">
        <f t="shared" si="89"/>
        <v>828173-99901-152</v>
      </c>
      <c r="AD1625" s="181" t="str">
        <f>IF(B1625="NET","",IF(B1625="","",IFERROR(VLOOKUP(AC1625,EAN!$A:$B,2,FALSE),"MANGLER - MÅ OPPDATERE EAN-FANEN")))</f>
        <v>MANGLER - MÅ OPPDATERE EAN-FANEN</v>
      </c>
      <c r="AE1625" s="180">
        <f t="shared" si="90"/>
        <v>0</v>
      </c>
      <c r="AF1625" s="180">
        <f t="shared" si="91"/>
        <v>0</v>
      </c>
      <c r="AH1625" s="133" t="str">
        <f>IF(B1625="NET","",IFERROR(VLOOKUP(AD1625,'2) Order Form'!$W$9:$W$684,1,FALSE),"Ikke med I order form"))</f>
        <v>Ikke med I order form</v>
      </c>
    </row>
    <row r="1626" spans="1:34" x14ac:dyDescent="0.2">
      <c r="A1626">
        <v>828173</v>
      </c>
      <c r="B1626" t="s">
        <v>4337</v>
      </c>
      <c r="C1626" t="s">
        <v>4226</v>
      </c>
      <c r="D1626" t="s">
        <v>4341</v>
      </c>
      <c r="E1626" t="s">
        <v>94</v>
      </c>
      <c r="F1626">
        <v>164</v>
      </c>
      <c r="G1626" t="s">
        <v>128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C1626" s="180" t="str">
        <f t="shared" ref="AC1626:AC1689" si="92">CONCATENATE(A1626,"-",D1626)</f>
        <v>828173-99901-164</v>
      </c>
      <c r="AD1626" s="181" t="str">
        <f>IF(B1626="NET","",IF(B1626="","",IFERROR(VLOOKUP(AC1626,EAN!$A:$B,2,FALSE),"MANGLER - MÅ OPPDATERE EAN-FANEN")))</f>
        <v>MANGLER - MÅ OPPDATERE EAN-FANEN</v>
      </c>
      <c r="AE1626" s="180">
        <f t="shared" si="90"/>
        <v>0</v>
      </c>
      <c r="AF1626" s="180">
        <f t="shared" si="91"/>
        <v>0</v>
      </c>
      <c r="AH1626" s="133" t="str">
        <f>IF(B1626="NET","",IFERROR(VLOOKUP(AD1626,'2) Order Form'!$W$9:$W$684,1,FALSE),"Ikke med I order form"))</f>
        <v>Ikke med I order form</v>
      </c>
    </row>
    <row r="1627" spans="1:34" x14ac:dyDescent="0.2">
      <c r="A1627" s="155">
        <v>828174</v>
      </c>
      <c r="B1627" t="s">
        <v>292</v>
      </c>
      <c r="H1627" s="155">
        <v>202137</v>
      </c>
      <c r="I1627" s="155">
        <v>202137</v>
      </c>
      <c r="J1627" s="155">
        <v>202137</v>
      </c>
      <c r="K1627" s="155">
        <v>202137</v>
      </c>
      <c r="L1627" s="155">
        <v>202137</v>
      </c>
      <c r="M1627" s="155">
        <v>202137</v>
      </c>
      <c r="N1627" s="155">
        <v>202137</v>
      </c>
      <c r="O1627" s="155">
        <v>202137</v>
      </c>
      <c r="P1627" s="155">
        <v>202137</v>
      </c>
      <c r="Q1627" s="155">
        <v>202137</v>
      </c>
      <c r="R1627" s="155">
        <v>202137</v>
      </c>
      <c r="S1627" s="155">
        <v>202137</v>
      </c>
      <c r="T1627" s="155">
        <v>202137</v>
      </c>
      <c r="U1627" s="155">
        <v>202137</v>
      </c>
      <c r="V1627" s="155">
        <v>202137</v>
      </c>
      <c r="W1627" s="155">
        <v>202137</v>
      </c>
      <c r="X1627" s="155">
        <v>202137</v>
      </c>
      <c r="Y1627" s="155">
        <v>202137</v>
      </c>
      <c r="Z1627" s="155">
        <v>202137</v>
      </c>
      <c r="AA1627" s="155">
        <v>202137</v>
      </c>
      <c r="AC1627" s="180" t="str">
        <f t="shared" si="92"/>
        <v>828174-</v>
      </c>
      <c r="AD1627" s="181" t="str">
        <f>IF(B1627="NET","",IF(B1627="","",IFERROR(VLOOKUP(AC1627,EAN!$A:$B,2,FALSE),"MANGLER - MÅ OPPDATERE EAN-FANEN")))</f>
        <v/>
      </c>
      <c r="AE1627" s="180">
        <f t="shared" si="90"/>
        <v>202137</v>
      </c>
      <c r="AF1627" s="180">
        <f t="shared" si="91"/>
        <v>202137</v>
      </c>
      <c r="AH1627" s="133" t="str">
        <f>IF(B1627="NET","",IFERROR(VLOOKUP(AD1627,'2) Order Form'!$W$9:$W$684,1,FALSE),"Ikke med I order form"))</f>
        <v/>
      </c>
    </row>
    <row r="1628" spans="1:34" x14ac:dyDescent="0.2">
      <c r="A1628">
        <v>828174</v>
      </c>
      <c r="B1628" t="s">
        <v>79</v>
      </c>
      <c r="C1628" t="s">
        <v>4226</v>
      </c>
      <c r="D1628" t="s">
        <v>142</v>
      </c>
      <c r="E1628" t="s">
        <v>94</v>
      </c>
      <c r="F1628" t="s">
        <v>8</v>
      </c>
      <c r="G1628" t="s">
        <v>128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C1628" s="180" t="str">
        <f t="shared" si="92"/>
        <v>828174-BLACK-S</v>
      </c>
      <c r="AD1628" s="181">
        <f>IF(B1628="NET","",IF(B1628="","",IFERROR(VLOOKUP(AC1628,EAN!$A:$B,2,FALSE),"MANGLER - MÅ OPPDATERE EAN-FANEN")))</f>
        <v>7048652535665</v>
      </c>
      <c r="AE1628" s="180">
        <f t="shared" si="90"/>
        <v>0</v>
      </c>
      <c r="AF1628" s="180">
        <f t="shared" si="91"/>
        <v>0</v>
      </c>
      <c r="AH1628" s="133">
        <f>IF(B1628="NET","",IFERROR(VLOOKUP(AD1628,'2) Order Form'!$W$9:$W$684,1,FALSE),"Ikke med I order form"))</f>
        <v>7048652535665</v>
      </c>
    </row>
    <row r="1629" spans="1:34" x14ac:dyDescent="0.2">
      <c r="A1629">
        <v>828174</v>
      </c>
      <c r="B1629" t="s">
        <v>79</v>
      </c>
      <c r="C1629" t="s">
        <v>4226</v>
      </c>
      <c r="D1629" t="s">
        <v>143</v>
      </c>
      <c r="E1629" t="s">
        <v>94</v>
      </c>
      <c r="F1629" t="s">
        <v>7</v>
      </c>
      <c r="G1629" t="s">
        <v>128</v>
      </c>
      <c r="H1629">
        <v>10</v>
      </c>
      <c r="I1629">
        <v>10</v>
      </c>
      <c r="J1629">
        <v>10</v>
      </c>
      <c r="K1629">
        <v>10</v>
      </c>
      <c r="L1629">
        <v>10</v>
      </c>
      <c r="M1629">
        <v>10</v>
      </c>
      <c r="N1629">
        <v>10</v>
      </c>
      <c r="O1629">
        <v>10</v>
      </c>
      <c r="P1629">
        <v>10</v>
      </c>
      <c r="Q1629">
        <v>10</v>
      </c>
      <c r="R1629">
        <v>10</v>
      </c>
      <c r="S1629">
        <v>10</v>
      </c>
      <c r="T1629">
        <v>10</v>
      </c>
      <c r="U1629">
        <v>10</v>
      </c>
      <c r="V1629">
        <v>10</v>
      </c>
      <c r="W1629">
        <v>10</v>
      </c>
      <c r="X1629">
        <v>10</v>
      </c>
      <c r="Y1629">
        <v>10</v>
      </c>
      <c r="Z1629">
        <v>10</v>
      </c>
      <c r="AA1629">
        <v>10</v>
      </c>
      <c r="AC1629" s="180" t="str">
        <f t="shared" si="92"/>
        <v>828174-BLACK-M</v>
      </c>
      <c r="AD1629" s="181">
        <f>IF(B1629="NET","",IF(B1629="","",IFERROR(VLOOKUP(AC1629,EAN!$A:$B,2,FALSE),"MANGLER - MÅ OPPDATERE EAN-FANEN")))</f>
        <v>7048652535658</v>
      </c>
      <c r="AE1629" s="180">
        <f t="shared" si="90"/>
        <v>10</v>
      </c>
      <c r="AF1629" s="180">
        <f t="shared" si="91"/>
        <v>10</v>
      </c>
      <c r="AH1629" s="133">
        <f>IF(B1629="NET","",IFERROR(VLOOKUP(AD1629,'2) Order Form'!$W$9:$W$684,1,FALSE),"Ikke med I order form"))</f>
        <v>7048652535658</v>
      </c>
    </row>
    <row r="1630" spans="1:34" x14ac:dyDescent="0.2">
      <c r="A1630">
        <v>828174</v>
      </c>
      <c r="B1630" t="s">
        <v>79</v>
      </c>
      <c r="C1630" t="s">
        <v>4226</v>
      </c>
      <c r="D1630" t="s">
        <v>144</v>
      </c>
      <c r="E1630" t="s">
        <v>94</v>
      </c>
      <c r="F1630" t="s">
        <v>67</v>
      </c>
      <c r="G1630" t="s">
        <v>128</v>
      </c>
      <c r="H1630">
        <v>-2</v>
      </c>
      <c r="I1630">
        <v>-2</v>
      </c>
      <c r="J1630">
        <v>-2</v>
      </c>
      <c r="K1630">
        <v>-2</v>
      </c>
      <c r="L1630">
        <v>-2</v>
      </c>
      <c r="M1630">
        <v>-2</v>
      </c>
      <c r="N1630">
        <v>-2</v>
      </c>
      <c r="O1630">
        <v>-2</v>
      </c>
      <c r="P1630">
        <v>-2</v>
      </c>
      <c r="Q1630">
        <v>-2</v>
      </c>
      <c r="R1630">
        <v>-2</v>
      </c>
      <c r="S1630">
        <v>-2</v>
      </c>
      <c r="T1630">
        <v>-2</v>
      </c>
      <c r="U1630">
        <v>-2</v>
      </c>
      <c r="V1630">
        <v>-2</v>
      </c>
      <c r="W1630">
        <v>-2</v>
      </c>
      <c r="X1630">
        <v>-2</v>
      </c>
      <c r="Y1630">
        <v>-2</v>
      </c>
      <c r="Z1630">
        <v>-2</v>
      </c>
      <c r="AA1630">
        <v>-2</v>
      </c>
      <c r="AC1630" s="180" t="str">
        <f t="shared" si="92"/>
        <v>828174-BLACK-L</v>
      </c>
      <c r="AD1630" s="181">
        <f>IF(B1630="NET","",IF(B1630="","",IFERROR(VLOOKUP(AC1630,EAN!$A:$B,2,FALSE),"MANGLER - MÅ OPPDATERE EAN-FANEN")))</f>
        <v>7048652535641</v>
      </c>
      <c r="AE1630" s="180">
        <f t="shared" si="90"/>
        <v>-2</v>
      </c>
      <c r="AF1630" s="180">
        <f t="shared" si="91"/>
        <v>-2</v>
      </c>
      <c r="AH1630" s="133">
        <f>IF(B1630="NET","",IFERROR(VLOOKUP(AD1630,'2) Order Form'!$W$9:$W$684,1,FALSE),"Ikke med I order form"))</f>
        <v>7048652535641</v>
      </c>
    </row>
    <row r="1631" spans="1:34" x14ac:dyDescent="0.2">
      <c r="A1631">
        <v>828174</v>
      </c>
      <c r="B1631" t="s">
        <v>79</v>
      </c>
      <c r="C1631" t="s">
        <v>4226</v>
      </c>
      <c r="D1631" t="s">
        <v>145</v>
      </c>
      <c r="E1631" t="s">
        <v>94</v>
      </c>
      <c r="F1631" t="s">
        <v>68</v>
      </c>
      <c r="G1631" t="s">
        <v>128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C1631" s="180" t="str">
        <f t="shared" si="92"/>
        <v>828174-BLACK-XL</v>
      </c>
      <c r="AD1631" s="181">
        <f>IF(B1631="NET","",IF(B1631="","",IFERROR(VLOOKUP(AC1631,EAN!$A:$B,2,FALSE),"MANGLER - MÅ OPPDATERE EAN-FANEN")))</f>
        <v>7048652535672</v>
      </c>
      <c r="AE1631" s="180">
        <f t="shared" si="90"/>
        <v>0</v>
      </c>
      <c r="AF1631" s="180">
        <f t="shared" si="91"/>
        <v>0</v>
      </c>
      <c r="AH1631" s="133">
        <f>IF(B1631="NET","",IFERROR(VLOOKUP(AD1631,'2) Order Form'!$W$9:$W$684,1,FALSE),"Ikke med I order form"))</f>
        <v>7048652535672</v>
      </c>
    </row>
    <row r="1632" spans="1:34" x14ac:dyDescent="0.2">
      <c r="A1632">
        <v>828174</v>
      </c>
      <c r="B1632" t="s">
        <v>79</v>
      </c>
      <c r="C1632" t="s">
        <v>4226</v>
      </c>
      <c r="D1632" t="s">
        <v>212</v>
      </c>
      <c r="E1632" t="s">
        <v>204</v>
      </c>
      <c r="F1632" t="s">
        <v>8</v>
      </c>
      <c r="G1632" t="s">
        <v>401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C1632" s="180" t="str">
        <f t="shared" si="92"/>
        <v>828174-FOGRN-S</v>
      </c>
      <c r="AD1632" s="181">
        <f>IF(B1632="NET","",IF(B1632="","",IFERROR(VLOOKUP(AC1632,EAN!$A:$B,2,FALSE),"MANGLER - MÅ OPPDATERE EAN-FANEN")))</f>
        <v>7048652541734</v>
      </c>
      <c r="AE1632" s="180">
        <f t="shared" si="90"/>
        <v>0</v>
      </c>
      <c r="AF1632" s="180">
        <f t="shared" si="91"/>
        <v>0</v>
      </c>
      <c r="AH1632" s="133" t="str">
        <f>IF(B1632="NET","",IFERROR(VLOOKUP(AD1632,'2) Order Form'!$W$9:$W$684,1,FALSE),"Ikke med I order form"))</f>
        <v>Ikke med I order form</v>
      </c>
    </row>
    <row r="1633" spans="1:34" x14ac:dyDescent="0.2">
      <c r="A1633">
        <v>828174</v>
      </c>
      <c r="B1633" t="s">
        <v>79</v>
      </c>
      <c r="C1633" t="s">
        <v>4226</v>
      </c>
      <c r="D1633" t="s">
        <v>213</v>
      </c>
      <c r="E1633" t="s">
        <v>204</v>
      </c>
      <c r="F1633" t="s">
        <v>7</v>
      </c>
      <c r="G1633" t="s">
        <v>401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C1633" s="180" t="str">
        <f t="shared" si="92"/>
        <v>828174-FOGRN-M</v>
      </c>
      <c r="AD1633" s="181">
        <f>IF(B1633="NET","",IF(B1633="","",IFERROR(VLOOKUP(AC1633,EAN!$A:$B,2,FALSE),"MANGLER - MÅ OPPDATERE EAN-FANEN")))</f>
        <v>7048652541727</v>
      </c>
      <c r="AE1633" s="180">
        <f t="shared" si="90"/>
        <v>0</v>
      </c>
      <c r="AF1633" s="180">
        <f t="shared" si="91"/>
        <v>0</v>
      </c>
      <c r="AH1633" s="133" t="str">
        <f>IF(B1633="NET","",IFERROR(VLOOKUP(AD1633,'2) Order Form'!$W$9:$W$684,1,FALSE),"Ikke med I order form"))</f>
        <v>Ikke med I order form</v>
      </c>
    </row>
    <row r="1634" spans="1:34" x14ac:dyDescent="0.2">
      <c r="A1634">
        <v>828174</v>
      </c>
      <c r="B1634" t="s">
        <v>79</v>
      </c>
      <c r="C1634" t="s">
        <v>4226</v>
      </c>
      <c r="D1634" t="s">
        <v>214</v>
      </c>
      <c r="E1634" t="s">
        <v>204</v>
      </c>
      <c r="F1634" t="s">
        <v>67</v>
      </c>
      <c r="G1634" t="s">
        <v>401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C1634" s="180" t="str">
        <f t="shared" si="92"/>
        <v>828174-FOGRN-L</v>
      </c>
      <c r="AD1634" s="181">
        <f>IF(B1634="NET","",IF(B1634="","",IFERROR(VLOOKUP(AC1634,EAN!$A:$B,2,FALSE),"MANGLER - MÅ OPPDATERE EAN-FANEN")))</f>
        <v>7048652541710</v>
      </c>
      <c r="AE1634" s="180">
        <f t="shared" si="90"/>
        <v>0</v>
      </c>
      <c r="AF1634" s="180">
        <f t="shared" si="91"/>
        <v>0</v>
      </c>
      <c r="AH1634" s="133" t="str">
        <f>IF(B1634="NET","",IFERROR(VLOOKUP(AD1634,'2) Order Form'!$W$9:$W$684,1,FALSE),"Ikke med I order form"))</f>
        <v>Ikke med I order form</v>
      </c>
    </row>
    <row r="1635" spans="1:34" x14ac:dyDescent="0.2">
      <c r="A1635">
        <v>828174</v>
      </c>
      <c r="B1635" t="s">
        <v>79</v>
      </c>
      <c r="C1635" t="s">
        <v>4226</v>
      </c>
      <c r="D1635" t="s">
        <v>215</v>
      </c>
      <c r="E1635" t="s">
        <v>204</v>
      </c>
      <c r="F1635" t="s">
        <v>68</v>
      </c>
      <c r="G1635" t="s">
        <v>401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C1635" s="180" t="str">
        <f t="shared" si="92"/>
        <v>828174-FOGRN-XL</v>
      </c>
      <c r="AD1635" s="181">
        <f>IF(B1635="NET","",IF(B1635="","",IFERROR(VLOOKUP(AC1635,EAN!$A:$B,2,FALSE),"MANGLER - MÅ OPPDATERE EAN-FANEN")))</f>
        <v>7048652541741</v>
      </c>
      <c r="AE1635" s="180">
        <f t="shared" si="90"/>
        <v>0</v>
      </c>
      <c r="AF1635" s="180">
        <f t="shared" si="91"/>
        <v>0</v>
      </c>
      <c r="AH1635" s="133" t="str">
        <f>IF(B1635="NET","",IFERROR(VLOOKUP(AD1635,'2) Order Form'!$W$9:$W$684,1,FALSE),"Ikke med I order form"))</f>
        <v>Ikke med I order form</v>
      </c>
    </row>
    <row r="1636" spans="1:34" x14ac:dyDescent="0.2">
      <c r="A1636" s="155">
        <v>828175</v>
      </c>
      <c r="B1636" t="s">
        <v>292</v>
      </c>
      <c r="H1636" s="155">
        <v>202137</v>
      </c>
      <c r="I1636" s="155">
        <v>202137</v>
      </c>
      <c r="J1636" s="155">
        <v>202137</v>
      </c>
      <c r="K1636" s="155">
        <v>202137</v>
      </c>
      <c r="L1636" s="155">
        <v>202137</v>
      </c>
      <c r="M1636" s="155">
        <v>202137</v>
      </c>
      <c r="N1636" s="155">
        <v>202137</v>
      </c>
      <c r="O1636" s="155">
        <v>202137</v>
      </c>
      <c r="P1636" s="155">
        <v>202137</v>
      </c>
      <c r="Q1636" s="155">
        <v>202137</v>
      </c>
      <c r="R1636" s="155">
        <v>202137</v>
      </c>
      <c r="S1636" s="155">
        <v>202137</v>
      </c>
      <c r="T1636" s="155">
        <v>202137</v>
      </c>
      <c r="U1636" s="155">
        <v>202137</v>
      </c>
      <c r="V1636" s="155">
        <v>202137</v>
      </c>
      <c r="W1636" s="155">
        <v>202137</v>
      </c>
      <c r="X1636" s="155">
        <v>202137</v>
      </c>
      <c r="Y1636" s="155">
        <v>202137</v>
      </c>
      <c r="Z1636" s="155">
        <v>202137</v>
      </c>
      <c r="AA1636" s="155">
        <v>202137</v>
      </c>
      <c r="AC1636" s="180" t="str">
        <f t="shared" si="92"/>
        <v>828175-</v>
      </c>
      <c r="AD1636" s="181" t="str">
        <f>IF(B1636="NET","",IF(B1636="","",IFERROR(VLOOKUP(AC1636,EAN!$A:$B,2,FALSE),"MANGLER - MÅ OPPDATERE EAN-FANEN")))</f>
        <v/>
      </c>
      <c r="AE1636" s="180">
        <f t="shared" si="90"/>
        <v>202137</v>
      </c>
      <c r="AF1636" s="180">
        <f t="shared" si="91"/>
        <v>202137</v>
      </c>
      <c r="AH1636" s="133" t="str">
        <f>IF(B1636="NET","",IFERROR(VLOOKUP(AD1636,'2) Order Form'!$W$9:$W$684,1,FALSE),"Ikke med I order form"))</f>
        <v/>
      </c>
    </row>
    <row r="1637" spans="1:34" x14ac:dyDescent="0.2">
      <c r="A1637">
        <v>828175</v>
      </c>
      <c r="B1637" t="s">
        <v>80</v>
      </c>
      <c r="C1637" t="s">
        <v>4226</v>
      </c>
      <c r="D1637" t="s">
        <v>146</v>
      </c>
      <c r="E1637" t="s">
        <v>94</v>
      </c>
      <c r="F1637" t="s">
        <v>69</v>
      </c>
      <c r="G1637" t="s">
        <v>128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C1637" s="180" t="str">
        <f t="shared" si="92"/>
        <v>828175-BLACK-XS</v>
      </c>
      <c r="AD1637" s="181" t="str">
        <f>IF(B1637="NET","",IF(B1637="","",IFERROR(VLOOKUP(AC1637,EAN!$A:$B,2,FALSE),"MANGLER - MÅ OPPDATERE EAN-FANEN")))</f>
        <v>MANGLER - MÅ OPPDATERE EAN-FANEN</v>
      </c>
      <c r="AE1637" s="180">
        <f t="shared" si="90"/>
        <v>0</v>
      </c>
      <c r="AF1637" s="180">
        <f t="shared" si="91"/>
        <v>0</v>
      </c>
      <c r="AH1637" s="133" t="str">
        <f>IF(B1637="NET","",IFERROR(VLOOKUP(AD1637,'2) Order Form'!$W$9:$W$684,1,FALSE),"Ikke med I order form"))</f>
        <v>Ikke med I order form</v>
      </c>
    </row>
    <row r="1638" spans="1:34" x14ac:dyDescent="0.2">
      <c r="A1638">
        <v>828175</v>
      </c>
      <c r="B1638" t="s">
        <v>80</v>
      </c>
      <c r="C1638" t="s">
        <v>4226</v>
      </c>
      <c r="D1638" t="s">
        <v>142</v>
      </c>
      <c r="E1638" t="s">
        <v>94</v>
      </c>
      <c r="F1638" t="s">
        <v>8</v>
      </c>
      <c r="G1638" t="s">
        <v>128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C1638" s="180" t="str">
        <f t="shared" si="92"/>
        <v>828175-BLACK-S</v>
      </c>
      <c r="AD1638" s="181" t="str">
        <f>IF(B1638="NET","",IF(B1638="","",IFERROR(VLOOKUP(AC1638,EAN!$A:$B,2,FALSE),"MANGLER - MÅ OPPDATERE EAN-FANEN")))</f>
        <v>MANGLER - MÅ OPPDATERE EAN-FANEN</v>
      </c>
      <c r="AE1638" s="180">
        <f t="shared" si="90"/>
        <v>0</v>
      </c>
      <c r="AF1638" s="180">
        <f t="shared" si="91"/>
        <v>0</v>
      </c>
      <c r="AH1638" s="133" t="str">
        <f>IF(B1638="NET","",IFERROR(VLOOKUP(AD1638,'2) Order Form'!$W$9:$W$684,1,FALSE),"Ikke med I order form"))</f>
        <v>Ikke med I order form</v>
      </c>
    </row>
    <row r="1639" spans="1:34" x14ac:dyDescent="0.2">
      <c r="A1639">
        <v>828175</v>
      </c>
      <c r="B1639" t="s">
        <v>80</v>
      </c>
      <c r="C1639" t="s">
        <v>4226</v>
      </c>
      <c r="D1639" t="s">
        <v>143</v>
      </c>
      <c r="E1639" t="s">
        <v>94</v>
      </c>
      <c r="F1639" t="s">
        <v>7</v>
      </c>
      <c r="G1639" t="s">
        <v>128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C1639" s="180" t="str">
        <f t="shared" si="92"/>
        <v>828175-BLACK-M</v>
      </c>
      <c r="AD1639" s="181" t="str">
        <f>IF(B1639="NET","",IF(B1639="","",IFERROR(VLOOKUP(AC1639,EAN!$A:$B,2,FALSE),"MANGLER - MÅ OPPDATERE EAN-FANEN")))</f>
        <v>MANGLER - MÅ OPPDATERE EAN-FANEN</v>
      </c>
      <c r="AE1639" s="180">
        <f t="shared" si="90"/>
        <v>0</v>
      </c>
      <c r="AF1639" s="180">
        <f t="shared" si="91"/>
        <v>0</v>
      </c>
      <c r="AH1639" s="133" t="str">
        <f>IF(B1639="NET","",IFERROR(VLOOKUP(AD1639,'2) Order Form'!$W$9:$W$684,1,FALSE),"Ikke med I order form"))</f>
        <v>Ikke med I order form</v>
      </c>
    </row>
    <row r="1640" spans="1:34" x14ac:dyDescent="0.2">
      <c r="A1640">
        <v>828175</v>
      </c>
      <c r="B1640" t="s">
        <v>80</v>
      </c>
      <c r="C1640" t="s">
        <v>4226</v>
      </c>
      <c r="D1640" t="s">
        <v>144</v>
      </c>
      <c r="E1640" t="s">
        <v>94</v>
      </c>
      <c r="F1640" t="s">
        <v>67</v>
      </c>
      <c r="G1640" t="s">
        <v>128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C1640" s="180" t="str">
        <f t="shared" si="92"/>
        <v>828175-BLACK-L</v>
      </c>
      <c r="AD1640" s="181" t="str">
        <f>IF(B1640="NET","",IF(B1640="","",IFERROR(VLOOKUP(AC1640,EAN!$A:$B,2,FALSE),"MANGLER - MÅ OPPDATERE EAN-FANEN")))</f>
        <v>MANGLER - MÅ OPPDATERE EAN-FANEN</v>
      </c>
      <c r="AE1640" s="180">
        <f t="shared" si="90"/>
        <v>0</v>
      </c>
      <c r="AF1640" s="180">
        <f t="shared" si="91"/>
        <v>0</v>
      </c>
      <c r="AH1640" s="133" t="str">
        <f>IF(B1640="NET","",IFERROR(VLOOKUP(AD1640,'2) Order Form'!$W$9:$W$684,1,FALSE),"Ikke med I order form"))</f>
        <v>Ikke med I order form</v>
      </c>
    </row>
    <row r="1641" spans="1:34" x14ac:dyDescent="0.2">
      <c r="A1641">
        <v>828175</v>
      </c>
      <c r="B1641" t="s">
        <v>80</v>
      </c>
      <c r="C1641" t="s">
        <v>4226</v>
      </c>
      <c r="D1641" t="s">
        <v>221</v>
      </c>
      <c r="E1641" t="s">
        <v>101</v>
      </c>
      <c r="F1641" t="s">
        <v>69</v>
      </c>
      <c r="G1641" t="s">
        <v>401</v>
      </c>
      <c r="H1641">
        <v>10</v>
      </c>
      <c r="I1641">
        <v>10</v>
      </c>
      <c r="J1641">
        <v>10</v>
      </c>
      <c r="K1641">
        <v>10</v>
      </c>
      <c r="L1641">
        <v>10</v>
      </c>
      <c r="M1641">
        <v>10</v>
      </c>
      <c r="N1641">
        <v>10</v>
      </c>
      <c r="O1641">
        <v>10</v>
      </c>
      <c r="P1641">
        <v>10</v>
      </c>
      <c r="Q1641">
        <v>10</v>
      </c>
      <c r="R1641">
        <v>10</v>
      </c>
      <c r="S1641">
        <v>10</v>
      </c>
      <c r="T1641">
        <v>10</v>
      </c>
      <c r="U1641">
        <v>10</v>
      </c>
      <c r="V1641">
        <v>10</v>
      </c>
      <c r="W1641">
        <v>10</v>
      </c>
      <c r="X1641">
        <v>10</v>
      </c>
      <c r="Y1641">
        <v>10</v>
      </c>
      <c r="Z1641">
        <v>10</v>
      </c>
      <c r="AA1641">
        <v>10</v>
      </c>
      <c r="AC1641" s="180" t="str">
        <f t="shared" si="92"/>
        <v>828175-MARVL-XS</v>
      </c>
      <c r="AD1641" s="181">
        <f>IF(B1641="NET","",IF(B1641="","",IFERROR(VLOOKUP(AC1641,EAN!$A:$B,2,FALSE),"MANGLER - MÅ OPPDATERE EAN-FANEN")))</f>
        <v>7048652535597</v>
      </c>
      <c r="AE1641" s="180">
        <f t="shared" si="90"/>
        <v>10</v>
      </c>
      <c r="AF1641" s="180">
        <f t="shared" si="91"/>
        <v>10</v>
      </c>
      <c r="AH1641" s="133">
        <f>IF(B1641="NET","",IFERROR(VLOOKUP(AD1641,'2) Order Form'!$W$9:$W$684,1,FALSE),"Ikke med I order form"))</f>
        <v>7048652535597</v>
      </c>
    </row>
    <row r="1642" spans="1:34" x14ac:dyDescent="0.2">
      <c r="A1642">
        <v>828175</v>
      </c>
      <c r="B1642" t="s">
        <v>80</v>
      </c>
      <c r="C1642" t="s">
        <v>4226</v>
      </c>
      <c r="D1642" t="s">
        <v>156</v>
      </c>
      <c r="E1642" t="s">
        <v>101</v>
      </c>
      <c r="F1642" t="s">
        <v>8</v>
      </c>
      <c r="G1642" t="s">
        <v>401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C1642" s="180" t="str">
        <f t="shared" si="92"/>
        <v>828175-MARVL-S</v>
      </c>
      <c r="AD1642" s="181">
        <f>IF(B1642="NET","",IF(B1642="","",IFERROR(VLOOKUP(AC1642,EAN!$A:$B,2,FALSE),"MANGLER - MÅ OPPDATERE EAN-FANEN")))</f>
        <v>7048652535580</v>
      </c>
      <c r="AE1642" s="180">
        <f t="shared" si="90"/>
        <v>0</v>
      </c>
      <c r="AF1642" s="180">
        <f t="shared" si="91"/>
        <v>0</v>
      </c>
      <c r="AH1642" s="133">
        <f>IF(B1642="NET","",IFERROR(VLOOKUP(AD1642,'2) Order Form'!$W$9:$W$684,1,FALSE),"Ikke med I order form"))</f>
        <v>7048652535580</v>
      </c>
    </row>
    <row r="1643" spans="1:34" x14ac:dyDescent="0.2">
      <c r="A1643">
        <v>828175</v>
      </c>
      <c r="B1643" t="s">
        <v>80</v>
      </c>
      <c r="C1643" t="s">
        <v>4226</v>
      </c>
      <c r="D1643" t="s">
        <v>157</v>
      </c>
      <c r="E1643" t="s">
        <v>101</v>
      </c>
      <c r="F1643" t="s">
        <v>7</v>
      </c>
      <c r="G1643" t="s">
        <v>401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C1643" s="180" t="str">
        <f t="shared" si="92"/>
        <v>828175-MARVL-M</v>
      </c>
      <c r="AD1643" s="181">
        <f>IF(B1643="NET","",IF(B1643="","",IFERROR(VLOOKUP(AC1643,EAN!$A:$B,2,FALSE),"MANGLER - MÅ OPPDATERE EAN-FANEN")))</f>
        <v>7048652535573</v>
      </c>
      <c r="AE1643" s="180">
        <f t="shared" si="90"/>
        <v>0</v>
      </c>
      <c r="AF1643" s="180">
        <f t="shared" si="91"/>
        <v>0</v>
      </c>
      <c r="AH1643" s="133">
        <f>IF(B1643="NET","",IFERROR(VLOOKUP(AD1643,'2) Order Form'!$W$9:$W$684,1,FALSE),"Ikke med I order form"))</f>
        <v>7048652535573</v>
      </c>
    </row>
    <row r="1644" spans="1:34" x14ac:dyDescent="0.2">
      <c r="A1644">
        <v>828175</v>
      </c>
      <c r="B1644" t="s">
        <v>80</v>
      </c>
      <c r="C1644" t="s">
        <v>4226</v>
      </c>
      <c r="D1644" t="s">
        <v>158</v>
      </c>
      <c r="E1644" t="s">
        <v>101</v>
      </c>
      <c r="F1644" t="s">
        <v>67</v>
      </c>
      <c r="G1644" t="s">
        <v>401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C1644" s="180" t="str">
        <f t="shared" si="92"/>
        <v>828175-MARVL-L</v>
      </c>
      <c r="AD1644" s="181">
        <f>IF(B1644="NET","",IF(B1644="","",IFERROR(VLOOKUP(AC1644,EAN!$A:$B,2,FALSE),"MANGLER - MÅ OPPDATERE EAN-FANEN")))</f>
        <v>7048652535566</v>
      </c>
      <c r="AE1644" s="180">
        <f t="shared" si="90"/>
        <v>0</v>
      </c>
      <c r="AF1644" s="180">
        <f t="shared" si="91"/>
        <v>0</v>
      </c>
      <c r="AH1644" s="133">
        <f>IF(B1644="NET","",IFERROR(VLOOKUP(AD1644,'2) Order Form'!$W$9:$W$684,1,FALSE),"Ikke med I order form"))</f>
        <v>7048652535566</v>
      </c>
    </row>
    <row r="1645" spans="1:34" x14ac:dyDescent="0.2">
      <c r="A1645" s="155">
        <v>828178</v>
      </c>
      <c r="B1645" t="s">
        <v>292</v>
      </c>
      <c r="H1645" s="155">
        <v>202137</v>
      </c>
      <c r="I1645" s="155">
        <v>202137</v>
      </c>
      <c r="J1645" s="155">
        <v>202137</v>
      </c>
      <c r="K1645" s="155">
        <v>202137</v>
      </c>
      <c r="L1645" s="155">
        <v>202137</v>
      </c>
      <c r="M1645" s="155">
        <v>202137</v>
      </c>
      <c r="N1645" s="155">
        <v>202137</v>
      </c>
      <c r="O1645" s="155">
        <v>202137</v>
      </c>
      <c r="P1645" s="155">
        <v>202137</v>
      </c>
      <c r="Q1645" s="155">
        <v>202137</v>
      </c>
      <c r="R1645" s="155">
        <v>202137</v>
      </c>
      <c r="S1645" s="155">
        <v>202137</v>
      </c>
      <c r="T1645" s="155">
        <v>202137</v>
      </c>
      <c r="U1645" s="155">
        <v>202137</v>
      </c>
      <c r="V1645" s="155">
        <v>202137</v>
      </c>
      <c r="W1645" s="155">
        <v>202137</v>
      </c>
      <c r="X1645" s="155">
        <v>202137</v>
      </c>
      <c r="Y1645" s="155">
        <v>202137</v>
      </c>
      <c r="Z1645" s="155">
        <v>202137</v>
      </c>
      <c r="AA1645" s="155">
        <v>202137</v>
      </c>
      <c r="AC1645" s="180" t="str">
        <f t="shared" si="92"/>
        <v>828178-</v>
      </c>
      <c r="AD1645" s="181" t="str">
        <f>IF(B1645="NET","",IF(B1645="","",IFERROR(VLOOKUP(AC1645,EAN!$A:$B,2,FALSE),"MANGLER - MÅ OPPDATERE EAN-FANEN")))</f>
        <v/>
      </c>
      <c r="AE1645" s="180">
        <f t="shared" si="90"/>
        <v>202137</v>
      </c>
      <c r="AF1645" s="180">
        <f t="shared" si="91"/>
        <v>202137</v>
      </c>
      <c r="AH1645" s="133" t="str">
        <f>IF(B1645="NET","",IFERROR(VLOOKUP(AD1645,'2) Order Form'!$W$9:$W$684,1,FALSE),"Ikke med I order form"))</f>
        <v/>
      </c>
    </row>
    <row r="1646" spans="1:34" x14ac:dyDescent="0.2">
      <c r="A1646">
        <v>828178</v>
      </c>
      <c r="B1646" t="s">
        <v>2352</v>
      </c>
      <c r="C1646" t="s">
        <v>4226</v>
      </c>
      <c r="D1646" t="s">
        <v>2353</v>
      </c>
      <c r="E1646" t="s">
        <v>2233</v>
      </c>
      <c r="F1646" t="s">
        <v>8</v>
      </c>
      <c r="G1646" t="s">
        <v>128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C1646" s="180" t="str">
        <f t="shared" si="92"/>
        <v>828178-11001-S</v>
      </c>
      <c r="AD1646" s="181">
        <f>IF(B1646="NET","",IF(B1646="","",IFERROR(VLOOKUP(AC1646,EAN!$A:$B,2,FALSE),"MANGLER - MÅ OPPDATERE EAN-FANEN")))</f>
        <v>7048652711625</v>
      </c>
      <c r="AE1646" s="180">
        <f t="shared" si="90"/>
        <v>0</v>
      </c>
      <c r="AF1646" s="180">
        <f t="shared" si="91"/>
        <v>0</v>
      </c>
      <c r="AH1646" s="133" t="str">
        <f>IF(B1646="NET","",IFERROR(VLOOKUP(AD1646,'2) Order Form'!$W$9:$W$684,1,FALSE),"Ikke med I order form"))</f>
        <v>Ikke med I order form</v>
      </c>
    </row>
    <row r="1647" spans="1:34" x14ac:dyDescent="0.2">
      <c r="A1647">
        <v>828178</v>
      </c>
      <c r="B1647" t="s">
        <v>2352</v>
      </c>
      <c r="C1647" t="s">
        <v>4226</v>
      </c>
      <c r="D1647" t="s">
        <v>2354</v>
      </c>
      <c r="E1647" t="s">
        <v>2233</v>
      </c>
      <c r="F1647" t="s">
        <v>7</v>
      </c>
      <c r="G1647" t="s">
        <v>128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C1647" s="180" t="str">
        <f t="shared" si="92"/>
        <v>828178-11001-M</v>
      </c>
      <c r="AD1647" s="181">
        <f>IF(B1647="NET","",IF(B1647="","",IFERROR(VLOOKUP(AC1647,EAN!$A:$B,2,FALSE),"MANGLER - MÅ OPPDATERE EAN-FANEN")))</f>
        <v>7048652711618</v>
      </c>
      <c r="AE1647" s="180">
        <f t="shared" si="90"/>
        <v>0</v>
      </c>
      <c r="AF1647" s="180">
        <f t="shared" si="91"/>
        <v>0</v>
      </c>
      <c r="AH1647" s="133" t="str">
        <f>IF(B1647="NET","",IFERROR(VLOOKUP(AD1647,'2) Order Form'!$W$9:$W$684,1,FALSE),"Ikke med I order form"))</f>
        <v>Ikke med I order form</v>
      </c>
    </row>
    <row r="1648" spans="1:34" x14ac:dyDescent="0.2">
      <c r="A1648">
        <v>828178</v>
      </c>
      <c r="B1648" t="s">
        <v>2352</v>
      </c>
      <c r="C1648" t="s">
        <v>4226</v>
      </c>
      <c r="D1648" t="s">
        <v>2355</v>
      </c>
      <c r="E1648" t="s">
        <v>2233</v>
      </c>
      <c r="F1648" t="s">
        <v>67</v>
      </c>
      <c r="G1648" t="s">
        <v>128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C1648" s="180" t="str">
        <f t="shared" si="92"/>
        <v>828178-11001-L</v>
      </c>
      <c r="AD1648" s="181">
        <f>IF(B1648="NET","",IF(B1648="","",IFERROR(VLOOKUP(AC1648,EAN!$A:$B,2,FALSE),"MANGLER - MÅ OPPDATERE EAN-FANEN")))</f>
        <v>7048652711601</v>
      </c>
      <c r="AE1648" s="180">
        <f t="shared" si="90"/>
        <v>0</v>
      </c>
      <c r="AF1648" s="180">
        <f t="shared" si="91"/>
        <v>0</v>
      </c>
      <c r="AH1648" s="133" t="str">
        <f>IF(B1648="NET","",IFERROR(VLOOKUP(AD1648,'2) Order Form'!$W$9:$W$684,1,FALSE),"Ikke med I order form"))</f>
        <v>Ikke med I order form</v>
      </c>
    </row>
    <row r="1649" spans="1:34" x14ac:dyDescent="0.2">
      <c r="A1649">
        <v>828178</v>
      </c>
      <c r="B1649" t="s">
        <v>2352</v>
      </c>
      <c r="C1649" t="s">
        <v>4226</v>
      </c>
      <c r="D1649" t="s">
        <v>2356</v>
      </c>
      <c r="E1649" t="s">
        <v>2233</v>
      </c>
      <c r="F1649" t="s">
        <v>68</v>
      </c>
      <c r="G1649" t="s">
        <v>128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C1649" s="180" t="str">
        <f t="shared" si="92"/>
        <v>828178-11001-XL</v>
      </c>
      <c r="AD1649" s="181">
        <f>IF(B1649="NET","",IF(B1649="","",IFERROR(VLOOKUP(AC1649,EAN!$A:$B,2,FALSE),"MANGLER - MÅ OPPDATERE EAN-FANEN")))</f>
        <v>7048652711632</v>
      </c>
      <c r="AE1649" s="180">
        <f t="shared" si="90"/>
        <v>0</v>
      </c>
      <c r="AF1649" s="180">
        <f t="shared" si="91"/>
        <v>0</v>
      </c>
      <c r="AH1649" s="133" t="str">
        <f>IF(B1649="NET","",IFERROR(VLOOKUP(AD1649,'2) Order Form'!$W$9:$W$684,1,FALSE),"Ikke med I order form"))</f>
        <v>Ikke med I order form</v>
      </c>
    </row>
    <row r="1650" spans="1:34" x14ac:dyDescent="0.2">
      <c r="A1650">
        <v>828178</v>
      </c>
      <c r="B1650" t="s">
        <v>2352</v>
      </c>
      <c r="C1650" t="s">
        <v>4226</v>
      </c>
      <c r="D1650" t="s">
        <v>2152</v>
      </c>
      <c r="E1650" t="s">
        <v>94</v>
      </c>
      <c r="F1650" t="s">
        <v>8</v>
      </c>
      <c r="G1650" t="s">
        <v>128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C1650" s="180" t="str">
        <f t="shared" si="92"/>
        <v>828178-99901-S</v>
      </c>
      <c r="AD1650" s="181">
        <f>IF(B1650="NET","",IF(B1650="","",IFERROR(VLOOKUP(AC1650,EAN!$A:$B,2,FALSE),"MANGLER - MÅ OPPDATERE EAN-FANEN")))</f>
        <v>7048652711663</v>
      </c>
      <c r="AE1650" s="180">
        <f t="shared" si="90"/>
        <v>0</v>
      </c>
      <c r="AF1650" s="180">
        <f t="shared" si="91"/>
        <v>0</v>
      </c>
      <c r="AH1650" s="133" t="str">
        <f>IF(B1650="NET","",IFERROR(VLOOKUP(AD1650,'2) Order Form'!$W$9:$W$684,1,FALSE),"Ikke med I order form"))</f>
        <v>Ikke med I order form</v>
      </c>
    </row>
    <row r="1651" spans="1:34" x14ac:dyDescent="0.2">
      <c r="A1651">
        <v>828178</v>
      </c>
      <c r="B1651" t="s">
        <v>2352</v>
      </c>
      <c r="C1651" t="s">
        <v>4226</v>
      </c>
      <c r="D1651" t="s">
        <v>2153</v>
      </c>
      <c r="E1651" t="s">
        <v>94</v>
      </c>
      <c r="F1651" t="s">
        <v>7</v>
      </c>
      <c r="G1651" t="s">
        <v>128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C1651" s="180" t="str">
        <f t="shared" si="92"/>
        <v>828178-99901-M</v>
      </c>
      <c r="AD1651" s="181">
        <f>IF(B1651="NET","",IF(B1651="","",IFERROR(VLOOKUP(AC1651,EAN!$A:$B,2,FALSE),"MANGLER - MÅ OPPDATERE EAN-FANEN")))</f>
        <v>7048652711656</v>
      </c>
      <c r="AE1651" s="180">
        <f t="shared" si="90"/>
        <v>0</v>
      </c>
      <c r="AF1651" s="180">
        <f t="shared" si="91"/>
        <v>0</v>
      </c>
      <c r="AH1651" s="133" t="str">
        <f>IF(B1651="NET","",IFERROR(VLOOKUP(AD1651,'2) Order Form'!$W$9:$W$684,1,FALSE),"Ikke med I order form"))</f>
        <v>Ikke med I order form</v>
      </c>
    </row>
    <row r="1652" spans="1:34" x14ac:dyDescent="0.2">
      <c r="A1652">
        <v>828178</v>
      </c>
      <c r="B1652" t="s">
        <v>2352</v>
      </c>
      <c r="C1652" t="s">
        <v>4226</v>
      </c>
      <c r="D1652" t="s">
        <v>2154</v>
      </c>
      <c r="E1652" t="s">
        <v>94</v>
      </c>
      <c r="F1652" t="s">
        <v>67</v>
      </c>
      <c r="G1652" t="s">
        <v>128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C1652" s="180" t="str">
        <f t="shared" si="92"/>
        <v>828178-99901-L</v>
      </c>
      <c r="AD1652" s="181">
        <f>IF(B1652="NET","",IF(B1652="","",IFERROR(VLOOKUP(AC1652,EAN!$A:$B,2,FALSE),"MANGLER - MÅ OPPDATERE EAN-FANEN")))</f>
        <v>7048652711649</v>
      </c>
      <c r="AE1652" s="180">
        <f t="shared" si="90"/>
        <v>0</v>
      </c>
      <c r="AF1652" s="180">
        <f t="shared" si="91"/>
        <v>0</v>
      </c>
      <c r="AH1652" s="133" t="str">
        <f>IF(B1652="NET","",IFERROR(VLOOKUP(AD1652,'2) Order Form'!$W$9:$W$684,1,FALSE),"Ikke med I order form"))</f>
        <v>Ikke med I order form</v>
      </c>
    </row>
    <row r="1653" spans="1:34" x14ac:dyDescent="0.2">
      <c r="A1653">
        <v>828178</v>
      </c>
      <c r="B1653" t="s">
        <v>2352</v>
      </c>
      <c r="C1653" t="s">
        <v>4226</v>
      </c>
      <c r="D1653" t="s">
        <v>2155</v>
      </c>
      <c r="E1653" t="s">
        <v>94</v>
      </c>
      <c r="F1653" t="s">
        <v>68</v>
      </c>
      <c r="G1653" t="s">
        <v>128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C1653" s="180" t="str">
        <f t="shared" si="92"/>
        <v>828178-99901-XL</v>
      </c>
      <c r="AD1653" s="181">
        <f>IF(B1653="NET","",IF(B1653="","",IFERROR(VLOOKUP(AC1653,EAN!$A:$B,2,FALSE),"MANGLER - MÅ OPPDATERE EAN-FANEN")))</f>
        <v>7048652711670</v>
      </c>
      <c r="AE1653" s="180">
        <f t="shared" si="90"/>
        <v>0</v>
      </c>
      <c r="AF1653" s="180">
        <f t="shared" si="91"/>
        <v>0</v>
      </c>
      <c r="AH1653" s="133" t="str">
        <f>IF(B1653="NET","",IFERROR(VLOOKUP(AD1653,'2) Order Form'!$W$9:$W$684,1,FALSE),"Ikke med I order form"))</f>
        <v>Ikke med I order form</v>
      </c>
    </row>
    <row r="1654" spans="1:34" x14ac:dyDescent="0.2">
      <c r="A1654" s="155">
        <v>828179</v>
      </c>
      <c r="B1654" t="s">
        <v>292</v>
      </c>
      <c r="H1654" s="155">
        <v>202137</v>
      </c>
      <c r="I1654" s="155">
        <v>202137</v>
      </c>
      <c r="J1654" s="155">
        <v>202137</v>
      </c>
      <c r="K1654" s="155">
        <v>202137</v>
      </c>
      <c r="L1654" s="155">
        <v>202137</v>
      </c>
      <c r="M1654" s="155">
        <v>202137</v>
      </c>
      <c r="N1654" s="155">
        <v>202137</v>
      </c>
      <c r="O1654" s="155">
        <v>202137</v>
      </c>
      <c r="P1654" s="155">
        <v>202137</v>
      </c>
      <c r="Q1654" s="155">
        <v>202137</v>
      </c>
      <c r="R1654" s="155">
        <v>202137</v>
      </c>
      <c r="S1654" s="155">
        <v>202137</v>
      </c>
      <c r="T1654" s="155">
        <v>202137</v>
      </c>
      <c r="U1654" s="155">
        <v>202137</v>
      </c>
      <c r="V1654" s="155">
        <v>202137</v>
      </c>
      <c r="W1654" s="155">
        <v>202137</v>
      </c>
      <c r="X1654" s="155">
        <v>202137</v>
      </c>
      <c r="Y1654" s="155">
        <v>202137</v>
      </c>
      <c r="Z1654" s="155">
        <v>202137</v>
      </c>
      <c r="AA1654" s="155">
        <v>202137</v>
      </c>
      <c r="AC1654" s="180" t="str">
        <f t="shared" si="92"/>
        <v>828179-</v>
      </c>
      <c r="AD1654" s="181" t="str">
        <f>IF(B1654="NET","",IF(B1654="","",IFERROR(VLOOKUP(AC1654,EAN!$A:$B,2,FALSE),"MANGLER - MÅ OPPDATERE EAN-FANEN")))</f>
        <v/>
      </c>
      <c r="AE1654" s="180">
        <f t="shared" si="90"/>
        <v>202137</v>
      </c>
      <c r="AF1654" s="180">
        <f t="shared" si="91"/>
        <v>202137</v>
      </c>
      <c r="AH1654" s="133" t="str">
        <f>IF(B1654="NET","",IFERROR(VLOOKUP(AD1654,'2) Order Form'!$W$9:$W$684,1,FALSE),"Ikke med I order form"))</f>
        <v/>
      </c>
    </row>
    <row r="1655" spans="1:34" x14ac:dyDescent="0.2">
      <c r="A1655">
        <v>828179</v>
      </c>
      <c r="B1655" t="s">
        <v>2357</v>
      </c>
      <c r="C1655" t="s">
        <v>4226</v>
      </c>
      <c r="D1655" t="s">
        <v>2358</v>
      </c>
      <c r="E1655" t="s">
        <v>2233</v>
      </c>
      <c r="F1655" t="s">
        <v>69</v>
      </c>
      <c r="G1655" t="s">
        <v>128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C1655" s="180" t="str">
        <f t="shared" si="92"/>
        <v>828179-11001-XS</v>
      </c>
      <c r="AD1655" s="181">
        <f>IF(B1655="NET","",IF(B1655="","",IFERROR(VLOOKUP(AC1655,EAN!$A:$B,2,FALSE),"MANGLER - MÅ OPPDATERE EAN-FANEN")))</f>
        <v>7048652711595</v>
      </c>
      <c r="AE1655" s="180">
        <f t="shared" si="90"/>
        <v>0</v>
      </c>
      <c r="AF1655" s="180">
        <f t="shared" si="91"/>
        <v>0</v>
      </c>
      <c r="AH1655" s="133" t="str">
        <f>IF(B1655="NET","",IFERROR(VLOOKUP(AD1655,'2) Order Form'!$W$9:$W$684,1,FALSE),"Ikke med I order form"))</f>
        <v>Ikke med I order form</v>
      </c>
    </row>
    <row r="1656" spans="1:34" x14ac:dyDescent="0.2">
      <c r="A1656">
        <v>828179</v>
      </c>
      <c r="B1656" t="s">
        <v>2357</v>
      </c>
      <c r="C1656" t="s">
        <v>4226</v>
      </c>
      <c r="D1656" t="s">
        <v>2353</v>
      </c>
      <c r="E1656" t="s">
        <v>2233</v>
      </c>
      <c r="F1656" t="s">
        <v>8</v>
      </c>
      <c r="G1656" t="s">
        <v>128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C1656" s="180" t="str">
        <f t="shared" si="92"/>
        <v>828179-11001-S</v>
      </c>
      <c r="AD1656" s="181">
        <f>IF(B1656="NET","",IF(B1656="","",IFERROR(VLOOKUP(AC1656,EAN!$A:$B,2,FALSE),"MANGLER - MÅ OPPDATERE EAN-FANEN")))</f>
        <v>7048652711588</v>
      </c>
      <c r="AE1656" s="180">
        <f t="shared" si="90"/>
        <v>0</v>
      </c>
      <c r="AF1656" s="180">
        <f t="shared" si="91"/>
        <v>0</v>
      </c>
      <c r="AH1656" s="133" t="str">
        <f>IF(B1656="NET","",IFERROR(VLOOKUP(AD1656,'2) Order Form'!$W$9:$W$684,1,FALSE),"Ikke med I order form"))</f>
        <v>Ikke med I order form</v>
      </c>
    </row>
    <row r="1657" spans="1:34" x14ac:dyDescent="0.2">
      <c r="A1657">
        <v>828179</v>
      </c>
      <c r="B1657" t="s">
        <v>2357</v>
      </c>
      <c r="C1657" t="s">
        <v>4226</v>
      </c>
      <c r="D1657" t="s">
        <v>2354</v>
      </c>
      <c r="E1657" t="s">
        <v>2233</v>
      </c>
      <c r="F1657" t="s">
        <v>7</v>
      </c>
      <c r="G1657" t="s">
        <v>128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C1657" s="180" t="str">
        <f t="shared" si="92"/>
        <v>828179-11001-M</v>
      </c>
      <c r="AD1657" s="181">
        <f>IF(B1657="NET","",IF(B1657="","",IFERROR(VLOOKUP(AC1657,EAN!$A:$B,2,FALSE),"MANGLER - MÅ OPPDATERE EAN-FANEN")))</f>
        <v>7048652711571</v>
      </c>
      <c r="AE1657" s="180">
        <f t="shared" si="90"/>
        <v>0</v>
      </c>
      <c r="AF1657" s="180">
        <f t="shared" si="91"/>
        <v>0</v>
      </c>
      <c r="AH1657" s="133" t="str">
        <f>IF(B1657="NET","",IFERROR(VLOOKUP(AD1657,'2) Order Form'!$W$9:$W$684,1,FALSE),"Ikke med I order form"))</f>
        <v>Ikke med I order form</v>
      </c>
    </row>
    <row r="1658" spans="1:34" x14ac:dyDescent="0.2">
      <c r="A1658">
        <v>828179</v>
      </c>
      <c r="B1658" t="s">
        <v>2357</v>
      </c>
      <c r="C1658" t="s">
        <v>4226</v>
      </c>
      <c r="D1658" t="s">
        <v>2355</v>
      </c>
      <c r="E1658" t="s">
        <v>2233</v>
      </c>
      <c r="F1658" t="s">
        <v>67</v>
      </c>
      <c r="G1658" t="s">
        <v>128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C1658" s="180" t="str">
        <f t="shared" si="92"/>
        <v>828179-11001-L</v>
      </c>
      <c r="AD1658" s="181">
        <f>IF(B1658="NET","",IF(B1658="","",IFERROR(VLOOKUP(AC1658,EAN!$A:$B,2,FALSE),"MANGLER - MÅ OPPDATERE EAN-FANEN")))</f>
        <v>7048652711564</v>
      </c>
      <c r="AE1658" s="180">
        <f t="shared" si="90"/>
        <v>0</v>
      </c>
      <c r="AF1658" s="180">
        <f t="shared" si="91"/>
        <v>0</v>
      </c>
      <c r="AH1658" s="133" t="str">
        <f>IF(B1658="NET","",IFERROR(VLOOKUP(AD1658,'2) Order Form'!$W$9:$W$684,1,FALSE),"Ikke med I order form"))</f>
        <v>Ikke med I order form</v>
      </c>
    </row>
    <row r="1659" spans="1:34" x14ac:dyDescent="0.2">
      <c r="A1659" s="155">
        <v>828180</v>
      </c>
      <c r="B1659" t="s">
        <v>292</v>
      </c>
      <c r="H1659" s="155">
        <v>202137</v>
      </c>
      <c r="I1659" s="155">
        <v>202137</v>
      </c>
      <c r="J1659" s="155">
        <v>202137</v>
      </c>
      <c r="K1659" s="155">
        <v>202137</v>
      </c>
      <c r="L1659" s="155">
        <v>202137</v>
      </c>
      <c r="M1659" s="155">
        <v>202137</v>
      </c>
      <c r="N1659" s="155">
        <v>202137</v>
      </c>
      <c r="O1659" s="155">
        <v>202137</v>
      </c>
      <c r="P1659" s="155">
        <v>202137</v>
      </c>
      <c r="Q1659" s="155">
        <v>202137</v>
      </c>
      <c r="R1659" s="155">
        <v>202137</v>
      </c>
      <c r="S1659" s="155">
        <v>202137</v>
      </c>
      <c r="T1659" s="155">
        <v>202137</v>
      </c>
      <c r="U1659" s="155">
        <v>202137</v>
      </c>
      <c r="V1659" s="155">
        <v>202137</v>
      </c>
      <c r="W1659" s="155">
        <v>202137</v>
      </c>
      <c r="X1659" s="155">
        <v>202137</v>
      </c>
      <c r="Y1659" s="155">
        <v>202137</v>
      </c>
      <c r="Z1659" s="155">
        <v>202137</v>
      </c>
      <c r="AA1659" s="155">
        <v>202137</v>
      </c>
      <c r="AC1659" s="180" t="str">
        <f t="shared" si="92"/>
        <v>828180-</v>
      </c>
      <c r="AD1659" s="181" t="str">
        <f>IF(B1659="NET","",IF(B1659="","",IFERROR(VLOOKUP(AC1659,EAN!$A:$B,2,FALSE),"MANGLER - MÅ OPPDATERE EAN-FANEN")))</f>
        <v/>
      </c>
      <c r="AE1659" s="180">
        <f t="shared" si="90"/>
        <v>202137</v>
      </c>
      <c r="AF1659" s="180">
        <f t="shared" si="91"/>
        <v>202137</v>
      </c>
      <c r="AH1659" s="133" t="str">
        <f>IF(B1659="NET","",IFERROR(VLOOKUP(AD1659,'2) Order Form'!$W$9:$W$684,1,FALSE),"Ikke med I order form"))</f>
        <v/>
      </c>
    </row>
    <row r="1660" spans="1:34" x14ac:dyDescent="0.2">
      <c r="A1660">
        <v>828180</v>
      </c>
      <c r="B1660" t="s">
        <v>2359</v>
      </c>
      <c r="C1660" t="s">
        <v>4226</v>
      </c>
      <c r="D1660" t="s">
        <v>2152</v>
      </c>
      <c r="E1660" t="s">
        <v>94</v>
      </c>
      <c r="F1660" t="s">
        <v>8</v>
      </c>
      <c r="G1660" t="s">
        <v>128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C1660" s="180" t="str">
        <f t="shared" si="92"/>
        <v>828180-99901-S</v>
      </c>
      <c r="AD1660" s="181">
        <f>IF(B1660="NET","",IF(B1660="","",IFERROR(VLOOKUP(AC1660,EAN!$A:$B,2,FALSE),"MANGLER - MÅ OPPDATERE EAN-FANEN")))</f>
        <v>7048652711540</v>
      </c>
      <c r="AE1660" s="180">
        <f t="shared" si="90"/>
        <v>0</v>
      </c>
      <c r="AF1660" s="180">
        <f t="shared" si="91"/>
        <v>0</v>
      </c>
      <c r="AH1660" s="133" t="str">
        <f>IF(B1660="NET","",IFERROR(VLOOKUP(AD1660,'2) Order Form'!$W$9:$W$684,1,FALSE),"Ikke med I order form"))</f>
        <v>Ikke med I order form</v>
      </c>
    </row>
    <row r="1661" spans="1:34" x14ac:dyDescent="0.2">
      <c r="A1661">
        <v>828180</v>
      </c>
      <c r="B1661" t="s">
        <v>2359</v>
      </c>
      <c r="C1661" t="s">
        <v>4226</v>
      </c>
      <c r="D1661" t="s">
        <v>2153</v>
      </c>
      <c r="E1661" t="s">
        <v>94</v>
      </c>
      <c r="F1661" t="s">
        <v>7</v>
      </c>
      <c r="G1661" t="s">
        <v>128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C1661" s="180" t="str">
        <f t="shared" si="92"/>
        <v>828180-99901-M</v>
      </c>
      <c r="AD1661" s="181">
        <f>IF(B1661="NET","",IF(B1661="","",IFERROR(VLOOKUP(AC1661,EAN!$A:$B,2,FALSE),"MANGLER - MÅ OPPDATERE EAN-FANEN")))</f>
        <v>7048652711533</v>
      </c>
      <c r="AE1661" s="180">
        <f t="shared" si="90"/>
        <v>0</v>
      </c>
      <c r="AF1661" s="180">
        <f t="shared" si="91"/>
        <v>0</v>
      </c>
      <c r="AH1661" s="133" t="str">
        <f>IF(B1661="NET","",IFERROR(VLOOKUP(AD1661,'2) Order Form'!$W$9:$W$684,1,FALSE),"Ikke med I order form"))</f>
        <v>Ikke med I order form</v>
      </c>
    </row>
    <row r="1662" spans="1:34" x14ac:dyDescent="0.2">
      <c r="A1662">
        <v>828180</v>
      </c>
      <c r="B1662" t="s">
        <v>2359</v>
      </c>
      <c r="C1662" t="s">
        <v>4226</v>
      </c>
      <c r="D1662" t="s">
        <v>2154</v>
      </c>
      <c r="E1662" t="s">
        <v>94</v>
      </c>
      <c r="F1662" t="s">
        <v>67</v>
      </c>
      <c r="G1662" t="s">
        <v>128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C1662" s="180" t="str">
        <f t="shared" si="92"/>
        <v>828180-99901-L</v>
      </c>
      <c r="AD1662" s="181">
        <f>IF(B1662="NET","",IF(B1662="","",IFERROR(VLOOKUP(AC1662,EAN!$A:$B,2,FALSE),"MANGLER - MÅ OPPDATERE EAN-FANEN")))</f>
        <v>7048652711526</v>
      </c>
      <c r="AE1662" s="180">
        <f t="shared" si="90"/>
        <v>0</v>
      </c>
      <c r="AF1662" s="180">
        <f t="shared" si="91"/>
        <v>0</v>
      </c>
      <c r="AH1662" s="133" t="str">
        <f>IF(B1662="NET","",IFERROR(VLOOKUP(AD1662,'2) Order Form'!$W$9:$W$684,1,FALSE),"Ikke med I order form"))</f>
        <v>Ikke med I order form</v>
      </c>
    </row>
    <row r="1663" spans="1:34" x14ac:dyDescent="0.2">
      <c r="A1663">
        <v>828180</v>
      </c>
      <c r="B1663" t="s">
        <v>2359</v>
      </c>
      <c r="C1663" t="s">
        <v>4226</v>
      </c>
      <c r="D1663" t="s">
        <v>2155</v>
      </c>
      <c r="E1663" t="s">
        <v>94</v>
      </c>
      <c r="F1663" t="s">
        <v>68</v>
      </c>
      <c r="G1663" t="s">
        <v>128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C1663" s="180" t="str">
        <f t="shared" si="92"/>
        <v>828180-99901-XL</v>
      </c>
      <c r="AD1663" s="181">
        <f>IF(B1663="NET","",IF(B1663="","",IFERROR(VLOOKUP(AC1663,EAN!$A:$B,2,FALSE),"MANGLER - MÅ OPPDATERE EAN-FANEN")))</f>
        <v>7048652711557</v>
      </c>
      <c r="AE1663" s="180">
        <f t="shared" si="90"/>
        <v>0</v>
      </c>
      <c r="AF1663" s="180">
        <f t="shared" si="91"/>
        <v>0</v>
      </c>
      <c r="AH1663" s="133" t="str">
        <f>IF(B1663="NET","",IFERROR(VLOOKUP(AD1663,'2) Order Form'!$W$9:$W$684,1,FALSE),"Ikke med I order form"))</f>
        <v>Ikke med I order form</v>
      </c>
    </row>
    <row r="1664" spans="1:34" x14ac:dyDescent="0.2">
      <c r="A1664" s="155">
        <v>828181</v>
      </c>
      <c r="B1664" t="s">
        <v>292</v>
      </c>
      <c r="H1664" s="155">
        <v>202137</v>
      </c>
      <c r="I1664" s="155">
        <v>202137</v>
      </c>
      <c r="J1664" s="155">
        <v>202137</v>
      </c>
      <c r="K1664" s="155">
        <v>202137</v>
      </c>
      <c r="L1664" s="155">
        <v>202137</v>
      </c>
      <c r="M1664" s="155">
        <v>202137</v>
      </c>
      <c r="N1664" s="155">
        <v>202137</v>
      </c>
      <c r="O1664" s="155">
        <v>202137</v>
      </c>
      <c r="P1664" s="155">
        <v>202137</v>
      </c>
      <c r="Q1664" s="155">
        <v>202137</v>
      </c>
      <c r="R1664" s="155">
        <v>202137</v>
      </c>
      <c r="S1664" s="155">
        <v>202137</v>
      </c>
      <c r="T1664" s="155">
        <v>202137</v>
      </c>
      <c r="U1664" s="155">
        <v>202137</v>
      </c>
      <c r="V1664" s="155">
        <v>202137</v>
      </c>
      <c r="W1664" s="155">
        <v>202137</v>
      </c>
      <c r="X1664" s="155">
        <v>202137</v>
      </c>
      <c r="Y1664" s="155">
        <v>202137</v>
      </c>
      <c r="Z1664" s="155">
        <v>202137</v>
      </c>
      <c r="AA1664" s="155">
        <v>202137</v>
      </c>
      <c r="AC1664" s="180" t="str">
        <f t="shared" si="92"/>
        <v>828181-</v>
      </c>
      <c r="AD1664" s="181" t="str">
        <f>IF(B1664="NET","",IF(B1664="","",IFERROR(VLOOKUP(AC1664,EAN!$A:$B,2,FALSE),"MANGLER - MÅ OPPDATERE EAN-FANEN")))</f>
        <v/>
      </c>
      <c r="AE1664" s="180">
        <f t="shared" si="90"/>
        <v>202137</v>
      </c>
      <c r="AF1664" s="180">
        <f t="shared" si="91"/>
        <v>202137</v>
      </c>
      <c r="AH1664" s="133" t="str">
        <f>IF(B1664="NET","",IFERROR(VLOOKUP(AD1664,'2) Order Form'!$W$9:$W$684,1,FALSE),"Ikke med I order form"))</f>
        <v/>
      </c>
    </row>
    <row r="1665" spans="1:34" x14ac:dyDescent="0.2">
      <c r="A1665">
        <v>828181</v>
      </c>
      <c r="B1665" t="s">
        <v>2360</v>
      </c>
      <c r="C1665" t="s">
        <v>4226</v>
      </c>
      <c r="D1665" t="s">
        <v>2158</v>
      </c>
      <c r="E1665" t="s">
        <v>94</v>
      </c>
      <c r="F1665" t="s">
        <v>69</v>
      </c>
      <c r="G1665" t="s">
        <v>128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C1665" s="180" t="str">
        <f t="shared" si="92"/>
        <v>828181-99901-XS</v>
      </c>
      <c r="AD1665" s="181">
        <f>IF(B1665="NET","",IF(B1665="","",IFERROR(VLOOKUP(AC1665,EAN!$A:$B,2,FALSE),"MANGLER - MÅ OPPDATERE EAN-FANEN")))</f>
        <v>7048652711519</v>
      </c>
      <c r="AE1665" s="180">
        <f t="shared" si="90"/>
        <v>0</v>
      </c>
      <c r="AF1665" s="180">
        <f t="shared" si="91"/>
        <v>0</v>
      </c>
      <c r="AH1665" s="133" t="str">
        <f>IF(B1665="NET","",IFERROR(VLOOKUP(AD1665,'2) Order Form'!$W$9:$W$684,1,FALSE),"Ikke med I order form"))</f>
        <v>Ikke med I order form</v>
      </c>
    </row>
    <row r="1666" spans="1:34" x14ac:dyDescent="0.2">
      <c r="A1666">
        <v>828181</v>
      </c>
      <c r="B1666" t="s">
        <v>2360</v>
      </c>
      <c r="C1666" t="s">
        <v>4226</v>
      </c>
      <c r="D1666" t="s">
        <v>2152</v>
      </c>
      <c r="E1666" t="s">
        <v>94</v>
      </c>
      <c r="F1666" t="s">
        <v>8</v>
      </c>
      <c r="G1666" t="s">
        <v>128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C1666" s="180" t="str">
        <f t="shared" si="92"/>
        <v>828181-99901-S</v>
      </c>
      <c r="AD1666" s="181">
        <f>IF(B1666="NET","",IF(B1666="","",IFERROR(VLOOKUP(AC1666,EAN!$A:$B,2,FALSE),"MANGLER - MÅ OPPDATERE EAN-FANEN")))</f>
        <v>7048652711502</v>
      </c>
      <c r="AE1666" s="180">
        <f t="shared" si="90"/>
        <v>0</v>
      </c>
      <c r="AF1666" s="180">
        <f t="shared" si="91"/>
        <v>0</v>
      </c>
      <c r="AH1666" s="133" t="str">
        <f>IF(B1666="NET","",IFERROR(VLOOKUP(AD1666,'2) Order Form'!$W$9:$W$684,1,FALSE),"Ikke med I order form"))</f>
        <v>Ikke med I order form</v>
      </c>
    </row>
    <row r="1667" spans="1:34" x14ac:dyDescent="0.2">
      <c r="A1667">
        <v>828181</v>
      </c>
      <c r="B1667" t="s">
        <v>2360</v>
      </c>
      <c r="C1667" t="s">
        <v>4226</v>
      </c>
      <c r="D1667" t="s">
        <v>2153</v>
      </c>
      <c r="E1667" t="s">
        <v>94</v>
      </c>
      <c r="F1667" t="s">
        <v>7</v>
      </c>
      <c r="G1667" t="s">
        <v>128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C1667" s="180" t="str">
        <f t="shared" si="92"/>
        <v>828181-99901-M</v>
      </c>
      <c r="AD1667" s="181">
        <f>IF(B1667="NET","",IF(B1667="","",IFERROR(VLOOKUP(AC1667,EAN!$A:$B,2,FALSE),"MANGLER - MÅ OPPDATERE EAN-FANEN")))</f>
        <v>7048652711496</v>
      </c>
      <c r="AE1667" s="180">
        <f t="shared" si="90"/>
        <v>0</v>
      </c>
      <c r="AF1667" s="180">
        <f t="shared" si="91"/>
        <v>0</v>
      </c>
      <c r="AH1667" s="133" t="str">
        <f>IF(B1667="NET","",IFERROR(VLOOKUP(AD1667,'2) Order Form'!$W$9:$W$684,1,FALSE),"Ikke med I order form"))</f>
        <v>Ikke med I order form</v>
      </c>
    </row>
    <row r="1668" spans="1:34" x14ac:dyDescent="0.2">
      <c r="A1668">
        <v>828181</v>
      </c>
      <c r="B1668" t="s">
        <v>2360</v>
      </c>
      <c r="C1668" t="s">
        <v>4226</v>
      </c>
      <c r="D1668" t="s">
        <v>2154</v>
      </c>
      <c r="E1668" t="s">
        <v>94</v>
      </c>
      <c r="F1668" t="s">
        <v>67</v>
      </c>
      <c r="G1668" t="s">
        <v>128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C1668" s="180" t="str">
        <f t="shared" si="92"/>
        <v>828181-99901-L</v>
      </c>
      <c r="AD1668" s="181">
        <f>IF(B1668="NET","",IF(B1668="","",IFERROR(VLOOKUP(AC1668,EAN!$A:$B,2,FALSE),"MANGLER - MÅ OPPDATERE EAN-FANEN")))</f>
        <v>7048652711489</v>
      </c>
      <c r="AE1668" s="180">
        <f t="shared" si="90"/>
        <v>0</v>
      </c>
      <c r="AF1668" s="180">
        <f t="shared" si="91"/>
        <v>0</v>
      </c>
      <c r="AH1668" s="133" t="str">
        <f>IF(B1668="NET","",IFERROR(VLOOKUP(AD1668,'2) Order Form'!$W$9:$W$684,1,FALSE),"Ikke med I order form"))</f>
        <v>Ikke med I order form</v>
      </c>
    </row>
    <row r="1669" spans="1:34" x14ac:dyDescent="0.2">
      <c r="A1669" s="155">
        <v>828182</v>
      </c>
      <c r="B1669" t="s">
        <v>292</v>
      </c>
      <c r="H1669" s="155">
        <v>202137</v>
      </c>
      <c r="I1669" s="155">
        <v>202137</v>
      </c>
      <c r="J1669" s="155">
        <v>202137</v>
      </c>
      <c r="K1669" s="155">
        <v>202137</v>
      </c>
      <c r="L1669" s="155">
        <v>202137</v>
      </c>
      <c r="M1669" s="155">
        <v>202137</v>
      </c>
      <c r="N1669" s="155">
        <v>202137</v>
      </c>
      <c r="O1669" s="155">
        <v>202137</v>
      </c>
      <c r="P1669" s="155">
        <v>202137</v>
      </c>
      <c r="Q1669" s="155">
        <v>202137</v>
      </c>
      <c r="R1669" s="155">
        <v>202137</v>
      </c>
      <c r="S1669" s="155">
        <v>202137</v>
      </c>
      <c r="T1669" s="155">
        <v>202137</v>
      </c>
      <c r="U1669" s="155">
        <v>202137</v>
      </c>
      <c r="V1669" s="155">
        <v>202137</v>
      </c>
      <c r="W1669" s="155">
        <v>202137</v>
      </c>
      <c r="X1669" s="155">
        <v>202137</v>
      </c>
      <c r="Y1669" s="155">
        <v>202137</v>
      </c>
      <c r="Z1669" s="155">
        <v>202137</v>
      </c>
      <c r="AA1669" s="155">
        <v>202137</v>
      </c>
      <c r="AC1669" s="180" t="str">
        <f t="shared" si="92"/>
        <v>828182-</v>
      </c>
      <c r="AD1669" s="181" t="str">
        <f>IF(B1669="NET","",IF(B1669="","",IFERROR(VLOOKUP(AC1669,EAN!$A:$B,2,FALSE),"MANGLER - MÅ OPPDATERE EAN-FANEN")))</f>
        <v/>
      </c>
      <c r="AE1669" s="180">
        <f t="shared" si="90"/>
        <v>202137</v>
      </c>
      <c r="AF1669" s="180">
        <f t="shared" si="91"/>
        <v>202137</v>
      </c>
      <c r="AH1669" s="133" t="str">
        <f>IF(B1669="NET","",IFERROR(VLOOKUP(AD1669,'2) Order Form'!$W$9:$W$684,1,FALSE),"Ikke med I order form"))</f>
        <v/>
      </c>
    </row>
    <row r="1670" spans="1:34" x14ac:dyDescent="0.2">
      <c r="A1670">
        <v>828182</v>
      </c>
      <c r="B1670" t="s">
        <v>2361</v>
      </c>
      <c r="C1670" t="s">
        <v>4226</v>
      </c>
      <c r="D1670" t="s">
        <v>2353</v>
      </c>
      <c r="E1670" t="s">
        <v>2233</v>
      </c>
      <c r="F1670" t="s">
        <v>8</v>
      </c>
      <c r="G1670" t="s">
        <v>128</v>
      </c>
      <c r="H1670">
        <v>-25</v>
      </c>
      <c r="I1670">
        <v>-25</v>
      </c>
      <c r="J1670">
        <v>-25</v>
      </c>
      <c r="K1670">
        <v>-25</v>
      </c>
      <c r="L1670">
        <v>-25</v>
      </c>
      <c r="M1670">
        <v>-25</v>
      </c>
      <c r="N1670">
        <v>-25</v>
      </c>
      <c r="O1670">
        <v>-25</v>
      </c>
      <c r="P1670">
        <v>-25</v>
      </c>
      <c r="Q1670">
        <v>-25</v>
      </c>
      <c r="R1670">
        <v>-25</v>
      </c>
      <c r="S1670">
        <v>-25</v>
      </c>
      <c r="T1670">
        <v>-25</v>
      </c>
      <c r="U1670">
        <v>-25</v>
      </c>
      <c r="V1670">
        <v>-25</v>
      </c>
      <c r="W1670">
        <v>-25</v>
      </c>
      <c r="X1670">
        <v>-25</v>
      </c>
      <c r="Y1670">
        <v>-25</v>
      </c>
      <c r="Z1670">
        <v>-25</v>
      </c>
      <c r="AA1670">
        <v>-25</v>
      </c>
      <c r="AC1670" s="180" t="str">
        <f t="shared" si="92"/>
        <v>828182-11001-S</v>
      </c>
      <c r="AD1670" s="181">
        <f>IF(B1670="NET","",IF(B1670="","",IFERROR(VLOOKUP(AC1670,EAN!$A:$B,2,FALSE),"MANGLER - MÅ OPPDATERE EAN-FANEN")))</f>
        <v>7048652711229</v>
      </c>
      <c r="AE1670" s="180">
        <f t="shared" ref="AE1670:AE1733" si="93">H1670</f>
        <v>-25</v>
      </c>
      <c r="AF1670" s="180">
        <f t="shared" ref="AF1670:AF1733" si="94">AA1670</f>
        <v>-25</v>
      </c>
      <c r="AH1670" s="133" t="str">
        <f>IF(B1670="NET","",IFERROR(VLOOKUP(AD1670,'2) Order Form'!$W$9:$W$684,1,FALSE),"Ikke med I order form"))</f>
        <v>Ikke med I order form</v>
      </c>
    </row>
    <row r="1671" spans="1:34" x14ac:dyDescent="0.2">
      <c r="A1671">
        <v>828182</v>
      </c>
      <c r="B1671" t="s">
        <v>2361</v>
      </c>
      <c r="C1671" t="s">
        <v>4226</v>
      </c>
      <c r="D1671" t="s">
        <v>2354</v>
      </c>
      <c r="E1671" t="s">
        <v>2233</v>
      </c>
      <c r="F1671" t="s">
        <v>7</v>
      </c>
      <c r="G1671" t="s">
        <v>128</v>
      </c>
      <c r="H1671">
        <v>-42</v>
      </c>
      <c r="I1671">
        <v>-42</v>
      </c>
      <c r="J1671">
        <v>-42</v>
      </c>
      <c r="K1671">
        <v>-42</v>
      </c>
      <c r="L1671">
        <v>-42</v>
      </c>
      <c r="M1671">
        <v>-42</v>
      </c>
      <c r="N1671">
        <v>-42</v>
      </c>
      <c r="O1671">
        <v>-42</v>
      </c>
      <c r="P1671">
        <v>-42</v>
      </c>
      <c r="Q1671">
        <v>-42</v>
      </c>
      <c r="R1671">
        <v>-42</v>
      </c>
      <c r="S1671">
        <v>-42</v>
      </c>
      <c r="T1671">
        <v>-42</v>
      </c>
      <c r="U1671">
        <v>-42</v>
      </c>
      <c r="V1671">
        <v>-42</v>
      </c>
      <c r="W1671">
        <v>-42</v>
      </c>
      <c r="X1671">
        <v>-42</v>
      </c>
      <c r="Y1671">
        <v>-42</v>
      </c>
      <c r="Z1671">
        <v>-42</v>
      </c>
      <c r="AA1671">
        <v>-42</v>
      </c>
      <c r="AC1671" s="180" t="str">
        <f t="shared" si="92"/>
        <v>828182-11001-M</v>
      </c>
      <c r="AD1671" s="181">
        <f>IF(B1671="NET","",IF(B1671="","",IFERROR(VLOOKUP(AC1671,EAN!$A:$B,2,FALSE),"MANGLER - MÅ OPPDATERE EAN-FANEN")))</f>
        <v>7048652711212</v>
      </c>
      <c r="AE1671" s="180">
        <f t="shared" si="93"/>
        <v>-42</v>
      </c>
      <c r="AF1671" s="180">
        <f t="shared" si="94"/>
        <v>-42</v>
      </c>
      <c r="AH1671" s="133" t="str">
        <f>IF(B1671="NET","",IFERROR(VLOOKUP(AD1671,'2) Order Form'!$W$9:$W$684,1,FALSE),"Ikke med I order form"))</f>
        <v>Ikke med I order form</v>
      </c>
    </row>
    <row r="1672" spans="1:34" x14ac:dyDescent="0.2">
      <c r="A1672">
        <v>828182</v>
      </c>
      <c r="B1672" t="s">
        <v>2361</v>
      </c>
      <c r="C1672" t="s">
        <v>4226</v>
      </c>
      <c r="D1672" t="s">
        <v>2355</v>
      </c>
      <c r="E1672" t="s">
        <v>2233</v>
      </c>
      <c r="F1672" t="s">
        <v>67</v>
      </c>
      <c r="G1672" t="s">
        <v>128</v>
      </c>
      <c r="H1672">
        <v>-35</v>
      </c>
      <c r="I1672">
        <v>-35</v>
      </c>
      <c r="J1672">
        <v>-35</v>
      </c>
      <c r="K1672">
        <v>-35</v>
      </c>
      <c r="L1672">
        <v>-35</v>
      </c>
      <c r="M1672">
        <v>-35</v>
      </c>
      <c r="N1672">
        <v>-35</v>
      </c>
      <c r="O1672">
        <v>-35</v>
      </c>
      <c r="P1672">
        <v>-35</v>
      </c>
      <c r="Q1672">
        <v>-35</v>
      </c>
      <c r="R1672">
        <v>-35</v>
      </c>
      <c r="S1672">
        <v>-35</v>
      </c>
      <c r="T1672">
        <v>-35</v>
      </c>
      <c r="U1672">
        <v>-35</v>
      </c>
      <c r="V1672">
        <v>-35</v>
      </c>
      <c r="W1672">
        <v>-35</v>
      </c>
      <c r="X1672">
        <v>-35</v>
      </c>
      <c r="Y1672">
        <v>-35</v>
      </c>
      <c r="Z1672">
        <v>-35</v>
      </c>
      <c r="AA1672">
        <v>-35</v>
      </c>
      <c r="AC1672" s="180" t="str">
        <f t="shared" si="92"/>
        <v>828182-11001-L</v>
      </c>
      <c r="AD1672" s="181">
        <f>IF(B1672="NET","",IF(B1672="","",IFERROR(VLOOKUP(AC1672,EAN!$A:$B,2,FALSE),"MANGLER - MÅ OPPDATERE EAN-FANEN")))</f>
        <v>7048652711205</v>
      </c>
      <c r="AE1672" s="180">
        <f t="shared" si="93"/>
        <v>-35</v>
      </c>
      <c r="AF1672" s="180">
        <f t="shared" si="94"/>
        <v>-35</v>
      </c>
      <c r="AH1672" s="133" t="str">
        <f>IF(B1672="NET","",IFERROR(VLOOKUP(AD1672,'2) Order Form'!$W$9:$W$684,1,FALSE),"Ikke med I order form"))</f>
        <v>Ikke med I order form</v>
      </c>
    </row>
    <row r="1673" spans="1:34" x14ac:dyDescent="0.2">
      <c r="A1673">
        <v>828182</v>
      </c>
      <c r="B1673" t="s">
        <v>2361</v>
      </c>
      <c r="C1673" t="s">
        <v>4226</v>
      </c>
      <c r="D1673" t="s">
        <v>2356</v>
      </c>
      <c r="E1673" t="s">
        <v>2233</v>
      </c>
      <c r="F1673" t="s">
        <v>68</v>
      </c>
      <c r="G1673" t="s">
        <v>128</v>
      </c>
      <c r="H1673">
        <v>-12</v>
      </c>
      <c r="I1673">
        <v>-12</v>
      </c>
      <c r="J1673">
        <v>-12</v>
      </c>
      <c r="K1673">
        <v>-12</v>
      </c>
      <c r="L1673">
        <v>-12</v>
      </c>
      <c r="M1673">
        <v>-12</v>
      </c>
      <c r="N1673">
        <v>-12</v>
      </c>
      <c r="O1673">
        <v>-12</v>
      </c>
      <c r="P1673">
        <v>-12</v>
      </c>
      <c r="Q1673">
        <v>-12</v>
      </c>
      <c r="R1673">
        <v>-12</v>
      </c>
      <c r="S1673">
        <v>-12</v>
      </c>
      <c r="T1673">
        <v>-12</v>
      </c>
      <c r="U1673">
        <v>-12</v>
      </c>
      <c r="V1673">
        <v>-12</v>
      </c>
      <c r="W1673">
        <v>-12</v>
      </c>
      <c r="X1673">
        <v>-12</v>
      </c>
      <c r="Y1673">
        <v>-12</v>
      </c>
      <c r="Z1673">
        <v>-12</v>
      </c>
      <c r="AA1673">
        <v>-12</v>
      </c>
      <c r="AC1673" s="180" t="str">
        <f t="shared" si="92"/>
        <v>828182-11001-XL</v>
      </c>
      <c r="AD1673" s="181">
        <f>IF(B1673="NET","",IF(B1673="","",IFERROR(VLOOKUP(AC1673,EAN!$A:$B,2,FALSE),"MANGLER - MÅ OPPDATERE EAN-FANEN")))</f>
        <v>7048652711236</v>
      </c>
      <c r="AE1673" s="180">
        <f t="shared" si="93"/>
        <v>-12</v>
      </c>
      <c r="AF1673" s="180">
        <f t="shared" si="94"/>
        <v>-12</v>
      </c>
      <c r="AH1673" s="133" t="str">
        <f>IF(B1673="NET","",IFERROR(VLOOKUP(AD1673,'2) Order Form'!$W$9:$W$684,1,FALSE),"Ikke med I order form"))</f>
        <v>Ikke med I order form</v>
      </c>
    </row>
    <row r="1674" spans="1:34" x14ac:dyDescent="0.2">
      <c r="A1674">
        <v>828182</v>
      </c>
      <c r="B1674" t="s">
        <v>2361</v>
      </c>
      <c r="C1674" t="s">
        <v>4226</v>
      </c>
      <c r="D1674" t="s">
        <v>2152</v>
      </c>
      <c r="E1674" t="s">
        <v>94</v>
      </c>
      <c r="F1674" t="s">
        <v>8</v>
      </c>
      <c r="G1674" t="s">
        <v>128</v>
      </c>
      <c r="H1674">
        <v>-24</v>
      </c>
      <c r="I1674">
        <v>-24</v>
      </c>
      <c r="J1674">
        <v>-24</v>
      </c>
      <c r="K1674">
        <v>-24</v>
      </c>
      <c r="L1674">
        <v>-24</v>
      </c>
      <c r="M1674">
        <v>-24</v>
      </c>
      <c r="N1674">
        <v>-24</v>
      </c>
      <c r="O1674">
        <v>-24</v>
      </c>
      <c r="P1674">
        <v>-24</v>
      </c>
      <c r="Q1674">
        <v>-24</v>
      </c>
      <c r="R1674">
        <v>-24</v>
      </c>
      <c r="S1674">
        <v>-24</v>
      </c>
      <c r="T1674">
        <v>-24</v>
      </c>
      <c r="U1674">
        <v>-24</v>
      </c>
      <c r="V1674">
        <v>-24</v>
      </c>
      <c r="W1674">
        <v>-24</v>
      </c>
      <c r="X1674">
        <v>-24</v>
      </c>
      <c r="Y1674">
        <v>-24</v>
      </c>
      <c r="Z1674">
        <v>-24</v>
      </c>
      <c r="AA1674">
        <v>-24</v>
      </c>
      <c r="AC1674" s="180" t="str">
        <f t="shared" si="92"/>
        <v>828182-99901-S</v>
      </c>
      <c r="AD1674" s="181">
        <f>IF(B1674="NET","",IF(B1674="","",IFERROR(VLOOKUP(AC1674,EAN!$A:$B,2,FALSE),"MANGLER - MÅ OPPDATERE EAN-FANEN")))</f>
        <v>7048652711267</v>
      </c>
      <c r="AE1674" s="180">
        <f t="shared" si="93"/>
        <v>-24</v>
      </c>
      <c r="AF1674" s="180">
        <f t="shared" si="94"/>
        <v>-24</v>
      </c>
      <c r="AH1674" s="133" t="str">
        <f>IF(B1674="NET","",IFERROR(VLOOKUP(AD1674,'2) Order Form'!$W$9:$W$684,1,FALSE),"Ikke med I order form"))</f>
        <v>Ikke med I order form</v>
      </c>
    </row>
    <row r="1675" spans="1:34" x14ac:dyDescent="0.2">
      <c r="A1675">
        <v>828182</v>
      </c>
      <c r="B1675" t="s">
        <v>2361</v>
      </c>
      <c r="C1675" t="s">
        <v>4226</v>
      </c>
      <c r="D1675" t="s">
        <v>2153</v>
      </c>
      <c r="E1675" t="s">
        <v>94</v>
      </c>
      <c r="F1675" t="s">
        <v>7</v>
      </c>
      <c r="G1675" t="s">
        <v>128</v>
      </c>
      <c r="H1675">
        <v>-41</v>
      </c>
      <c r="I1675">
        <v>-41</v>
      </c>
      <c r="J1675">
        <v>-41</v>
      </c>
      <c r="K1675">
        <v>-41</v>
      </c>
      <c r="L1675">
        <v>-41</v>
      </c>
      <c r="M1675">
        <v>-41</v>
      </c>
      <c r="N1675">
        <v>-41</v>
      </c>
      <c r="O1675">
        <v>-41</v>
      </c>
      <c r="P1675">
        <v>-41</v>
      </c>
      <c r="Q1675">
        <v>-41</v>
      </c>
      <c r="R1675">
        <v>-41</v>
      </c>
      <c r="S1675">
        <v>-41</v>
      </c>
      <c r="T1675">
        <v>-41</v>
      </c>
      <c r="U1675">
        <v>-41</v>
      </c>
      <c r="V1675">
        <v>-41</v>
      </c>
      <c r="W1675">
        <v>-41</v>
      </c>
      <c r="X1675">
        <v>-41</v>
      </c>
      <c r="Y1675">
        <v>-41</v>
      </c>
      <c r="Z1675">
        <v>-41</v>
      </c>
      <c r="AA1675">
        <v>-41</v>
      </c>
      <c r="AC1675" s="180" t="str">
        <f t="shared" si="92"/>
        <v>828182-99901-M</v>
      </c>
      <c r="AD1675" s="181">
        <f>IF(B1675="NET","",IF(B1675="","",IFERROR(VLOOKUP(AC1675,EAN!$A:$B,2,FALSE),"MANGLER - MÅ OPPDATERE EAN-FANEN")))</f>
        <v>7048652711250</v>
      </c>
      <c r="AE1675" s="180">
        <f t="shared" si="93"/>
        <v>-41</v>
      </c>
      <c r="AF1675" s="180">
        <f t="shared" si="94"/>
        <v>-41</v>
      </c>
      <c r="AH1675" s="133" t="str">
        <f>IF(B1675="NET","",IFERROR(VLOOKUP(AD1675,'2) Order Form'!$W$9:$W$684,1,FALSE),"Ikke med I order form"))</f>
        <v>Ikke med I order form</v>
      </c>
    </row>
    <row r="1676" spans="1:34" x14ac:dyDescent="0.2">
      <c r="A1676">
        <v>828182</v>
      </c>
      <c r="B1676" t="s">
        <v>2361</v>
      </c>
      <c r="C1676" t="s">
        <v>4226</v>
      </c>
      <c r="D1676" t="s">
        <v>2154</v>
      </c>
      <c r="E1676" t="s">
        <v>94</v>
      </c>
      <c r="F1676" t="s">
        <v>67</v>
      </c>
      <c r="G1676" t="s">
        <v>128</v>
      </c>
      <c r="H1676">
        <v>-34</v>
      </c>
      <c r="I1676">
        <v>-34</v>
      </c>
      <c r="J1676">
        <v>-34</v>
      </c>
      <c r="K1676">
        <v>-34</v>
      </c>
      <c r="L1676">
        <v>-34</v>
      </c>
      <c r="M1676">
        <v>-34</v>
      </c>
      <c r="N1676">
        <v>-34</v>
      </c>
      <c r="O1676">
        <v>-34</v>
      </c>
      <c r="P1676">
        <v>-34</v>
      </c>
      <c r="Q1676">
        <v>-34</v>
      </c>
      <c r="R1676">
        <v>-34</v>
      </c>
      <c r="S1676">
        <v>-34</v>
      </c>
      <c r="T1676">
        <v>-34</v>
      </c>
      <c r="U1676">
        <v>-34</v>
      </c>
      <c r="V1676">
        <v>-34</v>
      </c>
      <c r="W1676">
        <v>-34</v>
      </c>
      <c r="X1676">
        <v>-34</v>
      </c>
      <c r="Y1676">
        <v>-34</v>
      </c>
      <c r="Z1676">
        <v>-34</v>
      </c>
      <c r="AA1676">
        <v>-34</v>
      </c>
      <c r="AC1676" s="180" t="str">
        <f t="shared" si="92"/>
        <v>828182-99901-L</v>
      </c>
      <c r="AD1676" s="181">
        <f>IF(B1676="NET","",IF(B1676="","",IFERROR(VLOOKUP(AC1676,EAN!$A:$B,2,FALSE),"MANGLER - MÅ OPPDATERE EAN-FANEN")))</f>
        <v>7048652711243</v>
      </c>
      <c r="AE1676" s="180">
        <f t="shared" si="93"/>
        <v>-34</v>
      </c>
      <c r="AF1676" s="180">
        <f t="shared" si="94"/>
        <v>-34</v>
      </c>
      <c r="AH1676" s="133" t="str">
        <f>IF(B1676="NET","",IFERROR(VLOOKUP(AD1676,'2) Order Form'!$W$9:$W$684,1,FALSE),"Ikke med I order form"))</f>
        <v>Ikke med I order form</v>
      </c>
    </row>
    <row r="1677" spans="1:34" x14ac:dyDescent="0.2">
      <c r="A1677">
        <v>828182</v>
      </c>
      <c r="B1677" t="s">
        <v>2361</v>
      </c>
      <c r="C1677" t="s">
        <v>4226</v>
      </c>
      <c r="D1677" t="s">
        <v>2155</v>
      </c>
      <c r="E1677" t="s">
        <v>94</v>
      </c>
      <c r="F1677" t="s">
        <v>68</v>
      </c>
      <c r="G1677" t="s">
        <v>128</v>
      </c>
      <c r="H1677">
        <v>-12</v>
      </c>
      <c r="I1677">
        <v>-12</v>
      </c>
      <c r="J1677">
        <v>-12</v>
      </c>
      <c r="K1677">
        <v>-12</v>
      </c>
      <c r="L1677">
        <v>-12</v>
      </c>
      <c r="M1677">
        <v>-12</v>
      </c>
      <c r="N1677">
        <v>-12</v>
      </c>
      <c r="O1677">
        <v>-12</v>
      </c>
      <c r="P1677">
        <v>-12</v>
      </c>
      <c r="Q1677">
        <v>-12</v>
      </c>
      <c r="R1677">
        <v>-12</v>
      </c>
      <c r="S1677">
        <v>-12</v>
      </c>
      <c r="T1677">
        <v>-12</v>
      </c>
      <c r="U1677">
        <v>-12</v>
      </c>
      <c r="V1677">
        <v>-12</v>
      </c>
      <c r="W1677">
        <v>-12</v>
      </c>
      <c r="X1677">
        <v>-12</v>
      </c>
      <c r="Y1677">
        <v>-12</v>
      </c>
      <c r="Z1677">
        <v>-12</v>
      </c>
      <c r="AA1677">
        <v>-12</v>
      </c>
      <c r="AC1677" s="180" t="str">
        <f t="shared" si="92"/>
        <v>828182-99901-XL</v>
      </c>
      <c r="AD1677" s="181">
        <f>IF(B1677="NET","",IF(B1677="","",IFERROR(VLOOKUP(AC1677,EAN!$A:$B,2,FALSE),"MANGLER - MÅ OPPDATERE EAN-FANEN")))</f>
        <v>7048652711274</v>
      </c>
      <c r="AE1677" s="180">
        <f t="shared" si="93"/>
        <v>-12</v>
      </c>
      <c r="AF1677" s="180">
        <f t="shared" si="94"/>
        <v>-12</v>
      </c>
      <c r="AH1677" s="133" t="str">
        <f>IF(B1677="NET","",IFERROR(VLOOKUP(AD1677,'2) Order Form'!$W$9:$W$684,1,FALSE),"Ikke med I order form"))</f>
        <v>Ikke med I order form</v>
      </c>
    </row>
    <row r="1678" spans="1:34" x14ac:dyDescent="0.2">
      <c r="A1678" s="155">
        <v>828183</v>
      </c>
      <c r="B1678" t="s">
        <v>292</v>
      </c>
      <c r="H1678" s="155">
        <v>202137</v>
      </c>
      <c r="I1678" s="155">
        <v>202137</v>
      </c>
      <c r="J1678" s="155">
        <v>202137</v>
      </c>
      <c r="K1678" s="155">
        <v>202137</v>
      </c>
      <c r="L1678" s="155">
        <v>202137</v>
      </c>
      <c r="M1678" s="155">
        <v>202137</v>
      </c>
      <c r="N1678" s="155">
        <v>202137</v>
      </c>
      <c r="O1678" s="155">
        <v>202137</v>
      </c>
      <c r="P1678" s="155">
        <v>202137</v>
      </c>
      <c r="Q1678" s="155">
        <v>202137</v>
      </c>
      <c r="R1678" s="155">
        <v>202137</v>
      </c>
      <c r="S1678" s="155">
        <v>202137</v>
      </c>
      <c r="T1678" s="155">
        <v>202137</v>
      </c>
      <c r="U1678" s="155">
        <v>202137</v>
      </c>
      <c r="V1678" s="155">
        <v>202137</v>
      </c>
      <c r="W1678" s="155">
        <v>202137</v>
      </c>
      <c r="X1678" s="155">
        <v>202137</v>
      </c>
      <c r="Y1678" s="155">
        <v>202137</v>
      </c>
      <c r="Z1678" s="155">
        <v>202137</v>
      </c>
      <c r="AA1678" s="155">
        <v>202137</v>
      </c>
      <c r="AC1678" s="180" t="str">
        <f t="shared" si="92"/>
        <v>828183-</v>
      </c>
      <c r="AD1678" s="181" t="str">
        <f>IF(B1678="NET","",IF(B1678="","",IFERROR(VLOOKUP(AC1678,EAN!$A:$B,2,FALSE),"MANGLER - MÅ OPPDATERE EAN-FANEN")))</f>
        <v/>
      </c>
      <c r="AE1678" s="180">
        <f t="shared" si="93"/>
        <v>202137</v>
      </c>
      <c r="AF1678" s="180">
        <f t="shared" si="94"/>
        <v>202137</v>
      </c>
      <c r="AH1678" s="133" t="str">
        <f>IF(B1678="NET","",IFERROR(VLOOKUP(AD1678,'2) Order Form'!$W$9:$W$684,1,FALSE),"Ikke med I order form"))</f>
        <v/>
      </c>
    </row>
    <row r="1679" spans="1:34" x14ac:dyDescent="0.2">
      <c r="A1679">
        <v>828183</v>
      </c>
      <c r="B1679" t="s">
        <v>2362</v>
      </c>
      <c r="C1679" t="s">
        <v>4226</v>
      </c>
      <c r="D1679" t="s">
        <v>2358</v>
      </c>
      <c r="E1679" t="s">
        <v>2233</v>
      </c>
      <c r="F1679" t="s">
        <v>69</v>
      </c>
      <c r="G1679" t="s">
        <v>128</v>
      </c>
      <c r="H1679">
        <v>-7</v>
      </c>
      <c r="I1679">
        <v>-7</v>
      </c>
      <c r="J1679">
        <v>-7</v>
      </c>
      <c r="K1679">
        <v>-7</v>
      </c>
      <c r="L1679">
        <v>-7</v>
      </c>
      <c r="M1679">
        <v>-7</v>
      </c>
      <c r="N1679">
        <v>-7</v>
      </c>
      <c r="O1679">
        <v>-7</v>
      </c>
      <c r="P1679">
        <v>-7</v>
      </c>
      <c r="Q1679">
        <v>-7</v>
      </c>
      <c r="R1679">
        <v>-7</v>
      </c>
      <c r="S1679">
        <v>-7</v>
      </c>
      <c r="T1679">
        <v>-7</v>
      </c>
      <c r="U1679">
        <v>-7</v>
      </c>
      <c r="V1679">
        <v>-7</v>
      </c>
      <c r="W1679">
        <v>-7</v>
      </c>
      <c r="X1679">
        <v>-7</v>
      </c>
      <c r="Y1679">
        <v>-7</v>
      </c>
      <c r="Z1679">
        <v>-7</v>
      </c>
      <c r="AA1679">
        <v>-7</v>
      </c>
      <c r="AC1679" s="180" t="str">
        <f t="shared" si="92"/>
        <v>828183-11001-XS</v>
      </c>
      <c r="AD1679" s="181">
        <f>IF(B1679="NET","",IF(B1679="","",IFERROR(VLOOKUP(AC1679,EAN!$A:$B,2,FALSE),"MANGLER - MÅ OPPDATERE EAN-FANEN")))</f>
        <v>7048652711151</v>
      </c>
      <c r="AE1679" s="180">
        <f t="shared" si="93"/>
        <v>-7</v>
      </c>
      <c r="AF1679" s="180">
        <f t="shared" si="94"/>
        <v>-7</v>
      </c>
      <c r="AH1679" s="133" t="str">
        <f>IF(B1679="NET","",IFERROR(VLOOKUP(AD1679,'2) Order Form'!$W$9:$W$684,1,FALSE),"Ikke med I order form"))</f>
        <v>Ikke med I order form</v>
      </c>
    </row>
    <row r="1680" spans="1:34" x14ac:dyDescent="0.2">
      <c r="A1680">
        <v>828183</v>
      </c>
      <c r="B1680" t="s">
        <v>2362</v>
      </c>
      <c r="C1680" t="s">
        <v>4226</v>
      </c>
      <c r="D1680" t="s">
        <v>2353</v>
      </c>
      <c r="E1680" t="s">
        <v>2233</v>
      </c>
      <c r="F1680" t="s">
        <v>8</v>
      </c>
      <c r="G1680" t="s">
        <v>128</v>
      </c>
      <c r="H1680">
        <v>-12</v>
      </c>
      <c r="I1680">
        <v>-12</v>
      </c>
      <c r="J1680">
        <v>-12</v>
      </c>
      <c r="K1680">
        <v>-12</v>
      </c>
      <c r="L1680">
        <v>-12</v>
      </c>
      <c r="M1680">
        <v>-12</v>
      </c>
      <c r="N1680">
        <v>-12</v>
      </c>
      <c r="O1680">
        <v>-12</v>
      </c>
      <c r="P1680">
        <v>-12</v>
      </c>
      <c r="Q1680">
        <v>-12</v>
      </c>
      <c r="R1680">
        <v>-12</v>
      </c>
      <c r="S1680">
        <v>-12</v>
      </c>
      <c r="T1680">
        <v>-12</v>
      </c>
      <c r="U1680">
        <v>-12</v>
      </c>
      <c r="V1680">
        <v>-12</v>
      </c>
      <c r="W1680">
        <v>-12</v>
      </c>
      <c r="X1680">
        <v>-12</v>
      </c>
      <c r="Y1680">
        <v>-12</v>
      </c>
      <c r="Z1680">
        <v>-12</v>
      </c>
      <c r="AA1680">
        <v>-12</v>
      </c>
      <c r="AC1680" s="180" t="str">
        <f t="shared" si="92"/>
        <v>828183-11001-S</v>
      </c>
      <c r="AD1680" s="181">
        <f>IF(B1680="NET","",IF(B1680="","",IFERROR(VLOOKUP(AC1680,EAN!$A:$B,2,FALSE),"MANGLER - MÅ OPPDATERE EAN-FANEN")))</f>
        <v>7048652711144</v>
      </c>
      <c r="AE1680" s="180">
        <f t="shared" si="93"/>
        <v>-12</v>
      </c>
      <c r="AF1680" s="180">
        <f t="shared" si="94"/>
        <v>-12</v>
      </c>
      <c r="AH1680" s="133" t="str">
        <f>IF(B1680="NET","",IFERROR(VLOOKUP(AD1680,'2) Order Form'!$W$9:$W$684,1,FALSE),"Ikke med I order form"))</f>
        <v>Ikke med I order form</v>
      </c>
    </row>
    <row r="1681" spans="1:34" x14ac:dyDescent="0.2">
      <c r="A1681">
        <v>828183</v>
      </c>
      <c r="B1681" t="s">
        <v>2362</v>
      </c>
      <c r="C1681" t="s">
        <v>4226</v>
      </c>
      <c r="D1681" t="s">
        <v>2354</v>
      </c>
      <c r="E1681" t="s">
        <v>2233</v>
      </c>
      <c r="F1681" t="s">
        <v>7</v>
      </c>
      <c r="G1681" t="s">
        <v>128</v>
      </c>
      <c r="H1681">
        <v>-11</v>
      </c>
      <c r="I1681">
        <v>-11</v>
      </c>
      <c r="J1681">
        <v>-11</v>
      </c>
      <c r="K1681">
        <v>-11</v>
      </c>
      <c r="L1681">
        <v>-11</v>
      </c>
      <c r="M1681">
        <v>-11</v>
      </c>
      <c r="N1681">
        <v>-11</v>
      </c>
      <c r="O1681">
        <v>-11</v>
      </c>
      <c r="P1681">
        <v>-11</v>
      </c>
      <c r="Q1681">
        <v>-11</v>
      </c>
      <c r="R1681">
        <v>-11</v>
      </c>
      <c r="S1681">
        <v>-11</v>
      </c>
      <c r="T1681">
        <v>-11</v>
      </c>
      <c r="U1681">
        <v>-11</v>
      </c>
      <c r="V1681">
        <v>-11</v>
      </c>
      <c r="W1681">
        <v>-11</v>
      </c>
      <c r="X1681">
        <v>-11</v>
      </c>
      <c r="Y1681">
        <v>-11</v>
      </c>
      <c r="Z1681">
        <v>-11</v>
      </c>
      <c r="AA1681">
        <v>-11</v>
      </c>
      <c r="AC1681" s="180" t="str">
        <f t="shared" si="92"/>
        <v>828183-11001-M</v>
      </c>
      <c r="AD1681" s="181">
        <f>IF(B1681="NET","",IF(B1681="","",IFERROR(VLOOKUP(AC1681,EAN!$A:$B,2,FALSE),"MANGLER - MÅ OPPDATERE EAN-FANEN")))</f>
        <v>7048652711137</v>
      </c>
      <c r="AE1681" s="180">
        <f t="shared" si="93"/>
        <v>-11</v>
      </c>
      <c r="AF1681" s="180">
        <f t="shared" si="94"/>
        <v>-11</v>
      </c>
      <c r="AH1681" s="133" t="str">
        <f>IF(B1681="NET","",IFERROR(VLOOKUP(AD1681,'2) Order Form'!$W$9:$W$684,1,FALSE),"Ikke med I order form"))</f>
        <v>Ikke med I order form</v>
      </c>
    </row>
    <row r="1682" spans="1:34" x14ac:dyDescent="0.2">
      <c r="A1682">
        <v>828183</v>
      </c>
      <c r="B1682" t="s">
        <v>2362</v>
      </c>
      <c r="C1682" t="s">
        <v>4226</v>
      </c>
      <c r="D1682" t="s">
        <v>2355</v>
      </c>
      <c r="E1682" t="s">
        <v>2233</v>
      </c>
      <c r="F1682" t="s">
        <v>67</v>
      </c>
      <c r="G1682" t="s">
        <v>128</v>
      </c>
      <c r="H1682">
        <v>-3</v>
      </c>
      <c r="I1682">
        <v>-3</v>
      </c>
      <c r="J1682">
        <v>-3</v>
      </c>
      <c r="K1682">
        <v>-3</v>
      </c>
      <c r="L1682">
        <v>-3</v>
      </c>
      <c r="M1682">
        <v>-3</v>
      </c>
      <c r="N1682">
        <v>-3</v>
      </c>
      <c r="O1682">
        <v>-3</v>
      </c>
      <c r="P1682">
        <v>-3</v>
      </c>
      <c r="Q1682">
        <v>-3</v>
      </c>
      <c r="R1682">
        <v>-3</v>
      </c>
      <c r="S1682">
        <v>-3</v>
      </c>
      <c r="T1682">
        <v>-3</v>
      </c>
      <c r="U1682">
        <v>-3</v>
      </c>
      <c r="V1682">
        <v>-3</v>
      </c>
      <c r="W1682">
        <v>-3</v>
      </c>
      <c r="X1682">
        <v>-3</v>
      </c>
      <c r="Y1682">
        <v>-3</v>
      </c>
      <c r="Z1682">
        <v>-3</v>
      </c>
      <c r="AA1682">
        <v>-3</v>
      </c>
      <c r="AC1682" s="180" t="str">
        <f t="shared" si="92"/>
        <v>828183-11001-L</v>
      </c>
      <c r="AD1682" s="181">
        <f>IF(B1682="NET","",IF(B1682="","",IFERROR(VLOOKUP(AC1682,EAN!$A:$B,2,FALSE),"MANGLER - MÅ OPPDATERE EAN-FANEN")))</f>
        <v>7048652711120</v>
      </c>
      <c r="AE1682" s="180">
        <f t="shared" si="93"/>
        <v>-3</v>
      </c>
      <c r="AF1682" s="180">
        <f t="shared" si="94"/>
        <v>-3</v>
      </c>
      <c r="AH1682" s="133" t="str">
        <f>IF(B1682="NET","",IFERROR(VLOOKUP(AD1682,'2) Order Form'!$W$9:$W$684,1,FALSE),"Ikke med I order form"))</f>
        <v>Ikke med I order form</v>
      </c>
    </row>
    <row r="1683" spans="1:34" x14ac:dyDescent="0.2">
      <c r="A1683">
        <v>828183</v>
      </c>
      <c r="B1683" t="s">
        <v>2362</v>
      </c>
      <c r="C1683" t="s">
        <v>4226</v>
      </c>
      <c r="D1683" t="s">
        <v>2363</v>
      </c>
      <c r="E1683" t="s">
        <v>2242</v>
      </c>
      <c r="F1683" t="s">
        <v>69</v>
      </c>
      <c r="G1683" t="s">
        <v>128</v>
      </c>
      <c r="H1683">
        <v>-8</v>
      </c>
      <c r="I1683">
        <v>-8</v>
      </c>
      <c r="J1683">
        <v>-8</v>
      </c>
      <c r="K1683">
        <v>-8</v>
      </c>
      <c r="L1683">
        <v>-8</v>
      </c>
      <c r="M1683">
        <v>-8</v>
      </c>
      <c r="N1683">
        <v>-8</v>
      </c>
      <c r="O1683">
        <v>-8</v>
      </c>
      <c r="P1683">
        <v>-8</v>
      </c>
      <c r="Q1683">
        <v>-8</v>
      </c>
      <c r="R1683">
        <v>-8</v>
      </c>
      <c r="S1683">
        <v>-8</v>
      </c>
      <c r="T1683">
        <v>-8</v>
      </c>
      <c r="U1683">
        <v>-8</v>
      </c>
      <c r="V1683">
        <v>-8</v>
      </c>
      <c r="W1683">
        <v>-8</v>
      </c>
      <c r="X1683">
        <v>-8</v>
      </c>
      <c r="Y1683">
        <v>-8</v>
      </c>
      <c r="Z1683">
        <v>-8</v>
      </c>
      <c r="AA1683">
        <v>-8</v>
      </c>
      <c r="AC1683" s="180" t="str">
        <f t="shared" si="92"/>
        <v>828183-56000-XS</v>
      </c>
      <c r="AD1683" s="181">
        <f>IF(B1683="NET","",IF(B1683="","",IFERROR(VLOOKUP(AC1683,EAN!$A:$B,2,FALSE),"MANGLER - MÅ OPPDATERE EAN-FANEN")))</f>
        <v>7048652711199</v>
      </c>
      <c r="AE1683" s="180">
        <f t="shared" si="93"/>
        <v>-8</v>
      </c>
      <c r="AF1683" s="180">
        <f t="shared" si="94"/>
        <v>-8</v>
      </c>
      <c r="AH1683" s="133" t="str">
        <f>IF(B1683="NET","",IFERROR(VLOOKUP(AD1683,'2) Order Form'!$W$9:$W$684,1,FALSE),"Ikke med I order form"))</f>
        <v>Ikke med I order form</v>
      </c>
    </row>
    <row r="1684" spans="1:34" x14ac:dyDescent="0.2">
      <c r="A1684">
        <v>828183</v>
      </c>
      <c r="B1684" t="s">
        <v>2362</v>
      </c>
      <c r="C1684" t="s">
        <v>4226</v>
      </c>
      <c r="D1684" t="s">
        <v>2364</v>
      </c>
      <c r="E1684" t="s">
        <v>2242</v>
      </c>
      <c r="F1684" t="s">
        <v>8</v>
      </c>
      <c r="G1684" t="s">
        <v>128</v>
      </c>
      <c r="H1684">
        <v>-14</v>
      </c>
      <c r="I1684">
        <v>-14</v>
      </c>
      <c r="J1684">
        <v>-14</v>
      </c>
      <c r="K1684">
        <v>-14</v>
      </c>
      <c r="L1684">
        <v>-14</v>
      </c>
      <c r="M1684">
        <v>-14</v>
      </c>
      <c r="N1684">
        <v>-14</v>
      </c>
      <c r="O1684">
        <v>-14</v>
      </c>
      <c r="P1684">
        <v>-14</v>
      </c>
      <c r="Q1684">
        <v>-14</v>
      </c>
      <c r="R1684">
        <v>-14</v>
      </c>
      <c r="S1684">
        <v>-14</v>
      </c>
      <c r="T1684">
        <v>-14</v>
      </c>
      <c r="U1684">
        <v>-14</v>
      </c>
      <c r="V1684">
        <v>-14</v>
      </c>
      <c r="W1684">
        <v>-14</v>
      </c>
      <c r="X1684">
        <v>-14</v>
      </c>
      <c r="Y1684">
        <v>-14</v>
      </c>
      <c r="Z1684">
        <v>-14</v>
      </c>
      <c r="AA1684">
        <v>-14</v>
      </c>
      <c r="AC1684" s="180" t="str">
        <f t="shared" si="92"/>
        <v>828183-56000-S</v>
      </c>
      <c r="AD1684" s="181">
        <f>IF(B1684="NET","",IF(B1684="","",IFERROR(VLOOKUP(AC1684,EAN!$A:$B,2,FALSE),"MANGLER - MÅ OPPDATERE EAN-FANEN")))</f>
        <v>7048652711182</v>
      </c>
      <c r="AE1684" s="180">
        <f t="shared" si="93"/>
        <v>-14</v>
      </c>
      <c r="AF1684" s="180">
        <f t="shared" si="94"/>
        <v>-14</v>
      </c>
      <c r="AH1684" s="133" t="str">
        <f>IF(B1684="NET","",IFERROR(VLOOKUP(AD1684,'2) Order Form'!$W$9:$W$684,1,FALSE),"Ikke med I order form"))</f>
        <v>Ikke med I order form</v>
      </c>
    </row>
    <row r="1685" spans="1:34" x14ac:dyDescent="0.2">
      <c r="A1685">
        <v>828183</v>
      </c>
      <c r="B1685" t="s">
        <v>2362</v>
      </c>
      <c r="C1685" t="s">
        <v>4226</v>
      </c>
      <c r="D1685" t="s">
        <v>2365</v>
      </c>
      <c r="E1685" t="s">
        <v>2242</v>
      </c>
      <c r="F1685" t="s">
        <v>7</v>
      </c>
      <c r="G1685" t="s">
        <v>128</v>
      </c>
      <c r="H1685">
        <v>-13</v>
      </c>
      <c r="I1685">
        <v>-13</v>
      </c>
      <c r="J1685">
        <v>-13</v>
      </c>
      <c r="K1685">
        <v>-13</v>
      </c>
      <c r="L1685">
        <v>-13</v>
      </c>
      <c r="M1685">
        <v>-13</v>
      </c>
      <c r="N1685">
        <v>-13</v>
      </c>
      <c r="O1685">
        <v>-13</v>
      </c>
      <c r="P1685">
        <v>-13</v>
      </c>
      <c r="Q1685">
        <v>-13</v>
      </c>
      <c r="R1685">
        <v>-13</v>
      </c>
      <c r="S1685">
        <v>-13</v>
      </c>
      <c r="T1685">
        <v>-13</v>
      </c>
      <c r="U1685">
        <v>-13</v>
      </c>
      <c r="V1685">
        <v>-13</v>
      </c>
      <c r="W1685">
        <v>-13</v>
      </c>
      <c r="X1685">
        <v>-13</v>
      </c>
      <c r="Y1685">
        <v>-13</v>
      </c>
      <c r="Z1685">
        <v>-13</v>
      </c>
      <c r="AA1685">
        <v>-13</v>
      </c>
      <c r="AC1685" s="180" t="str">
        <f t="shared" si="92"/>
        <v>828183-56000-M</v>
      </c>
      <c r="AD1685" s="181">
        <f>IF(B1685="NET","",IF(B1685="","",IFERROR(VLOOKUP(AC1685,EAN!$A:$B,2,FALSE),"MANGLER - MÅ OPPDATERE EAN-FANEN")))</f>
        <v>7048652711175</v>
      </c>
      <c r="AE1685" s="180">
        <f t="shared" si="93"/>
        <v>-13</v>
      </c>
      <c r="AF1685" s="180">
        <f t="shared" si="94"/>
        <v>-13</v>
      </c>
      <c r="AH1685" s="133" t="str">
        <f>IF(B1685="NET","",IFERROR(VLOOKUP(AD1685,'2) Order Form'!$W$9:$W$684,1,FALSE),"Ikke med I order form"))</f>
        <v>Ikke med I order form</v>
      </c>
    </row>
    <row r="1686" spans="1:34" x14ac:dyDescent="0.2">
      <c r="A1686">
        <v>828183</v>
      </c>
      <c r="B1686" t="s">
        <v>2362</v>
      </c>
      <c r="C1686" t="s">
        <v>4226</v>
      </c>
      <c r="D1686" t="s">
        <v>2366</v>
      </c>
      <c r="E1686" t="s">
        <v>2242</v>
      </c>
      <c r="F1686" t="s">
        <v>67</v>
      </c>
      <c r="G1686" t="s">
        <v>128</v>
      </c>
      <c r="H1686">
        <v>-4</v>
      </c>
      <c r="I1686">
        <v>-4</v>
      </c>
      <c r="J1686">
        <v>-4</v>
      </c>
      <c r="K1686">
        <v>-4</v>
      </c>
      <c r="L1686">
        <v>-4</v>
      </c>
      <c r="M1686">
        <v>-4</v>
      </c>
      <c r="N1686">
        <v>-4</v>
      </c>
      <c r="O1686">
        <v>-4</v>
      </c>
      <c r="P1686">
        <v>-4</v>
      </c>
      <c r="Q1686">
        <v>-4</v>
      </c>
      <c r="R1686">
        <v>-4</v>
      </c>
      <c r="S1686">
        <v>-4</v>
      </c>
      <c r="T1686">
        <v>-4</v>
      </c>
      <c r="U1686">
        <v>-4</v>
      </c>
      <c r="V1686">
        <v>-4</v>
      </c>
      <c r="W1686">
        <v>-4</v>
      </c>
      <c r="X1686">
        <v>-4</v>
      </c>
      <c r="Y1686">
        <v>-4</v>
      </c>
      <c r="Z1686">
        <v>-4</v>
      </c>
      <c r="AA1686">
        <v>-4</v>
      </c>
      <c r="AC1686" s="180" t="str">
        <f t="shared" si="92"/>
        <v>828183-56000-L</v>
      </c>
      <c r="AD1686" s="181">
        <f>IF(B1686="NET","",IF(B1686="","",IFERROR(VLOOKUP(AC1686,EAN!$A:$B,2,FALSE),"MANGLER - MÅ OPPDATERE EAN-FANEN")))</f>
        <v>7048652711168</v>
      </c>
      <c r="AE1686" s="180">
        <f t="shared" si="93"/>
        <v>-4</v>
      </c>
      <c r="AF1686" s="180">
        <f t="shared" si="94"/>
        <v>-4</v>
      </c>
      <c r="AH1686" s="133" t="str">
        <f>IF(B1686="NET","",IFERROR(VLOOKUP(AD1686,'2) Order Form'!$W$9:$W$684,1,FALSE),"Ikke med I order form"))</f>
        <v>Ikke med I order form</v>
      </c>
    </row>
    <row r="1687" spans="1:34" x14ac:dyDescent="0.2">
      <c r="A1687" s="155">
        <v>828184</v>
      </c>
      <c r="B1687" t="s">
        <v>292</v>
      </c>
      <c r="H1687" s="155">
        <v>202137</v>
      </c>
      <c r="I1687" s="155">
        <v>202137</v>
      </c>
      <c r="J1687" s="155">
        <v>202137</v>
      </c>
      <c r="K1687" s="155">
        <v>202137</v>
      </c>
      <c r="L1687" s="155">
        <v>202137</v>
      </c>
      <c r="M1687" s="155">
        <v>202137</v>
      </c>
      <c r="N1687" s="155">
        <v>202137</v>
      </c>
      <c r="O1687" s="155">
        <v>202137</v>
      </c>
      <c r="P1687" s="155">
        <v>202137</v>
      </c>
      <c r="Q1687" s="155">
        <v>202137</v>
      </c>
      <c r="R1687" s="155">
        <v>202137</v>
      </c>
      <c r="S1687" s="155">
        <v>202137</v>
      </c>
      <c r="T1687" s="155">
        <v>202137</v>
      </c>
      <c r="U1687" s="155">
        <v>202137</v>
      </c>
      <c r="V1687" s="155">
        <v>202137</v>
      </c>
      <c r="W1687" s="155">
        <v>202137</v>
      </c>
      <c r="X1687" s="155">
        <v>202137</v>
      </c>
      <c r="Y1687" s="155">
        <v>202137</v>
      </c>
      <c r="Z1687" s="155">
        <v>202137</v>
      </c>
      <c r="AA1687" s="155">
        <v>202137</v>
      </c>
      <c r="AC1687" s="180" t="str">
        <f t="shared" si="92"/>
        <v>828184-</v>
      </c>
      <c r="AD1687" s="181" t="str">
        <f>IF(B1687="NET","",IF(B1687="","",IFERROR(VLOOKUP(AC1687,EAN!$A:$B,2,FALSE),"MANGLER - MÅ OPPDATERE EAN-FANEN")))</f>
        <v/>
      </c>
      <c r="AE1687" s="180">
        <f t="shared" si="93"/>
        <v>202137</v>
      </c>
      <c r="AF1687" s="180">
        <f t="shared" si="94"/>
        <v>202137</v>
      </c>
      <c r="AH1687" s="133" t="str">
        <f>IF(B1687="NET","",IFERROR(VLOOKUP(AD1687,'2) Order Form'!$W$9:$W$684,1,FALSE),"Ikke med I order form"))</f>
        <v/>
      </c>
    </row>
    <row r="1688" spans="1:34" x14ac:dyDescent="0.2">
      <c r="A1688">
        <v>828184</v>
      </c>
      <c r="B1688" t="s">
        <v>2367</v>
      </c>
      <c r="C1688" t="s">
        <v>4226</v>
      </c>
      <c r="D1688" t="s">
        <v>2353</v>
      </c>
      <c r="E1688" t="s">
        <v>2233</v>
      </c>
      <c r="F1688" t="s">
        <v>8</v>
      </c>
      <c r="G1688" t="s">
        <v>128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C1688" s="180" t="str">
        <f t="shared" si="92"/>
        <v>828184-11001-S</v>
      </c>
      <c r="AD1688" s="181">
        <f>IF(B1688="NET","",IF(B1688="","",IFERROR(VLOOKUP(AC1688,EAN!$A:$B,2,FALSE),"MANGLER - MÅ OPPDATERE EAN-FANEN")))</f>
        <v>7048652711069</v>
      </c>
      <c r="AE1688" s="180">
        <f t="shared" si="93"/>
        <v>0</v>
      </c>
      <c r="AF1688" s="180">
        <f t="shared" si="94"/>
        <v>0</v>
      </c>
      <c r="AH1688" s="133" t="str">
        <f>IF(B1688="NET","",IFERROR(VLOOKUP(AD1688,'2) Order Form'!$W$9:$W$684,1,FALSE),"Ikke med I order form"))</f>
        <v>Ikke med I order form</v>
      </c>
    </row>
    <row r="1689" spans="1:34" x14ac:dyDescent="0.2">
      <c r="A1689">
        <v>828184</v>
      </c>
      <c r="B1689" t="s">
        <v>2367</v>
      </c>
      <c r="C1689" t="s">
        <v>4226</v>
      </c>
      <c r="D1689" t="s">
        <v>2354</v>
      </c>
      <c r="E1689" t="s">
        <v>2233</v>
      </c>
      <c r="F1689" t="s">
        <v>7</v>
      </c>
      <c r="G1689" t="s">
        <v>128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C1689" s="180" t="str">
        <f t="shared" si="92"/>
        <v>828184-11001-M</v>
      </c>
      <c r="AD1689" s="181">
        <f>IF(B1689="NET","",IF(B1689="","",IFERROR(VLOOKUP(AC1689,EAN!$A:$B,2,FALSE),"MANGLER - MÅ OPPDATERE EAN-FANEN")))</f>
        <v>7048652711052</v>
      </c>
      <c r="AE1689" s="180">
        <f t="shared" si="93"/>
        <v>0</v>
      </c>
      <c r="AF1689" s="180">
        <f t="shared" si="94"/>
        <v>0</v>
      </c>
      <c r="AH1689" s="133" t="str">
        <f>IF(B1689="NET","",IFERROR(VLOOKUP(AD1689,'2) Order Form'!$W$9:$W$684,1,FALSE),"Ikke med I order form"))</f>
        <v>Ikke med I order form</v>
      </c>
    </row>
    <row r="1690" spans="1:34" x14ac:dyDescent="0.2">
      <c r="A1690">
        <v>828184</v>
      </c>
      <c r="B1690" t="s">
        <v>2367</v>
      </c>
      <c r="C1690" t="s">
        <v>4226</v>
      </c>
      <c r="D1690" t="s">
        <v>2355</v>
      </c>
      <c r="E1690" t="s">
        <v>2233</v>
      </c>
      <c r="F1690" t="s">
        <v>67</v>
      </c>
      <c r="G1690" t="s">
        <v>128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C1690" s="180" t="str">
        <f t="shared" ref="AC1690:AC1753" si="95">CONCATENATE(A1690,"-",D1690)</f>
        <v>828184-11001-L</v>
      </c>
      <c r="AD1690" s="181">
        <f>IF(B1690="NET","",IF(B1690="","",IFERROR(VLOOKUP(AC1690,EAN!$A:$B,2,FALSE),"MANGLER - MÅ OPPDATERE EAN-FANEN")))</f>
        <v>7048652711045</v>
      </c>
      <c r="AE1690" s="180">
        <f t="shared" si="93"/>
        <v>0</v>
      </c>
      <c r="AF1690" s="180">
        <f t="shared" si="94"/>
        <v>0</v>
      </c>
      <c r="AH1690" s="133" t="str">
        <f>IF(B1690="NET","",IFERROR(VLOOKUP(AD1690,'2) Order Form'!$W$9:$W$684,1,FALSE),"Ikke med I order form"))</f>
        <v>Ikke med I order form</v>
      </c>
    </row>
    <row r="1691" spans="1:34" x14ac:dyDescent="0.2">
      <c r="A1691">
        <v>828184</v>
      </c>
      <c r="B1691" t="s">
        <v>2367</v>
      </c>
      <c r="C1691" t="s">
        <v>4226</v>
      </c>
      <c r="D1691" t="s">
        <v>2356</v>
      </c>
      <c r="E1691" t="s">
        <v>2233</v>
      </c>
      <c r="F1691" t="s">
        <v>68</v>
      </c>
      <c r="G1691" t="s">
        <v>128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C1691" s="180" t="str">
        <f t="shared" si="95"/>
        <v>828184-11001-XL</v>
      </c>
      <c r="AD1691" s="181">
        <f>IF(B1691="NET","",IF(B1691="","",IFERROR(VLOOKUP(AC1691,EAN!$A:$B,2,FALSE),"MANGLER - MÅ OPPDATERE EAN-FANEN")))</f>
        <v>7048652711076</v>
      </c>
      <c r="AE1691" s="180">
        <f t="shared" si="93"/>
        <v>0</v>
      </c>
      <c r="AF1691" s="180">
        <f t="shared" si="94"/>
        <v>0</v>
      </c>
      <c r="AH1691" s="133" t="str">
        <f>IF(B1691="NET","",IFERROR(VLOOKUP(AD1691,'2) Order Form'!$W$9:$W$684,1,FALSE),"Ikke med I order form"))</f>
        <v>Ikke med I order form</v>
      </c>
    </row>
    <row r="1692" spans="1:34" x14ac:dyDescent="0.2">
      <c r="A1692">
        <v>828184</v>
      </c>
      <c r="B1692" t="s">
        <v>2367</v>
      </c>
      <c r="C1692" t="s">
        <v>4226</v>
      </c>
      <c r="D1692" t="s">
        <v>2147</v>
      </c>
      <c r="E1692" t="s">
        <v>2148</v>
      </c>
      <c r="F1692" t="s">
        <v>8</v>
      </c>
      <c r="G1692" t="s">
        <v>128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C1692" s="180" t="str">
        <f t="shared" si="95"/>
        <v>828184-54000-S</v>
      </c>
      <c r="AD1692" s="181">
        <f>IF(B1692="NET","",IF(B1692="","",IFERROR(VLOOKUP(AC1692,EAN!$A:$B,2,FALSE),"MANGLER - MÅ OPPDATERE EAN-FANEN")))</f>
        <v>7048652711106</v>
      </c>
      <c r="AE1692" s="180">
        <f t="shared" si="93"/>
        <v>0</v>
      </c>
      <c r="AF1692" s="180">
        <f t="shared" si="94"/>
        <v>0</v>
      </c>
      <c r="AH1692" s="133" t="str">
        <f>IF(B1692="NET","",IFERROR(VLOOKUP(AD1692,'2) Order Form'!$W$9:$W$684,1,FALSE),"Ikke med I order form"))</f>
        <v>Ikke med I order form</v>
      </c>
    </row>
    <row r="1693" spans="1:34" x14ac:dyDescent="0.2">
      <c r="A1693">
        <v>828184</v>
      </c>
      <c r="B1693" t="s">
        <v>2367</v>
      </c>
      <c r="C1693" t="s">
        <v>4226</v>
      </c>
      <c r="D1693" t="s">
        <v>2149</v>
      </c>
      <c r="E1693" t="s">
        <v>2148</v>
      </c>
      <c r="F1693" t="s">
        <v>7</v>
      </c>
      <c r="G1693" t="s">
        <v>128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C1693" s="180" t="str">
        <f t="shared" si="95"/>
        <v>828184-54000-M</v>
      </c>
      <c r="AD1693" s="181">
        <f>IF(B1693="NET","",IF(B1693="","",IFERROR(VLOOKUP(AC1693,EAN!$A:$B,2,FALSE),"MANGLER - MÅ OPPDATERE EAN-FANEN")))</f>
        <v>7048652711090</v>
      </c>
      <c r="AE1693" s="180">
        <f t="shared" si="93"/>
        <v>0</v>
      </c>
      <c r="AF1693" s="180">
        <f t="shared" si="94"/>
        <v>0</v>
      </c>
      <c r="AH1693" s="133" t="str">
        <f>IF(B1693="NET","",IFERROR(VLOOKUP(AD1693,'2) Order Form'!$W$9:$W$684,1,FALSE),"Ikke med I order form"))</f>
        <v>Ikke med I order form</v>
      </c>
    </row>
    <row r="1694" spans="1:34" x14ac:dyDescent="0.2">
      <c r="A1694">
        <v>828184</v>
      </c>
      <c r="B1694" t="s">
        <v>2367</v>
      </c>
      <c r="C1694" t="s">
        <v>4226</v>
      </c>
      <c r="D1694" t="s">
        <v>2150</v>
      </c>
      <c r="E1694" t="s">
        <v>2148</v>
      </c>
      <c r="F1694" t="s">
        <v>67</v>
      </c>
      <c r="G1694" t="s">
        <v>128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C1694" s="180" t="str">
        <f t="shared" si="95"/>
        <v>828184-54000-L</v>
      </c>
      <c r="AD1694" s="181">
        <f>IF(B1694="NET","",IF(B1694="","",IFERROR(VLOOKUP(AC1694,EAN!$A:$B,2,FALSE),"MANGLER - MÅ OPPDATERE EAN-FANEN")))</f>
        <v>7048652711083</v>
      </c>
      <c r="AE1694" s="180">
        <f t="shared" si="93"/>
        <v>0</v>
      </c>
      <c r="AF1694" s="180">
        <f t="shared" si="94"/>
        <v>0</v>
      </c>
      <c r="AH1694" s="133" t="str">
        <f>IF(B1694="NET","",IFERROR(VLOOKUP(AD1694,'2) Order Form'!$W$9:$W$684,1,FALSE),"Ikke med I order form"))</f>
        <v>Ikke med I order form</v>
      </c>
    </row>
    <row r="1695" spans="1:34" x14ac:dyDescent="0.2">
      <c r="A1695">
        <v>828184</v>
      </c>
      <c r="B1695" t="s">
        <v>2367</v>
      </c>
      <c r="C1695" t="s">
        <v>4226</v>
      </c>
      <c r="D1695" t="s">
        <v>2151</v>
      </c>
      <c r="E1695" t="s">
        <v>2148</v>
      </c>
      <c r="F1695" t="s">
        <v>68</v>
      </c>
      <c r="G1695" t="s">
        <v>128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C1695" s="180" t="str">
        <f t="shared" si="95"/>
        <v>828184-54000-XL</v>
      </c>
      <c r="AD1695" s="181">
        <f>IF(B1695="NET","",IF(B1695="","",IFERROR(VLOOKUP(AC1695,EAN!$A:$B,2,FALSE),"MANGLER - MÅ OPPDATERE EAN-FANEN")))</f>
        <v>7048652711113</v>
      </c>
      <c r="AE1695" s="180">
        <f t="shared" si="93"/>
        <v>0</v>
      </c>
      <c r="AF1695" s="180">
        <f t="shared" si="94"/>
        <v>0</v>
      </c>
      <c r="AH1695" s="133" t="str">
        <f>IF(B1695="NET","",IFERROR(VLOOKUP(AD1695,'2) Order Form'!$W$9:$W$684,1,FALSE),"Ikke med I order form"))</f>
        <v>Ikke med I order form</v>
      </c>
    </row>
    <row r="1696" spans="1:34" x14ac:dyDescent="0.2">
      <c r="A1696" s="155">
        <v>828185</v>
      </c>
      <c r="B1696" t="s">
        <v>292</v>
      </c>
      <c r="H1696" s="155">
        <v>202137</v>
      </c>
      <c r="I1696" s="155">
        <v>202137</v>
      </c>
      <c r="J1696" s="155">
        <v>202137</v>
      </c>
      <c r="K1696" s="155">
        <v>202137</v>
      </c>
      <c r="L1696" s="155">
        <v>202137</v>
      </c>
      <c r="M1696" s="155">
        <v>202137</v>
      </c>
      <c r="N1696" s="155">
        <v>202137</v>
      </c>
      <c r="O1696" s="155">
        <v>202137</v>
      </c>
      <c r="P1696" s="155">
        <v>202137</v>
      </c>
      <c r="Q1696" s="155">
        <v>202137</v>
      </c>
      <c r="R1696" s="155">
        <v>202137</v>
      </c>
      <c r="S1696" s="155">
        <v>202137</v>
      </c>
      <c r="T1696" s="155">
        <v>202137</v>
      </c>
      <c r="U1696" s="155">
        <v>202137</v>
      </c>
      <c r="V1696" s="155">
        <v>202137</v>
      </c>
      <c r="W1696" s="155">
        <v>202137</v>
      </c>
      <c r="X1696" s="155">
        <v>202137</v>
      </c>
      <c r="Y1696" s="155">
        <v>202137</v>
      </c>
      <c r="Z1696" s="155">
        <v>202137</v>
      </c>
      <c r="AA1696" s="155">
        <v>202137</v>
      </c>
      <c r="AC1696" s="180" t="str">
        <f t="shared" si="95"/>
        <v>828185-</v>
      </c>
      <c r="AD1696" s="181" t="str">
        <f>IF(B1696="NET","",IF(B1696="","",IFERROR(VLOOKUP(AC1696,EAN!$A:$B,2,FALSE),"MANGLER - MÅ OPPDATERE EAN-FANEN")))</f>
        <v/>
      </c>
      <c r="AE1696" s="180">
        <f t="shared" si="93"/>
        <v>202137</v>
      </c>
      <c r="AF1696" s="180">
        <f t="shared" si="94"/>
        <v>202137</v>
      </c>
      <c r="AH1696" s="133" t="str">
        <f>IF(B1696="NET","",IFERROR(VLOOKUP(AD1696,'2) Order Form'!$W$9:$W$684,1,FALSE),"Ikke med I order form"))</f>
        <v/>
      </c>
    </row>
    <row r="1697" spans="1:34" x14ac:dyDescent="0.2">
      <c r="A1697">
        <v>828185</v>
      </c>
      <c r="B1697" t="s">
        <v>2368</v>
      </c>
      <c r="C1697" t="s">
        <v>4226</v>
      </c>
      <c r="D1697" t="s">
        <v>2157</v>
      </c>
      <c r="E1697" t="s">
        <v>2148</v>
      </c>
      <c r="F1697" t="s">
        <v>69</v>
      </c>
      <c r="G1697" t="s">
        <v>128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C1697" s="180" t="str">
        <f t="shared" si="95"/>
        <v>828185-54000-XS</v>
      </c>
      <c r="AD1697" s="181">
        <f>IF(B1697="NET","",IF(B1697="","",IFERROR(VLOOKUP(AC1697,EAN!$A:$B,2,FALSE),"MANGLER - MÅ OPPDATERE EAN-FANEN")))</f>
        <v>7048652710994</v>
      </c>
      <c r="AE1697" s="180">
        <f t="shared" si="93"/>
        <v>0</v>
      </c>
      <c r="AF1697" s="180">
        <f t="shared" si="94"/>
        <v>0</v>
      </c>
      <c r="AH1697" s="133" t="str">
        <f>IF(B1697="NET","",IFERROR(VLOOKUP(AD1697,'2) Order Form'!$W$9:$W$684,1,FALSE),"Ikke med I order form"))</f>
        <v>Ikke med I order form</v>
      </c>
    </row>
    <row r="1698" spans="1:34" x14ac:dyDescent="0.2">
      <c r="A1698">
        <v>828185</v>
      </c>
      <c r="B1698" t="s">
        <v>2368</v>
      </c>
      <c r="C1698" t="s">
        <v>4226</v>
      </c>
      <c r="D1698" t="s">
        <v>2147</v>
      </c>
      <c r="E1698" t="s">
        <v>2148</v>
      </c>
      <c r="F1698" t="s">
        <v>8</v>
      </c>
      <c r="G1698" t="s">
        <v>128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C1698" s="180" t="str">
        <f t="shared" si="95"/>
        <v>828185-54000-S</v>
      </c>
      <c r="AD1698" s="181">
        <f>IF(B1698="NET","",IF(B1698="","",IFERROR(VLOOKUP(AC1698,EAN!$A:$B,2,FALSE),"MANGLER - MÅ OPPDATERE EAN-FANEN")))</f>
        <v>7048652710987</v>
      </c>
      <c r="AE1698" s="180">
        <f t="shared" si="93"/>
        <v>0</v>
      </c>
      <c r="AF1698" s="180">
        <f t="shared" si="94"/>
        <v>0</v>
      </c>
      <c r="AH1698" s="133" t="str">
        <f>IF(B1698="NET","",IFERROR(VLOOKUP(AD1698,'2) Order Form'!$W$9:$W$684,1,FALSE),"Ikke med I order form"))</f>
        <v>Ikke med I order form</v>
      </c>
    </row>
    <row r="1699" spans="1:34" x14ac:dyDescent="0.2">
      <c r="A1699">
        <v>828185</v>
      </c>
      <c r="B1699" t="s">
        <v>2368</v>
      </c>
      <c r="C1699" t="s">
        <v>4226</v>
      </c>
      <c r="D1699" t="s">
        <v>2149</v>
      </c>
      <c r="E1699" t="s">
        <v>2148</v>
      </c>
      <c r="F1699" t="s">
        <v>7</v>
      </c>
      <c r="G1699" t="s">
        <v>128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C1699" s="180" t="str">
        <f t="shared" si="95"/>
        <v>828185-54000-M</v>
      </c>
      <c r="AD1699" s="181">
        <f>IF(B1699="NET","",IF(B1699="","",IFERROR(VLOOKUP(AC1699,EAN!$A:$B,2,FALSE),"MANGLER - MÅ OPPDATERE EAN-FANEN")))</f>
        <v>7048652710970</v>
      </c>
      <c r="AE1699" s="180">
        <f t="shared" si="93"/>
        <v>0</v>
      </c>
      <c r="AF1699" s="180">
        <f t="shared" si="94"/>
        <v>0</v>
      </c>
      <c r="AH1699" s="133" t="str">
        <f>IF(B1699="NET","",IFERROR(VLOOKUP(AD1699,'2) Order Form'!$W$9:$W$684,1,FALSE),"Ikke med I order form"))</f>
        <v>Ikke med I order form</v>
      </c>
    </row>
    <row r="1700" spans="1:34" x14ac:dyDescent="0.2">
      <c r="A1700">
        <v>828185</v>
      </c>
      <c r="B1700" t="s">
        <v>2368</v>
      </c>
      <c r="C1700" t="s">
        <v>4226</v>
      </c>
      <c r="D1700" t="s">
        <v>2150</v>
      </c>
      <c r="E1700" t="s">
        <v>2148</v>
      </c>
      <c r="F1700" t="s">
        <v>67</v>
      </c>
      <c r="G1700" t="s">
        <v>128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C1700" s="180" t="str">
        <f t="shared" si="95"/>
        <v>828185-54000-L</v>
      </c>
      <c r="AD1700" s="181">
        <f>IF(B1700="NET","",IF(B1700="","",IFERROR(VLOOKUP(AC1700,EAN!$A:$B,2,FALSE),"MANGLER - MÅ OPPDATERE EAN-FANEN")))</f>
        <v>7048652710963</v>
      </c>
      <c r="AE1700" s="180">
        <f t="shared" si="93"/>
        <v>0</v>
      </c>
      <c r="AF1700" s="180">
        <f t="shared" si="94"/>
        <v>0</v>
      </c>
      <c r="AH1700" s="133" t="str">
        <f>IF(B1700="NET","",IFERROR(VLOOKUP(AD1700,'2) Order Form'!$W$9:$W$684,1,FALSE),"Ikke med I order form"))</f>
        <v>Ikke med I order form</v>
      </c>
    </row>
    <row r="1701" spans="1:34" x14ac:dyDescent="0.2">
      <c r="A1701">
        <v>828185</v>
      </c>
      <c r="B1701" t="s">
        <v>2368</v>
      </c>
      <c r="C1701" t="s">
        <v>4226</v>
      </c>
      <c r="D1701" t="s">
        <v>2363</v>
      </c>
      <c r="E1701" t="s">
        <v>2242</v>
      </c>
      <c r="F1701" t="s">
        <v>69</v>
      </c>
      <c r="G1701" t="s">
        <v>128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C1701" s="180" t="str">
        <f t="shared" si="95"/>
        <v>828185-56000-XS</v>
      </c>
      <c r="AD1701" s="181">
        <f>IF(B1701="NET","",IF(B1701="","",IFERROR(VLOOKUP(AC1701,EAN!$A:$B,2,FALSE),"MANGLER - MÅ OPPDATERE EAN-FANEN")))</f>
        <v>7048652711038</v>
      </c>
      <c r="AE1701" s="180">
        <f t="shared" si="93"/>
        <v>0</v>
      </c>
      <c r="AF1701" s="180">
        <f t="shared" si="94"/>
        <v>0</v>
      </c>
      <c r="AH1701" s="133" t="str">
        <f>IF(B1701="NET","",IFERROR(VLOOKUP(AD1701,'2) Order Form'!$W$9:$W$684,1,FALSE),"Ikke med I order form"))</f>
        <v>Ikke med I order form</v>
      </c>
    </row>
    <row r="1702" spans="1:34" x14ac:dyDescent="0.2">
      <c r="A1702">
        <v>828185</v>
      </c>
      <c r="B1702" t="s">
        <v>2368</v>
      </c>
      <c r="C1702" t="s">
        <v>4226</v>
      </c>
      <c r="D1702" t="s">
        <v>2364</v>
      </c>
      <c r="E1702" t="s">
        <v>2242</v>
      </c>
      <c r="F1702" t="s">
        <v>8</v>
      </c>
      <c r="G1702" t="s">
        <v>128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C1702" s="180" t="str">
        <f t="shared" si="95"/>
        <v>828185-56000-S</v>
      </c>
      <c r="AD1702" s="181">
        <f>IF(B1702="NET","",IF(B1702="","",IFERROR(VLOOKUP(AC1702,EAN!$A:$B,2,FALSE),"MANGLER - MÅ OPPDATERE EAN-FANEN")))</f>
        <v>7048652711021</v>
      </c>
      <c r="AE1702" s="180">
        <f t="shared" si="93"/>
        <v>0</v>
      </c>
      <c r="AF1702" s="180">
        <f t="shared" si="94"/>
        <v>0</v>
      </c>
      <c r="AH1702" s="133" t="str">
        <f>IF(B1702="NET","",IFERROR(VLOOKUP(AD1702,'2) Order Form'!$W$9:$W$684,1,FALSE),"Ikke med I order form"))</f>
        <v>Ikke med I order form</v>
      </c>
    </row>
    <row r="1703" spans="1:34" x14ac:dyDescent="0.2">
      <c r="A1703">
        <v>828185</v>
      </c>
      <c r="B1703" t="s">
        <v>2368</v>
      </c>
      <c r="C1703" t="s">
        <v>4226</v>
      </c>
      <c r="D1703" t="s">
        <v>2365</v>
      </c>
      <c r="E1703" t="s">
        <v>2242</v>
      </c>
      <c r="F1703" t="s">
        <v>7</v>
      </c>
      <c r="G1703" t="s">
        <v>128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C1703" s="180" t="str">
        <f t="shared" si="95"/>
        <v>828185-56000-M</v>
      </c>
      <c r="AD1703" s="181">
        <f>IF(B1703="NET","",IF(B1703="","",IFERROR(VLOOKUP(AC1703,EAN!$A:$B,2,FALSE),"MANGLER - MÅ OPPDATERE EAN-FANEN")))</f>
        <v>7048652711014</v>
      </c>
      <c r="AE1703" s="180">
        <f t="shared" si="93"/>
        <v>0</v>
      </c>
      <c r="AF1703" s="180">
        <f t="shared" si="94"/>
        <v>0</v>
      </c>
      <c r="AH1703" s="133" t="str">
        <f>IF(B1703="NET","",IFERROR(VLOOKUP(AD1703,'2) Order Form'!$W$9:$W$684,1,FALSE),"Ikke med I order form"))</f>
        <v>Ikke med I order form</v>
      </c>
    </row>
    <row r="1704" spans="1:34" x14ac:dyDescent="0.2">
      <c r="A1704">
        <v>828185</v>
      </c>
      <c r="B1704" t="s">
        <v>2368</v>
      </c>
      <c r="C1704" t="s">
        <v>4226</v>
      </c>
      <c r="D1704" t="s">
        <v>2366</v>
      </c>
      <c r="E1704" t="s">
        <v>2242</v>
      </c>
      <c r="F1704" t="s">
        <v>67</v>
      </c>
      <c r="G1704" t="s">
        <v>128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C1704" s="180" t="str">
        <f t="shared" si="95"/>
        <v>828185-56000-L</v>
      </c>
      <c r="AD1704" s="181">
        <f>IF(B1704="NET","",IF(B1704="","",IFERROR(VLOOKUP(AC1704,EAN!$A:$B,2,FALSE),"MANGLER - MÅ OPPDATERE EAN-FANEN")))</f>
        <v>7048652711007</v>
      </c>
      <c r="AE1704" s="180">
        <f t="shared" si="93"/>
        <v>0</v>
      </c>
      <c r="AF1704" s="180">
        <f t="shared" si="94"/>
        <v>0</v>
      </c>
      <c r="AH1704" s="133" t="str">
        <f>IF(B1704="NET","",IFERROR(VLOOKUP(AD1704,'2) Order Form'!$W$9:$W$684,1,FALSE),"Ikke med I order form"))</f>
        <v>Ikke med I order form</v>
      </c>
    </row>
    <row r="1705" spans="1:34" x14ac:dyDescent="0.2">
      <c r="A1705" s="155">
        <v>828190</v>
      </c>
      <c r="B1705" t="s">
        <v>292</v>
      </c>
      <c r="H1705" s="155">
        <v>202137</v>
      </c>
      <c r="I1705" s="155">
        <v>202137</v>
      </c>
      <c r="J1705" s="155">
        <v>202137</v>
      </c>
      <c r="K1705" s="155">
        <v>202137</v>
      </c>
      <c r="L1705" s="155">
        <v>202137</v>
      </c>
      <c r="M1705" s="155">
        <v>202137</v>
      </c>
      <c r="N1705" s="155">
        <v>202137</v>
      </c>
      <c r="O1705" s="155">
        <v>202137</v>
      </c>
      <c r="P1705" s="155">
        <v>202137</v>
      </c>
      <c r="Q1705" s="155">
        <v>202137</v>
      </c>
      <c r="R1705" s="155">
        <v>202137</v>
      </c>
      <c r="S1705" s="155">
        <v>202137</v>
      </c>
      <c r="T1705" s="155">
        <v>202137</v>
      </c>
      <c r="U1705" s="155">
        <v>202137</v>
      </c>
      <c r="V1705" s="155">
        <v>202137</v>
      </c>
      <c r="W1705" s="155">
        <v>202137</v>
      </c>
      <c r="X1705" s="155">
        <v>202137</v>
      </c>
      <c r="Y1705" s="155">
        <v>202137</v>
      </c>
      <c r="Z1705" s="155">
        <v>202137</v>
      </c>
      <c r="AA1705" s="155">
        <v>202137</v>
      </c>
      <c r="AC1705" s="180" t="str">
        <f t="shared" si="95"/>
        <v>828190-</v>
      </c>
      <c r="AD1705" s="181" t="str">
        <f>IF(B1705="NET","",IF(B1705="","",IFERROR(VLOOKUP(AC1705,EAN!$A:$B,2,FALSE),"MANGLER - MÅ OPPDATERE EAN-FANEN")))</f>
        <v/>
      </c>
      <c r="AE1705" s="180">
        <f t="shared" si="93"/>
        <v>202137</v>
      </c>
      <c r="AF1705" s="180">
        <f t="shared" si="94"/>
        <v>202137</v>
      </c>
      <c r="AH1705" s="133" t="str">
        <f>IF(B1705="NET","",IFERROR(VLOOKUP(AD1705,'2) Order Form'!$W$9:$W$684,1,FALSE),"Ikke med I order form"))</f>
        <v/>
      </c>
    </row>
    <row r="1706" spans="1:34" x14ac:dyDescent="0.2">
      <c r="A1706">
        <v>828190</v>
      </c>
      <c r="B1706" t="s">
        <v>2369</v>
      </c>
      <c r="C1706" t="s">
        <v>4226</v>
      </c>
      <c r="D1706" t="s">
        <v>2152</v>
      </c>
      <c r="E1706" t="s">
        <v>94</v>
      </c>
      <c r="F1706" t="s">
        <v>8</v>
      </c>
      <c r="G1706" t="s">
        <v>128</v>
      </c>
      <c r="H1706">
        <v>-1</v>
      </c>
      <c r="I1706">
        <v>-1</v>
      </c>
      <c r="J1706">
        <v>-1</v>
      </c>
      <c r="K1706">
        <v>-1</v>
      </c>
      <c r="L1706">
        <v>-1</v>
      </c>
      <c r="M1706">
        <v>-1</v>
      </c>
      <c r="N1706">
        <v>-1</v>
      </c>
      <c r="O1706">
        <v>-1</v>
      </c>
      <c r="P1706">
        <v>-1</v>
      </c>
      <c r="Q1706">
        <v>-1</v>
      </c>
      <c r="R1706">
        <v>-1</v>
      </c>
      <c r="S1706">
        <v>-1</v>
      </c>
      <c r="T1706">
        <v>-1</v>
      </c>
      <c r="U1706">
        <v>-1</v>
      </c>
      <c r="V1706">
        <v>-1</v>
      </c>
      <c r="W1706">
        <v>-1</v>
      </c>
      <c r="X1706">
        <v>-1</v>
      </c>
      <c r="Y1706">
        <v>-1</v>
      </c>
      <c r="Z1706">
        <v>-1</v>
      </c>
      <c r="AA1706">
        <v>-1</v>
      </c>
      <c r="AC1706" s="180" t="str">
        <f t="shared" si="95"/>
        <v>828190-99901-S</v>
      </c>
      <c r="AD1706" s="181">
        <f>IF(B1706="NET","",IF(B1706="","",IFERROR(VLOOKUP(AC1706,EAN!$A:$B,2,FALSE),"MANGLER - MÅ OPPDATERE EAN-FANEN")))</f>
        <v>7048652712455</v>
      </c>
      <c r="AE1706" s="180">
        <f t="shared" si="93"/>
        <v>-1</v>
      </c>
      <c r="AF1706" s="180">
        <f t="shared" si="94"/>
        <v>-1</v>
      </c>
      <c r="AH1706" s="133" t="str">
        <f>IF(B1706="NET","",IFERROR(VLOOKUP(AD1706,'2) Order Form'!$W$9:$W$684,1,FALSE),"Ikke med I order form"))</f>
        <v>Ikke med I order form</v>
      </c>
    </row>
    <row r="1707" spans="1:34" x14ac:dyDescent="0.2">
      <c r="A1707">
        <v>828190</v>
      </c>
      <c r="B1707" t="s">
        <v>2369</v>
      </c>
      <c r="C1707" t="s">
        <v>4226</v>
      </c>
      <c r="D1707" t="s">
        <v>2153</v>
      </c>
      <c r="E1707" t="s">
        <v>94</v>
      </c>
      <c r="F1707" t="s">
        <v>7</v>
      </c>
      <c r="G1707" t="s">
        <v>128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C1707" s="180" t="str">
        <f t="shared" si="95"/>
        <v>828190-99901-M</v>
      </c>
      <c r="AD1707" s="181">
        <f>IF(B1707="NET","",IF(B1707="","",IFERROR(VLOOKUP(AC1707,EAN!$A:$B,2,FALSE),"MANGLER - MÅ OPPDATERE EAN-FANEN")))</f>
        <v>7048652712448</v>
      </c>
      <c r="AE1707" s="180">
        <f t="shared" si="93"/>
        <v>0</v>
      </c>
      <c r="AF1707" s="180">
        <f t="shared" si="94"/>
        <v>0</v>
      </c>
      <c r="AH1707" s="133" t="str">
        <f>IF(B1707="NET","",IFERROR(VLOOKUP(AD1707,'2) Order Form'!$W$9:$W$684,1,FALSE),"Ikke med I order form"))</f>
        <v>Ikke med I order form</v>
      </c>
    </row>
    <row r="1708" spans="1:34" x14ac:dyDescent="0.2">
      <c r="A1708">
        <v>828190</v>
      </c>
      <c r="B1708" t="s">
        <v>2369</v>
      </c>
      <c r="C1708" t="s">
        <v>4226</v>
      </c>
      <c r="D1708" t="s">
        <v>2154</v>
      </c>
      <c r="E1708" t="s">
        <v>94</v>
      </c>
      <c r="F1708" t="s">
        <v>67</v>
      </c>
      <c r="G1708" t="s">
        <v>128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C1708" s="180" t="str">
        <f t="shared" si="95"/>
        <v>828190-99901-L</v>
      </c>
      <c r="AD1708" s="181">
        <f>IF(B1708="NET","",IF(B1708="","",IFERROR(VLOOKUP(AC1708,EAN!$A:$B,2,FALSE),"MANGLER - MÅ OPPDATERE EAN-FANEN")))</f>
        <v>7048652712431</v>
      </c>
      <c r="AE1708" s="180">
        <f t="shared" si="93"/>
        <v>0</v>
      </c>
      <c r="AF1708" s="180">
        <f t="shared" si="94"/>
        <v>0</v>
      </c>
      <c r="AH1708" s="133" t="str">
        <f>IF(B1708="NET","",IFERROR(VLOOKUP(AD1708,'2) Order Form'!$W$9:$W$684,1,FALSE),"Ikke med I order form"))</f>
        <v>Ikke med I order form</v>
      </c>
    </row>
    <row r="1709" spans="1:34" x14ac:dyDescent="0.2">
      <c r="A1709">
        <v>828190</v>
      </c>
      <c r="B1709" t="s">
        <v>2369</v>
      </c>
      <c r="C1709" t="s">
        <v>4226</v>
      </c>
      <c r="D1709" t="s">
        <v>2155</v>
      </c>
      <c r="E1709" t="s">
        <v>94</v>
      </c>
      <c r="F1709" t="s">
        <v>68</v>
      </c>
      <c r="G1709" t="s">
        <v>128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C1709" s="180" t="str">
        <f t="shared" si="95"/>
        <v>828190-99901-XL</v>
      </c>
      <c r="AD1709" s="181">
        <f>IF(B1709="NET","",IF(B1709="","",IFERROR(VLOOKUP(AC1709,EAN!$A:$B,2,FALSE),"MANGLER - MÅ OPPDATERE EAN-FANEN")))</f>
        <v>7048652712462</v>
      </c>
      <c r="AE1709" s="180">
        <f t="shared" si="93"/>
        <v>0</v>
      </c>
      <c r="AF1709" s="180">
        <f t="shared" si="94"/>
        <v>0</v>
      </c>
      <c r="AH1709" s="133" t="str">
        <f>IF(B1709="NET","",IFERROR(VLOOKUP(AD1709,'2) Order Form'!$W$9:$W$684,1,FALSE),"Ikke med I order form"))</f>
        <v>Ikke med I order form</v>
      </c>
    </row>
    <row r="1710" spans="1:34" x14ac:dyDescent="0.2">
      <c r="A1710" s="155">
        <v>828191</v>
      </c>
      <c r="B1710" t="s">
        <v>292</v>
      </c>
      <c r="H1710" s="155">
        <v>202137</v>
      </c>
      <c r="I1710" s="155">
        <v>202137</v>
      </c>
      <c r="J1710" s="155">
        <v>202137</v>
      </c>
      <c r="K1710" s="155">
        <v>202137</v>
      </c>
      <c r="L1710" s="155">
        <v>202137</v>
      </c>
      <c r="M1710" s="155">
        <v>202137</v>
      </c>
      <c r="N1710" s="155">
        <v>202137</v>
      </c>
      <c r="O1710" s="155">
        <v>202137</v>
      </c>
      <c r="P1710" s="155">
        <v>202137</v>
      </c>
      <c r="Q1710" s="155">
        <v>202137</v>
      </c>
      <c r="R1710" s="155">
        <v>202137</v>
      </c>
      <c r="S1710" s="155">
        <v>202137</v>
      </c>
      <c r="T1710" s="155">
        <v>202137</v>
      </c>
      <c r="U1710" s="155">
        <v>202137</v>
      </c>
      <c r="V1710" s="155">
        <v>202137</v>
      </c>
      <c r="W1710" s="155">
        <v>202137</v>
      </c>
      <c r="X1710" s="155">
        <v>202137</v>
      </c>
      <c r="Y1710" s="155">
        <v>202137</v>
      </c>
      <c r="Z1710" s="155">
        <v>202137</v>
      </c>
      <c r="AA1710" s="155">
        <v>202137</v>
      </c>
      <c r="AC1710" s="180" t="str">
        <f t="shared" si="95"/>
        <v>828191-</v>
      </c>
      <c r="AD1710" s="181" t="str">
        <f>IF(B1710="NET","",IF(B1710="","",IFERROR(VLOOKUP(AC1710,EAN!$A:$B,2,FALSE),"MANGLER - MÅ OPPDATERE EAN-FANEN")))</f>
        <v/>
      </c>
      <c r="AE1710" s="180">
        <f t="shared" si="93"/>
        <v>202137</v>
      </c>
      <c r="AF1710" s="180">
        <f t="shared" si="94"/>
        <v>202137</v>
      </c>
      <c r="AH1710" s="133" t="str">
        <f>IF(B1710="NET","",IFERROR(VLOOKUP(AD1710,'2) Order Form'!$W$9:$W$684,1,FALSE),"Ikke med I order form"))</f>
        <v/>
      </c>
    </row>
    <row r="1711" spans="1:34" x14ac:dyDescent="0.2">
      <c r="A1711">
        <v>828191</v>
      </c>
      <c r="B1711" t="s">
        <v>2370</v>
      </c>
      <c r="C1711" t="s">
        <v>4226</v>
      </c>
      <c r="D1711" t="s">
        <v>2158</v>
      </c>
      <c r="E1711" t="s">
        <v>94</v>
      </c>
      <c r="F1711" t="s">
        <v>69</v>
      </c>
      <c r="G1711" t="s">
        <v>128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C1711" s="180" t="str">
        <f t="shared" si="95"/>
        <v>828191-99901-XS</v>
      </c>
      <c r="AD1711" s="181">
        <f>IF(B1711="NET","",IF(B1711="","",IFERROR(VLOOKUP(AC1711,EAN!$A:$B,2,FALSE),"MANGLER - MÅ OPPDATERE EAN-FANEN")))</f>
        <v>7048652712424</v>
      </c>
      <c r="AE1711" s="180">
        <f t="shared" si="93"/>
        <v>0</v>
      </c>
      <c r="AF1711" s="180">
        <f t="shared" si="94"/>
        <v>0</v>
      </c>
      <c r="AH1711" s="133" t="str">
        <f>IF(B1711="NET","",IFERROR(VLOOKUP(AD1711,'2) Order Form'!$W$9:$W$684,1,FALSE),"Ikke med I order form"))</f>
        <v>Ikke med I order form</v>
      </c>
    </row>
    <row r="1712" spans="1:34" x14ac:dyDescent="0.2">
      <c r="A1712">
        <v>828191</v>
      </c>
      <c r="B1712" t="s">
        <v>2370</v>
      </c>
      <c r="C1712" t="s">
        <v>4226</v>
      </c>
      <c r="D1712" t="s">
        <v>2152</v>
      </c>
      <c r="E1712" t="s">
        <v>94</v>
      </c>
      <c r="F1712" t="s">
        <v>8</v>
      </c>
      <c r="G1712" t="s">
        <v>128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C1712" s="180" t="str">
        <f t="shared" si="95"/>
        <v>828191-99901-S</v>
      </c>
      <c r="AD1712" s="181">
        <f>IF(B1712="NET","",IF(B1712="","",IFERROR(VLOOKUP(AC1712,EAN!$A:$B,2,FALSE),"MANGLER - MÅ OPPDATERE EAN-FANEN")))</f>
        <v>7048652712417</v>
      </c>
      <c r="AE1712" s="180">
        <f t="shared" si="93"/>
        <v>0</v>
      </c>
      <c r="AF1712" s="180">
        <f t="shared" si="94"/>
        <v>0</v>
      </c>
      <c r="AH1712" s="133" t="str">
        <f>IF(B1712="NET","",IFERROR(VLOOKUP(AD1712,'2) Order Form'!$W$9:$W$684,1,FALSE),"Ikke med I order form"))</f>
        <v>Ikke med I order form</v>
      </c>
    </row>
    <row r="1713" spans="1:34" x14ac:dyDescent="0.2">
      <c r="A1713">
        <v>828191</v>
      </c>
      <c r="B1713" t="s">
        <v>2370</v>
      </c>
      <c r="C1713" t="s">
        <v>4226</v>
      </c>
      <c r="D1713" t="s">
        <v>2153</v>
      </c>
      <c r="E1713" t="s">
        <v>94</v>
      </c>
      <c r="F1713" t="s">
        <v>7</v>
      </c>
      <c r="G1713" t="s">
        <v>128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C1713" s="180" t="str">
        <f t="shared" si="95"/>
        <v>828191-99901-M</v>
      </c>
      <c r="AD1713" s="181">
        <f>IF(B1713="NET","",IF(B1713="","",IFERROR(VLOOKUP(AC1713,EAN!$A:$B,2,FALSE),"MANGLER - MÅ OPPDATERE EAN-FANEN")))</f>
        <v>7048652712400</v>
      </c>
      <c r="AE1713" s="180">
        <f t="shared" si="93"/>
        <v>0</v>
      </c>
      <c r="AF1713" s="180">
        <f t="shared" si="94"/>
        <v>0</v>
      </c>
      <c r="AH1713" s="133" t="str">
        <f>IF(B1713="NET","",IFERROR(VLOOKUP(AD1713,'2) Order Form'!$W$9:$W$684,1,FALSE),"Ikke med I order form"))</f>
        <v>Ikke med I order form</v>
      </c>
    </row>
    <row r="1714" spans="1:34" x14ac:dyDescent="0.2">
      <c r="A1714">
        <v>828191</v>
      </c>
      <c r="B1714" t="s">
        <v>2370</v>
      </c>
      <c r="C1714" t="s">
        <v>4226</v>
      </c>
      <c r="D1714" t="s">
        <v>2154</v>
      </c>
      <c r="E1714" t="s">
        <v>94</v>
      </c>
      <c r="F1714" t="s">
        <v>67</v>
      </c>
      <c r="G1714" t="s">
        <v>128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C1714" s="180" t="str">
        <f t="shared" si="95"/>
        <v>828191-99901-L</v>
      </c>
      <c r="AD1714" s="181">
        <f>IF(B1714="NET","",IF(B1714="","",IFERROR(VLOOKUP(AC1714,EAN!$A:$B,2,FALSE),"MANGLER - MÅ OPPDATERE EAN-FANEN")))</f>
        <v>7048652712394</v>
      </c>
      <c r="AE1714" s="180">
        <f t="shared" si="93"/>
        <v>0</v>
      </c>
      <c r="AF1714" s="180">
        <f t="shared" si="94"/>
        <v>0</v>
      </c>
      <c r="AH1714" s="133" t="str">
        <f>IF(B1714="NET","",IFERROR(VLOOKUP(AD1714,'2) Order Form'!$W$9:$W$684,1,FALSE),"Ikke med I order form"))</f>
        <v>Ikke med I order form</v>
      </c>
    </row>
    <row r="1715" spans="1:34" x14ac:dyDescent="0.2">
      <c r="A1715" s="155">
        <v>828194</v>
      </c>
      <c r="B1715" t="s">
        <v>292</v>
      </c>
      <c r="H1715" s="155">
        <v>202137</v>
      </c>
      <c r="I1715" s="155">
        <v>202137</v>
      </c>
      <c r="J1715" s="155">
        <v>202137</v>
      </c>
      <c r="K1715" s="155">
        <v>202137</v>
      </c>
      <c r="L1715" s="155">
        <v>202137</v>
      </c>
      <c r="M1715" s="155">
        <v>202137</v>
      </c>
      <c r="N1715" s="155">
        <v>202137</v>
      </c>
      <c r="O1715" s="155">
        <v>202137</v>
      </c>
      <c r="P1715" s="155">
        <v>202137</v>
      </c>
      <c r="Q1715" s="155">
        <v>202137</v>
      </c>
      <c r="R1715" s="155">
        <v>202137</v>
      </c>
      <c r="S1715" s="155">
        <v>202137</v>
      </c>
      <c r="T1715" s="155">
        <v>202137</v>
      </c>
      <c r="U1715" s="155">
        <v>202137</v>
      </c>
      <c r="V1715" s="155">
        <v>202137</v>
      </c>
      <c r="W1715" s="155">
        <v>202137</v>
      </c>
      <c r="X1715" s="155">
        <v>202137</v>
      </c>
      <c r="Y1715" s="155">
        <v>202137</v>
      </c>
      <c r="Z1715" s="155">
        <v>202137</v>
      </c>
      <c r="AA1715" s="155">
        <v>202137</v>
      </c>
      <c r="AC1715" s="180" t="str">
        <f t="shared" si="95"/>
        <v>828194-</v>
      </c>
      <c r="AD1715" s="181" t="str">
        <f>IF(B1715="NET","",IF(B1715="","",IFERROR(VLOOKUP(AC1715,EAN!$A:$B,2,FALSE),"MANGLER - MÅ OPPDATERE EAN-FANEN")))</f>
        <v/>
      </c>
      <c r="AE1715" s="180">
        <f t="shared" si="93"/>
        <v>202137</v>
      </c>
      <c r="AF1715" s="180">
        <f t="shared" si="94"/>
        <v>202137</v>
      </c>
      <c r="AH1715" s="133" t="str">
        <f>IF(B1715="NET","",IFERROR(VLOOKUP(AD1715,'2) Order Form'!$W$9:$W$684,1,FALSE),"Ikke med I order form"))</f>
        <v/>
      </c>
    </row>
    <row r="1716" spans="1:34" x14ac:dyDescent="0.2">
      <c r="A1716" s="155">
        <v>828195</v>
      </c>
      <c r="B1716" t="s">
        <v>292</v>
      </c>
      <c r="H1716" s="155">
        <v>202137</v>
      </c>
      <c r="I1716" s="155">
        <v>202137</v>
      </c>
      <c r="J1716" s="155">
        <v>202137</v>
      </c>
      <c r="K1716" s="155">
        <v>202137</v>
      </c>
      <c r="L1716" s="155">
        <v>202137</v>
      </c>
      <c r="M1716" s="155">
        <v>202137</v>
      </c>
      <c r="N1716" s="155">
        <v>202137</v>
      </c>
      <c r="O1716" s="155">
        <v>202137</v>
      </c>
      <c r="P1716" s="155">
        <v>202137</v>
      </c>
      <c r="Q1716" s="155">
        <v>202137</v>
      </c>
      <c r="R1716" s="155">
        <v>202137</v>
      </c>
      <c r="S1716" s="155">
        <v>202137</v>
      </c>
      <c r="T1716" s="155">
        <v>202137</v>
      </c>
      <c r="U1716" s="155">
        <v>202137</v>
      </c>
      <c r="V1716" s="155">
        <v>202137</v>
      </c>
      <c r="W1716" s="155">
        <v>202137</v>
      </c>
      <c r="X1716" s="155">
        <v>202137</v>
      </c>
      <c r="Y1716" s="155">
        <v>202137</v>
      </c>
      <c r="Z1716" s="155">
        <v>202137</v>
      </c>
      <c r="AA1716" s="155">
        <v>202137</v>
      </c>
      <c r="AC1716" s="180" t="str">
        <f t="shared" si="95"/>
        <v>828195-</v>
      </c>
      <c r="AD1716" s="181" t="str">
        <f>IF(B1716="NET","",IF(B1716="","",IFERROR(VLOOKUP(AC1716,EAN!$A:$B,2,FALSE),"MANGLER - MÅ OPPDATERE EAN-FANEN")))</f>
        <v/>
      </c>
      <c r="AE1716" s="180">
        <f t="shared" si="93"/>
        <v>202137</v>
      </c>
      <c r="AF1716" s="180">
        <f t="shared" si="94"/>
        <v>202137</v>
      </c>
      <c r="AH1716" s="133" t="str">
        <f>IF(B1716="NET","",IFERROR(VLOOKUP(AD1716,'2) Order Form'!$W$9:$W$684,1,FALSE),"Ikke med I order form"))</f>
        <v/>
      </c>
    </row>
    <row r="1717" spans="1:34" x14ac:dyDescent="0.2">
      <c r="A1717" s="155">
        <v>828196</v>
      </c>
      <c r="B1717" t="s">
        <v>292</v>
      </c>
      <c r="H1717" s="155">
        <v>202137</v>
      </c>
      <c r="I1717" s="155">
        <v>202137</v>
      </c>
      <c r="J1717" s="155">
        <v>202137</v>
      </c>
      <c r="K1717" s="155">
        <v>202137</v>
      </c>
      <c r="L1717" s="155">
        <v>202137</v>
      </c>
      <c r="M1717" s="155">
        <v>202137</v>
      </c>
      <c r="N1717" s="155">
        <v>202137</v>
      </c>
      <c r="O1717" s="155">
        <v>202137</v>
      </c>
      <c r="P1717" s="155">
        <v>202137</v>
      </c>
      <c r="Q1717" s="155">
        <v>202137</v>
      </c>
      <c r="R1717" s="155">
        <v>202137</v>
      </c>
      <c r="S1717" s="155">
        <v>202137</v>
      </c>
      <c r="T1717" s="155">
        <v>202137</v>
      </c>
      <c r="U1717" s="155">
        <v>202137</v>
      </c>
      <c r="V1717" s="155">
        <v>202137</v>
      </c>
      <c r="W1717" s="155">
        <v>202137</v>
      </c>
      <c r="X1717" s="155">
        <v>202137</v>
      </c>
      <c r="Y1717" s="155">
        <v>202137</v>
      </c>
      <c r="Z1717" s="155">
        <v>202137</v>
      </c>
      <c r="AA1717" s="155">
        <v>202137</v>
      </c>
      <c r="AC1717" s="180" t="str">
        <f t="shared" si="95"/>
        <v>828196-</v>
      </c>
      <c r="AD1717" s="181" t="str">
        <f>IF(B1717="NET","",IF(B1717="","",IFERROR(VLOOKUP(AC1717,EAN!$A:$B,2,FALSE),"MANGLER - MÅ OPPDATERE EAN-FANEN")))</f>
        <v/>
      </c>
      <c r="AE1717" s="180">
        <f t="shared" si="93"/>
        <v>202137</v>
      </c>
      <c r="AF1717" s="180">
        <f t="shared" si="94"/>
        <v>202137</v>
      </c>
      <c r="AH1717" s="133" t="str">
        <f>IF(B1717="NET","",IFERROR(VLOOKUP(AD1717,'2) Order Form'!$W$9:$W$684,1,FALSE),"Ikke med I order form"))</f>
        <v/>
      </c>
    </row>
    <row r="1718" spans="1:34" x14ac:dyDescent="0.2">
      <c r="A1718">
        <v>828196</v>
      </c>
      <c r="B1718" t="s">
        <v>2371</v>
      </c>
      <c r="C1718" t="s">
        <v>4226</v>
      </c>
      <c r="D1718" t="s">
        <v>2236</v>
      </c>
      <c r="E1718" t="s">
        <v>94</v>
      </c>
      <c r="F1718" t="s">
        <v>84</v>
      </c>
      <c r="G1718" t="s">
        <v>128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C1718" s="180" t="str">
        <f t="shared" si="95"/>
        <v>828196-99901-OS</v>
      </c>
      <c r="AD1718" s="181">
        <f>IF(B1718="NET","",IF(B1718="","",IFERROR(VLOOKUP(AC1718,EAN!$A:$B,2,FALSE),"MANGLER - MÅ OPPDATERE EAN-FANEN")))</f>
        <v>7048652712141</v>
      </c>
      <c r="AE1718" s="180">
        <f t="shared" si="93"/>
        <v>0</v>
      </c>
      <c r="AF1718" s="180">
        <f t="shared" si="94"/>
        <v>0</v>
      </c>
      <c r="AH1718" s="133" t="str">
        <f>IF(B1718="NET","",IFERROR(VLOOKUP(AD1718,'2) Order Form'!$W$9:$W$684,1,FALSE),"Ikke med I order form"))</f>
        <v>Ikke med I order form</v>
      </c>
    </row>
    <row r="1719" spans="1:34" x14ac:dyDescent="0.2">
      <c r="A1719" s="155">
        <v>828198</v>
      </c>
      <c r="B1719" t="s">
        <v>292</v>
      </c>
      <c r="H1719" s="155">
        <v>202137</v>
      </c>
      <c r="I1719" s="155">
        <v>202137</v>
      </c>
      <c r="J1719" s="155">
        <v>202137</v>
      </c>
      <c r="K1719" s="155">
        <v>202137</v>
      </c>
      <c r="L1719" s="155">
        <v>202137</v>
      </c>
      <c r="M1719" s="155">
        <v>202137</v>
      </c>
      <c r="N1719" s="155">
        <v>202137</v>
      </c>
      <c r="O1719" s="155">
        <v>202137</v>
      </c>
      <c r="P1719" s="155">
        <v>202137</v>
      </c>
      <c r="Q1719" s="155">
        <v>202137</v>
      </c>
      <c r="R1719" s="155">
        <v>202137</v>
      </c>
      <c r="S1719" s="155">
        <v>202137</v>
      </c>
      <c r="T1719" s="155">
        <v>202137</v>
      </c>
      <c r="U1719" s="155">
        <v>202137</v>
      </c>
      <c r="V1719" s="155">
        <v>202137</v>
      </c>
      <c r="W1719" s="155">
        <v>202137</v>
      </c>
      <c r="X1719" s="155">
        <v>202137</v>
      </c>
      <c r="Y1719" s="155">
        <v>202137</v>
      </c>
      <c r="Z1719" s="155">
        <v>202137</v>
      </c>
      <c r="AA1719" s="155">
        <v>202137</v>
      </c>
      <c r="AC1719" s="180" t="str">
        <f t="shared" si="95"/>
        <v>828198-</v>
      </c>
      <c r="AD1719" s="181" t="str">
        <f>IF(B1719="NET","",IF(B1719="","",IFERROR(VLOOKUP(AC1719,EAN!$A:$B,2,FALSE),"MANGLER - MÅ OPPDATERE EAN-FANEN")))</f>
        <v/>
      </c>
      <c r="AE1719" s="180">
        <f t="shared" si="93"/>
        <v>202137</v>
      </c>
      <c r="AF1719" s="180">
        <f t="shared" si="94"/>
        <v>202137</v>
      </c>
      <c r="AH1719" s="133" t="str">
        <f>IF(B1719="NET","",IFERROR(VLOOKUP(AD1719,'2) Order Form'!$W$9:$W$684,1,FALSE),"Ikke med I order form"))</f>
        <v/>
      </c>
    </row>
    <row r="1720" spans="1:34" x14ac:dyDescent="0.2">
      <c r="A1720">
        <v>828198</v>
      </c>
      <c r="B1720" t="s">
        <v>2372</v>
      </c>
      <c r="C1720" t="s">
        <v>4226</v>
      </c>
      <c r="D1720" t="s">
        <v>2241</v>
      </c>
      <c r="E1720" t="s">
        <v>2242</v>
      </c>
      <c r="F1720" t="s">
        <v>84</v>
      </c>
      <c r="G1720" t="s">
        <v>128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C1720" s="180" t="str">
        <f t="shared" si="95"/>
        <v>828198-56000-OS</v>
      </c>
      <c r="AD1720" s="181">
        <f>IF(B1720="NET","",IF(B1720="","",IFERROR(VLOOKUP(AC1720,EAN!$A:$B,2,FALSE),"MANGLER - MÅ OPPDATERE EAN-FANEN")))</f>
        <v>7048652714336</v>
      </c>
      <c r="AE1720" s="180">
        <f t="shared" si="93"/>
        <v>0</v>
      </c>
      <c r="AF1720" s="180">
        <f t="shared" si="94"/>
        <v>0</v>
      </c>
      <c r="AH1720" s="133" t="str">
        <f>IF(B1720="NET","",IFERROR(VLOOKUP(AD1720,'2) Order Form'!$W$9:$W$684,1,FALSE),"Ikke med I order form"))</f>
        <v>Ikke med I order form</v>
      </c>
    </row>
    <row r="1721" spans="1:34" x14ac:dyDescent="0.2">
      <c r="A1721">
        <v>828198</v>
      </c>
      <c r="B1721" t="s">
        <v>2372</v>
      </c>
      <c r="C1721" t="s">
        <v>4226</v>
      </c>
      <c r="D1721" t="s">
        <v>2341</v>
      </c>
      <c r="E1721" t="s">
        <v>2210</v>
      </c>
      <c r="F1721" t="s">
        <v>84</v>
      </c>
      <c r="G1721" t="s">
        <v>128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C1721" s="180" t="str">
        <f t="shared" si="95"/>
        <v>828198-88002-OS</v>
      </c>
      <c r="AD1721" s="181">
        <f>IF(B1721="NET","",IF(B1721="","",IFERROR(VLOOKUP(AC1721,EAN!$A:$B,2,FALSE),"MANGLER - MÅ OPPDATERE EAN-FANEN")))</f>
        <v>7048652714343</v>
      </c>
      <c r="AE1721" s="180">
        <f t="shared" si="93"/>
        <v>0</v>
      </c>
      <c r="AF1721" s="180">
        <f t="shared" si="94"/>
        <v>0</v>
      </c>
      <c r="AH1721" s="133" t="str">
        <f>IF(B1721="NET","",IFERROR(VLOOKUP(AD1721,'2) Order Form'!$W$9:$W$684,1,FALSE),"Ikke med I order form"))</f>
        <v>Ikke med I order form</v>
      </c>
    </row>
    <row r="1722" spans="1:34" x14ac:dyDescent="0.2">
      <c r="A1722">
        <v>828198</v>
      </c>
      <c r="B1722" t="s">
        <v>2372</v>
      </c>
      <c r="C1722" t="s">
        <v>4226</v>
      </c>
      <c r="D1722" t="s">
        <v>2236</v>
      </c>
      <c r="E1722" t="s">
        <v>94</v>
      </c>
      <c r="F1722" t="s">
        <v>84</v>
      </c>
      <c r="G1722" t="s">
        <v>128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C1722" s="180" t="str">
        <f t="shared" si="95"/>
        <v>828198-99901-OS</v>
      </c>
      <c r="AD1722" s="181">
        <f>IF(B1722="NET","",IF(B1722="","",IFERROR(VLOOKUP(AC1722,EAN!$A:$B,2,FALSE),"MANGLER - MÅ OPPDATERE EAN-FANEN")))</f>
        <v>7048652714350</v>
      </c>
      <c r="AE1722" s="180">
        <f t="shared" si="93"/>
        <v>0</v>
      </c>
      <c r="AF1722" s="180">
        <f t="shared" si="94"/>
        <v>0</v>
      </c>
      <c r="AH1722" s="133" t="str">
        <f>IF(B1722="NET","",IFERROR(VLOOKUP(AD1722,'2) Order Form'!$W$9:$W$684,1,FALSE),"Ikke med I order form"))</f>
        <v>Ikke med I order form</v>
      </c>
    </row>
    <row r="1723" spans="1:34" x14ac:dyDescent="0.2">
      <c r="A1723" s="155">
        <v>828200</v>
      </c>
      <c r="B1723" t="s">
        <v>292</v>
      </c>
      <c r="H1723" s="155">
        <v>202137</v>
      </c>
      <c r="I1723" s="155">
        <v>202137</v>
      </c>
      <c r="J1723" s="155">
        <v>202137</v>
      </c>
      <c r="K1723" s="155">
        <v>202137</v>
      </c>
      <c r="L1723" s="155">
        <v>202137</v>
      </c>
      <c r="M1723" s="155">
        <v>202137</v>
      </c>
      <c r="N1723" s="155">
        <v>202137</v>
      </c>
      <c r="O1723" s="155">
        <v>202137</v>
      </c>
      <c r="P1723" s="155">
        <v>202137</v>
      </c>
      <c r="Q1723" s="155">
        <v>202137</v>
      </c>
      <c r="R1723" s="155">
        <v>202137</v>
      </c>
      <c r="S1723" s="155">
        <v>202137</v>
      </c>
      <c r="T1723" s="155">
        <v>202137</v>
      </c>
      <c r="U1723" s="155">
        <v>202137</v>
      </c>
      <c r="V1723" s="155">
        <v>202137</v>
      </c>
      <c r="W1723" s="155">
        <v>202137</v>
      </c>
      <c r="X1723" s="155">
        <v>202137</v>
      </c>
      <c r="Y1723" s="155">
        <v>202137</v>
      </c>
      <c r="Z1723" s="155">
        <v>202137</v>
      </c>
      <c r="AA1723" s="155">
        <v>202137</v>
      </c>
      <c r="AC1723" s="180" t="str">
        <f t="shared" si="95"/>
        <v>828200-</v>
      </c>
      <c r="AD1723" s="181" t="str">
        <f>IF(B1723="NET","",IF(B1723="","",IFERROR(VLOOKUP(AC1723,EAN!$A:$B,2,FALSE),"MANGLER - MÅ OPPDATERE EAN-FANEN")))</f>
        <v/>
      </c>
      <c r="AE1723" s="180">
        <f t="shared" si="93"/>
        <v>202137</v>
      </c>
      <c r="AF1723" s="180">
        <f t="shared" si="94"/>
        <v>202137</v>
      </c>
      <c r="AH1723" s="133" t="str">
        <f>IF(B1723="NET","",IFERROR(VLOOKUP(AD1723,'2) Order Form'!$W$9:$W$684,1,FALSE),"Ikke med I order form"))</f>
        <v/>
      </c>
    </row>
    <row r="1724" spans="1:34" x14ac:dyDescent="0.2">
      <c r="A1724">
        <v>828200</v>
      </c>
      <c r="B1724" t="s">
        <v>2373</v>
      </c>
      <c r="C1724" t="s">
        <v>4226</v>
      </c>
      <c r="D1724" t="s">
        <v>2268</v>
      </c>
      <c r="E1724" t="s">
        <v>2148</v>
      </c>
      <c r="F1724" t="s">
        <v>84</v>
      </c>
      <c r="G1724" t="s">
        <v>128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C1724" s="180" t="str">
        <f t="shared" si="95"/>
        <v>828200-54000-OS</v>
      </c>
      <c r="AD1724" s="181">
        <f>IF(B1724="NET","",IF(B1724="","",IFERROR(VLOOKUP(AC1724,EAN!$A:$B,2,FALSE),"MANGLER - MÅ OPPDATERE EAN-FANEN")))</f>
        <v>7048652712059</v>
      </c>
      <c r="AE1724" s="180">
        <f t="shared" si="93"/>
        <v>0</v>
      </c>
      <c r="AF1724" s="180">
        <f t="shared" si="94"/>
        <v>0</v>
      </c>
      <c r="AH1724" s="133" t="str">
        <f>IF(B1724="NET","",IFERROR(VLOOKUP(AD1724,'2) Order Form'!$W$9:$W$684,1,FALSE),"Ikke med I order form"))</f>
        <v>Ikke med I order form</v>
      </c>
    </row>
    <row r="1725" spans="1:34" x14ac:dyDescent="0.2">
      <c r="A1725">
        <v>828200</v>
      </c>
      <c r="B1725" t="s">
        <v>2373</v>
      </c>
      <c r="C1725" t="s">
        <v>4226</v>
      </c>
      <c r="D1725" t="s">
        <v>2236</v>
      </c>
      <c r="E1725" t="s">
        <v>94</v>
      </c>
      <c r="F1725" t="s">
        <v>84</v>
      </c>
      <c r="G1725" t="s">
        <v>128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C1725" s="180" t="str">
        <f t="shared" si="95"/>
        <v>828200-99901-OS</v>
      </c>
      <c r="AD1725" s="181">
        <f>IF(B1725="NET","",IF(B1725="","",IFERROR(VLOOKUP(AC1725,EAN!$A:$B,2,FALSE),"MANGLER - MÅ OPPDATERE EAN-FANEN")))</f>
        <v>7048652712066</v>
      </c>
      <c r="AE1725" s="180">
        <f t="shared" si="93"/>
        <v>0</v>
      </c>
      <c r="AF1725" s="180">
        <f t="shared" si="94"/>
        <v>0</v>
      </c>
      <c r="AH1725" s="133" t="str">
        <f>IF(B1725="NET","",IFERROR(VLOOKUP(AD1725,'2) Order Form'!$W$9:$W$684,1,FALSE),"Ikke med I order form"))</f>
        <v>Ikke med I order form</v>
      </c>
    </row>
    <row r="1726" spans="1:34" x14ac:dyDescent="0.2">
      <c r="A1726" s="155">
        <v>828204</v>
      </c>
      <c r="B1726" t="s">
        <v>292</v>
      </c>
      <c r="H1726" s="155">
        <v>202137</v>
      </c>
      <c r="I1726" s="155">
        <v>202137</v>
      </c>
      <c r="J1726" s="155">
        <v>202137</v>
      </c>
      <c r="K1726" s="155">
        <v>202137</v>
      </c>
      <c r="L1726" s="155">
        <v>202137</v>
      </c>
      <c r="M1726" s="155">
        <v>202137</v>
      </c>
      <c r="N1726" s="155">
        <v>202137</v>
      </c>
      <c r="O1726" s="155">
        <v>202137</v>
      </c>
      <c r="P1726" s="155">
        <v>202137</v>
      </c>
      <c r="Q1726" s="155">
        <v>202137</v>
      </c>
      <c r="R1726" s="155">
        <v>202137</v>
      </c>
      <c r="S1726" s="155">
        <v>202137</v>
      </c>
      <c r="T1726" s="155">
        <v>202137</v>
      </c>
      <c r="U1726" s="155">
        <v>202137</v>
      </c>
      <c r="V1726" s="155">
        <v>202137</v>
      </c>
      <c r="W1726" s="155">
        <v>202137</v>
      </c>
      <c r="X1726" s="155">
        <v>202137</v>
      </c>
      <c r="Y1726" s="155">
        <v>202137</v>
      </c>
      <c r="Z1726" s="155">
        <v>202137</v>
      </c>
      <c r="AA1726" s="155">
        <v>202137</v>
      </c>
      <c r="AC1726" s="180" t="str">
        <f t="shared" si="95"/>
        <v>828204-</v>
      </c>
      <c r="AD1726" s="181" t="str">
        <f>IF(B1726="NET","",IF(B1726="","",IFERROR(VLOOKUP(AC1726,EAN!$A:$B,2,FALSE),"MANGLER - MÅ OPPDATERE EAN-FANEN")))</f>
        <v/>
      </c>
      <c r="AE1726" s="180">
        <f t="shared" si="93"/>
        <v>202137</v>
      </c>
      <c r="AF1726" s="180">
        <f t="shared" si="94"/>
        <v>202137</v>
      </c>
      <c r="AH1726" s="133" t="str">
        <f>IF(B1726="NET","",IFERROR(VLOOKUP(AD1726,'2) Order Form'!$W$9:$W$684,1,FALSE),"Ikke med I order form"))</f>
        <v/>
      </c>
    </row>
    <row r="1727" spans="1:34" x14ac:dyDescent="0.2">
      <c r="A1727">
        <v>828204</v>
      </c>
      <c r="B1727" t="s">
        <v>2374</v>
      </c>
      <c r="C1727" t="s">
        <v>4226</v>
      </c>
      <c r="D1727" t="s">
        <v>2268</v>
      </c>
      <c r="E1727" t="s">
        <v>2148</v>
      </c>
      <c r="F1727" t="s">
        <v>84</v>
      </c>
      <c r="G1727" t="s">
        <v>128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C1727" s="180" t="str">
        <f t="shared" si="95"/>
        <v>828204-54000-OS</v>
      </c>
      <c r="AD1727" s="181">
        <f>IF(B1727="NET","",IF(B1727="","",IFERROR(VLOOKUP(AC1727,EAN!$A:$B,2,FALSE),"MANGLER - MÅ OPPDATERE EAN-FANEN")))</f>
        <v>7048652714527</v>
      </c>
      <c r="AE1727" s="180">
        <f t="shared" si="93"/>
        <v>0</v>
      </c>
      <c r="AF1727" s="180">
        <f t="shared" si="94"/>
        <v>0</v>
      </c>
      <c r="AH1727" s="133" t="str">
        <f>IF(B1727="NET","",IFERROR(VLOOKUP(AD1727,'2) Order Form'!$W$9:$W$684,1,FALSE),"Ikke med I order form"))</f>
        <v>Ikke med I order form</v>
      </c>
    </row>
    <row r="1728" spans="1:34" x14ac:dyDescent="0.2">
      <c r="A1728">
        <v>828204</v>
      </c>
      <c r="B1728" t="s">
        <v>2374</v>
      </c>
      <c r="C1728" t="s">
        <v>4226</v>
      </c>
      <c r="D1728" t="s">
        <v>2236</v>
      </c>
      <c r="E1728" t="s">
        <v>94</v>
      </c>
      <c r="F1728" t="s">
        <v>84</v>
      </c>
      <c r="G1728" t="s">
        <v>128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C1728" s="180" t="str">
        <f t="shared" si="95"/>
        <v>828204-99901-OS</v>
      </c>
      <c r="AD1728" s="181">
        <f>IF(B1728="NET","",IF(B1728="","",IFERROR(VLOOKUP(AC1728,EAN!$A:$B,2,FALSE),"MANGLER - MÅ OPPDATERE EAN-FANEN")))</f>
        <v>7048652711922</v>
      </c>
      <c r="AE1728" s="180">
        <f t="shared" si="93"/>
        <v>0</v>
      </c>
      <c r="AF1728" s="180">
        <f t="shared" si="94"/>
        <v>0</v>
      </c>
      <c r="AH1728" s="133" t="str">
        <f>IF(B1728="NET","",IFERROR(VLOOKUP(AD1728,'2) Order Form'!$W$9:$W$684,1,FALSE),"Ikke med I order form"))</f>
        <v>Ikke med I order form</v>
      </c>
    </row>
    <row r="1729" spans="1:34" x14ac:dyDescent="0.2">
      <c r="A1729" s="155">
        <v>828206</v>
      </c>
      <c r="B1729" t="s">
        <v>292</v>
      </c>
      <c r="H1729" s="155">
        <v>202137</v>
      </c>
      <c r="I1729" s="155">
        <v>202137</v>
      </c>
      <c r="J1729" s="155">
        <v>202137</v>
      </c>
      <c r="K1729" s="155">
        <v>202137</v>
      </c>
      <c r="L1729" s="155">
        <v>202137</v>
      </c>
      <c r="M1729" s="155">
        <v>202137</v>
      </c>
      <c r="N1729" s="155">
        <v>202137</v>
      </c>
      <c r="O1729" s="155">
        <v>202137</v>
      </c>
      <c r="P1729" s="155">
        <v>202137</v>
      </c>
      <c r="Q1729" s="155">
        <v>202137</v>
      </c>
      <c r="R1729" s="155">
        <v>202137</v>
      </c>
      <c r="S1729" s="155">
        <v>202137</v>
      </c>
      <c r="T1729" s="155">
        <v>202137</v>
      </c>
      <c r="U1729" s="155">
        <v>202137</v>
      </c>
      <c r="V1729" s="155">
        <v>202137</v>
      </c>
      <c r="W1729" s="155">
        <v>202137</v>
      </c>
      <c r="X1729" s="155">
        <v>202137</v>
      </c>
      <c r="Y1729" s="155">
        <v>202137</v>
      </c>
      <c r="Z1729" s="155">
        <v>202137</v>
      </c>
      <c r="AA1729" s="155">
        <v>202137</v>
      </c>
      <c r="AC1729" s="180" t="str">
        <f t="shared" si="95"/>
        <v>828206-</v>
      </c>
      <c r="AD1729" s="181" t="str">
        <f>IF(B1729="NET","",IF(B1729="","",IFERROR(VLOOKUP(AC1729,EAN!$A:$B,2,FALSE),"MANGLER - MÅ OPPDATERE EAN-FANEN")))</f>
        <v/>
      </c>
      <c r="AE1729" s="180">
        <f t="shared" si="93"/>
        <v>202137</v>
      </c>
      <c r="AF1729" s="180">
        <f t="shared" si="94"/>
        <v>202137</v>
      </c>
      <c r="AH1729" s="133" t="str">
        <f>IF(B1729="NET","",IFERROR(VLOOKUP(AD1729,'2) Order Form'!$W$9:$W$684,1,FALSE),"Ikke med I order form"))</f>
        <v/>
      </c>
    </row>
    <row r="1730" spans="1:34" x14ac:dyDescent="0.2">
      <c r="A1730">
        <v>828206</v>
      </c>
      <c r="B1730" t="s">
        <v>2375</v>
      </c>
      <c r="C1730" t="s">
        <v>4226</v>
      </c>
      <c r="D1730" t="s">
        <v>2147</v>
      </c>
      <c r="E1730" t="s">
        <v>2148</v>
      </c>
      <c r="F1730" t="s">
        <v>8</v>
      </c>
      <c r="G1730" t="s">
        <v>128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C1730" s="180" t="str">
        <f t="shared" si="95"/>
        <v>828206-54000-S</v>
      </c>
      <c r="AD1730" s="181">
        <f>IF(B1730="NET","",IF(B1730="","",IFERROR(VLOOKUP(AC1730,EAN!$A:$B,2,FALSE),"MANGLER - MÅ OPPDATERE EAN-FANEN")))</f>
        <v>7048652711380</v>
      </c>
      <c r="AE1730" s="180">
        <f t="shared" si="93"/>
        <v>0</v>
      </c>
      <c r="AF1730" s="180">
        <f t="shared" si="94"/>
        <v>0</v>
      </c>
      <c r="AH1730" s="133" t="str">
        <f>IF(B1730="NET","",IFERROR(VLOOKUP(AD1730,'2) Order Form'!$W$9:$W$684,1,FALSE),"Ikke med I order form"))</f>
        <v>Ikke med I order form</v>
      </c>
    </row>
    <row r="1731" spans="1:34" x14ac:dyDescent="0.2">
      <c r="A1731">
        <v>828206</v>
      </c>
      <c r="B1731" t="s">
        <v>2375</v>
      </c>
      <c r="C1731" t="s">
        <v>4226</v>
      </c>
      <c r="D1731" t="s">
        <v>2149</v>
      </c>
      <c r="E1731" t="s">
        <v>2148</v>
      </c>
      <c r="F1731" t="s">
        <v>7</v>
      </c>
      <c r="G1731" t="s">
        <v>128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C1731" s="180" t="str">
        <f t="shared" si="95"/>
        <v>828206-54000-M</v>
      </c>
      <c r="AD1731" s="181">
        <f>IF(B1731="NET","",IF(B1731="","",IFERROR(VLOOKUP(AC1731,EAN!$A:$B,2,FALSE),"MANGLER - MÅ OPPDATERE EAN-FANEN")))</f>
        <v>7048652711373</v>
      </c>
      <c r="AE1731" s="180">
        <f t="shared" si="93"/>
        <v>0</v>
      </c>
      <c r="AF1731" s="180">
        <f t="shared" si="94"/>
        <v>0</v>
      </c>
      <c r="AH1731" s="133" t="str">
        <f>IF(B1731="NET","",IFERROR(VLOOKUP(AD1731,'2) Order Form'!$W$9:$W$684,1,FALSE),"Ikke med I order form"))</f>
        <v>Ikke med I order form</v>
      </c>
    </row>
    <row r="1732" spans="1:34" x14ac:dyDescent="0.2">
      <c r="A1732">
        <v>828206</v>
      </c>
      <c r="B1732" t="s">
        <v>2375</v>
      </c>
      <c r="C1732" t="s">
        <v>4226</v>
      </c>
      <c r="D1732" t="s">
        <v>2150</v>
      </c>
      <c r="E1732" t="s">
        <v>2148</v>
      </c>
      <c r="F1732" t="s">
        <v>67</v>
      </c>
      <c r="G1732" t="s">
        <v>128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C1732" s="180" t="str">
        <f t="shared" si="95"/>
        <v>828206-54000-L</v>
      </c>
      <c r="AD1732" s="181">
        <f>IF(B1732="NET","",IF(B1732="","",IFERROR(VLOOKUP(AC1732,EAN!$A:$B,2,FALSE),"MANGLER - MÅ OPPDATERE EAN-FANEN")))</f>
        <v>7048652711366</v>
      </c>
      <c r="AE1732" s="180">
        <f t="shared" si="93"/>
        <v>0</v>
      </c>
      <c r="AF1732" s="180">
        <f t="shared" si="94"/>
        <v>0</v>
      </c>
      <c r="AH1732" s="133" t="str">
        <f>IF(B1732="NET","",IFERROR(VLOOKUP(AD1732,'2) Order Form'!$W$9:$W$684,1,FALSE),"Ikke med I order form"))</f>
        <v>Ikke med I order form</v>
      </c>
    </row>
    <row r="1733" spans="1:34" x14ac:dyDescent="0.2">
      <c r="A1733">
        <v>828206</v>
      </c>
      <c r="B1733" t="s">
        <v>2375</v>
      </c>
      <c r="C1733" t="s">
        <v>4226</v>
      </c>
      <c r="D1733" t="s">
        <v>2151</v>
      </c>
      <c r="E1733" t="s">
        <v>2148</v>
      </c>
      <c r="F1733" t="s">
        <v>68</v>
      </c>
      <c r="G1733" t="s">
        <v>128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C1733" s="180" t="str">
        <f t="shared" si="95"/>
        <v>828206-54000-XL</v>
      </c>
      <c r="AD1733" s="181">
        <f>IF(B1733="NET","",IF(B1733="","",IFERROR(VLOOKUP(AC1733,EAN!$A:$B,2,FALSE),"MANGLER - MÅ OPPDATERE EAN-FANEN")))</f>
        <v>7048652711397</v>
      </c>
      <c r="AE1733" s="180">
        <f t="shared" si="93"/>
        <v>0</v>
      </c>
      <c r="AF1733" s="180">
        <f t="shared" si="94"/>
        <v>0</v>
      </c>
      <c r="AH1733" s="133" t="str">
        <f>IF(B1733="NET","",IFERROR(VLOOKUP(AD1733,'2) Order Form'!$W$9:$W$684,1,FALSE),"Ikke med I order form"))</f>
        <v>Ikke med I order form</v>
      </c>
    </row>
    <row r="1734" spans="1:34" x14ac:dyDescent="0.2">
      <c r="A1734">
        <v>828206</v>
      </c>
      <c r="B1734" t="s">
        <v>2375</v>
      </c>
      <c r="C1734" t="s">
        <v>4226</v>
      </c>
      <c r="D1734" t="s">
        <v>2209</v>
      </c>
      <c r="E1734" t="s">
        <v>2210</v>
      </c>
      <c r="F1734" t="s">
        <v>8</v>
      </c>
      <c r="G1734" t="s">
        <v>128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C1734" s="180" t="str">
        <f t="shared" si="95"/>
        <v>828206-88002-S</v>
      </c>
      <c r="AD1734" s="181">
        <f>IF(B1734="NET","",IF(B1734="","",IFERROR(VLOOKUP(AC1734,EAN!$A:$B,2,FALSE),"MANGLER - MÅ OPPDATERE EAN-FANEN")))</f>
        <v>7048652711427</v>
      </c>
      <c r="AE1734" s="180">
        <f t="shared" ref="AE1734:AE1797" si="96">H1734</f>
        <v>0</v>
      </c>
      <c r="AF1734" s="180">
        <f t="shared" ref="AF1734:AF1797" si="97">AA1734</f>
        <v>0</v>
      </c>
      <c r="AH1734" s="133" t="str">
        <f>IF(B1734="NET","",IFERROR(VLOOKUP(AD1734,'2) Order Form'!$W$9:$W$684,1,FALSE),"Ikke med I order form"))</f>
        <v>Ikke med I order form</v>
      </c>
    </row>
    <row r="1735" spans="1:34" x14ac:dyDescent="0.2">
      <c r="A1735">
        <v>828206</v>
      </c>
      <c r="B1735" t="s">
        <v>2375</v>
      </c>
      <c r="C1735" t="s">
        <v>4226</v>
      </c>
      <c r="D1735" t="s">
        <v>2211</v>
      </c>
      <c r="E1735" t="s">
        <v>2210</v>
      </c>
      <c r="F1735" t="s">
        <v>7</v>
      </c>
      <c r="G1735" t="s">
        <v>128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C1735" s="180" t="str">
        <f t="shared" si="95"/>
        <v>828206-88002-M</v>
      </c>
      <c r="AD1735" s="181">
        <f>IF(B1735="NET","",IF(B1735="","",IFERROR(VLOOKUP(AC1735,EAN!$A:$B,2,FALSE),"MANGLER - MÅ OPPDATERE EAN-FANEN")))</f>
        <v>7048652711410</v>
      </c>
      <c r="AE1735" s="180">
        <f t="shared" si="96"/>
        <v>0</v>
      </c>
      <c r="AF1735" s="180">
        <f t="shared" si="97"/>
        <v>0</v>
      </c>
      <c r="AH1735" s="133" t="str">
        <f>IF(B1735="NET","",IFERROR(VLOOKUP(AD1735,'2) Order Form'!$W$9:$W$684,1,FALSE),"Ikke med I order form"))</f>
        <v>Ikke med I order form</v>
      </c>
    </row>
    <row r="1736" spans="1:34" x14ac:dyDescent="0.2">
      <c r="A1736">
        <v>828206</v>
      </c>
      <c r="B1736" t="s">
        <v>2375</v>
      </c>
      <c r="C1736" t="s">
        <v>4226</v>
      </c>
      <c r="D1736" t="s">
        <v>2212</v>
      </c>
      <c r="E1736" t="s">
        <v>2210</v>
      </c>
      <c r="F1736" t="s">
        <v>67</v>
      </c>
      <c r="G1736" t="s">
        <v>128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C1736" s="180" t="str">
        <f t="shared" si="95"/>
        <v>828206-88002-L</v>
      </c>
      <c r="AD1736" s="181">
        <f>IF(B1736="NET","",IF(B1736="","",IFERROR(VLOOKUP(AC1736,EAN!$A:$B,2,FALSE),"MANGLER - MÅ OPPDATERE EAN-FANEN")))</f>
        <v>7048652711403</v>
      </c>
      <c r="AE1736" s="180">
        <f t="shared" si="96"/>
        <v>0</v>
      </c>
      <c r="AF1736" s="180">
        <f t="shared" si="97"/>
        <v>0</v>
      </c>
      <c r="AH1736" s="133" t="str">
        <f>IF(B1736="NET","",IFERROR(VLOOKUP(AD1736,'2) Order Form'!$W$9:$W$684,1,FALSE),"Ikke med I order form"))</f>
        <v>Ikke med I order form</v>
      </c>
    </row>
    <row r="1737" spans="1:34" x14ac:dyDescent="0.2">
      <c r="A1737">
        <v>828206</v>
      </c>
      <c r="B1737" t="s">
        <v>2375</v>
      </c>
      <c r="C1737" t="s">
        <v>4226</v>
      </c>
      <c r="D1737" t="s">
        <v>2213</v>
      </c>
      <c r="E1737" t="s">
        <v>2210</v>
      </c>
      <c r="F1737" t="s">
        <v>68</v>
      </c>
      <c r="G1737" t="s">
        <v>128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C1737" s="180" t="str">
        <f t="shared" si="95"/>
        <v>828206-88002-XL</v>
      </c>
      <c r="AD1737" s="181">
        <f>IF(B1737="NET","",IF(B1737="","",IFERROR(VLOOKUP(AC1737,EAN!$A:$B,2,FALSE),"MANGLER - MÅ OPPDATERE EAN-FANEN")))</f>
        <v>7048652711434</v>
      </c>
      <c r="AE1737" s="180">
        <f t="shared" si="96"/>
        <v>0</v>
      </c>
      <c r="AF1737" s="180">
        <f t="shared" si="97"/>
        <v>0</v>
      </c>
      <c r="AH1737" s="133" t="str">
        <f>IF(B1737="NET","",IFERROR(VLOOKUP(AD1737,'2) Order Form'!$W$9:$W$684,1,FALSE),"Ikke med I order form"))</f>
        <v>Ikke med I order form</v>
      </c>
    </row>
    <row r="1738" spans="1:34" x14ac:dyDescent="0.2">
      <c r="A1738" s="155">
        <v>828207</v>
      </c>
      <c r="B1738" t="s">
        <v>292</v>
      </c>
      <c r="H1738" s="155">
        <v>202137</v>
      </c>
      <c r="I1738" s="155">
        <v>202137</v>
      </c>
      <c r="J1738" s="155">
        <v>202137</v>
      </c>
      <c r="K1738" s="155">
        <v>202137</v>
      </c>
      <c r="L1738" s="155">
        <v>202137</v>
      </c>
      <c r="M1738" s="155">
        <v>202137</v>
      </c>
      <c r="N1738" s="155">
        <v>202137</v>
      </c>
      <c r="O1738" s="155">
        <v>202137</v>
      </c>
      <c r="P1738" s="155">
        <v>202137</v>
      </c>
      <c r="Q1738" s="155">
        <v>202137</v>
      </c>
      <c r="R1738" s="155">
        <v>202137</v>
      </c>
      <c r="S1738" s="155">
        <v>202137</v>
      </c>
      <c r="T1738" s="155">
        <v>202137</v>
      </c>
      <c r="U1738" s="155">
        <v>202137</v>
      </c>
      <c r="V1738" s="155">
        <v>202137</v>
      </c>
      <c r="W1738" s="155">
        <v>202137</v>
      </c>
      <c r="X1738" s="155">
        <v>202137</v>
      </c>
      <c r="Y1738" s="155">
        <v>202137</v>
      </c>
      <c r="Z1738" s="155">
        <v>202137</v>
      </c>
      <c r="AA1738" s="155">
        <v>202137</v>
      </c>
      <c r="AC1738" s="180" t="str">
        <f t="shared" si="95"/>
        <v>828207-</v>
      </c>
      <c r="AD1738" s="181" t="str">
        <f>IF(B1738="NET","",IF(B1738="","",IFERROR(VLOOKUP(AC1738,EAN!$A:$B,2,FALSE),"MANGLER - MÅ OPPDATERE EAN-FANEN")))</f>
        <v/>
      </c>
      <c r="AE1738" s="180">
        <f t="shared" si="96"/>
        <v>202137</v>
      </c>
      <c r="AF1738" s="180">
        <f t="shared" si="97"/>
        <v>202137</v>
      </c>
      <c r="AH1738" s="133" t="str">
        <f>IF(B1738="NET","",IFERROR(VLOOKUP(AD1738,'2) Order Form'!$W$9:$W$684,1,FALSE),"Ikke med I order form"))</f>
        <v/>
      </c>
    </row>
    <row r="1739" spans="1:34" x14ac:dyDescent="0.2">
      <c r="A1739">
        <v>828207</v>
      </c>
      <c r="B1739" t="s">
        <v>2376</v>
      </c>
      <c r="C1739" t="s">
        <v>4226</v>
      </c>
      <c r="D1739" t="s">
        <v>2157</v>
      </c>
      <c r="E1739" t="s">
        <v>2148</v>
      </c>
      <c r="F1739" t="s">
        <v>69</v>
      </c>
      <c r="G1739" t="s">
        <v>128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C1739" s="180" t="str">
        <f t="shared" si="95"/>
        <v>828207-54000-XS</v>
      </c>
      <c r="AD1739" s="181">
        <f>IF(B1739="NET","",IF(B1739="","",IFERROR(VLOOKUP(AC1739,EAN!$A:$B,2,FALSE),"MANGLER - MÅ OPPDATERE EAN-FANEN")))</f>
        <v>7048652711311</v>
      </c>
      <c r="AE1739" s="180">
        <f t="shared" si="96"/>
        <v>0</v>
      </c>
      <c r="AF1739" s="180">
        <f t="shared" si="97"/>
        <v>0</v>
      </c>
      <c r="AH1739" s="133" t="str">
        <f>IF(B1739="NET","",IFERROR(VLOOKUP(AD1739,'2) Order Form'!$W$9:$W$684,1,FALSE),"Ikke med I order form"))</f>
        <v>Ikke med I order form</v>
      </c>
    </row>
    <row r="1740" spans="1:34" x14ac:dyDescent="0.2">
      <c r="A1740">
        <v>828207</v>
      </c>
      <c r="B1740" t="s">
        <v>2376</v>
      </c>
      <c r="C1740" t="s">
        <v>4226</v>
      </c>
      <c r="D1740" t="s">
        <v>2147</v>
      </c>
      <c r="E1740" t="s">
        <v>2148</v>
      </c>
      <c r="F1740" t="s">
        <v>8</v>
      </c>
      <c r="G1740" t="s">
        <v>128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C1740" s="180" t="str">
        <f t="shared" si="95"/>
        <v>828207-54000-S</v>
      </c>
      <c r="AD1740" s="181">
        <f>IF(B1740="NET","",IF(B1740="","",IFERROR(VLOOKUP(AC1740,EAN!$A:$B,2,FALSE),"MANGLER - MÅ OPPDATERE EAN-FANEN")))</f>
        <v>7048652711304</v>
      </c>
      <c r="AE1740" s="180">
        <f t="shared" si="96"/>
        <v>0</v>
      </c>
      <c r="AF1740" s="180">
        <f t="shared" si="97"/>
        <v>0</v>
      </c>
      <c r="AH1740" s="133" t="str">
        <f>IF(B1740="NET","",IFERROR(VLOOKUP(AD1740,'2) Order Form'!$W$9:$W$684,1,FALSE),"Ikke med I order form"))</f>
        <v>Ikke med I order form</v>
      </c>
    </row>
    <row r="1741" spans="1:34" x14ac:dyDescent="0.2">
      <c r="A1741">
        <v>828207</v>
      </c>
      <c r="B1741" t="s">
        <v>2376</v>
      </c>
      <c r="C1741" t="s">
        <v>4226</v>
      </c>
      <c r="D1741" t="s">
        <v>2149</v>
      </c>
      <c r="E1741" t="s">
        <v>2148</v>
      </c>
      <c r="F1741" t="s">
        <v>7</v>
      </c>
      <c r="G1741" t="s">
        <v>128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C1741" s="180" t="str">
        <f t="shared" si="95"/>
        <v>828207-54000-M</v>
      </c>
      <c r="AD1741" s="181">
        <f>IF(B1741="NET","",IF(B1741="","",IFERROR(VLOOKUP(AC1741,EAN!$A:$B,2,FALSE),"MANGLER - MÅ OPPDATERE EAN-FANEN")))</f>
        <v>7048652711298</v>
      </c>
      <c r="AE1741" s="180">
        <f t="shared" si="96"/>
        <v>0</v>
      </c>
      <c r="AF1741" s="180">
        <f t="shared" si="97"/>
        <v>0</v>
      </c>
      <c r="AH1741" s="133" t="str">
        <f>IF(B1741="NET","",IFERROR(VLOOKUP(AD1741,'2) Order Form'!$W$9:$W$684,1,FALSE),"Ikke med I order form"))</f>
        <v>Ikke med I order form</v>
      </c>
    </row>
    <row r="1742" spans="1:34" x14ac:dyDescent="0.2">
      <c r="A1742">
        <v>828207</v>
      </c>
      <c r="B1742" t="s">
        <v>2376</v>
      </c>
      <c r="C1742" t="s">
        <v>4226</v>
      </c>
      <c r="D1742" t="s">
        <v>2150</v>
      </c>
      <c r="E1742" t="s">
        <v>2148</v>
      </c>
      <c r="F1742" t="s">
        <v>67</v>
      </c>
      <c r="G1742" t="s">
        <v>128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C1742" s="180" t="str">
        <f t="shared" si="95"/>
        <v>828207-54000-L</v>
      </c>
      <c r="AD1742" s="181">
        <f>IF(B1742="NET","",IF(B1742="","",IFERROR(VLOOKUP(AC1742,EAN!$A:$B,2,FALSE),"MANGLER - MÅ OPPDATERE EAN-FANEN")))</f>
        <v>7048652711281</v>
      </c>
      <c r="AE1742" s="180">
        <f t="shared" si="96"/>
        <v>0</v>
      </c>
      <c r="AF1742" s="180">
        <f t="shared" si="97"/>
        <v>0</v>
      </c>
      <c r="AH1742" s="133" t="str">
        <f>IF(B1742="NET","",IFERROR(VLOOKUP(AD1742,'2) Order Form'!$W$9:$W$684,1,FALSE),"Ikke med I order form"))</f>
        <v>Ikke med I order form</v>
      </c>
    </row>
    <row r="1743" spans="1:34" x14ac:dyDescent="0.2">
      <c r="A1743">
        <v>828207</v>
      </c>
      <c r="B1743" t="s">
        <v>2376</v>
      </c>
      <c r="C1743" t="s">
        <v>4226</v>
      </c>
      <c r="D1743" t="s">
        <v>2377</v>
      </c>
      <c r="E1743" t="s">
        <v>2210</v>
      </c>
      <c r="F1743" t="s">
        <v>69</v>
      </c>
      <c r="G1743" t="s">
        <v>128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C1743" s="180" t="str">
        <f t="shared" si="95"/>
        <v>828207-88002-XS</v>
      </c>
      <c r="AD1743" s="181">
        <f>IF(B1743="NET","",IF(B1743="","",IFERROR(VLOOKUP(AC1743,EAN!$A:$B,2,FALSE),"MANGLER - MÅ OPPDATERE EAN-FANEN")))</f>
        <v>7048652711359</v>
      </c>
      <c r="AE1743" s="180">
        <f t="shared" si="96"/>
        <v>0</v>
      </c>
      <c r="AF1743" s="180">
        <f t="shared" si="97"/>
        <v>0</v>
      </c>
      <c r="AH1743" s="133" t="str">
        <f>IF(B1743="NET","",IFERROR(VLOOKUP(AD1743,'2) Order Form'!$W$9:$W$684,1,FALSE),"Ikke med I order form"))</f>
        <v>Ikke med I order form</v>
      </c>
    </row>
    <row r="1744" spans="1:34" x14ac:dyDescent="0.2">
      <c r="A1744">
        <v>828207</v>
      </c>
      <c r="B1744" t="s">
        <v>2376</v>
      </c>
      <c r="C1744" t="s">
        <v>4226</v>
      </c>
      <c r="D1744" t="s">
        <v>2209</v>
      </c>
      <c r="E1744" t="s">
        <v>2210</v>
      </c>
      <c r="F1744" t="s">
        <v>8</v>
      </c>
      <c r="G1744" t="s">
        <v>128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C1744" s="180" t="str">
        <f t="shared" si="95"/>
        <v>828207-88002-S</v>
      </c>
      <c r="AD1744" s="181">
        <f>IF(B1744="NET","",IF(B1744="","",IFERROR(VLOOKUP(AC1744,EAN!$A:$B,2,FALSE),"MANGLER - MÅ OPPDATERE EAN-FANEN")))</f>
        <v>7048652711342</v>
      </c>
      <c r="AE1744" s="180">
        <f t="shared" si="96"/>
        <v>0</v>
      </c>
      <c r="AF1744" s="180">
        <f t="shared" si="97"/>
        <v>0</v>
      </c>
      <c r="AH1744" s="133" t="str">
        <f>IF(B1744="NET","",IFERROR(VLOOKUP(AD1744,'2) Order Form'!$W$9:$W$684,1,FALSE),"Ikke med I order form"))</f>
        <v>Ikke med I order form</v>
      </c>
    </row>
    <row r="1745" spans="1:34" x14ac:dyDescent="0.2">
      <c r="A1745">
        <v>828207</v>
      </c>
      <c r="B1745" t="s">
        <v>2376</v>
      </c>
      <c r="C1745" t="s">
        <v>4226</v>
      </c>
      <c r="D1745" t="s">
        <v>2211</v>
      </c>
      <c r="E1745" t="s">
        <v>2210</v>
      </c>
      <c r="F1745" t="s">
        <v>7</v>
      </c>
      <c r="G1745" t="s">
        <v>128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C1745" s="180" t="str">
        <f t="shared" si="95"/>
        <v>828207-88002-M</v>
      </c>
      <c r="AD1745" s="181">
        <f>IF(B1745="NET","",IF(B1745="","",IFERROR(VLOOKUP(AC1745,EAN!$A:$B,2,FALSE),"MANGLER - MÅ OPPDATERE EAN-FANEN")))</f>
        <v>7048652711335</v>
      </c>
      <c r="AE1745" s="180">
        <f t="shared" si="96"/>
        <v>0</v>
      </c>
      <c r="AF1745" s="180">
        <f t="shared" si="97"/>
        <v>0</v>
      </c>
      <c r="AH1745" s="133" t="str">
        <f>IF(B1745="NET","",IFERROR(VLOOKUP(AD1745,'2) Order Form'!$W$9:$W$684,1,FALSE),"Ikke med I order form"))</f>
        <v>Ikke med I order form</v>
      </c>
    </row>
    <row r="1746" spans="1:34" x14ac:dyDescent="0.2">
      <c r="A1746">
        <v>828207</v>
      </c>
      <c r="B1746" t="s">
        <v>2376</v>
      </c>
      <c r="C1746" t="s">
        <v>4226</v>
      </c>
      <c r="D1746" t="s">
        <v>2212</v>
      </c>
      <c r="E1746" t="s">
        <v>2210</v>
      </c>
      <c r="F1746" t="s">
        <v>67</v>
      </c>
      <c r="G1746" t="s">
        <v>128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C1746" s="180" t="str">
        <f t="shared" si="95"/>
        <v>828207-88002-L</v>
      </c>
      <c r="AD1746" s="181">
        <f>IF(B1746="NET","",IF(B1746="","",IFERROR(VLOOKUP(AC1746,EAN!$A:$B,2,FALSE),"MANGLER - MÅ OPPDATERE EAN-FANEN")))</f>
        <v>7048652711328</v>
      </c>
      <c r="AE1746" s="180">
        <f t="shared" si="96"/>
        <v>0</v>
      </c>
      <c r="AF1746" s="180">
        <f t="shared" si="97"/>
        <v>0</v>
      </c>
      <c r="AH1746" s="133" t="str">
        <f>IF(B1746="NET","",IFERROR(VLOOKUP(AD1746,'2) Order Form'!$W$9:$W$684,1,FALSE),"Ikke med I order form"))</f>
        <v>Ikke med I order form</v>
      </c>
    </row>
    <row r="1747" spans="1:34" x14ac:dyDescent="0.2">
      <c r="A1747" s="155">
        <v>835000</v>
      </c>
      <c r="B1747" t="s">
        <v>292</v>
      </c>
      <c r="H1747" s="155">
        <v>202137</v>
      </c>
      <c r="I1747" s="155">
        <v>202137</v>
      </c>
      <c r="J1747" s="155">
        <v>202137</v>
      </c>
      <c r="K1747" s="155">
        <v>202137</v>
      </c>
      <c r="L1747" s="155">
        <v>202137</v>
      </c>
      <c r="M1747" s="155">
        <v>202137</v>
      </c>
      <c r="N1747" s="155">
        <v>202137</v>
      </c>
      <c r="O1747" s="155">
        <v>202137</v>
      </c>
      <c r="P1747" s="155">
        <v>202137</v>
      </c>
      <c r="Q1747" s="155">
        <v>202137</v>
      </c>
      <c r="R1747" s="155">
        <v>202137</v>
      </c>
      <c r="S1747" s="155">
        <v>202137</v>
      </c>
      <c r="T1747" s="155">
        <v>202137</v>
      </c>
      <c r="U1747" s="155">
        <v>202137</v>
      </c>
      <c r="V1747" s="155">
        <v>202137</v>
      </c>
      <c r="W1747" s="155">
        <v>202137</v>
      </c>
      <c r="X1747" s="155">
        <v>202137</v>
      </c>
      <c r="Y1747" s="155">
        <v>202137</v>
      </c>
      <c r="Z1747" s="155">
        <v>202137</v>
      </c>
      <c r="AA1747" s="155">
        <v>202137</v>
      </c>
      <c r="AC1747" s="180" t="str">
        <f t="shared" si="95"/>
        <v>835000-</v>
      </c>
      <c r="AD1747" s="181" t="str">
        <f>IF(B1747="NET","",IF(B1747="","",IFERROR(VLOOKUP(AC1747,EAN!$A:$B,2,FALSE),"MANGLER - MÅ OPPDATERE EAN-FANEN")))</f>
        <v/>
      </c>
      <c r="AE1747" s="180">
        <f t="shared" si="96"/>
        <v>202137</v>
      </c>
      <c r="AF1747" s="180">
        <f t="shared" si="97"/>
        <v>202137</v>
      </c>
      <c r="AH1747" s="133" t="str">
        <f>IF(B1747="NET","",IFERROR(VLOOKUP(AD1747,'2) Order Form'!$W$9:$W$684,1,FALSE),"Ikke med I order form"))</f>
        <v/>
      </c>
    </row>
    <row r="1748" spans="1:34" x14ac:dyDescent="0.2">
      <c r="A1748">
        <v>835000</v>
      </c>
      <c r="B1748" t="s">
        <v>2378</v>
      </c>
      <c r="C1748" t="s">
        <v>4226</v>
      </c>
      <c r="D1748" t="s">
        <v>291</v>
      </c>
      <c r="E1748" t="s">
        <v>288</v>
      </c>
      <c r="F1748" t="s">
        <v>8</v>
      </c>
      <c r="G1748" t="s">
        <v>128</v>
      </c>
      <c r="H1748">
        <v>-225</v>
      </c>
      <c r="I1748">
        <v>-225</v>
      </c>
      <c r="J1748">
        <v>-225</v>
      </c>
      <c r="K1748">
        <v>-225</v>
      </c>
      <c r="L1748">
        <v>-225</v>
      </c>
      <c r="M1748">
        <v>-225</v>
      </c>
      <c r="N1748">
        <v>-225</v>
      </c>
      <c r="O1748">
        <v>-225</v>
      </c>
      <c r="P1748">
        <v>-225</v>
      </c>
      <c r="Q1748">
        <v>-225</v>
      </c>
      <c r="R1748">
        <v>-225</v>
      </c>
      <c r="S1748">
        <v>-225</v>
      </c>
      <c r="T1748">
        <v>-225</v>
      </c>
      <c r="U1748">
        <v>-225</v>
      </c>
      <c r="V1748">
        <v>-225</v>
      </c>
      <c r="W1748">
        <v>-225</v>
      </c>
      <c r="X1748">
        <v>-225</v>
      </c>
      <c r="Y1748">
        <v>-225</v>
      </c>
      <c r="Z1748">
        <v>-225</v>
      </c>
      <c r="AA1748">
        <v>-225</v>
      </c>
      <c r="AC1748" s="180" t="str">
        <f t="shared" si="95"/>
        <v>835000-TEBLK-S</v>
      </c>
      <c r="AD1748" s="181">
        <f>IF(B1748="NET","",IF(B1748="","",IFERROR(VLOOKUP(AC1748,EAN!$A:$B,2,FALSE),"MANGLER - MÅ OPPDATERE EAN-FANEN")))</f>
        <v>7048652227867</v>
      </c>
      <c r="AE1748" s="180">
        <f t="shared" si="96"/>
        <v>-225</v>
      </c>
      <c r="AF1748" s="180">
        <f t="shared" si="97"/>
        <v>-225</v>
      </c>
      <c r="AH1748" s="133" t="str">
        <f>IF(B1748="NET","",IFERROR(VLOOKUP(AD1748,'2) Order Form'!$W$9:$W$684,1,FALSE),"Ikke med I order form"))</f>
        <v>Ikke med I order form</v>
      </c>
    </row>
    <row r="1749" spans="1:34" x14ac:dyDescent="0.2">
      <c r="A1749">
        <v>835000</v>
      </c>
      <c r="B1749" t="s">
        <v>2378</v>
      </c>
      <c r="C1749" t="s">
        <v>4226</v>
      </c>
      <c r="D1749" t="s">
        <v>289</v>
      </c>
      <c r="E1749" t="s">
        <v>288</v>
      </c>
      <c r="F1749" t="s">
        <v>7</v>
      </c>
      <c r="G1749" t="s">
        <v>128</v>
      </c>
      <c r="H1749">
        <v>-633</v>
      </c>
      <c r="I1749">
        <v>-633</v>
      </c>
      <c r="J1749">
        <v>-633</v>
      </c>
      <c r="K1749">
        <v>-633</v>
      </c>
      <c r="L1749">
        <v>-633</v>
      </c>
      <c r="M1749">
        <v>-633</v>
      </c>
      <c r="N1749">
        <v>-633</v>
      </c>
      <c r="O1749">
        <v>-633</v>
      </c>
      <c r="P1749">
        <v>-633</v>
      </c>
      <c r="Q1749">
        <v>-633</v>
      </c>
      <c r="R1749">
        <v>-633</v>
      </c>
      <c r="S1749">
        <v>-633</v>
      </c>
      <c r="T1749">
        <v>-633</v>
      </c>
      <c r="U1749">
        <v>-633</v>
      </c>
      <c r="V1749">
        <v>-633</v>
      </c>
      <c r="W1749">
        <v>-633</v>
      </c>
      <c r="X1749">
        <v>-633</v>
      </c>
      <c r="Y1749">
        <v>-633</v>
      </c>
      <c r="Z1749">
        <v>-633</v>
      </c>
      <c r="AA1749">
        <v>-633</v>
      </c>
      <c r="AC1749" s="180" t="str">
        <f t="shared" si="95"/>
        <v>835000-TEBLK-M</v>
      </c>
      <c r="AD1749" s="181">
        <f>IF(B1749="NET","",IF(B1749="","",IFERROR(VLOOKUP(AC1749,EAN!$A:$B,2,FALSE),"MANGLER - MÅ OPPDATERE EAN-FANEN")))</f>
        <v>7048652194565</v>
      </c>
      <c r="AE1749" s="180">
        <f t="shared" si="96"/>
        <v>-633</v>
      </c>
      <c r="AF1749" s="180">
        <f t="shared" si="97"/>
        <v>-633</v>
      </c>
      <c r="AH1749" s="133" t="str">
        <f>IF(B1749="NET","",IFERROR(VLOOKUP(AD1749,'2) Order Form'!$W$9:$W$684,1,FALSE),"Ikke med I order form"))</f>
        <v>Ikke med I order form</v>
      </c>
    </row>
    <row r="1750" spans="1:34" x14ac:dyDescent="0.2">
      <c r="A1750">
        <v>835000</v>
      </c>
      <c r="B1750" t="s">
        <v>2378</v>
      </c>
      <c r="C1750" t="s">
        <v>4226</v>
      </c>
      <c r="D1750" t="s">
        <v>290</v>
      </c>
      <c r="E1750" t="s">
        <v>288</v>
      </c>
      <c r="F1750" t="s">
        <v>67</v>
      </c>
      <c r="G1750" t="s">
        <v>128</v>
      </c>
      <c r="H1750">
        <v>-587</v>
      </c>
      <c r="I1750">
        <v>-587</v>
      </c>
      <c r="J1750">
        <v>-587</v>
      </c>
      <c r="K1750">
        <v>-587</v>
      </c>
      <c r="L1750">
        <v>-587</v>
      </c>
      <c r="M1750">
        <v>-587</v>
      </c>
      <c r="N1750">
        <v>-587</v>
      </c>
      <c r="O1750">
        <v>-587</v>
      </c>
      <c r="P1750">
        <v>-587</v>
      </c>
      <c r="Q1750">
        <v>-587</v>
      </c>
      <c r="R1750">
        <v>-587</v>
      </c>
      <c r="S1750">
        <v>-587</v>
      </c>
      <c r="T1750">
        <v>-587</v>
      </c>
      <c r="U1750">
        <v>-587</v>
      </c>
      <c r="V1750">
        <v>-587</v>
      </c>
      <c r="W1750">
        <v>-587</v>
      </c>
      <c r="X1750">
        <v>-587</v>
      </c>
      <c r="Y1750">
        <v>-587</v>
      </c>
      <c r="Z1750">
        <v>-587</v>
      </c>
      <c r="AA1750">
        <v>-587</v>
      </c>
      <c r="AC1750" s="180" t="str">
        <f t="shared" si="95"/>
        <v>835000-TEBLK-L</v>
      </c>
      <c r="AD1750" s="181">
        <f>IF(B1750="NET","",IF(B1750="","",IFERROR(VLOOKUP(AC1750,EAN!$A:$B,2,FALSE),"MANGLER - MÅ OPPDATERE EAN-FANEN")))</f>
        <v>7048652194558</v>
      </c>
      <c r="AE1750" s="180">
        <f t="shared" si="96"/>
        <v>-587</v>
      </c>
      <c r="AF1750" s="180">
        <f t="shared" si="97"/>
        <v>-587</v>
      </c>
      <c r="AH1750" s="133" t="str">
        <f>IF(B1750="NET","",IFERROR(VLOOKUP(AD1750,'2) Order Form'!$W$9:$W$684,1,FALSE),"Ikke med I order form"))</f>
        <v>Ikke med I order form</v>
      </c>
    </row>
    <row r="1751" spans="1:34" x14ac:dyDescent="0.2">
      <c r="A1751">
        <v>835000</v>
      </c>
      <c r="B1751" t="s">
        <v>2378</v>
      </c>
      <c r="C1751" t="s">
        <v>4226</v>
      </c>
      <c r="D1751" t="s">
        <v>2379</v>
      </c>
      <c r="E1751" t="s">
        <v>288</v>
      </c>
      <c r="F1751" t="s">
        <v>68</v>
      </c>
      <c r="G1751" t="s">
        <v>128</v>
      </c>
      <c r="H1751">
        <v>-287</v>
      </c>
      <c r="I1751">
        <v>-287</v>
      </c>
      <c r="J1751">
        <v>-287</v>
      </c>
      <c r="K1751">
        <v>-287</v>
      </c>
      <c r="L1751">
        <v>-287</v>
      </c>
      <c r="M1751">
        <v>-287</v>
      </c>
      <c r="N1751">
        <v>-287</v>
      </c>
      <c r="O1751">
        <v>-287</v>
      </c>
      <c r="P1751">
        <v>-287</v>
      </c>
      <c r="Q1751">
        <v>-287</v>
      </c>
      <c r="R1751">
        <v>-287</v>
      </c>
      <c r="S1751">
        <v>-287</v>
      </c>
      <c r="T1751">
        <v>-287</v>
      </c>
      <c r="U1751">
        <v>-287</v>
      </c>
      <c r="V1751">
        <v>-287</v>
      </c>
      <c r="W1751">
        <v>-287</v>
      </c>
      <c r="X1751">
        <v>-287</v>
      </c>
      <c r="Y1751">
        <v>-287</v>
      </c>
      <c r="Z1751">
        <v>-287</v>
      </c>
      <c r="AA1751">
        <v>-287</v>
      </c>
      <c r="AC1751" s="180" t="str">
        <f t="shared" si="95"/>
        <v>835000-TEBLK-XL</v>
      </c>
      <c r="AD1751" s="181">
        <f>IF(B1751="NET","",IF(B1751="","",IFERROR(VLOOKUP(AC1751,EAN!$A:$B,2,FALSE),"MANGLER - MÅ OPPDATERE EAN-FANEN")))</f>
        <v>7048652194572</v>
      </c>
      <c r="AE1751" s="180">
        <f t="shared" si="96"/>
        <v>-287</v>
      </c>
      <c r="AF1751" s="180">
        <f t="shared" si="97"/>
        <v>-287</v>
      </c>
      <c r="AH1751" s="133" t="str">
        <f>IF(B1751="NET","",IFERROR(VLOOKUP(AD1751,'2) Order Form'!$W$9:$W$684,1,FALSE),"Ikke med I order form"))</f>
        <v>Ikke med I order form</v>
      </c>
    </row>
    <row r="1752" spans="1:34" x14ac:dyDescent="0.2">
      <c r="A1752" s="155">
        <v>835001</v>
      </c>
      <c r="B1752" t="s">
        <v>292</v>
      </c>
      <c r="H1752" s="155">
        <v>202137</v>
      </c>
      <c r="I1752" s="155">
        <v>202137</v>
      </c>
      <c r="J1752" s="155">
        <v>202137</v>
      </c>
      <c r="K1752" s="155">
        <v>202137</v>
      </c>
      <c r="L1752" s="155">
        <v>202137</v>
      </c>
      <c r="M1752" s="155">
        <v>202137</v>
      </c>
      <c r="N1752" s="155">
        <v>202137</v>
      </c>
      <c r="O1752" s="155">
        <v>202137</v>
      </c>
      <c r="P1752" s="155">
        <v>202137</v>
      </c>
      <c r="Q1752" s="155">
        <v>202137</v>
      </c>
      <c r="R1752" s="155">
        <v>202137</v>
      </c>
      <c r="S1752" s="155">
        <v>202137</v>
      </c>
      <c r="T1752" s="155">
        <v>202137</v>
      </c>
      <c r="U1752" s="155">
        <v>202137</v>
      </c>
      <c r="V1752" s="155">
        <v>202137</v>
      </c>
      <c r="W1752" s="155">
        <v>202137</v>
      </c>
      <c r="X1752" s="155">
        <v>202137</v>
      </c>
      <c r="Y1752" s="155">
        <v>202137</v>
      </c>
      <c r="Z1752" s="155">
        <v>202137</v>
      </c>
      <c r="AA1752" s="155">
        <v>202137</v>
      </c>
      <c r="AC1752" s="180" t="str">
        <f t="shared" si="95"/>
        <v>835001-</v>
      </c>
      <c r="AD1752" s="181" t="str">
        <f>IF(B1752="NET","",IF(B1752="","",IFERROR(VLOOKUP(AC1752,EAN!$A:$B,2,FALSE),"MANGLER - MÅ OPPDATERE EAN-FANEN")))</f>
        <v/>
      </c>
      <c r="AE1752" s="180">
        <f t="shared" si="96"/>
        <v>202137</v>
      </c>
      <c r="AF1752" s="180">
        <f t="shared" si="97"/>
        <v>202137</v>
      </c>
      <c r="AH1752" s="133" t="str">
        <f>IF(B1752="NET","",IFERROR(VLOOKUP(AD1752,'2) Order Form'!$W$9:$W$684,1,FALSE),"Ikke med I order form"))</f>
        <v/>
      </c>
    </row>
    <row r="1753" spans="1:34" x14ac:dyDescent="0.2">
      <c r="A1753">
        <v>835001</v>
      </c>
      <c r="B1753" t="s">
        <v>2380</v>
      </c>
      <c r="C1753" t="s">
        <v>4226</v>
      </c>
      <c r="D1753" t="s">
        <v>2381</v>
      </c>
      <c r="E1753" t="s">
        <v>2382</v>
      </c>
      <c r="F1753" t="s">
        <v>8</v>
      </c>
      <c r="G1753" t="s">
        <v>128</v>
      </c>
      <c r="H1753">
        <v>-306</v>
      </c>
      <c r="I1753">
        <v>-306</v>
      </c>
      <c r="J1753">
        <v>-306</v>
      </c>
      <c r="K1753">
        <v>-306</v>
      </c>
      <c r="L1753">
        <v>-306</v>
      </c>
      <c r="M1753">
        <v>-306</v>
      </c>
      <c r="N1753">
        <v>-306</v>
      </c>
      <c r="O1753">
        <v>-306</v>
      </c>
      <c r="P1753">
        <v>-306</v>
      </c>
      <c r="Q1753">
        <v>-306</v>
      </c>
      <c r="R1753">
        <v>-306</v>
      </c>
      <c r="S1753">
        <v>-306</v>
      </c>
      <c r="T1753">
        <v>-306</v>
      </c>
      <c r="U1753">
        <v>-306</v>
      </c>
      <c r="V1753">
        <v>-306</v>
      </c>
      <c r="W1753">
        <v>-306</v>
      </c>
      <c r="X1753">
        <v>-306</v>
      </c>
      <c r="Y1753">
        <v>-306</v>
      </c>
      <c r="Z1753">
        <v>-306</v>
      </c>
      <c r="AA1753">
        <v>-306</v>
      </c>
      <c r="AC1753" s="180" t="str">
        <f t="shared" si="95"/>
        <v>835001-TBSWT-S</v>
      </c>
      <c r="AD1753" s="181">
        <f>IF(B1753="NET","",IF(B1753="","",IFERROR(VLOOKUP(AC1753,EAN!$A:$B,2,FALSE),"MANGLER - MÅ OPPDATERE EAN-FANEN")))</f>
        <v>7048652193315</v>
      </c>
      <c r="AE1753" s="180">
        <f t="shared" si="96"/>
        <v>-306</v>
      </c>
      <c r="AF1753" s="180">
        <f t="shared" si="97"/>
        <v>-306</v>
      </c>
      <c r="AH1753" s="133" t="str">
        <f>IF(B1753="NET","",IFERROR(VLOOKUP(AD1753,'2) Order Form'!$W$9:$W$684,1,FALSE),"Ikke med I order form"))</f>
        <v>Ikke med I order form</v>
      </c>
    </row>
    <row r="1754" spans="1:34" x14ac:dyDescent="0.2">
      <c r="A1754">
        <v>835001</v>
      </c>
      <c r="B1754" t="s">
        <v>2380</v>
      </c>
      <c r="C1754" t="s">
        <v>4226</v>
      </c>
      <c r="D1754" t="s">
        <v>2383</v>
      </c>
      <c r="E1754" t="s">
        <v>2382</v>
      </c>
      <c r="F1754" t="s">
        <v>7</v>
      </c>
      <c r="G1754" t="s">
        <v>128</v>
      </c>
      <c r="H1754">
        <v>-537</v>
      </c>
      <c r="I1754">
        <v>-537</v>
      </c>
      <c r="J1754">
        <v>-537</v>
      </c>
      <c r="K1754">
        <v>-537</v>
      </c>
      <c r="L1754">
        <v>-537</v>
      </c>
      <c r="M1754">
        <v>-537</v>
      </c>
      <c r="N1754">
        <v>-537</v>
      </c>
      <c r="O1754">
        <v>-537</v>
      </c>
      <c r="P1754">
        <v>-537</v>
      </c>
      <c r="Q1754">
        <v>-537</v>
      </c>
      <c r="R1754">
        <v>-537</v>
      </c>
      <c r="S1754">
        <v>-537</v>
      </c>
      <c r="T1754">
        <v>-537</v>
      </c>
      <c r="U1754">
        <v>-537</v>
      </c>
      <c r="V1754">
        <v>-537</v>
      </c>
      <c r="W1754">
        <v>-537</v>
      </c>
      <c r="X1754">
        <v>-537</v>
      </c>
      <c r="Y1754">
        <v>-537</v>
      </c>
      <c r="Z1754">
        <v>-537</v>
      </c>
      <c r="AA1754">
        <v>-537</v>
      </c>
      <c r="AC1754" s="180" t="str">
        <f t="shared" ref="AC1754:AC1817" si="98">CONCATENATE(A1754,"-",D1754)</f>
        <v>835001-TBSWT-M</v>
      </c>
      <c r="AD1754" s="181">
        <f>IF(B1754="NET","",IF(B1754="","",IFERROR(VLOOKUP(AC1754,EAN!$A:$B,2,FALSE),"MANGLER - MÅ OPPDATERE EAN-FANEN")))</f>
        <v>7048652193308</v>
      </c>
      <c r="AE1754" s="180">
        <f t="shared" si="96"/>
        <v>-537</v>
      </c>
      <c r="AF1754" s="180">
        <f t="shared" si="97"/>
        <v>-537</v>
      </c>
      <c r="AH1754" s="133" t="str">
        <f>IF(B1754="NET","",IFERROR(VLOOKUP(AD1754,'2) Order Form'!$W$9:$W$684,1,FALSE),"Ikke med I order form"))</f>
        <v>Ikke med I order form</v>
      </c>
    </row>
    <row r="1755" spans="1:34" x14ac:dyDescent="0.2">
      <c r="A1755">
        <v>835001</v>
      </c>
      <c r="B1755" t="s">
        <v>2380</v>
      </c>
      <c r="C1755" t="s">
        <v>4226</v>
      </c>
      <c r="D1755" t="s">
        <v>2384</v>
      </c>
      <c r="E1755" t="s">
        <v>2382</v>
      </c>
      <c r="F1755" t="s">
        <v>67</v>
      </c>
      <c r="G1755" t="s">
        <v>128</v>
      </c>
      <c r="H1755">
        <v>-134</v>
      </c>
      <c r="I1755">
        <v>-134</v>
      </c>
      <c r="J1755">
        <v>-134</v>
      </c>
      <c r="K1755">
        <v>-134</v>
      </c>
      <c r="L1755">
        <v>-134</v>
      </c>
      <c r="M1755">
        <v>-134</v>
      </c>
      <c r="N1755">
        <v>-134</v>
      </c>
      <c r="O1755">
        <v>-134</v>
      </c>
      <c r="P1755">
        <v>-134</v>
      </c>
      <c r="Q1755">
        <v>-134</v>
      </c>
      <c r="R1755">
        <v>-134</v>
      </c>
      <c r="S1755">
        <v>-134</v>
      </c>
      <c r="T1755">
        <v>-134</v>
      </c>
      <c r="U1755">
        <v>-134</v>
      </c>
      <c r="V1755">
        <v>-134</v>
      </c>
      <c r="W1755">
        <v>-134</v>
      </c>
      <c r="X1755">
        <v>-134</v>
      </c>
      <c r="Y1755">
        <v>-134</v>
      </c>
      <c r="Z1755">
        <v>-134</v>
      </c>
      <c r="AA1755">
        <v>-134</v>
      </c>
      <c r="AC1755" s="180" t="str">
        <f t="shared" si="98"/>
        <v>835001-TBSWT-L</v>
      </c>
      <c r="AD1755" s="181">
        <f>IF(B1755="NET","",IF(B1755="","",IFERROR(VLOOKUP(AC1755,EAN!$A:$B,2,FALSE),"MANGLER - MÅ OPPDATERE EAN-FANEN")))</f>
        <v>7048652193292</v>
      </c>
      <c r="AE1755" s="180">
        <f t="shared" si="96"/>
        <v>-134</v>
      </c>
      <c r="AF1755" s="180">
        <f t="shared" si="97"/>
        <v>-134</v>
      </c>
      <c r="AH1755" s="133" t="str">
        <f>IF(B1755="NET","",IFERROR(VLOOKUP(AD1755,'2) Order Form'!$W$9:$W$684,1,FALSE),"Ikke med I order form"))</f>
        <v>Ikke med I order form</v>
      </c>
    </row>
    <row r="1756" spans="1:34" x14ac:dyDescent="0.2">
      <c r="A1756">
        <v>835001</v>
      </c>
      <c r="B1756" t="s">
        <v>2380</v>
      </c>
      <c r="C1756" t="s">
        <v>4226</v>
      </c>
      <c r="D1756" t="s">
        <v>291</v>
      </c>
      <c r="E1756" t="s">
        <v>288</v>
      </c>
      <c r="F1756" t="s">
        <v>8</v>
      </c>
      <c r="G1756" t="s">
        <v>401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C1756" s="180" t="str">
        <f t="shared" si="98"/>
        <v>835001-TEBLK-S</v>
      </c>
      <c r="AD1756" s="181">
        <f>IF(B1756="NET","",IF(B1756="","",IFERROR(VLOOKUP(AC1756,EAN!$A:$B,2,FALSE),"MANGLER - MÅ OPPDATERE EAN-FANEN")))</f>
        <v>7048652268372</v>
      </c>
      <c r="AE1756" s="180">
        <f t="shared" si="96"/>
        <v>0</v>
      </c>
      <c r="AF1756" s="180">
        <f t="shared" si="97"/>
        <v>0</v>
      </c>
      <c r="AH1756" s="133" t="str">
        <f>IF(B1756="NET","",IFERROR(VLOOKUP(AD1756,'2) Order Form'!$W$9:$W$684,1,FALSE),"Ikke med I order form"))</f>
        <v>Ikke med I order form</v>
      </c>
    </row>
    <row r="1757" spans="1:34" x14ac:dyDescent="0.2">
      <c r="A1757">
        <v>835001</v>
      </c>
      <c r="B1757" t="s">
        <v>2380</v>
      </c>
      <c r="C1757" t="s">
        <v>4226</v>
      </c>
      <c r="D1757" t="s">
        <v>289</v>
      </c>
      <c r="E1757" t="s">
        <v>288</v>
      </c>
      <c r="F1757" t="s">
        <v>7</v>
      </c>
      <c r="G1757" t="s">
        <v>401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C1757" s="180" t="str">
        <f t="shared" si="98"/>
        <v>835001-TEBLK-M</v>
      </c>
      <c r="AD1757" s="181">
        <f>IF(B1757="NET","",IF(B1757="","",IFERROR(VLOOKUP(AC1757,EAN!$A:$B,2,FALSE),"MANGLER - MÅ OPPDATERE EAN-FANEN")))</f>
        <v>7048652268365</v>
      </c>
      <c r="AE1757" s="180">
        <f t="shared" si="96"/>
        <v>0</v>
      </c>
      <c r="AF1757" s="180">
        <f t="shared" si="97"/>
        <v>0</v>
      </c>
      <c r="AH1757" s="133" t="str">
        <f>IF(B1757="NET","",IFERROR(VLOOKUP(AD1757,'2) Order Form'!$W$9:$W$684,1,FALSE),"Ikke med I order form"))</f>
        <v>Ikke med I order form</v>
      </c>
    </row>
    <row r="1758" spans="1:34" x14ac:dyDescent="0.2">
      <c r="A1758" s="155">
        <v>835002</v>
      </c>
      <c r="B1758" t="s">
        <v>292</v>
      </c>
      <c r="H1758" s="155">
        <v>202137</v>
      </c>
      <c r="I1758" s="155">
        <v>202137</v>
      </c>
      <c r="J1758" s="155">
        <v>202137</v>
      </c>
      <c r="K1758" s="155">
        <v>202137</v>
      </c>
      <c r="L1758" s="155">
        <v>202137</v>
      </c>
      <c r="M1758" s="155">
        <v>202137</v>
      </c>
      <c r="N1758" s="155">
        <v>202137</v>
      </c>
      <c r="O1758" s="155">
        <v>202137</v>
      </c>
      <c r="P1758" s="155">
        <v>202137</v>
      </c>
      <c r="Q1758" s="155">
        <v>202137</v>
      </c>
      <c r="R1758" s="155">
        <v>202137</v>
      </c>
      <c r="S1758" s="155">
        <v>202137</v>
      </c>
      <c r="T1758" s="155">
        <v>202137</v>
      </c>
      <c r="U1758" s="155">
        <v>202137</v>
      </c>
      <c r="V1758" s="155">
        <v>202137</v>
      </c>
      <c r="W1758" s="155">
        <v>202137</v>
      </c>
      <c r="X1758" s="155">
        <v>202137</v>
      </c>
      <c r="Y1758" s="155">
        <v>202137</v>
      </c>
      <c r="Z1758" s="155">
        <v>202137</v>
      </c>
      <c r="AA1758" s="155">
        <v>202137</v>
      </c>
      <c r="AC1758" s="180" t="str">
        <f t="shared" si="98"/>
        <v>835002-</v>
      </c>
      <c r="AD1758" s="181" t="str">
        <f>IF(B1758="NET","",IF(B1758="","",IFERROR(VLOOKUP(AC1758,EAN!$A:$B,2,FALSE),"MANGLER - MÅ OPPDATERE EAN-FANEN")))</f>
        <v/>
      </c>
      <c r="AE1758" s="180">
        <f t="shared" si="96"/>
        <v>202137</v>
      </c>
      <c r="AF1758" s="180">
        <f t="shared" si="97"/>
        <v>202137</v>
      </c>
      <c r="AH1758" s="133" t="str">
        <f>IF(B1758="NET","",IFERROR(VLOOKUP(AD1758,'2) Order Form'!$W$9:$W$684,1,FALSE),"Ikke med I order form"))</f>
        <v/>
      </c>
    </row>
    <row r="1759" spans="1:34" x14ac:dyDescent="0.2">
      <c r="A1759">
        <v>835002</v>
      </c>
      <c r="B1759" t="s">
        <v>2385</v>
      </c>
      <c r="C1759" t="s">
        <v>4226</v>
      </c>
      <c r="D1759" t="s">
        <v>2386</v>
      </c>
      <c r="E1759" t="s">
        <v>2270</v>
      </c>
      <c r="F1759" t="s">
        <v>69</v>
      </c>
      <c r="G1759" t="s">
        <v>401</v>
      </c>
      <c r="H1759">
        <v>12</v>
      </c>
      <c r="I1759">
        <v>12</v>
      </c>
      <c r="J1759">
        <v>12</v>
      </c>
      <c r="K1759">
        <v>12</v>
      </c>
      <c r="L1759">
        <v>12</v>
      </c>
      <c r="M1759">
        <v>12</v>
      </c>
      <c r="N1759">
        <v>12</v>
      </c>
      <c r="O1759">
        <v>12</v>
      </c>
      <c r="P1759">
        <v>12</v>
      </c>
      <c r="Q1759">
        <v>12</v>
      </c>
      <c r="R1759">
        <v>12</v>
      </c>
      <c r="S1759">
        <v>12</v>
      </c>
      <c r="T1759">
        <v>12</v>
      </c>
      <c r="U1759">
        <v>12</v>
      </c>
      <c r="V1759">
        <v>12</v>
      </c>
      <c r="W1759">
        <v>12</v>
      </c>
      <c r="X1759">
        <v>12</v>
      </c>
      <c r="Y1759">
        <v>12</v>
      </c>
      <c r="Z1759">
        <v>12</v>
      </c>
      <c r="AA1759">
        <v>12</v>
      </c>
      <c r="AC1759" s="180" t="str">
        <f t="shared" si="98"/>
        <v>835002-FHBLU-XS</v>
      </c>
      <c r="AD1759" s="181">
        <f>IF(B1759="NET","",IF(B1759="","",IFERROR(VLOOKUP(AC1759,EAN!$A:$B,2,FALSE),"MANGLER - MÅ OPPDATERE EAN-FANEN")))</f>
        <v>7048652193339</v>
      </c>
      <c r="AE1759" s="180">
        <f t="shared" si="96"/>
        <v>12</v>
      </c>
      <c r="AF1759" s="180">
        <f t="shared" si="97"/>
        <v>12</v>
      </c>
      <c r="AH1759" s="133" t="str">
        <f>IF(B1759="NET","",IFERROR(VLOOKUP(AD1759,'2) Order Form'!$W$9:$W$684,1,FALSE),"Ikke med I order form"))</f>
        <v>Ikke med I order form</v>
      </c>
    </row>
    <row r="1760" spans="1:34" x14ac:dyDescent="0.2">
      <c r="A1760">
        <v>835002</v>
      </c>
      <c r="B1760" t="s">
        <v>2385</v>
      </c>
      <c r="C1760" t="s">
        <v>4226</v>
      </c>
      <c r="D1760" t="s">
        <v>2387</v>
      </c>
      <c r="E1760" t="s">
        <v>2270</v>
      </c>
      <c r="F1760" t="s">
        <v>8</v>
      </c>
      <c r="G1760" t="s">
        <v>401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C1760" s="180" t="str">
        <f t="shared" si="98"/>
        <v>835002-FHBLU-S</v>
      </c>
      <c r="AD1760" s="181">
        <f>IF(B1760="NET","",IF(B1760="","",IFERROR(VLOOKUP(AC1760,EAN!$A:$B,2,FALSE),"MANGLER - MÅ OPPDATERE EAN-FANEN")))</f>
        <v>7048652193322</v>
      </c>
      <c r="AE1760" s="180">
        <f t="shared" si="96"/>
        <v>0</v>
      </c>
      <c r="AF1760" s="180">
        <f t="shared" si="97"/>
        <v>0</v>
      </c>
      <c r="AH1760" s="133" t="str">
        <f>IF(B1760="NET","",IFERROR(VLOOKUP(AD1760,'2) Order Form'!$W$9:$W$684,1,FALSE),"Ikke med I order form"))</f>
        <v>Ikke med I order form</v>
      </c>
    </row>
    <row r="1761" spans="1:34" x14ac:dyDescent="0.2">
      <c r="A1761">
        <v>835002</v>
      </c>
      <c r="B1761" t="s">
        <v>2385</v>
      </c>
      <c r="C1761" t="s">
        <v>4226</v>
      </c>
      <c r="D1761" t="s">
        <v>2388</v>
      </c>
      <c r="E1761" t="s">
        <v>2134</v>
      </c>
      <c r="F1761" t="s">
        <v>69</v>
      </c>
      <c r="G1761" t="s">
        <v>128</v>
      </c>
      <c r="H1761">
        <v>-336</v>
      </c>
      <c r="I1761">
        <v>-336</v>
      </c>
      <c r="J1761">
        <v>-336</v>
      </c>
      <c r="K1761">
        <v>-336</v>
      </c>
      <c r="L1761">
        <v>-336</v>
      </c>
      <c r="M1761">
        <v>-336</v>
      </c>
      <c r="N1761">
        <v>-336</v>
      </c>
      <c r="O1761">
        <v>-336</v>
      </c>
      <c r="P1761">
        <v>-336</v>
      </c>
      <c r="Q1761">
        <v>-336</v>
      </c>
      <c r="R1761">
        <v>-336</v>
      </c>
      <c r="S1761">
        <v>-336</v>
      </c>
      <c r="T1761">
        <v>-336</v>
      </c>
      <c r="U1761">
        <v>-336</v>
      </c>
      <c r="V1761">
        <v>-336</v>
      </c>
      <c r="W1761">
        <v>-336</v>
      </c>
      <c r="X1761">
        <v>-336</v>
      </c>
      <c r="Y1761">
        <v>-336</v>
      </c>
      <c r="Z1761">
        <v>-336</v>
      </c>
      <c r="AA1761">
        <v>-336</v>
      </c>
      <c r="AC1761" s="180" t="str">
        <f t="shared" si="98"/>
        <v>835002-RURED-XS</v>
      </c>
      <c r="AD1761" s="181">
        <f>IF(B1761="NET","",IF(B1761="","",IFERROR(VLOOKUP(AC1761,EAN!$A:$B,2,FALSE),"MANGLER - MÅ OPPDATERE EAN-FANEN")))</f>
        <v>7048652193353</v>
      </c>
      <c r="AE1761" s="180">
        <f t="shared" si="96"/>
        <v>-336</v>
      </c>
      <c r="AF1761" s="180">
        <f t="shared" si="97"/>
        <v>-336</v>
      </c>
      <c r="AH1761" s="133" t="str">
        <f>IF(B1761="NET","",IFERROR(VLOOKUP(AD1761,'2) Order Form'!$W$9:$W$684,1,FALSE),"Ikke med I order form"))</f>
        <v>Ikke med I order form</v>
      </c>
    </row>
    <row r="1762" spans="1:34" x14ac:dyDescent="0.2">
      <c r="A1762">
        <v>835002</v>
      </c>
      <c r="B1762" t="s">
        <v>2385</v>
      </c>
      <c r="C1762" t="s">
        <v>4226</v>
      </c>
      <c r="D1762" t="s">
        <v>2389</v>
      </c>
      <c r="E1762" t="s">
        <v>2134</v>
      </c>
      <c r="F1762" t="s">
        <v>8</v>
      </c>
      <c r="G1762" t="s">
        <v>128</v>
      </c>
      <c r="H1762">
        <v>-457</v>
      </c>
      <c r="I1762">
        <v>-457</v>
      </c>
      <c r="J1762">
        <v>-457</v>
      </c>
      <c r="K1762">
        <v>-457</v>
      </c>
      <c r="L1762">
        <v>-457</v>
      </c>
      <c r="M1762">
        <v>-457</v>
      </c>
      <c r="N1762">
        <v>-457</v>
      </c>
      <c r="O1762">
        <v>-457</v>
      </c>
      <c r="P1762">
        <v>-457</v>
      </c>
      <c r="Q1762">
        <v>-457</v>
      </c>
      <c r="R1762">
        <v>-457</v>
      </c>
      <c r="S1762">
        <v>-457</v>
      </c>
      <c r="T1762">
        <v>-457</v>
      </c>
      <c r="U1762">
        <v>-457</v>
      </c>
      <c r="V1762">
        <v>-457</v>
      </c>
      <c r="W1762">
        <v>-457</v>
      </c>
      <c r="X1762">
        <v>-457</v>
      </c>
      <c r="Y1762">
        <v>-457</v>
      </c>
      <c r="Z1762">
        <v>-457</v>
      </c>
      <c r="AA1762">
        <v>-457</v>
      </c>
      <c r="AC1762" s="180" t="str">
        <f t="shared" si="98"/>
        <v>835002-RURED-S</v>
      </c>
      <c r="AD1762" s="181">
        <f>IF(B1762="NET","",IF(B1762="","",IFERROR(VLOOKUP(AC1762,EAN!$A:$B,2,FALSE),"MANGLER - MÅ OPPDATERE EAN-FANEN")))</f>
        <v>7048652193346</v>
      </c>
      <c r="AE1762" s="180">
        <f t="shared" si="96"/>
        <v>-457</v>
      </c>
      <c r="AF1762" s="180">
        <f t="shared" si="97"/>
        <v>-457</v>
      </c>
      <c r="AH1762" s="133" t="str">
        <f>IF(B1762="NET","",IFERROR(VLOOKUP(AD1762,'2) Order Form'!$W$9:$W$684,1,FALSE),"Ikke med I order form"))</f>
        <v>Ikke med I order form</v>
      </c>
    </row>
    <row r="1763" spans="1:34" x14ac:dyDescent="0.2">
      <c r="A1763">
        <v>835002</v>
      </c>
      <c r="B1763" t="s">
        <v>2385</v>
      </c>
      <c r="C1763" t="s">
        <v>4226</v>
      </c>
      <c r="D1763" t="s">
        <v>2390</v>
      </c>
      <c r="E1763" t="s">
        <v>288</v>
      </c>
      <c r="F1763" t="s">
        <v>69</v>
      </c>
      <c r="G1763" t="s">
        <v>128</v>
      </c>
      <c r="H1763">
        <v>-476</v>
      </c>
      <c r="I1763">
        <v>-476</v>
      </c>
      <c r="J1763">
        <v>-476</v>
      </c>
      <c r="K1763">
        <v>-476</v>
      </c>
      <c r="L1763">
        <v>-476</v>
      </c>
      <c r="M1763">
        <v>-476</v>
      </c>
      <c r="N1763">
        <v>-476</v>
      </c>
      <c r="O1763">
        <v>-476</v>
      </c>
      <c r="P1763">
        <v>-476</v>
      </c>
      <c r="Q1763">
        <v>-476</v>
      </c>
      <c r="R1763">
        <v>-476</v>
      </c>
      <c r="S1763">
        <v>-476</v>
      </c>
      <c r="T1763">
        <v>-476</v>
      </c>
      <c r="U1763">
        <v>-476</v>
      </c>
      <c r="V1763">
        <v>-476</v>
      </c>
      <c r="W1763">
        <v>-476</v>
      </c>
      <c r="X1763">
        <v>-476</v>
      </c>
      <c r="Y1763">
        <v>-476</v>
      </c>
      <c r="Z1763">
        <v>-476</v>
      </c>
      <c r="AA1763">
        <v>-476</v>
      </c>
      <c r="AC1763" s="180" t="str">
        <f t="shared" si="98"/>
        <v>835002-TEBLK-XS</v>
      </c>
      <c r="AD1763" s="181">
        <f>IF(B1763="NET","",IF(B1763="","",IFERROR(VLOOKUP(AC1763,EAN!$A:$B,2,FALSE),"MANGLER - MÅ OPPDATERE EAN-FANEN")))</f>
        <v>7048652490322</v>
      </c>
      <c r="AE1763" s="180">
        <f t="shared" si="96"/>
        <v>-476</v>
      </c>
      <c r="AF1763" s="180">
        <f t="shared" si="97"/>
        <v>-476</v>
      </c>
      <c r="AH1763" s="133" t="str">
        <f>IF(B1763="NET","",IFERROR(VLOOKUP(AD1763,'2) Order Form'!$W$9:$W$684,1,FALSE),"Ikke med I order form"))</f>
        <v>Ikke med I order form</v>
      </c>
    </row>
    <row r="1764" spans="1:34" x14ac:dyDescent="0.2">
      <c r="A1764">
        <v>835002</v>
      </c>
      <c r="B1764" t="s">
        <v>2385</v>
      </c>
      <c r="C1764" t="s">
        <v>4226</v>
      </c>
      <c r="D1764" t="s">
        <v>291</v>
      </c>
      <c r="E1764" t="s">
        <v>288</v>
      </c>
      <c r="F1764" t="s">
        <v>8</v>
      </c>
      <c r="G1764" t="s">
        <v>128</v>
      </c>
      <c r="H1764">
        <v>-736</v>
      </c>
      <c r="I1764">
        <v>-736</v>
      </c>
      <c r="J1764">
        <v>-736</v>
      </c>
      <c r="K1764">
        <v>-736</v>
      </c>
      <c r="L1764">
        <v>-736</v>
      </c>
      <c r="M1764">
        <v>-736</v>
      </c>
      <c r="N1764">
        <v>-736</v>
      </c>
      <c r="O1764">
        <v>-736</v>
      </c>
      <c r="P1764">
        <v>-736</v>
      </c>
      <c r="Q1764">
        <v>-736</v>
      </c>
      <c r="R1764">
        <v>-736</v>
      </c>
      <c r="S1764">
        <v>-736</v>
      </c>
      <c r="T1764">
        <v>-736</v>
      </c>
      <c r="U1764">
        <v>-736</v>
      </c>
      <c r="V1764">
        <v>-736</v>
      </c>
      <c r="W1764">
        <v>-736</v>
      </c>
      <c r="X1764">
        <v>-736</v>
      </c>
      <c r="Y1764">
        <v>-736</v>
      </c>
      <c r="Z1764">
        <v>-736</v>
      </c>
      <c r="AA1764">
        <v>-736</v>
      </c>
      <c r="AC1764" s="180" t="str">
        <f t="shared" si="98"/>
        <v>835002-TEBLK-S</v>
      </c>
      <c r="AD1764" s="181">
        <f>IF(B1764="NET","",IF(B1764="","",IFERROR(VLOOKUP(AC1764,EAN!$A:$B,2,FALSE),"MANGLER - MÅ OPPDATERE EAN-FANEN")))</f>
        <v>7048652490315</v>
      </c>
      <c r="AE1764" s="180">
        <f t="shared" si="96"/>
        <v>-736</v>
      </c>
      <c r="AF1764" s="180">
        <f t="shared" si="97"/>
        <v>-736</v>
      </c>
      <c r="AH1764" s="133" t="str">
        <f>IF(B1764="NET","",IFERROR(VLOOKUP(AD1764,'2) Order Form'!$W$9:$W$684,1,FALSE),"Ikke med I order form"))</f>
        <v>Ikke med I order form</v>
      </c>
    </row>
    <row r="1765" spans="1:34" x14ac:dyDescent="0.2">
      <c r="A1765" s="155">
        <v>835003</v>
      </c>
      <c r="B1765" t="s">
        <v>292</v>
      </c>
      <c r="H1765" s="155">
        <v>202137</v>
      </c>
      <c r="I1765" s="155">
        <v>202137</v>
      </c>
      <c r="J1765" s="155">
        <v>202137</v>
      </c>
      <c r="K1765" s="155">
        <v>202137</v>
      </c>
      <c r="L1765" s="155">
        <v>202137</v>
      </c>
      <c r="M1765" s="155">
        <v>202137</v>
      </c>
      <c r="N1765" s="155">
        <v>202137</v>
      </c>
      <c r="O1765" s="155">
        <v>202137</v>
      </c>
      <c r="P1765" s="155">
        <v>202137</v>
      </c>
      <c r="Q1765" s="155">
        <v>202137</v>
      </c>
      <c r="R1765" s="155">
        <v>202137</v>
      </c>
      <c r="S1765" s="155">
        <v>202137</v>
      </c>
      <c r="T1765" s="155">
        <v>202137</v>
      </c>
      <c r="U1765" s="155">
        <v>202137</v>
      </c>
      <c r="V1765" s="155">
        <v>202137</v>
      </c>
      <c r="W1765" s="155">
        <v>202137</v>
      </c>
      <c r="X1765" s="155">
        <v>202137</v>
      </c>
      <c r="Y1765" s="155">
        <v>202137</v>
      </c>
      <c r="Z1765" s="155">
        <v>202137</v>
      </c>
      <c r="AA1765" s="155">
        <v>202137</v>
      </c>
      <c r="AC1765" s="180" t="str">
        <f t="shared" si="98"/>
        <v>835003-</v>
      </c>
      <c r="AD1765" s="181" t="str">
        <f>IF(B1765="NET","",IF(B1765="","",IFERROR(VLOOKUP(AC1765,EAN!$A:$B,2,FALSE),"MANGLER - MÅ OPPDATERE EAN-FANEN")))</f>
        <v/>
      </c>
      <c r="AE1765" s="180">
        <f t="shared" si="96"/>
        <v>202137</v>
      </c>
      <c r="AF1765" s="180">
        <f t="shared" si="97"/>
        <v>202137</v>
      </c>
      <c r="AH1765" s="133" t="str">
        <f>IF(B1765="NET","",IFERROR(VLOOKUP(AD1765,'2) Order Form'!$W$9:$W$684,1,FALSE),"Ikke med I order form"))</f>
        <v/>
      </c>
    </row>
    <row r="1766" spans="1:34" x14ac:dyDescent="0.2">
      <c r="A1766">
        <v>835003</v>
      </c>
      <c r="B1766" t="s">
        <v>2391</v>
      </c>
      <c r="C1766" t="s">
        <v>4226</v>
      </c>
      <c r="D1766" t="s">
        <v>2383</v>
      </c>
      <c r="E1766" t="s">
        <v>2382</v>
      </c>
      <c r="F1766" t="s">
        <v>7</v>
      </c>
      <c r="G1766" t="s">
        <v>128</v>
      </c>
      <c r="H1766">
        <v>-14</v>
      </c>
      <c r="I1766">
        <v>-14</v>
      </c>
      <c r="J1766">
        <v>-14</v>
      </c>
      <c r="K1766">
        <v>-14</v>
      </c>
      <c r="L1766">
        <v>-14</v>
      </c>
      <c r="M1766">
        <v>-14</v>
      </c>
      <c r="N1766">
        <v>-14</v>
      </c>
      <c r="O1766">
        <v>-14</v>
      </c>
      <c r="P1766">
        <v>-14</v>
      </c>
      <c r="Q1766">
        <v>-14</v>
      </c>
      <c r="R1766">
        <v>-14</v>
      </c>
      <c r="S1766">
        <v>-14</v>
      </c>
      <c r="T1766">
        <v>-14</v>
      </c>
      <c r="U1766">
        <v>-14</v>
      </c>
      <c r="V1766">
        <v>-14</v>
      </c>
      <c r="W1766">
        <v>-14</v>
      </c>
      <c r="X1766">
        <v>-14</v>
      </c>
      <c r="Y1766">
        <v>-14</v>
      </c>
      <c r="Z1766">
        <v>-14</v>
      </c>
      <c r="AA1766">
        <v>-14</v>
      </c>
      <c r="AC1766" s="180" t="str">
        <f t="shared" si="98"/>
        <v>835003-TBSWT-M</v>
      </c>
      <c r="AD1766" s="181">
        <f>IF(B1766="NET","",IF(B1766="","",IFERROR(VLOOKUP(AC1766,EAN!$A:$B,2,FALSE),"MANGLER - MÅ OPPDATERE EAN-FANEN")))</f>
        <v>7048652193377</v>
      </c>
      <c r="AE1766" s="180">
        <f t="shared" si="96"/>
        <v>-14</v>
      </c>
      <c r="AF1766" s="180">
        <f t="shared" si="97"/>
        <v>-14</v>
      </c>
      <c r="AH1766" s="133" t="str">
        <f>IF(B1766="NET","",IFERROR(VLOOKUP(AD1766,'2) Order Form'!$W$9:$W$684,1,FALSE),"Ikke med I order form"))</f>
        <v>Ikke med I order form</v>
      </c>
    </row>
    <row r="1767" spans="1:34" x14ac:dyDescent="0.2">
      <c r="A1767">
        <v>835003</v>
      </c>
      <c r="B1767" t="s">
        <v>2391</v>
      </c>
      <c r="C1767" t="s">
        <v>4226</v>
      </c>
      <c r="D1767" t="s">
        <v>2384</v>
      </c>
      <c r="E1767" t="s">
        <v>2382</v>
      </c>
      <c r="F1767" t="s">
        <v>67</v>
      </c>
      <c r="G1767" t="s">
        <v>128</v>
      </c>
      <c r="H1767">
        <v>10</v>
      </c>
      <c r="I1767">
        <v>10</v>
      </c>
      <c r="J1767">
        <v>10</v>
      </c>
      <c r="K1767">
        <v>10</v>
      </c>
      <c r="L1767">
        <v>10</v>
      </c>
      <c r="M1767">
        <v>10</v>
      </c>
      <c r="N1767">
        <v>10</v>
      </c>
      <c r="O1767">
        <v>10</v>
      </c>
      <c r="P1767">
        <v>10</v>
      </c>
      <c r="Q1767">
        <v>10</v>
      </c>
      <c r="R1767">
        <v>10</v>
      </c>
      <c r="S1767">
        <v>10</v>
      </c>
      <c r="T1767">
        <v>10</v>
      </c>
      <c r="U1767">
        <v>10</v>
      </c>
      <c r="V1767">
        <v>10</v>
      </c>
      <c r="W1767">
        <v>10</v>
      </c>
      <c r="X1767">
        <v>10</v>
      </c>
      <c r="Y1767">
        <v>10</v>
      </c>
      <c r="Z1767">
        <v>10</v>
      </c>
      <c r="AA1767">
        <v>10</v>
      </c>
      <c r="AC1767" s="180" t="str">
        <f t="shared" si="98"/>
        <v>835003-TBSWT-L</v>
      </c>
      <c r="AD1767" s="181">
        <f>IF(B1767="NET","",IF(B1767="","",IFERROR(VLOOKUP(AC1767,EAN!$A:$B,2,FALSE),"MANGLER - MÅ OPPDATERE EAN-FANEN")))</f>
        <v>7048652193360</v>
      </c>
      <c r="AE1767" s="180">
        <f t="shared" si="96"/>
        <v>10</v>
      </c>
      <c r="AF1767" s="180">
        <f t="shared" si="97"/>
        <v>10</v>
      </c>
      <c r="AH1767" s="133" t="str">
        <f>IF(B1767="NET","",IFERROR(VLOOKUP(AD1767,'2) Order Form'!$W$9:$W$684,1,FALSE),"Ikke med I order form"))</f>
        <v>Ikke med I order form</v>
      </c>
    </row>
    <row r="1768" spans="1:34" x14ac:dyDescent="0.2">
      <c r="A1768">
        <v>835003</v>
      </c>
      <c r="B1768" t="s">
        <v>2391</v>
      </c>
      <c r="C1768" t="s">
        <v>4226</v>
      </c>
      <c r="D1768" t="s">
        <v>2392</v>
      </c>
      <c r="E1768" t="s">
        <v>2382</v>
      </c>
      <c r="F1768" t="s">
        <v>68</v>
      </c>
      <c r="G1768" t="s">
        <v>128</v>
      </c>
      <c r="H1768">
        <v>170</v>
      </c>
      <c r="I1768">
        <v>170</v>
      </c>
      <c r="J1768">
        <v>170</v>
      </c>
      <c r="K1768">
        <v>170</v>
      </c>
      <c r="L1768">
        <v>170</v>
      </c>
      <c r="M1768">
        <v>170</v>
      </c>
      <c r="N1768">
        <v>170</v>
      </c>
      <c r="O1768">
        <v>170</v>
      </c>
      <c r="P1768">
        <v>170</v>
      </c>
      <c r="Q1768">
        <v>170</v>
      </c>
      <c r="R1768">
        <v>170</v>
      </c>
      <c r="S1768">
        <v>170</v>
      </c>
      <c r="T1768">
        <v>170</v>
      </c>
      <c r="U1768">
        <v>170</v>
      </c>
      <c r="V1768">
        <v>170</v>
      </c>
      <c r="W1768">
        <v>170</v>
      </c>
      <c r="X1768">
        <v>170</v>
      </c>
      <c r="Y1768">
        <v>170</v>
      </c>
      <c r="Z1768">
        <v>170</v>
      </c>
      <c r="AA1768">
        <v>170</v>
      </c>
      <c r="AC1768" s="180" t="str">
        <f t="shared" si="98"/>
        <v>835003-TBSWT-XL</v>
      </c>
      <c r="AD1768" s="181">
        <f>IF(B1768="NET","",IF(B1768="","",IFERROR(VLOOKUP(AC1768,EAN!$A:$B,2,FALSE),"MANGLER - MÅ OPPDATERE EAN-FANEN")))</f>
        <v>7048652193384</v>
      </c>
      <c r="AE1768" s="180">
        <f t="shared" si="96"/>
        <v>170</v>
      </c>
      <c r="AF1768" s="180">
        <f t="shared" si="97"/>
        <v>170</v>
      </c>
      <c r="AH1768" s="133" t="str">
        <f>IF(B1768="NET","",IFERROR(VLOOKUP(AD1768,'2) Order Form'!$W$9:$W$684,1,FALSE),"Ikke med I order form"))</f>
        <v>Ikke med I order form</v>
      </c>
    </row>
    <row r="1769" spans="1:34" x14ac:dyDescent="0.2">
      <c r="A1769" s="155">
        <v>835004</v>
      </c>
      <c r="B1769" t="s">
        <v>292</v>
      </c>
      <c r="H1769" s="155">
        <v>202137</v>
      </c>
      <c r="I1769" s="155">
        <v>202137</v>
      </c>
      <c r="J1769" s="155">
        <v>202137</v>
      </c>
      <c r="K1769" s="155">
        <v>202137</v>
      </c>
      <c r="L1769" s="155">
        <v>202137</v>
      </c>
      <c r="M1769" s="155">
        <v>202137</v>
      </c>
      <c r="N1769" s="155">
        <v>202137</v>
      </c>
      <c r="O1769" s="155">
        <v>202137</v>
      </c>
      <c r="P1769" s="155">
        <v>202137</v>
      </c>
      <c r="Q1769" s="155">
        <v>202137</v>
      </c>
      <c r="R1769" s="155">
        <v>202137</v>
      </c>
      <c r="S1769" s="155">
        <v>202137</v>
      </c>
      <c r="T1769" s="155">
        <v>202137</v>
      </c>
      <c r="U1769" s="155">
        <v>202137</v>
      </c>
      <c r="V1769" s="155">
        <v>202137</v>
      </c>
      <c r="W1769" s="155">
        <v>202137</v>
      </c>
      <c r="X1769" s="155">
        <v>202137</v>
      </c>
      <c r="Y1769" s="155">
        <v>202137</v>
      </c>
      <c r="Z1769" s="155">
        <v>202137</v>
      </c>
      <c r="AA1769" s="155">
        <v>202137</v>
      </c>
      <c r="AC1769" s="180" t="str">
        <f t="shared" si="98"/>
        <v>835004-</v>
      </c>
      <c r="AD1769" s="181" t="str">
        <f>IF(B1769="NET","",IF(B1769="","",IFERROR(VLOOKUP(AC1769,EAN!$A:$B,2,FALSE),"MANGLER - MÅ OPPDATERE EAN-FANEN")))</f>
        <v/>
      </c>
      <c r="AE1769" s="180">
        <f t="shared" si="96"/>
        <v>202137</v>
      </c>
      <c r="AF1769" s="180">
        <f t="shared" si="97"/>
        <v>202137</v>
      </c>
      <c r="AH1769" s="133" t="str">
        <f>IF(B1769="NET","",IFERROR(VLOOKUP(AD1769,'2) Order Form'!$W$9:$W$684,1,FALSE),"Ikke med I order form"))</f>
        <v/>
      </c>
    </row>
    <row r="1770" spans="1:34" x14ac:dyDescent="0.2">
      <c r="A1770">
        <v>835004</v>
      </c>
      <c r="B1770" t="s">
        <v>2393</v>
      </c>
      <c r="C1770" t="s">
        <v>4226</v>
      </c>
      <c r="D1770" t="s">
        <v>2394</v>
      </c>
      <c r="E1770" t="s">
        <v>2382</v>
      </c>
      <c r="F1770" t="s">
        <v>69</v>
      </c>
      <c r="G1770" t="s">
        <v>128</v>
      </c>
      <c r="H1770">
        <v>-6</v>
      </c>
      <c r="I1770">
        <v>-6</v>
      </c>
      <c r="J1770">
        <v>-6</v>
      </c>
      <c r="K1770">
        <v>-6</v>
      </c>
      <c r="L1770">
        <v>-6</v>
      </c>
      <c r="M1770">
        <v>-6</v>
      </c>
      <c r="N1770">
        <v>-6</v>
      </c>
      <c r="O1770">
        <v>-6</v>
      </c>
      <c r="P1770">
        <v>-6</v>
      </c>
      <c r="Q1770">
        <v>-6</v>
      </c>
      <c r="R1770">
        <v>-6</v>
      </c>
      <c r="S1770">
        <v>-6</v>
      </c>
      <c r="T1770">
        <v>-6</v>
      </c>
      <c r="U1770">
        <v>-6</v>
      </c>
      <c r="V1770">
        <v>-6</v>
      </c>
      <c r="W1770">
        <v>-6</v>
      </c>
      <c r="X1770">
        <v>-6</v>
      </c>
      <c r="Y1770">
        <v>-6</v>
      </c>
      <c r="Z1770">
        <v>-6</v>
      </c>
      <c r="AA1770">
        <v>-6</v>
      </c>
      <c r="AC1770" s="180" t="str">
        <f t="shared" si="98"/>
        <v>835004-TBSWT-XS</v>
      </c>
      <c r="AD1770" s="181">
        <f>IF(B1770="NET","",IF(B1770="","",IFERROR(VLOOKUP(AC1770,EAN!$A:$B,2,FALSE),"MANGLER - MÅ OPPDATERE EAN-FANEN")))</f>
        <v>7048652193407</v>
      </c>
      <c r="AE1770" s="180">
        <f t="shared" si="96"/>
        <v>-6</v>
      </c>
      <c r="AF1770" s="180">
        <f t="shared" si="97"/>
        <v>-6</v>
      </c>
      <c r="AH1770" s="133" t="str">
        <f>IF(B1770="NET","",IFERROR(VLOOKUP(AD1770,'2) Order Form'!$W$9:$W$684,1,FALSE),"Ikke med I order form"))</f>
        <v>Ikke med I order form</v>
      </c>
    </row>
    <row r="1771" spans="1:34" x14ac:dyDescent="0.2">
      <c r="A1771">
        <v>835004</v>
      </c>
      <c r="B1771" t="s">
        <v>2393</v>
      </c>
      <c r="C1771" t="s">
        <v>4226</v>
      </c>
      <c r="D1771" t="s">
        <v>2381</v>
      </c>
      <c r="E1771" t="s">
        <v>2382</v>
      </c>
      <c r="F1771" t="s">
        <v>8</v>
      </c>
      <c r="G1771" t="s">
        <v>128</v>
      </c>
      <c r="H1771">
        <v>-17</v>
      </c>
      <c r="I1771">
        <v>-17</v>
      </c>
      <c r="J1771">
        <v>-17</v>
      </c>
      <c r="K1771">
        <v>-17</v>
      </c>
      <c r="L1771">
        <v>-17</v>
      </c>
      <c r="M1771">
        <v>-17</v>
      </c>
      <c r="N1771">
        <v>-17</v>
      </c>
      <c r="O1771">
        <v>-17</v>
      </c>
      <c r="P1771">
        <v>-17</v>
      </c>
      <c r="Q1771">
        <v>-17</v>
      </c>
      <c r="R1771">
        <v>-17</v>
      </c>
      <c r="S1771">
        <v>-17</v>
      </c>
      <c r="T1771">
        <v>-17</v>
      </c>
      <c r="U1771">
        <v>-17</v>
      </c>
      <c r="V1771">
        <v>-17</v>
      </c>
      <c r="W1771">
        <v>-17</v>
      </c>
      <c r="X1771">
        <v>-17</v>
      </c>
      <c r="Y1771">
        <v>-17</v>
      </c>
      <c r="Z1771">
        <v>-17</v>
      </c>
      <c r="AA1771">
        <v>-17</v>
      </c>
      <c r="AC1771" s="180" t="str">
        <f t="shared" si="98"/>
        <v>835004-TBSWT-S</v>
      </c>
      <c r="AD1771" s="181">
        <f>IF(B1771="NET","",IF(B1771="","",IFERROR(VLOOKUP(AC1771,EAN!$A:$B,2,FALSE),"MANGLER - MÅ OPPDATERE EAN-FANEN")))</f>
        <v>7048652193391</v>
      </c>
      <c r="AE1771" s="180">
        <f t="shared" si="96"/>
        <v>-17</v>
      </c>
      <c r="AF1771" s="180">
        <f t="shared" si="97"/>
        <v>-17</v>
      </c>
      <c r="AH1771" s="133" t="str">
        <f>IF(B1771="NET","",IFERROR(VLOOKUP(AD1771,'2) Order Form'!$W$9:$W$684,1,FALSE),"Ikke med I order form"))</f>
        <v>Ikke med I order form</v>
      </c>
    </row>
    <row r="1772" spans="1:34" x14ac:dyDescent="0.2">
      <c r="A1772" s="155">
        <v>835006</v>
      </c>
      <c r="B1772" t="s">
        <v>292</v>
      </c>
      <c r="H1772" s="155">
        <v>202137</v>
      </c>
      <c r="I1772" s="155">
        <v>202137</v>
      </c>
      <c r="J1772" s="155">
        <v>202137</v>
      </c>
      <c r="K1772" s="155">
        <v>202137</v>
      </c>
      <c r="L1772" s="155">
        <v>202137</v>
      </c>
      <c r="M1772" s="155">
        <v>202137</v>
      </c>
      <c r="N1772" s="155">
        <v>202137</v>
      </c>
      <c r="O1772" s="155">
        <v>202137</v>
      </c>
      <c r="P1772" s="155">
        <v>202137</v>
      </c>
      <c r="Q1772" s="155">
        <v>202137</v>
      </c>
      <c r="R1772" s="155">
        <v>202137</v>
      </c>
      <c r="S1772" s="155">
        <v>202137</v>
      </c>
      <c r="T1772" s="155">
        <v>202137</v>
      </c>
      <c r="U1772" s="155">
        <v>202137</v>
      </c>
      <c r="V1772" s="155">
        <v>202137</v>
      </c>
      <c r="W1772" s="155">
        <v>202137</v>
      </c>
      <c r="X1772" s="155">
        <v>202137</v>
      </c>
      <c r="Y1772" s="155">
        <v>202137</v>
      </c>
      <c r="Z1772" s="155">
        <v>202137</v>
      </c>
      <c r="AA1772" s="155">
        <v>202137</v>
      </c>
      <c r="AC1772" s="180" t="str">
        <f t="shared" si="98"/>
        <v>835006-</v>
      </c>
      <c r="AD1772" s="181" t="str">
        <f>IF(B1772="NET","",IF(B1772="","",IFERROR(VLOOKUP(AC1772,EAN!$A:$B,2,FALSE),"MANGLER - MÅ OPPDATERE EAN-FANEN")))</f>
        <v/>
      </c>
      <c r="AE1772" s="180">
        <f t="shared" si="96"/>
        <v>202137</v>
      </c>
      <c r="AF1772" s="180">
        <f t="shared" si="97"/>
        <v>202137</v>
      </c>
      <c r="AH1772" s="133" t="str">
        <f>IF(B1772="NET","",IFERROR(VLOOKUP(AD1772,'2) Order Form'!$W$9:$W$684,1,FALSE),"Ikke med I order form"))</f>
        <v/>
      </c>
    </row>
    <row r="1773" spans="1:34" x14ac:dyDescent="0.2">
      <c r="A1773">
        <v>835006</v>
      </c>
      <c r="B1773" t="s">
        <v>2395</v>
      </c>
      <c r="C1773" t="s">
        <v>4226</v>
      </c>
      <c r="D1773" t="s">
        <v>291</v>
      </c>
      <c r="E1773" t="s">
        <v>288</v>
      </c>
      <c r="F1773" t="s">
        <v>8</v>
      </c>
      <c r="G1773" t="s">
        <v>128</v>
      </c>
      <c r="H1773">
        <v>-146</v>
      </c>
      <c r="I1773">
        <v>-146</v>
      </c>
      <c r="J1773">
        <v>-146</v>
      </c>
      <c r="K1773">
        <v>-146</v>
      </c>
      <c r="L1773">
        <v>-146</v>
      </c>
      <c r="M1773">
        <v>-146</v>
      </c>
      <c r="N1773">
        <v>-146</v>
      </c>
      <c r="O1773">
        <v>-146</v>
      </c>
      <c r="P1773">
        <v>-146</v>
      </c>
      <c r="Q1773">
        <v>-146</v>
      </c>
      <c r="R1773">
        <v>-146</v>
      </c>
      <c r="S1773">
        <v>-146</v>
      </c>
      <c r="T1773">
        <v>-146</v>
      </c>
      <c r="U1773">
        <v>-146</v>
      </c>
      <c r="V1773">
        <v>-146</v>
      </c>
      <c r="W1773">
        <v>-146</v>
      </c>
      <c r="X1773">
        <v>-146</v>
      </c>
      <c r="Y1773">
        <v>-146</v>
      </c>
      <c r="Z1773">
        <v>-146</v>
      </c>
      <c r="AA1773">
        <v>-146</v>
      </c>
      <c r="AC1773" s="180" t="str">
        <f t="shared" si="98"/>
        <v>835006-TEBLK-S</v>
      </c>
      <c r="AD1773" s="181">
        <f>IF(B1773="NET","",IF(B1773="","",IFERROR(VLOOKUP(AC1773,EAN!$A:$B,2,FALSE),"MANGLER - MÅ OPPDATERE EAN-FANEN")))</f>
        <v>7048652193438</v>
      </c>
      <c r="AE1773" s="180">
        <f t="shared" si="96"/>
        <v>-146</v>
      </c>
      <c r="AF1773" s="180">
        <f t="shared" si="97"/>
        <v>-146</v>
      </c>
      <c r="AH1773" s="133" t="str">
        <f>IF(B1773="NET","",IFERROR(VLOOKUP(AD1773,'2) Order Form'!$W$9:$W$684,1,FALSE),"Ikke med I order form"))</f>
        <v>Ikke med I order form</v>
      </c>
    </row>
    <row r="1774" spans="1:34" x14ac:dyDescent="0.2">
      <c r="A1774">
        <v>835006</v>
      </c>
      <c r="B1774" t="s">
        <v>2395</v>
      </c>
      <c r="C1774" t="s">
        <v>4226</v>
      </c>
      <c r="D1774" t="s">
        <v>289</v>
      </c>
      <c r="E1774" t="s">
        <v>288</v>
      </c>
      <c r="F1774" t="s">
        <v>7</v>
      </c>
      <c r="G1774" t="s">
        <v>128</v>
      </c>
      <c r="H1774">
        <v>-315</v>
      </c>
      <c r="I1774">
        <v>-315</v>
      </c>
      <c r="J1774">
        <v>-315</v>
      </c>
      <c r="K1774">
        <v>-315</v>
      </c>
      <c r="L1774">
        <v>-315</v>
      </c>
      <c r="M1774">
        <v>-315</v>
      </c>
      <c r="N1774">
        <v>-315</v>
      </c>
      <c r="O1774">
        <v>-315</v>
      </c>
      <c r="P1774">
        <v>-315</v>
      </c>
      <c r="Q1774">
        <v>-315</v>
      </c>
      <c r="R1774">
        <v>-315</v>
      </c>
      <c r="S1774">
        <v>-315</v>
      </c>
      <c r="T1774">
        <v>-315</v>
      </c>
      <c r="U1774">
        <v>-315</v>
      </c>
      <c r="V1774">
        <v>-315</v>
      </c>
      <c r="W1774">
        <v>-315</v>
      </c>
      <c r="X1774">
        <v>-315</v>
      </c>
      <c r="Y1774">
        <v>-315</v>
      </c>
      <c r="Z1774">
        <v>-315</v>
      </c>
      <c r="AA1774">
        <v>-315</v>
      </c>
      <c r="AC1774" s="180" t="str">
        <f t="shared" si="98"/>
        <v>835006-TEBLK-M</v>
      </c>
      <c r="AD1774" s="181">
        <f>IF(B1774="NET","",IF(B1774="","",IFERROR(VLOOKUP(AC1774,EAN!$A:$B,2,FALSE),"MANGLER - MÅ OPPDATERE EAN-FANEN")))</f>
        <v>7048652193421</v>
      </c>
      <c r="AE1774" s="180">
        <f t="shared" si="96"/>
        <v>-315</v>
      </c>
      <c r="AF1774" s="180">
        <f t="shared" si="97"/>
        <v>-315</v>
      </c>
      <c r="AH1774" s="133" t="str">
        <f>IF(B1774="NET","",IFERROR(VLOOKUP(AD1774,'2) Order Form'!$W$9:$W$684,1,FALSE),"Ikke med I order form"))</f>
        <v>Ikke med I order form</v>
      </c>
    </row>
    <row r="1775" spans="1:34" x14ac:dyDescent="0.2">
      <c r="A1775">
        <v>835006</v>
      </c>
      <c r="B1775" t="s">
        <v>2395</v>
      </c>
      <c r="C1775" t="s">
        <v>4226</v>
      </c>
      <c r="D1775" t="s">
        <v>290</v>
      </c>
      <c r="E1775" t="s">
        <v>288</v>
      </c>
      <c r="F1775" t="s">
        <v>67</v>
      </c>
      <c r="G1775" t="s">
        <v>128</v>
      </c>
      <c r="H1775">
        <v>-334</v>
      </c>
      <c r="I1775">
        <v>-334</v>
      </c>
      <c r="J1775">
        <v>-334</v>
      </c>
      <c r="K1775">
        <v>-334</v>
      </c>
      <c r="L1775">
        <v>-334</v>
      </c>
      <c r="M1775">
        <v>-334</v>
      </c>
      <c r="N1775">
        <v>-334</v>
      </c>
      <c r="O1775">
        <v>-334</v>
      </c>
      <c r="P1775">
        <v>-334</v>
      </c>
      <c r="Q1775">
        <v>-334</v>
      </c>
      <c r="R1775">
        <v>-334</v>
      </c>
      <c r="S1775">
        <v>-334</v>
      </c>
      <c r="T1775">
        <v>-334</v>
      </c>
      <c r="U1775">
        <v>-334</v>
      </c>
      <c r="V1775">
        <v>-334</v>
      </c>
      <c r="W1775">
        <v>-334</v>
      </c>
      <c r="X1775">
        <v>-334</v>
      </c>
      <c r="Y1775">
        <v>-334</v>
      </c>
      <c r="Z1775">
        <v>-334</v>
      </c>
      <c r="AA1775">
        <v>-334</v>
      </c>
      <c r="AC1775" s="180" t="str">
        <f t="shared" si="98"/>
        <v>835006-TEBLK-L</v>
      </c>
      <c r="AD1775" s="181">
        <f>IF(B1775="NET","",IF(B1775="","",IFERROR(VLOOKUP(AC1775,EAN!$A:$B,2,FALSE),"MANGLER - MÅ OPPDATERE EAN-FANEN")))</f>
        <v>7048652193414</v>
      </c>
      <c r="AE1775" s="180">
        <f t="shared" si="96"/>
        <v>-334</v>
      </c>
      <c r="AF1775" s="180">
        <f t="shared" si="97"/>
        <v>-334</v>
      </c>
      <c r="AH1775" s="133" t="str">
        <f>IF(B1775="NET","",IFERROR(VLOOKUP(AD1775,'2) Order Form'!$W$9:$W$684,1,FALSE),"Ikke med I order form"))</f>
        <v>Ikke med I order form</v>
      </c>
    </row>
    <row r="1776" spans="1:34" x14ac:dyDescent="0.2">
      <c r="A1776">
        <v>835006</v>
      </c>
      <c r="B1776" t="s">
        <v>2395</v>
      </c>
      <c r="C1776" t="s">
        <v>4226</v>
      </c>
      <c r="D1776" t="s">
        <v>2379</v>
      </c>
      <c r="E1776" t="s">
        <v>288</v>
      </c>
      <c r="F1776" t="s">
        <v>68</v>
      </c>
      <c r="G1776" t="s">
        <v>128</v>
      </c>
      <c r="H1776">
        <v>-96</v>
      </c>
      <c r="I1776">
        <v>-96</v>
      </c>
      <c r="J1776">
        <v>-96</v>
      </c>
      <c r="K1776">
        <v>-96</v>
      </c>
      <c r="L1776">
        <v>-96</v>
      </c>
      <c r="M1776">
        <v>-96</v>
      </c>
      <c r="N1776">
        <v>-96</v>
      </c>
      <c r="O1776">
        <v>-96</v>
      </c>
      <c r="P1776">
        <v>-96</v>
      </c>
      <c r="Q1776">
        <v>-96</v>
      </c>
      <c r="R1776">
        <v>-96</v>
      </c>
      <c r="S1776">
        <v>-96</v>
      </c>
      <c r="T1776">
        <v>-96</v>
      </c>
      <c r="U1776">
        <v>-96</v>
      </c>
      <c r="V1776">
        <v>-96</v>
      </c>
      <c r="W1776">
        <v>-96</v>
      </c>
      <c r="X1776">
        <v>-96</v>
      </c>
      <c r="Y1776">
        <v>-96</v>
      </c>
      <c r="Z1776">
        <v>-96</v>
      </c>
      <c r="AA1776">
        <v>-96</v>
      </c>
      <c r="AC1776" s="180" t="str">
        <f t="shared" si="98"/>
        <v>835006-TEBLK-XL</v>
      </c>
      <c r="AD1776" s="181">
        <f>IF(B1776="NET","",IF(B1776="","",IFERROR(VLOOKUP(AC1776,EAN!$A:$B,2,FALSE),"MANGLER - MÅ OPPDATERE EAN-FANEN")))</f>
        <v>7048652193445</v>
      </c>
      <c r="AE1776" s="180">
        <f t="shared" si="96"/>
        <v>-96</v>
      </c>
      <c r="AF1776" s="180">
        <f t="shared" si="97"/>
        <v>-96</v>
      </c>
      <c r="AH1776" s="133" t="str">
        <f>IF(B1776="NET","",IFERROR(VLOOKUP(AD1776,'2) Order Form'!$W$9:$W$684,1,FALSE),"Ikke med I order form"))</f>
        <v>Ikke med I order form</v>
      </c>
    </row>
    <row r="1777" spans="1:34" x14ac:dyDescent="0.2">
      <c r="A1777" s="155">
        <v>835009</v>
      </c>
      <c r="B1777" t="s">
        <v>292</v>
      </c>
      <c r="H1777" s="155">
        <v>202137</v>
      </c>
      <c r="I1777" s="155">
        <v>202137</v>
      </c>
      <c r="J1777" s="155">
        <v>202137</v>
      </c>
      <c r="K1777" s="155">
        <v>202137</v>
      </c>
      <c r="L1777" s="155">
        <v>202137</v>
      </c>
      <c r="M1777" s="155">
        <v>202137</v>
      </c>
      <c r="N1777" s="155">
        <v>202137</v>
      </c>
      <c r="O1777" s="155">
        <v>202137</v>
      </c>
      <c r="P1777" s="155">
        <v>202137</v>
      </c>
      <c r="Q1777" s="155">
        <v>202137</v>
      </c>
      <c r="R1777" s="155">
        <v>202137</v>
      </c>
      <c r="S1777" s="155">
        <v>202137</v>
      </c>
      <c r="T1777" s="155">
        <v>202137</v>
      </c>
      <c r="U1777" s="155">
        <v>202137</v>
      </c>
      <c r="V1777" s="155">
        <v>202137</v>
      </c>
      <c r="W1777" s="155">
        <v>202137</v>
      </c>
      <c r="X1777" s="155">
        <v>202137</v>
      </c>
      <c r="Y1777" s="155">
        <v>202137</v>
      </c>
      <c r="Z1777" s="155">
        <v>202137</v>
      </c>
      <c r="AA1777" s="155">
        <v>202137</v>
      </c>
      <c r="AC1777" s="180" t="str">
        <f t="shared" si="98"/>
        <v>835009-</v>
      </c>
      <c r="AD1777" s="181" t="str">
        <f>IF(B1777="NET","",IF(B1777="","",IFERROR(VLOOKUP(AC1777,EAN!$A:$B,2,FALSE),"MANGLER - MÅ OPPDATERE EAN-FANEN")))</f>
        <v/>
      </c>
      <c r="AE1777" s="180">
        <f t="shared" si="96"/>
        <v>202137</v>
      </c>
      <c r="AF1777" s="180">
        <f t="shared" si="97"/>
        <v>202137</v>
      </c>
      <c r="AH1777" s="133" t="str">
        <f>IF(B1777="NET","",IFERROR(VLOOKUP(AD1777,'2) Order Form'!$W$9:$W$684,1,FALSE),"Ikke med I order form"))</f>
        <v/>
      </c>
    </row>
    <row r="1778" spans="1:34" x14ac:dyDescent="0.2">
      <c r="A1778">
        <v>835009</v>
      </c>
      <c r="B1778" t="s">
        <v>813</v>
      </c>
      <c r="C1778" t="s">
        <v>4226</v>
      </c>
      <c r="D1778" t="s">
        <v>142</v>
      </c>
      <c r="E1778" t="s">
        <v>94</v>
      </c>
      <c r="F1778" t="s">
        <v>8</v>
      </c>
      <c r="G1778" t="s">
        <v>128</v>
      </c>
      <c r="H1778">
        <v>5</v>
      </c>
      <c r="I1778">
        <v>5</v>
      </c>
      <c r="J1778">
        <v>5</v>
      </c>
      <c r="K1778">
        <v>5</v>
      </c>
      <c r="L1778">
        <v>5</v>
      </c>
      <c r="M1778">
        <v>5</v>
      </c>
      <c r="N1778">
        <v>5</v>
      </c>
      <c r="O1778">
        <v>5</v>
      </c>
      <c r="P1778">
        <v>5</v>
      </c>
      <c r="Q1778">
        <v>5</v>
      </c>
      <c r="R1778">
        <v>5</v>
      </c>
      <c r="S1778">
        <v>5</v>
      </c>
      <c r="T1778">
        <v>5</v>
      </c>
      <c r="U1778">
        <v>5</v>
      </c>
      <c r="V1778">
        <v>5</v>
      </c>
      <c r="W1778">
        <v>5</v>
      </c>
      <c r="X1778">
        <v>5</v>
      </c>
      <c r="Y1778">
        <v>5</v>
      </c>
      <c r="Z1778">
        <v>5</v>
      </c>
      <c r="AA1778">
        <v>5</v>
      </c>
      <c r="AC1778" s="180" t="str">
        <f t="shared" si="98"/>
        <v>835009-BLACK-S</v>
      </c>
      <c r="AD1778" s="181">
        <f>IF(B1778="NET","",IF(B1778="","",IFERROR(VLOOKUP(AC1778,EAN!$A:$B,2,FALSE),"MANGLER - MÅ OPPDATERE EAN-FANEN")))</f>
        <v>7048652327239</v>
      </c>
      <c r="AE1778" s="180">
        <f t="shared" si="96"/>
        <v>5</v>
      </c>
      <c r="AF1778" s="180">
        <f t="shared" si="97"/>
        <v>5</v>
      </c>
      <c r="AH1778" s="133">
        <f>IF(B1778="NET","",IFERROR(VLOOKUP(AD1778,'2) Order Form'!$W$9:$W$684,1,FALSE),"Ikke med I order form"))</f>
        <v>7048652327239</v>
      </c>
    </row>
    <row r="1779" spans="1:34" x14ac:dyDescent="0.2">
      <c r="A1779">
        <v>835009</v>
      </c>
      <c r="B1779" t="s">
        <v>813</v>
      </c>
      <c r="C1779" t="s">
        <v>4226</v>
      </c>
      <c r="D1779" t="s">
        <v>143</v>
      </c>
      <c r="E1779" t="s">
        <v>94</v>
      </c>
      <c r="F1779" t="s">
        <v>7</v>
      </c>
      <c r="G1779" t="s">
        <v>128</v>
      </c>
      <c r="H1779">
        <v>24</v>
      </c>
      <c r="I1779">
        <v>24</v>
      </c>
      <c r="J1779">
        <v>24</v>
      </c>
      <c r="K1779">
        <v>24</v>
      </c>
      <c r="L1779">
        <v>24</v>
      </c>
      <c r="M1779">
        <v>24</v>
      </c>
      <c r="N1779">
        <v>24</v>
      </c>
      <c r="O1779">
        <v>24</v>
      </c>
      <c r="P1779">
        <v>24</v>
      </c>
      <c r="Q1779">
        <v>24</v>
      </c>
      <c r="R1779">
        <v>24</v>
      </c>
      <c r="S1779">
        <v>24</v>
      </c>
      <c r="T1779">
        <v>24</v>
      </c>
      <c r="U1779">
        <v>24</v>
      </c>
      <c r="V1779">
        <v>24</v>
      </c>
      <c r="W1779">
        <v>24</v>
      </c>
      <c r="X1779">
        <v>24</v>
      </c>
      <c r="Y1779">
        <v>24</v>
      </c>
      <c r="Z1779">
        <v>24</v>
      </c>
      <c r="AA1779">
        <v>24</v>
      </c>
      <c r="AC1779" s="180" t="str">
        <f t="shared" si="98"/>
        <v>835009-BLACK-M</v>
      </c>
      <c r="AD1779" s="181">
        <f>IF(B1779="NET","",IF(B1779="","",IFERROR(VLOOKUP(AC1779,EAN!$A:$B,2,FALSE),"MANGLER - MÅ OPPDATERE EAN-FANEN")))</f>
        <v>7048652327222</v>
      </c>
      <c r="AE1779" s="180">
        <f t="shared" si="96"/>
        <v>24</v>
      </c>
      <c r="AF1779" s="180">
        <f t="shared" si="97"/>
        <v>24</v>
      </c>
      <c r="AH1779" s="133">
        <f>IF(B1779="NET","",IFERROR(VLOOKUP(AD1779,'2) Order Form'!$W$9:$W$684,1,FALSE),"Ikke med I order form"))</f>
        <v>7048652327222</v>
      </c>
    </row>
    <row r="1780" spans="1:34" x14ac:dyDescent="0.2">
      <c r="A1780">
        <v>835009</v>
      </c>
      <c r="B1780" t="s">
        <v>813</v>
      </c>
      <c r="C1780" t="s">
        <v>4226</v>
      </c>
      <c r="D1780" t="s">
        <v>144</v>
      </c>
      <c r="E1780" t="s">
        <v>94</v>
      </c>
      <c r="F1780" t="s">
        <v>67</v>
      </c>
      <c r="G1780" t="s">
        <v>128</v>
      </c>
      <c r="H1780">
        <v>22</v>
      </c>
      <c r="I1780">
        <v>22</v>
      </c>
      <c r="J1780">
        <v>22</v>
      </c>
      <c r="K1780">
        <v>22</v>
      </c>
      <c r="L1780">
        <v>22</v>
      </c>
      <c r="M1780">
        <v>22</v>
      </c>
      <c r="N1780">
        <v>22</v>
      </c>
      <c r="O1780">
        <v>22</v>
      </c>
      <c r="P1780">
        <v>22</v>
      </c>
      <c r="Q1780">
        <v>22</v>
      </c>
      <c r="R1780">
        <v>22</v>
      </c>
      <c r="S1780">
        <v>22</v>
      </c>
      <c r="T1780">
        <v>22</v>
      </c>
      <c r="U1780">
        <v>22</v>
      </c>
      <c r="V1780">
        <v>22</v>
      </c>
      <c r="W1780">
        <v>22</v>
      </c>
      <c r="X1780">
        <v>22</v>
      </c>
      <c r="Y1780">
        <v>22</v>
      </c>
      <c r="Z1780">
        <v>22</v>
      </c>
      <c r="AA1780">
        <v>22</v>
      </c>
      <c r="AC1780" s="180" t="str">
        <f t="shared" si="98"/>
        <v>835009-BLACK-L</v>
      </c>
      <c r="AD1780" s="181">
        <f>IF(B1780="NET","",IF(B1780="","",IFERROR(VLOOKUP(AC1780,EAN!$A:$B,2,FALSE),"MANGLER - MÅ OPPDATERE EAN-FANEN")))</f>
        <v>7048652327215</v>
      </c>
      <c r="AE1780" s="180">
        <f t="shared" si="96"/>
        <v>22</v>
      </c>
      <c r="AF1780" s="180">
        <f t="shared" si="97"/>
        <v>22</v>
      </c>
      <c r="AH1780" s="133">
        <f>IF(B1780="NET","",IFERROR(VLOOKUP(AD1780,'2) Order Form'!$W$9:$W$684,1,FALSE),"Ikke med I order form"))</f>
        <v>7048652327215</v>
      </c>
    </row>
    <row r="1781" spans="1:34" x14ac:dyDescent="0.2">
      <c r="A1781">
        <v>835009</v>
      </c>
      <c r="B1781" t="s">
        <v>813</v>
      </c>
      <c r="C1781" t="s">
        <v>4226</v>
      </c>
      <c r="D1781" t="s">
        <v>145</v>
      </c>
      <c r="E1781" t="s">
        <v>94</v>
      </c>
      <c r="F1781" t="s">
        <v>68</v>
      </c>
      <c r="G1781" t="s">
        <v>128</v>
      </c>
      <c r="H1781">
        <v>2</v>
      </c>
      <c r="I1781">
        <v>2</v>
      </c>
      <c r="J1781">
        <v>2</v>
      </c>
      <c r="K1781">
        <v>2</v>
      </c>
      <c r="L1781">
        <v>2</v>
      </c>
      <c r="M1781">
        <v>2</v>
      </c>
      <c r="N1781">
        <v>2</v>
      </c>
      <c r="O1781">
        <v>2</v>
      </c>
      <c r="P1781">
        <v>2</v>
      </c>
      <c r="Q1781">
        <v>2</v>
      </c>
      <c r="R1781">
        <v>2</v>
      </c>
      <c r="S1781">
        <v>2</v>
      </c>
      <c r="T1781">
        <v>2</v>
      </c>
      <c r="U1781">
        <v>2</v>
      </c>
      <c r="V1781">
        <v>2</v>
      </c>
      <c r="W1781">
        <v>2</v>
      </c>
      <c r="X1781">
        <v>2</v>
      </c>
      <c r="Y1781">
        <v>2</v>
      </c>
      <c r="Z1781">
        <v>2</v>
      </c>
      <c r="AA1781">
        <v>2</v>
      </c>
      <c r="AC1781" s="180" t="str">
        <f t="shared" si="98"/>
        <v>835009-BLACK-XL</v>
      </c>
      <c r="AD1781" s="181">
        <f>IF(B1781="NET","",IF(B1781="","",IFERROR(VLOOKUP(AC1781,EAN!$A:$B,2,FALSE),"MANGLER - MÅ OPPDATERE EAN-FANEN")))</f>
        <v>7048652327246</v>
      </c>
      <c r="AE1781" s="180">
        <f t="shared" si="96"/>
        <v>2</v>
      </c>
      <c r="AF1781" s="180">
        <f t="shared" si="97"/>
        <v>2</v>
      </c>
      <c r="AH1781" s="133">
        <f>IF(B1781="NET","",IFERROR(VLOOKUP(AD1781,'2) Order Form'!$W$9:$W$684,1,FALSE),"Ikke med I order form"))</f>
        <v>7048652327246</v>
      </c>
    </row>
    <row r="1782" spans="1:34" x14ac:dyDescent="0.2">
      <c r="A1782" s="155">
        <v>835010</v>
      </c>
      <c r="B1782" t="s">
        <v>292</v>
      </c>
      <c r="H1782" s="155">
        <v>202137</v>
      </c>
      <c r="I1782" s="155">
        <v>202137</v>
      </c>
      <c r="J1782" s="155">
        <v>202137</v>
      </c>
      <c r="K1782" s="155">
        <v>202137</v>
      </c>
      <c r="L1782" s="155">
        <v>202137</v>
      </c>
      <c r="M1782" s="155">
        <v>202137</v>
      </c>
      <c r="N1782" s="155">
        <v>202137</v>
      </c>
      <c r="O1782" s="155">
        <v>202137</v>
      </c>
      <c r="P1782" s="155">
        <v>202137</v>
      </c>
      <c r="Q1782" s="155">
        <v>202137</v>
      </c>
      <c r="R1782" s="155">
        <v>202137</v>
      </c>
      <c r="S1782" s="155">
        <v>202137</v>
      </c>
      <c r="T1782" s="155">
        <v>202137</v>
      </c>
      <c r="U1782" s="155">
        <v>202137</v>
      </c>
      <c r="V1782" s="155">
        <v>202137</v>
      </c>
      <c r="W1782" s="155">
        <v>202137</v>
      </c>
      <c r="X1782" s="155">
        <v>202137</v>
      </c>
      <c r="Y1782" s="155">
        <v>202137</v>
      </c>
      <c r="Z1782" s="155">
        <v>202137</v>
      </c>
      <c r="AA1782" s="155">
        <v>202137</v>
      </c>
      <c r="AC1782" s="180" t="str">
        <f t="shared" si="98"/>
        <v>835010-</v>
      </c>
      <c r="AD1782" s="181" t="str">
        <f>IF(B1782="NET","",IF(B1782="","",IFERROR(VLOOKUP(AC1782,EAN!$A:$B,2,FALSE),"MANGLER - MÅ OPPDATERE EAN-FANEN")))</f>
        <v/>
      </c>
      <c r="AE1782" s="180">
        <f t="shared" si="96"/>
        <v>202137</v>
      </c>
      <c r="AF1782" s="180">
        <f t="shared" si="97"/>
        <v>202137</v>
      </c>
      <c r="AH1782" s="133" t="str">
        <f>IF(B1782="NET","",IFERROR(VLOOKUP(AD1782,'2) Order Form'!$W$9:$W$684,1,FALSE),"Ikke med I order form"))</f>
        <v/>
      </c>
    </row>
    <row r="1783" spans="1:34" x14ac:dyDescent="0.2">
      <c r="A1783">
        <v>835010</v>
      </c>
      <c r="B1783" t="s">
        <v>814</v>
      </c>
      <c r="C1783" t="s">
        <v>4226</v>
      </c>
      <c r="D1783" t="s">
        <v>143</v>
      </c>
      <c r="E1783" t="s">
        <v>94</v>
      </c>
      <c r="F1783" t="s">
        <v>7</v>
      </c>
      <c r="G1783" t="s">
        <v>128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C1783" s="180" t="str">
        <f t="shared" si="98"/>
        <v>835010-BLACK-M</v>
      </c>
      <c r="AD1783" s="181">
        <f>IF(B1783="NET","",IF(B1783="","",IFERROR(VLOOKUP(AC1783,EAN!$A:$B,2,FALSE),"MANGLER - MÅ OPPDATERE EAN-FANEN")))</f>
        <v>7048652327277</v>
      </c>
      <c r="AE1783" s="180">
        <f t="shared" si="96"/>
        <v>0</v>
      </c>
      <c r="AF1783" s="180">
        <f t="shared" si="97"/>
        <v>0</v>
      </c>
      <c r="AH1783" s="133">
        <f>IF(B1783="NET","",IFERROR(VLOOKUP(AD1783,'2) Order Form'!$W$9:$W$684,1,FALSE),"Ikke med I order form"))</f>
        <v>7048652327277</v>
      </c>
    </row>
    <row r="1784" spans="1:34" x14ac:dyDescent="0.2">
      <c r="A1784">
        <v>835010</v>
      </c>
      <c r="B1784" t="s">
        <v>814</v>
      </c>
      <c r="C1784" t="s">
        <v>4226</v>
      </c>
      <c r="D1784" t="s">
        <v>144</v>
      </c>
      <c r="E1784" t="s">
        <v>94</v>
      </c>
      <c r="F1784" t="s">
        <v>67</v>
      </c>
      <c r="G1784" t="s">
        <v>128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C1784" s="180" t="str">
        <f t="shared" si="98"/>
        <v>835010-BLACK-L</v>
      </c>
      <c r="AD1784" s="181">
        <f>IF(B1784="NET","",IF(B1784="","",IFERROR(VLOOKUP(AC1784,EAN!$A:$B,2,FALSE),"MANGLER - MÅ OPPDATERE EAN-FANEN")))</f>
        <v>7048652327260</v>
      </c>
      <c r="AE1784" s="180">
        <f t="shared" si="96"/>
        <v>0</v>
      </c>
      <c r="AF1784" s="180">
        <f t="shared" si="97"/>
        <v>0</v>
      </c>
      <c r="AH1784" s="133">
        <f>IF(B1784="NET","",IFERROR(VLOOKUP(AD1784,'2) Order Form'!$W$9:$W$684,1,FALSE),"Ikke med I order form"))</f>
        <v>7048652327260</v>
      </c>
    </row>
    <row r="1785" spans="1:34" x14ac:dyDescent="0.2">
      <c r="A1785">
        <v>835010</v>
      </c>
      <c r="B1785" t="s">
        <v>814</v>
      </c>
      <c r="C1785" t="s">
        <v>4226</v>
      </c>
      <c r="D1785" t="s">
        <v>145</v>
      </c>
      <c r="E1785" t="s">
        <v>94</v>
      </c>
      <c r="F1785" t="s">
        <v>68</v>
      </c>
      <c r="G1785" t="s">
        <v>128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C1785" s="180" t="str">
        <f t="shared" si="98"/>
        <v>835010-BLACK-XL</v>
      </c>
      <c r="AD1785" s="181">
        <f>IF(B1785="NET","",IF(B1785="","",IFERROR(VLOOKUP(AC1785,EAN!$A:$B,2,FALSE),"MANGLER - MÅ OPPDATERE EAN-FANEN")))</f>
        <v>7048652327284</v>
      </c>
      <c r="AE1785" s="180">
        <f t="shared" si="96"/>
        <v>0</v>
      </c>
      <c r="AF1785" s="180">
        <f t="shared" si="97"/>
        <v>0</v>
      </c>
      <c r="AH1785" s="133">
        <f>IF(B1785="NET","",IFERROR(VLOOKUP(AD1785,'2) Order Form'!$W$9:$W$684,1,FALSE),"Ikke med I order form"))</f>
        <v>7048652327284</v>
      </c>
    </row>
    <row r="1786" spans="1:34" x14ac:dyDescent="0.2">
      <c r="A1786" s="155">
        <v>835011</v>
      </c>
      <c r="B1786" t="s">
        <v>292</v>
      </c>
      <c r="H1786" s="155">
        <v>202137</v>
      </c>
      <c r="I1786" s="155">
        <v>202137</v>
      </c>
      <c r="J1786" s="155">
        <v>202137</v>
      </c>
      <c r="K1786" s="155">
        <v>202137</v>
      </c>
      <c r="L1786" s="155">
        <v>202137</v>
      </c>
      <c r="M1786" s="155">
        <v>202137</v>
      </c>
      <c r="N1786" s="155">
        <v>202137</v>
      </c>
      <c r="O1786" s="155">
        <v>202137</v>
      </c>
      <c r="P1786" s="155">
        <v>202137</v>
      </c>
      <c r="Q1786" s="155">
        <v>202137</v>
      </c>
      <c r="R1786" s="155">
        <v>202137</v>
      </c>
      <c r="S1786" s="155">
        <v>202137</v>
      </c>
      <c r="T1786" s="155">
        <v>202137</v>
      </c>
      <c r="U1786" s="155">
        <v>202137</v>
      </c>
      <c r="V1786" s="155">
        <v>202137</v>
      </c>
      <c r="W1786" s="155">
        <v>202137</v>
      </c>
      <c r="X1786" s="155">
        <v>202137</v>
      </c>
      <c r="Y1786" s="155">
        <v>202137</v>
      </c>
      <c r="Z1786" s="155">
        <v>202137</v>
      </c>
      <c r="AA1786" s="155">
        <v>202137</v>
      </c>
      <c r="AC1786" s="180" t="str">
        <f t="shared" si="98"/>
        <v>835011-</v>
      </c>
      <c r="AD1786" s="181" t="str">
        <f>IF(B1786="NET","",IF(B1786="","",IFERROR(VLOOKUP(AC1786,EAN!$A:$B,2,FALSE),"MANGLER - MÅ OPPDATERE EAN-FANEN")))</f>
        <v/>
      </c>
      <c r="AE1786" s="180">
        <f t="shared" si="96"/>
        <v>202137</v>
      </c>
      <c r="AF1786" s="180">
        <f t="shared" si="97"/>
        <v>202137</v>
      </c>
      <c r="AH1786" s="133" t="str">
        <f>IF(B1786="NET","",IFERROR(VLOOKUP(AD1786,'2) Order Form'!$W$9:$W$684,1,FALSE),"Ikke med I order form"))</f>
        <v/>
      </c>
    </row>
    <row r="1787" spans="1:34" x14ac:dyDescent="0.2">
      <c r="A1787">
        <v>835011</v>
      </c>
      <c r="B1787" t="s">
        <v>815</v>
      </c>
      <c r="C1787" t="s">
        <v>4226</v>
      </c>
      <c r="D1787" t="s">
        <v>146</v>
      </c>
      <c r="E1787" t="s">
        <v>94</v>
      </c>
      <c r="F1787" t="s">
        <v>69</v>
      </c>
      <c r="G1787" t="s">
        <v>128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C1787" s="180" t="str">
        <f t="shared" si="98"/>
        <v>835011-BLACK-XS</v>
      </c>
      <c r="AD1787" s="181">
        <f>IF(B1787="NET","",IF(B1787="","",IFERROR(VLOOKUP(AC1787,EAN!$A:$B,2,FALSE),"MANGLER - MÅ OPPDATERE EAN-FANEN")))</f>
        <v>7048652326980</v>
      </c>
      <c r="AE1787" s="180">
        <f t="shared" si="96"/>
        <v>0</v>
      </c>
      <c r="AF1787" s="180">
        <f t="shared" si="97"/>
        <v>0</v>
      </c>
      <c r="AH1787" s="133">
        <f>IF(B1787="NET","",IFERROR(VLOOKUP(AD1787,'2) Order Form'!$W$9:$W$684,1,FALSE),"Ikke med I order form"))</f>
        <v>7048652326980</v>
      </c>
    </row>
    <row r="1788" spans="1:34" x14ac:dyDescent="0.2">
      <c r="A1788">
        <v>835011</v>
      </c>
      <c r="B1788" t="s">
        <v>815</v>
      </c>
      <c r="C1788" t="s">
        <v>4226</v>
      </c>
      <c r="D1788" t="s">
        <v>142</v>
      </c>
      <c r="E1788" t="s">
        <v>94</v>
      </c>
      <c r="F1788" t="s">
        <v>8</v>
      </c>
      <c r="G1788" t="s">
        <v>128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C1788" s="180" t="str">
        <f t="shared" si="98"/>
        <v>835011-BLACK-S</v>
      </c>
      <c r="AD1788" s="181">
        <f>IF(B1788="NET","",IF(B1788="","",IFERROR(VLOOKUP(AC1788,EAN!$A:$B,2,FALSE),"MANGLER - MÅ OPPDATERE EAN-FANEN")))</f>
        <v>7048652326966</v>
      </c>
      <c r="AE1788" s="180">
        <f t="shared" si="96"/>
        <v>0</v>
      </c>
      <c r="AF1788" s="180">
        <f t="shared" si="97"/>
        <v>0</v>
      </c>
      <c r="AH1788" s="133">
        <f>IF(B1788="NET","",IFERROR(VLOOKUP(AD1788,'2) Order Form'!$W$9:$W$684,1,FALSE),"Ikke med I order form"))</f>
        <v>7048652326966</v>
      </c>
    </row>
    <row r="1789" spans="1:34" x14ac:dyDescent="0.2">
      <c r="A1789">
        <v>835011</v>
      </c>
      <c r="B1789" t="s">
        <v>815</v>
      </c>
      <c r="C1789" t="s">
        <v>4226</v>
      </c>
      <c r="D1789" t="s">
        <v>143</v>
      </c>
      <c r="E1789" t="s">
        <v>94</v>
      </c>
      <c r="F1789" t="s">
        <v>7</v>
      </c>
      <c r="G1789" t="s">
        <v>128</v>
      </c>
      <c r="H1789">
        <v>9</v>
      </c>
      <c r="I1789">
        <v>9</v>
      </c>
      <c r="J1789">
        <v>9</v>
      </c>
      <c r="K1789">
        <v>9</v>
      </c>
      <c r="L1789">
        <v>9</v>
      </c>
      <c r="M1789">
        <v>9</v>
      </c>
      <c r="N1789">
        <v>9</v>
      </c>
      <c r="O1789">
        <v>9</v>
      </c>
      <c r="P1789">
        <v>9</v>
      </c>
      <c r="Q1789">
        <v>9</v>
      </c>
      <c r="R1789">
        <v>9</v>
      </c>
      <c r="S1789">
        <v>9</v>
      </c>
      <c r="T1789">
        <v>9</v>
      </c>
      <c r="U1789">
        <v>9</v>
      </c>
      <c r="V1789">
        <v>9</v>
      </c>
      <c r="W1789">
        <v>9</v>
      </c>
      <c r="X1789">
        <v>9</v>
      </c>
      <c r="Y1789">
        <v>9</v>
      </c>
      <c r="Z1789">
        <v>9</v>
      </c>
      <c r="AA1789">
        <v>9</v>
      </c>
      <c r="AC1789" s="180" t="str">
        <f t="shared" si="98"/>
        <v>835011-BLACK-M</v>
      </c>
      <c r="AD1789" s="181">
        <f>IF(B1789="NET","",IF(B1789="","",IFERROR(VLOOKUP(AC1789,EAN!$A:$B,2,FALSE),"MANGLER - MÅ OPPDATERE EAN-FANEN")))</f>
        <v>7048652326959</v>
      </c>
      <c r="AE1789" s="180">
        <f t="shared" si="96"/>
        <v>9</v>
      </c>
      <c r="AF1789" s="180">
        <f t="shared" si="97"/>
        <v>9</v>
      </c>
      <c r="AH1789" s="133">
        <f>IF(B1789="NET","",IFERROR(VLOOKUP(AD1789,'2) Order Form'!$W$9:$W$684,1,FALSE),"Ikke med I order form"))</f>
        <v>7048652326959</v>
      </c>
    </row>
    <row r="1790" spans="1:34" x14ac:dyDescent="0.2">
      <c r="A1790">
        <v>835011</v>
      </c>
      <c r="B1790" t="s">
        <v>815</v>
      </c>
      <c r="C1790" t="s">
        <v>4226</v>
      </c>
      <c r="D1790" t="s">
        <v>144</v>
      </c>
      <c r="E1790" t="s">
        <v>94</v>
      </c>
      <c r="F1790" t="s">
        <v>67</v>
      </c>
      <c r="G1790" t="s">
        <v>128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C1790" s="180" t="str">
        <f t="shared" si="98"/>
        <v>835011-BLACK-L</v>
      </c>
      <c r="AD1790" s="181">
        <f>IF(B1790="NET","",IF(B1790="","",IFERROR(VLOOKUP(AC1790,EAN!$A:$B,2,FALSE),"MANGLER - MÅ OPPDATERE EAN-FANEN")))</f>
        <v>7048652326942</v>
      </c>
      <c r="AE1790" s="180">
        <f t="shared" si="96"/>
        <v>0</v>
      </c>
      <c r="AF1790" s="180">
        <f t="shared" si="97"/>
        <v>0</v>
      </c>
      <c r="AH1790" s="133">
        <f>IF(B1790="NET","",IFERROR(VLOOKUP(AD1790,'2) Order Form'!$W$9:$W$684,1,FALSE),"Ikke med I order form"))</f>
        <v>7048652326942</v>
      </c>
    </row>
    <row r="1791" spans="1:34" x14ac:dyDescent="0.2">
      <c r="A1791">
        <v>835011</v>
      </c>
      <c r="B1791" t="s">
        <v>815</v>
      </c>
      <c r="C1791" t="s">
        <v>4226</v>
      </c>
      <c r="D1791" t="s">
        <v>145</v>
      </c>
      <c r="E1791" t="s">
        <v>94</v>
      </c>
      <c r="F1791" t="s">
        <v>68</v>
      </c>
      <c r="G1791" t="s">
        <v>128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C1791" s="180" t="str">
        <f t="shared" si="98"/>
        <v>835011-BLACK-XL</v>
      </c>
      <c r="AD1791" s="181">
        <f>IF(B1791="NET","",IF(B1791="","",IFERROR(VLOOKUP(AC1791,EAN!$A:$B,2,FALSE),"MANGLER - MÅ OPPDATERE EAN-FANEN")))</f>
        <v>7048652326973</v>
      </c>
      <c r="AE1791" s="180">
        <f t="shared" si="96"/>
        <v>0</v>
      </c>
      <c r="AF1791" s="180">
        <f t="shared" si="97"/>
        <v>0</v>
      </c>
      <c r="AH1791" s="133">
        <f>IF(B1791="NET","",IFERROR(VLOOKUP(AD1791,'2) Order Form'!$W$9:$W$684,1,FALSE),"Ikke med I order form"))</f>
        <v>7048652326973</v>
      </c>
    </row>
    <row r="1792" spans="1:34" x14ac:dyDescent="0.2">
      <c r="A1792" s="155">
        <v>835012</v>
      </c>
      <c r="B1792" t="s">
        <v>292</v>
      </c>
      <c r="H1792" s="155">
        <v>202137</v>
      </c>
      <c r="I1792" s="155">
        <v>202137</v>
      </c>
      <c r="J1792" s="155">
        <v>202137</v>
      </c>
      <c r="K1792" s="155">
        <v>202137</v>
      </c>
      <c r="L1792" s="155">
        <v>202137</v>
      </c>
      <c r="M1792" s="155">
        <v>202137</v>
      </c>
      <c r="N1792" s="155">
        <v>202137</v>
      </c>
      <c r="O1792" s="155">
        <v>202137</v>
      </c>
      <c r="P1792" s="155">
        <v>202137</v>
      </c>
      <c r="Q1792" s="155">
        <v>202137</v>
      </c>
      <c r="R1792" s="155">
        <v>202137</v>
      </c>
      <c r="S1792" s="155">
        <v>202137</v>
      </c>
      <c r="T1792" s="155">
        <v>202137</v>
      </c>
      <c r="U1792" s="155">
        <v>202137</v>
      </c>
      <c r="V1792" s="155">
        <v>202137</v>
      </c>
      <c r="W1792" s="155">
        <v>202137</v>
      </c>
      <c r="X1792" s="155">
        <v>202137</v>
      </c>
      <c r="Y1792" s="155">
        <v>202137</v>
      </c>
      <c r="Z1792" s="155">
        <v>202137</v>
      </c>
      <c r="AA1792" s="155">
        <v>202137</v>
      </c>
      <c r="AC1792" s="180" t="str">
        <f t="shared" si="98"/>
        <v>835012-</v>
      </c>
      <c r="AD1792" s="181" t="str">
        <f>IF(B1792="NET","",IF(B1792="","",IFERROR(VLOOKUP(AC1792,EAN!$A:$B,2,FALSE),"MANGLER - MÅ OPPDATERE EAN-FANEN")))</f>
        <v/>
      </c>
      <c r="AE1792" s="180">
        <f t="shared" si="96"/>
        <v>202137</v>
      </c>
      <c r="AF1792" s="180">
        <f t="shared" si="97"/>
        <v>202137</v>
      </c>
      <c r="AH1792" s="133" t="str">
        <f>IF(B1792="NET","",IFERROR(VLOOKUP(AD1792,'2) Order Form'!$W$9:$W$684,1,FALSE),"Ikke med I order form"))</f>
        <v/>
      </c>
    </row>
    <row r="1793" spans="1:34" x14ac:dyDescent="0.2">
      <c r="A1793">
        <v>835012</v>
      </c>
      <c r="B1793" t="s">
        <v>816</v>
      </c>
      <c r="C1793" t="s">
        <v>4226</v>
      </c>
      <c r="D1793" t="s">
        <v>146</v>
      </c>
      <c r="E1793" t="s">
        <v>94</v>
      </c>
      <c r="F1793" t="s">
        <v>69</v>
      </c>
      <c r="G1793" t="s">
        <v>128</v>
      </c>
      <c r="H1793">
        <v>18</v>
      </c>
      <c r="I1793">
        <v>18</v>
      </c>
      <c r="J1793">
        <v>18</v>
      </c>
      <c r="K1793">
        <v>18</v>
      </c>
      <c r="L1793">
        <v>18</v>
      </c>
      <c r="M1793">
        <v>18</v>
      </c>
      <c r="N1793">
        <v>18</v>
      </c>
      <c r="O1793">
        <v>18</v>
      </c>
      <c r="P1793">
        <v>18</v>
      </c>
      <c r="Q1793">
        <v>18</v>
      </c>
      <c r="R1793">
        <v>18</v>
      </c>
      <c r="S1793">
        <v>18</v>
      </c>
      <c r="T1793">
        <v>18</v>
      </c>
      <c r="U1793">
        <v>18</v>
      </c>
      <c r="V1793">
        <v>18</v>
      </c>
      <c r="W1793">
        <v>18</v>
      </c>
      <c r="X1793">
        <v>18</v>
      </c>
      <c r="Y1793">
        <v>18</v>
      </c>
      <c r="Z1793">
        <v>18</v>
      </c>
      <c r="AA1793">
        <v>18</v>
      </c>
      <c r="AC1793" s="180" t="str">
        <f t="shared" si="98"/>
        <v>835012-BLACK-XS</v>
      </c>
      <c r="AD1793" s="181">
        <f>IF(B1793="NET","",IF(B1793="","",IFERROR(VLOOKUP(AC1793,EAN!$A:$B,2,FALSE),"MANGLER - MÅ OPPDATERE EAN-FANEN")))</f>
        <v>7048652327031</v>
      </c>
      <c r="AE1793" s="180">
        <f t="shared" si="96"/>
        <v>18</v>
      </c>
      <c r="AF1793" s="180">
        <f t="shared" si="97"/>
        <v>18</v>
      </c>
      <c r="AH1793" s="133">
        <f>IF(B1793="NET","",IFERROR(VLOOKUP(AD1793,'2) Order Form'!$W$9:$W$684,1,FALSE),"Ikke med I order form"))</f>
        <v>7048652327031</v>
      </c>
    </row>
    <row r="1794" spans="1:34" x14ac:dyDescent="0.2">
      <c r="A1794">
        <v>835012</v>
      </c>
      <c r="B1794" t="s">
        <v>816</v>
      </c>
      <c r="C1794" t="s">
        <v>4226</v>
      </c>
      <c r="D1794" t="s">
        <v>142</v>
      </c>
      <c r="E1794" t="s">
        <v>94</v>
      </c>
      <c r="F1794" t="s">
        <v>8</v>
      </c>
      <c r="G1794" t="s">
        <v>128</v>
      </c>
      <c r="H1794">
        <v>6</v>
      </c>
      <c r="I1794">
        <v>6</v>
      </c>
      <c r="J1794">
        <v>6</v>
      </c>
      <c r="K1794">
        <v>6</v>
      </c>
      <c r="L1794">
        <v>6</v>
      </c>
      <c r="M1794">
        <v>6</v>
      </c>
      <c r="N1794">
        <v>6</v>
      </c>
      <c r="O1794">
        <v>6</v>
      </c>
      <c r="P1794">
        <v>6</v>
      </c>
      <c r="Q1794">
        <v>6</v>
      </c>
      <c r="R1794">
        <v>6</v>
      </c>
      <c r="S1794">
        <v>6</v>
      </c>
      <c r="T1794">
        <v>6</v>
      </c>
      <c r="U1794">
        <v>6</v>
      </c>
      <c r="V1794">
        <v>6</v>
      </c>
      <c r="W1794">
        <v>6</v>
      </c>
      <c r="X1794">
        <v>6</v>
      </c>
      <c r="Y1794">
        <v>6</v>
      </c>
      <c r="Z1794">
        <v>6</v>
      </c>
      <c r="AA1794">
        <v>6</v>
      </c>
      <c r="AC1794" s="180" t="str">
        <f t="shared" si="98"/>
        <v>835012-BLACK-S</v>
      </c>
      <c r="AD1794" s="181">
        <f>IF(B1794="NET","",IF(B1794="","",IFERROR(VLOOKUP(AC1794,EAN!$A:$B,2,FALSE),"MANGLER - MÅ OPPDATERE EAN-FANEN")))</f>
        <v>7048652327017</v>
      </c>
      <c r="AE1794" s="180">
        <f t="shared" si="96"/>
        <v>6</v>
      </c>
      <c r="AF1794" s="180">
        <f t="shared" si="97"/>
        <v>6</v>
      </c>
      <c r="AH1794" s="133">
        <f>IF(B1794="NET","",IFERROR(VLOOKUP(AD1794,'2) Order Form'!$W$9:$W$684,1,FALSE),"Ikke med I order form"))</f>
        <v>7048652327017</v>
      </c>
    </row>
    <row r="1795" spans="1:34" x14ac:dyDescent="0.2">
      <c r="A1795">
        <v>835012</v>
      </c>
      <c r="B1795" t="s">
        <v>816</v>
      </c>
      <c r="C1795" t="s">
        <v>4226</v>
      </c>
      <c r="D1795" t="s">
        <v>143</v>
      </c>
      <c r="E1795" t="s">
        <v>94</v>
      </c>
      <c r="F1795" t="s">
        <v>7</v>
      </c>
      <c r="G1795" t="s">
        <v>128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C1795" s="180" t="str">
        <f t="shared" si="98"/>
        <v>835012-BLACK-M</v>
      </c>
      <c r="AD1795" s="181">
        <f>IF(B1795="NET","",IF(B1795="","",IFERROR(VLOOKUP(AC1795,EAN!$A:$B,2,FALSE),"MANGLER - MÅ OPPDATERE EAN-FANEN")))</f>
        <v>7048652327000</v>
      </c>
      <c r="AE1795" s="180">
        <f t="shared" si="96"/>
        <v>0</v>
      </c>
      <c r="AF1795" s="180">
        <f t="shared" si="97"/>
        <v>0</v>
      </c>
      <c r="AH1795" s="133">
        <f>IF(B1795="NET","",IFERROR(VLOOKUP(AD1795,'2) Order Form'!$W$9:$W$684,1,FALSE),"Ikke med I order form"))</f>
        <v>7048652327000</v>
      </c>
    </row>
    <row r="1796" spans="1:34" x14ac:dyDescent="0.2">
      <c r="A1796">
        <v>835012</v>
      </c>
      <c r="B1796" t="s">
        <v>816</v>
      </c>
      <c r="C1796" t="s">
        <v>4226</v>
      </c>
      <c r="D1796" t="s">
        <v>144</v>
      </c>
      <c r="E1796" t="s">
        <v>94</v>
      </c>
      <c r="F1796" t="s">
        <v>67</v>
      </c>
      <c r="G1796" t="s">
        <v>128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C1796" s="180" t="str">
        <f t="shared" si="98"/>
        <v>835012-BLACK-L</v>
      </c>
      <c r="AD1796" s="181">
        <f>IF(B1796="NET","",IF(B1796="","",IFERROR(VLOOKUP(AC1796,EAN!$A:$B,2,FALSE),"MANGLER - MÅ OPPDATERE EAN-FANEN")))</f>
        <v>7048652326997</v>
      </c>
      <c r="AE1796" s="180">
        <f t="shared" si="96"/>
        <v>0</v>
      </c>
      <c r="AF1796" s="180">
        <f t="shared" si="97"/>
        <v>0</v>
      </c>
      <c r="AH1796" s="133">
        <f>IF(B1796="NET","",IFERROR(VLOOKUP(AD1796,'2) Order Form'!$W$9:$W$684,1,FALSE),"Ikke med I order form"))</f>
        <v>7048652326997</v>
      </c>
    </row>
    <row r="1797" spans="1:34" x14ac:dyDescent="0.2">
      <c r="A1797">
        <v>835012</v>
      </c>
      <c r="B1797" t="s">
        <v>816</v>
      </c>
      <c r="C1797" t="s">
        <v>4226</v>
      </c>
      <c r="D1797" t="s">
        <v>145</v>
      </c>
      <c r="E1797" t="s">
        <v>94</v>
      </c>
      <c r="F1797" t="s">
        <v>68</v>
      </c>
      <c r="G1797" t="s">
        <v>128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C1797" s="180" t="str">
        <f t="shared" si="98"/>
        <v>835012-BLACK-XL</v>
      </c>
      <c r="AD1797" s="181">
        <f>IF(B1797="NET","",IF(B1797="","",IFERROR(VLOOKUP(AC1797,EAN!$A:$B,2,FALSE),"MANGLER - MÅ OPPDATERE EAN-FANEN")))</f>
        <v>7048652327024</v>
      </c>
      <c r="AE1797" s="180">
        <f t="shared" si="96"/>
        <v>0</v>
      </c>
      <c r="AF1797" s="180">
        <f t="shared" si="97"/>
        <v>0</v>
      </c>
      <c r="AH1797" s="133">
        <f>IF(B1797="NET","",IFERROR(VLOOKUP(AD1797,'2) Order Form'!$W$9:$W$684,1,FALSE),"Ikke med I order form"))</f>
        <v>7048652327024</v>
      </c>
    </row>
    <row r="1798" spans="1:34" x14ac:dyDescent="0.2">
      <c r="A1798" s="155">
        <v>835013</v>
      </c>
      <c r="B1798" t="s">
        <v>292</v>
      </c>
      <c r="H1798" s="155">
        <v>202137</v>
      </c>
      <c r="I1798" s="155">
        <v>202137</v>
      </c>
      <c r="J1798" s="155">
        <v>202137</v>
      </c>
      <c r="K1798" s="155">
        <v>202137</v>
      </c>
      <c r="L1798" s="155">
        <v>202137</v>
      </c>
      <c r="M1798" s="155">
        <v>202137</v>
      </c>
      <c r="N1798" s="155">
        <v>202137</v>
      </c>
      <c r="O1798" s="155">
        <v>202137</v>
      </c>
      <c r="P1798" s="155">
        <v>202137</v>
      </c>
      <c r="Q1798" s="155">
        <v>202137</v>
      </c>
      <c r="R1798" s="155">
        <v>202137</v>
      </c>
      <c r="S1798" s="155">
        <v>202137</v>
      </c>
      <c r="T1798" s="155">
        <v>202137</v>
      </c>
      <c r="U1798" s="155">
        <v>202137</v>
      </c>
      <c r="V1798" s="155">
        <v>202137</v>
      </c>
      <c r="W1798" s="155">
        <v>202137</v>
      </c>
      <c r="X1798" s="155">
        <v>202137</v>
      </c>
      <c r="Y1798" s="155">
        <v>202137</v>
      </c>
      <c r="Z1798" s="155">
        <v>202137</v>
      </c>
      <c r="AA1798" s="155">
        <v>202137</v>
      </c>
      <c r="AC1798" s="180" t="str">
        <f t="shared" si="98"/>
        <v>835013-</v>
      </c>
      <c r="AD1798" s="181" t="str">
        <f>IF(B1798="NET","",IF(B1798="","",IFERROR(VLOOKUP(AC1798,EAN!$A:$B,2,FALSE),"MANGLER - MÅ OPPDATERE EAN-FANEN")))</f>
        <v/>
      </c>
      <c r="AE1798" s="180">
        <f t="shared" ref="AE1798:AE1861" si="99">H1798</f>
        <v>202137</v>
      </c>
      <c r="AF1798" s="180">
        <f t="shared" ref="AF1798:AF1861" si="100">AA1798</f>
        <v>202137</v>
      </c>
      <c r="AH1798" s="133" t="str">
        <f>IF(B1798="NET","",IFERROR(VLOOKUP(AD1798,'2) Order Form'!$W$9:$W$684,1,FALSE),"Ikke med I order form"))</f>
        <v/>
      </c>
    </row>
    <row r="1799" spans="1:34" x14ac:dyDescent="0.2">
      <c r="A1799">
        <v>835013</v>
      </c>
      <c r="B1799" t="s">
        <v>817</v>
      </c>
      <c r="C1799" t="s">
        <v>4226</v>
      </c>
      <c r="D1799" t="s">
        <v>146</v>
      </c>
      <c r="E1799" t="s">
        <v>94</v>
      </c>
      <c r="F1799" t="s">
        <v>69</v>
      </c>
      <c r="G1799" t="s">
        <v>128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C1799" s="180" t="str">
        <f t="shared" si="98"/>
        <v>835013-BLACK-XS</v>
      </c>
      <c r="AD1799" s="181">
        <f>IF(B1799="NET","",IF(B1799="","",IFERROR(VLOOKUP(AC1799,EAN!$A:$B,2,FALSE),"MANGLER - MÅ OPPDATERE EAN-FANEN")))</f>
        <v>7048652327086</v>
      </c>
      <c r="AE1799" s="180">
        <f t="shared" si="99"/>
        <v>0</v>
      </c>
      <c r="AF1799" s="180">
        <f t="shared" si="100"/>
        <v>0</v>
      </c>
      <c r="AH1799" s="133">
        <f>IF(B1799="NET","",IFERROR(VLOOKUP(AD1799,'2) Order Form'!$W$9:$W$684,1,FALSE),"Ikke med I order form"))</f>
        <v>7048652327086</v>
      </c>
    </row>
    <row r="1800" spans="1:34" x14ac:dyDescent="0.2">
      <c r="A1800">
        <v>835013</v>
      </c>
      <c r="B1800" t="s">
        <v>817</v>
      </c>
      <c r="C1800" t="s">
        <v>4226</v>
      </c>
      <c r="D1800" t="s">
        <v>142</v>
      </c>
      <c r="E1800" t="s">
        <v>94</v>
      </c>
      <c r="F1800" t="s">
        <v>8</v>
      </c>
      <c r="G1800" t="s">
        <v>128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C1800" s="180" t="str">
        <f t="shared" si="98"/>
        <v>835013-BLACK-S</v>
      </c>
      <c r="AD1800" s="181">
        <f>IF(B1800="NET","",IF(B1800="","",IFERROR(VLOOKUP(AC1800,EAN!$A:$B,2,FALSE),"MANGLER - MÅ OPPDATERE EAN-FANEN")))</f>
        <v>7048652327062</v>
      </c>
      <c r="AE1800" s="180">
        <f t="shared" si="99"/>
        <v>0</v>
      </c>
      <c r="AF1800" s="180">
        <f t="shared" si="100"/>
        <v>0</v>
      </c>
      <c r="AH1800" s="133">
        <f>IF(B1800="NET","",IFERROR(VLOOKUP(AD1800,'2) Order Form'!$W$9:$W$684,1,FALSE),"Ikke med I order form"))</f>
        <v>7048652327062</v>
      </c>
    </row>
    <row r="1801" spans="1:34" x14ac:dyDescent="0.2">
      <c r="A1801">
        <v>835013</v>
      </c>
      <c r="B1801" t="s">
        <v>817</v>
      </c>
      <c r="C1801" t="s">
        <v>4226</v>
      </c>
      <c r="D1801" t="s">
        <v>143</v>
      </c>
      <c r="E1801" t="s">
        <v>94</v>
      </c>
      <c r="F1801" t="s">
        <v>7</v>
      </c>
      <c r="G1801" t="s">
        <v>128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C1801" s="180" t="str">
        <f t="shared" si="98"/>
        <v>835013-BLACK-M</v>
      </c>
      <c r="AD1801" s="181">
        <f>IF(B1801="NET","",IF(B1801="","",IFERROR(VLOOKUP(AC1801,EAN!$A:$B,2,FALSE),"MANGLER - MÅ OPPDATERE EAN-FANEN")))</f>
        <v>7048652327055</v>
      </c>
      <c r="AE1801" s="180">
        <f t="shared" si="99"/>
        <v>0</v>
      </c>
      <c r="AF1801" s="180">
        <f t="shared" si="100"/>
        <v>0</v>
      </c>
      <c r="AH1801" s="133">
        <f>IF(B1801="NET","",IFERROR(VLOOKUP(AD1801,'2) Order Form'!$W$9:$W$684,1,FALSE),"Ikke med I order form"))</f>
        <v>7048652327055</v>
      </c>
    </row>
    <row r="1802" spans="1:34" x14ac:dyDescent="0.2">
      <c r="A1802">
        <v>835013</v>
      </c>
      <c r="B1802" t="s">
        <v>817</v>
      </c>
      <c r="C1802" t="s">
        <v>4226</v>
      </c>
      <c r="D1802" t="s">
        <v>144</v>
      </c>
      <c r="E1802" t="s">
        <v>94</v>
      </c>
      <c r="F1802" t="s">
        <v>67</v>
      </c>
      <c r="G1802" t="s">
        <v>128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C1802" s="180" t="str">
        <f t="shared" si="98"/>
        <v>835013-BLACK-L</v>
      </c>
      <c r="AD1802" s="181">
        <f>IF(B1802="NET","",IF(B1802="","",IFERROR(VLOOKUP(AC1802,EAN!$A:$B,2,FALSE),"MANGLER - MÅ OPPDATERE EAN-FANEN")))</f>
        <v>7048652327048</v>
      </c>
      <c r="AE1802" s="180">
        <f t="shared" si="99"/>
        <v>0</v>
      </c>
      <c r="AF1802" s="180">
        <f t="shared" si="100"/>
        <v>0</v>
      </c>
      <c r="AH1802" s="133">
        <f>IF(B1802="NET","",IFERROR(VLOOKUP(AD1802,'2) Order Form'!$W$9:$W$684,1,FALSE),"Ikke med I order form"))</f>
        <v>7048652327048</v>
      </c>
    </row>
    <row r="1803" spans="1:34" x14ac:dyDescent="0.2">
      <c r="A1803">
        <v>835013</v>
      </c>
      <c r="B1803" t="s">
        <v>817</v>
      </c>
      <c r="C1803" t="s">
        <v>4226</v>
      </c>
      <c r="D1803" t="s">
        <v>145</v>
      </c>
      <c r="E1803" t="s">
        <v>94</v>
      </c>
      <c r="F1803" t="s">
        <v>68</v>
      </c>
      <c r="G1803" t="s">
        <v>128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C1803" s="180" t="str">
        <f t="shared" si="98"/>
        <v>835013-BLACK-XL</v>
      </c>
      <c r="AD1803" s="181">
        <f>IF(B1803="NET","",IF(B1803="","",IFERROR(VLOOKUP(AC1803,EAN!$A:$B,2,FALSE),"MANGLER - MÅ OPPDATERE EAN-FANEN")))</f>
        <v>7048652327079</v>
      </c>
      <c r="AE1803" s="180">
        <f t="shared" si="99"/>
        <v>0</v>
      </c>
      <c r="AF1803" s="180">
        <f t="shared" si="100"/>
        <v>0</v>
      </c>
      <c r="AH1803" s="133">
        <f>IF(B1803="NET","",IFERROR(VLOOKUP(AD1803,'2) Order Form'!$W$9:$W$684,1,FALSE),"Ikke med I order form"))</f>
        <v>7048652327079</v>
      </c>
    </row>
    <row r="1804" spans="1:34" x14ac:dyDescent="0.2">
      <c r="A1804" s="155">
        <v>835014</v>
      </c>
      <c r="B1804" t="s">
        <v>292</v>
      </c>
      <c r="H1804" s="155">
        <v>202137</v>
      </c>
      <c r="I1804" s="155">
        <v>202137</v>
      </c>
      <c r="J1804" s="155">
        <v>202137</v>
      </c>
      <c r="K1804" s="155">
        <v>202137</v>
      </c>
      <c r="L1804" s="155">
        <v>202137</v>
      </c>
      <c r="M1804" s="155">
        <v>202137</v>
      </c>
      <c r="N1804" s="155">
        <v>202137</v>
      </c>
      <c r="O1804" s="155">
        <v>202137</v>
      </c>
      <c r="P1804" s="155">
        <v>202137</v>
      </c>
      <c r="Q1804" s="155">
        <v>202137</v>
      </c>
      <c r="R1804" s="155">
        <v>202137</v>
      </c>
      <c r="S1804" s="155">
        <v>202137</v>
      </c>
      <c r="T1804" s="155">
        <v>202137</v>
      </c>
      <c r="U1804" s="155">
        <v>202137</v>
      </c>
      <c r="V1804" s="155">
        <v>202137</v>
      </c>
      <c r="W1804" s="155">
        <v>202137</v>
      </c>
      <c r="X1804" s="155">
        <v>202137</v>
      </c>
      <c r="Y1804" s="155">
        <v>202137</v>
      </c>
      <c r="Z1804" s="155">
        <v>202137</v>
      </c>
      <c r="AA1804" s="155">
        <v>202137</v>
      </c>
      <c r="AC1804" s="180" t="str">
        <f t="shared" si="98"/>
        <v>835014-</v>
      </c>
      <c r="AD1804" s="181" t="str">
        <f>IF(B1804="NET","",IF(B1804="","",IFERROR(VLOOKUP(AC1804,EAN!$A:$B,2,FALSE),"MANGLER - MÅ OPPDATERE EAN-FANEN")))</f>
        <v/>
      </c>
      <c r="AE1804" s="180">
        <f t="shared" si="99"/>
        <v>202137</v>
      </c>
      <c r="AF1804" s="180">
        <f t="shared" si="100"/>
        <v>202137</v>
      </c>
      <c r="AH1804" s="133" t="str">
        <f>IF(B1804="NET","",IFERROR(VLOOKUP(AD1804,'2) Order Form'!$W$9:$W$684,1,FALSE),"Ikke med I order form"))</f>
        <v/>
      </c>
    </row>
    <row r="1805" spans="1:34" x14ac:dyDescent="0.2">
      <c r="A1805">
        <v>835014</v>
      </c>
      <c r="B1805" t="s">
        <v>818</v>
      </c>
      <c r="C1805" t="s">
        <v>4226</v>
      </c>
      <c r="D1805" t="s">
        <v>146</v>
      </c>
      <c r="E1805" t="s">
        <v>94</v>
      </c>
      <c r="F1805" t="s">
        <v>69</v>
      </c>
      <c r="G1805" t="s">
        <v>128</v>
      </c>
      <c r="H1805">
        <v>5</v>
      </c>
      <c r="I1805">
        <v>5</v>
      </c>
      <c r="J1805">
        <v>5</v>
      </c>
      <c r="K1805">
        <v>5</v>
      </c>
      <c r="L1805">
        <v>5</v>
      </c>
      <c r="M1805">
        <v>5</v>
      </c>
      <c r="N1805">
        <v>5</v>
      </c>
      <c r="O1805">
        <v>5</v>
      </c>
      <c r="P1805">
        <v>5</v>
      </c>
      <c r="Q1805">
        <v>5</v>
      </c>
      <c r="R1805">
        <v>5</v>
      </c>
      <c r="S1805">
        <v>5</v>
      </c>
      <c r="T1805">
        <v>5</v>
      </c>
      <c r="U1805">
        <v>5</v>
      </c>
      <c r="V1805">
        <v>5</v>
      </c>
      <c r="W1805">
        <v>5</v>
      </c>
      <c r="X1805">
        <v>5</v>
      </c>
      <c r="Y1805">
        <v>5</v>
      </c>
      <c r="Z1805">
        <v>5</v>
      </c>
      <c r="AA1805">
        <v>5</v>
      </c>
      <c r="AC1805" s="180" t="str">
        <f t="shared" si="98"/>
        <v>835014-BLACK-XS</v>
      </c>
      <c r="AD1805" s="181">
        <f>IF(B1805="NET","",IF(B1805="","",IFERROR(VLOOKUP(AC1805,EAN!$A:$B,2,FALSE),"MANGLER - MÅ OPPDATERE EAN-FANEN")))</f>
        <v>7048652327130</v>
      </c>
      <c r="AE1805" s="180">
        <f t="shared" si="99"/>
        <v>5</v>
      </c>
      <c r="AF1805" s="180">
        <f t="shared" si="100"/>
        <v>5</v>
      </c>
      <c r="AH1805" s="133">
        <f>IF(B1805="NET","",IFERROR(VLOOKUP(AD1805,'2) Order Form'!$W$9:$W$684,1,FALSE),"Ikke med I order form"))</f>
        <v>7048652327130</v>
      </c>
    </row>
    <row r="1806" spans="1:34" x14ac:dyDescent="0.2">
      <c r="A1806">
        <v>835014</v>
      </c>
      <c r="B1806" t="s">
        <v>818</v>
      </c>
      <c r="C1806" t="s">
        <v>4226</v>
      </c>
      <c r="D1806" t="s">
        <v>142</v>
      </c>
      <c r="E1806" t="s">
        <v>94</v>
      </c>
      <c r="F1806" t="s">
        <v>8</v>
      </c>
      <c r="G1806" t="s">
        <v>128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C1806" s="180" t="str">
        <f t="shared" si="98"/>
        <v>835014-BLACK-S</v>
      </c>
      <c r="AD1806" s="181">
        <f>IF(B1806="NET","",IF(B1806="","",IFERROR(VLOOKUP(AC1806,EAN!$A:$B,2,FALSE),"MANGLER - MÅ OPPDATERE EAN-FANEN")))</f>
        <v>7048652327116</v>
      </c>
      <c r="AE1806" s="180">
        <f t="shared" si="99"/>
        <v>0</v>
      </c>
      <c r="AF1806" s="180">
        <f t="shared" si="100"/>
        <v>0</v>
      </c>
      <c r="AH1806" s="133">
        <f>IF(B1806="NET","",IFERROR(VLOOKUP(AD1806,'2) Order Form'!$W$9:$W$684,1,FALSE),"Ikke med I order form"))</f>
        <v>7048652327116</v>
      </c>
    </row>
    <row r="1807" spans="1:34" x14ac:dyDescent="0.2">
      <c r="A1807">
        <v>835014</v>
      </c>
      <c r="B1807" t="s">
        <v>818</v>
      </c>
      <c r="C1807" t="s">
        <v>4226</v>
      </c>
      <c r="D1807" t="s">
        <v>143</v>
      </c>
      <c r="E1807" t="s">
        <v>94</v>
      </c>
      <c r="F1807" t="s">
        <v>7</v>
      </c>
      <c r="G1807" t="s">
        <v>128</v>
      </c>
      <c r="H1807">
        <v>7</v>
      </c>
      <c r="I1807">
        <v>7</v>
      </c>
      <c r="J1807">
        <v>7</v>
      </c>
      <c r="K1807">
        <v>7</v>
      </c>
      <c r="L1807">
        <v>7</v>
      </c>
      <c r="M1807">
        <v>7</v>
      </c>
      <c r="N1807">
        <v>7</v>
      </c>
      <c r="O1807">
        <v>7</v>
      </c>
      <c r="P1807">
        <v>7</v>
      </c>
      <c r="Q1807">
        <v>7</v>
      </c>
      <c r="R1807">
        <v>7</v>
      </c>
      <c r="S1807">
        <v>7</v>
      </c>
      <c r="T1807">
        <v>7</v>
      </c>
      <c r="U1807">
        <v>7</v>
      </c>
      <c r="V1807">
        <v>7</v>
      </c>
      <c r="W1807">
        <v>7</v>
      </c>
      <c r="X1807">
        <v>7</v>
      </c>
      <c r="Y1807">
        <v>7</v>
      </c>
      <c r="Z1807">
        <v>7</v>
      </c>
      <c r="AA1807">
        <v>7</v>
      </c>
      <c r="AC1807" s="180" t="str">
        <f t="shared" si="98"/>
        <v>835014-BLACK-M</v>
      </c>
      <c r="AD1807" s="181">
        <f>IF(B1807="NET","",IF(B1807="","",IFERROR(VLOOKUP(AC1807,EAN!$A:$B,2,FALSE),"MANGLER - MÅ OPPDATERE EAN-FANEN")))</f>
        <v>7048652327109</v>
      </c>
      <c r="AE1807" s="180">
        <f t="shared" si="99"/>
        <v>7</v>
      </c>
      <c r="AF1807" s="180">
        <f t="shared" si="100"/>
        <v>7</v>
      </c>
      <c r="AH1807" s="133">
        <f>IF(B1807="NET","",IFERROR(VLOOKUP(AD1807,'2) Order Form'!$W$9:$W$684,1,FALSE),"Ikke med I order form"))</f>
        <v>7048652327109</v>
      </c>
    </row>
    <row r="1808" spans="1:34" x14ac:dyDescent="0.2">
      <c r="A1808">
        <v>835014</v>
      </c>
      <c r="B1808" t="s">
        <v>818</v>
      </c>
      <c r="C1808" t="s">
        <v>4226</v>
      </c>
      <c r="D1808" t="s">
        <v>144</v>
      </c>
      <c r="E1808" t="s">
        <v>94</v>
      </c>
      <c r="F1808" t="s">
        <v>67</v>
      </c>
      <c r="G1808" t="s">
        <v>128</v>
      </c>
      <c r="H1808">
        <v>8</v>
      </c>
      <c r="I1808">
        <v>8</v>
      </c>
      <c r="J1808">
        <v>8</v>
      </c>
      <c r="K1808">
        <v>8</v>
      </c>
      <c r="L1808">
        <v>8</v>
      </c>
      <c r="M1808">
        <v>8</v>
      </c>
      <c r="N1808">
        <v>8</v>
      </c>
      <c r="O1808">
        <v>8</v>
      </c>
      <c r="P1808">
        <v>8</v>
      </c>
      <c r="Q1808">
        <v>8</v>
      </c>
      <c r="R1808">
        <v>8</v>
      </c>
      <c r="S1808">
        <v>8</v>
      </c>
      <c r="T1808">
        <v>8</v>
      </c>
      <c r="U1808">
        <v>8</v>
      </c>
      <c r="V1808">
        <v>8</v>
      </c>
      <c r="W1808">
        <v>8</v>
      </c>
      <c r="X1808">
        <v>8</v>
      </c>
      <c r="Y1808">
        <v>8</v>
      </c>
      <c r="Z1808">
        <v>8</v>
      </c>
      <c r="AA1808">
        <v>8</v>
      </c>
      <c r="AC1808" s="180" t="str">
        <f t="shared" si="98"/>
        <v>835014-BLACK-L</v>
      </c>
      <c r="AD1808" s="181">
        <f>IF(B1808="NET","",IF(B1808="","",IFERROR(VLOOKUP(AC1808,EAN!$A:$B,2,FALSE),"MANGLER - MÅ OPPDATERE EAN-FANEN")))</f>
        <v>7048652327093</v>
      </c>
      <c r="AE1808" s="180">
        <f t="shared" si="99"/>
        <v>8</v>
      </c>
      <c r="AF1808" s="180">
        <f t="shared" si="100"/>
        <v>8</v>
      </c>
      <c r="AH1808" s="133">
        <f>IF(B1808="NET","",IFERROR(VLOOKUP(AD1808,'2) Order Form'!$W$9:$W$684,1,FALSE),"Ikke med I order form"))</f>
        <v>7048652327093</v>
      </c>
    </row>
    <row r="1809" spans="1:34" x14ac:dyDescent="0.2">
      <c r="A1809">
        <v>835014</v>
      </c>
      <c r="B1809" t="s">
        <v>818</v>
      </c>
      <c r="C1809" t="s">
        <v>4226</v>
      </c>
      <c r="D1809" t="s">
        <v>145</v>
      </c>
      <c r="E1809" t="s">
        <v>94</v>
      </c>
      <c r="F1809" t="s">
        <v>68</v>
      </c>
      <c r="G1809" t="s">
        <v>128</v>
      </c>
      <c r="H1809">
        <v>10</v>
      </c>
      <c r="I1809">
        <v>10</v>
      </c>
      <c r="J1809">
        <v>10</v>
      </c>
      <c r="K1809">
        <v>10</v>
      </c>
      <c r="L1809">
        <v>10</v>
      </c>
      <c r="M1809">
        <v>10</v>
      </c>
      <c r="N1809">
        <v>10</v>
      </c>
      <c r="O1809">
        <v>10</v>
      </c>
      <c r="P1809">
        <v>10</v>
      </c>
      <c r="Q1809">
        <v>10</v>
      </c>
      <c r="R1809">
        <v>10</v>
      </c>
      <c r="S1809">
        <v>10</v>
      </c>
      <c r="T1809">
        <v>10</v>
      </c>
      <c r="U1809">
        <v>10</v>
      </c>
      <c r="V1809">
        <v>10</v>
      </c>
      <c r="W1809">
        <v>10</v>
      </c>
      <c r="X1809">
        <v>10</v>
      </c>
      <c r="Y1809">
        <v>10</v>
      </c>
      <c r="Z1809">
        <v>10</v>
      </c>
      <c r="AA1809">
        <v>10</v>
      </c>
      <c r="AC1809" s="180" t="str">
        <f t="shared" si="98"/>
        <v>835014-BLACK-XL</v>
      </c>
      <c r="AD1809" s="181">
        <f>IF(B1809="NET","",IF(B1809="","",IFERROR(VLOOKUP(AC1809,EAN!$A:$B,2,FALSE),"MANGLER - MÅ OPPDATERE EAN-FANEN")))</f>
        <v>7048652327123</v>
      </c>
      <c r="AE1809" s="180">
        <f t="shared" si="99"/>
        <v>10</v>
      </c>
      <c r="AF1809" s="180">
        <f t="shared" si="100"/>
        <v>10</v>
      </c>
      <c r="AH1809" s="133">
        <f>IF(B1809="NET","",IFERROR(VLOOKUP(AD1809,'2) Order Form'!$W$9:$W$684,1,FALSE),"Ikke med I order form"))</f>
        <v>7048652327123</v>
      </c>
    </row>
    <row r="1810" spans="1:34" x14ac:dyDescent="0.2">
      <c r="A1810" s="155">
        <v>835015</v>
      </c>
      <c r="B1810" t="s">
        <v>292</v>
      </c>
      <c r="H1810" s="155">
        <v>202137</v>
      </c>
      <c r="I1810" s="155">
        <v>202137</v>
      </c>
      <c r="J1810" s="155">
        <v>202137</v>
      </c>
      <c r="K1810" s="155">
        <v>202137</v>
      </c>
      <c r="L1810" s="155">
        <v>202137</v>
      </c>
      <c r="M1810" s="155">
        <v>202137</v>
      </c>
      <c r="N1810" s="155">
        <v>202137</v>
      </c>
      <c r="O1810" s="155">
        <v>202137</v>
      </c>
      <c r="P1810" s="155">
        <v>202137</v>
      </c>
      <c r="Q1810" s="155">
        <v>202137</v>
      </c>
      <c r="R1810" s="155">
        <v>202137</v>
      </c>
      <c r="S1810" s="155">
        <v>202137</v>
      </c>
      <c r="T1810" s="155">
        <v>202137</v>
      </c>
      <c r="U1810" s="155">
        <v>202137</v>
      </c>
      <c r="V1810" s="155">
        <v>202137</v>
      </c>
      <c r="W1810" s="155">
        <v>202137</v>
      </c>
      <c r="X1810" s="155">
        <v>202137</v>
      </c>
      <c r="Y1810" s="155">
        <v>202137</v>
      </c>
      <c r="Z1810" s="155">
        <v>202137</v>
      </c>
      <c r="AA1810" s="155">
        <v>202137</v>
      </c>
      <c r="AC1810" s="180" t="str">
        <f t="shared" si="98"/>
        <v>835015-</v>
      </c>
      <c r="AD1810" s="181" t="str">
        <f>IF(B1810="NET","",IF(B1810="","",IFERROR(VLOOKUP(AC1810,EAN!$A:$B,2,FALSE),"MANGLER - MÅ OPPDATERE EAN-FANEN")))</f>
        <v/>
      </c>
      <c r="AE1810" s="180">
        <f t="shared" si="99"/>
        <v>202137</v>
      </c>
      <c r="AF1810" s="180">
        <f t="shared" si="100"/>
        <v>202137</v>
      </c>
      <c r="AH1810" s="133" t="str">
        <f>IF(B1810="NET","",IFERROR(VLOOKUP(AD1810,'2) Order Form'!$W$9:$W$684,1,FALSE),"Ikke med I order form"))</f>
        <v/>
      </c>
    </row>
    <row r="1811" spans="1:34" x14ac:dyDescent="0.2">
      <c r="A1811">
        <v>835015</v>
      </c>
      <c r="B1811" t="s">
        <v>819</v>
      </c>
      <c r="C1811" t="s">
        <v>4226</v>
      </c>
      <c r="D1811" t="s">
        <v>146</v>
      </c>
      <c r="E1811" t="s">
        <v>94</v>
      </c>
      <c r="F1811" t="s">
        <v>69</v>
      </c>
      <c r="G1811" t="s">
        <v>128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C1811" s="180" t="str">
        <f t="shared" si="98"/>
        <v>835015-BLACK-XS</v>
      </c>
      <c r="AD1811" s="181">
        <f>IF(B1811="NET","",IF(B1811="","",IFERROR(VLOOKUP(AC1811,EAN!$A:$B,2,FALSE),"MANGLER - MÅ OPPDATERE EAN-FANEN")))</f>
        <v>7048652327154</v>
      </c>
      <c r="AE1811" s="180">
        <f t="shared" si="99"/>
        <v>0</v>
      </c>
      <c r="AF1811" s="180">
        <f t="shared" si="100"/>
        <v>0</v>
      </c>
      <c r="AH1811" s="133">
        <f>IF(B1811="NET","",IFERROR(VLOOKUP(AD1811,'2) Order Form'!$W$9:$W$684,1,FALSE),"Ikke med I order form"))</f>
        <v>7048652327154</v>
      </c>
    </row>
    <row r="1812" spans="1:34" x14ac:dyDescent="0.2">
      <c r="A1812">
        <v>835015</v>
      </c>
      <c r="B1812" t="s">
        <v>819</v>
      </c>
      <c r="C1812" t="s">
        <v>4226</v>
      </c>
      <c r="D1812" t="s">
        <v>142</v>
      </c>
      <c r="E1812" t="s">
        <v>94</v>
      </c>
      <c r="F1812" t="s">
        <v>8</v>
      </c>
      <c r="G1812" t="s">
        <v>128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C1812" s="180" t="str">
        <f t="shared" si="98"/>
        <v>835015-BLACK-S</v>
      </c>
      <c r="AD1812" s="181">
        <f>IF(B1812="NET","",IF(B1812="","",IFERROR(VLOOKUP(AC1812,EAN!$A:$B,2,FALSE),"MANGLER - MÅ OPPDATERE EAN-FANEN")))</f>
        <v>7048652327147</v>
      </c>
      <c r="AE1812" s="180">
        <f t="shared" si="99"/>
        <v>0</v>
      </c>
      <c r="AF1812" s="180">
        <f t="shared" si="100"/>
        <v>0</v>
      </c>
      <c r="AH1812" s="133">
        <f>IF(B1812="NET","",IFERROR(VLOOKUP(AD1812,'2) Order Form'!$W$9:$W$684,1,FALSE),"Ikke med I order form"))</f>
        <v>7048652327147</v>
      </c>
    </row>
    <row r="1813" spans="1:34" x14ac:dyDescent="0.2">
      <c r="A1813" s="155">
        <v>835016</v>
      </c>
      <c r="B1813" t="s">
        <v>292</v>
      </c>
      <c r="H1813" s="155">
        <v>202137</v>
      </c>
      <c r="I1813" s="155">
        <v>202137</v>
      </c>
      <c r="J1813" s="155">
        <v>202137</v>
      </c>
      <c r="K1813" s="155">
        <v>202137</v>
      </c>
      <c r="L1813" s="155">
        <v>202137</v>
      </c>
      <c r="M1813" s="155">
        <v>202137</v>
      </c>
      <c r="N1813" s="155">
        <v>202137</v>
      </c>
      <c r="O1813" s="155">
        <v>202137</v>
      </c>
      <c r="P1813" s="155">
        <v>202137</v>
      </c>
      <c r="Q1813" s="155">
        <v>202137</v>
      </c>
      <c r="R1813" s="155">
        <v>202137</v>
      </c>
      <c r="S1813" s="155">
        <v>202137</v>
      </c>
      <c r="T1813" s="155">
        <v>202137</v>
      </c>
      <c r="U1813" s="155">
        <v>202137</v>
      </c>
      <c r="V1813" s="155">
        <v>202137</v>
      </c>
      <c r="W1813" s="155">
        <v>202137</v>
      </c>
      <c r="X1813" s="155">
        <v>202137</v>
      </c>
      <c r="Y1813" s="155">
        <v>202137</v>
      </c>
      <c r="Z1813" s="155">
        <v>202137</v>
      </c>
      <c r="AA1813" s="155">
        <v>202137</v>
      </c>
      <c r="AC1813" s="180" t="str">
        <f t="shared" si="98"/>
        <v>835016-</v>
      </c>
      <c r="AD1813" s="181" t="str">
        <f>IF(B1813="NET","",IF(B1813="","",IFERROR(VLOOKUP(AC1813,EAN!$A:$B,2,FALSE),"MANGLER - MÅ OPPDATERE EAN-FANEN")))</f>
        <v/>
      </c>
      <c r="AE1813" s="180">
        <f t="shared" si="99"/>
        <v>202137</v>
      </c>
      <c r="AF1813" s="180">
        <f t="shared" si="100"/>
        <v>202137</v>
      </c>
      <c r="AH1813" s="133" t="str">
        <f>IF(B1813="NET","",IFERROR(VLOOKUP(AD1813,'2) Order Form'!$W$9:$W$684,1,FALSE),"Ikke med I order form"))</f>
        <v/>
      </c>
    </row>
    <row r="1814" spans="1:34" x14ac:dyDescent="0.2">
      <c r="A1814">
        <v>835016</v>
      </c>
      <c r="B1814" t="s">
        <v>820</v>
      </c>
      <c r="C1814" t="s">
        <v>4226</v>
      </c>
      <c r="D1814" t="s">
        <v>146</v>
      </c>
      <c r="E1814" t="s">
        <v>94</v>
      </c>
      <c r="F1814" t="s">
        <v>69</v>
      </c>
      <c r="G1814" t="s">
        <v>128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C1814" s="180" t="str">
        <f t="shared" si="98"/>
        <v>835016-BLACK-XS</v>
      </c>
      <c r="AD1814" s="181">
        <f>IF(B1814="NET","",IF(B1814="","",IFERROR(VLOOKUP(AC1814,EAN!$A:$B,2,FALSE),"MANGLER - MÅ OPPDATERE EAN-FANEN")))</f>
        <v>7048652327178</v>
      </c>
      <c r="AE1814" s="180">
        <f t="shared" si="99"/>
        <v>0</v>
      </c>
      <c r="AF1814" s="180">
        <f t="shared" si="100"/>
        <v>0</v>
      </c>
      <c r="AH1814" s="133">
        <f>IF(B1814="NET","",IFERROR(VLOOKUP(AD1814,'2) Order Form'!$W$9:$W$684,1,FALSE),"Ikke med I order form"))</f>
        <v>7048652327178</v>
      </c>
    </row>
    <row r="1815" spans="1:34" x14ac:dyDescent="0.2">
      <c r="A1815">
        <v>835016</v>
      </c>
      <c r="B1815" t="s">
        <v>820</v>
      </c>
      <c r="C1815" t="s">
        <v>4226</v>
      </c>
      <c r="D1815" t="s">
        <v>142</v>
      </c>
      <c r="E1815" t="s">
        <v>94</v>
      </c>
      <c r="F1815" t="s">
        <v>8</v>
      </c>
      <c r="G1815" t="s">
        <v>128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C1815" s="180" t="str">
        <f t="shared" si="98"/>
        <v>835016-BLACK-S</v>
      </c>
      <c r="AD1815" s="181">
        <f>IF(B1815="NET","",IF(B1815="","",IFERROR(VLOOKUP(AC1815,EAN!$A:$B,2,FALSE),"MANGLER - MÅ OPPDATERE EAN-FANEN")))</f>
        <v>7048652327161</v>
      </c>
      <c r="AE1815" s="180">
        <f t="shared" si="99"/>
        <v>0</v>
      </c>
      <c r="AF1815" s="180">
        <f t="shared" si="100"/>
        <v>0</v>
      </c>
      <c r="AH1815" s="133">
        <f>IF(B1815="NET","",IFERROR(VLOOKUP(AD1815,'2) Order Form'!$W$9:$W$684,1,FALSE),"Ikke med I order form"))</f>
        <v>7048652327161</v>
      </c>
    </row>
    <row r="1816" spans="1:34" x14ac:dyDescent="0.2">
      <c r="A1816" s="155">
        <v>840035</v>
      </c>
      <c r="B1816" t="s">
        <v>292</v>
      </c>
      <c r="H1816" s="155">
        <v>202137</v>
      </c>
      <c r="I1816" s="155">
        <v>202137</v>
      </c>
      <c r="J1816" s="155">
        <v>202137</v>
      </c>
      <c r="K1816" s="155">
        <v>202137</v>
      </c>
      <c r="L1816" s="155">
        <v>202137</v>
      </c>
      <c r="M1816" s="155">
        <v>202137</v>
      </c>
      <c r="N1816" s="155">
        <v>202137</v>
      </c>
      <c r="O1816" s="155">
        <v>202137</v>
      </c>
      <c r="P1816" s="155">
        <v>202137</v>
      </c>
      <c r="Q1816" s="155">
        <v>202137</v>
      </c>
      <c r="R1816" s="155">
        <v>202137</v>
      </c>
      <c r="S1816" s="155">
        <v>202137</v>
      </c>
      <c r="T1816" s="155">
        <v>202137</v>
      </c>
      <c r="U1816" s="155">
        <v>202137</v>
      </c>
      <c r="V1816" s="155">
        <v>202137</v>
      </c>
      <c r="W1816" s="155">
        <v>202137</v>
      </c>
      <c r="X1816" s="155">
        <v>202137</v>
      </c>
      <c r="Y1816" s="155">
        <v>202137</v>
      </c>
      <c r="Z1816" s="155">
        <v>202137</v>
      </c>
      <c r="AA1816" s="155">
        <v>202137</v>
      </c>
      <c r="AC1816" s="180" t="str">
        <f t="shared" si="98"/>
        <v>840035-</v>
      </c>
      <c r="AD1816" s="181" t="str">
        <f>IF(B1816="NET","",IF(B1816="","",IFERROR(VLOOKUP(AC1816,EAN!$A:$B,2,FALSE),"MANGLER - MÅ OPPDATERE EAN-FANEN")))</f>
        <v/>
      </c>
      <c r="AE1816" s="180">
        <f t="shared" si="99"/>
        <v>202137</v>
      </c>
      <c r="AF1816" s="180">
        <f t="shared" si="100"/>
        <v>202137</v>
      </c>
      <c r="AH1816" s="133" t="str">
        <f>IF(B1816="NET","",IFERROR(VLOOKUP(AD1816,'2) Order Form'!$W$9:$W$684,1,FALSE),"Ikke med I order form"))</f>
        <v/>
      </c>
    </row>
    <row r="1817" spans="1:34" x14ac:dyDescent="0.2">
      <c r="A1817">
        <v>840035</v>
      </c>
      <c r="B1817" t="s">
        <v>2396</v>
      </c>
      <c r="C1817" t="s">
        <v>4226</v>
      </c>
      <c r="D1817" t="s">
        <v>2397</v>
      </c>
      <c r="E1817" t="s">
        <v>284</v>
      </c>
      <c r="F1817" t="s">
        <v>85</v>
      </c>
      <c r="G1817" t="s">
        <v>128</v>
      </c>
      <c r="H1817">
        <v>51</v>
      </c>
      <c r="I1817">
        <v>51</v>
      </c>
      <c r="J1817">
        <v>51</v>
      </c>
      <c r="K1817">
        <v>51</v>
      </c>
      <c r="L1817">
        <v>51</v>
      </c>
      <c r="M1817">
        <v>51</v>
      </c>
      <c r="N1817">
        <v>51</v>
      </c>
      <c r="O1817">
        <v>51</v>
      </c>
      <c r="P1817">
        <v>51</v>
      </c>
      <c r="Q1817">
        <v>51</v>
      </c>
      <c r="R1817">
        <v>51</v>
      </c>
      <c r="S1817">
        <v>51</v>
      </c>
      <c r="T1817">
        <v>51</v>
      </c>
      <c r="U1817">
        <v>51</v>
      </c>
      <c r="V1817">
        <v>51</v>
      </c>
      <c r="W1817">
        <v>51</v>
      </c>
      <c r="X1817">
        <v>51</v>
      </c>
      <c r="Y1817">
        <v>51</v>
      </c>
      <c r="Z1817">
        <v>51</v>
      </c>
      <c r="AA1817">
        <v>51</v>
      </c>
      <c r="AC1817" s="180" t="str">
        <f t="shared" si="98"/>
        <v>840035-DBK21-SM</v>
      </c>
      <c r="AD1817" s="181">
        <f>IF(B1817="NET","",IF(B1817="","",IFERROR(VLOOKUP(AC1817,EAN!$A:$B,2,FALSE),"MANGLER - MÅ OPPDATERE EAN-FANEN")))</f>
        <v>7048652714558</v>
      </c>
      <c r="AE1817" s="180">
        <f t="shared" si="99"/>
        <v>51</v>
      </c>
      <c r="AF1817" s="180">
        <f t="shared" si="100"/>
        <v>51</v>
      </c>
      <c r="AH1817" s="133" t="str">
        <f>IF(B1817="NET","",IFERROR(VLOOKUP(AD1817,'2) Order Form'!$W$9:$W$684,1,FALSE),"Ikke med I order form"))</f>
        <v>Ikke med I order form</v>
      </c>
    </row>
    <row r="1818" spans="1:34" x14ac:dyDescent="0.2">
      <c r="A1818">
        <v>840035</v>
      </c>
      <c r="B1818" t="s">
        <v>2396</v>
      </c>
      <c r="C1818" t="s">
        <v>4226</v>
      </c>
      <c r="D1818" t="s">
        <v>2398</v>
      </c>
      <c r="E1818" t="s">
        <v>284</v>
      </c>
      <c r="F1818" t="s">
        <v>86</v>
      </c>
      <c r="G1818" t="s">
        <v>128</v>
      </c>
      <c r="H1818">
        <v>155</v>
      </c>
      <c r="I1818">
        <v>155</v>
      </c>
      <c r="J1818">
        <v>155</v>
      </c>
      <c r="K1818">
        <v>155</v>
      </c>
      <c r="L1818">
        <v>155</v>
      </c>
      <c r="M1818">
        <v>155</v>
      </c>
      <c r="N1818">
        <v>155</v>
      </c>
      <c r="O1818">
        <v>155</v>
      </c>
      <c r="P1818">
        <v>155</v>
      </c>
      <c r="Q1818">
        <v>155</v>
      </c>
      <c r="R1818">
        <v>155</v>
      </c>
      <c r="S1818">
        <v>155</v>
      </c>
      <c r="T1818">
        <v>155</v>
      </c>
      <c r="U1818">
        <v>155</v>
      </c>
      <c r="V1818">
        <v>155</v>
      </c>
      <c r="W1818">
        <v>155</v>
      </c>
      <c r="X1818">
        <v>155</v>
      </c>
      <c r="Y1818">
        <v>155</v>
      </c>
      <c r="Z1818">
        <v>155</v>
      </c>
      <c r="AA1818">
        <v>155</v>
      </c>
      <c r="AC1818" s="180" t="str">
        <f t="shared" ref="AC1818:AC1881" si="101">CONCATENATE(A1818,"-",D1818)</f>
        <v>840035-DBK21-ML</v>
      </c>
      <c r="AD1818" s="181">
        <f>IF(B1818="NET","",IF(B1818="","",IFERROR(VLOOKUP(AC1818,EAN!$A:$B,2,FALSE),"MANGLER - MÅ OPPDATERE EAN-FANEN")))</f>
        <v>7048652714541</v>
      </c>
      <c r="AE1818" s="180">
        <f t="shared" si="99"/>
        <v>155</v>
      </c>
      <c r="AF1818" s="180">
        <f t="shared" si="100"/>
        <v>155</v>
      </c>
      <c r="AH1818" s="133" t="str">
        <f>IF(B1818="NET","",IFERROR(VLOOKUP(AD1818,'2) Order Form'!$W$9:$W$684,1,FALSE),"Ikke med I order form"))</f>
        <v>Ikke med I order form</v>
      </c>
    </row>
    <row r="1819" spans="1:34" x14ac:dyDescent="0.2">
      <c r="A1819">
        <v>840035</v>
      </c>
      <c r="B1819" t="s">
        <v>2396</v>
      </c>
      <c r="C1819" t="s">
        <v>4226</v>
      </c>
      <c r="D1819" t="s">
        <v>2399</v>
      </c>
      <c r="E1819" t="s">
        <v>284</v>
      </c>
      <c r="F1819" t="s">
        <v>87</v>
      </c>
      <c r="G1819" t="s">
        <v>128</v>
      </c>
      <c r="H1819">
        <v>82</v>
      </c>
      <c r="I1819">
        <v>82</v>
      </c>
      <c r="J1819">
        <v>82</v>
      </c>
      <c r="K1819">
        <v>82</v>
      </c>
      <c r="L1819">
        <v>82</v>
      </c>
      <c r="M1819">
        <v>82</v>
      </c>
      <c r="N1819">
        <v>82</v>
      </c>
      <c r="O1819">
        <v>82</v>
      </c>
      <c r="P1819">
        <v>82</v>
      </c>
      <c r="Q1819">
        <v>82</v>
      </c>
      <c r="R1819">
        <v>82</v>
      </c>
      <c r="S1819">
        <v>82</v>
      </c>
      <c r="T1819">
        <v>82</v>
      </c>
      <c r="U1819">
        <v>82</v>
      </c>
      <c r="V1819">
        <v>82</v>
      </c>
      <c r="W1819">
        <v>82</v>
      </c>
      <c r="X1819">
        <v>82</v>
      </c>
      <c r="Y1819">
        <v>82</v>
      </c>
      <c r="Z1819">
        <v>82</v>
      </c>
      <c r="AA1819">
        <v>82</v>
      </c>
      <c r="AC1819" s="180" t="str">
        <f t="shared" si="101"/>
        <v>840035-DBK21-LXL</v>
      </c>
      <c r="AD1819" s="181">
        <f>IF(B1819="NET","",IF(B1819="","",IFERROR(VLOOKUP(AC1819,EAN!$A:$B,2,FALSE),"MANGLER - MÅ OPPDATERE EAN-FANEN")))</f>
        <v>7048652714534</v>
      </c>
      <c r="AE1819" s="180">
        <f t="shared" si="99"/>
        <v>82</v>
      </c>
      <c r="AF1819" s="180">
        <f t="shared" si="100"/>
        <v>82</v>
      </c>
      <c r="AH1819" s="133" t="str">
        <f>IF(B1819="NET","",IFERROR(VLOOKUP(AD1819,'2) Order Form'!$W$9:$W$684,1,FALSE),"Ikke med I order form"))</f>
        <v>Ikke med I order form</v>
      </c>
    </row>
    <row r="1820" spans="1:34" x14ac:dyDescent="0.2">
      <c r="A1820">
        <v>840035</v>
      </c>
      <c r="B1820" t="s">
        <v>2396</v>
      </c>
      <c r="C1820" t="s">
        <v>4226</v>
      </c>
      <c r="D1820" t="s">
        <v>293</v>
      </c>
      <c r="E1820" t="s">
        <v>284</v>
      </c>
      <c r="F1820" t="s">
        <v>85</v>
      </c>
      <c r="G1820" t="s">
        <v>401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C1820" s="180" t="str">
        <f t="shared" si="101"/>
        <v>840035-DTBLK-SM</v>
      </c>
      <c r="AD1820" s="181">
        <f>IF(B1820="NET","",IF(B1820="","",IFERROR(VLOOKUP(AC1820,EAN!$A:$B,2,FALSE),"MANGLER - MÅ OPPDATERE EAN-FANEN")))</f>
        <v>7048652184412</v>
      </c>
      <c r="AE1820" s="180">
        <f t="shared" si="99"/>
        <v>0</v>
      </c>
      <c r="AF1820" s="180">
        <f t="shared" si="100"/>
        <v>0</v>
      </c>
      <c r="AH1820" s="133" t="str">
        <f>IF(B1820="NET","",IFERROR(VLOOKUP(AD1820,'2) Order Form'!$W$9:$W$684,1,FALSE),"Ikke med I order form"))</f>
        <v>Ikke med I order form</v>
      </c>
    </row>
    <row r="1821" spans="1:34" x14ac:dyDescent="0.2">
      <c r="A1821">
        <v>840035</v>
      </c>
      <c r="B1821" t="s">
        <v>2396</v>
      </c>
      <c r="C1821" t="s">
        <v>4226</v>
      </c>
      <c r="D1821" t="s">
        <v>294</v>
      </c>
      <c r="E1821" t="s">
        <v>284</v>
      </c>
      <c r="F1821" t="s">
        <v>86</v>
      </c>
      <c r="G1821" t="s">
        <v>401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C1821" s="180" t="str">
        <f t="shared" si="101"/>
        <v>840035-DTBLK-ML</v>
      </c>
      <c r="AD1821" s="181">
        <f>IF(B1821="NET","",IF(B1821="","",IFERROR(VLOOKUP(AC1821,EAN!$A:$B,2,FALSE),"MANGLER - MÅ OPPDATERE EAN-FANEN")))</f>
        <v>7048652184405</v>
      </c>
      <c r="AE1821" s="180">
        <f t="shared" si="99"/>
        <v>0</v>
      </c>
      <c r="AF1821" s="180">
        <f t="shared" si="100"/>
        <v>0</v>
      </c>
      <c r="AH1821" s="133" t="str">
        <f>IF(B1821="NET","",IFERROR(VLOOKUP(AD1821,'2) Order Form'!$W$9:$W$684,1,FALSE),"Ikke med I order form"))</f>
        <v>Ikke med I order form</v>
      </c>
    </row>
    <row r="1822" spans="1:34" x14ac:dyDescent="0.2">
      <c r="A1822">
        <v>840035</v>
      </c>
      <c r="B1822" t="s">
        <v>2396</v>
      </c>
      <c r="C1822" t="s">
        <v>4226</v>
      </c>
      <c r="D1822" t="s">
        <v>295</v>
      </c>
      <c r="E1822" t="s">
        <v>284</v>
      </c>
      <c r="F1822" t="s">
        <v>87</v>
      </c>
      <c r="G1822" t="s">
        <v>401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C1822" s="180" t="str">
        <f t="shared" si="101"/>
        <v>840035-DTBLK-LXL</v>
      </c>
      <c r="AD1822" s="181">
        <f>IF(B1822="NET","",IF(B1822="","",IFERROR(VLOOKUP(AC1822,EAN!$A:$B,2,FALSE),"MANGLER - MÅ OPPDATERE EAN-FANEN")))</f>
        <v>7048652184399</v>
      </c>
      <c r="AE1822" s="180">
        <f t="shared" si="99"/>
        <v>0</v>
      </c>
      <c r="AF1822" s="180">
        <f t="shared" si="100"/>
        <v>0</v>
      </c>
      <c r="AH1822" s="133" t="str">
        <f>IF(B1822="NET","",IFERROR(VLOOKUP(AD1822,'2) Order Form'!$W$9:$W$684,1,FALSE),"Ikke med I order form"))</f>
        <v>Ikke med I order form</v>
      </c>
    </row>
    <row r="1823" spans="1:34" x14ac:dyDescent="0.2">
      <c r="A1823">
        <v>840035</v>
      </c>
      <c r="B1823" t="s">
        <v>2396</v>
      </c>
      <c r="C1823" t="s">
        <v>4226</v>
      </c>
      <c r="D1823" t="s">
        <v>2400</v>
      </c>
      <c r="E1823" t="s">
        <v>2401</v>
      </c>
      <c r="F1823" t="s">
        <v>85</v>
      </c>
      <c r="G1823" t="s">
        <v>128</v>
      </c>
      <c r="H1823">
        <v>28</v>
      </c>
      <c r="I1823">
        <v>28</v>
      </c>
      <c r="J1823">
        <v>28</v>
      </c>
      <c r="K1823">
        <v>28</v>
      </c>
      <c r="L1823">
        <v>28</v>
      </c>
      <c r="M1823">
        <v>28</v>
      </c>
      <c r="N1823">
        <v>28</v>
      </c>
      <c r="O1823">
        <v>28</v>
      </c>
      <c r="P1823">
        <v>28</v>
      </c>
      <c r="Q1823">
        <v>28</v>
      </c>
      <c r="R1823">
        <v>28</v>
      </c>
      <c r="S1823">
        <v>28</v>
      </c>
      <c r="T1823">
        <v>28</v>
      </c>
      <c r="U1823">
        <v>28</v>
      </c>
      <c r="V1823">
        <v>28</v>
      </c>
      <c r="W1823">
        <v>28</v>
      </c>
      <c r="X1823">
        <v>28</v>
      </c>
      <c r="Y1823">
        <v>28</v>
      </c>
      <c r="Z1823">
        <v>28</v>
      </c>
      <c r="AA1823">
        <v>28</v>
      </c>
      <c r="AC1823" s="180" t="str">
        <f t="shared" si="101"/>
        <v>840035-MBBLU-SM</v>
      </c>
      <c r="AD1823" s="181">
        <f>IF(B1823="NET","",IF(B1823="","",IFERROR(VLOOKUP(AC1823,EAN!$A:$B,2,FALSE),"MANGLER - MÅ OPPDATERE EAN-FANEN")))</f>
        <v>7048652713070</v>
      </c>
      <c r="AE1823" s="180">
        <f t="shared" si="99"/>
        <v>28</v>
      </c>
      <c r="AF1823" s="180">
        <f t="shared" si="100"/>
        <v>28</v>
      </c>
      <c r="AH1823" s="133" t="str">
        <f>IF(B1823="NET","",IFERROR(VLOOKUP(AD1823,'2) Order Form'!$W$9:$W$684,1,FALSE),"Ikke med I order form"))</f>
        <v>Ikke med I order form</v>
      </c>
    </row>
    <row r="1824" spans="1:34" x14ac:dyDescent="0.2">
      <c r="A1824">
        <v>840035</v>
      </c>
      <c r="B1824" t="s">
        <v>2396</v>
      </c>
      <c r="C1824" t="s">
        <v>4226</v>
      </c>
      <c r="D1824" t="s">
        <v>2402</v>
      </c>
      <c r="E1824" t="s">
        <v>2401</v>
      </c>
      <c r="F1824" t="s">
        <v>86</v>
      </c>
      <c r="G1824" t="s">
        <v>128</v>
      </c>
      <c r="H1824">
        <v>54</v>
      </c>
      <c r="I1824">
        <v>54</v>
      </c>
      <c r="J1824">
        <v>54</v>
      </c>
      <c r="K1824">
        <v>54</v>
      </c>
      <c r="L1824">
        <v>54</v>
      </c>
      <c r="M1824">
        <v>54</v>
      </c>
      <c r="N1824">
        <v>54</v>
      </c>
      <c r="O1824">
        <v>54</v>
      </c>
      <c r="P1824">
        <v>54</v>
      </c>
      <c r="Q1824">
        <v>54</v>
      </c>
      <c r="R1824">
        <v>54</v>
      </c>
      <c r="S1824">
        <v>54</v>
      </c>
      <c r="T1824">
        <v>54</v>
      </c>
      <c r="U1824">
        <v>54</v>
      </c>
      <c r="V1824">
        <v>54</v>
      </c>
      <c r="W1824">
        <v>54</v>
      </c>
      <c r="X1824">
        <v>54</v>
      </c>
      <c r="Y1824">
        <v>54</v>
      </c>
      <c r="Z1824">
        <v>54</v>
      </c>
      <c r="AA1824">
        <v>54</v>
      </c>
      <c r="AC1824" s="180" t="str">
        <f t="shared" si="101"/>
        <v>840035-MBBLU-ML</v>
      </c>
      <c r="AD1824" s="181">
        <f>IF(B1824="NET","",IF(B1824="","",IFERROR(VLOOKUP(AC1824,EAN!$A:$B,2,FALSE),"MANGLER - MÅ OPPDATERE EAN-FANEN")))</f>
        <v>7048652713063</v>
      </c>
      <c r="AE1824" s="180">
        <f t="shared" si="99"/>
        <v>54</v>
      </c>
      <c r="AF1824" s="180">
        <f t="shared" si="100"/>
        <v>54</v>
      </c>
      <c r="AH1824" s="133" t="str">
        <f>IF(B1824="NET","",IFERROR(VLOOKUP(AD1824,'2) Order Form'!$W$9:$W$684,1,FALSE),"Ikke med I order form"))</f>
        <v>Ikke med I order form</v>
      </c>
    </row>
    <row r="1825" spans="1:34" x14ac:dyDescent="0.2">
      <c r="A1825">
        <v>840035</v>
      </c>
      <c r="B1825" t="s">
        <v>2396</v>
      </c>
      <c r="C1825" t="s">
        <v>4226</v>
      </c>
      <c r="D1825" t="s">
        <v>2403</v>
      </c>
      <c r="E1825" t="s">
        <v>2401</v>
      </c>
      <c r="F1825" t="s">
        <v>87</v>
      </c>
      <c r="G1825" t="s">
        <v>128</v>
      </c>
      <c r="H1825">
        <v>31</v>
      </c>
      <c r="I1825">
        <v>31</v>
      </c>
      <c r="J1825">
        <v>31</v>
      </c>
      <c r="K1825">
        <v>31</v>
      </c>
      <c r="L1825">
        <v>31</v>
      </c>
      <c r="M1825">
        <v>31</v>
      </c>
      <c r="N1825">
        <v>31</v>
      </c>
      <c r="O1825">
        <v>31</v>
      </c>
      <c r="P1825">
        <v>31</v>
      </c>
      <c r="Q1825">
        <v>31</v>
      </c>
      <c r="R1825">
        <v>31</v>
      </c>
      <c r="S1825">
        <v>31</v>
      </c>
      <c r="T1825">
        <v>31</v>
      </c>
      <c r="U1825">
        <v>31</v>
      </c>
      <c r="V1825">
        <v>31</v>
      </c>
      <c r="W1825">
        <v>31</v>
      </c>
      <c r="X1825">
        <v>31</v>
      </c>
      <c r="Y1825">
        <v>31</v>
      </c>
      <c r="Z1825">
        <v>31</v>
      </c>
      <c r="AA1825">
        <v>31</v>
      </c>
      <c r="AC1825" s="180" t="str">
        <f t="shared" si="101"/>
        <v>840035-MBBLU-LXL</v>
      </c>
      <c r="AD1825" s="181">
        <f>IF(B1825="NET","",IF(B1825="","",IFERROR(VLOOKUP(AC1825,EAN!$A:$B,2,FALSE),"MANGLER - MÅ OPPDATERE EAN-FANEN")))</f>
        <v>7048652713056</v>
      </c>
      <c r="AE1825" s="180">
        <f t="shared" si="99"/>
        <v>31</v>
      </c>
      <c r="AF1825" s="180">
        <f t="shared" si="100"/>
        <v>31</v>
      </c>
      <c r="AH1825" s="133" t="str">
        <f>IF(B1825="NET","",IFERROR(VLOOKUP(AD1825,'2) Order Form'!$W$9:$W$684,1,FALSE),"Ikke med I order form"))</f>
        <v>Ikke med I order form</v>
      </c>
    </row>
    <row r="1826" spans="1:34" x14ac:dyDescent="0.2">
      <c r="A1826">
        <v>840035</v>
      </c>
      <c r="B1826" t="s">
        <v>2396</v>
      </c>
      <c r="C1826" t="s">
        <v>4226</v>
      </c>
      <c r="D1826" t="s">
        <v>2404</v>
      </c>
      <c r="E1826" t="s">
        <v>2405</v>
      </c>
      <c r="F1826" t="s">
        <v>85</v>
      </c>
      <c r="G1826" t="s">
        <v>401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C1826" s="180" t="str">
        <f t="shared" si="101"/>
        <v>840035-MBNTA-SM</v>
      </c>
      <c r="AD1826" s="181">
        <f>IF(B1826="NET","",IF(B1826="","",IFERROR(VLOOKUP(AC1826,EAN!$A:$B,2,FALSE),"MANGLER - MÅ OPPDATERE EAN-FANEN")))</f>
        <v>7048652184443</v>
      </c>
      <c r="AE1826" s="180">
        <f t="shared" si="99"/>
        <v>0</v>
      </c>
      <c r="AF1826" s="180">
        <f t="shared" si="100"/>
        <v>0</v>
      </c>
      <c r="AH1826" s="133" t="str">
        <f>IF(B1826="NET","",IFERROR(VLOOKUP(AD1826,'2) Order Form'!$W$9:$W$684,1,FALSE),"Ikke med I order form"))</f>
        <v>Ikke med I order form</v>
      </c>
    </row>
    <row r="1827" spans="1:34" x14ac:dyDescent="0.2">
      <c r="A1827">
        <v>840035</v>
      </c>
      <c r="B1827" t="s">
        <v>2396</v>
      </c>
      <c r="C1827" t="s">
        <v>4226</v>
      </c>
      <c r="D1827" t="s">
        <v>2406</v>
      </c>
      <c r="E1827" t="s">
        <v>2405</v>
      </c>
      <c r="F1827" t="s">
        <v>86</v>
      </c>
      <c r="G1827" t="s">
        <v>401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C1827" s="180" t="str">
        <f t="shared" si="101"/>
        <v>840035-MBNTA-ML</v>
      </c>
      <c r="AD1827" s="181">
        <f>IF(B1827="NET","",IF(B1827="","",IFERROR(VLOOKUP(AC1827,EAN!$A:$B,2,FALSE),"MANGLER - MÅ OPPDATERE EAN-FANEN")))</f>
        <v>7048652184436</v>
      </c>
      <c r="AE1827" s="180">
        <f t="shared" si="99"/>
        <v>0</v>
      </c>
      <c r="AF1827" s="180">
        <f t="shared" si="100"/>
        <v>0</v>
      </c>
      <c r="AH1827" s="133" t="str">
        <f>IF(B1827="NET","",IFERROR(VLOOKUP(AD1827,'2) Order Form'!$W$9:$W$684,1,FALSE),"Ikke med I order form"))</f>
        <v>Ikke med I order form</v>
      </c>
    </row>
    <row r="1828" spans="1:34" x14ac:dyDescent="0.2">
      <c r="A1828">
        <v>840035</v>
      </c>
      <c r="B1828" t="s">
        <v>2396</v>
      </c>
      <c r="C1828" t="s">
        <v>4226</v>
      </c>
      <c r="D1828" t="s">
        <v>2407</v>
      </c>
      <c r="E1828" t="s">
        <v>2405</v>
      </c>
      <c r="F1828" t="s">
        <v>87</v>
      </c>
      <c r="G1828" t="s">
        <v>401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C1828" s="180" t="str">
        <f t="shared" si="101"/>
        <v>840035-MBNTA-LXL</v>
      </c>
      <c r="AD1828" s="181">
        <f>IF(B1828="NET","",IF(B1828="","",IFERROR(VLOOKUP(AC1828,EAN!$A:$B,2,FALSE),"MANGLER - MÅ OPPDATERE EAN-FANEN")))</f>
        <v>7048652184429</v>
      </c>
      <c r="AE1828" s="180">
        <f t="shared" si="99"/>
        <v>0</v>
      </c>
      <c r="AF1828" s="180">
        <f t="shared" si="100"/>
        <v>0</v>
      </c>
      <c r="AH1828" s="133" t="str">
        <f>IF(B1828="NET","",IFERROR(VLOOKUP(AD1828,'2) Order Form'!$W$9:$W$684,1,FALSE),"Ikke med I order form"))</f>
        <v>Ikke med I order form</v>
      </c>
    </row>
    <row r="1829" spans="1:34" x14ac:dyDescent="0.2">
      <c r="A1829">
        <v>840035</v>
      </c>
      <c r="B1829" t="s">
        <v>2396</v>
      </c>
      <c r="C1829" t="s">
        <v>4226</v>
      </c>
      <c r="D1829" t="s">
        <v>2408</v>
      </c>
      <c r="E1829" t="s">
        <v>2409</v>
      </c>
      <c r="F1829" t="s">
        <v>85</v>
      </c>
      <c r="G1829" t="s">
        <v>401</v>
      </c>
      <c r="H1829">
        <v>10</v>
      </c>
      <c r="I1829">
        <v>10</v>
      </c>
      <c r="J1829">
        <v>10</v>
      </c>
      <c r="K1829">
        <v>10</v>
      </c>
      <c r="L1829">
        <v>10</v>
      </c>
      <c r="M1829">
        <v>10</v>
      </c>
      <c r="N1829">
        <v>10</v>
      </c>
      <c r="O1829">
        <v>10</v>
      </c>
      <c r="P1829">
        <v>10</v>
      </c>
      <c r="Q1829">
        <v>10</v>
      </c>
      <c r="R1829">
        <v>10</v>
      </c>
      <c r="S1829">
        <v>10</v>
      </c>
      <c r="T1829">
        <v>10</v>
      </c>
      <c r="U1829">
        <v>10</v>
      </c>
      <c r="V1829">
        <v>10</v>
      </c>
      <c r="W1829">
        <v>10</v>
      </c>
      <c r="X1829">
        <v>10</v>
      </c>
      <c r="Y1829">
        <v>10</v>
      </c>
      <c r="Z1829">
        <v>10</v>
      </c>
      <c r="AA1829">
        <v>10</v>
      </c>
      <c r="AC1829" s="180" t="str">
        <f t="shared" si="101"/>
        <v>840035-MHGRN-SM</v>
      </c>
      <c r="AD1829" s="181">
        <f>IF(B1829="NET","",IF(B1829="","",IFERROR(VLOOKUP(AC1829,EAN!$A:$B,2,FALSE),"MANGLER - MÅ OPPDATERE EAN-FANEN")))</f>
        <v>7048652607966</v>
      </c>
      <c r="AE1829" s="180">
        <f t="shared" si="99"/>
        <v>10</v>
      </c>
      <c r="AF1829" s="180">
        <f t="shared" si="100"/>
        <v>10</v>
      </c>
      <c r="AH1829" s="133" t="str">
        <f>IF(B1829="NET","",IFERROR(VLOOKUP(AD1829,'2) Order Form'!$W$9:$W$684,1,FALSE),"Ikke med I order form"))</f>
        <v>Ikke med I order form</v>
      </c>
    </row>
    <row r="1830" spans="1:34" x14ac:dyDescent="0.2">
      <c r="A1830">
        <v>840035</v>
      </c>
      <c r="B1830" t="s">
        <v>2396</v>
      </c>
      <c r="C1830" t="s">
        <v>4226</v>
      </c>
      <c r="D1830" t="s">
        <v>2410</v>
      </c>
      <c r="E1830" t="s">
        <v>2409</v>
      </c>
      <c r="F1830" t="s">
        <v>86</v>
      </c>
      <c r="G1830" t="s">
        <v>401</v>
      </c>
      <c r="H1830">
        <v>12</v>
      </c>
      <c r="I1830">
        <v>12</v>
      </c>
      <c r="J1830">
        <v>12</v>
      </c>
      <c r="K1830">
        <v>12</v>
      </c>
      <c r="L1830">
        <v>12</v>
      </c>
      <c r="M1830">
        <v>12</v>
      </c>
      <c r="N1830">
        <v>12</v>
      </c>
      <c r="O1830">
        <v>12</v>
      </c>
      <c r="P1830">
        <v>12</v>
      </c>
      <c r="Q1830">
        <v>12</v>
      </c>
      <c r="R1830">
        <v>12</v>
      </c>
      <c r="S1830">
        <v>12</v>
      </c>
      <c r="T1830">
        <v>12</v>
      </c>
      <c r="U1830">
        <v>12</v>
      </c>
      <c r="V1830">
        <v>12</v>
      </c>
      <c r="W1830">
        <v>12</v>
      </c>
      <c r="X1830">
        <v>12</v>
      </c>
      <c r="Y1830">
        <v>12</v>
      </c>
      <c r="Z1830">
        <v>12</v>
      </c>
      <c r="AA1830">
        <v>12</v>
      </c>
      <c r="AC1830" s="180" t="str">
        <f t="shared" si="101"/>
        <v>840035-MHGRN-ML</v>
      </c>
      <c r="AD1830" s="181">
        <f>IF(B1830="NET","",IF(B1830="","",IFERROR(VLOOKUP(AC1830,EAN!$A:$B,2,FALSE),"MANGLER - MÅ OPPDATERE EAN-FANEN")))</f>
        <v>7048652607959</v>
      </c>
      <c r="AE1830" s="180">
        <f t="shared" si="99"/>
        <v>12</v>
      </c>
      <c r="AF1830" s="180">
        <f t="shared" si="100"/>
        <v>12</v>
      </c>
      <c r="AH1830" s="133" t="str">
        <f>IF(B1830="NET","",IFERROR(VLOOKUP(AD1830,'2) Order Form'!$W$9:$W$684,1,FALSE),"Ikke med I order form"))</f>
        <v>Ikke med I order form</v>
      </c>
    </row>
    <row r="1831" spans="1:34" x14ac:dyDescent="0.2">
      <c r="A1831">
        <v>840035</v>
      </c>
      <c r="B1831" t="s">
        <v>2396</v>
      </c>
      <c r="C1831" t="s">
        <v>4226</v>
      </c>
      <c r="D1831" t="s">
        <v>2411</v>
      </c>
      <c r="E1831" t="s">
        <v>2409</v>
      </c>
      <c r="F1831" t="s">
        <v>87</v>
      </c>
      <c r="G1831" t="s">
        <v>401</v>
      </c>
      <c r="H1831">
        <v>15</v>
      </c>
      <c r="I1831">
        <v>15</v>
      </c>
      <c r="J1831">
        <v>15</v>
      </c>
      <c r="K1831">
        <v>15</v>
      </c>
      <c r="L1831">
        <v>15</v>
      </c>
      <c r="M1831">
        <v>15</v>
      </c>
      <c r="N1831">
        <v>15</v>
      </c>
      <c r="O1831">
        <v>15</v>
      </c>
      <c r="P1831">
        <v>15</v>
      </c>
      <c r="Q1831">
        <v>15</v>
      </c>
      <c r="R1831">
        <v>15</v>
      </c>
      <c r="S1831">
        <v>15</v>
      </c>
      <c r="T1831">
        <v>15</v>
      </c>
      <c r="U1831">
        <v>15</v>
      </c>
      <c r="V1831">
        <v>15</v>
      </c>
      <c r="W1831">
        <v>15</v>
      </c>
      <c r="X1831">
        <v>15</v>
      </c>
      <c r="Y1831">
        <v>15</v>
      </c>
      <c r="Z1831">
        <v>15</v>
      </c>
      <c r="AA1831">
        <v>15</v>
      </c>
      <c r="AC1831" s="180" t="str">
        <f t="shared" si="101"/>
        <v>840035-MHGRN-LXL</v>
      </c>
      <c r="AD1831" s="181">
        <f>IF(B1831="NET","",IF(B1831="","",IFERROR(VLOOKUP(AC1831,EAN!$A:$B,2,FALSE),"MANGLER - MÅ OPPDATERE EAN-FANEN")))</f>
        <v>7048652607942</v>
      </c>
      <c r="AE1831" s="180">
        <f t="shared" si="99"/>
        <v>15</v>
      </c>
      <c r="AF1831" s="180">
        <f t="shared" si="100"/>
        <v>15</v>
      </c>
      <c r="AH1831" s="133" t="str">
        <f>IF(B1831="NET","",IFERROR(VLOOKUP(AD1831,'2) Order Form'!$W$9:$W$684,1,FALSE),"Ikke med I order form"))</f>
        <v>Ikke med I order form</v>
      </c>
    </row>
    <row r="1832" spans="1:34" x14ac:dyDescent="0.2">
      <c r="A1832">
        <v>840035</v>
      </c>
      <c r="B1832" t="s">
        <v>2396</v>
      </c>
      <c r="C1832" t="s">
        <v>4226</v>
      </c>
      <c r="D1832" t="s">
        <v>2412</v>
      </c>
      <c r="E1832" t="s">
        <v>2413</v>
      </c>
      <c r="F1832" t="s">
        <v>85</v>
      </c>
      <c r="G1832" t="s">
        <v>401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C1832" s="180" t="str">
        <f t="shared" si="101"/>
        <v>840035-MLRED-SM</v>
      </c>
      <c r="AD1832" s="181">
        <f>IF(B1832="NET","",IF(B1832="","",IFERROR(VLOOKUP(AC1832,EAN!$A:$B,2,FALSE),"MANGLER - MÅ OPPDATERE EAN-FANEN")))</f>
        <v>7048652607997</v>
      </c>
      <c r="AE1832" s="180">
        <f t="shared" si="99"/>
        <v>0</v>
      </c>
      <c r="AF1832" s="180">
        <f t="shared" si="100"/>
        <v>0</v>
      </c>
      <c r="AH1832" s="133" t="str">
        <f>IF(B1832="NET","",IFERROR(VLOOKUP(AD1832,'2) Order Form'!$W$9:$W$684,1,FALSE),"Ikke med I order form"))</f>
        <v>Ikke med I order form</v>
      </c>
    </row>
    <row r="1833" spans="1:34" x14ac:dyDescent="0.2">
      <c r="A1833">
        <v>840035</v>
      </c>
      <c r="B1833" t="s">
        <v>2396</v>
      </c>
      <c r="C1833" t="s">
        <v>4226</v>
      </c>
      <c r="D1833" t="s">
        <v>2414</v>
      </c>
      <c r="E1833" t="s">
        <v>2413</v>
      </c>
      <c r="F1833" t="s">
        <v>86</v>
      </c>
      <c r="G1833" t="s">
        <v>401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C1833" s="180" t="str">
        <f t="shared" si="101"/>
        <v>840035-MLRED-ML</v>
      </c>
      <c r="AD1833" s="181">
        <f>IF(B1833="NET","",IF(B1833="","",IFERROR(VLOOKUP(AC1833,EAN!$A:$B,2,FALSE),"MANGLER - MÅ OPPDATERE EAN-FANEN")))</f>
        <v>7048652607980</v>
      </c>
      <c r="AE1833" s="180">
        <f t="shared" si="99"/>
        <v>0</v>
      </c>
      <c r="AF1833" s="180">
        <f t="shared" si="100"/>
        <v>0</v>
      </c>
      <c r="AH1833" s="133" t="str">
        <f>IF(B1833="NET","",IFERROR(VLOOKUP(AD1833,'2) Order Form'!$W$9:$W$684,1,FALSE),"Ikke med I order form"))</f>
        <v>Ikke med I order form</v>
      </c>
    </row>
    <row r="1834" spans="1:34" x14ac:dyDescent="0.2">
      <c r="A1834">
        <v>840035</v>
      </c>
      <c r="B1834" t="s">
        <v>2396</v>
      </c>
      <c r="C1834" t="s">
        <v>4226</v>
      </c>
      <c r="D1834" t="s">
        <v>2415</v>
      </c>
      <c r="E1834" t="s">
        <v>2413</v>
      </c>
      <c r="F1834" t="s">
        <v>87</v>
      </c>
      <c r="G1834" t="s">
        <v>401</v>
      </c>
      <c r="H1834">
        <v>27</v>
      </c>
      <c r="I1834">
        <v>27</v>
      </c>
      <c r="J1834">
        <v>27</v>
      </c>
      <c r="K1834">
        <v>27</v>
      </c>
      <c r="L1834">
        <v>27</v>
      </c>
      <c r="M1834">
        <v>27</v>
      </c>
      <c r="N1834">
        <v>27</v>
      </c>
      <c r="O1834">
        <v>27</v>
      </c>
      <c r="P1834">
        <v>27</v>
      </c>
      <c r="Q1834">
        <v>27</v>
      </c>
      <c r="R1834">
        <v>27</v>
      </c>
      <c r="S1834">
        <v>27</v>
      </c>
      <c r="T1834">
        <v>27</v>
      </c>
      <c r="U1834">
        <v>27</v>
      </c>
      <c r="V1834">
        <v>27</v>
      </c>
      <c r="W1834">
        <v>27</v>
      </c>
      <c r="X1834">
        <v>27</v>
      </c>
      <c r="Y1834">
        <v>27</v>
      </c>
      <c r="Z1834">
        <v>27</v>
      </c>
      <c r="AA1834">
        <v>27</v>
      </c>
      <c r="AC1834" s="180" t="str">
        <f t="shared" si="101"/>
        <v>840035-MLRED-LXL</v>
      </c>
      <c r="AD1834" s="181">
        <f>IF(B1834="NET","",IF(B1834="","",IFERROR(VLOOKUP(AC1834,EAN!$A:$B,2,FALSE),"MANGLER - MÅ OPPDATERE EAN-FANEN")))</f>
        <v>7048652607973</v>
      </c>
      <c r="AE1834" s="180">
        <f t="shared" si="99"/>
        <v>27</v>
      </c>
      <c r="AF1834" s="180">
        <f t="shared" si="100"/>
        <v>27</v>
      </c>
      <c r="AH1834" s="133" t="str">
        <f>IF(B1834="NET","",IFERROR(VLOOKUP(AD1834,'2) Order Form'!$W$9:$W$684,1,FALSE),"Ikke med I order form"))</f>
        <v>Ikke med I order form</v>
      </c>
    </row>
    <row r="1835" spans="1:34" x14ac:dyDescent="0.2">
      <c r="A1835">
        <v>840035</v>
      </c>
      <c r="B1835" t="s">
        <v>2396</v>
      </c>
      <c r="C1835" t="s">
        <v>4226</v>
      </c>
      <c r="D1835" t="s">
        <v>2416</v>
      </c>
      <c r="E1835" t="s">
        <v>2417</v>
      </c>
      <c r="F1835" t="s">
        <v>85</v>
      </c>
      <c r="G1835" t="s">
        <v>401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C1835" s="180" t="str">
        <f t="shared" si="101"/>
        <v>840035-MMBDF-SM</v>
      </c>
      <c r="AD1835" s="181">
        <f>IF(B1835="NET","",IF(B1835="","",IFERROR(VLOOKUP(AC1835,EAN!$A:$B,2,FALSE),"MANGLER - MÅ OPPDATERE EAN-FANEN")))</f>
        <v>7048652184504</v>
      </c>
      <c r="AE1835" s="180">
        <f t="shared" si="99"/>
        <v>0</v>
      </c>
      <c r="AF1835" s="180">
        <f t="shared" si="100"/>
        <v>0</v>
      </c>
      <c r="AH1835" s="133" t="str">
        <f>IF(B1835="NET","",IFERROR(VLOOKUP(AD1835,'2) Order Form'!$W$9:$W$684,1,FALSE),"Ikke med I order form"))</f>
        <v>Ikke med I order form</v>
      </c>
    </row>
    <row r="1836" spans="1:34" x14ac:dyDescent="0.2">
      <c r="A1836">
        <v>840035</v>
      </c>
      <c r="B1836" t="s">
        <v>2396</v>
      </c>
      <c r="C1836" t="s">
        <v>4226</v>
      </c>
      <c r="D1836" t="s">
        <v>2418</v>
      </c>
      <c r="E1836" t="s">
        <v>2417</v>
      </c>
      <c r="F1836" t="s">
        <v>86</v>
      </c>
      <c r="G1836" t="s">
        <v>401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C1836" s="180" t="str">
        <f t="shared" si="101"/>
        <v>840035-MMBDF-ML</v>
      </c>
      <c r="AD1836" s="181">
        <f>IF(B1836="NET","",IF(B1836="","",IFERROR(VLOOKUP(AC1836,EAN!$A:$B,2,FALSE),"MANGLER - MÅ OPPDATERE EAN-FANEN")))</f>
        <v>7048652184498</v>
      </c>
      <c r="AE1836" s="180">
        <f t="shared" si="99"/>
        <v>0</v>
      </c>
      <c r="AF1836" s="180">
        <f t="shared" si="100"/>
        <v>0</v>
      </c>
      <c r="AH1836" s="133" t="str">
        <f>IF(B1836="NET","",IFERROR(VLOOKUP(AD1836,'2) Order Form'!$W$9:$W$684,1,FALSE),"Ikke med I order form"))</f>
        <v>Ikke med I order form</v>
      </c>
    </row>
    <row r="1837" spans="1:34" x14ac:dyDescent="0.2">
      <c r="A1837">
        <v>840035</v>
      </c>
      <c r="B1837" t="s">
        <v>2396</v>
      </c>
      <c r="C1837" t="s">
        <v>4226</v>
      </c>
      <c r="D1837" t="s">
        <v>2419</v>
      </c>
      <c r="E1837" t="s">
        <v>2417</v>
      </c>
      <c r="F1837" t="s">
        <v>87</v>
      </c>
      <c r="G1837" t="s">
        <v>401</v>
      </c>
      <c r="H1837">
        <v>2</v>
      </c>
      <c r="I1837">
        <v>2</v>
      </c>
      <c r="J1837">
        <v>2</v>
      </c>
      <c r="K1837">
        <v>2</v>
      </c>
      <c r="L1837">
        <v>2</v>
      </c>
      <c r="M1837">
        <v>2</v>
      </c>
      <c r="N1837">
        <v>2</v>
      </c>
      <c r="O1837">
        <v>2</v>
      </c>
      <c r="P1837">
        <v>2</v>
      </c>
      <c r="Q1837">
        <v>2</v>
      </c>
      <c r="R1837">
        <v>2</v>
      </c>
      <c r="S1837">
        <v>2</v>
      </c>
      <c r="T1837">
        <v>2</v>
      </c>
      <c r="U1837">
        <v>2</v>
      </c>
      <c r="V1837">
        <v>2</v>
      </c>
      <c r="W1837">
        <v>2</v>
      </c>
      <c r="X1837">
        <v>2</v>
      </c>
      <c r="Y1837">
        <v>2</v>
      </c>
      <c r="Z1837">
        <v>2</v>
      </c>
      <c r="AA1837">
        <v>2</v>
      </c>
      <c r="AC1837" s="180" t="str">
        <f t="shared" si="101"/>
        <v>840035-MMBDF-LXL</v>
      </c>
      <c r="AD1837" s="181">
        <f>IF(B1837="NET","",IF(B1837="","",IFERROR(VLOOKUP(AC1837,EAN!$A:$B,2,FALSE),"MANGLER - MÅ OPPDATERE EAN-FANEN")))</f>
        <v>7048652184481</v>
      </c>
      <c r="AE1837" s="180">
        <f t="shared" si="99"/>
        <v>2</v>
      </c>
      <c r="AF1837" s="180">
        <f t="shared" si="100"/>
        <v>2</v>
      </c>
      <c r="AH1837" s="133" t="str">
        <f>IF(B1837="NET","",IFERROR(VLOOKUP(AD1837,'2) Order Form'!$W$9:$W$684,1,FALSE),"Ikke med I order form"))</f>
        <v>Ikke med I order form</v>
      </c>
    </row>
    <row r="1838" spans="1:34" x14ac:dyDescent="0.2">
      <c r="A1838">
        <v>840035</v>
      </c>
      <c r="B1838" t="s">
        <v>2396</v>
      </c>
      <c r="C1838" t="s">
        <v>4226</v>
      </c>
      <c r="D1838" t="s">
        <v>416</v>
      </c>
      <c r="E1838" t="s">
        <v>417</v>
      </c>
      <c r="F1838" t="s">
        <v>85</v>
      </c>
      <c r="G1838" t="s">
        <v>401</v>
      </c>
      <c r="H1838">
        <v>27</v>
      </c>
      <c r="I1838">
        <v>27</v>
      </c>
      <c r="J1838">
        <v>27</v>
      </c>
      <c r="K1838">
        <v>27</v>
      </c>
      <c r="L1838">
        <v>27</v>
      </c>
      <c r="M1838">
        <v>27</v>
      </c>
      <c r="N1838">
        <v>27</v>
      </c>
      <c r="O1838">
        <v>27</v>
      </c>
      <c r="P1838">
        <v>27</v>
      </c>
      <c r="Q1838">
        <v>27</v>
      </c>
      <c r="R1838">
        <v>27</v>
      </c>
      <c r="S1838">
        <v>27</v>
      </c>
      <c r="T1838">
        <v>27</v>
      </c>
      <c r="U1838">
        <v>27</v>
      </c>
      <c r="V1838">
        <v>27</v>
      </c>
      <c r="W1838">
        <v>27</v>
      </c>
      <c r="X1838">
        <v>27</v>
      </c>
      <c r="Y1838">
        <v>27</v>
      </c>
      <c r="Z1838">
        <v>27</v>
      </c>
      <c r="AA1838">
        <v>27</v>
      </c>
      <c r="AC1838" s="180" t="str">
        <f t="shared" si="101"/>
        <v>840035-MNGRY-SM</v>
      </c>
      <c r="AD1838" s="181">
        <f>IF(B1838="NET","",IF(B1838="","",IFERROR(VLOOKUP(AC1838,EAN!$A:$B,2,FALSE),"MANGLER - MÅ OPPDATERE EAN-FANEN")))</f>
        <v>7048652608024</v>
      </c>
      <c r="AE1838" s="180">
        <f t="shared" si="99"/>
        <v>27</v>
      </c>
      <c r="AF1838" s="180">
        <f t="shared" si="100"/>
        <v>27</v>
      </c>
      <c r="AH1838" s="133" t="str">
        <f>IF(B1838="NET","",IFERROR(VLOOKUP(AD1838,'2) Order Form'!$W$9:$W$684,1,FALSE),"Ikke med I order form"))</f>
        <v>Ikke med I order form</v>
      </c>
    </row>
    <row r="1839" spans="1:34" x14ac:dyDescent="0.2">
      <c r="A1839">
        <v>840035</v>
      </c>
      <c r="B1839" t="s">
        <v>2396</v>
      </c>
      <c r="C1839" t="s">
        <v>4226</v>
      </c>
      <c r="D1839" t="s">
        <v>418</v>
      </c>
      <c r="E1839" t="s">
        <v>417</v>
      </c>
      <c r="F1839" t="s">
        <v>86</v>
      </c>
      <c r="G1839" t="s">
        <v>401</v>
      </c>
      <c r="H1839">
        <v>38</v>
      </c>
      <c r="I1839">
        <v>38</v>
      </c>
      <c r="J1839">
        <v>38</v>
      </c>
      <c r="K1839">
        <v>38</v>
      </c>
      <c r="L1839">
        <v>38</v>
      </c>
      <c r="M1839">
        <v>38</v>
      </c>
      <c r="N1839">
        <v>38</v>
      </c>
      <c r="O1839">
        <v>38</v>
      </c>
      <c r="P1839">
        <v>38</v>
      </c>
      <c r="Q1839">
        <v>38</v>
      </c>
      <c r="R1839">
        <v>38</v>
      </c>
      <c r="S1839">
        <v>38</v>
      </c>
      <c r="T1839">
        <v>38</v>
      </c>
      <c r="U1839">
        <v>38</v>
      </c>
      <c r="V1839">
        <v>38</v>
      </c>
      <c r="W1839">
        <v>38</v>
      </c>
      <c r="X1839">
        <v>38</v>
      </c>
      <c r="Y1839">
        <v>38</v>
      </c>
      <c r="Z1839">
        <v>38</v>
      </c>
      <c r="AA1839">
        <v>38</v>
      </c>
      <c r="AC1839" s="180" t="str">
        <f t="shared" si="101"/>
        <v>840035-MNGRY-ML</v>
      </c>
      <c r="AD1839" s="181">
        <f>IF(B1839="NET","",IF(B1839="","",IFERROR(VLOOKUP(AC1839,EAN!$A:$B,2,FALSE),"MANGLER - MÅ OPPDATERE EAN-FANEN")))</f>
        <v>7048652608017</v>
      </c>
      <c r="AE1839" s="180">
        <f t="shared" si="99"/>
        <v>38</v>
      </c>
      <c r="AF1839" s="180">
        <f t="shared" si="100"/>
        <v>38</v>
      </c>
      <c r="AH1839" s="133" t="str">
        <f>IF(B1839="NET","",IFERROR(VLOOKUP(AD1839,'2) Order Form'!$W$9:$W$684,1,FALSE),"Ikke med I order form"))</f>
        <v>Ikke med I order form</v>
      </c>
    </row>
    <row r="1840" spans="1:34" x14ac:dyDescent="0.2">
      <c r="A1840">
        <v>840035</v>
      </c>
      <c r="B1840" t="s">
        <v>2396</v>
      </c>
      <c r="C1840" t="s">
        <v>4226</v>
      </c>
      <c r="D1840" t="s">
        <v>419</v>
      </c>
      <c r="E1840" t="s">
        <v>417</v>
      </c>
      <c r="F1840" t="s">
        <v>87</v>
      </c>
      <c r="G1840" t="s">
        <v>401</v>
      </c>
      <c r="H1840">
        <v>26</v>
      </c>
      <c r="I1840">
        <v>26</v>
      </c>
      <c r="J1840">
        <v>26</v>
      </c>
      <c r="K1840">
        <v>26</v>
      </c>
      <c r="L1840">
        <v>26</v>
      </c>
      <c r="M1840">
        <v>26</v>
      </c>
      <c r="N1840">
        <v>26</v>
      </c>
      <c r="O1840">
        <v>26</v>
      </c>
      <c r="P1840">
        <v>26</v>
      </c>
      <c r="Q1840">
        <v>26</v>
      </c>
      <c r="R1840">
        <v>26</v>
      </c>
      <c r="S1840">
        <v>26</v>
      </c>
      <c r="T1840">
        <v>26</v>
      </c>
      <c r="U1840">
        <v>26</v>
      </c>
      <c r="V1840">
        <v>26</v>
      </c>
      <c r="W1840">
        <v>26</v>
      </c>
      <c r="X1840">
        <v>26</v>
      </c>
      <c r="Y1840">
        <v>26</v>
      </c>
      <c r="Z1840">
        <v>26</v>
      </c>
      <c r="AA1840">
        <v>26</v>
      </c>
      <c r="AC1840" s="180" t="str">
        <f t="shared" si="101"/>
        <v>840035-MNGRY-LXL</v>
      </c>
      <c r="AD1840" s="181">
        <f>IF(B1840="NET","",IF(B1840="","",IFERROR(VLOOKUP(AC1840,EAN!$A:$B,2,FALSE),"MANGLER - MÅ OPPDATERE EAN-FANEN")))</f>
        <v>7048652608000</v>
      </c>
      <c r="AE1840" s="180">
        <f t="shared" si="99"/>
        <v>26</v>
      </c>
      <c r="AF1840" s="180">
        <f t="shared" si="100"/>
        <v>26</v>
      </c>
      <c r="AH1840" s="133" t="str">
        <f>IF(B1840="NET","",IFERROR(VLOOKUP(AD1840,'2) Order Form'!$W$9:$W$684,1,FALSE),"Ikke med I order form"))</f>
        <v>Ikke med I order form</v>
      </c>
    </row>
    <row r="1841" spans="1:34" x14ac:dyDescent="0.2">
      <c r="A1841">
        <v>840035</v>
      </c>
      <c r="B1841" t="s">
        <v>2396</v>
      </c>
      <c r="C1841" t="s">
        <v>4226</v>
      </c>
      <c r="D1841" t="s">
        <v>2420</v>
      </c>
      <c r="E1841" t="s">
        <v>2421</v>
      </c>
      <c r="F1841" t="s">
        <v>85</v>
      </c>
      <c r="G1841" t="s">
        <v>128</v>
      </c>
      <c r="H1841">
        <v>2</v>
      </c>
      <c r="I1841">
        <v>2</v>
      </c>
      <c r="J1841">
        <v>2</v>
      </c>
      <c r="K1841">
        <v>2</v>
      </c>
      <c r="L1841">
        <v>2</v>
      </c>
      <c r="M1841">
        <v>2</v>
      </c>
      <c r="N1841">
        <v>2</v>
      </c>
      <c r="O1841">
        <v>2</v>
      </c>
      <c r="P1841">
        <v>2</v>
      </c>
      <c r="Q1841">
        <v>2</v>
      </c>
      <c r="R1841">
        <v>2</v>
      </c>
      <c r="S1841">
        <v>2</v>
      </c>
      <c r="T1841">
        <v>2</v>
      </c>
      <c r="U1841">
        <v>2</v>
      </c>
      <c r="V1841">
        <v>2</v>
      </c>
      <c r="W1841">
        <v>2</v>
      </c>
      <c r="X1841">
        <v>2</v>
      </c>
      <c r="Y1841">
        <v>2</v>
      </c>
      <c r="Z1841">
        <v>2</v>
      </c>
      <c r="AA1841">
        <v>2</v>
      </c>
      <c r="AC1841" s="180" t="str">
        <f t="shared" si="101"/>
        <v>840035-MOLME-SM</v>
      </c>
      <c r="AD1841" s="181">
        <f>IF(B1841="NET","",IF(B1841="","",IFERROR(VLOOKUP(AC1841,EAN!$A:$B,2,FALSE),"MANGLER - MÅ OPPDATERE EAN-FANEN")))</f>
        <v>7048652713100</v>
      </c>
      <c r="AE1841" s="180">
        <f t="shared" si="99"/>
        <v>2</v>
      </c>
      <c r="AF1841" s="180">
        <f t="shared" si="100"/>
        <v>2</v>
      </c>
      <c r="AH1841" s="133" t="str">
        <f>IF(B1841="NET","",IFERROR(VLOOKUP(AD1841,'2) Order Form'!$W$9:$W$684,1,FALSE),"Ikke med I order form"))</f>
        <v>Ikke med I order form</v>
      </c>
    </row>
    <row r="1842" spans="1:34" x14ac:dyDescent="0.2">
      <c r="A1842">
        <v>840035</v>
      </c>
      <c r="B1842" t="s">
        <v>2396</v>
      </c>
      <c r="C1842" t="s">
        <v>4226</v>
      </c>
      <c r="D1842" t="s">
        <v>2422</v>
      </c>
      <c r="E1842" t="s">
        <v>2421</v>
      </c>
      <c r="F1842" t="s">
        <v>86</v>
      </c>
      <c r="G1842" t="s">
        <v>128</v>
      </c>
      <c r="H1842">
        <v>4</v>
      </c>
      <c r="I1842">
        <v>4</v>
      </c>
      <c r="J1842">
        <v>4</v>
      </c>
      <c r="K1842">
        <v>4</v>
      </c>
      <c r="L1842">
        <v>4</v>
      </c>
      <c r="M1842">
        <v>4</v>
      </c>
      <c r="N1842">
        <v>4</v>
      </c>
      <c r="O1842">
        <v>4</v>
      </c>
      <c r="P1842">
        <v>4</v>
      </c>
      <c r="Q1842">
        <v>4</v>
      </c>
      <c r="R1842">
        <v>4</v>
      </c>
      <c r="S1842">
        <v>4</v>
      </c>
      <c r="T1842">
        <v>4</v>
      </c>
      <c r="U1842">
        <v>4</v>
      </c>
      <c r="V1842">
        <v>4</v>
      </c>
      <c r="W1842">
        <v>4</v>
      </c>
      <c r="X1842">
        <v>4</v>
      </c>
      <c r="Y1842">
        <v>4</v>
      </c>
      <c r="Z1842">
        <v>4</v>
      </c>
      <c r="AA1842">
        <v>4</v>
      </c>
      <c r="AC1842" s="180" t="str">
        <f t="shared" si="101"/>
        <v>840035-MOLME-ML</v>
      </c>
      <c r="AD1842" s="181">
        <f>IF(B1842="NET","",IF(B1842="","",IFERROR(VLOOKUP(AC1842,EAN!$A:$B,2,FALSE),"MANGLER - MÅ OPPDATERE EAN-FANEN")))</f>
        <v>7048652713094</v>
      </c>
      <c r="AE1842" s="180">
        <f t="shared" si="99"/>
        <v>4</v>
      </c>
      <c r="AF1842" s="180">
        <f t="shared" si="100"/>
        <v>4</v>
      </c>
      <c r="AH1842" s="133" t="str">
        <f>IF(B1842="NET","",IFERROR(VLOOKUP(AD1842,'2) Order Form'!$W$9:$W$684,1,FALSE),"Ikke med I order form"))</f>
        <v>Ikke med I order form</v>
      </c>
    </row>
    <row r="1843" spans="1:34" x14ac:dyDescent="0.2">
      <c r="A1843">
        <v>840035</v>
      </c>
      <c r="B1843" t="s">
        <v>2396</v>
      </c>
      <c r="C1843" t="s">
        <v>4226</v>
      </c>
      <c r="D1843" t="s">
        <v>2423</v>
      </c>
      <c r="E1843" t="s">
        <v>2421</v>
      </c>
      <c r="F1843" t="s">
        <v>87</v>
      </c>
      <c r="G1843" t="s">
        <v>128</v>
      </c>
      <c r="H1843">
        <v>1</v>
      </c>
      <c r="I1843">
        <v>1</v>
      </c>
      <c r="J1843">
        <v>1</v>
      </c>
      <c r="K1843">
        <v>1</v>
      </c>
      <c r="L1843">
        <v>1</v>
      </c>
      <c r="M1843">
        <v>1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C1843" s="180" t="str">
        <f t="shared" si="101"/>
        <v>840035-MOLME-LXL</v>
      </c>
      <c r="AD1843" s="181">
        <f>IF(B1843="NET","",IF(B1843="","",IFERROR(VLOOKUP(AC1843,EAN!$A:$B,2,FALSE),"MANGLER - MÅ OPPDATERE EAN-FANEN")))</f>
        <v>7048652713087</v>
      </c>
      <c r="AE1843" s="180">
        <f t="shared" si="99"/>
        <v>1</v>
      </c>
      <c r="AF1843" s="180">
        <f t="shared" si="100"/>
        <v>1</v>
      </c>
      <c r="AH1843" s="133" t="str">
        <f>IF(B1843="NET","",IFERROR(VLOOKUP(AD1843,'2) Order Form'!$W$9:$W$684,1,FALSE),"Ikke med I order form"))</f>
        <v>Ikke med I order form</v>
      </c>
    </row>
    <row r="1844" spans="1:34" x14ac:dyDescent="0.2">
      <c r="A1844">
        <v>840035</v>
      </c>
      <c r="B1844" t="s">
        <v>2396</v>
      </c>
      <c r="C1844" t="s">
        <v>4226</v>
      </c>
      <c r="D1844" t="s">
        <v>2424</v>
      </c>
      <c r="E1844" t="s">
        <v>2425</v>
      </c>
      <c r="F1844" t="s">
        <v>85</v>
      </c>
      <c r="G1844" t="s">
        <v>128</v>
      </c>
      <c r="H1844">
        <v>2</v>
      </c>
      <c r="I1844">
        <v>2</v>
      </c>
      <c r="J1844">
        <v>2</v>
      </c>
      <c r="K1844">
        <v>2</v>
      </c>
      <c r="L1844">
        <v>2</v>
      </c>
      <c r="M1844">
        <v>2</v>
      </c>
      <c r="N1844">
        <v>2</v>
      </c>
      <c r="O1844">
        <v>2</v>
      </c>
      <c r="P1844">
        <v>2</v>
      </c>
      <c r="Q1844">
        <v>2</v>
      </c>
      <c r="R1844">
        <v>2</v>
      </c>
      <c r="S1844">
        <v>2</v>
      </c>
      <c r="T1844">
        <v>2</v>
      </c>
      <c r="U1844">
        <v>2</v>
      </c>
      <c r="V1844">
        <v>2</v>
      </c>
      <c r="W1844">
        <v>2</v>
      </c>
      <c r="X1844">
        <v>2</v>
      </c>
      <c r="Y1844">
        <v>2</v>
      </c>
      <c r="Z1844">
        <v>2</v>
      </c>
      <c r="AA1844">
        <v>2</v>
      </c>
      <c r="AC1844" s="180" t="str">
        <f t="shared" si="101"/>
        <v>840035-MROGD-SM</v>
      </c>
      <c r="AD1844" s="181">
        <f>IF(B1844="NET","",IF(B1844="","",IFERROR(VLOOKUP(AC1844,EAN!$A:$B,2,FALSE),"MANGLER - MÅ OPPDATERE EAN-FANEN")))</f>
        <v>7048652713131</v>
      </c>
      <c r="AE1844" s="180">
        <f t="shared" si="99"/>
        <v>2</v>
      </c>
      <c r="AF1844" s="180">
        <f t="shared" si="100"/>
        <v>2</v>
      </c>
      <c r="AH1844" s="133" t="str">
        <f>IF(B1844="NET","",IFERROR(VLOOKUP(AD1844,'2) Order Form'!$W$9:$W$684,1,FALSE),"Ikke med I order form"))</f>
        <v>Ikke med I order form</v>
      </c>
    </row>
    <row r="1845" spans="1:34" x14ac:dyDescent="0.2">
      <c r="A1845">
        <v>840035</v>
      </c>
      <c r="B1845" t="s">
        <v>2396</v>
      </c>
      <c r="C1845" t="s">
        <v>4226</v>
      </c>
      <c r="D1845" t="s">
        <v>2426</v>
      </c>
      <c r="E1845" t="s">
        <v>2425</v>
      </c>
      <c r="F1845" t="s">
        <v>86</v>
      </c>
      <c r="G1845" t="s">
        <v>128</v>
      </c>
      <c r="H1845">
        <v>4</v>
      </c>
      <c r="I1845">
        <v>4</v>
      </c>
      <c r="J1845">
        <v>4</v>
      </c>
      <c r="K1845">
        <v>4</v>
      </c>
      <c r="L1845">
        <v>4</v>
      </c>
      <c r="M1845">
        <v>4</v>
      </c>
      <c r="N1845">
        <v>4</v>
      </c>
      <c r="O1845">
        <v>4</v>
      </c>
      <c r="P1845">
        <v>4</v>
      </c>
      <c r="Q1845">
        <v>4</v>
      </c>
      <c r="R1845">
        <v>4</v>
      </c>
      <c r="S1845">
        <v>4</v>
      </c>
      <c r="T1845">
        <v>4</v>
      </c>
      <c r="U1845">
        <v>4</v>
      </c>
      <c r="V1845">
        <v>4</v>
      </c>
      <c r="W1845">
        <v>4</v>
      </c>
      <c r="X1845">
        <v>4</v>
      </c>
      <c r="Y1845">
        <v>4</v>
      </c>
      <c r="Z1845">
        <v>4</v>
      </c>
      <c r="AA1845">
        <v>4</v>
      </c>
      <c r="AC1845" s="180" t="str">
        <f t="shared" si="101"/>
        <v>840035-MROGD-ML</v>
      </c>
      <c r="AD1845" s="181">
        <f>IF(B1845="NET","",IF(B1845="","",IFERROR(VLOOKUP(AC1845,EAN!$A:$B,2,FALSE),"MANGLER - MÅ OPPDATERE EAN-FANEN")))</f>
        <v>7048652713124</v>
      </c>
      <c r="AE1845" s="180">
        <f t="shared" si="99"/>
        <v>4</v>
      </c>
      <c r="AF1845" s="180">
        <f t="shared" si="100"/>
        <v>4</v>
      </c>
      <c r="AH1845" s="133" t="str">
        <f>IF(B1845="NET","",IFERROR(VLOOKUP(AD1845,'2) Order Form'!$W$9:$W$684,1,FALSE),"Ikke med I order form"))</f>
        <v>Ikke med I order form</v>
      </c>
    </row>
    <row r="1846" spans="1:34" x14ac:dyDescent="0.2">
      <c r="A1846">
        <v>840035</v>
      </c>
      <c r="B1846" t="s">
        <v>2396</v>
      </c>
      <c r="C1846" t="s">
        <v>4226</v>
      </c>
      <c r="D1846" t="s">
        <v>2427</v>
      </c>
      <c r="E1846" t="s">
        <v>2425</v>
      </c>
      <c r="F1846" t="s">
        <v>87</v>
      </c>
      <c r="G1846" t="s">
        <v>128</v>
      </c>
      <c r="H1846">
        <v>2</v>
      </c>
      <c r="I1846">
        <v>2</v>
      </c>
      <c r="J1846">
        <v>2</v>
      </c>
      <c r="K1846">
        <v>2</v>
      </c>
      <c r="L1846">
        <v>2</v>
      </c>
      <c r="M1846">
        <v>2</v>
      </c>
      <c r="N1846">
        <v>2</v>
      </c>
      <c r="O1846">
        <v>2</v>
      </c>
      <c r="P1846">
        <v>2</v>
      </c>
      <c r="Q1846">
        <v>2</v>
      </c>
      <c r="R1846">
        <v>2</v>
      </c>
      <c r="S1846">
        <v>2</v>
      </c>
      <c r="T1846">
        <v>2</v>
      </c>
      <c r="U1846">
        <v>2</v>
      </c>
      <c r="V1846">
        <v>2</v>
      </c>
      <c r="W1846">
        <v>2</v>
      </c>
      <c r="X1846">
        <v>2</v>
      </c>
      <c r="Y1846">
        <v>2</v>
      </c>
      <c r="Z1846">
        <v>2</v>
      </c>
      <c r="AA1846">
        <v>2</v>
      </c>
      <c r="AC1846" s="180" t="str">
        <f t="shared" si="101"/>
        <v>840035-MROGD-LXL</v>
      </c>
      <c r="AD1846" s="181">
        <f>IF(B1846="NET","",IF(B1846="","",IFERROR(VLOOKUP(AC1846,EAN!$A:$B,2,FALSE),"MANGLER - MÅ OPPDATERE EAN-FANEN")))</f>
        <v>7048652713117</v>
      </c>
      <c r="AE1846" s="180">
        <f t="shared" si="99"/>
        <v>2</v>
      </c>
      <c r="AF1846" s="180">
        <f t="shared" si="100"/>
        <v>2</v>
      </c>
      <c r="AH1846" s="133" t="str">
        <f>IF(B1846="NET","",IFERROR(VLOOKUP(AD1846,'2) Order Form'!$W$9:$W$684,1,FALSE),"Ikke med I order form"))</f>
        <v>Ikke med I order form</v>
      </c>
    </row>
    <row r="1847" spans="1:34" x14ac:dyDescent="0.2">
      <c r="A1847">
        <v>840035</v>
      </c>
      <c r="B1847" t="s">
        <v>2396</v>
      </c>
      <c r="C1847" t="s">
        <v>4226</v>
      </c>
      <c r="D1847" t="s">
        <v>229</v>
      </c>
      <c r="E1847" t="s">
        <v>208</v>
      </c>
      <c r="F1847" t="s">
        <v>85</v>
      </c>
      <c r="G1847" t="s">
        <v>401</v>
      </c>
      <c r="H1847">
        <v>7</v>
      </c>
      <c r="I1847">
        <v>7</v>
      </c>
      <c r="J1847">
        <v>7</v>
      </c>
      <c r="K1847">
        <v>7</v>
      </c>
      <c r="L1847">
        <v>7</v>
      </c>
      <c r="M1847">
        <v>7</v>
      </c>
      <c r="N1847">
        <v>7</v>
      </c>
      <c r="O1847">
        <v>7</v>
      </c>
      <c r="P1847">
        <v>7</v>
      </c>
      <c r="Q1847">
        <v>7</v>
      </c>
      <c r="R1847">
        <v>7</v>
      </c>
      <c r="S1847">
        <v>7</v>
      </c>
      <c r="T1847">
        <v>7</v>
      </c>
      <c r="U1847">
        <v>7</v>
      </c>
      <c r="V1847">
        <v>7</v>
      </c>
      <c r="W1847">
        <v>7</v>
      </c>
      <c r="X1847">
        <v>7</v>
      </c>
      <c r="Y1847">
        <v>7</v>
      </c>
      <c r="Z1847">
        <v>7</v>
      </c>
      <c r="AA1847">
        <v>7</v>
      </c>
      <c r="AC1847" s="180" t="str">
        <f t="shared" si="101"/>
        <v>840035-MSBMC-SM</v>
      </c>
      <c r="AD1847" s="181">
        <f>IF(B1847="NET","",IF(B1847="","",IFERROR(VLOOKUP(AC1847,EAN!$A:$B,2,FALSE),"MANGLER - MÅ OPPDATERE EAN-FANEN")))</f>
        <v>7048652608055</v>
      </c>
      <c r="AE1847" s="180">
        <f t="shared" si="99"/>
        <v>7</v>
      </c>
      <c r="AF1847" s="180">
        <f t="shared" si="100"/>
        <v>7</v>
      </c>
      <c r="AH1847" s="133" t="str">
        <f>IF(B1847="NET","",IFERROR(VLOOKUP(AD1847,'2) Order Form'!$W$9:$W$684,1,FALSE),"Ikke med I order form"))</f>
        <v>Ikke med I order form</v>
      </c>
    </row>
    <row r="1848" spans="1:34" x14ac:dyDescent="0.2">
      <c r="A1848">
        <v>840035</v>
      </c>
      <c r="B1848" t="s">
        <v>2396</v>
      </c>
      <c r="C1848" t="s">
        <v>4226</v>
      </c>
      <c r="D1848" t="s">
        <v>230</v>
      </c>
      <c r="E1848" t="s">
        <v>208</v>
      </c>
      <c r="F1848" t="s">
        <v>86</v>
      </c>
      <c r="G1848" t="s">
        <v>401</v>
      </c>
      <c r="H1848">
        <v>23</v>
      </c>
      <c r="I1848">
        <v>23</v>
      </c>
      <c r="J1848">
        <v>23</v>
      </c>
      <c r="K1848">
        <v>23</v>
      </c>
      <c r="L1848">
        <v>23</v>
      </c>
      <c r="M1848">
        <v>23</v>
      </c>
      <c r="N1848">
        <v>23</v>
      </c>
      <c r="O1848">
        <v>23</v>
      </c>
      <c r="P1848">
        <v>23</v>
      </c>
      <c r="Q1848">
        <v>23</v>
      </c>
      <c r="R1848">
        <v>23</v>
      </c>
      <c r="S1848">
        <v>23</v>
      </c>
      <c r="T1848">
        <v>23</v>
      </c>
      <c r="U1848">
        <v>23</v>
      </c>
      <c r="V1848">
        <v>23</v>
      </c>
      <c r="W1848">
        <v>23</v>
      </c>
      <c r="X1848">
        <v>23</v>
      </c>
      <c r="Y1848">
        <v>23</v>
      </c>
      <c r="Z1848">
        <v>23</v>
      </c>
      <c r="AA1848">
        <v>23</v>
      </c>
      <c r="AC1848" s="180" t="str">
        <f t="shared" si="101"/>
        <v>840035-MSBMC-ML</v>
      </c>
      <c r="AD1848" s="181">
        <f>IF(B1848="NET","",IF(B1848="","",IFERROR(VLOOKUP(AC1848,EAN!$A:$B,2,FALSE),"MANGLER - MÅ OPPDATERE EAN-FANEN")))</f>
        <v>7048652608048</v>
      </c>
      <c r="AE1848" s="180">
        <f t="shared" si="99"/>
        <v>23</v>
      </c>
      <c r="AF1848" s="180">
        <f t="shared" si="100"/>
        <v>23</v>
      </c>
      <c r="AH1848" s="133" t="str">
        <f>IF(B1848="NET","",IFERROR(VLOOKUP(AD1848,'2) Order Form'!$W$9:$W$684,1,FALSE),"Ikke med I order form"))</f>
        <v>Ikke med I order form</v>
      </c>
    </row>
    <row r="1849" spans="1:34" x14ac:dyDescent="0.2">
      <c r="A1849">
        <v>840035</v>
      </c>
      <c r="B1849" t="s">
        <v>2396</v>
      </c>
      <c r="C1849" t="s">
        <v>4226</v>
      </c>
      <c r="D1849" t="s">
        <v>231</v>
      </c>
      <c r="E1849" t="s">
        <v>208</v>
      </c>
      <c r="F1849" t="s">
        <v>87</v>
      </c>
      <c r="G1849" t="s">
        <v>401</v>
      </c>
      <c r="H1849">
        <v>5</v>
      </c>
      <c r="I1849">
        <v>5</v>
      </c>
      <c r="J1849">
        <v>5</v>
      </c>
      <c r="K1849">
        <v>5</v>
      </c>
      <c r="L1849">
        <v>5</v>
      </c>
      <c r="M1849">
        <v>5</v>
      </c>
      <c r="N1849">
        <v>5</v>
      </c>
      <c r="O1849">
        <v>5</v>
      </c>
      <c r="P1849">
        <v>5</v>
      </c>
      <c r="Q1849">
        <v>5</v>
      </c>
      <c r="R1849">
        <v>5</v>
      </c>
      <c r="S1849">
        <v>5</v>
      </c>
      <c r="T1849">
        <v>5</v>
      </c>
      <c r="U1849">
        <v>5</v>
      </c>
      <c r="V1849">
        <v>5</v>
      </c>
      <c r="W1849">
        <v>5</v>
      </c>
      <c r="X1849">
        <v>5</v>
      </c>
      <c r="Y1849">
        <v>5</v>
      </c>
      <c r="Z1849">
        <v>5</v>
      </c>
      <c r="AA1849">
        <v>5</v>
      </c>
      <c r="AC1849" s="180" t="str">
        <f t="shared" si="101"/>
        <v>840035-MSBMC-LXL</v>
      </c>
      <c r="AD1849" s="181">
        <f>IF(B1849="NET","",IF(B1849="","",IFERROR(VLOOKUP(AC1849,EAN!$A:$B,2,FALSE),"MANGLER - MÅ OPPDATERE EAN-FANEN")))</f>
        <v>7048652608031</v>
      </c>
      <c r="AE1849" s="180">
        <f t="shared" si="99"/>
        <v>5</v>
      </c>
      <c r="AF1849" s="180">
        <f t="shared" si="100"/>
        <v>5</v>
      </c>
      <c r="AH1849" s="133" t="str">
        <f>IF(B1849="NET","",IFERROR(VLOOKUP(AD1849,'2) Order Form'!$W$9:$W$684,1,FALSE),"Ikke med I order form"))</f>
        <v>Ikke med I order form</v>
      </c>
    </row>
    <row r="1850" spans="1:34" x14ac:dyDescent="0.2">
      <c r="A1850">
        <v>840035</v>
      </c>
      <c r="B1850" t="s">
        <v>2396</v>
      </c>
      <c r="C1850" t="s">
        <v>4226</v>
      </c>
      <c r="D1850" t="s">
        <v>176</v>
      </c>
      <c r="E1850" t="s">
        <v>91</v>
      </c>
      <c r="F1850" t="s">
        <v>85</v>
      </c>
      <c r="G1850" t="s">
        <v>128</v>
      </c>
      <c r="H1850">
        <v>63</v>
      </c>
      <c r="I1850">
        <v>63</v>
      </c>
      <c r="J1850">
        <v>63</v>
      </c>
      <c r="K1850">
        <v>63</v>
      </c>
      <c r="L1850">
        <v>63</v>
      </c>
      <c r="M1850">
        <v>63</v>
      </c>
      <c r="N1850">
        <v>63</v>
      </c>
      <c r="O1850">
        <v>63</v>
      </c>
      <c r="P1850">
        <v>63</v>
      </c>
      <c r="Q1850">
        <v>63</v>
      </c>
      <c r="R1850">
        <v>63</v>
      </c>
      <c r="S1850">
        <v>63</v>
      </c>
      <c r="T1850">
        <v>63</v>
      </c>
      <c r="U1850">
        <v>63</v>
      </c>
      <c r="V1850">
        <v>63</v>
      </c>
      <c r="W1850">
        <v>63</v>
      </c>
      <c r="X1850">
        <v>63</v>
      </c>
      <c r="Y1850">
        <v>63</v>
      </c>
      <c r="Z1850">
        <v>63</v>
      </c>
      <c r="AA1850">
        <v>63</v>
      </c>
      <c r="AC1850" s="180" t="str">
        <f t="shared" si="101"/>
        <v>840035-MWHTE-SM</v>
      </c>
      <c r="AD1850" s="181">
        <f>IF(B1850="NET","",IF(B1850="","",IFERROR(VLOOKUP(AC1850,EAN!$A:$B,2,FALSE),"MANGLER - MÅ OPPDATERE EAN-FANEN")))</f>
        <v>7048652184535</v>
      </c>
      <c r="AE1850" s="180">
        <f t="shared" si="99"/>
        <v>63</v>
      </c>
      <c r="AF1850" s="180">
        <f t="shared" si="100"/>
        <v>63</v>
      </c>
      <c r="AH1850" s="133" t="str">
        <f>IF(B1850="NET","",IFERROR(VLOOKUP(AD1850,'2) Order Form'!$W$9:$W$684,1,FALSE),"Ikke med I order form"))</f>
        <v>Ikke med I order form</v>
      </c>
    </row>
    <row r="1851" spans="1:34" x14ac:dyDescent="0.2">
      <c r="A1851">
        <v>840035</v>
      </c>
      <c r="B1851" t="s">
        <v>2396</v>
      </c>
      <c r="C1851" t="s">
        <v>4226</v>
      </c>
      <c r="D1851" t="s">
        <v>177</v>
      </c>
      <c r="E1851" t="s">
        <v>91</v>
      </c>
      <c r="F1851" t="s">
        <v>86</v>
      </c>
      <c r="G1851" t="s">
        <v>128</v>
      </c>
      <c r="H1851">
        <v>140</v>
      </c>
      <c r="I1851">
        <v>140</v>
      </c>
      <c r="J1851">
        <v>140</v>
      </c>
      <c r="K1851">
        <v>140</v>
      </c>
      <c r="L1851">
        <v>140</v>
      </c>
      <c r="M1851">
        <v>140</v>
      </c>
      <c r="N1851">
        <v>140</v>
      </c>
      <c r="O1851">
        <v>140</v>
      </c>
      <c r="P1851">
        <v>140</v>
      </c>
      <c r="Q1851">
        <v>140</v>
      </c>
      <c r="R1851">
        <v>140</v>
      </c>
      <c r="S1851">
        <v>140</v>
      </c>
      <c r="T1851">
        <v>140</v>
      </c>
      <c r="U1851">
        <v>140</v>
      </c>
      <c r="V1851">
        <v>140</v>
      </c>
      <c r="W1851">
        <v>140</v>
      </c>
      <c r="X1851">
        <v>140</v>
      </c>
      <c r="Y1851">
        <v>140</v>
      </c>
      <c r="Z1851">
        <v>140</v>
      </c>
      <c r="AA1851">
        <v>140</v>
      </c>
      <c r="AC1851" s="180" t="str">
        <f t="shared" si="101"/>
        <v>840035-MWHTE-ML</v>
      </c>
      <c r="AD1851" s="181">
        <f>IF(B1851="NET","",IF(B1851="","",IFERROR(VLOOKUP(AC1851,EAN!$A:$B,2,FALSE),"MANGLER - MÅ OPPDATERE EAN-FANEN")))</f>
        <v>7048652184528</v>
      </c>
      <c r="AE1851" s="180">
        <f t="shared" si="99"/>
        <v>140</v>
      </c>
      <c r="AF1851" s="180">
        <f t="shared" si="100"/>
        <v>140</v>
      </c>
      <c r="AH1851" s="133" t="str">
        <f>IF(B1851="NET","",IFERROR(VLOOKUP(AD1851,'2) Order Form'!$W$9:$W$684,1,FALSE),"Ikke med I order form"))</f>
        <v>Ikke med I order form</v>
      </c>
    </row>
    <row r="1852" spans="1:34" x14ac:dyDescent="0.2">
      <c r="A1852">
        <v>840035</v>
      </c>
      <c r="B1852" t="s">
        <v>2396</v>
      </c>
      <c r="C1852" t="s">
        <v>4226</v>
      </c>
      <c r="D1852" t="s">
        <v>178</v>
      </c>
      <c r="E1852" t="s">
        <v>91</v>
      </c>
      <c r="F1852" t="s">
        <v>87</v>
      </c>
      <c r="G1852" t="s">
        <v>128</v>
      </c>
      <c r="H1852">
        <v>40</v>
      </c>
      <c r="I1852">
        <v>40</v>
      </c>
      <c r="J1852">
        <v>40</v>
      </c>
      <c r="K1852">
        <v>40</v>
      </c>
      <c r="L1852">
        <v>40</v>
      </c>
      <c r="M1852">
        <v>40</v>
      </c>
      <c r="N1852">
        <v>40</v>
      </c>
      <c r="O1852">
        <v>40</v>
      </c>
      <c r="P1852">
        <v>40</v>
      </c>
      <c r="Q1852">
        <v>40</v>
      </c>
      <c r="R1852">
        <v>40</v>
      </c>
      <c r="S1852">
        <v>40</v>
      </c>
      <c r="T1852">
        <v>40</v>
      </c>
      <c r="U1852">
        <v>40</v>
      </c>
      <c r="V1852">
        <v>40</v>
      </c>
      <c r="W1852">
        <v>40</v>
      </c>
      <c r="X1852">
        <v>40</v>
      </c>
      <c r="Y1852">
        <v>40</v>
      </c>
      <c r="Z1852">
        <v>40</v>
      </c>
      <c r="AA1852">
        <v>40</v>
      </c>
      <c r="AC1852" s="180" t="str">
        <f t="shared" si="101"/>
        <v>840035-MWHTE-LXL</v>
      </c>
      <c r="AD1852" s="181">
        <f>IF(B1852="NET","",IF(B1852="","",IFERROR(VLOOKUP(AC1852,EAN!$A:$B,2,FALSE),"MANGLER - MÅ OPPDATERE EAN-FANEN")))</f>
        <v>7048652184511</v>
      </c>
      <c r="AE1852" s="180">
        <f t="shared" si="99"/>
        <v>40</v>
      </c>
      <c r="AF1852" s="180">
        <f t="shared" si="100"/>
        <v>40</v>
      </c>
      <c r="AH1852" s="133" t="str">
        <f>IF(B1852="NET","",IFERROR(VLOOKUP(AD1852,'2) Order Form'!$W$9:$W$684,1,FALSE),"Ikke med I order form"))</f>
        <v>Ikke med I order form</v>
      </c>
    </row>
    <row r="1853" spans="1:34" x14ac:dyDescent="0.2">
      <c r="A1853">
        <v>840035</v>
      </c>
      <c r="B1853" t="s">
        <v>2396</v>
      </c>
      <c r="C1853" t="s">
        <v>4226</v>
      </c>
      <c r="D1853" t="s">
        <v>2428</v>
      </c>
      <c r="E1853" t="s">
        <v>95</v>
      </c>
      <c r="F1853" t="s">
        <v>85</v>
      </c>
      <c r="G1853" t="s">
        <v>401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C1853" s="180" t="str">
        <f t="shared" si="101"/>
        <v>840035-NAVY-SM</v>
      </c>
      <c r="AD1853" s="181">
        <f>IF(B1853="NET","",IF(B1853="","",IFERROR(VLOOKUP(AC1853,EAN!$A:$B,2,FALSE),"MANGLER - MÅ OPPDATERE EAN-FANEN")))</f>
        <v>7048652462107</v>
      </c>
      <c r="AE1853" s="180">
        <f t="shared" si="99"/>
        <v>0</v>
      </c>
      <c r="AF1853" s="180">
        <f t="shared" si="100"/>
        <v>0</v>
      </c>
      <c r="AH1853" s="133" t="str">
        <f>IF(B1853="NET","",IFERROR(VLOOKUP(AD1853,'2) Order Form'!$W$9:$W$684,1,FALSE),"Ikke med I order form"))</f>
        <v>Ikke med I order form</v>
      </c>
    </row>
    <row r="1854" spans="1:34" x14ac:dyDescent="0.2">
      <c r="A1854">
        <v>840035</v>
      </c>
      <c r="B1854" t="s">
        <v>2396</v>
      </c>
      <c r="C1854" t="s">
        <v>4226</v>
      </c>
      <c r="D1854" t="s">
        <v>2429</v>
      </c>
      <c r="E1854" t="s">
        <v>95</v>
      </c>
      <c r="F1854" t="s">
        <v>86</v>
      </c>
      <c r="G1854" t="s">
        <v>401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C1854" s="180" t="str">
        <f t="shared" si="101"/>
        <v>840035-NAVY-ML</v>
      </c>
      <c r="AD1854" s="181">
        <f>IF(B1854="NET","",IF(B1854="","",IFERROR(VLOOKUP(AC1854,EAN!$A:$B,2,FALSE),"MANGLER - MÅ OPPDATERE EAN-FANEN")))</f>
        <v>7048652462091</v>
      </c>
      <c r="AE1854" s="180">
        <f t="shared" si="99"/>
        <v>0</v>
      </c>
      <c r="AF1854" s="180">
        <f t="shared" si="100"/>
        <v>0</v>
      </c>
      <c r="AH1854" s="133" t="str">
        <f>IF(B1854="NET","",IFERROR(VLOOKUP(AD1854,'2) Order Form'!$W$9:$W$684,1,FALSE),"Ikke med I order form"))</f>
        <v>Ikke med I order form</v>
      </c>
    </row>
    <row r="1855" spans="1:34" x14ac:dyDescent="0.2">
      <c r="A1855">
        <v>840035</v>
      </c>
      <c r="B1855" t="s">
        <v>2396</v>
      </c>
      <c r="C1855" t="s">
        <v>4226</v>
      </c>
      <c r="D1855" t="s">
        <v>2430</v>
      </c>
      <c r="E1855" t="s">
        <v>95</v>
      </c>
      <c r="F1855" t="s">
        <v>87</v>
      </c>
      <c r="G1855" t="s">
        <v>401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C1855" s="180" t="str">
        <f t="shared" si="101"/>
        <v>840035-NAVY-LXL</v>
      </c>
      <c r="AD1855" s="181">
        <f>IF(B1855="NET","",IF(B1855="","",IFERROR(VLOOKUP(AC1855,EAN!$A:$B,2,FALSE),"MANGLER - MÅ OPPDATERE EAN-FANEN")))</f>
        <v>7048652462084</v>
      </c>
      <c r="AE1855" s="180">
        <f t="shared" si="99"/>
        <v>0</v>
      </c>
      <c r="AF1855" s="180">
        <f t="shared" si="100"/>
        <v>0</v>
      </c>
      <c r="AH1855" s="133" t="str">
        <f>IF(B1855="NET","",IFERROR(VLOOKUP(AD1855,'2) Order Form'!$W$9:$W$684,1,FALSE),"Ikke med I order form"))</f>
        <v>Ikke med I order form</v>
      </c>
    </row>
    <row r="1856" spans="1:34" x14ac:dyDescent="0.2">
      <c r="A1856">
        <v>840035</v>
      </c>
      <c r="B1856" t="s">
        <v>2396</v>
      </c>
      <c r="C1856" t="s">
        <v>4226</v>
      </c>
      <c r="D1856" t="s">
        <v>2431</v>
      </c>
      <c r="E1856" t="s">
        <v>96</v>
      </c>
      <c r="F1856" t="s">
        <v>85</v>
      </c>
      <c r="G1856" t="s">
        <v>401</v>
      </c>
      <c r="H1856">
        <v>32</v>
      </c>
      <c r="I1856">
        <v>32</v>
      </c>
      <c r="J1856">
        <v>32</v>
      </c>
      <c r="K1856">
        <v>32</v>
      </c>
      <c r="L1856">
        <v>32</v>
      </c>
      <c r="M1856">
        <v>32</v>
      </c>
      <c r="N1856">
        <v>32</v>
      </c>
      <c r="O1856">
        <v>32</v>
      </c>
      <c r="P1856">
        <v>32</v>
      </c>
      <c r="Q1856">
        <v>32</v>
      </c>
      <c r="R1856">
        <v>32</v>
      </c>
      <c r="S1856">
        <v>32</v>
      </c>
      <c r="T1856">
        <v>32</v>
      </c>
      <c r="U1856">
        <v>32</v>
      </c>
      <c r="V1856">
        <v>32</v>
      </c>
      <c r="W1856">
        <v>32</v>
      </c>
      <c r="X1856">
        <v>32</v>
      </c>
      <c r="Y1856">
        <v>32</v>
      </c>
      <c r="Z1856">
        <v>32</v>
      </c>
      <c r="AA1856">
        <v>32</v>
      </c>
      <c r="AC1856" s="180" t="str">
        <f t="shared" si="101"/>
        <v>840035-OEDRB-SM</v>
      </c>
      <c r="AD1856" s="181">
        <f>IF(B1856="NET","",IF(B1856="","",IFERROR(VLOOKUP(AC1856,EAN!$A:$B,2,FALSE),"MANGLER - MÅ OPPDATERE EAN-FANEN")))</f>
        <v>7048652462138</v>
      </c>
      <c r="AE1856" s="180">
        <f t="shared" si="99"/>
        <v>32</v>
      </c>
      <c r="AF1856" s="180">
        <f t="shared" si="100"/>
        <v>32</v>
      </c>
      <c r="AH1856" s="133" t="str">
        <f>IF(B1856="NET","",IFERROR(VLOOKUP(AD1856,'2) Order Form'!$W$9:$W$684,1,FALSE),"Ikke med I order form"))</f>
        <v>Ikke med I order form</v>
      </c>
    </row>
    <row r="1857" spans="1:34" x14ac:dyDescent="0.2">
      <c r="A1857">
        <v>840035</v>
      </c>
      <c r="B1857" t="s">
        <v>2396</v>
      </c>
      <c r="C1857" t="s">
        <v>4226</v>
      </c>
      <c r="D1857" t="s">
        <v>2432</v>
      </c>
      <c r="E1857" t="s">
        <v>96</v>
      </c>
      <c r="F1857" t="s">
        <v>86</v>
      </c>
      <c r="G1857" t="s">
        <v>401</v>
      </c>
      <c r="H1857">
        <v>38</v>
      </c>
      <c r="I1857">
        <v>38</v>
      </c>
      <c r="J1857">
        <v>38</v>
      </c>
      <c r="K1857">
        <v>38</v>
      </c>
      <c r="L1857">
        <v>38</v>
      </c>
      <c r="M1857">
        <v>38</v>
      </c>
      <c r="N1857">
        <v>38</v>
      </c>
      <c r="O1857">
        <v>38</v>
      </c>
      <c r="P1857">
        <v>38</v>
      </c>
      <c r="Q1857">
        <v>38</v>
      </c>
      <c r="R1857">
        <v>38</v>
      </c>
      <c r="S1857">
        <v>38</v>
      </c>
      <c r="T1857">
        <v>38</v>
      </c>
      <c r="U1857">
        <v>38</v>
      </c>
      <c r="V1857">
        <v>38</v>
      </c>
      <c r="W1857">
        <v>38</v>
      </c>
      <c r="X1857">
        <v>38</v>
      </c>
      <c r="Y1857">
        <v>38</v>
      </c>
      <c r="Z1857">
        <v>38</v>
      </c>
      <c r="AA1857">
        <v>38</v>
      </c>
      <c r="AC1857" s="180" t="str">
        <f t="shared" si="101"/>
        <v>840035-OEDRB-ML</v>
      </c>
      <c r="AD1857" s="181">
        <f>IF(B1857="NET","",IF(B1857="","",IFERROR(VLOOKUP(AC1857,EAN!$A:$B,2,FALSE),"MANGLER - MÅ OPPDATERE EAN-FANEN")))</f>
        <v>7048652462121</v>
      </c>
      <c r="AE1857" s="180">
        <f t="shared" si="99"/>
        <v>38</v>
      </c>
      <c r="AF1857" s="180">
        <f t="shared" si="100"/>
        <v>38</v>
      </c>
      <c r="AH1857" s="133" t="str">
        <f>IF(B1857="NET","",IFERROR(VLOOKUP(AD1857,'2) Order Form'!$W$9:$W$684,1,FALSE),"Ikke med I order form"))</f>
        <v>Ikke med I order form</v>
      </c>
    </row>
    <row r="1858" spans="1:34" x14ac:dyDescent="0.2">
      <c r="A1858">
        <v>840035</v>
      </c>
      <c r="B1858" t="s">
        <v>2396</v>
      </c>
      <c r="C1858" t="s">
        <v>4226</v>
      </c>
      <c r="D1858" t="s">
        <v>2433</v>
      </c>
      <c r="E1858" t="s">
        <v>96</v>
      </c>
      <c r="F1858" t="s">
        <v>87</v>
      </c>
      <c r="G1858" t="s">
        <v>401</v>
      </c>
      <c r="H1858">
        <v>20</v>
      </c>
      <c r="I1858">
        <v>20</v>
      </c>
      <c r="J1858">
        <v>20</v>
      </c>
      <c r="K1858">
        <v>20</v>
      </c>
      <c r="L1858">
        <v>20</v>
      </c>
      <c r="M1858">
        <v>20</v>
      </c>
      <c r="N1858">
        <v>20</v>
      </c>
      <c r="O1858">
        <v>20</v>
      </c>
      <c r="P1858">
        <v>20</v>
      </c>
      <c r="Q1858">
        <v>20</v>
      </c>
      <c r="R1858">
        <v>20</v>
      </c>
      <c r="S1858">
        <v>20</v>
      </c>
      <c r="T1858">
        <v>20</v>
      </c>
      <c r="U1858">
        <v>20</v>
      </c>
      <c r="V1858">
        <v>20</v>
      </c>
      <c r="W1858">
        <v>20</v>
      </c>
      <c r="X1858">
        <v>20</v>
      </c>
      <c r="Y1858">
        <v>20</v>
      </c>
      <c r="Z1858">
        <v>20</v>
      </c>
      <c r="AA1858">
        <v>20</v>
      </c>
      <c r="AC1858" s="180" t="str">
        <f t="shared" si="101"/>
        <v>840035-OEDRB-LXL</v>
      </c>
      <c r="AD1858" s="181">
        <f>IF(B1858="NET","",IF(B1858="","",IFERROR(VLOOKUP(AC1858,EAN!$A:$B,2,FALSE),"MANGLER - MÅ OPPDATERE EAN-FANEN")))</f>
        <v>7048652462114</v>
      </c>
      <c r="AE1858" s="180">
        <f t="shared" si="99"/>
        <v>20</v>
      </c>
      <c r="AF1858" s="180">
        <f t="shared" si="100"/>
        <v>20</v>
      </c>
      <c r="AH1858" s="133" t="str">
        <f>IF(B1858="NET","",IFERROR(VLOOKUP(AD1858,'2) Order Form'!$W$9:$W$684,1,FALSE),"Ikke med I order form"))</f>
        <v>Ikke med I order form</v>
      </c>
    </row>
    <row r="1859" spans="1:34" x14ac:dyDescent="0.2">
      <c r="A1859">
        <v>840035</v>
      </c>
      <c r="B1859" t="s">
        <v>2396</v>
      </c>
      <c r="C1859" t="s">
        <v>4226</v>
      </c>
      <c r="D1859" t="s">
        <v>2434</v>
      </c>
      <c r="E1859" t="s">
        <v>2435</v>
      </c>
      <c r="F1859" t="s">
        <v>85</v>
      </c>
      <c r="G1859" t="s">
        <v>128</v>
      </c>
      <c r="H1859">
        <v>12</v>
      </c>
      <c r="I1859">
        <v>12</v>
      </c>
      <c r="J1859">
        <v>12</v>
      </c>
      <c r="K1859">
        <v>12</v>
      </c>
      <c r="L1859">
        <v>12</v>
      </c>
      <c r="M1859">
        <v>12</v>
      </c>
      <c r="N1859">
        <v>12</v>
      </c>
      <c r="O1859">
        <v>12</v>
      </c>
      <c r="P1859">
        <v>12</v>
      </c>
      <c r="Q1859">
        <v>12</v>
      </c>
      <c r="R1859">
        <v>12</v>
      </c>
      <c r="S1859">
        <v>12</v>
      </c>
      <c r="T1859">
        <v>12</v>
      </c>
      <c r="U1859">
        <v>12</v>
      </c>
      <c r="V1859">
        <v>12</v>
      </c>
      <c r="W1859">
        <v>12</v>
      </c>
      <c r="X1859">
        <v>12</v>
      </c>
      <c r="Y1859">
        <v>12</v>
      </c>
      <c r="Z1859">
        <v>12</v>
      </c>
      <c r="AA1859">
        <v>12</v>
      </c>
      <c r="AC1859" s="180" t="str">
        <f t="shared" si="101"/>
        <v>840035-SGMCH-SM</v>
      </c>
      <c r="AD1859" s="181">
        <f>IF(B1859="NET","",IF(B1859="","",IFERROR(VLOOKUP(AC1859,EAN!$A:$B,2,FALSE),"MANGLER - MÅ OPPDATERE EAN-FANEN")))</f>
        <v>7048652713162</v>
      </c>
      <c r="AE1859" s="180">
        <f t="shared" si="99"/>
        <v>12</v>
      </c>
      <c r="AF1859" s="180">
        <f t="shared" si="100"/>
        <v>12</v>
      </c>
      <c r="AH1859" s="133" t="str">
        <f>IF(B1859="NET","",IFERROR(VLOOKUP(AD1859,'2) Order Form'!$W$9:$W$684,1,FALSE),"Ikke med I order form"))</f>
        <v>Ikke med I order form</v>
      </c>
    </row>
    <row r="1860" spans="1:34" x14ac:dyDescent="0.2">
      <c r="A1860">
        <v>840035</v>
      </c>
      <c r="B1860" t="s">
        <v>2396</v>
      </c>
      <c r="C1860" t="s">
        <v>4226</v>
      </c>
      <c r="D1860" t="s">
        <v>2436</v>
      </c>
      <c r="E1860" t="s">
        <v>2435</v>
      </c>
      <c r="F1860" t="s">
        <v>86</v>
      </c>
      <c r="G1860" t="s">
        <v>128</v>
      </c>
      <c r="H1860">
        <v>24</v>
      </c>
      <c r="I1860">
        <v>24</v>
      </c>
      <c r="J1860">
        <v>24</v>
      </c>
      <c r="K1860">
        <v>24</v>
      </c>
      <c r="L1860">
        <v>24</v>
      </c>
      <c r="M1860">
        <v>24</v>
      </c>
      <c r="N1860">
        <v>24</v>
      </c>
      <c r="O1860">
        <v>24</v>
      </c>
      <c r="P1860">
        <v>24</v>
      </c>
      <c r="Q1860">
        <v>24</v>
      </c>
      <c r="R1860">
        <v>24</v>
      </c>
      <c r="S1860">
        <v>24</v>
      </c>
      <c r="T1860">
        <v>24</v>
      </c>
      <c r="U1860">
        <v>24</v>
      </c>
      <c r="V1860">
        <v>24</v>
      </c>
      <c r="W1860">
        <v>24</v>
      </c>
      <c r="X1860">
        <v>24</v>
      </c>
      <c r="Y1860">
        <v>24</v>
      </c>
      <c r="Z1860">
        <v>24</v>
      </c>
      <c r="AA1860">
        <v>24</v>
      </c>
      <c r="AC1860" s="180" t="str">
        <f t="shared" si="101"/>
        <v>840035-SGMCH-ML</v>
      </c>
      <c r="AD1860" s="181">
        <f>IF(B1860="NET","",IF(B1860="","",IFERROR(VLOOKUP(AC1860,EAN!$A:$B,2,FALSE),"MANGLER - MÅ OPPDATERE EAN-FANEN")))</f>
        <v>7048652713155</v>
      </c>
      <c r="AE1860" s="180">
        <f t="shared" si="99"/>
        <v>24</v>
      </c>
      <c r="AF1860" s="180">
        <f t="shared" si="100"/>
        <v>24</v>
      </c>
      <c r="AH1860" s="133" t="str">
        <f>IF(B1860="NET","",IFERROR(VLOOKUP(AD1860,'2) Order Form'!$W$9:$W$684,1,FALSE),"Ikke med I order form"))</f>
        <v>Ikke med I order form</v>
      </c>
    </row>
    <row r="1861" spans="1:34" x14ac:dyDescent="0.2">
      <c r="A1861">
        <v>840035</v>
      </c>
      <c r="B1861" t="s">
        <v>2396</v>
      </c>
      <c r="C1861" t="s">
        <v>4226</v>
      </c>
      <c r="D1861" t="s">
        <v>2437</v>
      </c>
      <c r="E1861" t="s">
        <v>2435</v>
      </c>
      <c r="F1861" t="s">
        <v>87</v>
      </c>
      <c r="G1861" t="s">
        <v>128</v>
      </c>
      <c r="H1861">
        <v>14</v>
      </c>
      <c r="I1861">
        <v>14</v>
      </c>
      <c r="J1861">
        <v>14</v>
      </c>
      <c r="K1861">
        <v>14</v>
      </c>
      <c r="L1861">
        <v>14</v>
      </c>
      <c r="M1861">
        <v>14</v>
      </c>
      <c r="N1861">
        <v>14</v>
      </c>
      <c r="O1861">
        <v>14</v>
      </c>
      <c r="P1861">
        <v>14</v>
      </c>
      <c r="Q1861">
        <v>14</v>
      </c>
      <c r="R1861">
        <v>14</v>
      </c>
      <c r="S1861">
        <v>14</v>
      </c>
      <c r="T1861">
        <v>14</v>
      </c>
      <c r="U1861">
        <v>14</v>
      </c>
      <c r="V1861">
        <v>14</v>
      </c>
      <c r="W1861">
        <v>14</v>
      </c>
      <c r="X1861">
        <v>14</v>
      </c>
      <c r="Y1861">
        <v>14</v>
      </c>
      <c r="Z1861">
        <v>14</v>
      </c>
      <c r="AA1861">
        <v>14</v>
      </c>
      <c r="AC1861" s="180" t="str">
        <f t="shared" si="101"/>
        <v>840035-SGMCH-LXL</v>
      </c>
      <c r="AD1861" s="181">
        <f>IF(B1861="NET","",IF(B1861="","",IFERROR(VLOOKUP(AC1861,EAN!$A:$B,2,FALSE),"MANGLER - MÅ OPPDATERE EAN-FANEN")))</f>
        <v>7048652713148</v>
      </c>
      <c r="AE1861" s="180">
        <f t="shared" si="99"/>
        <v>14</v>
      </c>
      <c r="AF1861" s="180">
        <f t="shared" si="100"/>
        <v>14</v>
      </c>
      <c r="AH1861" s="133" t="str">
        <f>IF(B1861="NET","",IFERROR(VLOOKUP(AD1861,'2) Order Form'!$W$9:$W$684,1,FALSE),"Ikke med I order form"))</f>
        <v>Ikke med I order form</v>
      </c>
    </row>
    <row r="1862" spans="1:34" x14ac:dyDescent="0.2">
      <c r="A1862">
        <v>840035</v>
      </c>
      <c r="B1862" t="s">
        <v>2396</v>
      </c>
      <c r="C1862" t="s">
        <v>4226</v>
      </c>
      <c r="D1862" t="s">
        <v>179</v>
      </c>
      <c r="E1862" t="s">
        <v>103</v>
      </c>
      <c r="F1862" t="s">
        <v>85</v>
      </c>
      <c r="G1862" t="s">
        <v>401</v>
      </c>
      <c r="H1862">
        <v>18</v>
      </c>
      <c r="I1862">
        <v>18</v>
      </c>
      <c r="J1862">
        <v>18</v>
      </c>
      <c r="K1862">
        <v>18</v>
      </c>
      <c r="L1862">
        <v>18</v>
      </c>
      <c r="M1862">
        <v>18</v>
      </c>
      <c r="N1862">
        <v>18</v>
      </c>
      <c r="O1862">
        <v>18</v>
      </c>
      <c r="P1862">
        <v>18</v>
      </c>
      <c r="Q1862">
        <v>18</v>
      </c>
      <c r="R1862">
        <v>18</v>
      </c>
      <c r="S1862">
        <v>18</v>
      </c>
      <c r="T1862">
        <v>18</v>
      </c>
      <c r="U1862">
        <v>18</v>
      </c>
      <c r="V1862">
        <v>18</v>
      </c>
      <c r="W1862">
        <v>18</v>
      </c>
      <c r="X1862">
        <v>18</v>
      </c>
      <c r="Y1862">
        <v>18</v>
      </c>
      <c r="Z1862">
        <v>18</v>
      </c>
      <c r="AA1862">
        <v>18</v>
      </c>
      <c r="AC1862" s="180" t="str">
        <f t="shared" si="101"/>
        <v>840035-SGRME-SM</v>
      </c>
      <c r="AD1862" s="181">
        <f>IF(B1862="NET","",IF(B1862="","",IFERROR(VLOOKUP(AC1862,EAN!$A:$B,2,FALSE),"MANGLER - MÅ OPPDATERE EAN-FANEN")))</f>
        <v>7048652462169</v>
      </c>
      <c r="AE1862" s="180">
        <f t="shared" ref="AE1862:AE1925" si="102">H1862</f>
        <v>18</v>
      </c>
      <c r="AF1862" s="180">
        <f t="shared" ref="AF1862:AF1925" si="103">AA1862</f>
        <v>18</v>
      </c>
      <c r="AH1862" s="133" t="str">
        <f>IF(B1862="NET","",IFERROR(VLOOKUP(AD1862,'2) Order Form'!$W$9:$W$684,1,FALSE),"Ikke med I order form"))</f>
        <v>Ikke med I order form</v>
      </c>
    </row>
    <row r="1863" spans="1:34" x14ac:dyDescent="0.2">
      <c r="A1863">
        <v>840035</v>
      </c>
      <c r="B1863" t="s">
        <v>2396</v>
      </c>
      <c r="C1863" t="s">
        <v>4226</v>
      </c>
      <c r="D1863" t="s">
        <v>180</v>
      </c>
      <c r="E1863" t="s">
        <v>103</v>
      </c>
      <c r="F1863" t="s">
        <v>86</v>
      </c>
      <c r="G1863" t="s">
        <v>401</v>
      </c>
      <c r="H1863">
        <v>4</v>
      </c>
      <c r="I1863">
        <v>4</v>
      </c>
      <c r="J1863">
        <v>4</v>
      </c>
      <c r="K1863">
        <v>4</v>
      </c>
      <c r="L1863">
        <v>4</v>
      </c>
      <c r="M1863">
        <v>4</v>
      </c>
      <c r="N1863">
        <v>4</v>
      </c>
      <c r="O1863">
        <v>4</v>
      </c>
      <c r="P1863">
        <v>4</v>
      </c>
      <c r="Q1863">
        <v>4</v>
      </c>
      <c r="R1863">
        <v>4</v>
      </c>
      <c r="S1863">
        <v>4</v>
      </c>
      <c r="T1863">
        <v>4</v>
      </c>
      <c r="U1863">
        <v>4</v>
      </c>
      <c r="V1863">
        <v>4</v>
      </c>
      <c r="W1863">
        <v>4</v>
      </c>
      <c r="X1863">
        <v>4</v>
      </c>
      <c r="Y1863">
        <v>4</v>
      </c>
      <c r="Z1863">
        <v>4</v>
      </c>
      <c r="AA1863">
        <v>4</v>
      </c>
      <c r="AC1863" s="180" t="str">
        <f t="shared" si="101"/>
        <v>840035-SGRME-ML</v>
      </c>
      <c r="AD1863" s="181">
        <f>IF(B1863="NET","",IF(B1863="","",IFERROR(VLOOKUP(AC1863,EAN!$A:$B,2,FALSE),"MANGLER - MÅ OPPDATERE EAN-FANEN")))</f>
        <v>7048652462152</v>
      </c>
      <c r="AE1863" s="180">
        <f t="shared" si="102"/>
        <v>4</v>
      </c>
      <c r="AF1863" s="180">
        <f t="shared" si="103"/>
        <v>4</v>
      </c>
      <c r="AH1863" s="133" t="str">
        <f>IF(B1863="NET","",IFERROR(VLOOKUP(AD1863,'2) Order Form'!$W$9:$W$684,1,FALSE),"Ikke med I order form"))</f>
        <v>Ikke med I order form</v>
      </c>
    </row>
    <row r="1864" spans="1:34" x14ac:dyDescent="0.2">
      <c r="A1864">
        <v>840035</v>
      </c>
      <c r="B1864" t="s">
        <v>2396</v>
      </c>
      <c r="C1864" t="s">
        <v>4226</v>
      </c>
      <c r="D1864" t="s">
        <v>420</v>
      </c>
      <c r="E1864" t="s">
        <v>103</v>
      </c>
      <c r="F1864" t="s">
        <v>87</v>
      </c>
      <c r="G1864" t="s">
        <v>401</v>
      </c>
      <c r="H1864">
        <v>9</v>
      </c>
      <c r="I1864">
        <v>9</v>
      </c>
      <c r="J1864">
        <v>9</v>
      </c>
      <c r="K1864">
        <v>9</v>
      </c>
      <c r="L1864">
        <v>9</v>
      </c>
      <c r="M1864">
        <v>9</v>
      </c>
      <c r="N1864">
        <v>9</v>
      </c>
      <c r="O1864">
        <v>9</v>
      </c>
      <c r="P1864">
        <v>9</v>
      </c>
      <c r="Q1864">
        <v>9</v>
      </c>
      <c r="R1864">
        <v>9</v>
      </c>
      <c r="S1864">
        <v>9</v>
      </c>
      <c r="T1864">
        <v>9</v>
      </c>
      <c r="U1864">
        <v>9</v>
      </c>
      <c r="V1864">
        <v>9</v>
      </c>
      <c r="W1864">
        <v>9</v>
      </c>
      <c r="X1864">
        <v>9</v>
      </c>
      <c r="Y1864">
        <v>9</v>
      </c>
      <c r="Z1864">
        <v>9</v>
      </c>
      <c r="AA1864">
        <v>9</v>
      </c>
      <c r="AC1864" s="180" t="str">
        <f t="shared" si="101"/>
        <v>840035-SGRME-LXL</v>
      </c>
      <c r="AD1864" s="181">
        <f>IF(B1864="NET","",IF(B1864="","",IFERROR(VLOOKUP(AC1864,EAN!$A:$B,2,FALSE),"MANGLER - MÅ OPPDATERE EAN-FANEN")))</f>
        <v>7048652462145</v>
      </c>
      <c r="AE1864" s="180">
        <f t="shared" si="102"/>
        <v>9</v>
      </c>
      <c r="AF1864" s="180">
        <f t="shared" si="103"/>
        <v>9</v>
      </c>
      <c r="AH1864" s="133" t="str">
        <f>IF(B1864="NET","",IFERROR(VLOOKUP(AD1864,'2) Order Form'!$W$9:$W$684,1,FALSE),"Ikke med I order form"))</f>
        <v>Ikke med I order form</v>
      </c>
    </row>
    <row r="1865" spans="1:34" x14ac:dyDescent="0.2">
      <c r="A1865" s="155">
        <v>840037</v>
      </c>
      <c r="B1865" t="s">
        <v>292</v>
      </c>
      <c r="H1865" s="155">
        <v>202137</v>
      </c>
      <c r="I1865" s="155">
        <v>202137</v>
      </c>
      <c r="J1865" s="155">
        <v>202137</v>
      </c>
      <c r="K1865" s="155">
        <v>202137</v>
      </c>
      <c r="L1865" s="155">
        <v>202137</v>
      </c>
      <c r="M1865" s="155">
        <v>202137</v>
      </c>
      <c r="N1865" s="155">
        <v>202137</v>
      </c>
      <c r="O1865" s="155">
        <v>202137</v>
      </c>
      <c r="P1865" s="155">
        <v>202137</v>
      </c>
      <c r="Q1865" s="155">
        <v>202137</v>
      </c>
      <c r="R1865" s="155">
        <v>202137</v>
      </c>
      <c r="S1865" s="155">
        <v>202137</v>
      </c>
      <c r="T1865" s="155">
        <v>202137</v>
      </c>
      <c r="U1865" s="155">
        <v>202137</v>
      </c>
      <c r="V1865" s="155">
        <v>202137</v>
      </c>
      <c r="W1865" s="155">
        <v>202137</v>
      </c>
      <c r="X1865" s="155">
        <v>202137</v>
      </c>
      <c r="Y1865" s="155">
        <v>202137</v>
      </c>
      <c r="Z1865" s="155">
        <v>202137</v>
      </c>
      <c r="AA1865" s="155">
        <v>202137</v>
      </c>
      <c r="AC1865" s="180" t="str">
        <f t="shared" si="101"/>
        <v>840037-</v>
      </c>
      <c r="AD1865" s="181" t="str">
        <f>IF(B1865="NET","",IF(B1865="","",IFERROR(VLOOKUP(AC1865,EAN!$A:$B,2,FALSE),"MANGLER - MÅ OPPDATERE EAN-FANEN")))</f>
        <v/>
      </c>
      <c r="AE1865" s="180">
        <f t="shared" si="102"/>
        <v>202137</v>
      </c>
      <c r="AF1865" s="180">
        <f t="shared" si="103"/>
        <v>202137</v>
      </c>
      <c r="AH1865" s="133" t="str">
        <f>IF(B1865="NET","",IFERROR(VLOOKUP(AD1865,'2) Order Form'!$W$9:$W$684,1,FALSE),"Ikke med I order form"))</f>
        <v/>
      </c>
    </row>
    <row r="1866" spans="1:34" x14ac:dyDescent="0.2">
      <c r="A1866">
        <v>840037</v>
      </c>
      <c r="B1866" t="s">
        <v>4459</v>
      </c>
      <c r="C1866" t="s">
        <v>4226</v>
      </c>
      <c r="D1866" t="s">
        <v>293</v>
      </c>
      <c r="E1866" t="s">
        <v>284</v>
      </c>
      <c r="F1866" t="s">
        <v>85</v>
      </c>
      <c r="G1866" t="s">
        <v>128</v>
      </c>
      <c r="H1866">
        <v>233</v>
      </c>
      <c r="I1866">
        <v>233</v>
      </c>
      <c r="J1866">
        <v>233</v>
      </c>
      <c r="K1866">
        <v>233</v>
      </c>
      <c r="L1866">
        <v>233</v>
      </c>
      <c r="M1866">
        <v>233</v>
      </c>
      <c r="N1866">
        <v>233</v>
      </c>
      <c r="O1866">
        <v>233</v>
      </c>
      <c r="P1866">
        <v>233</v>
      </c>
      <c r="Q1866">
        <v>233</v>
      </c>
      <c r="R1866">
        <v>233</v>
      </c>
      <c r="S1866">
        <v>233</v>
      </c>
      <c r="T1866">
        <v>233</v>
      </c>
      <c r="U1866">
        <v>233</v>
      </c>
      <c r="V1866">
        <v>233</v>
      </c>
      <c r="W1866">
        <v>233</v>
      </c>
      <c r="X1866">
        <v>233</v>
      </c>
      <c r="Y1866">
        <v>233</v>
      </c>
      <c r="Z1866">
        <v>233</v>
      </c>
      <c r="AA1866">
        <v>233</v>
      </c>
      <c r="AC1866" s="180" t="str">
        <f t="shared" si="101"/>
        <v>840037-DTBLK-SM</v>
      </c>
      <c r="AD1866" s="181">
        <f>IF(B1866="NET","",IF(B1866="","",IFERROR(VLOOKUP(AC1866,EAN!$A:$B,2,FALSE),"MANGLER - MÅ OPPDATERE EAN-FANEN")))</f>
        <v>7048652184603</v>
      </c>
      <c r="AE1866" s="180">
        <f t="shared" si="102"/>
        <v>233</v>
      </c>
      <c r="AF1866" s="180">
        <f t="shared" si="103"/>
        <v>233</v>
      </c>
      <c r="AH1866" s="133" t="str">
        <f>IF(B1866="NET","",IFERROR(VLOOKUP(AD1866,'2) Order Form'!$W$9:$W$684,1,FALSE),"Ikke med I order form"))</f>
        <v>Ikke med I order form</v>
      </c>
    </row>
    <row r="1867" spans="1:34" x14ac:dyDescent="0.2">
      <c r="A1867">
        <v>840037</v>
      </c>
      <c r="B1867" t="s">
        <v>4459</v>
      </c>
      <c r="C1867" t="s">
        <v>4226</v>
      </c>
      <c r="D1867" t="s">
        <v>294</v>
      </c>
      <c r="E1867" t="s">
        <v>284</v>
      </c>
      <c r="F1867" t="s">
        <v>86</v>
      </c>
      <c r="G1867" t="s">
        <v>128</v>
      </c>
      <c r="H1867">
        <v>436</v>
      </c>
      <c r="I1867">
        <v>436</v>
      </c>
      <c r="J1867">
        <v>436</v>
      </c>
      <c r="K1867">
        <v>436</v>
      </c>
      <c r="L1867">
        <v>436</v>
      </c>
      <c r="M1867">
        <v>436</v>
      </c>
      <c r="N1867">
        <v>436</v>
      </c>
      <c r="O1867">
        <v>436</v>
      </c>
      <c r="P1867">
        <v>436</v>
      </c>
      <c r="Q1867">
        <v>436</v>
      </c>
      <c r="R1867">
        <v>436</v>
      </c>
      <c r="S1867">
        <v>436</v>
      </c>
      <c r="T1867">
        <v>436</v>
      </c>
      <c r="U1867">
        <v>436</v>
      </c>
      <c r="V1867">
        <v>436</v>
      </c>
      <c r="W1867">
        <v>436</v>
      </c>
      <c r="X1867">
        <v>436</v>
      </c>
      <c r="Y1867">
        <v>436</v>
      </c>
      <c r="Z1867">
        <v>436</v>
      </c>
      <c r="AA1867">
        <v>436</v>
      </c>
      <c r="AC1867" s="180" t="str">
        <f t="shared" si="101"/>
        <v>840037-DTBLK-ML</v>
      </c>
      <c r="AD1867" s="181">
        <f>IF(B1867="NET","",IF(B1867="","",IFERROR(VLOOKUP(AC1867,EAN!$A:$B,2,FALSE),"MANGLER - MÅ OPPDATERE EAN-FANEN")))</f>
        <v>7048652184597</v>
      </c>
      <c r="AE1867" s="180">
        <f t="shared" si="102"/>
        <v>436</v>
      </c>
      <c r="AF1867" s="180">
        <f t="shared" si="103"/>
        <v>436</v>
      </c>
      <c r="AH1867" s="133" t="str">
        <f>IF(B1867="NET","",IFERROR(VLOOKUP(AD1867,'2) Order Form'!$W$9:$W$684,1,FALSE),"Ikke med I order form"))</f>
        <v>Ikke med I order form</v>
      </c>
    </row>
    <row r="1868" spans="1:34" x14ac:dyDescent="0.2">
      <c r="A1868">
        <v>840037</v>
      </c>
      <c r="B1868" t="s">
        <v>4459</v>
      </c>
      <c r="C1868" t="s">
        <v>4226</v>
      </c>
      <c r="D1868" t="s">
        <v>295</v>
      </c>
      <c r="E1868" t="s">
        <v>284</v>
      </c>
      <c r="F1868" t="s">
        <v>87</v>
      </c>
      <c r="G1868" t="s">
        <v>128</v>
      </c>
      <c r="H1868">
        <v>303</v>
      </c>
      <c r="I1868">
        <v>303</v>
      </c>
      <c r="J1868">
        <v>303</v>
      </c>
      <c r="K1868">
        <v>303</v>
      </c>
      <c r="L1868">
        <v>303</v>
      </c>
      <c r="M1868">
        <v>303</v>
      </c>
      <c r="N1868">
        <v>303</v>
      </c>
      <c r="O1868">
        <v>303</v>
      </c>
      <c r="P1868">
        <v>303</v>
      </c>
      <c r="Q1868">
        <v>303</v>
      </c>
      <c r="R1868">
        <v>303</v>
      </c>
      <c r="S1868">
        <v>303</v>
      </c>
      <c r="T1868">
        <v>303</v>
      </c>
      <c r="U1868">
        <v>303</v>
      </c>
      <c r="V1868">
        <v>303</v>
      </c>
      <c r="W1868">
        <v>303</v>
      </c>
      <c r="X1868">
        <v>303</v>
      </c>
      <c r="Y1868">
        <v>303</v>
      </c>
      <c r="Z1868">
        <v>303</v>
      </c>
      <c r="AA1868">
        <v>303</v>
      </c>
      <c r="AC1868" s="180" t="str">
        <f t="shared" si="101"/>
        <v>840037-DTBLK-LXL</v>
      </c>
      <c r="AD1868" s="181">
        <f>IF(B1868="NET","",IF(B1868="","",IFERROR(VLOOKUP(AC1868,EAN!$A:$B,2,FALSE),"MANGLER - MÅ OPPDATERE EAN-FANEN")))</f>
        <v>7048652184580</v>
      </c>
      <c r="AE1868" s="180">
        <f t="shared" si="102"/>
        <v>303</v>
      </c>
      <c r="AF1868" s="180">
        <f t="shared" si="103"/>
        <v>303</v>
      </c>
      <c r="AH1868" s="133" t="str">
        <f>IF(B1868="NET","",IFERROR(VLOOKUP(AD1868,'2) Order Form'!$W$9:$W$684,1,FALSE),"Ikke med I order form"))</f>
        <v>Ikke med I order form</v>
      </c>
    </row>
    <row r="1869" spans="1:34" x14ac:dyDescent="0.2">
      <c r="A1869">
        <v>840037</v>
      </c>
      <c r="B1869" t="s">
        <v>4459</v>
      </c>
      <c r="C1869" t="s">
        <v>4226</v>
      </c>
      <c r="D1869" t="s">
        <v>2400</v>
      </c>
      <c r="E1869" t="s">
        <v>2401</v>
      </c>
      <c r="F1869" t="s">
        <v>85</v>
      </c>
      <c r="G1869" t="s">
        <v>128</v>
      </c>
      <c r="H1869">
        <v>11</v>
      </c>
      <c r="I1869">
        <v>11</v>
      </c>
      <c r="J1869">
        <v>11</v>
      </c>
      <c r="K1869">
        <v>11</v>
      </c>
      <c r="L1869">
        <v>11</v>
      </c>
      <c r="M1869">
        <v>11</v>
      </c>
      <c r="N1869">
        <v>11</v>
      </c>
      <c r="O1869">
        <v>11</v>
      </c>
      <c r="P1869">
        <v>11</v>
      </c>
      <c r="Q1869">
        <v>11</v>
      </c>
      <c r="R1869">
        <v>11</v>
      </c>
      <c r="S1869">
        <v>11</v>
      </c>
      <c r="T1869">
        <v>11</v>
      </c>
      <c r="U1869">
        <v>11</v>
      </c>
      <c r="V1869">
        <v>11</v>
      </c>
      <c r="W1869">
        <v>11</v>
      </c>
      <c r="X1869">
        <v>11</v>
      </c>
      <c r="Y1869">
        <v>11</v>
      </c>
      <c r="Z1869">
        <v>11</v>
      </c>
      <c r="AA1869">
        <v>11</v>
      </c>
      <c r="AC1869" s="180" t="str">
        <f t="shared" si="101"/>
        <v>840037-MBBLU-SM</v>
      </c>
      <c r="AD1869" s="181">
        <f>IF(B1869="NET","",IF(B1869="","",IFERROR(VLOOKUP(AC1869,EAN!$A:$B,2,FALSE),"MANGLER - MÅ OPPDATERE EAN-FANEN")))</f>
        <v>7048652712981</v>
      </c>
      <c r="AE1869" s="180">
        <f t="shared" si="102"/>
        <v>11</v>
      </c>
      <c r="AF1869" s="180">
        <f t="shared" si="103"/>
        <v>11</v>
      </c>
      <c r="AH1869" s="133" t="str">
        <f>IF(B1869="NET","",IFERROR(VLOOKUP(AD1869,'2) Order Form'!$W$9:$W$684,1,FALSE),"Ikke med I order form"))</f>
        <v>Ikke med I order form</v>
      </c>
    </row>
    <row r="1870" spans="1:34" x14ac:dyDescent="0.2">
      <c r="A1870">
        <v>840037</v>
      </c>
      <c r="B1870" t="s">
        <v>4459</v>
      </c>
      <c r="C1870" t="s">
        <v>4226</v>
      </c>
      <c r="D1870" t="s">
        <v>2402</v>
      </c>
      <c r="E1870" t="s">
        <v>2401</v>
      </c>
      <c r="F1870" t="s">
        <v>86</v>
      </c>
      <c r="G1870" t="s">
        <v>128</v>
      </c>
      <c r="H1870">
        <v>26</v>
      </c>
      <c r="I1870">
        <v>26</v>
      </c>
      <c r="J1870">
        <v>26</v>
      </c>
      <c r="K1870">
        <v>26</v>
      </c>
      <c r="L1870">
        <v>26</v>
      </c>
      <c r="M1870">
        <v>26</v>
      </c>
      <c r="N1870">
        <v>26</v>
      </c>
      <c r="O1870">
        <v>26</v>
      </c>
      <c r="P1870">
        <v>26</v>
      </c>
      <c r="Q1870">
        <v>26</v>
      </c>
      <c r="R1870">
        <v>26</v>
      </c>
      <c r="S1870">
        <v>26</v>
      </c>
      <c r="T1870">
        <v>26</v>
      </c>
      <c r="U1870">
        <v>26</v>
      </c>
      <c r="V1870">
        <v>26</v>
      </c>
      <c r="W1870">
        <v>26</v>
      </c>
      <c r="X1870">
        <v>26</v>
      </c>
      <c r="Y1870">
        <v>26</v>
      </c>
      <c r="Z1870">
        <v>26</v>
      </c>
      <c r="AA1870">
        <v>26</v>
      </c>
      <c r="AC1870" s="180" t="str">
        <f t="shared" si="101"/>
        <v>840037-MBBLU-ML</v>
      </c>
      <c r="AD1870" s="181">
        <f>IF(B1870="NET","",IF(B1870="","",IFERROR(VLOOKUP(AC1870,EAN!$A:$B,2,FALSE),"MANGLER - MÅ OPPDATERE EAN-FANEN")))</f>
        <v>7048652712974</v>
      </c>
      <c r="AE1870" s="180">
        <f t="shared" si="102"/>
        <v>26</v>
      </c>
      <c r="AF1870" s="180">
        <f t="shared" si="103"/>
        <v>26</v>
      </c>
      <c r="AH1870" s="133" t="str">
        <f>IF(B1870="NET","",IFERROR(VLOOKUP(AD1870,'2) Order Form'!$W$9:$W$684,1,FALSE),"Ikke med I order form"))</f>
        <v>Ikke med I order form</v>
      </c>
    </row>
    <row r="1871" spans="1:34" x14ac:dyDescent="0.2">
      <c r="A1871">
        <v>840037</v>
      </c>
      <c r="B1871" t="s">
        <v>4459</v>
      </c>
      <c r="C1871" t="s">
        <v>4226</v>
      </c>
      <c r="D1871" t="s">
        <v>2403</v>
      </c>
      <c r="E1871" t="s">
        <v>2401</v>
      </c>
      <c r="F1871" t="s">
        <v>87</v>
      </c>
      <c r="G1871" t="s">
        <v>128</v>
      </c>
      <c r="H1871">
        <v>14</v>
      </c>
      <c r="I1871">
        <v>14</v>
      </c>
      <c r="J1871">
        <v>14</v>
      </c>
      <c r="K1871">
        <v>14</v>
      </c>
      <c r="L1871">
        <v>14</v>
      </c>
      <c r="M1871">
        <v>14</v>
      </c>
      <c r="N1871">
        <v>14</v>
      </c>
      <c r="O1871">
        <v>14</v>
      </c>
      <c r="P1871">
        <v>14</v>
      </c>
      <c r="Q1871">
        <v>14</v>
      </c>
      <c r="R1871">
        <v>14</v>
      </c>
      <c r="S1871">
        <v>14</v>
      </c>
      <c r="T1871">
        <v>14</v>
      </c>
      <c r="U1871">
        <v>14</v>
      </c>
      <c r="V1871">
        <v>14</v>
      </c>
      <c r="W1871">
        <v>14</v>
      </c>
      <c r="X1871">
        <v>14</v>
      </c>
      <c r="Y1871">
        <v>14</v>
      </c>
      <c r="Z1871">
        <v>14</v>
      </c>
      <c r="AA1871">
        <v>14</v>
      </c>
      <c r="AC1871" s="180" t="str">
        <f t="shared" si="101"/>
        <v>840037-MBBLU-LXL</v>
      </c>
      <c r="AD1871" s="181">
        <f>IF(B1871="NET","",IF(B1871="","",IFERROR(VLOOKUP(AC1871,EAN!$A:$B,2,FALSE),"MANGLER - MÅ OPPDATERE EAN-FANEN")))</f>
        <v>7048652712967</v>
      </c>
      <c r="AE1871" s="180">
        <f t="shared" si="102"/>
        <v>14</v>
      </c>
      <c r="AF1871" s="180">
        <f t="shared" si="103"/>
        <v>14</v>
      </c>
      <c r="AH1871" s="133" t="str">
        <f>IF(B1871="NET","",IFERROR(VLOOKUP(AD1871,'2) Order Form'!$W$9:$W$684,1,FALSE),"Ikke med I order form"))</f>
        <v>Ikke med I order form</v>
      </c>
    </row>
    <row r="1872" spans="1:34" x14ac:dyDescent="0.2">
      <c r="A1872">
        <v>840037</v>
      </c>
      <c r="B1872" t="s">
        <v>4459</v>
      </c>
      <c r="C1872" t="s">
        <v>4226</v>
      </c>
      <c r="D1872" t="s">
        <v>2438</v>
      </c>
      <c r="E1872" t="s">
        <v>2439</v>
      </c>
      <c r="F1872" t="s">
        <v>85</v>
      </c>
      <c r="G1872" t="s">
        <v>401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C1872" s="180" t="str">
        <f t="shared" si="101"/>
        <v>840037-MFBLU-SM</v>
      </c>
      <c r="AD1872" s="181">
        <f>IF(B1872="NET","",IF(B1872="","",IFERROR(VLOOKUP(AC1872,EAN!$A:$B,2,FALSE),"MANGLER - MÅ OPPDATERE EAN-FANEN")))</f>
        <v>7048652184634</v>
      </c>
      <c r="AE1872" s="180">
        <f t="shared" si="102"/>
        <v>0</v>
      </c>
      <c r="AF1872" s="180">
        <f t="shared" si="103"/>
        <v>0</v>
      </c>
      <c r="AH1872" s="133" t="str">
        <f>IF(B1872="NET","",IFERROR(VLOOKUP(AD1872,'2) Order Form'!$W$9:$W$684,1,FALSE),"Ikke med I order form"))</f>
        <v>Ikke med I order form</v>
      </c>
    </row>
    <row r="1873" spans="1:34" x14ac:dyDescent="0.2">
      <c r="A1873">
        <v>840037</v>
      </c>
      <c r="B1873" t="s">
        <v>4459</v>
      </c>
      <c r="C1873" t="s">
        <v>4226</v>
      </c>
      <c r="D1873" t="s">
        <v>2440</v>
      </c>
      <c r="E1873" t="s">
        <v>2439</v>
      </c>
      <c r="F1873" t="s">
        <v>86</v>
      </c>
      <c r="G1873" t="s">
        <v>401</v>
      </c>
      <c r="H1873">
        <v>152</v>
      </c>
      <c r="I1873">
        <v>152</v>
      </c>
      <c r="J1873">
        <v>152</v>
      </c>
      <c r="K1873">
        <v>152</v>
      </c>
      <c r="L1873">
        <v>152</v>
      </c>
      <c r="M1873">
        <v>152</v>
      </c>
      <c r="N1873">
        <v>152</v>
      </c>
      <c r="O1873">
        <v>152</v>
      </c>
      <c r="P1873">
        <v>152</v>
      </c>
      <c r="Q1873">
        <v>152</v>
      </c>
      <c r="R1873">
        <v>152</v>
      </c>
      <c r="S1873">
        <v>152</v>
      </c>
      <c r="T1873">
        <v>152</v>
      </c>
      <c r="U1873">
        <v>152</v>
      </c>
      <c r="V1873">
        <v>152</v>
      </c>
      <c r="W1873">
        <v>152</v>
      </c>
      <c r="X1873">
        <v>152</v>
      </c>
      <c r="Y1873">
        <v>152</v>
      </c>
      <c r="Z1873">
        <v>152</v>
      </c>
      <c r="AA1873">
        <v>152</v>
      </c>
      <c r="AC1873" s="180" t="str">
        <f t="shared" si="101"/>
        <v>840037-MFBLU-ML</v>
      </c>
      <c r="AD1873" s="181">
        <f>IF(B1873="NET","",IF(B1873="","",IFERROR(VLOOKUP(AC1873,EAN!$A:$B,2,FALSE),"MANGLER - MÅ OPPDATERE EAN-FANEN")))</f>
        <v>7048652184627</v>
      </c>
      <c r="AE1873" s="180">
        <f t="shared" si="102"/>
        <v>152</v>
      </c>
      <c r="AF1873" s="180">
        <f t="shared" si="103"/>
        <v>152</v>
      </c>
      <c r="AH1873" s="133" t="str">
        <f>IF(B1873="NET","",IFERROR(VLOOKUP(AD1873,'2) Order Form'!$W$9:$W$684,1,FALSE),"Ikke med I order form"))</f>
        <v>Ikke med I order form</v>
      </c>
    </row>
    <row r="1874" spans="1:34" x14ac:dyDescent="0.2">
      <c r="A1874">
        <v>840037</v>
      </c>
      <c r="B1874" t="s">
        <v>4459</v>
      </c>
      <c r="C1874" t="s">
        <v>4226</v>
      </c>
      <c r="D1874" t="s">
        <v>2441</v>
      </c>
      <c r="E1874" t="s">
        <v>2439</v>
      </c>
      <c r="F1874" t="s">
        <v>87</v>
      </c>
      <c r="G1874" t="s">
        <v>401</v>
      </c>
      <c r="H1874">
        <v>9</v>
      </c>
      <c r="I1874">
        <v>9</v>
      </c>
      <c r="J1874">
        <v>9</v>
      </c>
      <c r="K1874">
        <v>9</v>
      </c>
      <c r="L1874">
        <v>9</v>
      </c>
      <c r="M1874">
        <v>9</v>
      </c>
      <c r="N1874">
        <v>9</v>
      </c>
      <c r="O1874">
        <v>9</v>
      </c>
      <c r="P1874">
        <v>9</v>
      </c>
      <c r="Q1874">
        <v>9</v>
      </c>
      <c r="R1874">
        <v>9</v>
      </c>
      <c r="S1874">
        <v>9</v>
      </c>
      <c r="T1874">
        <v>9</v>
      </c>
      <c r="U1874">
        <v>9</v>
      </c>
      <c r="V1874">
        <v>9</v>
      </c>
      <c r="W1874">
        <v>9</v>
      </c>
      <c r="X1874">
        <v>9</v>
      </c>
      <c r="Y1874">
        <v>9</v>
      </c>
      <c r="Z1874">
        <v>9</v>
      </c>
      <c r="AA1874">
        <v>9</v>
      </c>
      <c r="AC1874" s="180" t="str">
        <f t="shared" si="101"/>
        <v>840037-MFBLU-LXL</v>
      </c>
      <c r="AD1874" s="181">
        <f>IF(B1874="NET","",IF(B1874="","",IFERROR(VLOOKUP(AC1874,EAN!$A:$B,2,FALSE),"MANGLER - MÅ OPPDATERE EAN-FANEN")))</f>
        <v>7048652184610</v>
      </c>
      <c r="AE1874" s="180">
        <f t="shared" si="102"/>
        <v>9</v>
      </c>
      <c r="AF1874" s="180">
        <f t="shared" si="103"/>
        <v>9</v>
      </c>
      <c r="AH1874" s="133" t="str">
        <f>IF(B1874="NET","",IFERROR(VLOOKUP(AD1874,'2) Order Form'!$W$9:$W$684,1,FALSE),"Ikke med I order form"))</f>
        <v>Ikke med I order form</v>
      </c>
    </row>
    <row r="1875" spans="1:34" x14ac:dyDescent="0.2">
      <c r="A1875">
        <v>840037</v>
      </c>
      <c r="B1875" t="s">
        <v>4459</v>
      </c>
      <c r="C1875" t="s">
        <v>4226</v>
      </c>
      <c r="D1875" t="s">
        <v>2408</v>
      </c>
      <c r="E1875" t="s">
        <v>2409</v>
      </c>
      <c r="F1875" t="s">
        <v>85</v>
      </c>
      <c r="G1875" t="s">
        <v>401</v>
      </c>
      <c r="H1875">
        <v>8</v>
      </c>
      <c r="I1875">
        <v>8</v>
      </c>
      <c r="J1875">
        <v>8</v>
      </c>
      <c r="K1875">
        <v>8</v>
      </c>
      <c r="L1875">
        <v>8</v>
      </c>
      <c r="M1875">
        <v>8</v>
      </c>
      <c r="N1875">
        <v>8</v>
      </c>
      <c r="O1875">
        <v>8</v>
      </c>
      <c r="P1875">
        <v>8</v>
      </c>
      <c r="Q1875">
        <v>8</v>
      </c>
      <c r="R1875">
        <v>8</v>
      </c>
      <c r="S1875">
        <v>8</v>
      </c>
      <c r="T1875">
        <v>8</v>
      </c>
      <c r="U1875">
        <v>8</v>
      </c>
      <c r="V1875">
        <v>8</v>
      </c>
      <c r="W1875">
        <v>8</v>
      </c>
      <c r="X1875">
        <v>8</v>
      </c>
      <c r="Y1875">
        <v>8</v>
      </c>
      <c r="Z1875">
        <v>8</v>
      </c>
      <c r="AA1875">
        <v>8</v>
      </c>
      <c r="AC1875" s="180" t="str">
        <f t="shared" si="101"/>
        <v>840037-MHGRN-SM</v>
      </c>
      <c r="AD1875" s="181">
        <f>IF(B1875="NET","",IF(B1875="","",IFERROR(VLOOKUP(AC1875,EAN!$A:$B,2,FALSE),"MANGLER - MÅ OPPDATERE EAN-FANEN")))</f>
        <v>7048652608086</v>
      </c>
      <c r="AE1875" s="180">
        <f t="shared" si="102"/>
        <v>8</v>
      </c>
      <c r="AF1875" s="180">
        <f t="shared" si="103"/>
        <v>8</v>
      </c>
      <c r="AH1875" s="133" t="str">
        <f>IF(B1875="NET","",IFERROR(VLOOKUP(AD1875,'2) Order Form'!$W$9:$W$684,1,FALSE),"Ikke med I order form"))</f>
        <v>Ikke med I order form</v>
      </c>
    </row>
    <row r="1876" spans="1:34" x14ac:dyDescent="0.2">
      <c r="A1876">
        <v>840037</v>
      </c>
      <c r="B1876" t="s">
        <v>4459</v>
      </c>
      <c r="C1876" t="s">
        <v>4226</v>
      </c>
      <c r="D1876" t="s">
        <v>2410</v>
      </c>
      <c r="E1876" t="s">
        <v>2409</v>
      </c>
      <c r="F1876" t="s">
        <v>86</v>
      </c>
      <c r="G1876" t="s">
        <v>401</v>
      </c>
      <c r="H1876">
        <v>39</v>
      </c>
      <c r="I1876">
        <v>39</v>
      </c>
      <c r="J1876">
        <v>39</v>
      </c>
      <c r="K1876">
        <v>39</v>
      </c>
      <c r="L1876">
        <v>39</v>
      </c>
      <c r="M1876">
        <v>39</v>
      </c>
      <c r="N1876">
        <v>39</v>
      </c>
      <c r="O1876">
        <v>39</v>
      </c>
      <c r="P1876">
        <v>39</v>
      </c>
      <c r="Q1876">
        <v>39</v>
      </c>
      <c r="R1876">
        <v>39</v>
      </c>
      <c r="S1876">
        <v>39</v>
      </c>
      <c r="T1876">
        <v>39</v>
      </c>
      <c r="U1876">
        <v>39</v>
      </c>
      <c r="V1876">
        <v>39</v>
      </c>
      <c r="W1876">
        <v>39</v>
      </c>
      <c r="X1876">
        <v>39</v>
      </c>
      <c r="Y1876">
        <v>39</v>
      </c>
      <c r="Z1876">
        <v>39</v>
      </c>
      <c r="AA1876">
        <v>39</v>
      </c>
      <c r="AC1876" s="180" t="str">
        <f t="shared" si="101"/>
        <v>840037-MHGRN-ML</v>
      </c>
      <c r="AD1876" s="181">
        <f>IF(B1876="NET","",IF(B1876="","",IFERROR(VLOOKUP(AC1876,EAN!$A:$B,2,FALSE),"MANGLER - MÅ OPPDATERE EAN-FANEN")))</f>
        <v>7048652608079</v>
      </c>
      <c r="AE1876" s="180">
        <f t="shared" si="102"/>
        <v>39</v>
      </c>
      <c r="AF1876" s="180">
        <f t="shared" si="103"/>
        <v>39</v>
      </c>
      <c r="AH1876" s="133" t="str">
        <f>IF(B1876="NET","",IFERROR(VLOOKUP(AD1876,'2) Order Form'!$W$9:$W$684,1,FALSE),"Ikke med I order form"))</f>
        <v>Ikke med I order form</v>
      </c>
    </row>
    <row r="1877" spans="1:34" x14ac:dyDescent="0.2">
      <c r="A1877">
        <v>840037</v>
      </c>
      <c r="B1877" t="s">
        <v>4459</v>
      </c>
      <c r="C1877" t="s">
        <v>4226</v>
      </c>
      <c r="D1877" t="s">
        <v>2411</v>
      </c>
      <c r="E1877" t="s">
        <v>2409</v>
      </c>
      <c r="F1877" t="s">
        <v>87</v>
      </c>
      <c r="G1877" t="s">
        <v>401</v>
      </c>
      <c r="H1877">
        <v>22</v>
      </c>
      <c r="I1877">
        <v>22</v>
      </c>
      <c r="J1877">
        <v>22</v>
      </c>
      <c r="K1877">
        <v>22</v>
      </c>
      <c r="L1877">
        <v>22</v>
      </c>
      <c r="M1877">
        <v>22</v>
      </c>
      <c r="N1877">
        <v>22</v>
      </c>
      <c r="O1877">
        <v>22</v>
      </c>
      <c r="P1877">
        <v>22</v>
      </c>
      <c r="Q1877">
        <v>22</v>
      </c>
      <c r="R1877">
        <v>22</v>
      </c>
      <c r="S1877">
        <v>22</v>
      </c>
      <c r="T1877">
        <v>22</v>
      </c>
      <c r="U1877">
        <v>22</v>
      </c>
      <c r="V1877">
        <v>22</v>
      </c>
      <c r="W1877">
        <v>22</v>
      </c>
      <c r="X1877">
        <v>22</v>
      </c>
      <c r="Y1877">
        <v>22</v>
      </c>
      <c r="Z1877">
        <v>22</v>
      </c>
      <c r="AA1877">
        <v>22</v>
      </c>
      <c r="AC1877" s="180" t="str">
        <f t="shared" si="101"/>
        <v>840037-MHGRN-LXL</v>
      </c>
      <c r="AD1877" s="181">
        <f>IF(B1877="NET","",IF(B1877="","",IFERROR(VLOOKUP(AC1877,EAN!$A:$B,2,FALSE),"MANGLER - MÅ OPPDATERE EAN-FANEN")))</f>
        <v>7048652608062</v>
      </c>
      <c r="AE1877" s="180">
        <f t="shared" si="102"/>
        <v>22</v>
      </c>
      <c r="AF1877" s="180">
        <f t="shared" si="103"/>
        <v>22</v>
      </c>
      <c r="AH1877" s="133" t="str">
        <f>IF(B1877="NET","",IFERROR(VLOOKUP(AD1877,'2) Order Form'!$W$9:$W$684,1,FALSE),"Ikke med I order form"))</f>
        <v>Ikke med I order form</v>
      </c>
    </row>
    <row r="1878" spans="1:34" x14ac:dyDescent="0.2">
      <c r="A1878">
        <v>840037</v>
      </c>
      <c r="B1878" t="s">
        <v>4459</v>
      </c>
      <c r="C1878" t="s">
        <v>4226</v>
      </c>
      <c r="D1878" t="s">
        <v>2412</v>
      </c>
      <c r="E1878" t="s">
        <v>2413</v>
      </c>
      <c r="F1878" t="s">
        <v>85</v>
      </c>
      <c r="G1878" t="s">
        <v>401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C1878" s="180" t="str">
        <f t="shared" si="101"/>
        <v>840037-MLRED-SM</v>
      </c>
      <c r="AD1878" s="181">
        <f>IF(B1878="NET","",IF(B1878="","",IFERROR(VLOOKUP(AC1878,EAN!$A:$B,2,FALSE),"MANGLER - MÅ OPPDATERE EAN-FANEN")))</f>
        <v>7048652608116</v>
      </c>
      <c r="AE1878" s="180">
        <f t="shared" si="102"/>
        <v>0</v>
      </c>
      <c r="AF1878" s="180">
        <f t="shared" si="103"/>
        <v>0</v>
      </c>
      <c r="AH1878" s="133" t="str">
        <f>IF(B1878="NET","",IFERROR(VLOOKUP(AD1878,'2) Order Form'!$W$9:$W$684,1,FALSE),"Ikke med I order form"))</f>
        <v>Ikke med I order form</v>
      </c>
    </row>
    <row r="1879" spans="1:34" x14ac:dyDescent="0.2">
      <c r="A1879">
        <v>840037</v>
      </c>
      <c r="B1879" t="s">
        <v>4459</v>
      </c>
      <c r="C1879" t="s">
        <v>4226</v>
      </c>
      <c r="D1879" t="s">
        <v>2414</v>
      </c>
      <c r="E1879" t="s">
        <v>2413</v>
      </c>
      <c r="F1879" t="s">
        <v>86</v>
      </c>
      <c r="G1879" t="s">
        <v>401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C1879" s="180" t="str">
        <f t="shared" si="101"/>
        <v>840037-MLRED-ML</v>
      </c>
      <c r="AD1879" s="181">
        <f>IF(B1879="NET","",IF(B1879="","",IFERROR(VLOOKUP(AC1879,EAN!$A:$B,2,FALSE),"MANGLER - MÅ OPPDATERE EAN-FANEN")))</f>
        <v>7048652608109</v>
      </c>
      <c r="AE1879" s="180">
        <f t="shared" si="102"/>
        <v>0</v>
      </c>
      <c r="AF1879" s="180">
        <f t="shared" si="103"/>
        <v>0</v>
      </c>
      <c r="AH1879" s="133" t="str">
        <f>IF(B1879="NET","",IFERROR(VLOOKUP(AD1879,'2) Order Form'!$W$9:$W$684,1,FALSE),"Ikke med I order form"))</f>
        <v>Ikke med I order form</v>
      </c>
    </row>
    <row r="1880" spans="1:34" x14ac:dyDescent="0.2">
      <c r="A1880">
        <v>840037</v>
      </c>
      <c r="B1880" t="s">
        <v>4459</v>
      </c>
      <c r="C1880" t="s">
        <v>4226</v>
      </c>
      <c r="D1880" t="s">
        <v>2415</v>
      </c>
      <c r="E1880" t="s">
        <v>2413</v>
      </c>
      <c r="F1880" t="s">
        <v>87</v>
      </c>
      <c r="G1880" t="s">
        <v>401</v>
      </c>
      <c r="H1880">
        <v>3</v>
      </c>
      <c r="I1880">
        <v>3</v>
      </c>
      <c r="J1880">
        <v>3</v>
      </c>
      <c r="K1880">
        <v>3</v>
      </c>
      <c r="L1880">
        <v>3</v>
      </c>
      <c r="M1880">
        <v>3</v>
      </c>
      <c r="N1880">
        <v>3</v>
      </c>
      <c r="O1880">
        <v>3</v>
      </c>
      <c r="P1880">
        <v>3</v>
      </c>
      <c r="Q1880">
        <v>3</v>
      </c>
      <c r="R1880">
        <v>3</v>
      </c>
      <c r="S1880">
        <v>3</v>
      </c>
      <c r="T1880">
        <v>3</v>
      </c>
      <c r="U1880">
        <v>3</v>
      </c>
      <c r="V1880">
        <v>3</v>
      </c>
      <c r="W1880">
        <v>3</v>
      </c>
      <c r="X1880">
        <v>3</v>
      </c>
      <c r="Y1880">
        <v>3</v>
      </c>
      <c r="Z1880">
        <v>3</v>
      </c>
      <c r="AA1880">
        <v>3</v>
      </c>
      <c r="AC1880" s="180" t="str">
        <f t="shared" si="101"/>
        <v>840037-MLRED-LXL</v>
      </c>
      <c r="AD1880" s="181">
        <f>IF(B1880="NET","",IF(B1880="","",IFERROR(VLOOKUP(AC1880,EAN!$A:$B,2,FALSE),"MANGLER - MÅ OPPDATERE EAN-FANEN")))</f>
        <v>7048652608093</v>
      </c>
      <c r="AE1880" s="180">
        <f t="shared" si="102"/>
        <v>3</v>
      </c>
      <c r="AF1880" s="180">
        <f t="shared" si="103"/>
        <v>3</v>
      </c>
      <c r="AH1880" s="133" t="str">
        <f>IF(B1880="NET","",IFERROR(VLOOKUP(AD1880,'2) Order Form'!$W$9:$W$684,1,FALSE),"Ikke med I order form"))</f>
        <v>Ikke med I order form</v>
      </c>
    </row>
    <row r="1881" spans="1:34" x14ac:dyDescent="0.2">
      <c r="A1881">
        <v>840037</v>
      </c>
      <c r="B1881" t="s">
        <v>4459</v>
      </c>
      <c r="C1881" t="s">
        <v>4226</v>
      </c>
      <c r="D1881" t="s">
        <v>416</v>
      </c>
      <c r="E1881" t="s">
        <v>417</v>
      </c>
      <c r="F1881" t="s">
        <v>85</v>
      </c>
      <c r="G1881" t="s">
        <v>401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C1881" s="180" t="str">
        <f t="shared" si="101"/>
        <v>840037-MNGRY-SM</v>
      </c>
      <c r="AD1881" s="181">
        <f>IF(B1881="NET","",IF(B1881="","",IFERROR(VLOOKUP(AC1881,EAN!$A:$B,2,FALSE),"MANGLER - MÅ OPPDATERE EAN-FANEN")))</f>
        <v>7048652608147</v>
      </c>
      <c r="AE1881" s="180">
        <f t="shared" si="102"/>
        <v>0</v>
      </c>
      <c r="AF1881" s="180">
        <f t="shared" si="103"/>
        <v>0</v>
      </c>
      <c r="AH1881" s="133" t="str">
        <f>IF(B1881="NET","",IFERROR(VLOOKUP(AD1881,'2) Order Form'!$W$9:$W$684,1,FALSE),"Ikke med I order form"))</f>
        <v>Ikke med I order form</v>
      </c>
    </row>
    <row r="1882" spans="1:34" x14ac:dyDescent="0.2">
      <c r="A1882">
        <v>840037</v>
      </c>
      <c r="B1882" t="s">
        <v>4459</v>
      </c>
      <c r="C1882" t="s">
        <v>4226</v>
      </c>
      <c r="D1882" t="s">
        <v>418</v>
      </c>
      <c r="E1882" t="s">
        <v>417</v>
      </c>
      <c r="F1882" t="s">
        <v>86</v>
      </c>
      <c r="G1882" t="s">
        <v>401</v>
      </c>
      <c r="H1882">
        <v>34</v>
      </c>
      <c r="I1882">
        <v>34</v>
      </c>
      <c r="J1882">
        <v>34</v>
      </c>
      <c r="K1882">
        <v>34</v>
      </c>
      <c r="L1882">
        <v>34</v>
      </c>
      <c r="M1882">
        <v>34</v>
      </c>
      <c r="N1882">
        <v>34</v>
      </c>
      <c r="O1882">
        <v>34</v>
      </c>
      <c r="P1882">
        <v>34</v>
      </c>
      <c r="Q1882">
        <v>34</v>
      </c>
      <c r="R1882">
        <v>34</v>
      </c>
      <c r="S1882">
        <v>34</v>
      </c>
      <c r="T1882">
        <v>34</v>
      </c>
      <c r="U1882">
        <v>34</v>
      </c>
      <c r="V1882">
        <v>34</v>
      </c>
      <c r="W1882">
        <v>34</v>
      </c>
      <c r="X1882">
        <v>34</v>
      </c>
      <c r="Y1882">
        <v>34</v>
      </c>
      <c r="Z1882">
        <v>34</v>
      </c>
      <c r="AA1882">
        <v>34</v>
      </c>
      <c r="AC1882" s="180" t="str">
        <f t="shared" ref="AC1882:AC1945" si="104">CONCATENATE(A1882,"-",D1882)</f>
        <v>840037-MNGRY-ML</v>
      </c>
      <c r="AD1882" s="181">
        <f>IF(B1882="NET","",IF(B1882="","",IFERROR(VLOOKUP(AC1882,EAN!$A:$B,2,FALSE),"MANGLER - MÅ OPPDATERE EAN-FANEN")))</f>
        <v>7048652608130</v>
      </c>
      <c r="AE1882" s="180">
        <f t="shared" si="102"/>
        <v>34</v>
      </c>
      <c r="AF1882" s="180">
        <f t="shared" si="103"/>
        <v>34</v>
      </c>
      <c r="AH1882" s="133" t="str">
        <f>IF(B1882="NET","",IFERROR(VLOOKUP(AD1882,'2) Order Form'!$W$9:$W$684,1,FALSE),"Ikke med I order form"))</f>
        <v>Ikke med I order form</v>
      </c>
    </row>
    <row r="1883" spans="1:34" x14ac:dyDescent="0.2">
      <c r="A1883">
        <v>840037</v>
      </c>
      <c r="B1883" t="s">
        <v>4459</v>
      </c>
      <c r="C1883" t="s">
        <v>4226</v>
      </c>
      <c r="D1883" t="s">
        <v>419</v>
      </c>
      <c r="E1883" t="s">
        <v>417</v>
      </c>
      <c r="F1883" t="s">
        <v>87</v>
      </c>
      <c r="G1883" t="s">
        <v>401</v>
      </c>
      <c r="H1883">
        <v>18</v>
      </c>
      <c r="I1883">
        <v>18</v>
      </c>
      <c r="J1883">
        <v>18</v>
      </c>
      <c r="K1883">
        <v>18</v>
      </c>
      <c r="L1883">
        <v>18</v>
      </c>
      <c r="M1883">
        <v>18</v>
      </c>
      <c r="N1883">
        <v>18</v>
      </c>
      <c r="O1883">
        <v>18</v>
      </c>
      <c r="P1883">
        <v>18</v>
      </c>
      <c r="Q1883">
        <v>18</v>
      </c>
      <c r="R1883">
        <v>18</v>
      </c>
      <c r="S1883">
        <v>18</v>
      </c>
      <c r="T1883">
        <v>18</v>
      </c>
      <c r="U1883">
        <v>18</v>
      </c>
      <c r="V1883">
        <v>18</v>
      </c>
      <c r="W1883">
        <v>18</v>
      </c>
      <c r="X1883">
        <v>18</v>
      </c>
      <c r="Y1883">
        <v>18</v>
      </c>
      <c r="Z1883">
        <v>18</v>
      </c>
      <c r="AA1883">
        <v>18</v>
      </c>
      <c r="AC1883" s="180" t="str">
        <f t="shared" si="104"/>
        <v>840037-MNGRY-LXL</v>
      </c>
      <c r="AD1883" s="181">
        <f>IF(B1883="NET","",IF(B1883="","",IFERROR(VLOOKUP(AC1883,EAN!$A:$B,2,FALSE),"MANGLER - MÅ OPPDATERE EAN-FANEN")))</f>
        <v>7048652608123</v>
      </c>
      <c r="AE1883" s="180">
        <f t="shared" si="102"/>
        <v>18</v>
      </c>
      <c r="AF1883" s="180">
        <f t="shared" si="103"/>
        <v>18</v>
      </c>
      <c r="AH1883" s="133" t="str">
        <f>IF(B1883="NET","",IFERROR(VLOOKUP(AD1883,'2) Order Form'!$W$9:$W$684,1,FALSE),"Ikke med I order form"))</f>
        <v>Ikke med I order form</v>
      </c>
    </row>
    <row r="1884" spans="1:34" x14ac:dyDescent="0.2">
      <c r="A1884">
        <v>840037</v>
      </c>
      <c r="B1884" t="s">
        <v>4459</v>
      </c>
      <c r="C1884" t="s">
        <v>4226</v>
      </c>
      <c r="D1884" t="s">
        <v>2420</v>
      </c>
      <c r="E1884" t="s">
        <v>2421</v>
      </c>
      <c r="F1884" t="s">
        <v>85</v>
      </c>
      <c r="G1884" t="s">
        <v>128</v>
      </c>
      <c r="H1884">
        <v>34</v>
      </c>
      <c r="I1884">
        <v>34</v>
      </c>
      <c r="J1884">
        <v>34</v>
      </c>
      <c r="K1884">
        <v>34</v>
      </c>
      <c r="L1884">
        <v>34</v>
      </c>
      <c r="M1884">
        <v>34</v>
      </c>
      <c r="N1884">
        <v>34</v>
      </c>
      <c r="O1884">
        <v>34</v>
      </c>
      <c r="P1884">
        <v>34</v>
      </c>
      <c r="Q1884">
        <v>34</v>
      </c>
      <c r="R1884">
        <v>34</v>
      </c>
      <c r="S1884">
        <v>34</v>
      </c>
      <c r="T1884">
        <v>34</v>
      </c>
      <c r="U1884">
        <v>34</v>
      </c>
      <c r="V1884">
        <v>34</v>
      </c>
      <c r="W1884">
        <v>34</v>
      </c>
      <c r="X1884">
        <v>34</v>
      </c>
      <c r="Y1884">
        <v>34</v>
      </c>
      <c r="Z1884">
        <v>34</v>
      </c>
      <c r="AA1884">
        <v>34</v>
      </c>
      <c r="AC1884" s="180" t="str">
        <f t="shared" si="104"/>
        <v>840037-MOLME-SM</v>
      </c>
      <c r="AD1884" s="181">
        <f>IF(B1884="NET","",IF(B1884="","",IFERROR(VLOOKUP(AC1884,EAN!$A:$B,2,FALSE),"MANGLER - MÅ OPPDATERE EAN-FANEN")))</f>
        <v>7048652715111</v>
      </c>
      <c r="AE1884" s="180">
        <f t="shared" si="102"/>
        <v>34</v>
      </c>
      <c r="AF1884" s="180">
        <f t="shared" si="103"/>
        <v>34</v>
      </c>
      <c r="AH1884" s="133" t="str">
        <f>IF(B1884="NET","",IFERROR(VLOOKUP(AD1884,'2) Order Form'!$W$9:$W$684,1,FALSE),"Ikke med I order form"))</f>
        <v>Ikke med I order form</v>
      </c>
    </row>
    <row r="1885" spans="1:34" x14ac:dyDescent="0.2">
      <c r="A1885">
        <v>840037</v>
      </c>
      <c r="B1885" t="s">
        <v>4459</v>
      </c>
      <c r="C1885" t="s">
        <v>4226</v>
      </c>
      <c r="D1885" t="s">
        <v>2422</v>
      </c>
      <c r="E1885" t="s">
        <v>2421</v>
      </c>
      <c r="F1885" t="s">
        <v>86</v>
      </c>
      <c r="G1885" t="s">
        <v>128</v>
      </c>
      <c r="H1885">
        <v>53</v>
      </c>
      <c r="I1885">
        <v>53</v>
      </c>
      <c r="J1885">
        <v>53</v>
      </c>
      <c r="K1885">
        <v>53</v>
      </c>
      <c r="L1885">
        <v>53</v>
      </c>
      <c r="M1885">
        <v>53</v>
      </c>
      <c r="N1885">
        <v>53</v>
      </c>
      <c r="O1885">
        <v>53</v>
      </c>
      <c r="P1885">
        <v>53</v>
      </c>
      <c r="Q1885">
        <v>53</v>
      </c>
      <c r="R1885">
        <v>53</v>
      </c>
      <c r="S1885">
        <v>53</v>
      </c>
      <c r="T1885">
        <v>53</v>
      </c>
      <c r="U1885">
        <v>53</v>
      </c>
      <c r="V1885">
        <v>53</v>
      </c>
      <c r="W1885">
        <v>53</v>
      </c>
      <c r="X1885">
        <v>53</v>
      </c>
      <c r="Y1885">
        <v>53</v>
      </c>
      <c r="Z1885">
        <v>53</v>
      </c>
      <c r="AA1885">
        <v>53</v>
      </c>
      <c r="AC1885" s="180" t="str">
        <f t="shared" si="104"/>
        <v>840037-MOLME-ML</v>
      </c>
      <c r="AD1885" s="181">
        <f>IF(B1885="NET","",IF(B1885="","",IFERROR(VLOOKUP(AC1885,EAN!$A:$B,2,FALSE),"MANGLER - MÅ OPPDATERE EAN-FANEN")))</f>
        <v>7048652715104</v>
      </c>
      <c r="AE1885" s="180">
        <f t="shared" si="102"/>
        <v>53</v>
      </c>
      <c r="AF1885" s="180">
        <f t="shared" si="103"/>
        <v>53</v>
      </c>
      <c r="AH1885" s="133" t="str">
        <f>IF(B1885="NET","",IFERROR(VLOOKUP(AD1885,'2) Order Form'!$W$9:$W$684,1,FALSE),"Ikke med I order form"))</f>
        <v>Ikke med I order form</v>
      </c>
    </row>
    <row r="1886" spans="1:34" x14ac:dyDescent="0.2">
      <c r="A1886">
        <v>840037</v>
      </c>
      <c r="B1886" t="s">
        <v>4459</v>
      </c>
      <c r="C1886" t="s">
        <v>4226</v>
      </c>
      <c r="D1886" t="s">
        <v>2423</v>
      </c>
      <c r="E1886" t="s">
        <v>2421</v>
      </c>
      <c r="F1886" t="s">
        <v>87</v>
      </c>
      <c r="G1886" t="s">
        <v>128</v>
      </c>
      <c r="H1886">
        <v>27</v>
      </c>
      <c r="I1886">
        <v>27</v>
      </c>
      <c r="J1886">
        <v>27</v>
      </c>
      <c r="K1886">
        <v>27</v>
      </c>
      <c r="L1886">
        <v>27</v>
      </c>
      <c r="M1886">
        <v>27</v>
      </c>
      <c r="N1886">
        <v>27</v>
      </c>
      <c r="O1886">
        <v>27</v>
      </c>
      <c r="P1886">
        <v>27</v>
      </c>
      <c r="Q1886">
        <v>27</v>
      </c>
      <c r="R1886">
        <v>27</v>
      </c>
      <c r="S1886">
        <v>27</v>
      </c>
      <c r="T1886">
        <v>27</v>
      </c>
      <c r="U1886">
        <v>27</v>
      </c>
      <c r="V1886">
        <v>27</v>
      </c>
      <c r="W1886">
        <v>27</v>
      </c>
      <c r="X1886">
        <v>27</v>
      </c>
      <c r="Y1886">
        <v>27</v>
      </c>
      <c r="Z1886">
        <v>27</v>
      </c>
      <c r="AA1886">
        <v>27</v>
      </c>
      <c r="AC1886" s="180" t="str">
        <f t="shared" si="104"/>
        <v>840037-MOLME-LXL</v>
      </c>
      <c r="AD1886" s="181">
        <f>IF(B1886="NET","",IF(B1886="","",IFERROR(VLOOKUP(AC1886,EAN!$A:$B,2,FALSE),"MANGLER - MÅ OPPDATERE EAN-FANEN")))</f>
        <v>7048652715098</v>
      </c>
      <c r="AE1886" s="180">
        <f t="shared" si="102"/>
        <v>27</v>
      </c>
      <c r="AF1886" s="180">
        <f t="shared" si="103"/>
        <v>27</v>
      </c>
      <c r="AH1886" s="133" t="str">
        <f>IF(B1886="NET","",IFERROR(VLOOKUP(AD1886,'2) Order Form'!$W$9:$W$684,1,FALSE),"Ikke med I order form"))</f>
        <v>Ikke med I order form</v>
      </c>
    </row>
    <row r="1887" spans="1:34" x14ac:dyDescent="0.2">
      <c r="A1887">
        <v>840037</v>
      </c>
      <c r="B1887" t="s">
        <v>4459</v>
      </c>
      <c r="C1887" t="s">
        <v>4226</v>
      </c>
      <c r="D1887" t="s">
        <v>2424</v>
      </c>
      <c r="E1887" t="s">
        <v>2425</v>
      </c>
      <c r="F1887" t="s">
        <v>85</v>
      </c>
      <c r="G1887" t="s">
        <v>128</v>
      </c>
      <c r="H1887">
        <v>5</v>
      </c>
      <c r="I1887">
        <v>5</v>
      </c>
      <c r="J1887">
        <v>5</v>
      </c>
      <c r="K1887">
        <v>5</v>
      </c>
      <c r="L1887">
        <v>5</v>
      </c>
      <c r="M1887">
        <v>5</v>
      </c>
      <c r="N1887">
        <v>5</v>
      </c>
      <c r="O1887">
        <v>5</v>
      </c>
      <c r="P1887">
        <v>5</v>
      </c>
      <c r="Q1887">
        <v>5</v>
      </c>
      <c r="R1887">
        <v>5</v>
      </c>
      <c r="S1887">
        <v>5</v>
      </c>
      <c r="T1887">
        <v>5</v>
      </c>
      <c r="U1887">
        <v>5</v>
      </c>
      <c r="V1887">
        <v>5</v>
      </c>
      <c r="W1887">
        <v>5</v>
      </c>
      <c r="X1887">
        <v>5</v>
      </c>
      <c r="Y1887">
        <v>5</v>
      </c>
      <c r="Z1887">
        <v>5</v>
      </c>
      <c r="AA1887">
        <v>5</v>
      </c>
      <c r="AC1887" s="180" t="str">
        <f t="shared" si="104"/>
        <v>840037-MROGD-SM</v>
      </c>
      <c r="AD1887" s="181">
        <f>IF(B1887="NET","",IF(B1887="","",IFERROR(VLOOKUP(AC1887,EAN!$A:$B,2,FALSE),"MANGLER - MÅ OPPDATERE EAN-FANEN")))</f>
        <v>7048652713018</v>
      </c>
      <c r="AE1887" s="180">
        <f t="shared" si="102"/>
        <v>5</v>
      </c>
      <c r="AF1887" s="180">
        <f t="shared" si="103"/>
        <v>5</v>
      </c>
      <c r="AH1887" s="133" t="str">
        <f>IF(B1887="NET","",IFERROR(VLOOKUP(AD1887,'2) Order Form'!$W$9:$W$684,1,FALSE),"Ikke med I order form"))</f>
        <v>Ikke med I order form</v>
      </c>
    </row>
    <row r="1888" spans="1:34" x14ac:dyDescent="0.2">
      <c r="A1888">
        <v>840037</v>
      </c>
      <c r="B1888" t="s">
        <v>4459</v>
      </c>
      <c r="C1888" t="s">
        <v>4226</v>
      </c>
      <c r="D1888" t="s">
        <v>2426</v>
      </c>
      <c r="E1888" t="s">
        <v>2425</v>
      </c>
      <c r="F1888" t="s">
        <v>86</v>
      </c>
      <c r="G1888" t="s">
        <v>128</v>
      </c>
      <c r="H1888">
        <v>11</v>
      </c>
      <c r="I1888">
        <v>11</v>
      </c>
      <c r="J1888">
        <v>11</v>
      </c>
      <c r="K1888">
        <v>11</v>
      </c>
      <c r="L1888">
        <v>11</v>
      </c>
      <c r="M1888">
        <v>11</v>
      </c>
      <c r="N1888">
        <v>11</v>
      </c>
      <c r="O1888">
        <v>11</v>
      </c>
      <c r="P1888">
        <v>11</v>
      </c>
      <c r="Q1888">
        <v>11</v>
      </c>
      <c r="R1888">
        <v>11</v>
      </c>
      <c r="S1888">
        <v>11</v>
      </c>
      <c r="T1888">
        <v>11</v>
      </c>
      <c r="U1888">
        <v>11</v>
      </c>
      <c r="V1888">
        <v>11</v>
      </c>
      <c r="W1888">
        <v>11</v>
      </c>
      <c r="X1888">
        <v>11</v>
      </c>
      <c r="Y1888">
        <v>11</v>
      </c>
      <c r="Z1888">
        <v>11</v>
      </c>
      <c r="AA1888">
        <v>11</v>
      </c>
      <c r="AC1888" s="180" t="str">
        <f t="shared" si="104"/>
        <v>840037-MROGD-ML</v>
      </c>
      <c r="AD1888" s="181">
        <f>IF(B1888="NET","",IF(B1888="","",IFERROR(VLOOKUP(AC1888,EAN!$A:$B,2,FALSE),"MANGLER - MÅ OPPDATERE EAN-FANEN")))</f>
        <v>7048652713001</v>
      </c>
      <c r="AE1888" s="180">
        <f t="shared" si="102"/>
        <v>11</v>
      </c>
      <c r="AF1888" s="180">
        <f t="shared" si="103"/>
        <v>11</v>
      </c>
      <c r="AH1888" s="133" t="str">
        <f>IF(B1888="NET","",IFERROR(VLOOKUP(AD1888,'2) Order Form'!$W$9:$W$684,1,FALSE),"Ikke med I order form"))</f>
        <v>Ikke med I order form</v>
      </c>
    </row>
    <row r="1889" spans="1:34" x14ac:dyDescent="0.2">
      <c r="A1889">
        <v>840037</v>
      </c>
      <c r="B1889" t="s">
        <v>4459</v>
      </c>
      <c r="C1889" t="s">
        <v>4226</v>
      </c>
      <c r="D1889" t="s">
        <v>2427</v>
      </c>
      <c r="E1889" t="s">
        <v>2425</v>
      </c>
      <c r="F1889" t="s">
        <v>87</v>
      </c>
      <c r="G1889" t="s">
        <v>128</v>
      </c>
      <c r="H1889">
        <v>3</v>
      </c>
      <c r="I1889">
        <v>3</v>
      </c>
      <c r="J1889">
        <v>3</v>
      </c>
      <c r="K1889">
        <v>3</v>
      </c>
      <c r="L1889">
        <v>3</v>
      </c>
      <c r="M1889">
        <v>3</v>
      </c>
      <c r="N1889">
        <v>3</v>
      </c>
      <c r="O1889">
        <v>3</v>
      </c>
      <c r="P1889">
        <v>3</v>
      </c>
      <c r="Q1889">
        <v>3</v>
      </c>
      <c r="R1889">
        <v>3</v>
      </c>
      <c r="S1889">
        <v>3</v>
      </c>
      <c r="T1889">
        <v>3</v>
      </c>
      <c r="U1889">
        <v>3</v>
      </c>
      <c r="V1889">
        <v>3</v>
      </c>
      <c r="W1889">
        <v>3</v>
      </c>
      <c r="X1889">
        <v>3</v>
      </c>
      <c r="Y1889">
        <v>3</v>
      </c>
      <c r="Z1889">
        <v>3</v>
      </c>
      <c r="AA1889">
        <v>3</v>
      </c>
      <c r="AC1889" s="180" t="str">
        <f t="shared" si="104"/>
        <v>840037-MROGD-LXL</v>
      </c>
      <c r="AD1889" s="181">
        <f>IF(B1889="NET","",IF(B1889="","",IFERROR(VLOOKUP(AC1889,EAN!$A:$B,2,FALSE),"MANGLER - MÅ OPPDATERE EAN-FANEN")))</f>
        <v>7048652712998</v>
      </c>
      <c r="AE1889" s="180">
        <f t="shared" si="102"/>
        <v>3</v>
      </c>
      <c r="AF1889" s="180">
        <f t="shared" si="103"/>
        <v>3</v>
      </c>
      <c r="AH1889" s="133" t="str">
        <f>IF(B1889="NET","",IFERROR(VLOOKUP(AD1889,'2) Order Form'!$W$9:$W$684,1,FALSE),"Ikke med I order form"))</f>
        <v>Ikke med I order form</v>
      </c>
    </row>
    <row r="1890" spans="1:34" x14ac:dyDescent="0.2">
      <c r="A1890">
        <v>840037</v>
      </c>
      <c r="B1890" t="s">
        <v>4459</v>
      </c>
      <c r="C1890" t="s">
        <v>4226</v>
      </c>
      <c r="D1890" t="s">
        <v>229</v>
      </c>
      <c r="E1890" t="s">
        <v>208</v>
      </c>
      <c r="F1890" t="s">
        <v>85</v>
      </c>
      <c r="G1890" t="s">
        <v>401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C1890" s="180" t="str">
        <f t="shared" si="104"/>
        <v>840037-MSBMC-SM</v>
      </c>
      <c r="AD1890" s="181">
        <f>IF(B1890="NET","",IF(B1890="","",IFERROR(VLOOKUP(AC1890,EAN!$A:$B,2,FALSE),"MANGLER - MÅ OPPDATERE EAN-FANEN")))</f>
        <v>7048652608178</v>
      </c>
      <c r="AE1890" s="180">
        <f t="shared" si="102"/>
        <v>0</v>
      </c>
      <c r="AF1890" s="180">
        <f t="shared" si="103"/>
        <v>0</v>
      </c>
      <c r="AH1890" s="133" t="str">
        <f>IF(B1890="NET","",IFERROR(VLOOKUP(AD1890,'2) Order Form'!$W$9:$W$684,1,FALSE),"Ikke med I order form"))</f>
        <v>Ikke med I order form</v>
      </c>
    </row>
    <row r="1891" spans="1:34" x14ac:dyDescent="0.2">
      <c r="A1891">
        <v>840037</v>
      </c>
      <c r="B1891" t="s">
        <v>4459</v>
      </c>
      <c r="C1891" t="s">
        <v>4226</v>
      </c>
      <c r="D1891" t="s">
        <v>230</v>
      </c>
      <c r="E1891" t="s">
        <v>208</v>
      </c>
      <c r="F1891" t="s">
        <v>86</v>
      </c>
      <c r="G1891" t="s">
        <v>401</v>
      </c>
      <c r="H1891">
        <v>46</v>
      </c>
      <c r="I1891">
        <v>46</v>
      </c>
      <c r="J1891">
        <v>46</v>
      </c>
      <c r="K1891">
        <v>46</v>
      </c>
      <c r="L1891">
        <v>46</v>
      </c>
      <c r="M1891">
        <v>46</v>
      </c>
      <c r="N1891">
        <v>46</v>
      </c>
      <c r="O1891">
        <v>46</v>
      </c>
      <c r="P1891">
        <v>46</v>
      </c>
      <c r="Q1891">
        <v>46</v>
      </c>
      <c r="R1891">
        <v>46</v>
      </c>
      <c r="S1891">
        <v>46</v>
      </c>
      <c r="T1891">
        <v>46</v>
      </c>
      <c r="U1891">
        <v>46</v>
      </c>
      <c r="V1891">
        <v>46</v>
      </c>
      <c r="W1891">
        <v>46</v>
      </c>
      <c r="X1891">
        <v>46</v>
      </c>
      <c r="Y1891">
        <v>46</v>
      </c>
      <c r="Z1891">
        <v>46</v>
      </c>
      <c r="AA1891">
        <v>46</v>
      </c>
      <c r="AC1891" s="180" t="str">
        <f t="shared" si="104"/>
        <v>840037-MSBMC-ML</v>
      </c>
      <c r="AD1891" s="181">
        <f>IF(B1891="NET","",IF(B1891="","",IFERROR(VLOOKUP(AC1891,EAN!$A:$B,2,FALSE),"MANGLER - MÅ OPPDATERE EAN-FANEN")))</f>
        <v>7048652608161</v>
      </c>
      <c r="AE1891" s="180">
        <f t="shared" si="102"/>
        <v>46</v>
      </c>
      <c r="AF1891" s="180">
        <f t="shared" si="103"/>
        <v>46</v>
      </c>
      <c r="AH1891" s="133" t="str">
        <f>IF(B1891="NET","",IFERROR(VLOOKUP(AD1891,'2) Order Form'!$W$9:$W$684,1,FALSE),"Ikke med I order form"))</f>
        <v>Ikke med I order form</v>
      </c>
    </row>
    <row r="1892" spans="1:34" x14ac:dyDescent="0.2">
      <c r="A1892">
        <v>840037</v>
      </c>
      <c r="B1892" t="s">
        <v>4459</v>
      </c>
      <c r="C1892" t="s">
        <v>4226</v>
      </c>
      <c r="D1892" t="s">
        <v>231</v>
      </c>
      <c r="E1892" t="s">
        <v>208</v>
      </c>
      <c r="F1892" t="s">
        <v>87</v>
      </c>
      <c r="G1892" t="s">
        <v>401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C1892" s="180" t="str">
        <f t="shared" si="104"/>
        <v>840037-MSBMC-LXL</v>
      </c>
      <c r="AD1892" s="181">
        <f>IF(B1892="NET","",IF(B1892="","",IFERROR(VLOOKUP(AC1892,EAN!$A:$B,2,FALSE),"MANGLER - MÅ OPPDATERE EAN-FANEN")))</f>
        <v>7048652608154</v>
      </c>
      <c r="AE1892" s="180">
        <f t="shared" si="102"/>
        <v>0</v>
      </c>
      <c r="AF1892" s="180">
        <f t="shared" si="103"/>
        <v>0</v>
      </c>
      <c r="AH1892" s="133" t="str">
        <f>IF(B1892="NET","",IFERROR(VLOOKUP(AD1892,'2) Order Form'!$W$9:$W$684,1,FALSE),"Ikke med I order form"))</f>
        <v>Ikke med I order form</v>
      </c>
    </row>
    <row r="1893" spans="1:34" x14ac:dyDescent="0.2">
      <c r="A1893">
        <v>840037</v>
      </c>
      <c r="B1893" t="s">
        <v>4459</v>
      </c>
      <c r="C1893" t="s">
        <v>4226</v>
      </c>
      <c r="D1893" t="s">
        <v>2094</v>
      </c>
      <c r="E1893" t="s">
        <v>91</v>
      </c>
      <c r="F1893" t="s">
        <v>85</v>
      </c>
      <c r="G1893" t="s">
        <v>128</v>
      </c>
      <c r="H1893">
        <v>65</v>
      </c>
      <c r="I1893">
        <v>65</v>
      </c>
      <c r="J1893">
        <v>65</v>
      </c>
      <c r="K1893">
        <v>65</v>
      </c>
      <c r="L1893">
        <v>65</v>
      </c>
      <c r="M1893">
        <v>65</v>
      </c>
      <c r="N1893">
        <v>65</v>
      </c>
      <c r="O1893">
        <v>65</v>
      </c>
      <c r="P1893">
        <v>65</v>
      </c>
      <c r="Q1893">
        <v>65</v>
      </c>
      <c r="R1893">
        <v>65</v>
      </c>
      <c r="S1893">
        <v>65</v>
      </c>
      <c r="T1893">
        <v>65</v>
      </c>
      <c r="U1893">
        <v>65</v>
      </c>
      <c r="V1893">
        <v>65</v>
      </c>
      <c r="W1893">
        <v>65</v>
      </c>
      <c r="X1893">
        <v>65</v>
      </c>
      <c r="Y1893">
        <v>65</v>
      </c>
      <c r="Z1893">
        <v>65</v>
      </c>
      <c r="AA1893">
        <v>65</v>
      </c>
      <c r="AC1893" s="180" t="str">
        <f t="shared" si="104"/>
        <v>840037-MWH21-SM</v>
      </c>
      <c r="AD1893" s="181">
        <f>IF(B1893="NET","",IF(B1893="","",IFERROR(VLOOKUP(AC1893,EAN!$A:$B,2,FALSE),"MANGLER - MÅ OPPDATERE EAN-FANEN")))</f>
        <v>7048652714589</v>
      </c>
      <c r="AE1893" s="180">
        <f t="shared" si="102"/>
        <v>65</v>
      </c>
      <c r="AF1893" s="180">
        <f t="shared" si="103"/>
        <v>65</v>
      </c>
      <c r="AH1893" s="133" t="str">
        <f>IF(B1893="NET","",IFERROR(VLOOKUP(AD1893,'2) Order Form'!$W$9:$W$684,1,FALSE),"Ikke med I order form"))</f>
        <v>Ikke med I order form</v>
      </c>
    </row>
    <row r="1894" spans="1:34" x14ac:dyDescent="0.2">
      <c r="A1894">
        <v>840037</v>
      </c>
      <c r="B1894" t="s">
        <v>4459</v>
      </c>
      <c r="C1894" t="s">
        <v>4226</v>
      </c>
      <c r="D1894" t="s">
        <v>2095</v>
      </c>
      <c r="E1894" t="s">
        <v>91</v>
      </c>
      <c r="F1894" t="s">
        <v>86</v>
      </c>
      <c r="G1894" t="s">
        <v>128</v>
      </c>
      <c r="H1894">
        <v>108</v>
      </c>
      <c r="I1894">
        <v>108</v>
      </c>
      <c r="J1894">
        <v>108</v>
      </c>
      <c r="K1894">
        <v>108</v>
      </c>
      <c r="L1894">
        <v>108</v>
      </c>
      <c r="M1894">
        <v>108</v>
      </c>
      <c r="N1894">
        <v>108</v>
      </c>
      <c r="O1894">
        <v>108</v>
      </c>
      <c r="P1894">
        <v>108</v>
      </c>
      <c r="Q1894">
        <v>108</v>
      </c>
      <c r="R1894">
        <v>108</v>
      </c>
      <c r="S1894">
        <v>108</v>
      </c>
      <c r="T1894">
        <v>108</v>
      </c>
      <c r="U1894">
        <v>108</v>
      </c>
      <c r="V1894">
        <v>108</v>
      </c>
      <c r="W1894">
        <v>108</v>
      </c>
      <c r="X1894">
        <v>108</v>
      </c>
      <c r="Y1894">
        <v>108</v>
      </c>
      <c r="Z1894">
        <v>108</v>
      </c>
      <c r="AA1894">
        <v>108</v>
      </c>
      <c r="AC1894" s="180" t="str">
        <f t="shared" si="104"/>
        <v>840037-MWH21-ML</v>
      </c>
      <c r="AD1894" s="181">
        <f>IF(B1894="NET","",IF(B1894="","",IFERROR(VLOOKUP(AC1894,EAN!$A:$B,2,FALSE),"MANGLER - MÅ OPPDATERE EAN-FANEN")))</f>
        <v>7048652714572</v>
      </c>
      <c r="AE1894" s="180">
        <f t="shared" si="102"/>
        <v>108</v>
      </c>
      <c r="AF1894" s="180">
        <f t="shared" si="103"/>
        <v>108</v>
      </c>
      <c r="AH1894" s="133" t="str">
        <f>IF(B1894="NET","",IFERROR(VLOOKUP(AD1894,'2) Order Form'!$W$9:$W$684,1,FALSE),"Ikke med I order form"))</f>
        <v>Ikke med I order form</v>
      </c>
    </row>
    <row r="1895" spans="1:34" x14ac:dyDescent="0.2">
      <c r="A1895">
        <v>840037</v>
      </c>
      <c r="B1895" t="s">
        <v>4459</v>
      </c>
      <c r="C1895" t="s">
        <v>4226</v>
      </c>
      <c r="D1895" t="s">
        <v>2096</v>
      </c>
      <c r="E1895" t="s">
        <v>91</v>
      </c>
      <c r="F1895" t="s">
        <v>87</v>
      </c>
      <c r="G1895" t="s">
        <v>128</v>
      </c>
      <c r="H1895">
        <v>13</v>
      </c>
      <c r="I1895">
        <v>13</v>
      </c>
      <c r="J1895">
        <v>13</v>
      </c>
      <c r="K1895">
        <v>13</v>
      </c>
      <c r="L1895">
        <v>13</v>
      </c>
      <c r="M1895">
        <v>13</v>
      </c>
      <c r="N1895">
        <v>13</v>
      </c>
      <c r="O1895">
        <v>13</v>
      </c>
      <c r="P1895">
        <v>13</v>
      </c>
      <c r="Q1895">
        <v>13</v>
      </c>
      <c r="R1895">
        <v>13</v>
      </c>
      <c r="S1895">
        <v>13</v>
      </c>
      <c r="T1895">
        <v>13</v>
      </c>
      <c r="U1895">
        <v>13</v>
      </c>
      <c r="V1895">
        <v>13</v>
      </c>
      <c r="W1895">
        <v>13</v>
      </c>
      <c r="X1895">
        <v>13</v>
      </c>
      <c r="Y1895">
        <v>13</v>
      </c>
      <c r="Z1895">
        <v>13</v>
      </c>
      <c r="AA1895">
        <v>13</v>
      </c>
      <c r="AC1895" s="180" t="str">
        <f t="shared" si="104"/>
        <v>840037-MWH21-LXL</v>
      </c>
      <c r="AD1895" s="181">
        <f>IF(B1895="NET","",IF(B1895="","",IFERROR(VLOOKUP(AC1895,EAN!$A:$B,2,FALSE),"MANGLER - MÅ OPPDATERE EAN-FANEN")))</f>
        <v>7048652714565</v>
      </c>
      <c r="AE1895" s="180">
        <f t="shared" si="102"/>
        <v>13</v>
      </c>
      <c r="AF1895" s="180">
        <f t="shared" si="103"/>
        <v>13</v>
      </c>
      <c r="AH1895" s="133" t="str">
        <f>IF(B1895="NET","",IFERROR(VLOOKUP(AD1895,'2) Order Form'!$W$9:$W$684,1,FALSE),"Ikke med I order form"))</f>
        <v>Ikke med I order form</v>
      </c>
    </row>
    <row r="1896" spans="1:34" x14ac:dyDescent="0.2">
      <c r="A1896">
        <v>840037</v>
      </c>
      <c r="B1896" t="s">
        <v>4459</v>
      </c>
      <c r="C1896" t="s">
        <v>4226</v>
      </c>
      <c r="D1896" t="s">
        <v>176</v>
      </c>
      <c r="E1896" t="s">
        <v>91</v>
      </c>
      <c r="F1896" t="s">
        <v>85</v>
      </c>
      <c r="G1896" t="s">
        <v>401</v>
      </c>
      <c r="H1896">
        <v>11</v>
      </c>
      <c r="I1896">
        <v>11</v>
      </c>
      <c r="J1896">
        <v>11</v>
      </c>
      <c r="K1896">
        <v>11</v>
      </c>
      <c r="L1896">
        <v>11</v>
      </c>
      <c r="M1896">
        <v>11</v>
      </c>
      <c r="N1896">
        <v>11</v>
      </c>
      <c r="O1896">
        <v>11</v>
      </c>
      <c r="P1896">
        <v>11</v>
      </c>
      <c r="Q1896">
        <v>11</v>
      </c>
      <c r="R1896">
        <v>11</v>
      </c>
      <c r="S1896">
        <v>11</v>
      </c>
      <c r="T1896">
        <v>11</v>
      </c>
      <c r="U1896">
        <v>11</v>
      </c>
      <c r="V1896">
        <v>11</v>
      </c>
      <c r="W1896">
        <v>11</v>
      </c>
      <c r="X1896">
        <v>11</v>
      </c>
      <c r="Y1896">
        <v>11</v>
      </c>
      <c r="Z1896">
        <v>11</v>
      </c>
      <c r="AA1896">
        <v>11</v>
      </c>
      <c r="AC1896" s="180" t="str">
        <f t="shared" si="104"/>
        <v>840037-MWHTE-SM</v>
      </c>
      <c r="AD1896" s="181">
        <f>IF(B1896="NET","",IF(B1896="","",IFERROR(VLOOKUP(AC1896,EAN!$A:$B,2,FALSE),"MANGLER - MÅ OPPDATERE EAN-FANEN")))</f>
        <v>7048652184665</v>
      </c>
      <c r="AE1896" s="180">
        <f t="shared" si="102"/>
        <v>11</v>
      </c>
      <c r="AF1896" s="180">
        <f t="shared" si="103"/>
        <v>11</v>
      </c>
      <c r="AH1896" s="133" t="str">
        <f>IF(B1896="NET","",IFERROR(VLOOKUP(AD1896,'2) Order Form'!$W$9:$W$684,1,FALSE),"Ikke med I order form"))</f>
        <v>Ikke med I order form</v>
      </c>
    </row>
    <row r="1897" spans="1:34" x14ac:dyDescent="0.2">
      <c r="A1897">
        <v>840037</v>
      </c>
      <c r="B1897" t="s">
        <v>4459</v>
      </c>
      <c r="C1897" t="s">
        <v>4226</v>
      </c>
      <c r="D1897" t="s">
        <v>177</v>
      </c>
      <c r="E1897" t="s">
        <v>91</v>
      </c>
      <c r="F1897" t="s">
        <v>86</v>
      </c>
      <c r="G1897" t="s">
        <v>401</v>
      </c>
      <c r="H1897">
        <v>54</v>
      </c>
      <c r="I1897">
        <v>54</v>
      </c>
      <c r="J1897">
        <v>54</v>
      </c>
      <c r="K1897">
        <v>54</v>
      </c>
      <c r="L1897">
        <v>54</v>
      </c>
      <c r="M1897">
        <v>54</v>
      </c>
      <c r="N1897">
        <v>54</v>
      </c>
      <c r="O1897">
        <v>54</v>
      </c>
      <c r="P1897">
        <v>54</v>
      </c>
      <c r="Q1897">
        <v>54</v>
      </c>
      <c r="R1897">
        <v>54</v>
      </c>
      <c r="S1897">
        <v>54</v>
      </c>
      <c r="T1897">
        <v>54</v>
      </c>
      <c r="U1897">
        <v>54</v>
      </c>
      <c r="V1897">
        <v>54</v>
      </c>
      <c r="W1897">
        <v>54</v>
      </c>
      <c r="X1897">
        <v>54</v>
      </c>
      <c r="Y1897">
        <v>54</v>
      </c>
      <c r="Z1897">
        <v>54</v>
      </c>
      <c r="AA1897">
        <v>54</v>
      </c>
      <c r="AC1897" s="180" t="str">
        <f t="shared" si="104"/>
        <v>840037-MWHTE-ML</v>
      </c>
      <c r="AD1897" s="181">
        <f>IF(B1897="NET","",IF(B1897="","",IFERROR(VLOOKUP(AC1897,EAN!$A:$B,2,FALSE),"MANGLER - MÅ OPPDATERE EAN-FANEN")))</f>
        <v>7048652184658</v>
      </c>
      <c r="AE1897" s="180">
        <f t="shared" si="102"/>
        <v>54</v>
      </c>
      <c r="AF1897" s="180">
        <f t="shared" si="103"/>
        <v>54</v>
      </c>
      <c r="AH1897" s="133" t="str">
        <f>IF(B1897="NET","",IFERROR(VLOOKUP(AD1897,'2) Order Form'!$W$9:$W$684,1,FALSE),"Ikke med I order form"))</f>
        <v>Ikke med I order form</v>
      </c>
    </row>
    <row r="1898" spans="1:34" x14ac:dyDescent="0.2">
      <c r="A1898">
        <v>840037</v>
      </c>
      <c r="B1898" t="s">
        <v>4459</v>
      </c>
      <c r="C1898" t="s">
        <v>4226</v>
      </c>
      <c r="D1898" t="s">
        <v>178</v>
      </c>
      <c r="E1898" t="s">
        <v>91</v>
      </c>
      <c r="F1898" t="s">
        <v>87</v>
      </c>
      <c r="G1898" t="s">
        <v>401</v>
      </c>
      <c r="H1898">
        <v>32</v>
      </c>
      <c r="I1898">
        <v>32</v>
      </c>
      <c r="J1898">
        <v>32</v>
      </c>
      <c r="K1898">
        <v>32</v>
      </c>
      <c r="L1898">
        <v>32</v>
      </c>
      <c r="M1898">
        <v>32</v>
      </c>
      <c r="N1898">
        <v>32</v>
      </c>
      <c r="O1898">
        <v>32</v>
      </c>
      <c r="P1898">
        <v>32</v>
      </c>
      <c r="Q1898">
        <v>32</v>
      </c>
      <c r="R1898">
        <v>32</v>
      </c>
      <c r="S1898">
        <v>32</v>
      </c>
      <c r="T1898">
        <v>32</v>
      </c>
      <c r="U1898">
        <v>32</v>
      </c>
      <c r="V1898">
        <v>32</v>
      </c>
      <c r="W1898">
        <v>32</v>
      </c>
      <c r="X1898">
        <v>32</v>
      </c>
      <c r="Y1898">
        <v>32</v>
      </c>
      <c r="Z1898">
        <v>32</v>
      </c>
      <c r="AA1898">
        <v>32</v>
      </c>
      <c r="AC1898" s="180" t="str">
        <f t="shared" si="104"/>
        <v>840037-MWHTE-LXL</v>
      </c>
      <c r="AD1898" s="181">
        <f>IF(B1898="NET","",IF(B1898="","",IFERROR(VLOOKUP(AC1898,EAN!$A:$B,2,FALSE),"MANGLER - MÅ OPPDATERE EAN-FANEN")))</f>
        <v>7048652184641</v>
      </c>
      <c r="AE1898" s="180">
        <f t="shared" si="102"/>
        <v>32</v>
      </c>
      <c r="AF1898" s="180">
        <f t="shared" si="103"/>
        <v>32</v>
      </c>
      <c r="AH1898" s="133" t="str">
        <f>IF(B1898="NET","",IFERROR(VLOOKUP(AD1898,'2) Order Form'!$W$9:$W$684,1,FALSE),"Ikke med I order form"))</f>
        <v>Ikke med I order form</v>
      </c>
    </row>
    <row r="1899" spans="1:34" x14ac:dyDescent="0.2">
      <c r="A1899">
        <v>840037</v>
      </c>
      <c r="B1899" t="s">
        <v>4459</v>
      </c>
      <c r="C1899" t="s">
        <v>4226</v>
      </c>
      <c r="D1899" t="s">
        <v>2428</v>
      </c>
      <c r="E1899" t="s">
        <v>95</v>
      </c>
      <c r="F1899" t="s">
        <v>85</v>
      </c>
      <c r="G1899" t="s">
        <v>401</v>
      </c>
      <c r="H1899">
        <v>10</v>
      </c>
      <c r="I1899">
        <v>10</v>
      </c>
      <c r="J1899">
        <v>10</v>
      </c>
      <c r="K1899">
        <v>10</v>
      </c>
      <c r="L1899">
        <v>10</v>
      </c>
      <c r="M1899">
        <v>10</v>
      </c>
      <c r="N1899">
        <v>10</v>
      </c>
      <c r="O1899">
        <v>10</v>
      </c>
      <c r="P1899">
        <v>10</v>
      </c>
      <c r="Q1899">
        <v>10</v>
      </c>
      <c r="R1899">
        <v>10</v>
      </c>
      <c r="S1899">
        <v>10</v>
      </c>
      <c r="T1899">
        <v>10</v>
      </c>
      <c r="U1899">
        <v>10</v>
      </c>
      <c r="V1899">
        <v>10</v>
      </c>
      <c r="W1899">
        <v>10</v>
      </c>
      <c r="X1899">
        <v>10</v>
      </c>
      <c r="Y1899">
        <v>10</v>
      </c>
      <c r="Z1899">
        <v>10</v>
      </c>
      <c r="AA1899">
        <v>10</v>
      </c>
      <c r="AC1899" s="180" t="str">
        <f t="shared" si="104"/>
        <v>840037-NAVY-SM</v>
      </c>
      <c r="AD1899" s="181">
        <f>IF(B1899="NET","",IF(B1899="","",IFERROR(VLOOKUP(AC1899,EAN!$A:$B,2,FALSE),"MANGLER - MÅ OPPDATERE EAN-FANEN")))</f>
        <v>7048652462237</v>
      </c>
      <c r="AE1899" s="180">
        <f t="shared" si="102"/>
        <v>10</v>
      </c>
      <c r="AF1899" s="180">
        <f t="shared" si="103"/>
        <v>10</v>
      </c>
      <c r="AH1899" s="133" t="str">
        <f>IF(B1899="NET","",IFERROR(VLOOKUP(AD1899,'2) Order Form'!$W$9:$W$684,1,FALSE),"Ikke med I order form"))</f>
        <v>Ikke med I order form</v>
      </c>
    </row>
    <row r="1900" spans="1:34" x14ac:dyDescent="0.2">
      <c r="A1900">
        <v>840037</v>
      </c>
      <c r="B1900" t="s">
        <v>4459</v>
      </c>
      <c r="C1900" t="s">
        <v>4226</v>
      </c>
      <c r="D1900" t="s">
        <v>2429</v>
      </c>
      <c r="E1900" t="s">
        <v>95</v>
      </c>
      <c r="F1900" t="s">
        <v>86</v>
      </c>
      <c r="G1900" t="s">
        <v>401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C1900" s="180" t="str">
        <f t="shared" si="104"/>
        <v>840037-NAVY-ML</v>
      </c>
      <c r="AD1900" s="181">
        <f>IF(B1900="NET","",IF(B1900="","",IFERROR(VLOOKUP(AC1900,EAN!$A:$B,2,FALSE),"MANGLER - MÅ OPPDATERE EAN-FANEN")))</f>
        <v>7048652462220</v>
      </c>
      <c r="AE1900" s="180">
        <f t="shared" si="102"/>
        <v>0</v>
      </c>
      <c r="AF1900" s="180">
        <f t="shared" si="103"/>
        <v>0</v>
      </c>
      <c r="AH1900" s="133" t="str">
        <f>IF(B1900="NET","",IFERROR(VLOOKUP(AD1900,'2) Order Form'!$W$9:$W$684,1,FALSE),"Ikke med I order form"))</f>
        <v>Ikke med I order form</v>
      </c>
    </row>
    <row r="1901" spans="1:34" x14ac:dyDescent="0.2">
      <c r="A1901">
        <v>840037</v>
      </c>
      <c r="B1901" t="s">
        <v>4459</v>
      </c>
      <c r="C1901" t="s">
        <v>4226</v>
      </c>
      <c r="D1901" t="s">
        <v>2430</v>
      </c>
      <c r="E1901" t="s">
        <v>95</v>
      </c>
      <c r="F1901" t="s">
        <v>87</v>
      </c>
      <c r="G1901" t="s">
        <v>401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C1901" s="180" t="str">
        <f t="shared" si="104"/>
        <v>840037-NAVY-LXL</v>
      </c>
      <c r="AD1901" s="181">
        <f>IF(B1901="NET","",IF(B1901="","",IFERROR(VLOOKUP(AC1901,EAN!$A:$B,2,FALSE),"MANGLER - MÅ OPPDATERE EAN-FANEN")))</f>
        <v>7048652462213</v>
      </c>
      <c r="AE1901" s="180">
        <f t="shared" si="102"/>
        <v>0</v>
      </c>
      <c r="AF1901" s="180">
        <f t="shared" si="103"/>
        <v>0</v>
      </c>
      <c r="AH1901" s="133" t="str">
        <f>IF(B1901="NET","",IFERROR(VLOOKUP(AD1901,'2) Order Form'!$W$9:$W$684,1,FALSE),"Ikke med I order form"))</f>
        <v>Ikke med I order form</v>
      </c>
    </row>
    <row r="1902" spans="1:34" x14ac:dyDescent="0.2">
      <c r="A1902">
        <v>840037</v>
      </c>
      <c r="B1902" t="s">
        <v>4459</v>
      </c>
      <c r="C1902" t="s">
        <v>4226</v>
      </c>
      <c r="D1902" t="s">
        <v>2431</v>
      </c>
      <c r="E1902" t="s">
        <v>96</v>
      </c>
      <c r="F1902" t="s">
        <v>85</v>
      </c>
      <c r="G1902" t="s">
        <v>401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C1902" s="180" t="str">
        <f t="shared" si="104"/>
        <v>840037-OEDRB-SM</v>
      </c>
      <c r="AD1902" s="181">
        <f>IF(B1902="NET","",IF(B1902="","",IFERROR(VLOOKUP(AC1902,EAN!$A:$B,2,FALSE),"MANGLER - MÅ OPPDATERE EAN-FANEN")))</f>
        <v>7048652462268</v>
      </c>
      <c r="AE1902" s="180">
        <f t="shared" si="102"/>
        <v>0</v>
      </c>
      <c r="AF1902" s="180">
        <f t="shared" si="103"/>
        <v>0</v>
      </c>
      <c r="AH1902" s="133" t="str">
        <f>IF(B1902="NET","",IFERROR(VLOOKUP(AD1902,'2) Order Form'!$W$9:$W$684,1,FALSE),"Ikke med I order form"))</f>
        <v>Ikke med I order form</v>
      </c>
    </row>
    <row r="1903" spans="1:34" x14ac:dyDescent="0.2">
      <c r="A1903">
        <v>840037</v>
      </c>
      <c r="B1903" t="s">
        <v>4459</v>
      </c>
      <c r="C1903" t="s">
        <v>4226</v>
      </c>
      <c r="D1903" t="s">
        <v>2432</v>
      </c>
      <c r="E1903" t="s">
        <v>96</v>
      </c>
      <c r="F1903" t="s">
        <v>86</v>
      </c>
      <c r="G1903" t="s">
        <v>401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C1903" s="180" t="str">
        <f t="shared" si="104"/>
        <v>840037-OEDRB-ML</v>
      </c>
      <c r="AD1903" s="181">
        <f>IF(B1903="NET","",IF(B1903="","",IFERROR(VLOOKUP(AC1903,EAN!$A:$B,2,FALSE),"MANGLER - MÅ OPPDATERE EAN-FANEN")))</f>
        <v>7048652462251</v>
      </c>
      <c r="AE1903" s="180">
        <f t="shared" si="102"/>
        <v>0</v>
      </c>
      <c r="AF1903" s="180">
        <f t="shared" si="103"/>
        <v>0</v>
      </c>
      <c r="AH1903" s="133" t="str">
        <f>IF(B1903="NET","",IFERROR(VLOOKUP(AD1903,'2) Order Form'!$W$9:$W$684,1,FALSE),"Ikke med I order form"))</f>
        <v>Ikke med I order form</v>
      </c>
    </row>
    <row r="1904" spans="1:34" x14ac:dyDescent="0.2">
      <c r="A1904">
        <v>840037</v>
      </c>
      <c r="B1904" t="s">
        <v>4459</v>
      </c>
      <c r="C1904" t="s">
        <v>4226</v>
      </c>
      <c r="D1904" t="s">
        <v>2433</v>
      </c>
      <c r="E1904" t="s">
        <v>96</v>
      </c>
      <c r="F1904" t="s">
        <v>87</v>
      </c>
      <c r="G1904" t="s">
        <v>401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C1904" s="180" t="str">
        <f t="shared" si="104"/>
        <v>840037-OEDRB-LXL</v>
      </c>
      <c r="AD1904" s="181">
        <f>IF(B1904="NET","",IF(B1904="","",IFERROR(VLOOKUP(AC1904,EAN!$A:$B,2,FALSE),"MANGLER - MÅ OPPDATERE EAN-FANEN")))</f>
        <v>7048652462244</v>
      </c>
      <c r="AE1904" s="180">
        <f t="shared" si="102"/>
        <v>0</v>
      </c>
      <c r="AF1904" s="180">
        <f t="shared" si="103"/>
        <v>0</v>
      </c>
      <c r="AH1904" s="133" t="str">
        <f>IF(B1904="NET","",IFERROR(VLOOKUP(AD1904,'2) Order Form'!$W$9:$W$684,1,FALSE),"Ikke med I order form"))</f>
        <v>Ikke med I order form</v>
      </c>
    </row>
    <row r="1905" spans="1:34" x14ac:dyDescent="0.2">
      <c r="A1905">
        <v>840037</v>
      </c>
      <c r="B1905" t="s">
        <v>4459</v>
      </c>
      <c r="C1905" t="s">
        <v>4226</v>
      </c>
      <c r="D1905" t="s">
        <v>2434</v>
      </c>
      <c r="E1905" t="s">
        <v>2435</v>
      </c>
      <c r="F1905" t="s">
        <v>85</v>
      </c>
      <c r="G1905" t="s">
        <v>128</v>
      </c>
      <c r="H1905">
        <v>21</v>
      </c>
      <c r="I1905">
        <v>21</v>
      </c>
      <c r="J1905">
        <v>21</v>
      </c>
      <c r="K1905">
        <v>21</v>
      </c>
      <c r="L1905">
        <v>21</v>
      </c>
      <c r="M1905">
        <v>21</v>
      </c>
      <c r="N1905">
        <v>21</v>
      </c>
      <c r="O1905">
        <v>21</v>
      </c>
      <c r="P1905">
        <v>21</v>
      </c>
      <c r="Q1905">
        <v>21</v>
      </c>
      <c r="R1905">
        <v>21</v>
      </c>
      <c r="S1905">
        <v>21</v>
      </c>
      <c r="T1905">
        <v>21</v>
      </c>
      <c r="U1905">
        <v>21</v>
      </c>
      <c r="V1905">
        <v>21</v>
      </c>
      <c r="W1905">
        <v>21</v>
      </c>
      <c r="X1905">
        <v>21</v>
      </c>
      <c r="Y1905">
        <v>21</v>
      </c>
      <c r="Z1905">
        <v>21</v>
      </c>
      <c r="AA1905">
        <v>21</v>
      </c>
      <c r="AC1905" s="180" t="str">
        <f t="shared" si="104"/>
        <v>840037-SGMCH-SM</v>
      </c>
      <c r="AD1905" s="181">
        <f>IF(B1905="NET","",IF(B1905="","",IFERROR(VLOOKUP(AC1905,EAN!$A:$B,2,FALSE),"MANGLER - MÅ OPPDATERE EAN-FANEN")))</f>
        <v>7048652713049</v>
      </c>
      <c r="AE1905" s="180">
        <f t="shared" si="102"/>
        <v>21</v>
      </c>
      <c r="AF1905" s="180">
        <f t="shared" si="103"/>
        <v>21</v>
      </c>
      <c r="AH1905" s="133" t="str">
        <f>IF(B1905="NET","",IFERROR(VLOOKUP(AD1905,'2) Order Form'!$W$9:$W$684,1,FALSE),"Ikke med I order form"))</f>
        <v>Ikke med I order form</v>
      </c>
    </row>
    <row r="1906" spans="1:34" x14ac:dyDescent="0.2">
      <c r="A1906">
        <v>840037</v>
      </c>
      <c r="B1906" t="s">
        <v>4459</v>
      </c>
      <c r="C1906" t="s">
        <v>4226</v>
      </c>
      <c r="D1906" t="s">
        <v>2436</v>
      </c>
      <c r="E1906" t="s">
        <v>2435</v>
      </c>
      <c r="F1906" t="s">
        <v>86</v>
      </c>
      <c r="G1906" t="s">
        <v>128</v>
      </c>
      <c r="H1906">
        <v>24</v>
      </c>
      <c r="I1906">
        <v>24</v>
      </c>
      <c r="J1906">
        <v>24</v>
      </c>
      <c r="K1906">
        <v>24</v>
      </c>
      <c r="L1906">
        <v>24</v>
      </c>
      <c r="M1906">
        <v>24</v>
      </c>
      <c r="N1906">
        <v>24</v>
      </c>
      <c r="O1906">
        <v>24</v>
      </c>
      <c r="P1906">
        <v>24</v>
      </c>
      <c r="Q1906">
        <v>24</v>
      </c>
      <c r="R1906">
        <v>24</v>
      </c>
      <c r="S1906">
        <v>24</v>
      </c>
      <c r="T1906">
        <v>24</v>
      </c>
      <c r="U1906">
        <v>24</v>
      </c>
      <c r="V1906">
        <v>24</v>
      </c>
      <c r="W1906">
        <v>24</v>
      </c>
      <c r="X1906">
        <v>24</v>
      </c>
      <c r="Y1906">
        <v>24</v>
      </c>
      <c r="Z1906">
        <v>24</v>
      </c>
      <c r="AA1906">
        <v>24</v>
      </c>
      <c r="AC1906" s="180" t="str">
        <f t="shared" si="104"/>
        <v>840037-SGMCH-ML</v>
      </c>
      <c r="AD1906" s="181">
        <f>IF(B1906="NET","",IF(B1906="","",IFERROR(VLOOKUP(AC1906,EAN!$A:$B,2,FALSE),"MANGLER - MÅ OPPDATERE EAN-FANEN")))</f>
        <v>7048652713032</v>
      </c>
      <c r="AE1906" s="180">
        <f t="shared" si="102"/>
        <v>24</v>
      </c>
      <c r="AF1906" s="180">
        <f t="shared" si="103"/>
        <v>24</v>
      </c>
      <c r="AH1906" s="133" t="str">
        <f>IF(B1906="NET","",IFERROR(VLOOKUP(AD1906,'2) Order Form'!$W$9:$W$684,1,FALSE),"Ikke med I order form"))</f>
        <v>Ikke med I order form</v>
      </c>
    </row>
    <row r="1907" spans="1:34" x14ac:dyDescent="0.2">
      <c r="A1907">
        <v>840037</v>
      </c>
      <c r="B1907" t="s">
        <v>4459</v>
      </c>
      <c r="C1907" t="s">
        <v>4226</v>
      </c>
      <c r="D1907" t="s">
        <v>2437</v>
      </c>
      <c r="E1907" t="s">
        <v>2435</v>
      </c>
      <c r="F1907" t="s">
        <v>87</v>
      </c>
      <c r="G1907" t="s">
        <v>128</v>
      </c>
      <c r="H1907">
        <v>15</v>
      </c>
      <c r="I1907">
        <v>15</v>
      </c>
      <c r="J1907">
        <v>15</v>
      </c>
      <c r="K1907">
        <v>15</v>
      </c>
      <c r="L1907">
        <v>15</v>
      </c>
      <c r="M1907">
        <v>15</v>
      </c>
      <c r="N1907">
        <v>15</v>
      </c>
      <c r="O1907">
        <v>15</v>
      </c>
      <c r="P1907">
        <v>15</v>
      </c>
      <c r="Q1907">
        <v>15</v>
      </c>
      <c r="R1907">
        <v>15</v>
      </c>
      <c r="S1907">
        <v>15</v>
      </c>
      <c r="T1907">
        <v>15</v>
      </c>
      <c r="U1907">
        <v>15</v>
      </c>
      <c r="V1907">
        <v>15</v>
      </c>
      <c r="W1907">
        <v>15</v>
      </c>
      <c r="X1907">
        <v>15</v>
      </c>
      <c r="Y1907">
        <v>15</v>
      </c>
      <c r="Z1907">
        <v>15</v>
      </c>
      <c r="AA1907">
        <v>15</v>
      </c>
      <c r="AC1907" s="180" t="str">
        <f t="shared" si="104"/>
        <v>840037-SGMCH-LXL</v>
      </c>
      <c r="AD1907" s="181">
        <f>IF(B1907="NET","",IF(B1907="","",IFERROR(VLOOKUP(AC1907,EAN!$A:$B,2,FALSE),"MANGLER - MÅ OPPDATERE EAN-FANEN")))</f>
        <v>7048652713025</v>
      </c>
      <c r="AE1907" s="180">
        <f t="shared" si="102"/>
        <v>15</v>
      </c>
      <c r="AF1907" s="180">
        <f t="shared" si="103"/>
        <v>15</v>
      </c>
      <c r="AH1907" s="133" t="str">
        <f>IF(B1907="NET","",IFERROR(VLOOKUP(AD1907,'2) Order Form'!$W$9:$W$684,1,FALSE),"Ikke med I order form"))</f>
        <v>Ikke med I order form</v>
      </c>
    </row>
    <row r="1908" spans="1:34" x14ac:dyDescent="0.2">
      <c r="A1908">
        <v>840037</v>
      </c>
      <c r="B1908" t="s">
        <v>4459</v>
      </c>
      <c r="C1908" t="s">
        <v>4226</v>
      </c>
      <c r="D1908" t="s">
        <v>179</v>
      </c>
      <c r="E1908" t="s">
        <v>103</v>
      </c>
      <c r="F1908" t="s">
        <v>85</v>
      </c>
      <c r="G1908" t="s">
        <v>401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C1908" s="180" t="str">
        <f t="shared" si="104"/>
        <v>840037-SGRME-SM</v>
      </c>
      <c r="AD1908" s="181">
        <f>IF(B1908="NET","",IF(B1908="","",IFERROR(VLOOKUP(AC1908,EAN!$A:$B,2,FALSE),"MANGLER - MÅ OPPDATERE EAN-FANEN")))</f>
        <v>7048652462299</v>
      </c>
      <c r="AE1908" s="180">
        <f t="shared" si="102"/>
        <v>0</v>
      </c>
      <c r="AF1908" s="180">
        <f t="shared" si="103"/>
        <v>0</v>
      </c>
      <c r="AH1908" s="133" t="str">
        <f>IF(B1908="NET","",IFERROR(VLOOKUP(AD1908,'2) Order Form'!$W$9:$W$684,1,FALSE),"Ikke med I order form"))</f>
        <v>Ikke med I order form</v>
      </c>
    </row>
    <row r="1909" spans="1:34" x14ac:dyDescent="0.2">
      <c r="A1909">
        <v>840037</v>
      </c>
      <c r="B1909" t="s">
        <v>4459</v>
      </c>
      <c r="C1909" t="s">
        <v>4226</v>
      </c>
      <c r="D1909" t="s">
        <v>180</v>
      </c>
      <c r="E1909" t="s">
        <v>103</v>
      </c>
      <c r="F1909" t="s">
        <v>86</v>
      </c>
      <c r="G1909" t="s">
        <v>401</v>
      </c>
      <c r="H1909">
        <v>1</v>
      </c>
      <c r="I1909">
        <v>1</v>
      </c>
      <c r="J1909">
        <v>1</v>
      </c>
      <c r="K1909">
        <v>1</v>
      </c>
      <c r="L1909">
        <v>1</v>
      </c>
      <c r="M1909">
        <v>1</v>
      </c>
      <c r="N1909">
        <v>1</v>
      </c>
      <c r="O1909">
        <v>1</v>
      </c>
      <c r="P1909">
        <v>1</v>
      </c>
      <c r="Q1909">
        <v>1</v>
      </c>
      <c r="R1909">
        <v>1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C1909" s="180" t="str">
        <f t="shared" si="104"/>
        <v>840037-SGRME-ML</v>
      </c>
      <c r="AD1909" s="181">
        <f>IF(B1909="NET","",IF(B1909="","",IFERROR(VLOOKUP(AC1909,EAN!$A:$B,2,FALSE),"MANGLER - MÅ OPPDATERE EAN-FANEN")))</f>
        <v>7048652462282</v>
      </c>
      <c r="AE1909" s="180">
        <f t="shared" si="102"/>
        <v>1</v>
      </c>
      <c r="AF1909" s="180">
        <f t="shared" si="103"/>
        <v>1</v>
      </c>
      <c r="AH1909" s="133" t="str">
        <f>IF(B1909="NET","",IFERROR(VLOOKUP(AD1909,'2) Order Form'!$W$9:$W$684,1,FALSE),"Ikke med I order form"))</f>
        <v>Ikke med I order form</v>
      </c>
    </row>
    <row r="1910" spans="1:34" x14ac:dyDescent="0.2">
      <c r="A1910">
        <v>840037</v>
      </c>
      <c r="B1910" t="s">
        <v>4459</v>
      </c>
      <c r="C1910" t="s">
        <v>4226</v>
      </c>
      <c r="D1910" t="s">
        <v>420</v>
      </c>
      <c r="E1910" t="s">
        <v>103</v>
      </c>
      <c r="F1910" t="s">
        <v>87</v>
      </c>
      <c r="G1910" t="s">
        <v>401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C1910" s="180" t="str">
        <f t="shared" si="104"/>
        <v>840037-SGRME-LXL</v>
      </c>
      <c r="AD1910" s="181">
        <f>IF(B1910="NET","",IF(B1910="","",IFERROR(VLOOKUP(AC1910,EAN!$A:$B,2,FALSE),"MANGLER - MÅ OPPDATERE EAN-FANEN")))</f>
        <v>7048652462275</v>
      </c>
      <c r="AE1910" s="180">
        <f t="shared" si="102"/>
        <v>0</v>
      </c>
      <c r="AF1910" s="180">
        <f t="shared" si="103"/>
        <v>0</v>
      </c>
      <c r="AH1910" s="133" t="str">
        <f>IF(B1910="NET","",IFERROR(VLOOKUP(AD1910,'2) Order Form'!$W$9:$W$684,1,FALSE),"Ikke med I order form"))</f>
        <v>Ikke med I order form</v>
      </c>
    </row>
    <row r="1911" spans="1:34" x14ac:dyDescent="0.2">
      <c r="A1911" s="155">
        <v>840039</v>
      </c>
      <c r="B1911" t="s">
        <v>292</v>
      </c>
      <c r="H1911" s="155">
        <v>202137</v>
      </c>
      <c r="I1911" s="155">
        <v>202137</v>
      </c>
      <c r="J1911" s="155">
        <v>202137</v>
      </c>
      <c r="K1911" s="155">
        <v>202137</v>
      </c>
      <c r="L1911" s="155">
        <v>202137</v>
      </c>
      <c r="M1911" s="155">
        <v>202137</v>
      </c>
      <c r="N1911" s="155">
        <v>202137</v>
      </c>
      <c r="O1911" s="155">
        <v>202137</v>
      </c>
      <c r="P1911" s="155">
        <v>202137</v>
      </c>
      <c r="Q1911" s="155">
        <v>202137</v>
      </c>
      <c r="R1911" s="155">
        <v>202137</v>
      </c>
      <c r="S1911" s="155">
        <v>202137</v>
      </c>
      <c r="T1911" s="155">
        <v>202137</v>
      </c>
      <c r="U1911" s="155">
        <v>202137</v>
      </c>
      <c r="V1911" s="155">
        <v>202137</v>
      </c>
      <c r="W1911" s="155">
        <v>202137</v>
      </c>
      <c r="X1911" s="155">
        <v>202137</v>
      </c>
      <c r="Y1911" s="155">
        <v>202137</v>
      </c>
      <c r="Z1911" s="155">
        <v>202137</v>
      </c>
      <c r="AA1911" s="155">
        <v>202137</v>
      </c>
      <c r="AC1911" s="180" t="str">
        <f t="shared" si="104"/>
        <v>840039-</v>
      </c>
      <c r="AD1911" s="181" t="str">
        <f>IF(B1911="NET","",IF(B1911="","",IFERROR(VLOOKUP(AC1911,EAN!$A:$B,2,FALSE),"MANGLER - MÅ OPPDATERE EAN-FANEN")))</f>
        <v/>
      </c>
      <c r="AE1911" s="180">
        <f t="shared" si="102"/>
        <v>202137</v>
      </c>
      <c r="AF1911" s="180">
        <f t="shared" si="103"/>
        <v>202137</v>
      </c>
      <c r="AH1911" s="133" t="str">
        <f>IF(B1911="NET","",IFERROR(VLOOKUP(AD1911,'2) Order Form'!$W$9:$W$684,1,FALSE),"Ikke med I order form"))</f>
        <v/>
      </c>
    </row>
    <row r="1912" spans="1:34" x14ac:dyDescent="0.2">
      <c r="A1912">
        <v>840039</v>
      </c>
      <c r="B1912" t="s">
        <v>2442</v>
      </c>
      <c r="C1912" t="s">
        <v>4226</v>
      </c>
      <c r="D1912" t="s">
        <v>2443</v>
      </c>
      <c r="E1912" t="s">
        <v>2444</v>
      </c>
      <c r="F1912" t="s">
        <v>85</v>
      </c>
      <c r="G1912" t="s">
        <v>128</v>
      </c>
      <c r="H1912">
        <v>76</v>
      </c>
      <c r="I1912">
        <v>76</v>
      </c>
      <c r="J1912">
        <v>76</v>
      </c>
      <c r="K1912">
        <v>76</v>
      </c>
      <c r="L1912">
        <v>76</v>
      </c>
      <c r="M1912">
        <v>76</v>
      </c>
      <c r="N1912">
        <v>76</v>
      </c>
      <c r="O1912">
        <v>76</v>
      </c>
      <c r="P1912">
        <v>76</v>
      </c>
      <c r="Q1912">
        <v>76</v>
      </c>
      <c r="R1912">
        <v>76</v>
      </c>
      <c r="S1912">
        <v>76</v>
      </c>
      <c r="T1912">
        <v>76</v>
      </c>
      <c r="U1912">
        <v>76</v>
      </c>
      <c r="V1912">
        <v>76</v>
      </c>
      <c r="W1912">
        <v>76</v>
      </c>
      <c r="X1912">
        <v>76</v>
      </c>
      <c r="Y1912">
        <v>76</v>
      </c>
      <c r="Z1912">
        <v>76</v>
      </c>
      <c r="AA1912">
        <v>76</v>
      </c>
      <c r="AC1912" s="180" t="str">
        <f t="shared" si="104"/>
        <v>840039-DBBTU-SM</v>
      </c>
      <c r="AD1912" s="181">
        <f>IF(B1912="NET","",IF(B1912="","",IFERROR(VLOOKUP(AC1912,EAN!$A:$B,2,FALSE),"MANGLER - MÅ OPPDATERE EAN-FANEN")))</f>
        <v>7048652608192</v>
      </c>
      <c r="AE1912" s="180">
        <f t="shared" si="102"/>
        <v>76</v>
      </c>
      <c r="AF1912" s="180">
        <f t="shared" si="103"/>
        <v>76</v>
      </c>
      <c r="AH1912" s="133" t="str">
        <f>IF(B1912="NET","",IFERROR(VLOOKUP(AD1912,'2) Order Form'!$W$9:$W$684,1,FALSE),"Ikke med I order form"))</f>
        <v>Ikke med I order form</v>
      </c>
    </row>
    <row r="1913" spans="1:34" x14ac:dyDescent="0.2">
      <c r="A1913">
        <v>840039</v>
      </c>
      <c r="B1913" t="s">
        <v>2442</v>
      </c>
      <c r="C1913" t="s">
        <v>4226</v>
      </c>
      <c r="D1913" t="s">
        <v>2445</v>
      </c>
      <c r="E1913" t="s">
        <v>2444</v>
      </c>
      <c r="F1913" t="s">
        <v>86</v>
      </c>
      <c r="G1913" t="s">
        <v>128</v>
      </c>
      <c r="H1913">
        <v>77</v>
      </c>
      <c r="I1913">
        <v>77</v>
      </c>
      <c r="J1913">
        <v>77</v>
      </c>
      <c r="K1913">
        <v>77</v>
      </c>
      <c r="L1913">
        <v>77</v>
      </c>
      <c r="M1913">
        <v>77</v>
      </c>
      <c r="N1913">
        <v>77</v>
      </c>
      <c r="O1913">
        <v>77</v>
      </c>
      <c r="P1913">
        <v>77</v>
      </c>
      <c r="Q1913">
        <v>77</v>
      </c>
      <c r="R1913">
        <v>77</v>
      </c>
      <c r="S1913">
        <v>77</v>
      </c>
      <c r="T1913">
        <v>77</v>
      </c>
      <c r="U1913">
        <v>77</v>
      </c>
      <c r="V1913">
        <v>77</v>
      </c>
      <c r="W1913">
        <v>77</v>
      </c>
      <c r="X1913">
        <v>77</v>
      </c>
      <c r="Y1913">
        <v>77</v>
      </c>
      <c r="Z1913">
        <v>77</v>
      </c>
      <c r="AA1913">
        <v>77</v>
      </c>
      <c r="AC1913" s="180" t="str">
        <f t="shared" si="104"/>
        <v>840039-DBBTU-ML</v>
      </c>
      <c r="AD1913" s="181">
        <f>IF(B1913="NET","",IF(B1913="","",IFERROR(VLOOKUP(AC1913,EAN!$A:$B,2,FALSE),"MANGLER - MÅ OPPDATERE EAN-FANEN")))</f>
        <v>7048652608185</v>
      </c>
      <c r="AE1913" s="180">
        <f t="shared" si="102"/>
        <v>77</v>
      </c>
      <c r="AF1913" s="180">
        <f t="shared" si="103"/>
        <v>77</v>
      </c>
      <c r="AH1913" s="133" t="str">
        <f>IF(B1913="NET","",IFERROR(VLOOKUP(AD1913,'2) Order Form'!$W$9:$W$684,1,FALSE),"Ikke med I order form"))</f>
        <v>Ikke med I order form</v>
      </c>
    </row>
    <row r="1914" spans="1:34" x14ac:dyDescent="0.2">
      <c r="A1914">
        <v>840039</v>
      </c>
      <c r="B1914" t="s">
        <v>2442</v>
      </c>
      <c r="C1914" t="s">
        <v>4226</v>
      </c>
      <c r="D1914" t="s">
        <v>2446</v>
      </c>
      <c r="E1914" t="s">
        <v>2447</v>
      </c>
      <c r="F1914" t="s">
        <v>85</v>
      </c>
      <c r="G1914" t="s">
        <v>401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C1914" s="180" t="str">
        <f t="shared" si="104"/>
        <v>840039-MCORE-SM</v>
      </c>
      <c r="AD1914" s="181">
        <f>IF(B1914="NET","",IF(B1914="","",IFERROR(VLOOKUP(AC1914,EAN!$A:$B,2,FALSE),"MANGLER - MÅ OPPDATERE EAN-FANEN")))</f>
        <v>7048652184702</v>
      </c>
      <c r="AE1914" s="180">
        <f t="shared" si="102"/>
        <v>0</v>
      </c>
      <c r="AF1914" s="180">
        <f t="shared" si="103"/>
        <v>0</v>
      </c>
      <c r="AH1914" s="133" t="str">
        <f>IF(B1914="NET","",IFERROR(VLOOKUP(AD1914,'2) Order Form'!$W$9:$W$684,1,FALSE),"Ikke med I order form"))</f>
        <v>Ikke med I order form</v>
      </c>
    </row>
    <row r="1915" spans="1:34" x14ac:dyDescent="0.2">
      <c r="A1915">
        <v>840039</v>
      </c>
      <c r="B1915" t="s">
        <v>2442</v>
      </c>
      <c r="C1915" t="s">
        <v>4226</v>
      </c>
      <c r="D1915" t="s">
        <v>2448</v>
      </c>
      <c r="E1915" t="s">
        <v>2447</v>
      </c>
      <c r="F1915" t="s">
        <v>86</v>
      </c>
      <c r="G1915" t="s">
        <v>401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C1915" s="180" t="str">
        <f t="shared" si="104"/>
        <v>840039-MCORE-ML</v>
      </c>
      <c r="AD1915" s="181">
        <f>IF(B1915="NET","",IF(B1915="","",IFERROR(VLOOKUP(AC1915,EAN!$A:$B,2,FALSE),"MANGLER - MÅ OPPDATERE EAN-FANEN")))</f>
        <v>7048652184696</v>
      </c>
      <c r="AE1915" s="180">
        <f t="shared" si="102"/>
        <v>0</v>
      </c>
      <c r="AF1915" s="180">
        <f t="shared" si="103"/>
        <v>0</v>
      </c>
      <c r="AH1915" s="133" t="str">
        <f>IF(B1915="NET","",IFERROR(VLOOKUP(AD1915,'2) Order Form'!$W$9:$W$684,1,FALSE),"Ikke med I order form"))</f>
        <v>Ikke med I order form</v>
      </c>
    </row>
    <row r="1916" spans="1:34" x14ac:dyDescent="0.2">
      <c r="A1916">
        <v>840039</v>
      </c>
      <c r="B1916" t="s">
        <v>2442</v>
      </c>
      <c r="C1916" t="s">
        <v>4226</v>
      </c>
      <c r="D1916" t="s">
        <v>421</v>
      </c>
      <c r="E1916" t="s">
        <v>422</v>
      </c>
      <c r="F1916" t="s">
        <v>85</v>
      </c>
      <c r="G1916" t="s">
        <v>128</v>
      </c>
      <c r="H1916">
        <v>35</v>
      </c>
      <c r="I1916">
        <v>35</v>
      </c>
      <c r="J1916">
        <v>35</v>
      </c>
      <c r="K1916">
        <v>35</v>
      </c>
      <c r="L1916">
        <v>35</v>
      </c>
      <c r="M1916">
        <v>35</v>
      </c>
      <c r="N1916">
        <v>35</v>
      </c>
      <c r="O1916">
        <v>35</v>
      </c>
      <c r="P1916">
        <v>35</v>
      </c>
      <c r="Q1916">
        <v>35</v>
      </c>
      <c r="R1916">
        <v>35</v>
      </c>
      <c r="S1916">
        <v>35</v>
      </c>
      <c r="T1916">
        <v>35</v>
      </c>
      <c r="U1916">
        <v>35</v>
      </c>
      <c r="V1916">
        <v>35</v>
      </c>
      <c r="W1916">
        <v>35</v>
      </c>
      <c r="X1916">
        <v>35</v>
      </c>
      <c r="Y1916">
        <v>35</v>
      </c>
      <c r="Z1916">
        <v>35</v>
      </c>
      <c r="AA1916">
        <v>35</v>
      </c>
      <c r="AC1916" s="180" t="str">
        <f t="shared" si="104"/>
        <v>840039-MEAME-SM</v>
      </c>
      <c r="AD1916" s="181">
        <f>IF(B1916="NET","",IF(B1916="","",IFERROR(VLOOKUP(AC1916,EAN!$A:$B,2,FALSE),"MANGLER - MÅ OPPDATERE EAN-FANEN")))</f>
        <v>7048652608215</v>
      </c>
      <c r="AE1916" s="180">
        <f t="shared" si="102"/>
        <v>35</v>
      </c>
      <c r="AF1916" s="180">
        <f t="shared" si="103"/>
        <v>35</v>
      </c>
      <c r="AH1916" s="133" t="str">
        <f>IF(B1916="NET","",IFERROR(VLOOKUP(AD1916,'2) Order Form'!$W$9:$W$684,1,FALSE),"Ikke med I order form"))</f>
        <v>Ikke med I order form</v>
      </c>
    </row>
    <row r="1917" spans="1:34" x14ac:dyDescent="0.2">
      <c r="A1917">
        <v>840039</v>
      </c>
      <c r="B1917" t="s">
        <v>2442</v>
      </c>
      <c r="C1917" t="s">
        <v>4226</v>
      </c>
      <c r="D1917" t="s">
        <v>423</v>
      </c>
      <c r="E1917" t="s">
        <v>422</v>
      </c>
      <c r="F1917" t="s">
        <v>86</v>
      </c>
      <c r="G1917" t="s">
        <v>128</v>
      </c>
      <c r="H1917">
        <v>53</v>
      </c>
      <c r="I1917">
        <v>53</v>
      </c>
      <c r="J1917">
        <v>53</v>
      </c>
      <c r="K1917">
        <v>53</v>
      </c>
      <c r="L1917">
        <v>53</v>
      </c>
      <c r="M1917">
        <v>53</v>
      </c>
      <c r="N1917">
        <v>53</v>
      </c>
      <c r="O1917">
        <v>53</v>
      </c>
      <c r="P1917">
        <v>53</v>
      </c>
      <c r="Q1917">
        <v>53</v>
      </c>
      <c r="R1917">
        <v>53</v>
      </c>
      <c r="S1917">
        <v>53</v>
      </c>
      <c r="T1917">
        <v>53</v>
      </c>
      <c r="U1917">
        <v>53</v>
      </c>
      <c r="V1917">
        <v>53</v>
      </c>
      <c r="W1917">
        <v>53</v>
      </c>
      <c r="X1917">
        <v>53</v>
      </c>
      <c r="Y1917">
        <v>53</v>
      </c>
      <c r="Z1917">
        <v>53</v>
      </c>
      <c r="AA1917">
        <v>53</v>
      </c>
      <c r="AC1917" s="180" t="str">
        <f t="shared" si="104"/>
        <v>840039-MEAME-ML</v>
      </c>
      <c r="AD1917" s="181">
        <f>IF(B1917="NET","",IF(B1917="","",IFERROR(VLOOKUP(AC1917,EAN!$A:$B,2,FALSE),"MANGLER - MÅ OPPDATERE EAN-FANEN")))</f>
        <v>7048652608208</v>
      </c>
      <c r="AE1917" s="180">
        <f t="shared" si="102"/>
        <v>53</v>
      </c>
      <c r="AF1917" s="180">
        <f t="shared" si="103"/>
        <v>53</v>
      </c>
      <c r="AH1917" s="133" t="str">
        <f>IF(B1917="NET","",IFERROR(VLOOKUP(AD1917,'2) Order Form'!$W$9:$W$684,1,FALSE),"Ikke med I order form"))</f>
        <v>Ikke med I order form</v>
      </c>
    </row>
    <row r="1918" spans="1:34" x14ac:dyDescent="0.2">
      <c r="A1918">
        <v>840039</v>
      </c>
      <c r="B1918" t="s">
        <v>2442</v>
      </c>
      <c r="C1918" t="s">
        <v>4226</v>
      </c>
      <c r="D1918" t="s">
        <v>2438</v>
      </c>
      <c r="E1918" t="s">
        <v>2439</v>
      </c>
      <c r="F1918" t="s">
        <v>85</v>
      </c>
      <c r="G1918" t="s">
        <v>401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C1918" s="180" t="str">
        <f t="shared" si="104"/>
        <v>840039-MFBLU-SM</v>
      </c>
      <c r="AD1918" s="181">
        <f>IF(B1918="NET","",IF(B1918="","",IFERROR(VLOOKUP(AC1918,EAN!$A:$B,2,FALSE),"MANGLER - MÅ OPPDATERE EAN-FANEN")))</f>
        <v>7048652184726</v>
      </c>
      <c r="AE1918" s="180">
        <f t="shared" si="102"/>
        <v>0</v>
      </c>
      <c r="AF1918" s="180">
        <f t="shared" si="103"/>
        <v>0</v>
      </c>
      <c r="AH1918" s="133" t="str">
        <f>IF(B1918="NET","",IFERROR(VLOOKUP(AD1918,'2) Order Form'!$W$9:$W$684,1,FALSE),"Ikke med I order form"))</f>
        <v>Ikke med I order form</v>
      </c>
    </row>
    <row r="1919" spans="1:34" x14ac:dyDescent="0.2">
      <c r="A1919">
        <v>840039</v>
      </c>
      <c r="B1919" t="s">
        <v>2442</v>
      </c>
      <c r="C1919" t="s">
        <v>4226</v>
      </c>
      <c r="D1919" t="s">
        <v>2440</v>
      </c>
      <c r="E1919" t="s">
        <v>2439</v>
      </c>
      <c r="F1919" t="s">
        <v>86</v>
      </c>
      <c r="G1919" t="s">
        <v>401</v>
      </c>
      <c r="H1919">
        <v>53</v>
      </c>
      <c r="I1919">
        <v>53</v>
      </c>
      <c r="J1919">
        <v>53</v>
      </c>
      <c r="K1919">
        <v>53</v>
      </c>
      <c r="L1919">
        <v>53</v>
      </c>
      <c r="M1919">
        <v>53</v>
      </c>
      <c r="N1919">
        <v>53</v>
      </c>
      <c r="O1919">
        <v>53</v>
      </c>
      <c r="P1919">
        <v>53</v>
      </c>
      <c r="Q1919">
        <v>53</v>
      </c>
      <c r="R1919">
        <v>53</v>
      </c>
      <c r="S1919">
        <v>53</v>
      </c>
      <c r="T1919">
        <v>53</v>
      </c>
      <c r="U1919">
        <v>53</v>
      </c>
      <c r="V1919">
        <v>53</v>
      </c>
      <c r="W1919">
        <v>53</v>
      </c>
      <c r="X1919">
        <v>53</v>
      </c>
      <c r="Y1919">
        <v>53</v>
      </c>
      <c r="Z1919">
        <v>53</v>
      </c>
      <c r="AA1919">
        <v>53</v>
      </c>
      <c r="AC1919" s="180" t="str">
        <f t="shared" si="104"/>
        <v>840039-MFBLU-ML</v>
      </c>
      <c r="AD1919" s="181">
        <f>IF(B1919="NET","",IF(B1919="","",IFERROR(VLOOKUP(AC1919,EAN!$A:$B,2,FALSE),"MANGLER - MÅ OPPDATERE EAN-FANEN")))</f>
        <v>7048652184719</v>
      </c>
      <c r="AE1919" s="180">
        <f t="shared" si="102"/>
        <v>53</v>
      </c>
      <c r="AF1919" s="180">
        <f t="shared" si="103"/>
        <v>53</v>
      </c>
      <c r="AH1919" s="133" t="str">
        <f>IF(B1919="NET","",IFERROR(VLOOKUP(AD1919,'2) Order Form'!$W$9:$W$684,1,FALSE),"Ikke med I order form"))</f>
        <v>Ikke med I order form</v>
      </c>
    </row>
    <row r="1920" spans="1:34" x14ac:dyDescent="0.2">
      <c r="A1920">
        <v>840039</v>
      </c>
      <c r="B1920" t="s">
        <v>2442</v>
      </c>
      <c r="C1920" t="s">
        <v>4226</v>
      </c>
      <c r="D1920" t="s">
        <v>2449</v>
      </c>
      <c r="E1920" t="s">
        <v>2450</v>
      </c>
      <c r="F1920" t="s">
        <v>85</v>
      </c>
      <c r="G1920" t="s">
        <v>128</v>
      </c>
      <c r="H1920">
        <v>56</v>
      </c>
      <c r="I1920">
        <v>56</v>
      </c>
      <c r="J1920">
        <v>56</v>
      </c>
      <c r="K1920">
        <v>56</v>
      </c>
      <c r="L1920">
        <v>56</v>
      </c>
      <c r="M1920">
        <v>56</v>
      </c>
      <c r="N1920">
        <v>56</v>
      </c>
      <c r="O1920">
        <v>56</v>
      </c>
      <c r="P1920">
        <v>56</v>
      </c>
      <c r="Q1920">
        <v>56</v>
      </c>
      <c r="R1920">
        <v>56</v>
      </c>
      <c r="S1920">
        <v>56</v>
      </c>
      <c r="T1920">
        <v>56</v>
      </c>
      <c r="U1920">
        <v>56</v>
      </c>
      <c r="V1920">
        <v>56</v>
      </c>
      <c r="W1920">
        <v>56</v>
      </c>
      <c r="X1920">
        <v>56</v>
      </c>
      <c r="Y1920">
        <v>56</v>
      </c>
      <c r="Z1920">
        <v>56</v>
      </c>
      <c r="AA1920">
        <v>56</v>
      </c>
      <c r="AC1920" s="180" t="str">
        <f t="shared" si="104"/>
        <v>840039-MFORE-SM</v>
      </c>
      <c r="AD1920" s="181">
        <f>IF(B1920="NET","",IF(B1920="","",IFERROR(VLOOKUP(AC1920,EAN!$A:$B,2,FALSE),"MANGLER - MÅ OPPDATERE EAN-FANEN")))</f>
        <v>7048652608239</v>
      </c>
      <c r="AE1920" s="180">
        <f t="shared" si="102"/>
        <v>56</v>
      </c>
      <c r="AF1920" s="180">
        <f t="shared" si="103"/>
        <v>56</v>
      </c>
      <c r="AH1920" s="133" t="str">
        <f>IF(B1920="NET","",IFERROR(VLOOKUP(AD1920,'2) Order Form'!$W$9:$W$684,1,FALSE),"Ikke med I order form"))</f>
        <v>Ikke med I order form</v>
      </c>
    </row>
    <row r="1921" spans="1:34" x14ac:dyDescent="0.2">
      <c r="A1921">
        <v>840039</v>
      </c>
      <c r="B1921" t="s">
        <v>2442</v>
      </c>
      <c r="C1921" t="s">
        <v>4226</v>
      </c>
      <c r="D1921" t="s">
        <v>2451</v>
      </c>
      <c r="E1921" t="s">
        <v>2450</v>
      </c>
      <c r="F1921" t="s">
        <v>86</v>
      </c>
      <c r="G1921" t="s">
        <v>128</v>
      </c>
      <c r="H1921">
        <v>73</v>
      </c>
      <c r="I1921">
        <v>73</v>
      </c>
      <c r="J1921">
        <v>73</v>
      </c>
      <c r="K1921">
        <v>73</v>
      </c>
      <c r="L1921">
        <v>73</v>
      </c>
      <c r="M1921">
        <v>73</v>
      </c>
      <c r="N1921">
        <v>73</v>
      </c>
      <c r="O1921">
        <v>73</v>
      </c>
      <c r="P1921">
        <v>73</v>
      </c>
      <c r="Q1921">
        <v>73</v>
      </c>
      <c r="R1921">
        <v>73</v>
      </c>
      <c r="S1921">
        <v>73</v>
      </c>
      <c r="T1921">
        <v>73</v>
      </c>
      <c r="U1921">
        <v>73</v>
      </c>
      <c r="V1921">
        <v>73</v>
      </c>
      <c r="W1921">
        <v>73</v>
      </c>
      <c r="X1921">
        <v>73</v>
      </c>
      <c r="Y1921">
        <v>73</v>
      </c>
      <c r="Z1921">
        <v>73</v>
      </c>
      <c r="AA1921">
        <v>73</v>
      </c>
      <c r="AC1921" s="180" t="str">
        <f t="shared" si="104"/>
        <v>840039-MFORE-ML</v>
      </c>
      <c r="AD1921" s="181">
        <f>IF(B1921="NET","",IF(B1921="","",IFERROR(VLOOKUP(AC1921,EAN!$A:$B,2,FALSE),"MANGLER - MÅ OPPDATERE EAN-FANEN")))</f>
        <v>7048652608222</v>
      </c>
      <c r="AE1921" s="180">
        <f t="shared" si="102"/>
        <v>73</v>
      </c>
      <c r="AF1921" s="180">
        <f t="shared" si="103"/>
        <v>73</v>
      </c>
      <c r="AH1921" s="133" t="str">
        <f>IF(B1921="NET","",IFERROR(VLOOKUP(AD1921,'2) Order Form'!$W$9:$W$684,1,FALSE),"Ikke med I order form"))</f>
        <v>Ikke med I order form</v>
      </c>
    </row>
    <row r="1922" spans="1:34" x14ac:dyDescent="0.2">
      <c r="A1922">
        <v>840039</v>
      </c>
      <c r="B1922" t="s">
        <v>2442</v>
      </c>
      <c r="C1922" t="s">
        <v>4226</v>
      </c>
      <c r="D1922" t="s">
        <v>2452</v>
      </c>
      <c r="E1922" t="s">
        <v>2453</v>
      </c>
      <c r="F1922" t="s">
        <v>85</v>
      </c>
      <c r="G1922" t="s">
        <v>401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C1922" s="180" t="str">
        <f t="shared" si="104"/>
        <v>840039-MRYRD-SM</v>
      </c>
      <c r="AD1922" s="181">
        <f>IF(B1922="NET","",IF(B1922="","",IFERROR(VLOOKUP(AC1922,EAN!$A:$B,2,FALSE),"MANGLER - MÅ OPPDATERE EAN-FANEN")))</f>
        <v>7048652184740</v>
      </c>
      <c r="AE1922" s="180">
        <f t="shared" si="102"/>
        <v>0</v>
      </c>
      <c r="AF1922" s="180">
        <f t="shared" si="103"/>
        <v>0</v>
      </c>
      <c r="AH1922" s="133" t="str">
        <f>IF(B1922="NET","",IFERROR(VLOOKUP(AD1922,'2) Order Form'!$W$9:$W$684,1,FALSE),"Ikke med I order form"))</f>
        <v>Ikke med I order form</v>
      </c>
    </row>
    <row r="1923" spans="1:34" x14ac:dyDescent="0.2">
      <c r="A1923">
        <v>840039</v>
      </c>
      <c r="B1923" t="s">
        <v>2442</v>
      </c>
      <c r="C1923" t="s">
        <v>4226</v>
      </c>
      <c r="D1923" t="s">
        <v>2454</v>
      </c>
      <c r="E1923" t="s">
        <v>2453</v>
      </c>
      <c r="F1923" t="s">
        <v>86</v>
      </c>
      <c r="G1923" t="s">
        <v>401</v>
      </c>
      <c r="H1923">
        <v>30</v>
      </c>
      <c r="I1923">
        <v>30</v>
      </c>
      <c r="J1923">
        <v>30</v>
      </c>
      <c r="K1923">
        <v>30</v>
      </c>
      <c r="L1923">
        <v>30</v>
      </c>
      <c r="M1923">
        <v>30</v>
      </c>
      <c r="N1923">
        <v>30</v>
      </c>
      <c r="O1923">
        <v>30</v>
      </c>
      <c r="P1923">
        <v>30</v>
      </c>
      <c r="Q1923">
        <v>30</v>
      </c>
      <c r="R1923">
        <v>30</v>
      </c>
      <c r="S1923">
        <v>30</v>
      </c>
      <c r="T1923">
        <v>30</v>
      </c>
      <c r="U1923">
        <v>30</v>
      </c>
      <c r="V1923">
        <v>30</v>
      </c>
      <c r="W1923">
        <v>30</v>
      </c>
      <c r="X1923">
        <v>30</v>
      </c>
      <c r="Y1923">
        <v>30</v>
      </c>
      <c r="Z1923">
        <v>30</v>
      </c>
      <c r="AA1923">
        <v>30</v>
      </c>
      <c r="AC1923" s="180" t="str">
        <f t="shared" si="104"/>
        <v>840039-MRYRD-ML</v>
      </c>
      <c r="AD1923" s="181">
        <f>IF(B1923="NET","",IF(B1923="","",IFERROR(VLOOKUP(AC1923,EAN!$A:$B,2,FALSE),"MANGLER - MÅ OPPDATERE EAN-FANEN")))</f>
        <v>7048652184733</v>
      </c>
      <c r="AE1923" s="180">
        <f t="shared" si="102"/>
        <v>30</v>
      </c>
      <c r="AF1923" s="180">
        <f t="shared" si="103"/>
        <v>30</v>
      </c>
      <c r="AH1923" s="133" t="str">
        <f>IF(B1923="NET","",IFERROR(VLOOKUP(AD1923,'2) Order Form'!$W$9:$W$684,1,FALSE),"Ikke med I order form"))</f>
        <v>Ikke med I order form</v>
      </c>
    </row>
    <row r="1924" spans="1:34" x14ac:dyDescent="0.2">
      <c r="A1924">
        <v>840039</v>
      </c>
      <c r="B1924" t="s">
        <v>2442</v>
      </c>
      <c r="C1924" t="s">
        <v>4226</v>
      </c>
      <c r="D1924" t="s">
        <v>2455</v>
      </c>
      <c r="E1924" t="s">
        <v>210</v>
      </c>
      <c r="F1924" t="s">
        <v>85</v>
      </c>
      <c r="G1924" t="s">
        <v>128</v>
      </c>
      <c r="H1924">
        <v>87</v>
      </c>
      <c r="I1924">
        <v>87</v>
      </c>
      <c r="J1924">
        <v>87</v>
      </c>
      <c r="K1924">
        <v>87</v>
      </c>
      <c r="L1924">
        <v>87</v>
      </c>
      <c r="M1924">
        <v>87</v>
      </c>
      <c r="N1924">
        <v>87</v>
      </c>
      <c r="O1924">
        <v>87</v>
      </c>
      <c r="P1924">
        <v>87</v>
      </c>
      <c r="Q1924">
        <v>87</v>
      </c>
      <c r="R1924">
        <v>87</v>
      </c>
      <c r="S1924">
        <v>87</v>
      </c>
      <c r="T1924">
        <v>87</v>
      </c>
      <c r="U1924">
        <v>87</v>
      </c>
      <c r="V1924">
        <v>87</v>
      </c>
      <c r="W1924">
        <v>87</v>
      </c>
      <c r="X1924">
        <v>87</v>
      </c>
      <c r="Y1924">
        <v>87</v>
      </c>
      <c r="Z1924">
        <v>87</v>
      </c>
      <c r="AA1924">
        <v>87</v>
      </c>
      <c r="AC1924" s="180" t="str">
        <f t="shared" si="104"/>
        <v>840039-MSLGY-SM</v>
      </c>
      <c r="AD1924" s="181">
        <f>IF(B1924="NET","",IF(B1924="","",IFERROR(VLOOKUP(AC1924,EAN!$A:$B,2,FALSE),"MANGLER - MÅ OPPDATERE EAN-FANEN")))</f>
        <v>7048652608253</v>
      </c>
      <c r="AE1924" s="180">
        <f t="shared" si="102"/>
        <v>87</v>
      </c>
      <c r="AF1924" s="180">
        <f t="shared" si="103"/>
        <v>87</v>
      </c>
      <c r="AH1924" s="133" t="str">
        <f>IF(B1924="NET","",IFERROR(VLOOKUP(AD1924,'2) Order Form'!$W$9:$W$684,1,FALSE),"Ikke med I order form"))</f>
        <v>Ikke med I order form</v>
      </c>
    </row>
    <row r="1925" spans="1:34" x14ac:dyDescent="0.2">
      <c r="A1925">
        <v>840039</v>
      </c>
      <c r="B1925" t="s">
        <v>2442</v>
      </c>
      <c r="C1925" t="s">
        <v>4226</v>
      </c>
      <c r="D1925" t="s">
        <v>2456</v>
      </c>
      <c r="E1925" t="s">
        <v>210</v>
      </c>
      <c r="F1925" t="s">
        <v>86</v>
      </c>
      <c r="G1925" t="s">
        <v>128</v>
      </c>
      <c r="H1925">
        <v>84</v>
      </c>
      <c r="I1925">
        <v>84</v>
      </c>
      <c r="J1925">
        <v>84</v>
      </c>
      <c r="K1925">
        <v>84</v>
      </c>
      <c r="L1925">
        <v>84</v>
      </c>
      <c r="M1925">
        <v>84</v>
      </c>
      <c r="N1925">
        <v>84</v>
      </c>
      <c r="O1925">
        <v>84</v>
      </c>
      <c r="P1925">
        <v>84</v>
      </c>
      <c r="Q1925">
        <v>84</v>
      </c>
      <c r="R1925">
        <v>84</v>
      </c>
      <c r="S1925">
        <v>84</v>
      </c>
      <c r="T1925">
        <v>84</v>
      </c>
      <c r="U1925">
        <v>84</v>
      </c>
      <c r="V1925">
        <v>84</v>
      </c>
      <c r="W1925">
        <v>84</v>
      </c>
      <c r="X1925">
        <v>84</v>
      </c>
      <c r="Y1925">
        <v>84</v>
      </c>
      <c r="Z1925">
        <v>84</v>
      </c>
      <c r="AA1925">
        <v>84</v>
      </c>
      <c r="AC1925" s="180" t="str">
        <f t="shared" si="104"/>
        <v>840039-MSLGY-ML</v>
      </c>
      <c r="AD1925" s="181">
        <f>IF(B1925="NET","",IF(B1925="","",IFERROR(VLOOKUP(AC1925,EAN!$A:$B,2,FALSE),"MANGLER - MÅ OPPDATERE EAN-FANEN")))</f>
        <v>7048652608246</v>
      </c>
      <c r="AE1925" s="180">
        <f t="shared" si="102"/>
        <v>84</v>
      </c>
      <c r="AF1925" s="180">
        <f t="shared" si="103"/>
        <v>84</v>
      </c>
      <c r="AH1925" s="133" t="str">
        <f>IF(B1925="NET","",IFERROR(VLOOKUP(AD1925,'2) Order Form'!$W$9:$W$684,1,FALSE),"Ikke med I order form"))</f>
        <v>Ikke med I order form</v>
      </c>
    </row>
    <row r="1926" spans="1:34" x14ac:dyDescent="0.2">
      <c r="A1926">
        <v>840039</v>
      </c>
      <c r="B1926" t="s">
        <v>2442</v>
      </c>
      <c r="C1926" t="s">
        <v>4226</v>
      </c>
      <c r="D1926" t="s">
        <v>2457</v>
      </c>
      <c r="E1926" t="s">
        <v>93</v>
      </c>
      <c r="F1926" t="s">
        <v>85</v>
      </c>
      <c r="G1926" t="s">
        <v>401</v>
      </c>
      <c r="H1926">
        <v>197</v>
      </c>
      <c r="I1926">
        <v>197</v>
      </c>
      <c r="J1926">
        <v>197</v>
      </c>
      <c r="K1926">
        <v>197</v>
      </c>
      <c r="L1926">
        <v>197</v>
      </c>
      <c r="M1926">
        <v>197</v>
      </c>
      <c r="N1926">
        <v>197</v>
      </c>
      <c r="O1926">
        <v>197</v>
      </c>
      <c r="P1926">
        <v>197</v>
      </c>
      <c r="Q1926">
        <v>197</v>
      </c>
      <c r="R1926">
        <v>197</v>
      </c>
      <c r="S1926">
        <v>197</v>
      </c>
      <c r="T1926">
        <v>197</v>
      </c>
      <c r="U1926">
        <v>197</v>
      </c>
      <c r="V1926">
        <v>197</v>
      </c>
      <c r="W1926">
        <v>197</v>
      </c>
      <c r="X1926">
        <v>197</v>
      </c>
      <c r="Y1926">
        <v>197</v>
      </c>
      <c r="Z1926">
        <v>197</v>
      </c>
      <c r="AA1926">
        <v>197</v>
      </c>
      <c r="AC1926" s="180" t="str">
        <f t="shared" si="104"/>
        <v>840039-SEGRY-SM</v>
      </c>
      <c r="AD1926" s="181">
        <f>IF(B1926="NET","",IF(B1926="","",IFERROR(VLOOKUP(AC1926,EAN!$A:$B,2,FALSE),"MANGLER - MÅ OPPDATERE EAN-FANEN")))</f>
        <v>7048652462350</v>
      </c>
      <c r="AE1926" s="180">
        <f t="shared" ref="AE1926:AE1989" si="105">H1926</f>
        <v>197</v>
      </c>
      <c r="AF1926" s="180">
        <f t="shared" ref="AF1926:AF1989" si="106">AA1926</f>
        <v>197</v>
      </c>
      <c r="AH1926" s="133" t="str">
        <f>IF(B1926="NET","",IFERROR(VLOOKUP(AD1926,'2) Order Form'!$W$9:$W$684,1,FALSE),"Ikke med I order form"))</f>
        <v>Ikke med I order form</v>
      </c>
    </row>
    <row r="1927" spans="1:34" x14ac:dyDescent="0.2">
      <c r="A1927">
        <v>840039</v>
      </c>
      <c r="B1927" t="s">
        <v>2442</v>
      </c>
      <c r="C1927" t="s">
        <v>4226</v>
      </c>
      <c r="D1927" t="s">
        <v>2458</v>
      </c>
      <c r="E1927" t="s">
        <v>93</v>
      </c>
      <c r="F1927" t="s">
        <v>86</v>
      </c>
      <c r="G1927" t="s">
        <v>401</v>
      </c>
      <c r="H1927">
        <v>123</v>
      </c>
      <c r="I1927">
        <v>123</v>
      </c>
      <c r="J1927">
        <v>123</v>
      </c>
      <c r="K1927">
        <v>123</v>
      </c>
      <c r="L1927">
        <v>123</v>
      </c>
      <c r="M1927">
        <v>123</v>
      </c>
      <c r="N1927">
        <v>123</v>
      </c>
      <c r="O1927">
        <v>123</v>
      </c>
      <c r="P1927">
        <v>123</v>
      </c>
      <c r="Q1927">
        <v>123</v>
      </c>
      <c r="R1927">
        <v>123</v>
      </c>
      <c r="S1927">
        <v>123</v>
      </c>
      <c r="T1927">
        <v>123</v>
      </c>
      <c r="U1927">
        <v>123</v>
      </c>
      <c r="V1927">
        <v>123</v>
      </c>
      <c r="W1927">
        <v>123</v>
      </c>
      <c r="X1927">
        <v>123</v>
      </c>
      <c r="Y1927">
        <v>123</v>
      </c>
      <c r="Z1927">
        <v>123</v>
      </c>
      <c r="AA1927">
        <v>123</v>
      </c>
      <c r="AC1927" s="180" t="str">
        <f t="shared" si="104"/>
        <v>840039-SEGRY-ML</v>
      </c>
      <c r="AD1927" s="181">
        <f>IF(B1927="NET","",IF(B1927="","",IFERROR(VLOOKUP(AC1927,EAN!$A:$B,2,FALSE),"MANGLER - MÅ OPPDATERE EAN-FANEN")))</f>
        <v>7048652462343</v>
      </c>
      <c r="AE1927" s="180">
        <f t="shared" si="105"/>
        <v>123</v>
      </c>
      <c r="AF1927" s="180">
        <f t="shared" si="106"/>
        <v>123</v>
      </c>
      <c r="AH1927" s="133" t="str">
        <f>IF(B1927="NET","",IFERROR(VLOOKUP(AD1927,'2) Order Form'!$W$9:$W$684,1,FALSE),"Ikke med I order form"))</f>
        <v>Ikke med I order form</v>
      </c>
    </row>
    <row r="1928" spans="1:34" x14ac:dyDescent="0.2">
      <c r="A1928" s="155">
        <v>840040</v>
      </c>
      <c r="B1928" t="s">
        <v>292</v>
      </c>
      <c r="H1928" s="155">
        <v>202137</v>
      </c>
      <c r="I1928" s="155">
        <v>202137</v>
      </c>
      <c r="J1928" s="155">
        <v>202137</v>
      </c>
      <c r="K1928" s="155">
        <v>202137</v>
      </c>
      <c r="L1928" s="155">
        <v>202137</v>
      </c>
      <c r="M1928" s="155">
        <v>202137</v>
      </c>
      <c r="N1928" s="155">
        <v>202137</v>
      </c>
      <c r="O1928" s="155">
        <v>202137</v>
      </c>
      <c r="P1928" s="155">
        <v>202137</v>
      </c>
      <c r="Q1928" s="155">
        <v>202137</v>
      </c>
      <c r="R1928" s="155">
        <v>202137</v>
      </c>
      <c r="S1928" s="155">
        <v>202137</v>
      </c>
      <c r="T1928" s="155">
        <v>202137</v>
      </c>
      <c r="U1928" s="155">
        <v>202137</v>
      </c>
      <c r="V1928" s="155">
        <v>202137</v>
      </c>
      <c r="W1928" s="155">
        <v>202137</v>
      </c>
      <c r="X1928" s="155">
        <v>202137</v>
      </c>
      <c r="Y1928" s="155">
        <v>202137</v>
      </c>
      <c r="Z1928" s="155">
        <v>202137</v>
      </c>
      <c r="AA1928" s="155">
        <v>202137</v>
      </c>
      <c r="AC1928" s="180" t="str">
        <f t="shared" si="104"/>
        <v>840040-</v>
      </c>
      <c r="AD1928" s="181" t="str">
        <f>IF(B1928="NET","",IF(B1928="","",IFERROR(VLOOKUP(AC1928,EAN!$A:$B,2,FALSE),"MANGLER - MÅ OPPDATERE EAN-FANEN")))</f>
        <v/>
      </c>
      <c r="AE1928" s="180">
        <f t="shared" si="105"/>
        <v>202137</v>
      </c>
      <c r="AF1928" s="180">
        <f t="shared" si="106"/>
        <v>202137</v>
      </c>
      <c r="AH1928" s="133" t="str">
        <f>IF(B1928="NET","",IFERROR(VLOOKUP(AD1928,'2) Order Form'!$W$9:$W$684,1,FALSE),"Ikke med I order form"))</f>
        <v/>
      </c>
    </row>
    <row r="1929" spans="1:34" x14ac:dyDescent="0.2">
      <c r="A1929">
        <v>840040</v>
      </c>
      <c r="B1929" t="s">
        <v>4460</v>
      </c>
      <c r="C1929" t="s">
        <v>4226</v>
      </c>
      <c r="D1929" t="s">
        <v>2443</v>
      </c>
      <c r="E1929" t="s">
        <v>2444</v>
      </c>
      <c r="F1929" t="s">
        <v>85</v>
      </c>
      <c r="G1929" t="s">
        <v>128</v>
      </c>
      <c r="H1929">
        <v>23</v>
      </c>
      <c r="I1929">
        <v>23</v>
      </c>
      <c r="J1929">
        <v>23</v>
      </c>
      <c r="K1929">
        <v>23</v>
      </c>
      <c r="L1929">
        <v>23</v>
      </c>
      <c r="M1929">
        <v>23</v>
      </c>
      <c r="N1929">
        <v>23</v>
      </c>
      <c r="O1929">
        <v>23</v>
      </c>
      <c r="P1929">
        <v>23</v>
      </c>
      <c r="Q1929">
        <v>23</v>
      </c>
      <c r="R1929">
        <v>23</v>
      </c>
      <c r="S1929">
        <v>23</v>
      </c>
      <c r="T1929">
        <v>23</v>
      </c>
      <c r="U1929">
        <v>23</v>
      </c>
      <c r="V1929">
        <v>23</v>
      </c>
      <c r="W1929">
        <v>23</v>
      </c>
      <c r="X1929">
        <v>23</v>
      </c>
      <c r="Y1929">
        <v>23</v>
      </c>
      <c r="Z1929">
        <v>23</v>
      </c>
      <c r="AA1929">
        <v>23</v>
      </c>
      <c r="AC1929" s="180" t="str">
        <f t="shared" si="104"/>
        <v>840040-DBBTU-SM</v>
      </c>
      <c r="AD1929" s="181">
        <f>IF(B1929="NET","",IF(B1929="","",IFERROR(VLOOKUP(AC1929,EAN!$A:$B,2,FALSE),"MANGLER - MÅ OPPDATERE EAN-FANEN")))</f>
        <v>7048652607522</v>
      </c>
      <c r="AE1929" s="180">
        <f t="shared" si="105"/>
        <v>23</v>
      </c>
      <c r="AF1929" s="180">
        <f t="shared" si="106"/>
        <v>23</v>
      </c>
      <c r="AH1929" s="133" t="str">
        <f>IF(B1929="NET","",IFERROR(VLOOKUP(AD1929,'2) Order Form'!$W$9:$W$684,1,FALSE),"Ikke med I order form"))</f>
        <v>Ikke med I order form</v>
      </c>
    </row>
    <row r="1930" spans="1:34" x14ac:dyDescent="0.2">
      <c r="A1930">
        <v>840040</v>
      </c>
      <c r="B1930" t="s">
        <v>4460</v>
      </c>
      <c r="C1930" t="s">
        <v>4226</v>
      </c>
      <c r="D1930" t="s">
        <v>2445</v>
      </c>
      <c r="E1930" t="s">
        <v>2444</v>
      </c>
      <c r="F1930" t="s">
        <v>86</v>
      </c>
      <c r="G1930" t="s">
        <v>128</v>
      </c>
      <c r="H1930">
        <v>10</v>
      </c>
      <c r="I1930">
        <v>10</v>
      </c>
      <c r="J1930">
        <v>10</v>
      </c>
      <c r="K1930">
        <v>10</v>
      </c>
      <c r="L1930">
        <v>10</v>
      </c>
      <c r="M1930">
        <v>10</v>
      </c>
      <c r="N1930">
        <v>10</v>
      </c>
      <c r="O1930">
        <v>10</v>
      </c>
      <c r="P1930">
        <v>10</v>
      </c>
      <c r="Q1930">
        <v>10</v>
      </c>
      <c r="R1930">
        <v>10</v>
      </c>
      <c r="S1930">
        <v>10</v>
      </c>
      <c r="T1930">
        <v>10</v>
      </c>
      <c r="U1930">
        <v>10</v>
      </c>
      <c r="V1930">
        <v>10</v>
      </c>
      <c r="W1930">
        <v>10</v>
      </c>
      <c r="X1930">
        <v>10</v>
      </c>
      <c r="Y1930">
        <v>10</v>
      </c>
      <c r="Z1930">
        <v>10</v>
      </c>
      <c r="AA1930">
        <v>10</v>
      </c>
      <c r="AC1930" s="180" t="str">
        <f t="shared" si="104"/>
        <v>840040-DBBTU-ML</v>
      </c>
      <c r="AD1930" s="181">
        <f>IF(B1930="NET","",IF(B1930="","",IFERROR(VLOOKUP(AC1930,EAN!$A:$B,2,FALSE),"MANGLER - MÅ OPPDATERE EAN-FANEN")))</f>
        <v>7048652607515</v>
      </c>
      <c r="AE1930" s="180">
        <f t="shared" si="105"/>
        <v>10</v>
      </c>
      <c r="AF1930" s="180">
        <f t="shared" si="106"/>
        <v>10</v>
      </c>
      <c r="AH1930" s="133" t="str">
        <f>IF(B1930="NET","",IFERROR(VLOOKUP(AD1930,'2) Order Form'!$W$9:$W$684,1,FALSE),"Ikke med I order form"))</f>
        <v>Ikke med I order form</v>
      </c>
    </row>
    <row r="1931" spans="1:34" x14ac:dyDescent="0.2">
      <c r="A1931">
        <v>840040</v>
      </c>
      <c r="B1931" t="s">
        <v>4460</v>
      </c>
      <c r="C1931" t="s">
        <v>4226</v>
      </c>
      <c r="D1931" t="s">
        <v>293</v>
      </c>
      <c r="E1931" t="s">
        <v>284</v>
      </c>
      <c r="F1931" t="s">
        <v>85</v>
      </c>
      <c r="G1931" t="s">
        <v>401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C1931" s="180" t="str">
        <f t="shared" si="104"/>
        <v>840040-DTBLK-SM</v>
      </c>
      <c r="AD1931" s="181">
        <f>IF(B1931="NET","",IF(B1931="","",IFERROR(VLOOKUP(AC1931,EAN!$A:$B,2,FALSE),"MANGLER - MÅ OPPDATERE EAN-FANEN")))</f>
        <v>7048652184764</v>
      </c>
      <c r="AE1931" s="180">
        <f t="shared" si="105"/>
        <v>0</v>
      </c>
      <c r="AF1931" s="180">
        <f t="shared" si="106"/>
        <v>0</v>
      </c>
      <c r="AH1931" s="133" t="str">
        <f>IF(B1931="NET","",IFERROR(VLOOKUP(AD1931,'2) Order Form'!$W$9:$W$684,1,FALSE),"Ikke med I order form"))</f>
        <v>Ikke med I order form</v>
      </c>
    </row>
    <row r="1932" spans="1:34" x14ac:dyDescent="0.2">
      <c r="A1932">
        <v>840040</v>
      </c>
      <c r="B1932" t="s">
        <v>4460</v>
      </c>
      <c r="C1932" t="s">
        <v>4226</v>
      </c>
      <c r="D1932" t="s">
        <v>294</v>
      </c>
      <c r="E1932" t="s">
        <v>284</v>
      </c>
      <c r="F1932" t="s">
        <v>86</v>
      </c>
      <c r="G1932" t="s">
        <v>401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C1932" s="180" t="str">
        <f t="shared" si="104"/>
        <v>840040-DTBLK-ML</v>
      </c>
      <c r="AD1932" s="181">
        <f>IF(B1932="NET","",IF(B1932="","",IFERROR(VLOOKUP(AC1932,EAN!$A:$B,2,FALSE),"MANGLER - MÅ OPPDATERE EAN-FANEN")))</f>
        <v>7048652184757</v>
      </c>
      <c r="AE1932" s="180">
        <f t="shared" si="105"/>
        <v>0</v>
      </c>
      <c r="AF1932" s="180">
        <f t="shared" si="106"/>
        <v>0</v>
      </c>
      <c r="AH1932" s="133" t="str">
        <f>IF(B1932="NET","",IFERROR(VLOOKUP(AD1932,'2) Order Form'!$W$9:$W$684,1,FALSE),"Ikke med I order form"))</f>
        <v>Ikke med I order form</v>
      </c>
    </row>
    <row r="1933" spans="1:34" x14ac:dyDescent="0.2">
      <c r="A1933">
        <v>840040</v>
      </c>
      <c r="B1933" t="s">
        <v>4460</v>
      </c>
      <c r="C1933" t="s">
        <v>4226</v>
      </c>
      <c r="D1933" t="s">
        <v>421</v>
      </c>
      <c r="E1933" t="s">
        <v>422</v>
      </c>
      <c r="F1933" t="s">
        <v>85</v>
      </c>
      <c r="G1933" t="s">
        <v>128</v>
      </c>
      <c r="H1933">
        <v>54</v>
      </c>
      <c r="I1933">
        <v>54</v>
      </c>
      <c r="J1933">
        <v>54</v>
      </c>
      <c r="K1933">
        <v>54</v>
      </c>
      <c r="L1933">
        <v>54</v>
      </c>
      <c r="M1933">
        <v>54</v>
      </c>
      <c r="N1933">
        <v>54</v>
      </c>
      <c r="O1933">
        <v>54</v>
      </c>
      <c r="P1933">
        <v>54</v>
      </c>
      <c r="Q1933">
        <v>54</v>
      </c>
      <c r="R1933">
        <v>54</v>
      </c>
      <c r="S1933">
        <v>54</v>
      </c>
      <c r="T1933">
        <v>54</v>
      </c>
      <c r="U1933">
        <v>54</v>
      </c>
      <c r="V1933">
        <v>54</v>
      </c>
      <c r="W1933">
        <v>54</v>
      </c>
      <c r="X1933">
        <v>54</v>
      </c>
      <c r="Y1933">
        <v>54</v>
      </c>
      <c r="Z1933">
        <v>54</v>
      </c>
      <c r="AA1933">
        <v>54</v>
      </c>
      <c r="AC1933" s="180" t="str">
        <f t="shared" si="104"/>
        <v>840040-MEAME-SM</v>
      </c>
      <c r="AD1933" s="181">
        <f>IF(B1933="NET","",IF(B1933="","",IFERROR(VLOOKUP(AC1933,EAN!$A:$B,2,FALSE),"MANGLER - MÅ OPPDATERE EAN-FANEN")))</f>
        <v>7048652607546</v>
      </c>
      <c r="AE1933" s="180">
        <f t="shared" si="105"/>
        <v>54</v>
      </c>
      <c r="AF1933" s="180">
        <f t="shared" si="106"/>
        <v>54</v>
      </c>
      <c r="AH1933" s="133" t="str">
        <f>IF(B1933="NET","",IFERROR(VLOOKUP(AD1933,'2) Order Form'!$W$9:$W$684,1,FALSE),"Ikke med I order form"))</f>
        <v>Ikke med I order form</v>
      </c>
    </row>
    <row r="1934" spans="1:34" x14ac:dyDescent="0.2">
      <c r="A1934">
        <v>840040</v>
      </c>
      <c r="B1934" t="s">
        <v>4460</v>
      </c>
      <c r="C1934" t="s">
        <v>4226</v>
      </c>
      <c r="D1934" t="s">
        <v>423</v>
      </c>
      <c r="E1934" t="s">
        <v>422</v>
      </c>
      <c r="F1934" t="s">
        <v>86</v>
      </c>
      <c r="G1934" t="s">
        <v>128</v>
      </c>
      <c r="H1934">
        <v>10</v>
      </c>
      <c r="I1934">
        <v>10</v>
      </c>
      <c r="J1934">
        <v>10</v>
      </c>
      <c r="K1934">
        <v>10</v>
      </c>
      <c r="L1934">
        <v>10</v>
      </c>
      <c r="M1934">
        <v>10</v>
      </c>
      <c r="N1934">
        <v>10</v>
      </c>
      <c r="O1934">
        <v>10</v>
      </c>
      <c r="P1934">
        <v>10</v>
      </c>
      <c r="Q1934">
        <v>10</v>
      </c>
      <c r="R1934">
        <v>10</v>
      </c>
      <c r="S1934">
        <v>10</v>
      </c>
      <c r="T1934">
        <v>10</v>
      </c>
      <c r="U1934">
        <v>10</v>
      </c>
      <c r="V1934">
        <v>10</v>
      </c>
      <c r="W1934">
        <v>10</v>
      </c>
      <c r="X1934">
        <v>10</v>
      </c>
      <c r="Y1934">
        <v>10</v>
      </c>
      <c r="Z1934">
        <v>10</v>
      </c>
      <c r="AA1934">
        <v>10</v>
      </c>
      <c r="AC1934" s="180" t="str">
        <f t="shared" si="104"/>
        <v>840040-MEAME-ML</v>
      </c>
      <c r="AD1934" s="181">
        <f>IF(B1934="NET","",IF(B1934="","",IFERROR(VLOOKUP(AC1934,EAN!$A:$B,2,FALSE),"MANGLER - MÅ OPPDATERE EAN-FANEN")))</f>
        <v>7048652607539</v>
      </c>
      <c r="AE1934" s="180">
        <f t="shared" si="105"/>
        <v>10</v>
      </c>
      <c r="AF1934" s="180">
        <f t="shared" si="106"/>
        <v>10</v>
      </c>
      <c r="AH1934" s="133" t="str">
        <f>IF(B1934="NET","",IFERROR(VLOOKUP(AD1934,'2) Order Form'!$W$9:$W$684,1,FALSE),"Ikke med I order form"))</f>
        <v>Ikke med I order form</v>
      </c>
    </row>
    <row r="1935" spans="1:34" x14ac:dyDescent="0.2">
      <c r="A1935">
        <v>840040</v>
      </c>
      <c r="B1935" t="s">
        <v>4460</v>
      </c>
      <c r="C1935" t="s">
        <v>4226</v>
      </c>
      <c r="D1935" t="s">
        <v>2449</v>
      </c>
      <c r="E1935" t="s">
        <v>2450</v>
      </c>
      <c r="F1935" t="s">
        <v>85</v>
      </c>
      <c r="G1935" t="s">
        <v>128</v>
      </c>
      <c r="H1935">
        <v>3</v>
      </c>
      <c r="I1935">
        <v>3</v>
      </c>
      <c r="J1935">
        <v>3</v>
      </c>
      <c r="K1935">
        <v>3</v>
      </c>
      <c r="L1935">
        <v>3</v>
      </c>
      <c r="M1935">
        <v>3</v>
      </c>
      <c r="N1935">
        <v>3</v>
      </c>
      <c r="O1935">
        <v>3</v>
      </c>
      <c r="P1935">
        <v>3</v>
      </c>
      <c r="Q1935">
        <v>3</v>
      </c>
      <c r="R1935">
        <v>3</v>
      </c>
      <c r="S1935">
        <v>3</v>
      </c>
      <c r="T1935">
        <v>3</v>
      </c>
      <c r="U1935">
        <v>3</v>
      </c>
      <c r="V1935">
        <v>3</v>
      </c>
      <c r="W1935">
        <v>3</v>
      </c>
      <c r="X1935">
        <v>3</v>
      </c>
      <c r="Y1935">
        <v>3</v>
      </c>
      <c r="Z1935">
        <v>3</v>
      </c>
      <c r="AA1935">
        <v>3</v>
      </c>
      <c r="AC1935" s="180" t="str">
        <f t="shared" si="104"/>
        <v>840040-MFORE-SM</v>
      </c>
      <c r="AD1935" s="181">
        <f>IF(B1935="NET","",IF(B1935="","",IFERROR(VLOOKUP(AC1935,EAN!$A:$B,2,FALSE),"MANGLER - MÅ OPPDATERE EAN-FANEN")))</f>
        <v>7048652607560</v>
      </c>
      <c r="AE1935" s="180">
        <f t="shared" si="105"/>
        <v>3</v>
      </c>
      <c r="AF1935" s="180">
        <f t="shared" si="106"/>
        <v>3</v>
      </c>
      <c r="AH1935" s="133" t="str">
        <f>IF(B1935="NET","",IFERROR(VLOOKUP(AD1935,'2) Order Form'!$W$9:$W$684,1,FALSE),"Ikke med I order form"))</f>
        <v>Ikke med I order form</v>
      </c>
    </row>
    <row r="1936" spans="1:34" x14ac:dyDescent="0.2">
      <c r="A1936">
        <v>840040</v>
      </c>
      <c r="B1936" t="s">
        <v>4460</v>
      </c>
      <c r="C1936" t="s">
        <v>4226</v>
      </c>
      <c r="D1936" t="s">
        <v>2451</v>
      </c>
      <c r="E1936" t="s">
        <v>2450</v>
      </c>
      <c r="F1936" t="s">
        <v>86</v>
      </c>
      <c r="G1936" t="s">
        <v>128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C1936" s="180" t="str">
        <f t="shared" si="104"/>
        <v>840040-MFORE-ML</v>
      </c>
      <c r="AD1936" s="181">
        <f>IF(B1936="NET","",IF(B1936="","",IFERROR(VLOOKUP(AC1936,EAN!$A:$B,2,FALSE),"MANGLER - MÅ OPPDATERE EAN-FANEN")))</f>
        <v>7048652607553</v>
      </c>
      <c r="AE1936" s="180">
        <f t="shared" si="105"/>
        <v>0</v>
      </c>
      <c r="AF1936" s="180">
        <f t="shared" si="106"/>
        <v>0</v>
      </c>
      <c r="AH1936" s="133" t="str">
        <f>IF(B1936="NET","",IFERROR(VLOOKUP(AD1936,'2) Order Form'!$W$9:$W$684,1,FALSE),"Ikke med I order form"))</f>
        <v>Ikke med I order form</v>
      </c>
    </row>
    <row r="1937" spans="1:34" x14ac:dyDescent="0.2">
      <c r="A1937">
        <v>840040</v>
      </c>
      <c r="B1937" t="s">
        <v>4460</v>
      </c>
      <c r="C1937" t="s">
        <v>4226</v>
      </c>
      <c r="D1937" t="s">
        <v>181</v>
      </c>
      <c r="E1937" t="s">
        <v>97</v>
      </c>
      <c r="F1937" t="s">
        <v>85</v>
      </c>
      <c r="G1937" t="s">
        <v>401</v>
      </c>
      <c r="H1937">
        <v>105</v>
      </c>
      <c r="I1937">
        <v>105</v>
      </c>
      <c r="J1937">
        <v>105</v>
      </c>
      <c r="K1937">
        <v>105</v>
      </c>
      <c r="L1937">
        <v>105</v>
      </c>
      <c r="M1937">
        <v>105</v>
      </c>
      <c r="N1937">
        <v>105</v>
      </c>
      <c r="O1937">
        <v>105</v>
      </c>
      <c r="P1937">
        <v>105</v>
      </c>
      <c r="Q1937">
        <v>105</v>
      </c>
      <c r="R1937">
        <v>105</v>
      </c>
      <c r="S1937">
        <v>105</v>
      </c>
      <c r="T1937">
        <v>105</v>
      </c>
      <c r="U1937">
        <v>105</v>
      </c>
      <c r="V1937">
        <v>105</v>
      </c>
      <c r="W1937">
        <v>105</v>
      </c>
      <c r="X1937">
        <v>105</v>
      </c>
      <c r="Y1937">
        <v>105</v>
      </c>
      <c r="Z1937">
        <v>105</v>
      </c>
      <c r="AA1937">
        <v>105</v>
      </c>
      <c r="AC1937" s="180" t="str">
        <f t="shared" si="104"/>
        <v>840040-MOPRE-SM</v>
      </c>
      <c r="AD1937" s="181">
        <f>IF(B1937="NET","",IF(B1937="","",IFERROR(VLOOKUP(AC1937,EAN!$A:$B,2,FALSE),"MANGLER - MÅ OPPDATERE EAN-FANEN")))</f>
        <v>7048652184788</v>
      </c>
      <c r="AE1937" s="180">
        <f t="shared" si="105"/>
        <v>105</v>
      </c>
      <c r="AF1937" s="180">
        <f t="shared" si="106"/>
        <v>105</v>
      </c>
      <c r="AH1937" s="133" t="str">
        <f>IF(B1937="NET","",IFERROR(VLOOKUP(AD1937,'2) Order Form'!$W$9:$W$684,1,FALSE),"Ikke med I order form"))</f>
        <v>Ikke med I order form</v>
      </c>
    </row>
    <row r="1938" spans="1:34" x14ac:dyDescent="0.2">
      <c r="A1938">
        <v>840040</v>
      </c>
      <c r="B1938" t="s">
        <v>4460</v>
      </c>
      <c r="C1938" t="s">
        <v>4226</v>
      </c>
      <c r="D1938" t="s">
        <v>2459</v>
      </c>
      <c r="E1938" t="s">
        <v>97</v>
      </c>
      <c r="F1938" t="s">
        <v>86</v>
      </c>
      <c r="G1938" t="s">
        <v>401</v>
      </c>
      <c r="H1938">
        <v>185</v>
      </c>
      <c r="I1938">
        <v>185</v>
      </c>
      <c r="J1938">
        <v>185</v>
      </c>
      <c r="K1938">
        <v>185</v>
      </c>
      <c r="L1938">
        <v>185</v>
      </c>
      <c r="M1938">
        <v>185</v>
      </c>
      <c r="N1938">
        <v>185</v>
      </c>
      <c r="O1938">
        <v>185</v>
      </c>
      <c r="P1938">
        <v>185</v>
      </c>
      <c r="Q1938">
        <v>185</v>
      </c>
      <c r="R1938">
        <v>185</v>
      </c>
      <c r="S1938">
        <v>185</v>
      </c>
      <c r="T1938">
        <v>185</v>
      </c>
      <c r="U1938">
        <v>185</v>
      </c>
      <c r="V1938">
        <v>185</v>
      </c>
      <c r="W1938">
        <v>185</v>
      </c>
      <c r="X1938">
        <v>185</v>
      </c>
      <c r="Y1938">
        <v>185</v>
      </c>
      <c r="Z1938">
        <v>185</v>
      </c>
      <c r="AA1938">
        <v>185</v>
      </c>
      <c r="AC1938" s="180" t="str">
        <f t="shared" si="104"/>
        <v>840040-MOPRE-ML</v>
      </c>
      <c r="AD1938" s="181">
        <f>IF(B1938="NET","",IF(B1938="","",IFERROR(VLOOKUP(AC1938,EAN!$A:$B,2,FALSE),"MANGLER - MÅ OPPDATERE EAN-FANEN")))</f>
        <v>7048652184771</v>
      </c>
      <c r="AE1938" s="180">
        <f t="shared" si="105"/>
        <v>185</v>
      </c>
      <c r="AF1938" s="180">
        <f t="shared" si="106"/>
        <v>185</v>
      </c>
      <c r="AH1938" s="133" t="str">
        <f>IF(B1938="NET","",IFERROR(VLOOKUP(AD1938,'2) Order Form'!$W$9:$W$684,1,FALSE),"Ikke med I order form"))</f>
        <v>Ikke med I order form</v>
      </c>
    </row>
    <row r="1939" spans="1:34" x14ac:dyDescent="0.2">
      <c r="A1939">
        <v>840040</v>
      </c>
      <c r="B1939" t="s">
        <v>4460</v>
      </c>
      <c r="C1939" t="s">
        <v>4226</v>
      </c>
      <c r="D1939" t="s">
        <v>2455</v>
      </c>
      <c r="E1939" t="s">
        <v>210</v>
      </c>
      <c r="F1939" t="s">
        <v>85</v>
      </c>
      <c r="G1939" t="s">
        <v>128</v>
      </c>
      <c r="H1939">
        <v>93</v>
      </c>
      <c r="I1939">
        <v>93</v>
      </c>
      <c r="J1939">
        <v>93</v>
      </c>
      <c r="K1939">
        <v>93</v>
      </c>
      <c r="L1939">
        <v>93</v>
      </c>
      <c r="M1939">
        <v>93</v>
      </c>
      <c r="N1939">
        <v>93</v>
      </c>
      <c r="O1939">
        <v>93</v>
      </c>
      <c r="P1939">
        <v>93</v>
      </c>
      <c r="Q1939">
        <v>93</v>
      </c>
      <c r="R1939">
        <v>93</v>
      </c>
      <c r="S1939">
        <v>93</v>
      </c>
      <c r="T1939">
        <v>93</v>
      </c>
      <c r="U1939">
        <v>93</v>
      </c>
      <c r="V1939">
        <v>93</v>
      </c>
      <c r="W1939">
        <v>93</v>
      </c>
      <c r="X1939">
        <v>93</v>
      </c>
      <c r="Y1939">
        <v>93</v>
      </c>
      <c r="Z1939">
        <v>93</v>
      </c>
      <c r="AA1939">
        <v>93</v>
      </c>
      <c r="AC1939" s="180" t="str">
        <f t="shared" si="104"/>
        <v>840040-MSLGY-SM</v>
      </c>
      <c r="AD1939" s="181">
        <f>IF(B1939="NET","",IF(B1939="","",IFERROR(VLOOKUP(AC1939,EAN!$A:$B,2,FALSE),"MANGLER - MÅ OPPDATERE EAN-FANEN")))</f>
        <v>7048652607584</v>
      </c>
      <c r="AE1939" s="180">
        <f t="shared" si="105"/>
        <v>93</v>
      </c>
      <c r="AF1939" s="180">
        <f t="shared" si="106"/>
        <v>93</v>
      </c>
      <c r="AH1939" s="133" t="str">
        <f>IF(B1939="NET","",IFERROR(VLOOKUP(AD1939,'2) Order Form'!$W$9:$W$684,1,FALSE),"Ikke med I order form"))</f>
        <v>Ikke med I order form</v>
      </c>
    </row>
    <row r="1940" spans="1:34" x14ac:dyDescent="0.2">
      <c r="A1940">
        <v>840040</v>
      </c>
      <c r="B1940" t="s">
        <v>4460</v>
      </c>
      <c r="C1940" t="s">
        <v>4226</v>
      </c>
      <c r="D1940" t="s">
        <v>2456</v>
      </c>
      <c r="E1940" t="s">
        <v>210</v>
      </c>
      <c r="F1940" t="s">
        <v>86</v>
      </c>
      <c r="G1940" t="s">
        <v>128</v>
      </c>
      <c r="H1940">
        <v>81</v>
      </c>
      <c r="I1940">
        <v>81</v>
      </c>
      <c r="J1940">
        <v>81</v>
      </c>
      <c r="K1940">
        <v>81</v>
      </c>
      <c r="L1940">
        <v>81</v>
      </c>
      <c r="M1940">
        <v>81</v>
      </c>
      <c r="N1940">
        <v>81</v>
      </c>
      <c r="O1940">
        <v>81</v>
      </c>
      <c r="P1940">
        <v>81</v>
      </c>
      <c r="Q1940">
        <v>81</v>
      </c>
      <c r="R1940">
        <v>81</v>
      </c>
      <c r="S1940">
        <v>81</v>
      </c>
      <c r="T1940">
        <v>81</v>
      </c>
      <c r="U1940">
        <v>81</v>
      </c>
      <c r="V1940">
        <v>81</v>
      </c>
      <c r="W1940">
        <v>81</v>
      </c>
      <c r="X1940">
        <v>81</v>
      </c>
      <c r="Y1940">
        <v>81</v>
      </c>
      <c r="Z1940">
        <v>81</v>
      </c>
      <c r="AA1940">
        <v>81</v>
      </c>
      <c r="AC1940" s="180" t="str">
        <f t="shared" si="104"/>
        <v>840040-MSLGY-ML</v>
      </c>
      <c r="AD1940" s="181">
        <f>IF(B1940="NET","",IF(B1940="","",IFERROR(VLOOKUP(AC1940,EAN!$A:$B,2,FALSE),"MANGLER - MÅ OPPDATERE EAN-FANEN")))</f>
        <v>7048652607577</v>
      </c>
      <c r="AE1940" s="180">
        <f t="shared" si="105"/>
        <v>81</v>
      </c>
      <c r="AF1940" s="180">
        <f t="shared" si="106"/>
        <v>81</v>
      </c>
      <c r="AH1940" s="133" t="str">
        <f>IF(B1940="NET","",IFERROR(VLOOKUP(AD1940,'2) Order Form'!$W$9:$W$684,1,FALSE),"Ikke med I order form"))</f>
        <v>Ikke med I order form</v>
      </c>
    </row>
    <row r="1941" spans="1:34" x14ac:dyDescent="0.2">
      <c r="A1941" s="155">
        <v>840041</v>
      </c>
      <c r="B1941" t="s">
        <v>292</v>
      </c>
      <c r="H1941" s="155">
        <v>202137</v>
      </c>
      <c r="I1941" s="155">
        <v>202137</v>
      </c>
      <c r="J1941" s="155">
        <v>202137</v>
      </c>
      <c r="K1941" s="155">
        <v>202137</v>
      </c>
      <c r="L1941" s="155">
        <v>202137</v>
      </c>
      <c r="M1941" s="155">
        <v>202137</v>
      </c>
      <c r="N1941" s="155">
        <v>202137</v>
      </c>
      <c r="O1941" s="155">
        <v>202137</v>
      </c>
      <c r="P1941" s="155">
        <v>202137</v>
      </c>
      <c r="Q1941" s="155">
        <v>202137</v>
      </c>
      <c r="R1941" s="155">
        <v>202137</v>
      </c>
      <c r="S1941" s="155">
        <v>202137</v>
      </c>
      <c r="T1941" s="155">
        <v>202137</v>
      </c>
      <c r="U1941" s="155">
        <v>202137</v>
      </c>
      <c r="V1941" s="155">
        <v>202137</v>
      </c>
      <c r="W1941" s="155">
        <v>202137</v>
      </c>
      <c r="X1941" s="155">
        <v>202137</v>
      </c>
      <c r="Y1941" s="155">
        <v>202137</v>
      </c>
      <c r="Z1941" s="155">
        <v>202137</v>
      </c>
      <c r="AA1941" s="155">
        <v>202137</v>
      </c>
      <c r="AC1941" s="180" t="str">
        <f t="shared" si="104"/>
        <v>840041-</v>
      </c>
      <c r="AD1941" s="181" t="str">
        <f>IF(B1941="NET","",IF(B1941="","",IFERROR(VLOOKUP(AC1941,EAN!$A:$B,2,FALSE),"MANGLER - MÅ OPPDATERE EAN-FANEN")))</f>
        <v/>
      </c>
      <c r="AE1941" s="180">
        <f t="shared" si="105"/>
        <v>202137</v>
      </c>
      <c r="AF1941" s="180">
        <f t="shared" si="106"/>
        <v>202137</v>
      </c>
      <c r="AH1941" s="133" t="str">
        <f>IF(B1941="NET","",IFERROR(VLOOKUP(AD1941,'2) Order Form'!$W$9:$W$684,1,FALSE),"Ikke med I order form"))</f>
        <v/>
      </c>
    </row>
    <row r="1942" spans="1:34" x14ac:dyDescent="0.2">
      <c r="A1942">
        <v>840041</v>
      </c>
      <c r="B1942" t="s">
        <v>2460</v>
      </c>
      <c r="C1942" t="s">
        <v>4226</v>
      </c>
      <c r="D1942" t="s">
        <v>293</v>
      </c>
      <c r="E1942" t="s">
        <v>284</v>
      </c>
      <c r="F1942" t="s">
        <v>85</v>
      </c>
      <c r="G1942" t="s">
        <v>128</v>
      </c>
      <c r="H1942">
        <v>47</v>
      </c>
      <c r="I1942">
        <v>47</v>
      </c>
      <c r="J1942">
        <v>47</v>
      </c>
      <c r="K1942">
        <v>47</v>
      </c>
      <c r="L1942">
        <v>47</v>
      </c>
      <c r="M1942">
        <v>47</v>
      </c>
      <c r="N1942">
        <v>47</v>
      </c>
      <c r="O1942">
        <v>47</v>
      </c>
      <c r="P1942">
        <v>47</v>
      </c>
      <c r="Q1942">
        <v>47</v>
      </c>
      <c r="R1942">
        <v>47</v>
      </c>
      <c r="S1942">
        <v>47</v>
      </c>
      <c r="T1942">
        <v>47</v>
      </c>
      <c r="U1942">
        <v>47</v>
      </c>
      <c r="V1942">
        <v>47</v>
      </c>
      <c r="W1942">
        <v>47</v>
      </c>
      <c r="X1942">
        <v>47</v>
      </c>
      <c r="Y1942">
        <v>47</v>
      </c>
      <c r="Z1942">
        <v>47</v>
      </c>
      <c r="AA1942">
        <v>47</v>
      </c>
      <c r="AC1942" s="180" t="str">
        <f t="shared" si="104"/>
        <v>840041-DTBLK-SM</v>
      </c>
      <c r="AD1942" s="181">
        <f>IF(B1942="NET","",IF(B1942="","",IFERROR(VLOOKUP(AC1942,EAN!$A:$B,2,FALSE),"MANGLER - MÅ OPPDATERE EAN-FANEN")))</f>
        <v>7048652184818</v>
      </c>
      <c r="AE1942" s="180">
        <f t="shared" si="105"/>
        <v>47</v>
      </c>
      <c r="AF1942" s="180">
        <f t="shared" si="106"/>
        <v>47</v>
      </c>
      <c r="AH1942" s="133" t="str">
        <f>IF(B1942="NET","",IFERROR(VLOOKUP(AD1942,'2) Order Form'!$W$9:$W$684,1,FALSE),"Ikke med I order form"))</f>
        <v>Ikke med I order form</v>
      </c>
    </row>
    <row r="1943" spans="1:34" x14ac:dyDescent="0.2">
      <c r="A1943">
        <v>840041</v>
      </c>
      <c r="B1943" t="s">
        <v>2460</v>
      </c>
      <c r="C1943" t="s">
        <v>4226</v>
      </c>
      <c r="D1943" t="s">
        <v>294</v>
      </c>
      <c r="E1943" t="s">
        <v>284</v>
      </c>
      <c r="F1943" t="s">
        <v>86</v>
      </c>
      <c r="G1943" t="s">
        <v>128</v>
      </c>
      <c r="H1943">
        <v>22</v>
      </c>
      <c r="I1943">
        <v>22</v>
      </c>
      <c r="J1943">
        <v>22</v>
      </c>
      <c r="K1943">
        <v>22</v>
      </c>
      <c r="L1943">
        <v>22</v>
      </c>
      <c r="M1943">
        <v>22</v>
      </c>
      <c r="N1943">
        <v>22</v>
      </c>
      <c r="O1943">
        <v>22</v>
      </c>
      <c r="P1943">
        <v>22</v>
      </c>
      <c r="Q1943">
        <v>22</v>
      </c>
      <c r="R1943">
        <v>22</v>
      </c>
      <c r="S1943">
        <v>22</v>
      </c>
      <c r="T1943">
        <v>22</v>
      </c>
      <c r="U1943">
        <v>22</v>
      </c>
      <c r="V1943">
        <v>22</v>
      </c>
      <c r="W1943">
        <v>22</v>
      </c>
      <c r="X1943">
        <v>22</v>
      </c>
      <c r="Y1943">
        <v>22</v>
      </c>
      <c r="Z1943">
        <v>22</v>
      </c>
      <c r="AA1943">
        <v>22</v>
      </c>
      <c r="AC1943" s="180" t="str">
        <f t="shared" si="104"/>
        <v>840041-DTBLK-ML</v>
      </c>
      <c r="AD1943" s="181">
        <f>IF(B1943="NET","",IF(B1943="","",IFERROR(VLOOKUP(AC1943,EAN!$A:$B,2,FALSE),"MANGLER - MÅ OPPDATERE EAN-FANEN")))</f>
        <v>7048652184801</v>
      </c>
      <c r="AE1943" s="180">
        <f t="shared" si="105"/>
        <v>22</v>
      </c>
      <c r="AF1943" s="180">
        <f t="shared" si="106"/>
        <v>22</v>
      </c>
      <c r="AH1943" s="133" t="str">
        <f>IF(B1943="NET","",IFERROR(VLOOKUP(AD1943,'2) Order Form'!$W$9:$W$684,1,FALSE),"Ikke med I order form"))</f>
        <v>Ikke med I order form</v>
      </c>
    </row>
    <row r="1944" spans="1:34" x14ac:dyDescent="0.2">
      <c r="A1944">
        <v>840041</v>
      </c>
      <c r="B1944" t="s">
        <v>2460</v>
      </c>
      <c r="C1944" t="s">
        <v>4226</v>
      </c>
      <c r="D1944" t="s">
        <v>295</v>
      </c>
      <c r="E1944" t="s">
        <v>284</v>
      </c>
      <c r="F1944" t="s">
        <v>87</v>
      </c>
      <c r="G1944" t="s">
        <v>128</v>
      </c>
      <c r="H1944">
        <v>9</v>
      </c>
      <c r="I1944">
        <v>9</v>
      </c>
      <c r="J1944">
        <v>9</v>
      </c>
      <c r="K1944">
        <v>9</v>
      </c>
      <c r="L1944">
        <v>9</v>
      </c>
      <c r="M1944">
        <v>9</v>
      </c>
      <c r="N1944">
        <v>9</v>
      </c>
      <c r="O1944">
        <v>9</v>
      </c>
      <c r="P1944">
        <v>9</v>
      </c>
      <c r="Q1944">
        <v>9</v>
      </c>
      <c r="R1944">
        <v>9</v>
      </c>
      <c r="S1944">
        <v>9</v>
      </c>
      <c r="T1944">
        <v>9</v>
      </c>
      <c r="U1944">
        <v>9</v>
      </c>
      <c r="V1944">
        <v>9</v>
      </c>
      <c r="W1944">
        <v>9</v>
      </c>
      <c r="X1944">
        <v>9</v>
      </c>
      <c r="Y1944">
        <v>9</v>
      </c>
      <c r="Z1944">
        <v>9</v>
      </c>
      <c r="AA1944">
        <v>9</v>
      </c>
      <c r="AC1944" s="180" t="str">
        <f t="shared" si="104"/>
        <v>840041-DTBLK-LXL</v>
      </c>
      <c r="AD1944" s="181">
        <f>IF(B1944="NET","",IF(B1944="","",IFERROR(VLOOKUP(AC1944,EAN!$A:$B,2,FALSE),"MANGLER - MÅ OPPDATERE EAN-FANEN")))</f>
        <v>7048652184795</v>
      </c>
      <c r="AE1944" s="180">
        <f t="shared" si="105"/>
        <v>9</v>
      </c>
      <c r="AF1944" s="180">
        <f t="shared" si="106"/>
        <v>9</v>
      </c>
      <c r="AH1944" s="133" t="str">
        <f>IF(B1944="NET","",IFERROR(VLOOKUP(AD1944,'2) Order Form'!$W$9:$W$684,1,FALSE),"Ikke med I order form"))</f>
        <v>Ikke med I order form</v>
      </c>
    </row>
    <row r="1945" spans="1:34" x14ac:dyDescent="0.2">
      <c r="A1945">
        <v>840041</v>
      </c>
      <c r="B1945" t="s">
        <v>2460</v>
      </c>
      <c r="C1945" t="s">
        <v>4226</v>
      </c>
      <c r="D1945" t="s">
        <v>2461</v>
      </c>
      <c r="E1945" t="s">
        <v>284</v>
      </c>
      <c r="F1945" t="s">
        <v>2462</v>
      </c>
      <c r="G1945" t="s">
        <v>128</v>
      </c>
      <c r="H1945">
        <v>218</v>
      </c>
      <c r="I1945">
        <v>218</v>
      </c>
      <c r="J1945">
        <v>218</v>
      </c>
      <c r="K1945">
        <v>218</v>
      </c>
      <c r="L1945">
        <v>218</v>
      </c>
      <c r="M1945">
        <v>218</v>
      </c>
      <c r="N1945">
        <v>218</v>
      </c>
      <c r="O1945">
        <v>218</v>
      </c>
      <c r="P1945">
        <v>218</v>
      </c>
      <c r="Q1945">
        <v>218</v>
      </c>
      <c r="R1945">
        <v>218</v>
      </c>
      <c r="S1945">
        <v>218</v>
      </c>
      <c r="T1945">
        <v>218</v>
      </c>
      <c r="U1945">
        <v>218</v>
      </c>
      <c r="V1945">
        <v>218</v>
      </c>
      <c r="W1945">
        <v>218</v>
      </c>
      <c r="X1945">
        <v>218</v>
      </c>
      <c r="Y1945">
        <v>218</v>
      </c>
      <c r="Z1945">
        <v>218</v>
      </c>
      <c r="AA1945">
        <v>218</v>
      </c>
      <c r="AC1945" s="180" t="str">
        <f t="shared" si="104"/>
        <v>840041-DTBLK-XXL</v>
      </c>
      <c r="AD1945" s="181">
        <f>IF(B1945="NET","",IF(B1945="","",IFERROR(VLOOKUP(AC1945,EAN!$A:$B,2,FALSE),"MANGLER - MÅ OPPDATERE EAN-FANEN")))</f>
        <v>7048652184825</v>
      </c>
      <c r="AE1945" s="180">
        <f t="shared" si="105"/>
        <v>218</v>
      </c>
      <c r="AF1945" s="180">
        <f t="shared" si="106"/>
        <v>218</v>
      </c>
      <c r="AH1945" s="133" t="str">
        <f>IF(B1945="NET","",IFERROR(VLOOKUP(AD1945,'2) Order Form'!$W$9:$W$684,1,FALSE),"Ikke med I order form"))</f>
        <v>Ikke med I order form</v>
      </c>
    </row>
    <row r="1946" spans="1:34" x14ac:dyDescent="0.2">
      <c r="A1946">
        <v>840041</v>
      </c>
      <c r="B1946" t="s">
        <v>2460</v>
      </c>
      <c r="C1946" t="s">
        <v>4226</v>
      </c>
      <c r="D1946" t="s">
        <v>2463</v>
      </c>
      <c r="E1946" t="s">
        <v>2401</v>
      </c>
      <c r="F1946" t="s">
        <v>2462</v>
      </c>
      <c r="G1946" t="s">
        <v>128</v>
      </c>
      <c r="H1946">
        <v>2</v>
      </c>
      <c r="I1946">
        <v>2</v>
      </c>
      <c r="J1946">
        <v>2</v>
      </c>
      <c r="K1946">
        <v>2</v>
      </c>
      <c r="L1946">
        <v>2</v>
      </c>
      <c r="M1946">
        <v>2</v>
      </c>
      <c r="N1946">
        <v>2</v>
      </c>
      <c r="O1946">
        <v>2</v>
      </c>
      <c r="P1946">
        <v>2</v>
      </c>
      <c r="Q1946">
        <v>2</v>
      </c>
      <c r="R1946">
        <v>2</v>
      </c>
      <c r="S1946">
        <v>2</v>
      </c>
      <c r="T1946">
        <v>2</v>
      </c>
      <c r="U1946">
        <v>2</v>
      </c>
      <c r="V1946">
        <v>2</v>
      </c>
      <c r="W1946">
        <v>2</v>
      </c>
      <c r="X1946">
        <v>2</v>
      </c>
      <c r="Y1946">
        <v>2</v>
      </c>
      <c r="Z1946">
        <v>2</v>
      </c>
      <c r="AA1946">
        <v>2</v>
      </c>
      <c r="AC1946" s="180" t="str">
        <f t="shared" ref="AC1946:AC2009" si="107">CONCATENATE(A1946,"-",D1946)</f>
        <v>840041-MBBLU-XXL</v>
      </c>
      <c r="AD1946" s="181">
        <f>IF(B1946="NET","",IF(B1946="","",IFERROR(VLOOKUP(AC1946,EAN!$A:$B,2,FALSE),"MANGLER - MÅ OPPDATERE EAN-FANEN")))</f>
        <v>7048652712844</v>
      </c>
      <c r="AE1946" s="180">
        <f t="shared" si="105"/>
        <v>2</v>
      </c>
      <c r="AF1946" s="180">
        <f t="shared" si="106"/>
        <v>2</v>
      </c>
      <c r="AH1946" s="133" t="str">
        <f>IF(B1946="NET","",IFERROR(VLOOKUP(AD1946,'2) Order Form'!$W$9:$W$684,1,FALSE),"Ikke med I order form"))</f>
        <v>Ikke med I order form</v>
      </c>
    </row>
    <row r="1947" spans="1:34" x14ac:dyDescent="0.2">
      <c r="A1947">
        <v>840041</v>
      </c>
      <c r="B1947" t="s">
        <v>2460</v>
      </c>
      <c r="C1947" t="s">
        <v>4226</v>
      </c>
      <c r="D1947" t="s">
        <v>2400</v>
      </c>
      <c r="E1947" t="s">
        <v>2401</v>
      </c>
      <c r="F1947" t="s">
        <v>85</v>
      </c>
      <c r="G1947" t="s">
        <v>128</v>
      </c>
      <c r="H1947">
        <v>12</v>
      </c>
      <c r="I1947">
        <v>12</v>
      </c>
      <c r="J1947">
        <v>12</v>
      </c>
      <c r="K1947">
        <v>12</v>
      </c>
      <c r="L1947">
        <v>12</v>
      </c>
      <c r="M1947">
        <v>12</v>
      </c>
      <c r="N1947">
        <v>12</v>
      </c>
      <c r="O1947">
        <v>12</v>
      </c>
      <c r="P1947">
        <v>12</v>
      </c>
      <c r="Q1947">
        <v>12</v>
      </c>
      <c r="R1947">
        <v>12</v>
      </c>
      <c r="S1947">
        <v>12</v>
      </c>
      <c r="T1947">
        <v>12</v>
      </c>
      <c r="U1947">
        <v>12</v>
      </c>
      <c r="V1947">
        <v>12</v>
      </c>
      <c r="W1947">
        <v>12</v>
      </c>
      <c r="X1947">
        <v>12</v>
      </c>
      <c r="Y1947">
        <v>12</v>
      </c>
      <c r="Z1947">
        <v>12</v>
      </c>
      <c r="AA1947">
        <v>12</v>
      </c>
      <c r="AC1947" s="180" t="str">
        <f t="shared" si="107"/>
        <v>840041-MBBLU-SM</v>
      </c>
      <c r="AD1947" s="181">
        <f>IF(B1947="NET","",IF(B1947="","",IFERROR(VLOOKUP(AC1947,EAN!$A:$B,2,FALSE),"MANGLER - MÅ OPPDATERE EAN-FANEN")))</f>
        <v>7048652712837</v>
      </c>
      <c r="AE1947" s="180">
        <f t="shared" si="105"/>
        <v>12</v>
      </c>
      <c r="AF1947" s="180">
        <f t="shared" si="106"/>
        <v>12</v>
      </c>
      <c r="AH1947" s="133" t="str">
        <f>IF(B1947="NET","",IFERROR(VLOOKUP(AD1947,'2) Order Form'!$W$9:$W$684,1,FALSE),"Ikke med I order form"))</f>
        <v>Ikke med I order form</v>
      </c>
    </row>
    <row r="1948" spans="1:34" x14ac:dyDescent="0.2">
      <c r="A1948">
        <v>840041</v>
      </c>
      <c r="B1948" t="s">
        <v>2460</v>
      </c>
      <c r="C1948" t="s">
        <v>4226</v>
      </c>
      <c r="D1948" t="s">
        <v>2402</v>
      </c>
      <c r="E1948" t="s">
        <v>2401</v>
      </c>
      <c r="F1948" t="s">
        <v>86</v>
      </c>
      <c r="G1948" t="s">
        <v>128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C1948" s="180" t="str">
        <f t="shared" si="107"/>
        <v>840041-MBBLU-ML</v>
      </c>
      <c r="AD1948" s="181">
        <f>IF(B1948="NET","",IF(B1948="","",IFERROR(VLOOKUP(AC1948,EAN!$A:$B,2,FALSE),"MANGLER - MÅ OPPDATERE EAN-FANEN")))</f>
        <v>7048652712820</v>
      </c>
      <c r="AE1948" s="180">
        <f t="shared" si="105"/>
        <v>0</v>
      </c>
      <c r="AF1948" s="180">
        <f t="shared" si="106"/>
        <v>0</v>
      </c>
      <c r="AH1948" s="133" t="str">
        <f>IF(B1948="NET","",IFERROR(VLOOKUP(AD1948,'2) Order Form'!$W$9:$W$684,1,FALSE),"Ikke med I order form"))</f>
        <v>Ikke med I order form</v>
      </c>
    </row>
    <row r="1949" spans="1:34" x14ac:dyDescent="0.2">
      <c r="A1949">
        <v>840041</v>
      </c>
      <c r="B1949" t="s">
        <v>2460</v>
      </c>
      <c r="C1949" t="s">
        <v>4226</v>
      </c>
      <c r="D1949" t="s">
        <v>2403</v>
      </c>
      <c r="E1949" t="s">
        <v>2401</v>
      </c>
      <c r="F1949" t="s">
        <v>87</v>
      </c>
      <c r="G1949" t="s">
        <v>128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C1949" s="180" t="str">
        <f t="shared" si="107"/>
        <v>840041-MBBLU-LXL</v>
      </c>
      <c r="AD1949" s="181">
        <f>IF(B1949="NET","",IF(B1949="","",IFERROR(VLOOKUP(AC1949,EAN!$A:$B,2,FALSE),"MANGLER - MÅ OPPDATERE EAN-FANEN")))</f>
        <v>7048652712813</v>
      </c>
      <c r="AE1949" s="180">
        <f t="shared" si="105"/>
        <v>0</v>
      </c>
      <c r="AF1949" s="180">
        <f t="shared" si="106"/>
        <v>0</v>
      </c>
      <c r="AH1949" s="133" t="str">
        <f>IF(B1949="NET","",IFERROR(VLOOKUP(AD1949,'2) Order Form'!$W$9:$W$684,1,FALSE),"Ikke med I order form"))</f>
        <v>Ikke med I order form</v>
      </c>
    </row>
    <row r="1950" spans="1:34" x14ac:dyDescent="0.2">
      <c r="A1950">
        <v>840041</v>
      </c>
      <c r="B1950" t="s">
        <v>2460</v>
      </c>
      <c r="C1950" t="s">
        <v>4226</v>
      </c>
      <c r="D1950" t="s">
        <v>2464</v>
      </c>
      <c r="E1950" t="s">
        <v>2465</v>
      </c>
      <c r="F1950" t="s">
        <v>85</v>
      </c>
      <c r="G1950" t="s">
        <v>401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C1950" s="180" t="str">
        <f t="shared" si="107"/>
        <v>840041-MBBTA-SM</v>
      </c>
      <c r="AD1950" s="181">
        <f>IF(B1950="NET","",IF(B1950="","",IFERROR(VLOOKUP(AC1950,EAN!$A:$B,2,FALSE),"MANGLER - MÅ OPPDATERE EAN-FANEN")))</f>
        <v>7048652184856</v>
      </c>
      <c r="AE1950" s="180">
        <f t="shared" si="105"/>
        <v>0</v>
      </c>
      <c r="AF1950" s="180">
        <f t="shared" si="106"/>
        <v>0</v>
      </c>
      <c r="AH1950" s="133" t="str">
        <f>IF(B1950="NET","",IFERROR(VLOOKUP(AD1950,'2) Order Form'!$W$9:$W$684,1,FALSE),"Ikke med I order form"))</f>
        <v>Ikke med I order form</v>
      </c>
    </row>
    <row r="1951" spans="1:34" x14ac:dyDescent="0.2">
      <c r="A1951">
        <v>840041</v>
      </c>
      <c r="B1951" t="s">
        <v>2460</v>
      </c>
      <c r="C1951" t="s">
        <v>4226</v>
      </c>
      <c r="D1951" t="s">
        <v>2466</v>
      </c>
      <c r="E1951" t="s">
        <v>2465</v>
      </c>
      <c r="F1951" t="s">
        <v>86</v>
      </c>
      <c r="G1951" t="s">
        <v>401</v>
      </c>
      <c r="H1951">
        <v>1</v>
      </c>
      <c r="I1951">
        <v>1</v>
      </c>
      <c r="J1951">
        <v>1</v>
      </c>
      <c r="K1951">
        <v>1</v>
      </c>
      <c r="L1951">
        <v>1</v>
      </c>
      <c r="M1951">
        <v>1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C1951" s="180" t="str">
        <f t="shared" si="107"/>
        <v>840041-MBBTA-ML</v>
      </c>
      <c r="AD1951" s="181">
        <f>IF(B1951="NET","",IF(B1951="","",IFERROR(VLOOKUP(AC1951,EAN!$A:$B,2,FALSE),"MANGLER - MÅ OPPDATERE EAN-FANEN")))</f>
        <v>7048652184849</v>
      </c>
      <c r="AE1951" s="180">
        <f t="shared" si="105"/>
        <v>1</v>
      </c>
      <c r="AF1951" s="180">
        <f t="shared" si="106"/>
        <v>1</v>
      </c>
      <c r="AH1951" s="133" t="str">
        <f>IF(B1951="NET","",IFERROR(VLOOKUP(AD1951,'2) Order Form'!$W$9:$W$684,1,FALSE),"Ikke med I order form"))</f>
        <v>Ikke med I order form</v>
      </c>
    </row>
    <row r="1952" spans="1:34" x14ac:dyDescent="0.2">
      <c r="A1952">
        <v>840041</v>
      </c>
      <c r="B1952" t="s">
        <v>2460</v>
      </c>
      <c r="C1952" t="s">
        <v>4226</v>
      </c>
      <c r="D1952" t="s">
        <v>2467</v>
      </c>
      <c r="E1952" t="s">
        <v>2465</v>
      </c>
      <c r="F1952" t="s">
        <v>87</v>
      </c>
      <c r="G1952" t="s">
        <v>401</v>
      </c>
      <c r="H1952">
        <v>28</v>
      </c>
      <c r="I1952">
        <v>28</v>
      </c>
      <c r="J1952">
        <v>28</v>
      </c>
      <c r="K1952">
        <v>28</v>
      </c>
      <c r="L1952">
        <v>28</v>
      </c>
      <c r="M1952">
        <v>28</v>
      </c>
      <c r="N1952">
        <v>28</v>
      </c>
      <c r="O1952">
        <v>28</v>
      </c>
      <c r="P1952">
        <v>28</v>
      </c>
      <c r="Q1952">
        <v>28</v>
      </c>
      <c r="R1952">
        <v>28</v>
      </c>
      <c r="S1952">
        <v>28</v>
      </c>
      <c r="T1952">
        <v>28</v>
      </c>
      <c r="U1952">
        <v>28</v>
      </c>
      <c r="V1952">
        <v>28</v>
      </c>
      <c r="W1952">
        <v>28</v>
      </c>
      <c r="X1952">
        <v>28</v>
      </c>
      <c r="Y1952">
        <v>28</v>
      </c>
      <c r="Z1952">
        <v>28</v>
      </c>
      <c r="AA1952">
        <v>28</v>
      </c>
      <c r="AC1952" s="180" t="str">
        <f t="shared" si="107"/>
        <v>840041-MBBTA-LXL</v>
      </c>
      <c r="AD1952" s="181">
        <f>IF(B1952="NET","",IF(B1952="","",IFERROR(VLOOKUP(AC1952,EAN!$A:$B,2,FALSE),"MANGLER - MÅ OPPDATERE EAN-FANEN")))</f>
        <v>7048652184832</v>
      </c>
      <c r="AE1952" s="180">
        <f t="shared" si="105"/>
        <v>28</v>
      </c>
      <c r="AF1952" s="180">
        <f t="shared" si="106"/>
        <v>28</v>
      </c>
      <c r="AH1952" s="133" t="str">
        <f>IF(B1952="NET","",IFERROR(VLOOKUP(AD1952,'2) Order Form'!$W$9:$W$684,1,FALSE),"Ikke med I order form"))</f>
        <v>Ikke med I order form</v>
      </c>
    </row>
    <row r="1953" spans="1:34" x14ac:dyDescent="0.2">
      <c r="A1953">
        <v>840041</v>
      </c>
      <c r="B1953" t="s">
        <v>2460</v>
      </c>
      <c r="C1953" t="s">
        <v>4226</v>
      </c>
      <c r="D1953" t="s">
        <v>2468</v>
      </c>
      <c r="E1953" t="s">
        <v>2465</v>
      </c>
      <c r="F1953" t="s">
        <v>2462</v>
      </c>
      <c r="G1953" t="s">
        <v>401</v>
      </c>
      <c r="H1953">
        <v>26</v>
      </c>
      <c r="I1953">
        <v>26</v>
      </c>
      <c r="J1953">
        <v>26</v>
      </c>
      <c r="K1953">
        <v>26</v>
      </c>
      <c r="L1953">
        <v>26</v>
      </c>
      <c r="M1953">
        <v>26</v>
      </c>
      <c r="N1953">
        <v>26</v>
      </c>
      <c r="O1953">
        <v>26</v>
      </c>
      <c r="P1953">
        <v>26</v>
      </c>
      <c r="Q1953">
        <v>26</v>
      </c>
      <c r="R1953">
        <v>26</v>
      </c>
      <c r="S1953">
        <v>26</v>
      </c>
      <c r="T1953">
        <v>26</v>
      </c>
      <c r="U1953">
        <v>26</v>
      </c>
      <c r="V1953">
        <v>26</v>
      </c>
      <c r="W1953">
        <v>26</v>
      </c>
      <c r="X1953">
        <v>26</v>
      </c>
      <c r="Y1953">
        <v>26</v>
      </c>
      <c r="Z1953">
        <v>26</v>
      </c>
      <c r="AA1953">
        <v>26</v>
      </c>
      <c r="AC1953" s="180" t="str">
        <f t="shared" si="107"/>
        <v>840041-MBBTA-XXL</v>
      </c>
      <c r="AD1953" s="181">
        <f>IF(B1953="NET","",IF(B1953="","",IFERROR(VLOOKUP(AC1953,EAN!$A:$B,2,FALSE),"MANGLER - MÅ OPPDATERE EAN-FANEN")))</f>
        <v>7048652184863</v>
      </c>
      <c r="AE1953" s="180">
        <f t="shared" si="105"/>
        <v>26</v>
      </c>
      <c r="AF1953" s="180">
        <f t="shared" si="106"/>
        <v>26</v>
      </c>
      <c r="AH1953" s="133" t="str">
        <f>IF(B1953="NET","",IFERROR(VLOOKUP(AD1953,'2) Order Form'!$W$9:$W$684,1,FALSE),"Ikke med I order form"))</f>
        <v>Ikke med I order form</v>
      </c>
    </row>
    <row r="1954" spans="1:34" x14ac:dyDescent="0.2">
      <c r="A1954">
        <v>840041</v>
      </c>
      <c r="B1954" t="s">
        <v>2460</v>
      </c>
      <c r="C1954" t="s">
        <v>4226</v>
      </c>
      <c r="D1954" t="s">
        <v>2469</v>
      </c>
      <c r="E1954" t="s">
        <v>2470</v>
      </c>
      <c r="F1954" t="s">
        <v>2462</v>
      </c>
      <c r="G1954" t="s">
        <v>401</v>
      </c>
      <c r="H1954">
        <v>3</v>
      </c>
      <c r="I1954">
        <v>3</v>
      </c>
      <c r="J1954">
        <v>3</v>
      </c>
      <c r="K1954">
        <v>3</v>
      </c>
      <c r="L1954">
        <v>3</v>
      </c>
      <c r="M1954">
        <v>3</v>
      </c>
      <c r="N1954">
        <v>3</v>
      </c>
      <c r="O1954">
        <v>3</v>
      </c>
      <c r="P1954">
        <v>3</v>
      </c>
      <c r="Q1954">
        <v>3</v>
      </c>
      <c r="R1954">
        <v>3</v>
      </c>
      <c r="S1954">
        <v>3</v>
      </c>
      <c r="T1954">
        <v>3</v>
      </c>
      <c r="U1954">
        <v>3</v>
      </c>
      <c r="V1954">
        <v>3</v>
      </c>
      <c r="W1954">
        <v>3</v>
      </c>
      <c r="X1954">
        <v>3</v>
      </c>
      <c r="Y1954">
        <v>3</v>
      </c>
      <c r="Z1954">
        <v>3</v>
      </c>
      <c r="AA1954">
        <v>3</v>
      </c>
      <c r="AC1954" s="180" t="str">
        <f t="shared" si="107"/>
        <v>840041-MBGRY-XXL</v>
      </c>
      <c r="AD1954" s="181">
        <f>IF(B1954="NET","",IF(B1954="","",IFERROR(VLOOKUP(AC1954,EAN!$A:$B,2,FALSE),"MANGLER - MÅ OPPDATERE EAN-FANEN")))</f>
        <v>7048652606037</v>
      </c>
      <c r="AE1954" s="180">
        <f t="shared" si="105"/>
        <v>3</v>
      </c>
      <c r="AF1954" s="180">
        <f t="shared" si="106"/>
        <v>3</v>
      </c>
      <c r="AH1954" s="133" t="str">
        <f>IF(B1954="NET","",IFERROR(VLOOKUP(AD1954,'2) Order Form'!$W$9:$W$684,1,FALSE),"Ikke med I order form"))</f>
        <v>Ikke med I order form</v>
      </c>
    </row>
    <row r="1955" spans="1:34" x14ac:dyDescent="0.2">
      <c r="A1955">
        <v>840041</v>
      </c>
      <c r="B1955" t="s">
        <v>2460</v>
      </c>
      <c r="C1955" t="s">
        <v>4226</v>
      </c>
      <c r="D1955" t="s">
        <v>2471</v>
      </c>
      <c r="E1955" t="s">
        <v>2470</v>
      </c>
      <c r="F1955" t="s">
        <v>85</v>
      </c>
      <c r="G1955" t="s">
        <v>401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C1955" s="180" t="str">
        <f t="shared" si="107"/>
        <v>840041-MBGRY-SM</v>
      </c>
      <c r="AD1955" s="181">
        <f>IF(B1955="NET","",IF(B1955="","",IFERROR(VLOOKUP(AC1955,EAN!$A:$B,2,FALSE),"MANGLER - MÅ OPPDATERE EAN-FANEN")))</f>
        <v>7048652606020</v>
      </c>
      <c r="AE1955" s="180">
        <f t="shared" si="105"/>
        <v>0</v>
      </c>
      <c r="AF1955" s="180">
        <f t="shared" si="106"/>
        <v>0</v>
      </c>
      <c r="AH1955" s="133" t="str">
        <f>IF(B1955="NET","",IFERROR(VLOOKUP(AD1955,'2) Order Form'!$W$9:$W$684,1,FALSE),"Ikke med I order form"))</f>
        <v>Ikke med I order form</v>
      </c>
    </row>
    <row r="1956" spans="1:34" x14ac:dyDescent="0.2">
      <c r="A1956">
        <v>840041</v>
      </c>
      <c r="B1956" t="s">
        <v>2460</v>
      </c>
      <c r="C1956" t="s">
        <v>4226</v>
      </c>
      <c r="D1956" t="s">
        <v>2472</v>
      </c>
      <c r="E1956" t="s">
        <v>2470</v>
      </c>
      <c r="F1956" t="s">
        <v>86</v>
      </c>
      <c r="G1956" t="s">
        <v>401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C1956" s="180" t="str">
        <f t="shared" si="107"/>
        <v>840041-MBGRY-ML</v>
      </c>
      <c r="AD1956" s="181">
        <f>IF(B1956="NET","",IF(B1956="","",IFERROR(VLOOKUP(AC1956,EAN!$A:$B,2,FALSE),"MANGLER - MÅ OPPDATERE EAN-FANEN")))</f>
        <v>7048652606013</v>
      </c>
      <c r="AE1956" s="180">
        <f t="shared" si="105"/>
        <v>0</v>
      </c>
      <c r="AF1956" s="180">
        <f t="shared" si="106"/>
        <v>0</v>
      </c>
      <c r="AH1956" s="133" t="str">
        <f>IF(B1956="NET","",IFERROR(VLOOKUP(AD1956,'2) Order Form'!$W$9:$W$684,1,FALSE),"Ikke med I order form"))</f>
        <v>Ikke med I order form</v>
      </c>
    </row>
    <row r="1957" spans="1:34" x14ac:dyDescent="0.2">
      <c r="A1957">
        <v>840041</v>
      </c>
      <c r="B1957" t="s">
        <v>2460</v>
      </c>
      <c r="C1957" t="s">
        <v>4226</v>
      </c>
      <c r="D1957" t="s">
        <v>2473</v>
      </c>
      <c r="E1957" t="s">
        <v>2470</v>
      </c>
      <c r="F1957" t="s">
        <v>87</v>
      </c>
      <c r="G1957" t="s">
        <v>401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C1957" s="180" t="str">
        <f t="shared" si="107"/>
        <v>840041-MBGRY-LXL</v>
      </c>
      <c r="AD1957" s="181">
        <f>IF(B1957="NET","",IF(B1957="","",IFERROR(VLOOKUP(AC1957,EAN!$A:$B,2,FALSE),"MANGLER - MÅ OPPDATERE EAN-FANEN")))</f>
        <v>7048652606006</v>
      </c>
      <c r="AE1957" s="180">
        <f t="shared" si="105"/>
        <v>0</v>
      </c>
      <c r="AF1957" s="180">
        <f t="shared" si="106"/>
        <v>0</v>
      </c>
      <c r="AH1957" s="133" t="str">
        <f>IF(B1957="NET","",IFERROR(VLOOKUP(AD1957,'2) Order Form'!$W$9:$W$684,1,FALSE),"Ikke med I order form"))</f>
        <v>Ikke med I order form</v>
      </c>
    </row>
    <row r="1958" spans="1:34" x14ac:dyDescent="0.2">
      <c r="A1958">
        <v>840041</v>
      </c>
      <c r="B1958" t="s">
        <v>2460</v>
      </c>
      <c r="C1958" t="s">
        <v>4226</v>
      </c>
      <c r="D1958" t="s">
        <v>2474</v>
      </c>
      <c r="E1958" t="s">
        <v>422</v>
      </c>
      <c r="F1958" t="s">
        <v>2462</v>
      </c>
      <c r="G1958" t="s">
        <v>401</v>
      </c>
      <c r="H1958">
        <v>47</v>
      </c>
      <c r="I1958">
        <v>47</v>
      </c>
      <c r="J1958">
        <v>47</v>
      </c>
      <c r="K1958">
        <v>47</v>
      </c>
      <c r="L1958">
        <v>47</v>
      </c>
      <c r="M1958">
        <v>47</v>
      </c>
      <c r="N1958">
        <v>47</v>
      </c>
      <c r="O1958">
        <v>47</v>
      </c>
      <c r="P1958">
        <v>47</v>
      </c>
      <c r="Q1958">
        <v>47</v>
      </c>
      <c r="R1958">
        <v>47</v>
      </c>
      <c r="S1958">
        <v>47</v>
      </c>
      <c r="T1958">
        <v>47</v>
      </c>
      <c r="U1958">
        <v>47</v>
      </c>
      <c r="V1958">
        <v>47</v>
      </c>
      <c r="W1958">
        <v>47</v>
      </c>
      <c r="X1958">
        <v>47</v>
      </c>
      <c r="Y1958">
        <v>47</v>
      </c>
      <c r="Z1958">
        <v>47</v>
      </c>
      <c r="AA1958">
        <v>47</v>
      </c>
      <c r="AC1958" s="180" t="str">
        <f t="shared" si="107"/>
        <v>840041-MEAME-XXL</v>
      </c>
      <c r="AD1958" s="181">
        <f>IF(B1958="NET","",IF(B1958="","",IFERROR(VLOOKUP(AC1958,EAN!$A:$B,2,FALSE),"MANGLER - MÅ OPPDATERE EAN-FANEN")))</f>
        <v>7048652606075</v>
      </c>
      <c r="AE1958" s="180">
        <f t="shared" si="105"/>
        <v>47</v>
      </c>
      <c r="AF1958" s="180">
        <f t="shared" si="106"/>
        <v>47</v>
      </c>
      <c r="AH1958" s="133" t="str">
        <f>IF(B1958="NET","",IFERROR(VLOOKUP(AD1958,'2) Order Form'!$W$9:$W$684,1,FALSE),"Ikke med I order form"))</f>
        <v>Ikke med I order form</v>
      </c>
    </row>
    <row r="1959" spans="1:34" x14ac:dyDescent="0.2">
      <c r="A1959">
        <v>840041</v>
      </c>
      <c r="B1959" t="s">
        <v>2460</v>
      </c>
      <c r="C1959" t="s">
        <v>4226</v>
      </c>
      <c r="D1959" t="s">
        <v>421</v>
      </c>
      <c r="E1959" t="s">
        <v>422</v>
      </c>
      <c r="F1959" t="s">
        <v>85</v>
      </c>
      <c r="G1959" t="s">
        <v>401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C1959" s="180" t="str">
        <f t="shared" si="107"/>
        <v>840041-MEAME-SM</v>
      </c>
      <c r="AD1959" s="181">
        <f>IF(B1959="NET","",IF(B1959="","",IFERROR(VLOOKUP(AC1959,EAN!$A:$B,2,FALSE),"MANGLER - MÅ OPPDATERE EAN-FANEN")))</f>
        <v>7048652606068</v>
      </c>
      <c r="AE1959" s="180">
        <f t="shared" si="105"/>
        <v>0</v>
      </c>
      <c r="AF1959" s="180">
        <f t="shared" si="106"/>
        <v>0</v>
      </c>
      <c r="AH1959" s="133" t="str">
        <f>IF(B1959="NET","",IFERROR(VLOOKUP(AD1959,'2) Order Form'!$W$9:$W$684,1,FALSE),"Ikke med I order form"))</f>
        <v>Ikke med I order form</v>
      </c>
    </row>
    <row r="1960" spans="1:34" x14ac:dyDescent="0.2">
      <c r="A1960">
        <v>840041</v>
      </c>
      <c r="B1960" t="s">
        <v>2460</v>
      </c>
      <c r="C1960" t="s">
        <v>4226</v>
      </c>
      <c r="D1960" t="s">
        <v>423</v>
      </c>
      <c r="E1960" t="s">
        <v>422</v>
      </c>
      <c r="F1960" t="s">
        <v>86</v>
      </c>
      <c r="G1960" t="s">
        <v>401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C1960" s="180" t="str">
        <f t="shared" si="107"/>
        <v>840041-MEAME-ML</v>
      </c>
      <c r="AD1960" s="181">
        <f>IF(B1960="NET","",IF(B1960="","",IFERROR(VLOOKUP(AC1960,EAN!$A:$B,2,FALSE),"MANGLER - MÅ OPPDATERE EAN-FANEN")))</f>
        <v>7048652606051</v>
      </c>
      <c r="AE1960" s="180">
        <f t="shared" si="105"/>
        <v>0</v>
      </c>
      <c r="AF1960" s="180">
        <f t="shared" si="106"/>
        <v>0</v>
      </c>
      <c r="AH1960" s="133" t="str">
        <f>IF(B1960="NET","",IFERROR(VLOOKUP(AD1960,'2) Order Form'!$W$9:$W$684,1,FALSE),"Ikke med I order form"))</f>
        <v>Ikke med I order form</v>
      </c>
    </row>
    <row r="1961" spans="1:34" x14ac:dyDescent="0.2">
      <c r="A1961">
        <v>840041</v>
      </c>
      <c r="B1961" t="s">
        <v>2460</v>
      </c>
      <c r="C1961" t="s">
        <v>4226</v>
      </c>
      <c r="D1961" t="s">
        <v>424</v>
      </c>
      <c r="E1961" t="s">
        <v>422</v>
      </c>
      <c r="F1961" t="s">
        <v>87</v>
      </c>
      <c r="G1961" t="s">
        <v>401</v>
      </c>
      <c r="H1961">
        <v>13</v>
      </c>
      <c r="I1961">
        <v>13</v>
      </c>
      <c r="J1961">
        <v>13</v>
      </c>
      <c r="K1961">
        <v>13</v>
      </c>
      <c r="L1961">
        <v>13</v>
      </c>
      <c r="M1961">
        <v>13</v>
      </c>
      <c r="N1961">
        <v>13</v>
      </c>
      <c r="O1961">
        <v>13</v>
      </c>
      <c r="P1961">
        <v>13</v>
      </c>
      <c r="Q1961">
        <v>13</v>
      </c>
      <c r="R1961">
        <v>13</v>
      </c>
      <c r="S1961">
        <v>13</v>
      </c>
      <c r="T1961">
        <v>13</v>
      </c>
      <c r="U1961">
        <v>13</v>
      </c>
      <c r="V1961">
        <v>13</v>
      </c>
      <c r="W1961">
        <v>13</v>
      </c>
      <c r="X1961">
        <v>13</v>
      </c>
      <c r="Y1961">
        <v>13</v>
      </c>
      <c r="Z1961">
        <v>13</v>
      </c>
      <c r="AA1961">
        <v>13</v>
      </c>
      <c r="AC1961" s="180" t="str">
        <f t="shared" si="107"/>
        <v>840041-MEAME-LXL</v>
      </c>
      <c r="AD1961" s="181">
        <f>IF(B1961="NET","",IF(B1961="","",IFERROR(VLOOKUP(AC1961,EAN!$A:$B,2,FALSE),"MANGLER - MÅ OPPDATERE EAN-FANEN")))</f>
        <v>7048652606044</v>
      </c>
      <c r="AE1961" s="180">
        <f t="shared" si="105"/>
        <v>13</v>
      </c>
      <c r="AF1961" s="180">
        <f t="shared" si="106"/>
        <v>13</v>
      </c>
      <c r="AH1961" s="133" t="str">
        <f>IF(B1961="NET","",IFERROR(VLOOKUP(AD1961,'2) Order Form'!$W$9:$W$684,1,FALSE),"Ikke med I order form"))</f>
        <v>Ikke med I order form</v>
      </c>
    </row>
    <row r="1962" spans="1:34" x14ac:dyDescent="0.2">
      <c r="A1962">
        <v>840041</v>
      </c>
      <c r="B1962" t="s">
        <v>2460</v>
      </c>
      <c r="C1962" t="s">
        <v>4226</v>
      </c>
      <c r="D1962" t="s">
        <v>2438</v>
      </c>
      <c r="E1962" t="s">
        <v>2439</v>
      </c>
      <c r="F1962" t="s">
        <v>85</v>
      </c>
      <c r="G1962" t="s">
        <v>401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C1962" s="180" t="str">
        <f t="shared" si="107"/>
        <v>840041-MFBLU-SM</v>
      </c>
      <c r="AD1962" s="181">
        <f>IF(B1962="NET","",IF(B1962="","",IFERROR(VLOOKUP(AC1962,EAN!$A:$B,2,FALSE),"MANGLER - MÅ OPPDATERE EAN-FANEN")))</f>
        <v>7048652184894</v>
      </c>
      <c r="AE1962" s="180">
        <f t="shared" si="105"/>
        <v>0</v>
      </c>
      <c r="AF1962" s="180">
        <f t="shared" si="106"/>
        <v>0</v>
      </c>
      <c r="AH1962" s="133" t="str">
        <f>IF(B1962="NET","",IFERROR(VLOOKUP(AD1962,'2) Order Form'!$W$9:$W$684,1,FALSE),"Ikke med I order form"))</f>
        <v>Ikke med I order form</v>
      </c>
    </row>
    <row r="1963" spans="1:34" x14ac:dyDescent="0.2">
      <c r="A1963">
        <v>840041</v>
      </c>
      <c r="B1963" t="s">
        <v>2460</v>
      </c>
      <c r="C1963" t="s">
        <v>4226</v>
      </c>
      <c r="D1963" t="s">
        <v>2440</v>
      </c>
      <c r="E1963" t="s">
        <v>2439</v>
      </c>
      <c r="F1963" t="s">
        <v>86</v>
      </c>
      <c r="G1963" t="s">
        <v>401</v>
      </c>
      <c r="H1963">
        <v>8</v>
      </c>
      <c r="I1963">
        <v>8</v>
      </c>
      <c r="J1963">
        <v>8</v>
      </c>
      <c r="K1963">
        <v>8</v>
      </c>
      <c r="L1963">
        <v>8</v>
      </c>
      <c r="M1963">
        <v>8</v>
      </c>
      <c r="N1963">
        <v>8</v>
      </c>
      <c r="O1963">
        <v>8</v>
      </c>
      <c r="P1963">
        <v>8</v>
      </c>
      <c r="Q1963">
        <v>8</v>
      </c>
      <c r="R1963">
        <v>8</v>
      </c>
      <c r="S1963">
        <v>8</v>
      </c>
      <c r="T1963">
        <v>8</v>
      </c>
      <c r="U1963">
        <v>8</v>
      </c>
      <c r="V1963">
        <v>8</v>
      </c>
      <c r="W1963">
        <v>8</v>
      </c>
      <c r="X1963">
        <v>8</v>
      </c>
      <c r="Y1963">
        <v>8</v>
      </c>
      <c r="Z1963">
        <v>8</v>
      </c>
      <c r="AA1963">
        <v>8</v>
      </c>
      <c r="AC1963" s="180" t="str">
        <f t="shared" si="107"/>
        <v>840041-MFBLU-ML</v>
      </c>
      <c r="AD1963" s="181">
        <f>IF(B1963="NET","",IF(B1963="","",IFERROR(VLOOKUP(AC1963,EAN!$A:$B,2,FALSE),"MANGLER - MÅ OPPDATERE EAN-FANEN")))</f>
        <v>7048652184887</v>
      </c>
      <c r="AE1963" s="180">
        <f t="shared" si="105"/>
        <v>8</v>
      </c>
      <c r="AF1963" s="180">
        <f t="shared" si="106"/>
        <v>8</v>
      </c>
      <c r="AH1963" s="133" t="str">
        <f>IF(B1963="NET","",IFERROR(VLOOKUP(AD1963,'2) Order Form'!$W$9:$W$684,1,FALSE),"Ikke med I order form"))</f>
        <v>Ikke med I order form</v>
      </c>
    </row>
    <row r="1964" spans="1:34" x14ac:dyDescent="0.2">
      <c r="A1964">
        <v>840041</v>
      </c>
      <c r="B1964" t="s">
        <v>2460</v>
      </c>
      <c r="C1964" t="s">
        <v>4226</v>
      </c>
      <c r="D1964" t="s">
        <v>2441</v>
      </c>
      <c r="E1964" t="s">
        <v>2439</v>
      </c>
      <c r="F1964" t="s">
        <v>87</v>
      </c>
      <c r="G1964" t="s">
        <v>401</v>
      </c>
      <c r="H1964">
        <v>1</v>
      </c>
      <c r="I1964">
        <v>1</v>
      </c>
      <c r="J1964">
        <v>1</v>
      </c>
      <c r="K1964">
        <v>1</v>
      </c>
      <c r="L1964">
        <v>1</v>
      </c>
      <c r="M1964">
        <v>1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C1964" s="180" t="str">
        <f t="shared" si="107"/>
        <v>840041-MFBLU-LXL</v>
      </c>
      <c r="AD1964" s="181">
        <f>IF(B1964="NET","",IF(B1964="","",IFERROR(VLOOKUP(AC1964,EAN!$A:$B,2,FALSE),"MANGLER - MÅ OPPDATERE EAN-FANEN")))</f>
        <v>7048652184870</v>
      </c>
      <c r="AE1964" s="180">
        <f t="shared" si="105"/>
        <v>1</v>
      </c>
      <c r="AF1964" s="180">
        <f t="shared" si="106"/>
        <v>1</v>
      </c>
      <c r="AH1964" s="133" t="str">
        <f>IF(B1964="NET","",IFERROR(VLOOKUP(AD1964,'2) Order Form'!$W$9:$W$684,1,FALSE),"Ikke med I order form"))</f>
        <v>Ikke med I order form</v>
      </c>
    </row>
    <row r="1965" spans="1:34" x14ac:dyDescent="0.2">
      <c r="A1965">
        <v>840041</v>
      </c>
      <c r="B1965" t="s">
        <v>2460</v>
      </c>
      <c r="C1965" t="s">
        <v>4226</v>
      </c>
      <c r="D1965" t="s">
        <v>2475</v>
      </c>
      <c r="E1965" t="s">
        <v>2439</v>
      </c>
      <c r="F1965" t="s">
        <v>2462</v>
      </c>
      <c r="G1965" t="s">
        <v>401</v>
      </c>
      <c r="H1965">
        <v>30</v>
      </c>
      <c r="I1965">
        <v>30</v>
      </c>
      <c r="J1965">
        <v>30</v>
      </c>
      <c r="K1965">
        <v>30</v>
      </c>
      <c r="L1965">
        <v>30</v>
      </c>
      <c r="M1965">
        <v>30</v>
      </c>
      <c r="N1965">
        <v>30</v>
      </c>
      <c r="O1965">
        <v>30</v>
      </c>
      <c r="P1965">
        <v>30</v>
      </c>
      <c r="Q1965">
        <v>30</v>
      </c>
      <c r="R1965">
        <v>30</v>
      </c>
      <c r="S1965">
        <v>30</v>
      </c>
      <c r="T1965">
        <v>30</v>
      </c>
      <c r="U1965">
        <v>30</v>
      </c>
      <c r="V1965">
        <v>30</v>
      </c>
      <c r="W1965">
        <v>30</v>
      </c>
      <c r="X1965">
        <v>30</v>
      </c>
      <c r="Y1965">
        <v>30</v>
      </c>
      <c r="Z1965">
        <v>30</v>
      </c>
      <c r="AA1965">
        <v>30</v>
      </c>
      <c r="AC1965" s="180" t="str">
        <f t="shared" si="107"/>
        <v>840041-MFBLU-XXL</v>
      </c>
      <c r="AD1965" s="181">
        <f>IF(B1965="NET","",IF(B1965="","",IFERROR(VLOOKUP(AC1965,EAN!$A:$B,2,FALSE),"MANGLER - MÅ OPPDATERE EAN-FANEN")))</f>
        <v>7048652184900</v>
      </c>
      <c r="AE1965" s="180">
        <f t="shared" si="105"/>
        <v>30</v>
      </c>
      <c r="AF1965" s="180">
        <f t="shared" si="106"/>
        <v>30</v>
      </c>
      <c r="AH1965" s="133" t="str">
        <f>IF(B1965="NET","",IFERROR(VLOOKUP(AD1965,'2) Order Form'!$W$9:$W$684,1,FALSE),"Ikke med I order form"))</f>
        <v>Ikke med I order form</v>
      </c>
    </row>
    <row r="1966" spans="1:34" x14ac:dyDescent="0.2">
      <c r="A1966">
        <v>840041</v>
      </c>
      <c r="B1966" t="s">
        <v>2460</v>
      </c>
      <c r="C1966" t="s">
        <v>4226</v>
      </c>
      <c r="D1966" t="s">
        <v>2476</v>
      </c>
      <c r="E1966" t="s">
        <v>2450</v>
      </c>
      <c r="F1966" t="s">
        <v>2462</v>
      </c>
      <c r="G1966" t="s">
        <v>401</v>
      </c>
      <c r="H1966">
        <v>128</v>
      </c>
      <c r="I1966">
        <v>128</v>
      </c>
      <c r="J1966">
        <v>128</v>
      </c>
      <c r="K1966">
        <v>128</v>
      </c>
      <c r="L1966">
        <v>128</v>
      </c>
      <c r="M1966">
        <v>128</v>
      </c>
      <c r="N1966">
        <v>128</v>
      </c>
      <c r="O1966">
        <v>128</v>
      </c>
      <c r="P1966">
        <v>128</v>
      </c>
      <c r="Q1966">
        <v>128</v>
      </c>
      <c r="R1966">
        <v>128</v>
      </c>
      <c r="S1966">
        <v>128</v>
      </c>
      <c r="T1966">
        <v>128</v>
      </c>
      <c r="U1966">
        <v>128</v>
      </c>
      <c r="V1966">
        <v>128</v>
      </c>
      <c r="W1966">
        <v>128</v>
      </c>
      <c r="X1966">
        <v>128</v>
      </c>
      <c r="Y1966">
        <v>128</v>
      </c>
      <c r="Z1966">
        <v>128</v>
      </c>
      <c r="AA1966">
        <v>128</v>
      </c>
      <c r="AC1966" s="180" t="str">
        <f t="shared" si="107"/>
        <v>840041-MFORE-XXL</v>
      </c>
      <c r="AD1966" s="181">
        <f>IF(B1966="NET","",IF(B1966="","",IFERROR(VLOOKUP(AC1966,EAN!$A:$B,2,FALSE),"MANGLER - MÅ OPPDATERE EAN-FANEN")))</f>
        <v>7048652606112</v>
      </c>
      <c r="AE1966" s="180">
        <f t="shared" si="105"/>
        <v>128</v>
      </c>
      <c r="AF1966" s="180">
        <f t="shared" si="106"/>
        <v>128</v>
      </c>
      <c r="AH1966" s="133" t="str">
        <f>IF(B1966="NET","",IFERROR(VLOOKUP(AD1966,'2) Order Form'!$W$9:$W$684,1,FALSE),"Ikke med I order form"))</f>
        <v>Ikke med I order form</v>
      </c>
    </row>
    <row r="1967" spans="1:34" x14ac:dyDescent="0.2">
      <c r="A1967">
        <v>840041</v>
      </c>
      <c r="B1967" t="s">
        <v>2460</v>
      </c>
      <c r="C1967" t="s">
        <v>4226</v>
      </c>
      <c r="D1967" t="s">
        <v>2449</v>
      </c>
      <c r="E1967" t="s">
        <v>2450</v>
      </c>
      <c r="F1967" t="s">
        <v>85</v>
      </c>
      <c r="G1967" t="s">
        <v>401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C1967" s="180" t="str">
        <f t="shared" si="107"/>
        <v>840041-MFORE-SM</v>
      </c>
      <c r="AD1967" s="181">
        <f>IF(B1967="NET","",IF(B1967="","",IFERROR(VLOOKUP(AC1967,EAN!$A:$B,2,FALSE),"MANGLER - MÅ OPPDATERE EAN-FANEN")))</f>
        <v>7048652606105</v>
      </c>
      <c r="AE1967" s="180">
        <f t="shared" si="105"/>
        <v>0</v>
      </c>
      <c r="AF1967" s="180">
        <f t="shared" si="106"/>
        <v>0</v>
      </c>
      <c r="AH1967" s="133" t="str">
        <f>IF(B1967="NET","",IFERROR(VLOOKUP(AD1967,'2) Order Form'!$W$9:$W$684,1,FALSE),"Ikke med I order form"))</f>
        <v>Ikke med I order form</v>
      </c>
    </row>
    <row r="1968" spans="1:34" x14ac:dyDescent="0.2">
      <c r="A1968">
        <v>840041</v>
      </c>
      <c r="B1968" t="s">
        <v>2460</v>
      </c>
      <c r="C1968" t="s">
        <v>4226</v>
      </c>
      <c r="D1968" t="s">
        <v>2451</v>
      </c>
      <c r="E1968" t="s">
        <v>2450</v>
      </c>
      <c r="F1968" t="s">
        <v>86</v>
      </c>
      <c r="G1968" t="s">
        <v>401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C1968" s="180" t="str">
        <f t="shared" si="107"/>
        <v>840041-MFORE-ML</v>
      </c>
      <c r="AD1968" s="181">
        <f>IF(B1968="NET","",IF(B1968="","",IFERROR(VLOOKUP(AC1968,EAN!$A:$B,2,FALSE),"MANGLER - MÅ OPPDATERE EAN-FANEN")))</f>
        <v>7048652606099</v>
      </c>
      <c r="AE1968" s="180">
        <f t="shared" si="105"/>
        <v>0</v>
      </c>
      <c r="AF1968" s="180">
        <f t="shared" si="106"/>
        <v>0</v>
      </c>
      <c r="AH1968" s="133" t="str">
        <f>IF(B1968="NET","",IFERROR(VLOOKUP(AD1968,'2) Order Form'!$W$9:$W$684,1,FALSE),"Ikke med I order form"))</f>
        <v>Ikke med I order form</v>
      </c>
    </row>
    <row r="1969" spans="1:34" x14ac:dyDescent="0.2">
      <c r="A1969">
        <v>840041</v>
      </c>
      <c r="B1969" t="s">
        <v>2460</v>
      </c>
      <c r="C1969" t="s">
        <v>4226</v>
      </c>
      <c r="D1969" t="s">
        <v>2477</v>
      </c>
      <c r="E1969" t="s">
        <v>2450</v>
      </c>
      <c r="F1969" t="s">
        <v>87</v>
      </c>
      <c r="G1969" t="s">
        <v>401</v>
      </c>
      <c r="H1969">
        <v>51</v>
      </c>
      <c r="I1969">
        <v>51</v>
      </c>
      <c r="J1969">
        <v>51</v>
      </c>
      <c r="K1969">
        <v>51</v>
      </c>
      <c r="L1969">
        <v>51</v>
      </c>
      <c r="M1969">
        <v>51</v>
      </c>
      <c r="N1969">
        <v>51</v>
      </c>
      <c r="O1969">
        <v>51</v>
      </c>
      <c r="P1969">
        <v>51</v>
      </c>
      <c r="Q1969">
        <v>51</v>
      </c>
      <c r="R1969">
        <v>51</v>
      </c>
      <c r="S1969">
        <v>51</v>
      </c>
      <c r="T1969">
        <v>51</v>
      </c>
      <c r="U1969">
        <v>51</v>
      </c>
      <c r="V1969">
        <v>51</v>
      </c>
      <c r="W1969">
        <v>51</v>
      </c>
      <c r="X1969">
        <v>51</v>
      </c>
      <c r="Y1969">
        <v>51</v>
      </c>
      <c r="Z1969">
        <v>51</v>
      </c>
      <c r="AA1969">
        <v>51</v>
      </c>
      <c r="AC1969" s="180" t="str">
        <f t="shared" si="107"/>
        <v>840041-MFORE-LXL</v>
      </c>
      <c r="AD1969" s="181">
        <f>IF(B1969="NET","",IF(B1969="","",IFERROR(VLOOKUP(AC1969,EAN!$A:$B,2,FALSE),"MANGLER - MÅ OPPDATERE EAN-FANEN")))</f>
        <v>7048652606082</v>
      </c>
      <c r="AE1969" s="180">
        <f t="shared" si="105"/>
        <v>51</v>
      </c>
      <c r="AF1969" s="180">
        <f t="shared" si="106"/>
        <v>51</v>
      </c>
      <c r="AH1969" s="133" t="str">
        <f>IF(B1969="NET","",IFERROR(VLOOKUP(AD1969,'2) Order Form'!$W$9:$W$684,1,FALSE),"Ikke med I order form"))</f>
        <v>Ikke med I order form</v>
      </c>
    </row>
    <row r="1970" spans="1:34" x14ac:dyDescent="0.2">
      <c r="A1970">
        <v>840041</v>
      </c>
      <c r="B1970" t="s">
        <v>2460</v>
      </c>
      <c r="C1970" t="s">
        <v>4226</v>
      </c>
      <c r="D1970" t="s">
        <v>2478</v>
      </c>
      <c r="E1970" t="s">
        <v>2413</v>
      </c>
      <c r="F1970" t="s">
        <v>2462</v>
      </c>
      <c r="G1970" t="s">
        <v>401</v>
      </c>
      <c r="H1970">
        <v>37</v>
      </c>
      <c r="I1970">
        <v>37</v>
      </c>
      <c r="J1970">
        <v>37</v>
      </c>
      <c r="K1970">
        <v>37</v>
      </c>
      <c r="L1970">
        <v>37</v>
      </c>
      <c r="M1970">
        <v>37</v>
      </c>
      <c r="N1970">
        <v>37</v>
      </c>
      <c r="O1970">
        <v>37</v>
      </c>
      <c r="P1970">
        <v>37</v>
      </c>
      <c r="Q1970">
        <v>37</v>
      </c>
      <c r="R1970">
        <v>37</v>
      </c>
      <c r="S1970">
        <v>37</v>
      </c>
      <c r="T1970">
        <v>37</v>
      </c>
      <c r="U1970">
        <v>37</v>
      </c>
      <c r="V1970">
        <v>37</v>
      </c>
      <c r="W1970">
        <v>37</v>
      </c>
      <c r="X1970">
        <v>37</v>
      </c>
      <c r="Y1970">
        <v>37</v>
      </c>
      <c r="Z1970">
        <v>37</v>
      </c>
      <c r="AA1970">
        <v>37</v>
      </c>
      <c r="AC1970" s="180" t="str">
        <f t="shared" si="107"/>
        <v>840041-MLRED-XXL</v>
      </c>
      <c r="AD1970" s="181">
        <f>IF(B1970="NET","",IF(B1970="","",IFERROR(VLOOKUP(AC1970,EAN!$A:$B,2,FALSE),"MANGLER - MÅ OPPDATERE EAN-FANEN")))</f>
        <v>7048652606150</v>
      </c>
      <c r="AE1970" s="180">
        <f t="shared" si="105"/>
        <v>37</v>
      </c>
      <c r="AF1970" s="180">
        <f t="shared" si="106"/>
        <v>37</v>
      </c>
      <c r="AH1970" s="133" t="str">
        <f>IF(B1970="NET","",IFERROR(VLOOKUP(AD1970,'2) Order Form'!$W$9:$W$684,1,FALSE),"Ikke med I order form"))</f>
        <v>Ikke med I order form</v>
      </c>
    </row>
    <row r="1971" spans="1:34" x14ac:dyDescent="0.2">
      <c r="A1971">
        <v>840041</v>
      </c>
      <c r="B1971" t="s">
        <v>2460</v>
      </c>
      <c r="C1971" t="s">
        <v>4226</v>
      </c>
      <c r="D1971" t="s">
        <v>2412</v>
      </c>
      <c r="E1971" t="s">
        <v>2413</v>
      </c>
      <c r="F1971" t="s">
        <v>85</v>
      </c>
      <c r="G1971" t="s">
        <v>401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C1971" s="180" t="str">
        <f t="shared" si="107"/>
        <v>840041-MLRED-SM</v>
      </c>
      <c r="AD1971" s="181">
        <f>IF(B1971="NET","",IF(B1971="","",IFERROR(VLOOKUP(AC1971,EAN!$A:$B,2,FALSE),"MANGLER - MÅ OPPDATERE EAN-FANEN")))</f>
        <v>7048652606143</v>
      </c>
      <c r="AE1971" s="180">
        <f t="shared" si="105"/>
        <v>0</v>
      </c>
      <c r="AF1971" s="180">
        <f t="shared" si="106"/>
        <v>0</v>
      </c>
      <c r="AH1971" s="133" t="str">
        <f>IF(B1971="NET","",IFERROR(VLOOKUP(AD1971,'2) Order Form'!$W$9:$W$684,1,FALSE),"Ikke med I order form"))</f>
        <v>Ikke med I order form</v>
      </c>
    </row>
    <row r="1972" spans="1:34" x14ac:dyDescent="0.2">
      <c r="A1972">
        <v>840041</v>
      </c>
      <c r="B1972" t="s">
        <v>2460</v>
      </c>
      <c r="C1972" t="s">
        <v>4226</v>
      </c>
      <c r="D1972" t="s">
        <v>2414</v>
      </c>
      <c r="E1972" t="s">
        <v>2413</v>
      </c>
      <c r="F1972" t="s">
        <v>86</v>
      </c>
      <c r="G1972" t="s">
        <v>401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C1972" s="180" t="str">
        <f t="shared" si="107"/>
        <v>840041-MLRED-ML</v>
      </c>
      <c r="AD1972" s="181">
        <f>IF(B1972="NET","",IF(B1972="","",IFERROR(VLOOKUP(AC1972,EAN!$A:$B,2,FALSE),"MANGLER - MÅ OPPDATERE EAN-FANEN")))</f>
        <v>7048652606136</v>
      </c>
      <c r="AE1972" s="180">
        <f t="shared" si="105"/>
        <v>0</v>
      </c>
      <c r="AF1972" s="180">
        <f t="shared" si="106"/>
        <v>0</v>
      </c>
      <c r="AH1972" s="133" t="str">
        <f>IF(B1972="NET","",IFERROR(VLOOKUP(AD1972,'2) Order Form'!$W$9:$W$684,1,FALSE),"Ikke med I order form"))</f>
        <v>Ikke med I order form</v>
      </c>
    </row>
    <row r="1973" spans="1:34" x14ac:dyDescent="0.2">
      <c r="A1973">
        <v>840041</v>
      </c>
      <c r="B1973" t="s">
        <v>2460</v>
      </c>
      <c r="C1973" t="s">
        <v>4226</v>
      </c>
      <c r="D1973" t="s">
        <v>2415</v>
      </c>
      <c r="E1973" t="s">
        <v>2413</v>
      </c>
      <c r="F1973" t="s">
        <v>87</v>
      </c>
      <c r="G1973" t="s">
        <v>401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C1973" s="180" t="str">
        <f t="shared" si="107"/>
        <v>840041-MLRED-LXL</v>
      </c>
      <c r="AD1973" s="181">
        <f>IF(B1973="NET","",IF(B1973="","",IFERROR(VLOOKUP(AC1973,EAN!$A:$B,2,FALSE),"MANGLER - MÅ OPPDATERE EAN-FANEN")))</f>
        <v>7048652606129</v>
      </c>
      <c r="AE1973" s="180">
        <f t="shared" si="105"/>
        <v>0</v>
      </c>
      <c r="AF1973" s="180">
        <f t="shared" si="106"/>
        <v>0</v>
      </c>
      <c r="AH1973" s="133" t="str">
        <f>IF(B1973="NET","",IFERROR(VLOOKUP(AD1973,'2) Order Form'!$W$9:$W$684,1,FALSE),"Ikke med I order form"))</f>
        <v>Ikke med I order form</v>
      </c>
    </row>
    <row r="1974" spans="1:34" x14ac:dyDescent="0.2">
      <c r="A1974">
        <v>840041</v>
      </c>
      <c r="B1974" t="s">
        <v>2460</v>
      </c>
      <c r="C1974" t="s">
        <v>4226</v>
      </c>
      <c r="D1974" t="s">
        <v>2479</v>
      </c>
      <c r="E1974" t="s">
        <v>2421</v>
      </c>
      <c r="F1974" t="s">
        <v>2462</v>
      </c>
      <c r="G1974" t="s">
        <v>128</v>
      </c>
      <c r="H1974">
        <v>2</v>
      </c>
      <c r="I1974">
        <v>2</v>
      </c>
      <c r="J1974">
        <v>2</v>
      </c>
      <c r="K1974">
        <v>2</v>
      </c>
      <c r="L1974">
        <v>2</v>
      </c>
      <c r="M1974">
        <v>2</v>
      </c>
      <c r="N1974">
        <v>2</v>
      </c>
      <c r="O1974">
        <v>2</v>
      </c>
      <c r="P1974">
        <v>2</v>
      </c>
      <c r="Q1974">
        <v>2</v>
      </c>
      <c r="R1974">
        <v>2</v>
      </c>
      <c r="S1974">
        <v>2</v>
      </c>
      <c r="T1974">
        <v>2</v>
      </c>
      <c r="U1974">
        <v>2</v>
      </c>
      <c r="V1974">
        <v>2</v>
      </c>
      <c r="W1974">
        <v>2</v>
      </c>
      <c r="X1974">
        <v>2</v>
      </c>
      <c r="Y1974">
        <v>2</v>
      </c>
      <c r="Z1974">
        <v>2</v>
      </c>
      <c r="AA1974">
        <v>2</v>
      </c>
      <c r="AC1974" s="180" t="str">
        <f t="shared" si="107"/>
        <v>840041-MOLME-XXL</v>
      </c>
      <c r="AD1974" s="181">
        <f>IF(B1974="NET","",IF(B1974="","",IFERROR(VLOOKUP(AC1974,EAN!$A:$B,2,FALSE),"MANGLER - MÅ OPPDATERE EAN-FANEN")))</f>
        <v>7048652712882</v>
      </c>
      <c r="AE1974" s="180">
        <f t="shared" si="105"/>
        <v>2</v>
      </c>
      <c r="AF1974" s="180">
        <f t="shared" si="106"/>
        <v>2</v>
      </c>
      <c r="AH1974" s="133" t="str">
        <f>IF(B1974="NET","",IFERROR(VLOOKUP(AD1974,'2) Order Form'!$W$9:$W$684,1,FALSE),"Ikke med I order form"))</f>
        <v>Ikke med I order form</v>
      </c>
    </row>
    <row r="1975" spans="1:34" x14ac:dyDescent="0.2">
      <c r="A1975">
        <v>840041</v>
      </c>
      <c r="B1975" t="s">
        <v>2460</v>
      </c>
      <c r="C1975" t="s">
        <v>4226</v>
      </c>
      <c r="D1975" t="s">
        <v>2420</v>
      </c>
      <c r="E1975" t="s">
        <v>2421</v>
      </c>
      <c r="F1975" t="s">
        <v>85</v>
      </c>
      <c r="G1975" t="s">
        <v>128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C1975" s="180" t="str">
        <f t="shared" si="107"/>
        <v>840041-MOLME-SM</v>
      </c>
      <c r="AD1975" s="181">
        <f>IF(B1975="NET","",IF(B1975="","",IFERROR(VLOOKUP(AC1975,EAN!$A:$B,2,FALSE),"MANGLER - MÅ OPPDATERE EAN-FANEN")))</f>
        <v>7048652712875</v>
      </c>
      <c r="AE1975" s="180">
        <f t="shared" si="105"/>
        <v>0</v>
      </c>
      <c r="AF1975" s="180">
        <f t="shared" si="106"/>
        <v>0</v>
      </c>
      <c r="AH1975" s="133" t="str">
        <f>IF(B1975="NET","",IFERROR(VLOOKUP(AD1975,'2) Order Form'!$W$9:$W$684,1,FALSE),"Ikke med I order form"))</f>
        <v>Ikke med I order form</v>
      </c>
    </row>
    <row r="1976" spans="1:34" x14ac:dyDescent="0.2">
      <c r="A1976">
        <v>840041</v>
      </c>
      <c r="B1976" t="s">
        <v>2460</v>
      </c>
      <c r="C1976" t="s">
        <v>4226</v>
      </c>
      <c r="D1976" t="s">
        <v>2422</v>
      </c>
      <c r="E1976" t="s">
        <v>2421</v>
      </c>
      <c r="F1976" t="s">
        <v>86</v>
      </c>
      <c r="G1976" t="s">
        <v>128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C1976" s="180" t="str">
        <f t="shared" si="107"/>
        <v>840041-MOLME-ML</v>
      </c>
      <c r="AD1976" s="181">
        <f>IF(B1976="NET","",IF(B1976="","",IFERROR(VLOOKUP(AC1976,EAN!$A:$B,2,FALSE),"MANGLER - MÅ OPPDATERE EAN-FANEN")))</f>
        <v>7048652712868</v>
      </c>
      <c r="AE1976" s="180">
        <f t="shared" si="105"/>
        <v>0</v>
      </c>
      <c r="AF1976" s="180">
        <f t="shared" si="106"/>
        <v>0</v>
      </c>
      <c r="AH1976" s="133" t="str">
        <f>IF(B1976="NET","",IFERROR(VLOOKUP(AD1976,'2) Order Form'!$W$9:$W$684,1,FALSE),"Ikke med I order form"))</f>
        <v>Ikke med I order form</v>
      </c>
    </row>
    <row r="1977" spans="1:34" x14ac:dyDescent="0.2">
      <c r="A1977">
        <v>840041</v>
      </c>
      <c r="B1977" t="s">
        <v>2460</v>
      </c>
      <c r="C1977" t="s">
        <v>4226</v>
      </c>
      <c r="D1977" t="s">
        <v>2423</v>
      </c>
      <c r="E1977" t="s">
        <v>2421</v>
      </c>
      <c r="F1977" t="s">
        <v>87</v>
      </c>
      <c r="G1977" t="s">
        <v>128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C1977" s="180" t="str">
        <f t="shared" si="107"/>
        <v>840041-MOLME-LXL</v>
      </c>
      <c r="AD1977" s="181">
        <f>IF(B1977="NET","",IF(B1977="","",IFERROR(VLOOKUP(AC1977,EAN!$A:$B,2,FALSE),"MANGLER - MÅ OPPDATERE EAN-FANEN")))</f>
        <v>7048652712851</v>
      </c>
      <c r="AE1977" s="180">
        <f t="shared" si="105"/>
        <v>0</v>
      </c>
      <c r="AF1977" s="180">
        <f t="shared" si="106"/>
        <v>0</v>
      </c>
      <c r="AH1977" s="133" t="str">
        <f>IF(B1977="NET","",IFERROR(VLOOKUP(AD1977,'2) Order Form'!$W$9:$W$684,1,FALSE),"Ikke med I order form"))</f>
        <v>Ikke med I order form</v>
      </c>
    </row>
    <row r="1978" spans="1:34" x14ac:dyDescent="0.2">
      <c r="A1978">
        <v>840041</v>
      </c>
      <c r="B1978" t="s">
        <v>2460</v>
      </c>
      <c r="C1978" t="s">
        <v>4226</v>
      </c>
      <c r="D1978" t="s">
        <v>2480</v>
      </c>
      <c r="E1978" t="s">
        <v>208</v>
      </c>
      <c r="F1978" t="s">
        <v>2462</v>
      </c>
      <c r="G1978" t="s">
        <v>401</v>
      </c>
      <c r="H1978">
        <v>36</v>
      </c>
      <c r="I1978">
        <v>36</v>
      </c>
      <c r="J1978">
        <v>36</v>
      </c>
      <c r="K1978">
        <v>36</v>
      </c>
      <c r="L1978">
        <v>36</v>
      </c>
      <c r="M1978">
        <v>36</v>
      </c>
      <c r="N1978">
        <v>36</v>
      </c>
      <c r="O1978">
        <v>36</v>
      </c>
      <c r="P1978">
        <v>36</v>
      </c>
      <c r="Q1978">
        <v>36</v>
      </c>
      <c r="R1978">
        <v>36</v>
      </c>
      <c r="S1978">
        <v>36</v>
      </c>
      <c r="T1978">
        <v>36</v>
      </c>
      <c r="U1978">
        <v>36</v>
      </c>
      <c r="V1978">
        <v>36</v>
      </c>
      <c r="W1978">
        <v>36</v>
      </c>
      <c r="X1978">
        <v>36</v>
      </c>
      <c r="Y1978">
        <v>36</v>
      </c>
      <c r="Z1978">
        <v>36</v>
      </c>
      <c r="AA1978">
        <v>36</v>
      </c>
      <c r="AC1978" s="180" t="str">
        <f t="shared" si="107"/>
        <v>840041-MSBMC-XXL</v>
      </c>
      <c r="AD1978" s="181">
        <f>IF(B1978="NET","",IF(B1978="","",IFERROR(VLOOKUP(AC1978,EAN!$A:$B,2,FALSE),"MANGLER - MÅ OPPDATERE EAN-FANEN")))</f>
        <v>7048652606198</v>
      </c>
      <c r="AE1978" s="180">
        <f t="shared" si="105"/>
        <v>36</v>
      </c>
      <c r="AF1978" s="180">
        <f t="shared" si="106"/>
        <v>36</v>
      </c>
      <c r="AH1978" s="133" t="str">
        <f>IF(B1978="NET","",IFERROR(VLOOKUP(AD1978,'2) Order Form'!$W$9:$W$684,1,FALSE),"Ikke med I order form"))</f>
        <v>Ikke med I order form</v>
      </c>
    </row>
    <row r="1979" spans="1:34" x14ac:dyDescent="0.2">
      <c r="A1979">
        <v>840041</v>
      </c>
      <c r="B1979" t="s">
        <v>2460</v>
      </c>
      <c r="C1979" t="s">
        <v>4226</v>
      </c>
      <c r="D1979" t="s">
        <v>229</v>
      </c>
      <c r="E1979" t="s">
        <v>208</v>
      </c>
      <c r="F1979" t="s">
        <v>85</v>
      </c>
      <c r="G1979" t="s">
        <v>401</v>
      </c>
      <c r="H1979">
        <v>17</v>
      </c>
      <c r="I1979">
        <v>17</v>
      </c>
      <c r="J1979">
        <v>17</v>
      </c>
      <c r="K1979">
        <v>17</v>
      </c>
      <c r="L1979">
        <v>17</v>
      </c>
      <c r="M1979">
        <v>17</v>
      </c>
      <c r="N1979">
        <v>17</v>
      </c>
      <c r="O1979">
        <v>17</v>
      </c>
      <c r="P1979">
        <v>17</v>
      </c>
      <c r="Q1979">
        <v>17</v>
      </c>
      <c r="R1979">
        <v>17</v>
      </c>
      <c r="S1979">
        <v>17</v>
      </c>
      <c r="T1979">
        <v>17</v>
      </c>
      <c r="U1979">
        <v>17</v>
      </c>
      <c r="V1979">
        <v>17</v>
      </c>
      <c r="W1979">
        <v>17</v>
      </c>
      <c r="X1979">
        <v>17</v>
      </c>
      <c r="Y1979">
        <v>17</v>
      </c>
      <c r="Z1979">
        <v>17</v>
      </c>
      <c r="AA1979">
        <v>17</v>
      </c>
      <c r="AC1979" s="180" t="str">
        <f t="shared" si="107"/>
        <v>840041-MSBMC-SM</v>
      </c>
      <c r="AD1979" s="181">
        <f>IF(B1979="NET","",IF(B1979="","",IFERROR(VLOOKUP(AC1979,EAN!$A:$B,2,FALSE),"MANGLER - MÅ OPPDATERE EAN-FANEN")))</f>
        <v>7048652606181</v>
      </c>
      <c r="AE1979" s="180">
        <f t="shared" si="105"/>
        <v>17</v>
      </c>
      <c r="AF1979" s="180">
        <f t="shared" si="106"/>
        <v>17</v>
      </c>
      <c r="AH1979" s="133" t="str">
        <f>IF(B1979="NET","",IFERROR(VLOOKUP(AD1979,'2) Order Form'!$W$9:$W$684,1,FALSE),"Ikke med I order form"))</f>
        <v>Ikke med I order form</v>
      </c>
    </row>
    <row r="1980" spans="1:34" x14ac:dyDescent="0.2">
      <c r="A1980">
        <v>840041</v>
      </c>
      <c r="B1980" t="s">
        <v>2460</v>
      </c>
      <c r="C1980" t="s">
        <v>4226</v>
      </c>
      <c r="D1980" t="s">
        <v>230</v>
      </c>
      <c r="E1980" t="s">
        <v>208</v>
      </c>
      <c r="F1980" t="s">
        <v>86</v>
      </c>
      <c r="G1980" t="s">
        <v>401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C1980" s="180" t="str">
        <f t="shared" si="107"/>
        <v>840041-MSBMC-ML</v>
      </c>
      <c r="AD1980" s="181">
        <f>IF(B1980="NET","",IF(B1980="","",IFERROR(VLOOKUP(AC1980,EAN!$A:$B,2,FALSE),"MANGLER - MÅ OPPDATERE EAN-FANEN")))</f>
        <v>7048652606174</v>
      </c>
      <c r="AE1980" s="180">
        <f t="shared" si="105"/>
        <v>0</v>
      </c>
      <c r="AF1980" s="180">
        <f t="shared" si="106"/>
        <v>0</v>
      </c>
      <c r="AH1980" s="133" t="str">
        <f>IF(B1980="NET","",IFERROR(VLOOKUP(AD1980,'2) Order Form'!$W$9:$W$684,1,FALSE),"Ikke med I order form"))</f>
        <v>Ikke med I order form</v>
      </c>
    </row>
    <row r="1981" spans="1:34" x14ac:dyDescent="0.2">
      <c r="A1981">
        <v>840041</v>
      </c>
      <c r="B1981" t="s">
        <v>2460</v>
      </c>
      <c r="C1981" t="s">
        <v>4226</v>
      </c>
      <c r="D1981" t="s">
        <v>231</v>
      </c>
      <c r="E1981" t="s">
        <v>208</v>
      </c>
      <c r="F1981" t="s">
        <v>87</v>
      </c>
      <c r="G1981" t="s">
        <v>401</v>
      </c>
      <c r="H1981">
        <v>2</v>
      </c>
      <c r="I1981">
        <v>2</v>
      </c>
      <c r="J1981">
        <v>2</v>
      </c>
      <c r="K1981">
        <v>2</v>
      </c>
      <c r="L1981">
        <v>2</v>
      </c>
      <c r="M1981">
        <v>2</v>
      </c>
      <c r="N1981">
        <v>2</v>
      </c>
      <c r="O1981">
        <v>2</v>
      </c>
      <c r="P1981">
        <v>2</v>
      </c>
      <c r="Q1981">
        <v>2</v>
      </c>
      <c r="R1981">
        <v>2</v>
      </c>
      <c r="S1981">
        <v>2</v>
      </c>
      <c r="T1981">
        <v>2</v>
      </c>
      <c r="U1981">
        <v>2</v>
      </c>
      <c r="V1981">
        <v>2</v>
      </c>
      <c r="W1981">
        <v>2</v>
      </c>
      <c r="X1981">
        <v>2</v>
      </c>
      <c r="Y1981">
        <v>2</v>
      </c>
      <c r="Z1981">
        <v>2</v>
      </c>
      <c r="AA1981">
        <v>2</v>
      </c>
      <c r="AC1981" s="180" t="str">
        <f t="shared" si="107"/>
        <v>840041-MSBMC-LXL</v>
      </c>
      <c r="AD1981" s="181">
        <f>IF(B1981="NET","",IF(B1981="","",IFERROR(VLOOKUP(AC1981,EAN!$A:$B,2,FALSE),"MANGLER - MÅ OPPDATERE EAN-FANEN")))</f>
        <v>7048652606167</v>
      </c>
      <c r="AE1981" s="180">
        <f t="shared" si="105"/>
        <v>2</v>
      </c>
      <c r="AF1981" s="180">
        <f t="shared" si="106"/>
        <v>2</v>
      </c>
      <c r="AH1981" s="133" t="str">
        <f>IF(B1981="NET","",IFERROR(VLOOKUP(AD1981,'2) Order Form'!$W$9:$W$684,1,FALSE),"Ikke med I order form"))</f>
        <v>Ikke med I order form</v>
      </c>
    </row>
    <row r="1982" spans="1:34" x14ac:dyDescent="0.2">
      <c r="A1982">
        <v>840041</v>
      </c>
      <c r="B1982" t="s">
        <v>2460</v>
      </c>
      <c r="C1982" t="s">
        <v>4226</v>
      </c>
      <c r="D1982" t="s">
        <v>2428</v>
      </c>
      <c r="E1982" t="s">
        <v>95</v>
      </c>
      <c r="F1982" t="s">
        <v>85</v>
      </c>
      <c r="G1982" t="s">
        <v>401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C1982" s="180" t="str">
        <f t="shared" si="107"/>
        <v>840041-NAVY-SM</v>
      </c>
      <c r="AD1982" s="181">
        <f>IF(B1982="NET","",IF(B1982="","",IFERROR(VLOOKUP(AC1982,EAN!$A:$B,2,FALSE),"MANGLER - MÅ OPPDATERE EAN-FANEN")))</f>
        <v>7048652462381</v>
      </c>
      <c r="AE1982" s="180">
        <f t="shared" si="105"/>
        <v>0</v>
      </c>
      <c r="AF1982" s="180">
        <f t="shared" si="106"/>
        <v>0</v>
      </c>
      <c r="AH1982" s="133" t="str">
        <f>IF(B1982="NET","",IFERROR(VLOOKUP(AD1982,'2) Order Form'!$W$9:$W$684,1,FALSE),"Ikke med I order form"))</f>
        <v>Ikke med I order form</v>
      </c>
    </row>
    <row r="1983" spans="1:34" x14ac:dyDescent="0.2">
      <c r="A1983">
        <v>840041</v>
      </c>
      <c r="B1983" t="s">
        <v>2460</v>
      </c>
      <c r="C1983" t="s">
        <v>4226</v>
      </c>
      <c r="D1983" t="s">
        <v>2429</v>
      </c>
      <c r="E1983" t="s">
        <v>95</v>
      </c>
      <c r="F1983" t="s">
        <v>86</v>
      </c>
      <c r="G1983" t="s">
        <v>401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C1983" s="180" t="str">
        <f t="shared" si="107"/>
        <v>840041-NAVY-ML</v>
      </c>
      <c r="AD1983" s="181">
        <f>IF(B1983="NET","",IF(B1983="","",IFERROR(VLOOKUP(AC1983,EAN!$A:$B,2,FALSE),"MANGLER - MÅ OPPDATERE EAN-FANEN")))</f>
        <v>7048652462374</v>
      </c>
      <c r="AE1983" s="180">
        <f t="shared" si="105"/>
        <v>0</v>
      </c>
      <c r="AF1983" s="180">
        <f t="shared" si="106"/>
        <v>0</v>
      </c>
      <c r="AH1983" s="133" t="str">
        <f>IF(B1983="NET","",IFERROR(VLOOKUP(AD1983,'2) Order Form'!$W$9:$W$684,1,FALSE),"Ikke med I order form"))</f>
        <v>Ikke med I order form</v>
      </c>
    </row>
    <row r="1984" spans="1:34" x14ac:dyDescent="0.2">
      <c r="A1984">
        <v>840041</v>
      </c>
      <c r="B1984" t="s">
        <v>2460</v>
      </c>
      <c r="C1984" t="s">
        <v>4226</v>
      </c>
      <c r="D1984" t="s">
        <v>2430</v>
      </c>
      <c r="E1984" t="s">
        <v>95</v>
      </c>
      <c r="F1984" t="s">
        <v>87</v>
      </c>
      <c r="G1984" t="s">
        <v>401</v>
      </c>
      <c r="H1984">
        <v>26</v>
      </c>
      <c r="I1984">
        <v>26</v>
      </c>
      <c r="J1984">
        <v>26</v>
      </c>
      <c r="K1984">
        <v>26</v>
      </c>
      <c r="L1984">
        <v>26</v>
      </c>
      <c r="M1984">
        <v>26</v>
      </c>
      <c r="N1984">
        <v>26</v>
      </c>
      <c r="O1984">
        <v>26</v>
      </c>
      <c r="P1984">
        <v>26</v>
      </c>
      <c r="Q1984">
        <v>26</v>
      </c>
      <c r="R1984">
        <v>26</v>
      </c>
      <c r="S1984">
        <v>26</v>
      </c>
      <c r="T1984">
        <v>26</v>
      </c>
      <c r="U1984">
        <v>26</v>
      </c>
      <c r="V1984">
        <v>26</v>
      </c>
      <c r="W1984">
        <v>26</v>
      </c>
      <c r="X1984">
        <v>26</v>
      </c>
      <c r="Y1984">
        <v>26</v>
      </c>
      <c r="Z1984">
        <v>26</v>
      </c>
      <c r="AA1984">
        <v>26</v>
      </c>
      <c r="AC1984" s="180" t="str">
        <f t="shared" si="107"/>
        <v>840041-NAVY-LXL</v>
      </c>
      <c r="AD1984" s="181">
        <f>IF(B1984="NET","",IF(B1984="","",IFERROR(VLOOKUP(AC1984,EAN!$A:$B,2,FALSE),"MANGLER - MÅ OPPDATERE EAN-FANEN")))</f>
        <v>7048652462367</v>
      </c>
      <c r="AE1984" s="180">
        <f t="shared" si="105"/>
        <v>26</v>
      </c>
      <c r="AF1984" s="180">
        <f t="shared" si="106"/>
        <v>26</v>
      </c>
      <c r="AH1984" s="133" t="str">
        <f>IF(B1984="NET","",IFERROR(VLOOKUP(AD1984,'2) Order Form'!$W$9:$W$684,1,FALSE),"Ikke med I order form"))</f>
        <v>Ikke med I order form</v>
      </c>
    </row>
    <row r="1985" spans="1:34" x14ac:dyDescent="0.2">
      <c r="A1985">
        <v>840041</v>
      </c>
      <c r="B1985" t="s">
        <v>2460</v>
      </c>
      <c r="C1985" t="s">
        <v>4226</v>
      </c>
      <c r="D1985" t="s">
        <v>2481</v>
      </c>
      <c r="E1985" t="s">
        <v>95</v>
      </c>
      <c r="F1985" t="s">
        <v>2462</v>
      </c>
      <c r="G1985" t="s">
        <v>401</v>
      </c>
      <c r="H1985">
        <v>68</v>
      </c>
      <c r="I1985">
        <v>68</v>
      </c>
      <c r="J1985">
        <v>68</v>
      </c>
      <c r="K1985">
        <v>68</v>
      </c>
      <c r="L1985">
        <v>68</v>
      </c>
      <c r="M1985">
        <v>68</v>
      </c>
      <c r="N1985">
        <v>68</v>
      </c>
      <c r="O1985">
        <v>68</v>
      </c>
      <c r="P1985">
        <v>68</v>
      </c>
      <c r="Q1985">
        <v>68</v>
      </c>
      <c r="R1985">
        <v>68</v>
      </c>
      <c r="S1985">
        <v>68</v>
      </c>
      <c r="T1985">
        <v>68</v>
      </c>
      <c r="U1985">
        <v>68</v>
      </c>
      <c r="V1985">
        <v>68</v>
      </c>
      <c r="W1985">
        <v>68</v>
      </c>
      <c r="X1985">
        <v>68</v>
      </c>
      <c r="Y1985">
        <v>68</v>
      </c>
      <c r="Z1985">
        <v>68</v>
      </c>
      <c r="AA1985">
        <v>68</v>
      </c>
      <c r="AC1985" s="180" t="str">
        <f t="shared" si="107"/>
        <v>840041-NAVY-XXL</v>
      </c>
      <c r="AD1985" s="181">
        <f>IF(B1985="NET","",IF(B1985="","",IFERROR(VLOOKUP(AC1985,EAN!$A:$B,2,FALSE),"MANGLER - MÅ OPPDATERE EAN-FANEN")))</f>
        <v>7048652462398</v>
      </c>
      <c r="AE1985" s="180">
        <f t="shared" si="105"/>
        <v>68</v>
      </c>
      <c r="AF1985" s="180">
        <f t="shared" si="106"/>
        <v>68</v>
      </c>
      <c r="AH1985" s="133" t="str">
        <f>IF(B1985="NET","",IFERROR(VLOOKUP(AD1985,'2) Order Form'!$W$9:$W$684,1,FALSE),"Ikke med I order form"))</f>
        <v>Ikke med I order form</v>
      </c>
    </row>
    <row r="1986" spans="1:34" x14ac:dyDescent="0.2">
      <c r="A1986">
        <v>840041</v>
      </c>
      <c r="B1986" t="s">
        <v>2460</v>
      </c>
      <c r="C1986" t="s">
        <v>4226</v>
      </c>
      <c r="D1986" t="s">
        <v>2431</v>
      </c>
      <c r="E1986" t="s">
        <v>96</v>
      </c>
      <c r="F1986" t="s">
        <v>85</v>
      </c>
      <c r="G1986" t="s">
        <v>401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C1986" s="180" t="str">
        <f t="shared" si="107"/>
        <v>840041-OEDRB-SM</v>
      </c>
      <c r="AD1986" s="181">
        <f>IF(B1986="NET","",IF(B1986="","",IFERROR(VLOOKUP(AC1986,EAN!$A:$B,2,FALSE),"MANGLER - MÅ OPPDATERE EAN-FANEN")))</f>
        <v>7048652462428</v>
      </c>
      <c r="AE1986" s="180">
        <f t="shared" si="105"/>
        <v>0</v>
      </c>
      <c r="AF1986" s="180">
        <f t="shared" si="106"/>
        <v>0</v>
      </c>
      <c r="AH1986" s="133" t="str">
        <f>IF(B1986="NET","",IFERROR(VLOOKUP(AD1986,'2) Order Form'!$W$9:$W$684,1,FALSE),"Ikke med I order form"))</f>
        <v>Ikke med I order form</v>
      </c>
    </row>
    <row r="1987" spans="1:34" x14ac:dyDescent="0.2">
      <c r="A1987">
        <v>840041</v>
      </c>
      <c r="B1987" t="s">
        <v>2460</v>
      </c>
      <c r="C1987" t="s">
        <v>4226</v>
      </c>
      <c r="D1987" t="s">
        <v>2432</v>
      </c>
      <c r="E1987" t="s">
        <v>96</v>
      </c>
      <c r="F1987" t="s">
        <v>86</v>
      </c>
      <c r="G1987" t="s">
        <v>401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C1987" s="180" t="str">
        <f t="shared" si="107"/>
        <v>840041-OEDRB-ML</v>
      </c>
      <c r="AD1987" s="181">
        <f>IF(B1987="NET","",IF(B1987="","",IFERROR(VLOOKUP(AC1987,EAN!$A:$B,2,FALSE),"MANGLER - MÅ OPPDATERE EAN-FANEN")))</f>
        <v>7048652462411</v>
      </c>
      <c r="AE1987" s="180">
        <f t="shared" si="105"/>
        <v>0</v>
      </c>
      <c r="AF1987" s="180">
        <f t="shared" si="106"/>
        <v>0</v>
      </c>
      <c r="AH1987" s="133" t="str">
        <f>IF(B1987="NET","",IFERROR(VLOOKUP(AD1987,'2) Order Form'!$W$9:$W$684,1,FALSE),"Ikke med I order form"))</f>
        <v>Ikke med I order form</v>
      </c>
    </row>
    <row r="1988" spans="1:34" x14ac:dyDescent="0.2">
      <c r="A1988">
        <v>840041</v>
      </c>
      <c r="B1988" t="s">
        <v>2460</v>
      </c>
      <c r="C1988" t="s">
        <v>4226</v>
      </c>
      <c r="D1988" t="s">
        <v>2433</v>
      </c>
      <c r="E1988" t="s">
        <v>96</v>
      </c>
      <c r="F1988" t="s">
        <v>87</v>
      </c>
      <c r="G1988" t="s">
        <v>401</v>
      </c>
      <c r="H1988">
        <v>4</v>
      </c>
      <c r="I1988">
        <v>4</v>
      </c>
      <c r="J1988">
        <v>4</v>
      </c>
      <c r="K1988">
        <v>4</v>
      </c>
      <c r="L1988">
        <v>4</v>
      </c>
      <c r="M1988">
        <v>4</v>
      </c>
      <c r="N1988">
        <v>4</v>
      </c>
      <c r="O1988">
        <v>4</v>
      </c>
      <c r="P1988">
        <v>4</v>
      </c>
      <c r="Q1988">
        <v>4</v>
      </c>
      <c r="R1988">
        <v>4</v>
      </c>
      <c r="S1988">
        <v>4</v>
      </c>
      <c r="T1988">
        <v>4</v>
      </c>
      <c r="U1988">
        <v>4</v>
      </c>
      <c r="V1988">
        <v>4</v>
      </c>
      <c r="W1988">
        <v>4</v>
      </c>
      <c r="X1988">
        <v>4</v>
      </c>
      <c r="Y1988">
        <v>4</v>
      </c>
      <c r="Z1988">
        <v>4</v>
      </c>
      <c r="AA1988">
        <v>4</v>
      </c>
      <c r="AC1988" s="180" t="str">
        <f t="shared" si="107"/>
        <v>840041-OEDRB-LXL</v>
      </c>
      <c r="AD1988" s="181">
        <f>IF(B1988="NET","",IF(B1988="","",IFERROR(VLOOKUP(AC1988,EAN!$A:$B,2,FALSE),"MANGLER - MÅ OPPDATERE EAN-FANEN")))</f>
        <v>7048652462404</v>
      </c>
      <c r="AE1988" s="180">
        <f t="shared" si="105"/>
        <v>4</v>
      </c>
      <c r="AF1988" s="180">
        <f t="shared" si="106"/>
        <v>4</v>
      </c>
      <c r="AH1988" s="133" t="str">
        <f>IF(B1988="NET","",IFERROR(VLOOKUP(AD1988,'2) Order Form'!$W$9:$W$684,1,FALSE),"Ikke med I order form"))</f>
        <v>Ikke med I order form</v>
      </c>
    </row>
    <row r="1989" spans="1:34" x14ac:dyDescent="0.2">
      <c r="A1989">
        <v>840041</v>
      </c>
      <c r="B1989" t="s">
        <v>2460</v>
      </c>
      <c r="C1989" t="s">
        <v>4226</v>
      </c>
      <c r="D1989" t="s">
        <v>2482</v>
      </c>
      <c r="E1989" t="s">
        <v>96</v>
      </c>
      <c r="F1989" t="s">
        <v>2462</v>
      </c>
      <c r="G1989" t="s">
        <v>401</v>
      </c>
      <c r="H1989">
        <v>20</v>
      </c>
      <c r="I1989">
        <v>20</v>
      </c>
      <c r="J1989">
        <v>20</v>
      </c>
      <c r="K1989">
        <v>20</v>
      </c>
      <c r="L1989">
        <v>20</v>
      </c>
      <c r="M1989">
        <v>20</v>
      </c>
      <c r="N1989">
        <v>20</v>
      </c>
      <c r="O1989">
        <v>20</v>
      </c>
      <c r="P1989">
        <v>20</v>
      </c>
      <c r="Q1989">
        <v>20</v>
      </c>
      <c r="R1989">
        <v>20</v>
      </c>
      <c r="S1989">
        <v>20</v>
      </c>
      <c r="T1989">
        <v>20</v>
      </c>
      <c r="U1989">
        <v>20</v>
      </c>
      <c r="V1989">
        <v>20</v>
      </c>
      <c r="W1989">
        <v>20</v>
      </c>
      <c r="X1989">
        <v>20</v>
      </c>
      <c r="Y1989">
        <v>20</v>
      </c>
      <c r="Z1989">
        <v>20</v>
      </c>
      <c r="AA1989">
        <v>20</v>
      </c>
      <c r="AC1989" s="180" t="str">
        <f t="shared" si="107"/>
        <v>840041-OEDRB-XXL</v>
      </c>
      <c r="AD1989" s="181">
        <f>IF(B1989="NET","",IF(B1989="","",IFERROR(VLOOKUP(AC1989,EAN!$A:$B,2,FALSE),"MANGLER - MÅ OPPDATERE EAN-FANEN")))</f>
        <v>7048652462435</v>
      </c>
      <c r="AE1989" s="180">
        <f t="shared" si="105"/>
        <v>20</v>
      </c>
      <c r="AF1989" s="180">
        <f t="shared" si="106"/>
        <v>20</v>
      </c>
      <c r="AH1989" s="133" t="str">
        <f>IF(B1989="NET","",IFERROR(VLOOKUP(AD1989,'2) Order Form'!$W$9:$W$684,1,FALSE),"Ikke med I order form"))</f>
        <v>Ikke med I order form</v>
      </c>
    </row>
    <row r="1990" spans="1:34" x14ac:dyDescent="0.2">
      <c r="A1990">
        <v>840041</v>
      </c>
      <c r="B1990" t="s">
        <v>2460</v>
      </c>
      <c r="C1990" t="s">
        <v>4226</v>
      </c>
      <c r="D1990" t="s">
        <v>2483</v>
      </c>
      <c r="E1990" t="s">
        <v>2435</v>
      </c>
      <c r="F1990" t="s">
        <v>2462</v>
      </c>
      <c r="G1990" t="s">
        <v>128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C1990" s="180" t="str">
        <f t="shared" si="107"/>
        <v>840041-SGMCH-XXL</v>
      </c>
      <c r="AD1990" s="181">
        <f>IF(B1990="NET","",IF(B1990="","",IFERROR(VLOOKUP(AC1990,EAN!$A:$B,2,FALSE),"MANGLER - MÅ OPPDATERE EAN-FANEN")))</f>
        <v>7048652712929</v>
      </c>
      <c r="AE1990" s="180">
        <f t="shared" ref="AE1990:AE2053" si="108">H1990</f>
        <v>0</v>
      </c>
      <c r="AF1990" s="180">
        <f t="shared" ref="AF1990:AF2053" si="109">AA1990</f>
        <v>0</v>
      </c>
      <c r="AH1990" s="133" t="str">
        <f>IF(B1990="NET","",IFERROR(VLOOKUP(AD1990,'2) Order Form'!$W$9:$W$684,1,FALSE),"Ikke med I order form"))</f>
        <v>Ikke med I order form</v>
      </c>
    </row>
    <row r="1991" spans="1:34" x14ac:dyDescent="0.2">
      <c r="A1991">
        <v>840041</v>
      </c>
      <c r="B1991" t="s">
        <v>2460</v>
      </c>
      <c r="C1991" t="s">
        <v>4226</v>
      </c>
      <c r="D1991" t="s">
        <v>2434</v>
      </c>
      <c r="E1991" t="s">
        <v>2435</v>
      </c>
      <c r="F1991" t="s">
        <v>85</v>
      </c>
      <c r="G1991" t="s">
        <v>128</v>
      </c>
      <c r="H1991">
        <v>28</v>
      </c>
      <c r="I1991">
        <v>28</v>
      </c>
      <c r="J1991">
        <v>28</v>
      </c>
      <c r="K1991">
        <v>28</v>
      </c>
      <c r="L1991">
        <v>28</v>
      </c>
      <c r="M1991">
        <v>28</v>
      </c>
      <c r="N1991">
        <v>28</v>
      </c>
      <c r="O1991">
        <v>28</v>
      </c>
      <c r="P1991">
        <v>28</v>
      </c>
      <c r="Q1991">
        <v>28</v>
      </c>
      <c r="R1991">
        <v>28</v>
      </c>
      <c r="S1991">
        <v>28</v>
      </c>
      <c r="T1991">
        <v>28</v>
      </c>
      <c r="U1991">
        <v>28</v>
      </c>
      <c r="V1991">
        <v>28</v>
      </c>
      <c r="W1991">
        <v>28</v>
      </c>
      <c r="X1991">
        <v>28</v>
      </c>
      <c r="Y1991">
        <v>28</v>
      </c>
      <c r="Z1991">
        <v>28</v>
      </c>
      <c r="AA1991">
        <v>28</v>
      </c>
      <c r="AC1991" s="180" t="str">
        <f t="shared" si="107"/>
        <v>840041-SGMCH-SM</v>
      </c>
      <c r="AD1991" s="181">
        <f>IF(B1991="NET","",IF(B1991="","",IFERROR(VLOOKUP(AC1991,EAN!$A:$B,2,FALSE),"MANGLER - MÅ OPPDATERE EAN-FANEN")))</f>
        <v>7048652712912</v>
      </c>
      <c r="AE1991" s="180">
        <f t="shared" si="108"/>
        <v>28</v>
      </c>
      <c r="AF1991" s="180">
        <f t="shared" si="109"/>
        <v>28</v>
      </c>
      <c r="AH1991" s="133" t="str">
        <f>IF(B1991="NET","",IFERROR(VLOOKUP(AD1991,'2) Order Form'!$W$9:$W$684,1,FALSE),"Ikke med I order form"))</f>
        <v>Ikke med I order form</v>
      </c>
    </row>
    <row r="1992" spans="1:34" x14ac:dyDescent="0.2">
      <c r="A1992">
        <v>840041</v>
      </c>
      <c r="B1992" t="s">
        <v>2460</v>
      </c>
      <c r="C1992" t="s">
        <v>4226</v>
      </c>
      <c r="D1992" t="s">
        <v>2436</v>
      </c>
      <c r="E1992" t="s">
        <v>2435</v>
      </c>
      <c r="F1992" t="s">
        <v>86</v>
      </c>
      <c r="G1992" t="s">
        <v>128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C1992" s="180" t="str">
        <f t="shared" si="107"/>
        <v>840041-SGMCH-ML</v>
      </c>
      <c r="AD1992" s="181">
        <f>IF(B1992="NET","",IF(B1992="","",IFERROR(VLOOKUP(AC1992,EAN!$A:$B,2,FALSE),"MANGLER - MÅ OPPDATERE EAN-FANEN")))</f>
        <v>7048652712905</v>
      </c>
      <c r="AE1992" s="180">
        <f t="shared" si="108"/>
        <v>0</v>
      </c>
      <c r="AF1992" s="180">
        <f t="shared" si="109"/>
        <v>0</v>
      </c>
      <c r="AH1992" s="133" t="str">
        <f>IF(B1992="NET","",IFERROR(VLOOKUP(AD1992,'2) Order Form'!$W$9:$W$684,1,FALSE),"Ikke med I order form"))</f>
        <v>Ikke med I order form</v>
      </c>
    </row>
    <row r="1993" spans="1:34" x14ac:dyDescent="0.2">
      <c r="A1993">
        <v>840041</v>
      </c>
      <c r="B1993" t="s">
        <v>2460</v>
      </c>
      <c r="C1993" t="s">
        <v>4226</v>
      </c>
      <c r="D1993" t="s">
        <v>2437</v>
      </c>
      <c r="E1993" t="s">
        <v>2435</v>
      </c>
      <c r="F1993" t="s">
        <v>87</v>
      </c>
      <c r="G1993" t="s">
        <v>128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C1993" s="180" t="str">
        <f t="shared" si="107"/>
        <v>840041-SGMCH-LXL</v>
      </c>
      <c r="AD1993" s="181">
        <f>IF(B1993="NET","",IF(B1993="","",IFERROR(VLOOKUP(AC1993,EAN!$A:$B,2,FALSE),"MANGLER - MÅ OPPDATERE EAN-FANEN")))</f>
        <v>7048652712899</v>
      </c>
      <c r="AE1993" s="180">
        <f t="shared" si="108"/>
        <v>0</v>
      </c>
      <c r="AF1993" s="180">
        <f t="shared" si="109"/>
        <v>0</v>
      </c>
      <c r="AH1993" s="133" t="str">
        <f>IF(B1993="NET","",IFERROR(VLOOKUP(AD1993,'2) Order Form'!$W$9:$W$684,1,FALSE),"Ikke med I order form"))</f>
        <v>Ikke med I order form</v>
      </c>
    </row>
    <row r="1994" spans="1:34" x14ac:dyDescent="0.2">
      <c r="A1994">
        <v>840041</v>
      </c>
      <c r="B1994" t="s">
        <v>2460</v>
      </c>
      <c r="C1994" t="s">
        <v>4226</v>
      </c>
      <c r="D1994" t="s">
        <v>179</v>
      </c>
      <c r="E1994" t="s">
        <v>103</v>
      </c>
      <c r="F1994" t="s">
        <v>85</v>
      </c>
      <c r="G1994" t="s">
        <v>401</v>
      </c>
      <c r="H1994">
        <v>28</v>
      </c>
      <c r="I1994">
        <v>28</v>
      </c>
      <c r="J1994">
        <v>28</v>
      </c>
      <c r="K1994">
        <v>28</v>
      </c>
      <c r="L1994">
        <v>28</v>
      </c>
      <c r="M1994">
        <v>28</v>
      </c>
      <c r="N1994">
        <v>28</v>
      </c>
      <c r="O1994">
        <v>28</v>
      </c>
      <c r="P1994">
        <v>28</v>
      </c>
      <c r="Q1994">
        <v>28</v>
      </c>
      <c r="R1994">
        <v>28</v>
      </c>
      <c r="S1994">
        <v>28</v>
      </c>
      <c r="T1994">
        <v>28</v>
      </c>
      <c r="U1994">
        <v>28</v>
      </c>
      <c r="V1994">
        <v>28</v>
      </c>
      <c r="W1994">
        <v>28</v>
      </c>
      <c r="X1994">
        <v>28</v>
      </c>
      <c r="Y1994">
        <v>28</v>
      </c>
      <c r="Z1994">
        <v>28</v>
      </c>
      <c r="AA1994">
        <v>28</v>
      </c>
      <c r="AC1994" s="180" t="str">
        <f t="shared" si="107"/>
        <v>840041-SGRME-SM</v>
      </c>
      <c r="AD1994" s="181">
        <f>IF(B1994="NET","",IF(B1994="","",IFERROR(VLOOKUP(AC1994,EAN!$A:$B,2,FALSE),"MANGLER - MÅ OPPDATERE EAN-FANEN")))</f>
        <v>7048652462466</v>
      </c>
      <c r="AE1994" s="180">
        <f t="shared" si="108"/>
        <v>28</v>
      </c>
      <c r="AF1994" s="180">
        <f t="shared" si="109"/>
        <v>28</v>
      </c>
      <c r="AH1994" s="133" t="str">
        <f>IF(B1994="NET","",IFERROR(VLOOKUP(AD1994,'2) Order Form'!$W$9:$W$684,1,FALSE),"Ikke med I order form"))</f>
        <v>Ikke med I order form</v>
      </c>
    </row>
    <row r="1995" spans="1:34" x14ac:dyDescent="0.2">
      <c r="A1995">
        <v>840041</v>
      </c>
      <c r="B1995" t="s">
        <v>2460</v>
      </c>
      <c r="C1995" t="s">
        <v>4226</v>
      </c>
      <c r="D1995" t="s">
        <v>180</v>
      </c>
      <c r="E1995" t="s">
        <v>103</v>
      </c>
      <c r="F1995" t="s">
        <v>86</v>
      </c>
      <c r="G1995" t="s">
        <v>401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C1995" s="180" t="str">
        <f t="shared" si="107"/>
        <v>840041-SGRME-ML</v>
      </c>
      <c r="AD1995" s="181">
        <f>IF(B1995="NET","",IF(B1995="","",IFERROR(VLOOKUP(AC1995,EAN!$A:$B,2,FALSE),"MANGLER - MÅ OPPDATERE EAN-FANEN")))</f>
        <v>7048652462459</v>
      </c>
      <c r="AE1995" s="180">
        <f t="shared" si="108"/>
        <v>0</v>
      </c>
      <c r="AF1995" s="180">
        <f t="shared" si="109"/>
        <v>0</v>
      </c>
      <c r="AH1995" s="133" t="str">
        <f>IF(B1995="NET","",IFERROR(VLOOKUP(AD1995,'2) Order Form'!$W$9:$W$684,1,FALSE),"Ikke med I order form"))</f>
        <v>Ikke med I order form</v>
      </c>
    </row>
    <row r="1996" spans="1:34" x14ac:dyDescent="0.2">
      <c r="A1996">
        <v>840041</v>
      </c>
      <c r="B1996" t="s">
        <v>2460</v>
      </c>
      <c r="C1996" t="s">
        <v>4226</v>
      </c>
      <c r="D1996" t="s">
        <v>420</v>
      </c>
      <c r="E1996" t="s">
        <v>103</v>
      </c>
      <c r="F1996" t="s">
        <v>87</v>
      </c>
      <c r="G1996" t="s">
        <v>401</v>
      </c>
      <c r="H1996">
        <v>40</v>
      </c>
      <c r="I1996">
        <v>40</v>
      </c>
      <c r="J1996">
        <v>40</v>
      </c>
      <c r="K1996">
        <v>40</v>
      </c>
      <c r="L1996">
        <v>40</v>
      </c>
      <c r="M1996">
        <v>40</v>
      </c>
      <c r="N1996">
        <v>40</v>
      </c>
      <c r="O1996">
        <v>40</v>
      </c>
      <c r="P1996">
        <v>40</v>
      </c>
      <c r="Q1996">
        <v>40</v>
      </c>
      <c r="R1996">
        <v>40</v>
      </c>
      <c r="S1996">
        <v>40</v>
      </c>
      <c r="T1996">
        <v>40</v>
      </c>
      <c r="U1996">
        <v>40</v>
      </c>
      <c r="V1996">
        <v>40</v>
      </c>
      <c r="W1996">
        <v>40</v>
      </c>
      <c r="X1996">
        <v>40</v>
      </c>
      <c r="Y1996">
        <v>40</v>
      </c>
      <c r="Z1996">
        <v>40</v>
      </c>
      <c r="AA1996">
        <v>40</v>
      </c>
      <c r="AC1996" s="180" t="str">
        <f t="shared" si="107"/>
        <v>840041-SGRME-LXL</v>
      </c>
      <c r="AD1996" s="181">
        <f>IF(B1996="NET","",IF(B1996="","",IFERROR(VLOOKUP(AC1996,EAN!$A:$B,2,FALSE),"MANGLER - MÅ OPPDATERE EAN-FANEN")))</f>
        <v>7048652462442</v>
      </c>
      <c r="AE1996" s="180">
        <f t="shared" si="108"/>
        <v>40</v>
      </c>
      <c r="AF1996" s="180">
        <f t="shared" si="109"/>
        <v>40</v>
      </c>
      <c r="AH1996" s="133" t="str">
        <f>IF(B1996="NET","",IFERROR(VLOOKUP(AD1996,'2) Order Form'!$W$9:$W$684,1,FALSE),"Ikke med I order form"))</f>
        <v>Ikke med I order form</v>
      </c>
    </row>
    <row r="1997" spans="1:34" x14ac:dyDescent="0.2">
      <c r="A1997">
        <v>840041</v>
      </c>
      <c r="B1997" t="s">
        <v>2460</v>
      </c>
      <c r="C1997" t="s">
        <v>4226</v>
      </c>
      <c r="D1997" t="s">
        <v>2484</v>
      </c>
      <c r="E1997" t="s">
        <v>103</v>
      </c>
      <c r="F1997" t="s">
        <v>2462</v>
      </c>
      <c r="G1997" t="s">
        <v>401</v>
      </c>
      <c r="H1997">
        <v>84</v>
      </c>
      <c r="I1997">
        <v>84</v>
      </c>
      <c r="J1997">
        <v>84</v>
      </c>
      <c r="K1997">
        <v>84</v>
      </c>
      <c r="L1997">
        <v>84</v>
      </c>
      <c r="M1997">
        <v>84</v>
      </c>
      <c r="N1997">
        <v>84</v>
      </c>
      <c r="O1997">
        <v>84</v>
      </c>
      <c r="P1997">
        <v>84</v>
      </c>
      <c r="Q1997">
        <v>84</v>
      </c>
      <c r="R1997">
        <v>84</v>
      </c>
      <c r="S1997">
        <v>84</v>
      </c>
      <c r="T1997">
        <v>84</v>
      </c>
      <c r="U1997">
        <v>84</v>
      </c>
      <c r="V1997">
        <v>84</v>
      </c>
      <c r="W1997">
        <v>84</v>
      </c>
      <c r="X1997">
        <v>84</v>
      </c>
      <c r="Y1997">
        <v>84</v>
      </c>
      <c r="Z1997">
        <v>84</v>
      </c>
      <c r="AA1997">
        <v>84</v>
      </c>
      <c r="AC1997" s="180" t="str">
        <f t="shared" si="107"/>
        <v>840041-SGRME-XXL</v>
      </c>
      <c r="AD1997" s="181">
        <f>IF(B1997="NET","",IF(B1997="","",IFERROR(VLOOKUP(AC1997,EAN!$A:$B,2,FALSE),"MANGLER - MÅ OPPDATERE EAN-FANEN")))</f>
        <v>7048652462473</v>
      </c>
      <c r="AE1997" s="180">
        <f t="shared" si="108"/>
        <v>84</v>
      </c>
      <c r="AF1997" s="180">
        <f t="shared" si="109"/>
        <v>84</v>
      </c>
      <c r="AH1997" s="133" t="str">
        <f>IF(B1997="NET","",IFERROR(VLOOKUP(AD1997,'2) Order Form'!$W$9:$W$684,1,FALSE),"Ikke med I order form"))</f>
        <v>Ikke med I order form</v>
      </c>
    </row>
    <row r="1998" spans="1:34" x14ac:dyDescent="0.2">
      <c r="A1998">
        <v>840041</v>
      </c>
      <c r="B1998" t="s">
        <v>2460</v>
      </c>
      <c r="C1998" t="s">
        <v>4226</v>
      </c>
      <c r="D1998" t="s">
        <v>2485</v>
      </c>
      <c r="E1998" t="s">
        <v>2486</v>
      </c>
      <c r="F1998" t="s">
        <v>85</v>
      </c>
      <c r="G1998" t="s">
        <v>128</v>
      </c>
      <c r="H1998">
        <v>13</v>
      </c>
      <c r="I1998">
        <v>13</v>
      </c>
      <c r="J1998">
        <v>13</v>
      </c>
      <c r="K1998">
        <v>13</v>
      </c>
      <c r="L1998">
        <v>13</v>
      </c>
      <c r="M1998">
        <v>13</v>
      </c>
      <c r="N1998">
        <v>13</v>
      </c>
      <c r="O1998">
        <v>13</v>
      </c>
      <c r="P1998">
        <v>13</v>
      </c>
      <c r="Q1998">
        <v>13</v>
      </c>
      <c r="R1998">
        <v>13</v>
      </c>
      <c r="S1998">
        <v>13</v>
      </c>
      <c r="T1998">
        <v>13</v>
      </c>
      <c r="U1998">
        <v>13</v>
      </c>
      <c r="V1998">
        <v>13</v>
      </c>
      <c r="W1998">
        <v>13</v>
      </c>
      <c r="X1998">
        <v>13</v>
      </c>
      <c r="Y1998">
        <v>13</v>
      </c>
      <c r="Z1998">
        <v>13</v>
      </c>
      <c r="AA1998">
        <v>13</v>
      </c>
      <c r="AC1998" s="180" t="str">
        <f t="shared" si="107"/>
        <v>840041-SNWHT-SM</v>
      </c>
      <c r="AD1998" s="181">
        <f>IF(B1998="NET","",IF(B1998="","",IFERROR(VLOOKUP(AC1998,EAN!$A:$B,2,FALSE),"MANGLER - MÅ OPPDATERE EAN-FANEN")))</f>
        <v>7048652184931</v>
      </c>
      <c r="AE1998" s="180">
        <f t="shared" si="108"/>
        <v>13</v>
      </c>
      <c r="AF1998" s="180">
        <f t="shared" si="109"/>
        <v>13</v>
      </c>
      <c r="AH1998" s="133" t="str">
        <f>IF(B1998="NET","",IFERROR(VLOOKUP(AD1998,'2) Order Form'!$W$9:$W$684,1,FALSE),"Ikke med I order form"))</f>
        <v>Ikke med I order form</v>
      </c>
    </row>
    <row r="1999" spans="1:34" x14ac:dyDescent="0.2">
      <c r="A1999">
        <v>840041</v>
      </c>
      <c r="B1999" t="s">
        <v>2460</v>
      </c>
      <c r="C1999" t="s">
        <v>4226</v>
      </c>
      <c r="D1999" t="s">
        <v>2487</v>
      </c>
      <c r="E1999" t="s">
        <v>2486</v>
      </c>
      <c r="F1999" t="s">
        <v>86</v>
      </c>
      <c r="G1999" t="s">
        <v>128</v>
      </c>
      <c r="H1999">
        <v>1</v>
      </c>
      <c r="I1999">
        <v>1</v>
      </c>
      <c r="J1999">
        <v>1</v>
      </c>
      <c r="K1999">
        <v>1</v>
      </c>
      <c r="L1999">
        <v>1</v>
      </c>
      <c r="M1999">
        <v>1</v>
      </c>
      <c r="N1999">
        <v>1</v>
      </c>
      <c r="O1999">
        <v>1</v>
      </c>
      <c r="P1999">
        <v>1</v>
      </c>
      <c r="Q1999">
        <v>1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C1999" s="180" t="str">
        <f t="shared" si="107"/>
        <v>840041-SNWHT-ML</v>
      </c>
      <c r="AD1999" s="181">
        <f>IF(B1999="NET","",IF(B1999="","",IFERROR(VLOOKUP(AC1999,EAN!$A:$B,2,FALSE),"MANGLER - MÅ OPPDATERE EAN-FANEN")))</f>
        <v>7048652184924</v>
      </c>
      <c r="AE1999" s="180">
        <f t="shared" si="108"/>
        <v>1</v>
      </c>
      <c r="AF1999" s="180">
        <f t="shared" si="109"/>
        <v>1</v>
      </c>
      <c r="AH1999" s="133" t="str">
        <f>IF(B1999="NET","",IFERROR(VLOOKUP(AD1999,'2) Order Form'!$W$9:$W$684,1,FALSE),"Ikke med I order form"))</f>
        <v>Ikke med I order form</v>
      </c>
    </row>
    <row r="2000" spans="1:34" x14ac:dyDescent="0.2">
      <c r="A2000">
        <v>840041</v>
      </c>
      <c r="B2000" t="s">
        <v>2460</v>
      </c>
      <c r="C2000" t="s">
        <v>4226</v>
      </c>
      <c r="D2000" t="s">
        <v>2488</v>
      </c>
      <c r="E2000" t="s">
        <v>2486</v>
      </c>
      <c r="F2000" t="s">
        <v>87</v>
      </c>
      <c r="G2000" t="s">
        <v>128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C2000" s="180" t="str">
        <f t="shared" si="107"/>
        <v>840041-SNWHT-LXL</v>
      </c>
      <c r="AD2000" s="181">
        <f>IF(B2000="NET","",IF(B2000="","",IFERROR(VLOOKUP(AC2000,EAN!$A:$B,2,FALSE),"MANGLER - MÅ OPPDATERE EAN-FANEN")))</f>
        <v>7048652184917</v>
      </c>
      <c r="AE2000" s="180">
        <f t="shared" si="108"/>
        <v>0</v>
      </c>
      <c r="AF2000" s="180">
        <f t="shared" si="109"/>
        <v>0</v>
      </c>
      <c r="AH2000" s="133" t="str">
        <f>IF(B2000="NET","",IFERROR(VLOOKUP(AD2000,'2) Order Form'!$W$9:$W$684,1,FALSE),"Ikke med I order form"))</f>
        <v>Ikke med I order form</v>
      </c>
    </row>
    <row r="2001" spans="1:34" x14ac:dyDescent="0.2">
      <c r="A2001">
        <v>840041</v>
      </c>
      <c r="B2001" t="s">
        <v>2460</v>
      </c>
      <c r="C2001" t="s">
        <v>4226</v>
      </c>
      <c r="D2001" t="s">
        <v>2489</v>
      </c>
      <c r="E2001" t="s">
        <v>2486</v>
      </c>
      <c r="F2001" t="s">
        <v>2462</v>
      </c>
      <c r="G2001" t="s">
        <v>128</v>
      </c>
      <c r="H2001">
        <v>176</v>
      </c>
      <c r="I2001">
        <v>176</v>
      </c>
      <c r="J2001">
        <v>176</v>
      </c>
      <c r="K2001">
        <v>176</v>
      </c>
      <c r="L2001">
        <v>176</v>
      </c>
      <c r="M2001">
        <v>176</v>
      </c>
      <c r="N2001">
        <v>176</v>
      </c>
      <c r="O2001">
        <v>176</v>
      </c>
      <c r="P2001">
        <v>176</v>
      </c>
      <c r="Q2001">
        <v>176</v>
      </c>
      <c r="R2001">
        <v>176</v>
      </c>
      <c r="S2001">
        <v>176</v>
      </c>
      <c r="T2001">
        <v>176</v>
      </c>
      <c r="U2001">
        <v>176</v>
      </c>
      <c r="V2001">
        <v>176</v>
      </c>
      <c r="W2001">
        <v>176</v>
      </c>
      <c r="X2001">
        <v>176</v>
      </c>
      <c r="Y2001">
        <v>176</v>
      </c>
      <c r="Z2001">
        <v>176</v>
      </c>
      <c r="AA2001">
        <v>176</v>
      </c>
      <c r="AC2001" s="180" t="str">
        <f t="shared" si="107"/>
        <v>840041-SNWHT-XXL</v>
      </c>
      <c r="AD2001" s="181">
        <f>IF(B2001="NET","",IF(B2001="","",IFERROR(VLOOKUP(AC2001,EAN!$A:$B,2,FALSE),"MANGLER - MÅ OPPDATERE EAN-FANEN")))</f>
        <v>7048652184948</v>
      </c>
      <c r="AE2001" s="180">
        <f t="shared" si="108"/>
        <v>176</v>
      </c>
      <c r="AF2001" s="180">
        <f t="shared" si="109"/>
        <v>176</v>
      </c>
      <c r="AH2001" s="133" t="str">
        <f>IF(B2001="NET","",IFERROR(VLOOKUP(AD2001,'2) Order Form'!$W$9:$W$684,1,FALSE),"Ikke med I order form"))</f>
        <v>Ikke med I order form</v>
      </c>
    </row>
    <row r="2002" spans="1:34" x14ac:dyDescent="0.2">
      <c r="A2002" s="155">
        <v>840043</v>
      </c>
      <c r="B2002" t="s">
        <v>292</v>
      </c>
      <c r="H2002" s="155">
        <v>202137</v>
      </c>
      <c r="I2002" s="155">
        <v>202137</v>
      </c>
      <c r="J2002" s="155">
        <v>202137</v>
      </c>
      <c r="K2002" s="155">
        <v>202137</v>
      </c>
      <c r="L2002" s="155">
        <v>202137</v>
      </c>
      <c r="M2002" s="155">
        <v>202137</v>
      </c>
      <c r="N2002" s="155">
        <v>202137</v>
      </c>
      <c r="O2002" s="155">
        <v>202137</v>
      </c>
      <c r="P2002" s="155">
        <v>202137</v>
      </c>
      <c r="Q2002" s="155">
        <v>202137</v>
      </c>
      <c r="R2002" s="155">
        <v>202137</v>
      </c>
      <c r="S2002" s="155">
        <v>202137</v>
      </c>
      <c r="T2002" s="155">
        <v>202137</v>
      </c>
      <c r="U2002" s="155">
        <v>202137</v>
      </c>
      <c r="V2002" s="155">
        <v>202137</v>
      </c>
      <c r="W2002" s="155">
        <v>202137</v>
      </c>
      <c r="X2002" s="155">
        <v>202137</v>
      </c>
      <c r="Y2002" s="155">
        <v>202137</v>
      </c>
      <c r="Z2002" s="155">
        <v>202137</v>
      </c>
      <c r="AA2002" s="155">
        <v>202137</v>
      </c>
      <c r="AC2002" s="180" t="str">
        <f t="shared" si="107"/>
        <v>840043-</v>
      </c>
      <c r="AD2002" s="181" t="str">
        <f>IF(B2002="NET","",IF(B2002="","",IFERROR(VLOOKUP(AC2002,EAN!$A:$B,2,FALSE),"MANGLER - MÅ OPPDATERE EAN-FANEN")))</f>
        <v/>
      </c>
      <c r="AE2002" s="180">
        <f t="shared" si="108"/>
        <v>202137</v>
      </c>
      <c r="AF2002" s="180">
        <f t="shared" si="109"/>
        <v>202137</v>
      </c>
      <c r="AH2002" s="133" t="str">
        <f>IF(B2002="NET","",IFERROR(VLOOKUP(AD2002,'2) Order Form'!$W$9:$W$684,1,FALSE),"Ikke med I order form"))</f>
        <v/>
      </c>
    </row>
    <row r="2003" spans="1:34" x14ac:dyDescent="0.2">
      <c r="A2003">
        <v>840043</v>
      </c>
      <c r="B2003" t="s">
        <v>4461</v>
      </c>
      <c r="C2003" t="s">
        <v>4226</v>
      </c>
      <c r="D2003" t="s">
        <v>293</v>
      </c>
      <c r="E2003" t="s">
        <v>284</v>
      </c>
      <c r="F2003" t="s">
        <v>85</v>
      </c>
      <c r="G2003" t="s">
        <v>128</v>
      </c>
      <c r="H2003">
        <v>111</v>
      </c>
      <c r="I2003">
        <v>111</v>
      </c>
      <c r="J2003">
        <v>111</v>
      </c>
      <c r="K2003">
        <v>111</v>
      </c>
      <c r="L2003">
        <v>111</v>
      </c>
      <c r="M2003">
        <v>111</v>
      </c>
      <c r="N2003">
        <v>111</v>
      </c>
      <c r="O2003">
        <v>111</v>
      </c>
      <c r="P2003">
        <v>111</v>
      </c>
      <c r="Q2003">
        <v>111</v>
      </c>
      <c r="R2003">
        <v>111</v>
      </c>
      <c r="S2003">
        <v>111</v>
      </c>
      <c r="T2003">
        <v>111</v>
      </c>
      <c r="U2003">
        <v>111</v>
      </c>
      <c r="V2003">
        <v>111</v>
      </c>
      <c r="W2003">
        <v>111</v>
      </c>
      <c r="X2003">
        <v>111</v>
      </c>
      <c r="Y2003">
        <v>111</v>
      </c>
      <c r="Z2003">
        <v>111</v>
      </c>
      <c r="AA2003">
        <v>111</v>
      </c>
      <c r="AC2003" s="180" t="str">
        <f t="shared" si="107"/>
        <v>840043-DTBLK-SM</v>
      </c>
      <c r="AD2003" s="181">
        <f>IF(B2003="NET","",IF(B2003="","",IFERROR(VLOOKUP(AC2003,EAN!$A:$B,2,FALSE),"MANGLER - MÅ OPPDATERE EAN-FANEN")))</f>
        <v>7048652185013</v>
      </c>
      <c r="AE2003" s="180">
        <f t="shared" si="108"/>
        <v>111</v>
      </c>
      <c r="AF2003" s="180">
        <f t="shared" si="109"/>
        <v>111</v>
      </c>
      <c r="AH2003" s="133" t="str">
        <f>IF(B2003="NET","",IFERROR(VLOOKUP(AD2003,'2) Order Form'!$W$9:$W$684,1,FALSE),"Ikke med I order form"))</f>
        <v>Ikke med I order form</v>
      </c>
    </row>
    <row r="2004" spans="1:34" x14ac:dyDescent="0.2">
      <c r="A2004">
        <v>840043</v>
      </c>
      <c r="B2004" t="s">
        <v>4461</v>
      </c>
      <c r="C2004" t="s">
        <v>4226</v>
      </c>
      <c r="D2004" t="s">
        <v>294</v>
      </c>
      <c r="E2004" t="s">
        <v>284</v>
      </c>
      <c r="F2004" t="s">
        <v>86</v>
      </c>
      <c r="G2004" t="s">
        <v>128</v>
      </c>
      <c r="H2004">
        <v>244</v>
      </c>
      <c r="I2004">
        <v>244</v>
      </c>
      <c r="J2004">
        <v>244</v>
      </c>
      <c r="K2004">
        <v>244</v>
      </c>
      <c r="L2004">
        <v>244</v>
      </c>
      <c r="M2004">
        <v>244</v>
      </c>
      <c r="N2004">
        <v>244</v>
      </c>
      <c r="O2004">
        <v>244</v>
      </c>
      <c r="P2004">
        <v>244</v>
      </c>
      <c r="Q2004">
        <v>244</v>
      </c>
      <c r="R2004">
        <v>244</v>
      </c>
      <c r="S2004">
        <v>244</v>
      </c>
      <c r="T2004">
        <v>244</v>
      </c>
      <c r="U2004">
        <v>244</v>
      </c>
      <c r="V2004">
        <v>244</v>
      </c>
      <c r="W2004">
        <v>244</v>
      </c>
      <c r="X2004">
        <v>244</v>
      </c>
      <c r="Y2004">
        <v>244</v>
      </c>
      <c r="Z2004">
        <v>244</v>
      </c>
      <c r="AA2004">
        <v>244</v>
      </c>
      <c r="AC2004" s="180" t="str">
        <f t="shared" si="107"/>
        <v>840043-DTBLK-ML</v>
      </c>
      <c r="AD2004" s="181">
        <f>IF(B2004="NET","",IF(B2004="","",IFERROR(VLOOKUP(AC2004,EAN!$A:$B,2,FALSE),"MANGLER - MÅ OPPDATERE EAN-FANEN")))</f>
        <v>7048652185006</v>
      </c>
      <c r="AE2004" s="180">
        <f t="shared" si="108"/>
        <v>244</v>
      </c>
      <c r="AF2004" s="180">
        <f t="shared" si="109"/>
        <v>244</v>
      </c>
      <c r="AH2004" s="133" t="str">
        <f>IF(B2004="NET","",IFERROR(VLOOKUP(AD2004,'2) Order Form'!$W$9:$W$684,1,FALSE),"Ikke med I order form"))</f>
        <v>Ikke med I order form</v>
      </c>
    </row>
    <row r="2005" spans="1:34" x14ac:dyDescent="0.2">
      <c r="A2005">
        <v>840043</v>
      </c>
      <c r="B2005" t="s">
        <v>4461</v>
      </c>
      <c r="C2005" t="s">
        <v>4226</v>
      </c>
      <c r="D2005" t="s">
        <v>295</v>
      </c>
      <c r="E2005" t="s">
        <v>284</v>
      </c>
      <c r="F2005" t="s">
        <v>87</v>
      </c>
      <c r="G2005" t="s">
        <v>128</v>
      </c>
      <c r="H2005">
        <v>7</v>
      </c>
      <c r="I2005">
        <v>7</v>
      </c>
      <c r="J2005">
        <v>7</v>
      </c>
      <c r="K2005">
        <v>7</v>
      </c>
      <c r="L2005">
        <v>7</v>
      </c>
      <c r="M2005">
        <v>7</v>
      </c>
      <c r="N2005">
        <v>7</v>
      </c>
      <c r="O2005">
        <v>7</v>
      </c>
      <c r="P2005">
        <v>7</v>
      </c>
      <c r="Q2005">
        <v>7</v>
      </c>
      <c r="R2005">
        <v>7</v>
      </c>
      <c r="S2005">
        <v>7</v>
      </c>
      <c r="T2005">
        <v>7</v>
      </c>
      <c r="U2005">
        <v>7</v>
      </c>
      <c r="V2005">
        <v>7</v>
      </c>
      <c r="W2005">
        <v>7</v>
      </c>
      <c r="X2005">
        <v>7</v>
      </c>
      <c r="Y2005">
        <v>7</v>
      </c>
      <c r="Z2005">
        <v>7</v>
      </c>
      <c r="AA2005">
        <v>7</v>
      </c>
      <c r="AC2005" s="180" t="str">
        <f t="shared" si="107"/>
        <v>840043-DTBLK-LXL</v>
      </c>
      <c r="AD2005" s="181">
        <f>IF(B2005="NET","",IF(B2005="","",IFERROR(VLOOKUP(AC2005,EAN!$A:$B,2,FALSE),"MANGLER - MÅ OPPDATERE EAN-FANEN")))</f>
        <v>7048652184993</v>
      </c>
      <c r="AE2005" s="180">
        <f t="shared" si="108"/>
        <v>7</v>
      </c>
      <c r="AF2005" s="180">
        <f t="shared" si="109"/>
        <v>7</v>
      </c>
      <c r="AH2005" s="133" t="str">
        <f>IF(B2005="NET","",IFERROR(VLOOKUP(AD2005,'2) Order Form'!$W$9:$W$684,1,FALSE),"Ikke med I order form"))</f>
        <v>Ikke med I order form</v>
      </c>
    </row>
    <row r="2006" spans="1:34" x14ac:dyDescent="0.2">
      <c r="A2006">
        <v>840043</v>
      </c>
      <c r="B2006" t="s">
        <v>4461</v>
      </c>
      <c r="C2006" t="s">
        <v>4226</v>
      </c>
      <c r="D2006" t="s">
        <v>2461</v>
      </c>
      <c r="E2006" t="s">
        <v>284</v>
      </c>
      <c r="F2006" t="s">
        <v>2462</v>
      </c>
      <c r="G2006" t="s">
        <v>128</v>
      </c>
      <c r="H2006">
        <v>81</v>
      </c>
      <c r="I2006">
        <v>81</v>
      </c>
      <c r="J2006">
        <v>81</v>
      </c>
      <c r="K2006">
        <v>81</v>
      </c>
      <c r="L2006">
        <v>81</v>
      </c>
      <c r="M2006">
        <v>81</v>
      </c>
      <c r="N2006">
        <v>81</v>
      </c>
      <c r="O2006">
        <v>81</v>
      </c>
      <c r="P2006">
        <v>81</v>
      </c>
      <c r="Q2006">
        <v>81</v>
      </c>
      <c r="R2006">
        <v>81</v>
      </c>
      <c r="S2006">
        <v>81</v>
      </c>
      <c r="T2006">
        <v>81</v>
      </c>
      <c r="U2006">
        <v>81</v>
      </c>
      <c r="V2006">
        <v>81</v>
      </c>
      <c r="W2006">
        <v>81</v>
      </c>
      <c r="X2006">
        <v>81</v>
      </c>
      <c r="Y2006">
        <v>81</v>
      </c>
      <c r="Z2006">
        <v>81</v>
      </c>
      <c r="AA2006">
        <v>81</v>
      </c>
      <c r="AC2006" s="180" t="str">
        <f t="shared" si="107"/>
        <v>840043-DTBLK-XXL</v>
      </c>
      <c r="AD2006" s="181">
        <f>IF(B2006="NET","",IF(B2006="","",IFERROR(VLOOKUP(AC2006,EAN!$A:$B,2,FALSE),"MANGLER - MÅ OPPDATERE EAN-FANEN")))</f>
        <v>7048652185020</v>
      </c>
      <c r="AE2006" s="180">
        <f t="shared" si="108"/>
        <v>81</v>
      </c>
      <c r="AF2006" s="180">
        <f t="shared" si="109"/>
        <v>81</v>
      </c>
      <c r="AH2006" s="133" t="str">
        <f>IF(B2006="NET","",IFERROR(VLOOKUP(AD2006,'2) Order Form'!$W$9:$W$684,1,FALSE),"Ikke med I order form"))</f>
        <v>Ikke med I order form</v>
      </c>
    </row>
    <row r="2007" spans="1:34" x14ac:dyDescent="0.2">
      <c r="A2007">
        <v>840043</v>
      </c>
      <c r="B2007" t="s">
        <v>4461</v>
      </c>
      <c r="C2007" t="s">
        <v>4226</v>
      </c>
      <c r="D2007" t="s">
        <v>300</v>
      </c>
      <c r="E2007" t="s">
        <v>285</v>
      </c>
      <c r="F2007" t="s">
        <v>85</v>
      </c>
      <c r="G2007" t="s">
        <v>401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C2007" s="180" t="str">
        <f t="shared" si="107"/>
        <v>840043-GSWHT-SM</v>
      </c>
      <c r="AD2007" s="181">
        <f>IF(B2007="NET","",IF(B2007="","",IFERROR(VLOOKUP(AC2007,EAN!$A:$B,2,FALSE),"MANGLER - MÅ OPPDATERE EAN-FANEN")))</f>
        <v>7048652185051</v>
      </c>
      <c r="AE2007" s="180">
        <f t="shared" si="108"/>
        <v>0</v>
      </c>
      <c r="AF2007" s="180">
        <f t="shared" si="109"/>
        <v>0</v>
      </c>
      <c r="AH2007" s="133" t="str">
        <f>IF(B2007="NET","",IFERROR(VLOOKUP(AD2007,'2) Order Form'!$W$9:$W$684,1,FALSE),"Ikke med I order form"))</f>
        <v>Ikke med I order form</v>
      </c>
    </row>
    <row r="2008" spans="1:34" x14ac:dyDescent="0.2">
      <c r="A2008">
        <v>840043</v>
      </c>
      <c r="B2008" t="s">
        <v>4461</v>
      </c>
      <c r="C2008" t="s">
        <v>4226</v>
      </c>
      <c r="D2008" t="s">
        <v>301</v>
      </c>
      <c r="E2008" t="s">
        <v>285</v>
      </c>
      <c r="F2008" t="s">
        <v>86</v>
      </c>
      <c r="G2008" t="s">
        <v>401</v>
      </c>
      <c r="H2008">
        <v>5</v>
      </c>
      <c r="I2008">
        <v>5</v>
      </c>
      <c r="J2008">
        <v>5</v>
      </c>
      <c r="K2008">
        <v>5</v>
      </c>
      <c r="L2008">
        <v>5</v>
      </c>
      <c r="M2008">
        <v>5</v>
      </c>
      <c r="N2008">
        <v>5</v>
      </c>
      <c r="O2008">
        <v>5</v>
      </c>
      <c r="P2008">
        <v>5</v>
      </c>
      <c r="Q2008">
        <v>5</v>
      </c>
      <c r="R2008">
        <v>5</v>
      </c>
      <c r="S2008">
        <v>5</v>
      </c>
      <c r="T2008">
        <v>5</v>
      </c>
      <c r="U2008">
        <v>5</v>
      </c>
      <c r="V2008">
        <v>5</v>
      </c>
      <c r="W2008">
        <v>5</v>
      </c>
      <c r="X2008">
        <v>5</v>
      </c>
      <c r="Y2008">
        <v>5</v>
      </c>
      <c r="Z2008">
        <v>5</v>
      </c>
      <c r="AA2008">
        <v>5</v>
      </c>
      <c r="AC2008" s="180" t="str">
        <f t="shared" si="107"/>
        <v>840043-GSWHT-ML</v>
      </c>
      <c r="AD2008" s="181">
        <f>IF(B2008="NET","",IF(B2008="","",IFERROR(VLOOKUP(AC2008,EAN!$A:$B,2,FALSE),"MANGLER - MÅ OPPDATERE EAN-FANEN")))</f>
        <v>7048652185044</v>
      </c>
      <c r="AE2008" s="180">
        <f t="shared" si="108"/>
        <v>5</v>
      </c>
      <c r="AF2008" s="180">
        <f t="shared" si="109"/>
        <v>5</v>
      </c>
      <c r="AH2008" s="133" t="str">
        <f>IF(B2008="NET","",IFERROR(VLOOKUP(AD2008,'2) Order Form'!$W$9:$W$684,1,FALSE),"Ikke med I order form"))</f>
        <v>Ikke med I order form</v>
      </c>
    </row>
    <row r="2009" spans="1:34" x14ac:dyDescent="0.2">
      <c r="A2009">
        <v>840043</v>
      </c>
      <c r="B2009" t="s">
        <v>4461</v>
      </c>
      <c r="C2009" t="s">
        <v>4226</v>
      </c>
      <c r="D2009" t="s">
        <v>302</v>
      </c>
      <c r="E2009" t="s">
        <v>285</v>
      </c>
      <c r="F2009" t="s">
        <v>87</v>
      </c>
      <c r="G2009" t="s">
        <v>401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C2009" s="180" t="str">
        <f t="shared" si="107"/>
        <v>840043-GSWHT-LXL</v>
      </c>
      <c r="AD2009" s="181">
        <f>IF(B2009="NET","",IF(B2009="","",IFERROR(VLOOKUP(AC2009,EAN!$A:$B,2,FALSE),"MANGLER - MÅ OPPDATERE EAN-FANEN")))</f>
        <v>7048652185037</v>
      </c>
      <c r="AE2009" s="180">
        <f t="shared" si="108"/>
        <v>0</v>
      </c>
      <c r="AF2009" s="180">
        <f t="shared" si="109"/>
        <v>0</v>
      </c>
      <c r="AH2009" s="133" t="str">
        <f>IF(B2009="NET","",IFERROR(VLOOKUP(AD2009,'2) Order Form'!$W$9:$W$684,1,FALSE),"Ikke med I order form"))</f>
        <v>Ikke med I order form</v>
      </c>
    </row>
    <row r="2010" spans="1:34" x14ac:dyDescent="0.2">
      <c r="A2010">
        <v>840043</v>
      </c>
      <c r="B2010" t="s">
        <v>4461</v>
      </c>
      <c r="C2010" t="s">
        <v>4226</v>
      </c>
      <c r="D2010" t="s">
        <v>2490</v>
      </c>
      <c r="E2010" t="s">
        <v>285</v>
      </c>
      <c r="F2010" t="s">
        <v>2462</v>
      </c>
      <c r="G2010" t="s">
        <v>401</v>
      </c>
      <c r="H2010">
        <v>1</v>
      </c>
      <c r="I2010">
        <v>1</v>
      </c>
      <c r="J2010">
        <v>1</v>
      </c>
      <c r="K2010">
        <v>1</v>
      </c>
      <c r="L2010">
        <v>1</v>
      </c>
      <c r="M2010">
        <v>1</v>
      </c>
      <c r="N2010">
        <v>1</v>
      </c>
      <c r="O2010">
        <v>1</v>
      </c>
      <c r="P2010">
        <v>1</v>
      </c>
      <c r="Q2010">
        <v>1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C2010" s="180" t="str">
        <f t="shared" ref="AC2010:AC2073" si="110">CONCATENATE(A2010,"-",D2010)</f>
        <v>840043-GSWHT-XXL</v>
      </c>
      <c r="AD2010" s="181">
        <f>IF(B2010="NET","",IF(B2010="","",IFERROR(VLOOKUP(AC2010,EAN!$A:$B,2,FALSE),"MANGLER - MÅ OPPDATERE EAN-FANEN")))</f>
        <v>7048652185068</v>
      </c>
      <c r="AE2010" s="180">
        <f t="shared" si="108"/>
        <v>1</v>
      </c>
      <c r="AF2010" s="180">
        <f t="shared" si="109"/>
        <v>1</v>
      </c>
      <c r="AH2010" s="133" t="str">
        <f>IF(B2010="NET","",IFERROR(VLOOKUP(AD2010,'2) Order Form'!$W$9:$W$684,1,FALSE),"Ikke med I order form"))</f>
        <v>Ikke med I order form</v>
      </c>
    </row>
    <row r="2011" spans="1:34" x14ac:dyDescent="0.2">
      <c r="A2011">
        <v>840043</v>
      </c>
      <c r="B2011" t="s">
        <v>4461</v>
      </c>
      <c r="C2011" t="s">
        <v>4226</v>
      </c>
      <c r="D2011" t="s">
        <v>2491</v>
      </c>
      <c r="E2011" t="s">
        <v>2492</v>
      </c>
      <c r="F2011" t="s">
        <v>85</v>
      </c>
      <c r="G2011" t="s">
        <v>401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C2011" s="180" t="str">
        <f t="shared" si="110"/>
        <v>840043-GWGBL-SM</v>
      </c>
      <c r="AD2011" s="181">
        <f>IF(B2011="NET","",IF(B2011="","",IFERROR(VLOOKUP(AC2011,EAN!$A:$B,2,FALSE),"MANGLER - MÅ OPPDATERE EAN-FANEN")))</f>
        <v>7048652185099</v>
      </c>
      <c r="AE2011" s="180">
        <f t="shared" si="108"/>
        <v>0</v>
      </c>
      <c r="AF2011" s="180">
        <f t="shared" si="109"/>
        <v>0</v>
      </c>
      <c r="AH2011" s="133" t="str">
        <f>IF(B2011="NET","",IFERROR(VLOOKUP(AD2011,'2) Order Form'!$W$9:$W$684,1,FALSE),"Ikke med I order form"))</f>
        <v>Ikke med I order form</v>
      </c>
    </row>
    <row r="2012" spans="1:34" x14ac:dyDescent="0.2">
      <c r="A2012">
        <v>840043</v>
      </c>
      <c r="B2012" t="s">
        <v>4461</v>
      </c>
      <c r="C2012" t="s">
        <v>4226</v>
      </c>
      <c r="D2012" t="s">
        <v>2493</v>
      </c>
      <c r="E2012" t="s">
        <v>2492</v>
      </c>
      <c r="F2012" t="s">
        <v>86</v>
      </c>
      <c r="G2012" t="s">
        <v>401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C2012" s="180" t="str">
        <f t="shared" si="110"/>
        <v>840043-GWGBL-ML</v>
      </c>
      <c r="AD2012" s="181">
        <f>IF(B2012="NET","",IF(B2012="","",IFERROR(VLOOKUP(AC2012,EAN!$A:$B,2,FALSE),"MANGLER - MÅ OPPDATERE EAN-FANEN")))</f>
        <v>7048652185082</v>
      </c>
      <c r="AE2012" s="180">
        <f t="shared" si="108"/>
        <v>0</v>
      </c>
      <c r="AF2012" s="180">
        <f t="shared" si="109"/>
        <v>0</v>
      </c>
      <c r="AH2012" s="133" t="str">
        <f>IF(B2012="NET","",IFERROR(VLOOKUP(AD2012,'2) Order Form'!$W$9:$W$684,1,FALSE),"Ikke med I order form"))</f>
        <v>Ikke med I order form</v>
      </c>
    </row>
    <row r="2013" spans="1:34" x14ac:dyDescent="0.2">
      <c r="A2013">
        <v>840043</v>
      </c>
      <c r="B2013" t="s">
        <v>4461</v>
      </c>
      <c r="C2013" t="s">
        <v>4226</v>
      </c>
      <c r="D2013" t="s">
        <v>2494</v>
      </c>
      <c r="E2013" t="s">
        <v>2492</v>
      </c>
      <c r="F2013" t="s">
        <v>87</v>
      </c>
      <c r="G2013" t="s">
        <v>401</v>
      </c>
      <c r="H2013">
        <v>33</v>
      </c>
      <c r="I2013">
        <v>33</v>
      </c>
      <c r="J2013">
        <v>33</v>
      </c>
      <c r="K2013">
        <v>33</v>
      </c>
      <c r="L2013">
        <v>33</v>
      </c>
      <c r="M2013">
        <v>33</v>
      </c>
      <c r="N2013">
        <v>33</v>
      </c>
      <c r="O2013">
        <v>33</v>
      </c>
      <c r="P2013">
        <v>33</v>
      </c>
      <c r="Q2013">
        <v>33</v>
      </c>
      <c r="R2013">
        <v>33</v>
      </c>
      <c r="S2013">
        <v>33</v>
      </c>
      <c r="T2013">
        <v>33</v>
      </c>
      <c r="U2013">
        <v>33</v>
      </c>
      <c r="V2013">
        <v>33</v>
      </c>
      <c r="W2013">
        <v>33</v>
      </c>
      <c r="X2013">
        <v>33</v>
      </c>
      <c r="Y2013">
        <v>33</v>
      </c>
      <c r="Z2013">
        <v>33</v>
      </c>
      <c r="AA2013">
        <v>33</v>
      </c>
      <c r="AC2013" s="180" t="str">
        <f t="shared" si="110"/>
        <v>840043-GWGBL-LXL</v>
      </c>
      <c r="AD2013" s="181">
        <f>IF(B2013="NET","",IF(B2013="","",IFERROR(VLOOKUP(AC2013,EAN!$A:$B,2,FALSE),"MANGLER - MÅ OPPDATERE EAN-FANEN")))</f>
        <v>7048652185075</v>
      </c>
      <c r="AE2013" s="180">
        <f t="shared" si="108"/>
        <v>33</v>
      </c>
      <c r="AF2013" s="180">
        <f t="shared" si="109"/>
        <v>33</v>
      </c>
      <c r="AH2013" s="133" t="str">
        <f>IF(B2013="NET","",IFERROR(VLOOKUP(AD2013,'2) Order Form'!$W$9:$W$684,1,FALSE),"Ikke med I order form"))</f>
        <v>Ikke med I order form</v>
      </c>
    </row>
    <row r="2014" spans="1:34" x14ac:dyDescent="0.2">
      <c r="A2014">
        <v>840043</v>
      </c>
      <c r="B2014" t="s">
        <v>4461</v>
      </c>
      <c r="C2014" t="s">
        <v>4226</v>
      </c>
      <c r="D2014" t="s">
        <v>2495</v>
      </c>
      <c r="E2014" t="s">
        <v>2492</v>
      </c>
      <c r="F2014" t="s">
        <v>2462</v>
      </c>
      <c r="G2014" t="s">
        <v>401</v>
      </c>
      <c r="H2014">
        <v>7</v>
      </c>
      <c r="I2014">
        <v>7</v>
      </c>
      <c r="J2014">
        <v>7</v>
      </c>
      <c r="K2014">
        <v>7</v>
      </c>
      <c r="L2014">
        <v>7</v>
      </c>
      <c r="M2014">
        <v>7</v>
      </c>
      <c r="N2014">
        <v>7</v>
      </c>
      <c r="O2014">
        <v>7</v>
      </c>
      <c r="P2014">
        <v>7</v>
      </c>
      <c r="Q2014">
        <v>7</v>
      </c>
      <c r="R2014">
        <v>7</v>
      </c>
      <c r="S2014">
        <v>7</v>
      </c>
      <c r="T2014">
        <v>7</v>
      </c>
      <c r="U2014">
        <v>7</v>
      </c>
      <c r="V2014">
        <v>7</v>
      </c>
      <c r="W2014">
        <v>7</v>
      </c>
      <c r="X2014">
        <v>7</v>
      </c>
      <c r="Y2014">
        <v>7</v>
      </c>
      <c r="Z2014">
        <v>7</v>
      </c>
      <c r="AA2014">
        <v>7</v>
      </c>
      <c r="AC2014" s="180" t="str">
        <f t="shared" si="110"/>
        <v>840043-GWGBL-XXL</v>
      </c>
      <c r="AD2014" s="181">
        <f>IF(B2014="NET","",IF(B2014="","",IFERROR(VLOOKUP(AC2014,EAN!$A:$B,2,FALSE),"MANGLER - MÅ OPPDATERE EAN-FANEN")))</f>
        <v>7048652185105</v>
      </c>
      <c r="AE2014" s="180">
        <f t="shared" si="108"/>
        <v>7</v>
      </c>
      <c r="AF2014" s="180">
        <f t="shared" si="109"/>
        <v>7</v>
      </c>
      <c r="AH2014" s="133" t="str">
        <f>IF(B2014="NET","",IFERROR(VLOOKUP(AD2014,'2) Order Form'!$W$9:$W$684,1,FALSE),"Ikke med I order form"))</f>
        <v>Ikke med I order form</v>
      </c>
    </row>
    <row r="2015" spans="1:34" x14ac:dyDescent="0.2">
      <c r="A2015">
        <v>840043</v>
      </c>
      <c r="B2015" t="s">
        <v>4461</v>
      </c>
      <c r="C2015" t="s">
        <v>4226</v>
      </c>
      <c r="D2015" t="s">
        <v>2463</v>
      </c>
      <c r="E2015" t="s">
        <v>2401</v>
      </c>
      <c r="F2015" t="s">
        <v>2462</v>
      </c>
      <c r="G2015" t="s">
        <v>128</v>
      </c>
      <c r="H2015">
        <v>35</v>
      </c>
      <c r="I2015">
        <v>35</v>
      </c>
      <c r="J2015">
        <v>35</v>
      </c>
      <c r="K2015">
        <v>35</v>
      </c>
      <c r="L2015">
        <v>35</v>
      </c>
      <c r="M2015">
        <v>35</v>
      </c>
      <c r="N2015">
        <v>35</v>
      </c>
      <c r="O2015">
        <v>35</v>
      </c>
      <c r="P2015">
        <v>35</v>
      </c>
      <c r="Q2015">
        <v>35</v>
      </c>
      <c r="R2015">
        <v>35</v>
      </c>
      <c r="S2015">
        <v>35</v>
      </c>
      <c r="T2015">
        <v>35</v>
      </c>
      <c r="U2015">
        <v>35</v>
      </c>
      <c r="V2015">
        <v>35</v>
      </c>
      <c r="W2015">
        <v>35</v>
      </c>
      <c r="X2015">
        <v>35</v>
      </c>
      <c r="Y2015">
        <v>35</v>
      </c>
      <c r="Z2015">
        <v>35</v>
      </c>
      <c r="AA2015">
        <v>35</v>
      </c>
      <c r="AC2015" s="180" t="str">
        <f t="shared" si="110"/>
        <v>840043-MBBLU-XXL</v>
      </c>
      <c r="AD2015" s="181">
        <f>IF(B2015="NET","",IF(B2015="","",IFERROR(VLOOKUP(AC2015,EAN!$A:$B,2,FALSE),"MANGLER - MÅ OPPDATERE EAN-FANEN")))</f>
        <v>7048652712684</v>
      </c>
      <c r="AE2015" s="180">
        <f t="shared" si="108"/>
        <v>35</v>
      </c>
      <c r="AF2015" s="180">
        <f t="shared" si="109"/>
        <v>35</v>
      </c>
      <c r="AH2015" s="133" t="str">
        <f>IF(B2015="NET","",IFERROR(VLOOKUP(AD2015,'2) Order Form'!$W$9:$W$684,1,FALSE),"Ikke med I order form"))</f>
        <v>Ikke med I order form</v>
      </c>
    </row>
    <row r="2016" spans="1:34" x14ac:dyDescent="0.2">
      <c r="A2016">
        <v>840043</v>
      </c>
      <c r="B2016" t="s">
        <v>4461</v>
      </c>
      <c r="C2016" t="s">
        <v>4226</v>
      </c>
      <c r="D2016" t="s">
        <v>2400</v>
      </c>
      <c r="E2016" t="s">
        <v>2401</v>
      </c>
      <c r="F2016" t="s">
        <v>85</v>
      </c>
      <c r="G2016" t="s">
        <v>128</v>
      </c>
      <c r="H2016">
        <v>21</v>
      </c>
      <c r="I2016">
        <v>21</v>
      </c>
      <c r="J2016">
        <v>21</v>
      </c>
      <c r="K2016">
        <v>21</v>
      </c>
      <c r="L2016">
        <v>21</v>
      </c>
      <c r="M2016">
        <v>21</v>
      </c>
      <c r="N2016">
        <v>21</v>
      </c>
      <c r="O2016">
        <v>21</v>
      </c>
      <c r="P2016">
        <v>21</v>
      </c>
      <c r="Q2016">
        <v>21</v>
      </c>
      <c r="R2016">
        <v>21</v>
      </c>
      <c r="S2016">
        <v>21</v>
      </c>
      <c r="T2016">
        <v>21</v>
      </c>
      <c r="U2016">
        <v>21</v>
      </c>
      <c r="V2016">
        <v>21</v>
      </c>
      <c r="W2016">
        <v>21</v>
      </c>
      <c r="X2016">
        <v>21</v>
      </c>
      <c r="Y2016">
        <v>21</v>
      </c>
      <c r="Z2016">
        <v>21</v>
      </c>
      <c r="AA2016">
        <v>21</v>
      </c>
      <c r="AC2016" s="180" t="str">
        <f t="shared" si="110"/>
        <v>840043-MBBLU-SM</v>
      </c>
      <c r="AD2016" s="181">
        <f>IF(B2016="NET","",IF(B2016="","",IFERROR(VLOOKUP(AC2016,EAN!$A:$B,2,FALSE),"MANGLER - MÅ OPPDATERE EAN-FANEN")))</f>
        <v>7048652712677</v>
      </c>
      <c r="AE2016" s="180">
        <f t="shared" si="108"/>
        <v>21</v>
      </c>
      <c r="AF2016" s="180">
        <f t="shared" si="109"/>
        <v>21</v>
      </c>
      <c r="AH2016" s="133" t="str">
        <f>IF(B2016="NET","",IFERROR(VLOOKUP(AD2016,'2) Order Form'!$W$9:$W$684,1,FALSE),"Ikke med I order form"))</f>
        <v>Ikke med I order form</v>
      </c>
    </row>
    <row r="2017" spans="1:34" x14ac:dyDescent="0.2">
      <c r="A2017">
        <v>840043</v>
      </c>
      <c r="B2017" t="s">
        <v>4461</v>
      </c>
      <c r="C2017" t="s">
        <v>4226</v>
      </c>
      <c r="D2017" t="s">
        <v>2402</v>
      </c>
      <c r="E2017" t="s">
        <v>2401</v>
      </c>
      <c r="F2017" t="s">
        <v>86</v>
      </c>
      <c r="G2017" t="s">
        <v>128</v>
      </c>
      <c r="H2017">
        <v>66</v>
      </c>
      <c r="I2017">
        <v>66</v>
      </c>
      <c r="J2017">
        <v>66</v>
      </c>
      <c r="K2017">
        <v>66</v>
      </c>
      <c r="L2017">
        <v>66</v>
      </c>
      <c r="M2017">
        <v>66</v>
      </c>
      <c r="N2017">
        <v>66</v>
      </c>
      <c r="O2017">
        <v>66</v>
      </c>
      <c r="P2017">
        <v>66</v>
      </c>
      <c r="Q2017">
        <v>66</v>
      </c>
      <c r="R2017">
        <v>66</v>
      </c>
      <c r="S2017">
        <v>66</v>
      </c>
      <c r="T2017">
        <v>66</v>
      </c>
      <c r="U2017">
        <v>66</v>
      </c>
      <c r="V2017">
        <v>66</v>
      </c>
      <c r="W2017">
        <v>66</v>
      </c>
      <c r="X2017">
        <v>66</v>
      </c>
      <c r="Y2017">
        <v>66</v>
      </c>
      <c r="Z2017">
        <v>66</v>
      </c>
      <c r="AA2017">
        <v>66</v>
      </c>
      <c r="AC2017" s="180" t="str">
        <f t="shared" si="110"/>
        <v>840043-MBBLU-ML</v>
      </c>
      <c r="AD2017" s="181">
        <f>IF(B2017="NET","",IF(B2017="","",IFERROR(VLOOKUP(AC2017,EAN!$A:$B,2,FALSE),"MANGLER - MÅ OPPDATERE EAN-FANEN")))</f>
        <v>7048652712660</v>
      </c>
      <c r="AE2017" s="180">
        <f t="shared" si="108"/>
        <v>66</v>
      </c>
      <c r="AF2017" s="180">
        <f t="shared" si="109"/>
        <v>66</v>
      </c>
      <c r="AH2017" s="133" t="str">
        <f>IF(B2017="NET","",IFERROR(VLOOKUP(AD2017,'2) Order Form'!$W$9:$W$684,1,FALSE),"Ikke med I order form"))</f>
        <v>Ikke med I order form</v>
      </c>
    </row>
    <row r="2018" spans="1:34" x14ac:dyDescent="0.2">
      <c r="A2018">
        <v>840043</v>
      </c>
      <c r="B2018" t="s">
        <v>4461</v>
      </c>
      <c r="C2018" t="s">
        <v>4226</v>
      </c>
      <c r="D2018" t="s">
        <v>2403</v>
      </c>
      <c r="E2018" t="s">
        <v>2401</v>
      </c>
      <c r="F2018" t="s">
        <v>87</v>
      </c>
      <c r="G2018" t="s">
        <v>128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C2018" s="180" t="str">
        <f t="shared" si="110"/>
        <v>840043-MBBLU-LXL</v>
      </c>
      <c r="AD2018" s="181">
        <f>IF(B2018="NET","",IF(B2018="","",IFERROR(VLOOKUP(AC2018,EAN!$A:$B,2,FALSE),"MANGLER - MÅ OPPDATERE EAN-FANEN")))</f>
        <v>7048652712653</v>
      </c>
      <c r="AE2018" s="180">
        <f t="shared" si="108"/>
        <v>0</v>
      </c>
      <c r="AF2018" s="180">
        <f t="shared" si="109"/>
        <v>0</v>
      </c>
      <c r="AH2018" s="133" t="str">
        <f>IF(B2018="NET","",IFERROR(VLOOKUP(AD2018,'2) Order Form'!$W$9:$W$684,1,FALSE),"Ikke med I order form"))</f>
        <v>Ikke med I order form</v>
      </c>
    </row>
    <row r="2019" spans="1:34" x14ac:dyDescent="0.2">
      <c r="A2019">
        <v>840043</v>
      </c>
      <c r="B2019" t="s">
        <v>4461</v>
      </c>
      <c r="C2019" t="s">
        <v>4226</v>
      </c>
      <c r="D2019" t="s">
        <v>2469</v>
      </c>
      <c r="E2019" t="s">
        <v>2470</v>
      </c>
      <c r="F2019" t="s">
        <v>2462</v>
      </c>
      <c r="G2019" t="s">
        <v>401</v>
      </c>
      <c r="H2019">
        <v>13</v>
      </c>
      <c r="I2019">
        <v>13</v>
      </c>
      <c r="J2019">
        <v>13</v>
      </c>
      <c r="K2019">
        <v>13</v>
      </c>
      <c r="L2019">
        <v>13</v>
      </c>
      <c r="M2019">
        <v>13</v>
      </c>
      <c r="N2019">
        <v>13</v>
      </c>
      <c r="O2019">
        <v>13</v>
      </c>
      <c r="P2019">
        <v>13</v>
      </c>
      <c r="Q2019">
        <v>13</v>
      </c>
      <c r="R2019">
        <v>13</v>
      </c>
      <c r="S2019">
        <v>13</v>
      </c>
      <c r="T2019">
        <v>13</v>
      </c>
      <c r="U2019">
        <v>13</v>
      </c>
      <c r="V2019">
        <v>13</v>
      </c>
      <c r="W2019">
        <v>13</v>
      </c>
      <c r="X2019">
        <v>13</v>
      </c>
      <c r="Y2019">
        <v>13</v>
      </c>
      <c r="Z2019">
        <v>13</v>
      </c>
      <c r="AA2019">
        <v>13</v>
      </c>
      <c r="AC2019" s="180" t="str">
        <f t="shared" si="110"/>
        <v>840043-MBGRY-XXL</v>
      </c>
      <c r="AD2019" s="181">
        <f>IF(B2019="NET","",IF(B2019="","",IFERROR(VLOOKUP(AC2019,EAN!$A:$B,2,FALSE),"MANGLER - MÅ OPPDATERE EAN-FANEN")))</f>
        <v>7048652607348</v>
      </c>
      <c r="AE2019" s="180">
        <f t="shared" si="108"/>
        <v>13</v>
      </c>
      <c r="AF2019" s="180">
        <f t="shared" si="109"/>
        <v>13</v>
      </c>
      <c r="AH2019" s="133" t="str">
        <f>IF(B2019="NET","",IFERROR(VLOOKUP(AD2019,'2) Order Form'!$W$9:$W$684,1,FALSE),"Ikke med I order form"))</f>
        <v>Ikke med I order form</v>
      </c>
    </row>
    <row r="2020" spans="1:34" x14ac:dyDescent="0.2">
      <c r="A2020">
        <v>840043</v>
      </c>
      <c r="B2020" t="s">
        <v>4461</v>
      </c>
      <c r="C2020" t="s">
        <v>4226</v>
      </c>
      <c r="D2020" t="s">
        <v>2471</v>
      </c>
      <c r="E2020" t="s">
        <v>2470</v>
      </c>
      <c r="F2020" t="s">
        <v>85</v>
      </c>
      <c r="G2020" t="s">
        <v>401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C2020" s="180" t="str">
        <f t="shared" si="110"/>
        <v>840043-MBGRY-SM</v>
      </c>
      <c r="AD2020" s="181">
        <f>IF(B2020="NET","",IF(B2020="","",IFERROR(VLOOKUP(AC2020,EAN!$A:$B,2,FALSE),"MANGLER - MÅ OPPDATERE EAN-FANEN")))</f>
        <v>7048652607331</v>
      </c>
      <c r="AE2020" s="180">
        <f t="shared" si="108"/>
        <v>0</v>
      </c>
      <c r="AF2020" s="180">
        <f t="shared" si="109"/>
        <v>0</v>
      </c>
      <c r="AH2020" s="133" t="str">
        <f>IF(B2020="NET","",IFERROR(VLOOKUP(AD2020,'2) Order Form'!$W$9:$W$684,1,FALSE),"Ikke med I order form"))</f>
        <v>Ikke med I order form</v>
      </c>
    </row>
    <row r="2021" spans="1:34" x14ac:dyDescent="0.2">
      <c r="A2021">
        <v>840043</v>
      </c>
      <c r="B2021" t="s">
        <v>4461</v>
      </c>
      <c r="C2021" t="s">
        <v>4226</v>
      </c>
      <c r="D2021" t="s">
        <v>2472</v>
      </c>
      <c r="E2021" t="s">
        <v>2470</v>
      </c>
      <c r="F2021" t="s">
        <v>86</v>
      </c>
      <c r="G2021" t="s">
        <v>401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C2021" s="180" t="str">
        <f t="shared" si="110"/>
        <v>840043-MBGRY-ML</v>
      </c>
      <c r="AD2021" s="181">
        <f>IF(B2021="NET","",IF(B2021="","",IFERROR(VLOOKUP(AC2021,EAN!$A:$B,2,FALSE),"MANGLER - MÅ OPPDATERE EAN-FANEN")))</f>
        <v>7048652607324</v>
      </c>
      <c r="AE2021" s="180">
        <f t="shared" si="108"/>
        <v>0</v>
      </c>
      <c r="AF2021" s="180">
        <f t="shared" si="109"/>
        <v>0</v>
      </c>
      <c r="AH2021" s="133" t="str">
        <f>IF(B2021="NET","",IFERROR(VLOOKUP(AD2021,'2) Order Form'!$W$9:$W$684,1,FALSE),"Ikke med I order form"))</f>
        <v>Ikke med I order form</v>
      </c>
    </row>
    <row r="2022" spans="1:34" x14ac:dyDescent="0.2">
      <c r="A2022">
        <v>840043</v>
      </c>
      <c r="B2022" t="s">
        <v>4461</v>
      </c>
      <c r="C2022" t="s">
        <v>4226</v>
      </c>
      <c r="D2022" t="s">
        <v>2473</v>
      </c>
      <c r="E2022" t="s">
        <v>2470</v>
      </c>
      <c r="F2022" t="s">
        <v>87</v>
      </c>
      <c r="G2022" t="s">
        <v>401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C2022" s="180" t="str">
        <f t="shared" si="110"/>
        <v>840043-MBGRY-LXL</v>
      </c>
      <c r="AD2022" s="181">
        <f>IF(B2022="NET","",IF(B2022="","",IFERROR(VLOOKUP(AC2022,EAN!$A:$B,2,FALSE),"MANGLER - MÅ OPPDATERE EAN-FANEN")))</f>
        <v>7048652607317</v>
      </c>
      <c r="AE2022" s="180">
        <f t="shared" si="108"/>
        <v>0</v>
      </c>
      <c r="AF2022" s="180">
        <f t="shared" si="109"/>
        <v>0</v>
      </c>
      <c r="AH2022" s="133" t="str">
        <f>IF(B2022="NET","",IFERROR(VLOOKUP(AD2022,'2) Order Form'!$W$9:$W$684,1,FALSE),"Ikke med I order form"))</f>
        <v>Ikke med I order form</v>
      </c>
    </row>
    <row r="2023" spans="1:34" x14ac:dyDescent="0.2">
      <c r="A2023">
        <v>840043</v>
      </c>
      <c r="B2023" t="s">
        <v>4461</v>
      </c>
      <c r="C2023" t="s">
        <v>4226</v>
      </c>
      <c r="D2023" t="s">
        <v>2474</v>
      </c>
      <c r="E2023" t="s">
        <v>422</v>
      </c>
      <c r="F2023" t="s">
        <v>2462</v>
      </c>
      <c r="G2023" t="s">
        <v>401</v>
      </c>
      <c r="H2023">
        <v>32</v>
      </c>
      <c r="I2023">
        <v>32</v>
      </c>
      <c r="J2023">
        <v>32</v>
      </c>
      <c r="K2023">
        <v>32</v>
      </c>
      <c r="L2023">
        <v>32</v>
      </c>
      <c r="M2023">
        <v>32</v>
      </c>
      <c r="N2023">
        <v>32</v>
      </c>
      <c r="O2023">
        <v>32</v>
      </c>
      <c r="P2023">
        <v>32</v>
      </c>
      <c r="Q2023">
        <v>32</v>
      </c>
      <c r="R2023">
        <v>32</v>
      </c>
      <c r="S2023">
        <v>32</v>
      </c>
      <c r="T2023">
        <v>32</v>
      </c>
      <c r="U2023">
        <v>32</v>
      </c>
      <c r="V2023">
        <v>32</v>
      </c>
      <c r="W2023">
        <v>32</v>
      </c>
      <c r="X2023">
        <v>32</v>
      </c>
      <c r="Y2023">
        <v>32</v>
      </c>
      <c r="Z2023">
        <v>32</v>
      </c>
      <c r="AA2023">
        <v>32</v>
      </c>
      <c r="AC2023" s="180" t="str">
        <f t="shared" si="110"/>
        <v>840043-MEAME-XXL</v>
      </c>
      <c r="AD2023" s="181">
        <f>IF(B2023="NET","",IF(B2023="","",IFERROR(VLOOKUP(AC2023,EAN!$A:$B,2,FALSE),"MANGLER - MÅ OPPDATERE EAN-FANEN")))</f>
        <v>7048652607386</v>
      </c>
      <c r="AE2023" s="180">
        <f t="shared" si="108"/>
        <v>32</v>
      </c>
      <c r="AF2023" s="180">
        <f t="shared" si="109"/>
        <v>32</v>
      </c>
      <c r="AH2023" s="133" t="str">
        <f>IF(B2023="NET","",IFERROR(VLOOKUP(AD2023,'2) Order Form'!$W$9:$W$684,1,FALSE),"Ikke med I order form"))</f>
        <v>Ikke med I order form</v>
      </c>
    </row>
    <row r="2024" spans="1:34" x14ac:dyDescent="0.2">
      <c r="A2024">
        <v>840043</v>
      </c>
      <c r="B2024" t="s">
        <v>4461</v>
      </c>
      <c r="C2024" t="s">
        <v>4226</v>
      </c>
      <c r="D2024" t="s">
        <v>421</v>
      </c>
      <c r="E2024" t="s">
        <v>422</v>
      </c>
      <c r="F2024" t="s">
        <v>85</v>
      </c>
      <c r="G2024" t="s">
        <v>401</v>
      </c>
      <c r="H2024">
        <v>16</v>
      </c>
      <c r="I2024">
        <v>16</v>
      </c>
      <c r="J2024">
        <v>16</v>
      </c>
      <c r="K2024">
        <v>16</v>
      </c>
      <c r="L2024">
        <v>16</v>
      </c>
      <c r="M2024">
        <v>16</v>
      </c>
      <c r="N2024">
        <v>16</v>
      </c>
      <c r="O2024">
        <v>16</v>
      </c>
      <c r="P2024">
        <v>16</v>
      </c>
      <c r="Q2024">
        <v>16</v>
      </c>
      <c r="R2024">
        <v>16</v>
      </c>
      <c r="S2024">
        <v>16</v>
      </c>
      <c r="T2024">
        <v>16</v>
      </c>
      <c r="U2024">
        <v>16</v>
      </c>
      <c r="V2024">
        <v>16</v>
      </c>
      <c r="W2024">
        <v>16</v>
      </c>
      <c r="X2024">
        <v>16</v>
      </c>
      <c r="Y2024">
        <v>16</v>
      </c>
      <c r="Z2024">
        <v>16</v>
      </c>
      <c r="AA2024">
        <v>16</v>
      </c>
      <c r="AC2024" s="180" t="str">
        <f t="shared" si="110"/>
        <v>840043-MEAME-SM</v>
      </c>
      <c r="AD2024" s="181">
        <f>IF(B2024="NET","",IF(B2024="","",IFERROR(VLOOKUP(AC2024,EAN!$A:$B,2,FALSE),"MANGLER - MÅ OPPDATERE EAN-FANEN")))</f>
        <v>7048652607379</v>
      </c>
      <c r="AE2024" s="180">
        <f t="shared" si="108"/>
        <v>16</v>
      </c>
      <c r="AF2024" s="180">
        <f t="shared" si="109"/>
        <v>16</v>
      </c>
      <c r="AH2024" s="133" t="str">
        <f>IF(B2024="NET","",IFERROR(VLOOKUP(AD2024,'2) Order Form'!$W$9:$W$684,1,FALSE),"Ikke med I order form"))</f>
        <v>Ikke med I order form</v>
      </c>
    </row>
    <row r="2025" spans="1:34" x14ac:dyDescent="0.2">
      <c r="A2025">
        <v>840043</v>
      </c>
      <c r="B2025" t="s">
        <v>4461</v>
      </c>
      <c r="C2025" t="s">
        <v>4226</v>
      </c>
      <c r="D2025" t="s">
        <v>423</v>
      </c>
      <c r="E2025" t="s">
        <v>422</v>
      </c>
      <c r="F2025" t="s">
        <v>86</v>
      </c>
      <c r="G2025" t="s">
        <v>401</v>
      </c>
      <c r="H2025">
        <v>15</v>
      </c>
      <c r="I2025">
        <v>15</v>
      </c>
      <c r="J2025">
        <v>15</v>
      </c>
      <c r="K2025">
        <v>15</v>
      </c>
      <c r="L2025">
        <v>15</v>
      </c>
      <c r="M2025">
        <v>15</v>
      </c>
      <c r="N2025">
        <v>15</v>
      </c>
      <c r="O2025">
        <v>15</v>
      </c>
      <c r="P2025">
        <v>15</v>
      </c>
      <c r="Q2025">
        <v>15</v>
      </c>
      <c r="R2025">
        <v>15</v>
      </c>
      <c r="S2025">
        <v>15</v>
      </c>
      <c r="T2025">
        <v>15</v>
      </c>
      <c r="U2025">
        <v>15</v>
      </c>
      <c r="V2025">
        <v>15</v>
      </c>
      <c r="W2025">
        <v>15</v>
      </c>
      <c r="X2025">
        <v>15</v>
      </c>
      <c r="Y2025">
        <v>15</v>
      </c>
      <c r="Z2025">
        <v>15</v>
      </c>
      <c r="AA2025">
        <v>15</v>
      </c>
      <c r="AC2025" s="180" t="str">
        <f t="shared" si="110"/>
        <v>840043-MEAME-ML</v>
      </c>
      <c r="AD2025" s="181">
        <f>IF(B2025="NET","",IF(B2025="","",IFERROR(VLOOKUP(AC2025,EAN!$A:$B,2,FALSE),"MANGLER - MÅ OPPDATERE EAN-FANEN")))</f>
        <v>7048652607362</v>
      </c>
      <c r="AE2025" s="180">
        <f t="shared" si="108"/>
        <v>15</v>
      </c>
      <c r="AF2025" s="180">
        <f t="shared" si="109"/>
        <v>15</v>
      </c>
      <c r="AH2025" s="133" t="str">
        <f>IF(B2025="NET","",IFERROR(VLOOKUP(AD2025,'2) Order Form'!$W$9:$W$684,1,FALSE),"Ikke med I order form"))</f>
        <v>Ikke med I order form</v>
      </c>
    </row>
    <row r="2026" spans="1:34" x14ac:dyDescent="0.2">
      <c r="A2026">
        <v>840043</v>
      </c>
      <c r="B2026" t="s">
        <v>4461</v>
      </c>
      <c r="C2026" t="s">
        <v>4226</v>
      </c>
      <c r="D2026" t="s">
        <v>424</v>
      </c>
      <c r="E2026" t="s">
        <v>422</v>
      </c>
      <c r="F2026" t="s">
        <v>87</v>
      </c>
      <c r="G2026" t="s">
        <v>401</v>
      </c>
      <c r="H2026">
        <v>13</v>
      </c>
      <c r="I2026">
        <v>13</v>
      </c>
      <c r="J2026">
        <v>13</v>
      </c>
      <c r="K2026">
        <v>13</v>
      </c>
      <c r="L2026">
        <v>13</v>
      </c>
      <c r="M2026">
        <v>13</v>
      </c>
      <c r="N2026">
        <v>13</v>
      </c>
      <c r="O2026">
        <v>13</v>
      </c>
      <c r="P2026">
        <v>13</v>
      </c>
      <c r="Q2026">
        <v>13</v>
      </c>
      <c r="R2026">
        <v>13</v>
      </c>
      <c r="S2026">
        <v>13</v>
      </c>
      <c r="T2026">
        <v>13</v>
      </c>
      <c r="U2026">
        <v>13</v>
      </c>
      <c r="V2026">
        <v>13</v>
      </c>
      <c r="W2026">
        <v>13</v>
      </c>
      <c r="X2026">
        <v>13</v>
      </c>
      <c r="Y2026">
        <v>13</v>
      </c>
      <c r="Z2026">
        <v>13</v>
      </c>
      <c r="AA2026">
        <v>13</v>
      </c>
      <c r="AC2026" s="180" t="str">
        <f t="shared" si="110"/>
        <v>840043-MEAME-LXL</v>
      </c>
      <c r="AD2026" s="181">
        <f>IF(B2026="NET","",IF(B2026="","",IFERROR(VLOOKUP(AC2026,EAN!$A:$B,2,FALSE),"MANGLER - MÅ OPPDATERE EAN-FANEN")))</f>
        <v>7048652607355</v>
      </c>
      <c r="AE2026" s="180">
        <f t="shared" si="108"/>
        <v>13</v>
      </c>
      <c r="AF2026" s="180">
        <f t="shared" si="109"/>
        <v>13</v>
      </c>
      <c r="AH2026" s="133" t="str">
        <f>IF(B2026="NET","",IFERROR(VLOOKUP(AD2026,'2) Order Form'!$W$9:$W$684,1,FALSE),"Ikke med I order form"))</f>
        <v>Ikke med I order form</v>
      </c>
    </row>
    <row r="2027" spans="1:34" x14ac:dyDescent="0.2">
      <c r="A2027">
        <v>840043</v>
      </c>
      <c r="B2027" t="s">
        <v>4461</v>
      </c>
      <c r="C2027" t="s">
        <v>4226</v>
      </c>
      <c r="D2027" t="s">
        <v>2476</v>
      </c>
      <c r="E2027" t="s">
        <v>2450</v>
      </c>
      <c r="F2027" t="s">
        <v>2462</v>
      </c>
      <c r="G2027" t="s">
        <v>401</v>
      </c>
      <c r="H2027">
        <v>12</v>
      </c>
      <c r="I2027">
        <v>12</v>
      </c>
      <c r="J2027">
        <v>12</v>
      </c>
      <c r="K2027">
        <v>12</v>
      </c>
      <c r="L2027">
        <v>12</v>
      </c>
      <c r="M2027">
        <v>12</v>
      </c>
      <c r="N2027">
        <v>12</v>
      </c>
      <c r="O2027">
        <v>12</v>
      </c>
      <c r="P2027">
        <v>12</v>
      </c>
      <c r="Q2027">
        <v>12</v>
      </c>
      <c r="R2027">
        <v>12</v>
      </c>
      <c r="S2027">
        <v>12</v>
      </c>
      <c r="T2027">
        <v>12</v>
      </c>
      <c r="U2027">
        <v>12</v>
      </c>
      <c r="V2027">
        <v>12</v>
      </c>
      <c r="W2027">
        <v>12</v>
      </c>
      <c r="X2027">
        <v>12</v>
      </c>
      <c r="Y2027">
        <v>12</v>
      </c>
      <c r="Z2027">
        <v>12</v>
      </c>
      <c r="AA2027">
        <v>12</v>
      </c>
      <c r="AC2027" s="180" t="str">
        <f t="shared" si="110"/>
        <v>840043-MFORE-XXL</v>
      </c>
      <c r="AD2027" s="181">
        <f>IF(B2027="NET","",IF(B2027="","",IFERROR(VLOOKUP(AC2027,EAN!$A:$B,2,FALSE),"MANGLER - MÅ OPPDATERE EAN-FANEN")))</f>
        <v>7048652607423</v>
      </c>
      <c r="AE2027" s="180">
        <f t="shared" si="108"/>
        <v>12</v>
      </c>
      <c r="AF2027" s="180">
        <f t="shared" si="109"/>
        <v>12</v>
      </c>
      <c r="AH2027" s="133" t="str">
        <f>IF(B2027="NET","",IFERROR(VLOOKUP(AD2027,'2) Order Form'!$W$9:$W$684,1,FALSE),"Ikke med I order form"))</f>
        <v>Ikke med I order form</v>
      </c>
    </row>
    <row r="2028" spans="1:34" x14ac:dyDescent="0.2">
      <c r="A2028">
        <v>840043</v>
      </c>
      <c r="B2028" t="s">
        <v>4461</v>
      </c>
      <c r="C2028" t="s">
        <v>4226</v>
      </c>
      <c r="D2028" t="s">
        <v>2449</v>
      </c>
      <c r="E2028" t="s">
        <v>2450</v>
      </c>
      <c r="F2028" t="s">
        <v>85</v>
      </c>
      <c r="G2028" t="s">
        <v>401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C2028" s="180" t="str">
        <f t="shared" si="110"/>
        <v>840043-MFORE-SM</v>
      </c>
      <c r="AD2028" s="181">
        <f>IF(B2028="NET","",IF(B2028="","",IFERROR(VLOOKUP(AC2028,EAN!$A:$B,2,FALSE),"MANGLER - MÅ OPPDATERE EAN-FANEN")))</f>
        <v>7048652607416</v>
      </c>
      <c r="AE2028" s="180">
        <f t="shared" si="108"/>
        <v>0</v>
      </c>
      <c r="AF2028" s="180">
        <f t="shared" si="109"/>
        <v>0</v>
      </c>
      <c r="AH2028" s="133" t="str">
        <f>IF(B2028="NET","",IFERROR(VLOOKUP(AD2028,'2) Order Form'!$W$9:$W$684,1,FALSE),"Ikke med I order form"))</f>
        <v>Ikke med I order form</v>
      </c>
    </row>
    <row r="2029" spans="1:34" x14ac:dyDescent="0.2">
      <c r="A2029">
        <v>840043</v>
      </c>
      <c r="B2029" t="s">
        <v>4461</v>
      </c>
      <c r="C2029" t="s">
        <v>4226</v>
      </c>
      <c r="D2029" t="s">
        <v>2451</v>
      </c>
      <c r="E2029" t="s">
        <v>2450</v>
      </c>
      <c r="F2029" t="s">
        <v>86</v>
      </c>
      <c r="G2029" t="s">
        <v>401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C2029" s="180" t="str">
        <f t="shared" si="110"/>
        <v>840043-MFORE-ML</v>
      </c>
      <c r="AD2029" s="181">
        <f>IF(B2029="NET","",IF(B2029="","",IFERROR(VLOOKUP(AC2029,EAN!$A:$B,2,FALSE),"MANGLER - MÅ OPPDATERE EAN-FANEN")))</f>
        <v>7048652607409</v>
      </c>
      <c r="AE2029" s="180">
        <f t="shared" si="108"/>
        <v>0</v>
      </c>
      <c r="AF2029" s="180">
        <f t="shared" si="109"/>
        <v>0</v>
      </c>
      <c r="AH2029" s="133" t="str">
        <f>IF(B2029="NET","",IFERROR(VLOOKUP(AD2029,'2) Order Form'!$W$9:$W$684,1,FALSE),"Ikke med I order form"))</f>
        <v>Ikke med I order form</v>
      </c>
    </row>
    <row r="2030" spans="1:34" x14ac:dyDescent="0.2">
      <c r="A2030">
        <v>840043</v>
      </c>
      <c r="B2030" t="s">
        <v>4461</v>
      </c>
      <c r="C2030" t="s">
        <v>4226</v>
      </c>
      <c r="D2030" t="s">
        <v>2477</v>
      </c>
      <c r="E2030" t="s">
        <v>2450</v>
      </c>
      <c r="F2030" t="s">
        <v>87</v>
      </c>
      <c r="G2030" t="s">
        <v>401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C2030" s="180" t="str">
        <f t="shared" si="110"/>
        <v>840043-MFORE-LXL</v>
      </c>
      <c r="AD2030" s="181">
        <f>IF(B2030="NET","",IF(B2030="","",IFERROR(VLOOKUP(AC2030,EAN!$A:$B,2,FALSE),"MANGLER - MÅ OPPDATERE EAN-FANEN")))</f>
        <v>7048652607393</v>
      </c>
      <c r="AE2030" s="180">
        <f t="shared" si="108"/>
        <v>0</v>
      </c>
      <c r="AF2030" s="180">
        <f t="shared" si="109"/>
        <v>0</v>
      </c>
      <c r="AH2030" s="133" t="str">
        <f>IF(B2030="NET","",IFERROR(VLOOKUP(AD2030,'2) Order Form'!$W$9:$W$684,1,FALSE),"Ikke med I order form"))</f>
        <v>Ikke med I order form</v>
      </c>
    </row>
    <row r="2031" spans="1:34" x14ac:dyDescent="0.2">
      <c r="A2031">
        <v>840043</v>
      </c>
      <c r="B2031" t="s">
        <v>4461</v>
      </c>
      <c r="C2031" t="s">
        <v>4226</v>
      </c>
      <c r="D2031" t="s">
        <v>2478</v>
      </c>
      <c r="E2031" t="s">
        <v>2413</v>
      </c>
      <c r="F2031" t="s">
        <v>2462</v>
      </c>
      <c r="G2031" t="s">
        <v>401</v>
      </c>
      <c r="H2031">
        <v>29</v>
      </c>
      <c r="I2031">
        <v>29</v>
      </c>
      <c r="J2031">
        <v>29</v>
      </c>
      <c r="K2031">
        <v>29</v>
      </c>
      <c r="L2031">
        <v>29</v>
      </c>
      <c r="M2031">
        <v>29</v>
      </c>
      <c r="N2031">
        <v>29</v>
      </c>
      <c r="O2031">
        <v>29</v>
      </c>
      <c r="P2031">
        <v>29</v>
      </c>
      <c r="Q2031">
        <v>29</v>
      </c>
      <c r="R2031">
        <v>29</v>
      </c>
      <c r="S2031">
        <v>29</v>
      </c>
      <c r="T2031">
        <v>29</v>
      </c>
      <c r="U2031">
        <v>29</v>
      </c>
      <c r="V2031">
        <v>29</v>
      </c>
      <c r="W2031">
        <v>29</v>
      </c>
      <c r="X2031">
        <v>29</v>
      </c>
      <c r="Y2031">
        <v>29</v>
      </c>
      <c r="Z2031">
        <v>29</v>
      </c>
      <c r="AA2031">
        <v>29</v>
      </c>
      <c r="AC2031" s="180" t="str">
        <f t="shared" si="110"/>
        <v>840043-MLRED-XXL</v>
      </c>
      <c r="AD2031" s="181">
        <f>IF(B2031="NET","",IF(B2031="","",IFERROR(VLOOKUP(AC2031,EAN!$A:$B,2,FALSE),"MANGLER - MÅ OPPDATERE EAN-FANEN")))</f>
        <v>7048652607461</v>
      </c>
      <c r="AE2031" s="180">
        <f t="shared" si="108"/>
        <v>29</v>
      </c>
      <c r="AF2031" s="180">
        <f t="shared" si="109"/>
        <v>29</v>
      </c>
      <c r="AH2031" s="133" t="str">
        <f>IF(B2031="NET","",IFERROR(VLOOKUP(AD2031,'2) Order Form'!$W$9:$W$684,1,FALSE),"Ikke med I order form"))</f>
        <v>Ikke med I order form</v>
      </c>
    </row>
    <row r="2032" spans="1:34" x14ac:dyDescent="0.2">
      <c r="A2032">
        <v>840043</v>
      </c>
      <c r="B2032" t="s">
        <v>4461</v>
      </c>
      <c r="C2032" t="s">
        <v>4226</v>
      </c>
      <c r="D2032" t="s">
        <v>2412</v>
      </c>
      <c r="E2032" t="s">
        <v>2413</v>
      </c>
      <c r="F2032" t="s">
        <v>85</v>
      </c>
      <c r="G2032" t="s">
        <v>401</v>
      </c>
      <c r="H2032">
        <v>7</v>
      </c>
      <c r="I2032">
        <v>7</v>
      </c>
      <c r="J2032">
        <v>7</v>
      </c>
      <c r="K2032">
        <v>7</v>
      </c>
      <c r="L2032">
        <v>7</v>
      </c>
      <c r="M2032">
        <v>7</v>
      </c>
      <c r="N2032">
        <v>7</v>
      </c>
      <c r="O2032">
        <v>7</v>
      </c>
      <c r="P2032">
        <v>7</v>
      </c>
      <c r="Q2032">
        <v>7</v>
      </c>
      <c r="R2032">
        <v>7</v>
      </c>
      <c r="S2032">
        <v>7</v>
      </c>
      <c r="T2032">
        <v>7</v>
      </c>
      <c r="U2032">
        <v>7</v>
      </c>
      <c r="V2032">
        <v>7</v>
      </c>
      <c r="W2032">
        <v>7</v>
      </c>
      <c r="X2032">
        <v>7</v>
      </c>
      <c r="Y2032">
        <v>7</v>
      </c>
      <c r="Z2032">
        <v>7</v>
      </c>
      <c r="AA2032">
        <v>7</v>
      </c>
      <c r="AC2032" s="180" t="str">
        <f t="shared" si="110"/>
        <v>840043-MLRED-SM</v>
      </c>
      <c r="AD2032" s="181">
        <f>IF(B2032="NET","",IF(B2032="","",IFERROR(VLOOKUP(AC2032,EAN!$A:$B,2,FALSE),"MANGLER - MÅ OPPDATERE EAN-FANEN")))</f>
        <v>7048652607454</v>
      </c>
      <c r="AE2032" s="180">
        <f t="shared" si="108"/>
        <v>7</v>
      </c>
      <c r="AF2032" s="180">
        <f t="shared" si="109"/>
        <v>7</v>
      </c>
      <c r="AH2032" s="133" t="str">
        <f>IF(B2032="NET","",IFERROR(VLOOKUP(AD2032,'2) Order Form'!$W$9:$W$684,1,FALSE),"Ikke med I order form"))</f>
        <v>Ikke med I order form</v>
      </c>
    </row>
    <row r="2033" spans="1:34" x14ac:dyDescent="0.2">
      <c r="A2033">
        <v>840043</v>
      </c>
      <c r="B2033" t="s">
        <v>4461</v>
      </c>
      <c r="C2033" t="s">
        <v>4226</v>
      </c>
      <c r="D2033" t="s">
        <v>2414</v>
      </c>
      <c r="E2033" t="s">
        <v>2413</v>
      </c>
      <c r="F2033" t="s">
        <v>86</v>
      </c>
      <c r="G2033" t="s">
        <v>401</v>
      </c>
      <c r="H2033">
        <v>35</v>
      </c>
      <c r="I2033">
        <v>35</v>
      </c>
      <c r="J2033">
        <v>35</v>
      </c>
      <c r="K2033">
        <v>35</v>
      </c>
      <c r="L2033">
        <v>35</v>
      </c>
      <c r="M2033">
        <v>35</v>
      </c>
      <c r="N2033">
        <v>35</v>
      </c>
      <c r="O2033">
        <v>35</v>
      </c>
      <c r="P2033">
        <v>35</v>
      </c>
      <c r="Q2033">
        <v>35</v>
      </c>
      <c r="R2033">
        <v>35</v>
      </c>
      <c r="S2033">
        <v>35</v>
      </c>
      <c r="T2033">
        <v>35</v>
      </c>
      <c r="U2033">
        <v>35</v>
      </c>
      <c r="V2033">
        <v>35</v>
      </c>
      <c r="W2033">
        <v>35</v>
      </c>
      <c r="X2033">
        <v>35</v>
      </c>
      <c r="Y2033">
        <v>35</v>
      </c>
      <c r="Z2033">
        <v>35</v>
      </c>
      <c r="AA2033">
        <v>35</v>
      </c>
      <c r="AC2033" s="180" t="str">
        <f t="shared" si="110"/>
        <v>840043-MLRED-ML</v>
      </c>
      <c r="AD2033" s="181">
        <f>IF(B2033="NET","",IF(B2033="","",IFERROR(VLOOKUP(AC2033,EAN!$A:$B,2,FALSE),"MANGLER - MÅ OPPDATERE EAN-FANEN")))</f>
        <v>7048652607447</v>
      </c>
      <c r="AE2033" s="180">
        <f t="shared" si="108"/>
        <v>35</v>
      </c>
      <c r="AF2033" s="180">
        <f t="shared" si="109"/>
        <v>35</v>
      </c>
      <c r="AH2033" s="133" t="str">
        <f>IF(B2033="NET","",IFERROR(VLOOKUP(AD2033,'2) Order Form'!$W$9:$W$684,1,FALSE),"Ikke med I order form"))</f>
        <v>Ikke med I order form</v>
      </c>
    </row>
    <row r="2034" spans="1:34" x14ac:dyDescent="0.2">
      <c r="A2034">
        <v>840043</v>
      </c>
      <c r="B2034" t="s">
        <v>4461</v>
      </c>
      <c r="C2034" t="s">
        <v>4226</v>
      </c>
      <c r="D2034" t="s">
        <v>2415</v>
      </c>
      <c r="E2034" t="s">
        <v>2413</v>
      </c>
      <c r="F2034" t="s">
        <v>87</v>
      </c>
      <c r="G2034" t="s">
        <v>401</v>
      </c>
      <c r="H2034">
        <v>38</v>
      </c>
      <c r="I2034">
        <v>38</v>
      </c>
      <c r="J2034">
        <v>38</v>
      </c>
      <c r="K2034">
        <v>38</v>
      </c>
      <c r="L2034">
        <v>38</v>
      </c>
      <c r="M2034">
        <v>38</v>
      </c>
      <c r="N2034">
        <v>38</v>
      </c>
      <c r="O2034">
        <v>38</v>
      </c>
      <c r="P2034">
        <v>38</v>
      </c>
      <c r="Q2034">
        <v>38</v>
      </c>
      <c r="R2034">
        <v>38</v>
      </c>
      <c r="S2034">
        <v>38</v>
      </c>
      <c r="T2034">
        <v>38</v>
      </c>
      <c r="U2034">
        <v>38</v>
      </c>
      <c r="V2034">
        <v>38</v>
      </c>
      <c r="W2034">
        <v>38</v>
      </c>
      <c r="X2034">
        <v>38</v>
      </c>
      <c r="Y2034">
        <v>38</v>
      </c>
      <c r="Z2034">
        <v>38</v>
      </c>
      <c r="AA2034">
        <v>38</v>
      </c>
      <c r="AC2034" s="180" t="str">
        <f t="shared" si="110"/>
        <v>840043-MLRED-LXL</v>
      </c>
      <c r="AD2034" s="181">
        <f>IF(B2034="NET","",IF(B2034="","",IFERROR(VLOOKUP(AC2034,EAN!$A:$B,2,FALSE),"MANGLER - MÅ OPPDATERE EAN-FANEN")))</f>
        <v>7048652607430</v>
      </c>
      <c r="AE2034" s="180">
        <f t="shared" si="108"/>
        <v>38</v>
      </c>
      <c r="AF2034" s="180">
        <f t="shared" si="109"/>
        <v>38</v>
      </c>
      <c r="AH2034" s="133" t="str">
        <f>IF(B2034="NET","",IFERROR(VLOOKUP(AD2034,'2) Order Form'!$W$9:$W$684,1,FALSE),"Ikke med I order form"))</f>
        <v>Ikke med I order form</v>
      </c>
    </row>
    <row r="2035" spans="1:34" x14ac:dyDescent="0.2">
      <c r="A2035">
        <v>840043</v>
      </c>
      <c r="B2035" t="s">
        <v>4461</v>
      </c>
      <c r="C2035" t="s">
        <v>4226</v>
      </c>
      <c r="D2035" t="s">
        <v>226</v>
      </c>
      <c r="E2035" t="s">
        <v>207</v>
      </c>
      <c r="F2035" t="s">
        <v>85</v>
      </c>
      <c r="G2035" t="s">
        <v>401</v>
      </c>
      <c r="H2035">
        <v>45</v>
      </c>
      <c r="I2035">
        <v>45</v>
      </c>
      <c r="J2035">
        <v>45</v>
      </c>
      <c r="K2035">
        <v>45</v>
      </c>
      <c r="L2035">
        <v>45</v>
      </c>
      <c r="M2035">
        <v>45</v>
      </c>
      <c r="N2035">
        <v>45</v>
      </c>
      <c r="O2035">
        <v>45</v>
      </c>
      <c r="P2035">
        <v>45</v>
      </c>
      <c r="Q2035">
        <v>45</v>
      </c>
      <c r="R2035">
        <v>45</v>
      </c>
      <c r="S2035">
        <v>45</v>
      </c>
      <c r="T2035">
        <v>45</v>
      </c>
      <c r="U2035">
        <v>45</v>
      </c>
      <c r="V2035">
        <v>45</v>
      </c>
      <c r="W2035">
        <v>45</v>
      </c>
      <c r="X2035">
        <v>45</v>
      </c>
      <c r="Y2035">
        <v>45</v>
      </c>
      <c r="Z2035">
        <v>45</v>
      </c>
      <c r="AA2035">
        <v>45</v>
      </c>
      <c r="AC2035" s="180" t="str">
        <f t="shared" si="110"/>
        <v>840043-MMBLU-SM</v>
      </c>
      <c r="AD2035" s="181">
        <f>IF(B2035="NET","",IF(B2035="","",IFERROR(VLOOKUP(AC2035,EAN!$A:$B,2,FALSE),"MANGLER - MÅ OPPDATERE EAN-FANEN")))</f>
        <v>7048652185136</v>
      </c>
      <c r="AE2035" s="180">
        <f t="shared" si="108"/>
        <v>45</v>
      </c>
      <c r="AF2035" s="180">
        <f t="shared" si="109"/>
        <v>45</v>
      </c>
      <c r="AH2035" s="133" t="str">
        <f>IF(B2035="NET","",IFERROR(VLOOKUP(AD2035,'2) Order Form'!$W$9:$W$684,1,FALSE),"Ikke med I order form"))</f>
        <v>Ikke med I order form</v>
      </c>
    </row>
    <row r="2036" spans="1:34" x14ac:dyDescent="0.2">
      <c r="A2036">
        <v>840043</v>
      </c>
      <c r="B2036" t="s">
        <v>4461</v>
      </c>
      <c r="C2036" t="s">
        <v>4226</v>
      </c>
      <c r="D2036" t="s">
        <v>227</v>
      </c>
      <c r="E2036" t="s">
        <v>207</v>
      </c>
      <c r="F2036" t="s">
        <v>86</v>
      </c>
      <c r="G2036" t="s">
        <v>401</v>
      </c>
      <c r="H2036">
        <v>4</v>
      </c>
      <c r="I2036">
        <v>4</v>
      </c>
      <c r="J2036">
        <v>4</v>
      </c>
      <c r="K2036">
        <v>4</v>
      </c>
      <c r="L2036">
        <v>4</v>
      </c>
      <c r="M2036">
        <v>4</v>
      </c>
      <c r="N2036">
        <v>4</v>
      </c>
      <c r="O2036">
        <v>4</v>
      </c>
      <c r="P2036">
        <v>4</v>
      </c>
      <c r="Q2036">
        <v>4</v>
      </c>
      <c r="R2036">
        <v>4</v>
      </c>
      <c r="S2036">
        <v>4</v>
      </c>
      <c r="T2036">
        <v>4</v>
      </c>
      <c r="U2036">
        <v>4</v>
      </c>
      <c r="V2036">
        <v>4</v>
      </c>
      <c r="W2036">
        <v>4</v>
      </c>
      <c r="X2036">
        <v>4</v>
      </c>
      <c r="Y2036">
        <v>4</v>
      </c>
      <c r="Z2036">
        <v>4</v>
      </c>
      <c r="AA2036">
        <v>4</v>
      </c>
      <c r="AC2036" s="180" t="str">
        <f t="shared" si="110"/>
        <v>840043-MMBLU-ML</v>
      </c>
      <c r="AD2036" s="181">
        <f>IF(B2036="NET","",IF(B2036="","",IFERROR(VLOOKUP(AC2036,EAN!$A:$B,2,FALSE),"MANGLER - MÅ OPPDATERE EAN-FANEN")))</f>
        <v>7048652185129</v>
      </c>
      <c r="AE2036" s="180">
        <f t="shared" si="108"/>
        <v>4</v>
      </c>
      <c r="AF2036" s="180">
        <f t="shared" si="109"/>
        <v>4</v>
      </c>
      <c r="AH2036" s="133" t="str">
        <f>IF(B2036="NET","",IFERROR(VLOOKUP(AD2036,'2) Order Form'!$W$9:$W$684,1,FALSE),"Ikke med I order form"))</f>
        <v>Ikke med I order form</v>
      </c>
    </row>
    <row r="2037" spans="1:34" x14ac:dyDescent="0.2">
      <c r="A2037">
        <v>840043</v>
      </c>
      <c r="B2037" t="s">
        <v>4461</v>
      </c>
      <c r="C2037" t="s">
        <v>4226</v>
      </c>
      <c r="D2037" t="s">
        <v>228</v>
      </c>
      <c r="E2037" t="s">
        <v>207</v>
      </c>
      <c r="F2037" t="s">
        <v>87</v>
      </c>
      <c r="G2037" t="s">
        <v>401</v>
      </c>
      <c r="H2037">
        <v>31</v>
      </c>
      <c r="I2037">
        <v>31</v>
      </c>
      <c r="J2037">
        <v>31</v>
      </c>
      <c r="K2037">
        <v>31</v>
      </c>
      <c r="L2037">
        <v>31</v>
      </c>
      <c r="M2037">
        <v>31</v>
      </c>
      <c r="N2037">
        <v>31</v>
      </c>
      <c r="O2037">
        <v>31</v>
      </c>
      <c r="P2037">
        <v>31</v>
      </c>
      <c r="Q2037">
        <v>31</v>
      </c>
      <c r="R2037">
        <v>31</v>
      </c>
      <c r="S2037">
        <v>31</v>
      </c>
      <c r="T2037">
        <v>31</v>
      </c>
      <c r="U2037">
        <v>31</v>
      </c>
      <c r="V2037">
        <v>31</v>
      </c>
      <c r="W2037">
        <v>31</v>
      </c>
      <c r="X2037">
        <v>31</v>
      </c>
      <c r="Y2037">
        <v>31</v>
      </c>
      <c r="Z2037">
        <v>31</v>
      </c>
      <c r="AA2037">
        <v>31</v>
      </c>
      <c r="AC2037" s="180" t="str">
        <f t="shared" si="110"/>
        <v>840043-MMBLU-LXL</v>
      </c>
      <c r="AD2037" s="181">
        <f>IF(B2037="NET","",IF(B2037="","",IFERROR(VLOOKUP(AC2037,EAN!$A:$B,2,FALSE),"MANGLER - MÅ OPPDATERE EAN-FANEN")))</f>
        <v>7048652185112</v>
      </c>
      <c r="AE2037" s="180">
        <f t="shared" si="108"/>
        <v>31</v>
      </c>
      <c r="AF2037" s="180">
        <f t="shared" si="109"/>
        <v>31</v>
      </c>
      <c r="AH2037" s="133" t="str">
        <f>IF(B2037="NET","",IFERROR(VLOOKUP(AD2037,'2) Order Form'!$W$9:$W$684,1,FALSE),"Ikke med I order form"))</f>
        <v>Ikke med I order form</v>
      </c>
    </row>
    <row r="2038" spans="1:34" x14ac:dyDescent="0.2">
      <c r="A2038">
        <v>840043</v>
      </c>
      <c r="B2038" t="s">
        <v>4461</v>
      </c>
      <c r="C2038" t="s">
        <v>4226</v>
      </c>
      <c r="D2038" t="s">
        <v>2496</v>
      </c>
      <c r="E2038" t="s">
        <v>207</v>
      </c>
      <c r="F2038" t="s">
        <v>2462</v>
      </c>
      <c r="G2038" t="s">
        <v>401</v>
      </c>
      <c r="H2038">
        <v>26</v>
      </c>
      <c r="I2038">
        <v>26</v>
      </c>
      <c r="J2038">
        <v>26</v>
      </c>
      <c r="K2038">
        <v>26</v>
      </c>
      <c r="L2038">
        <v>26</v>
      </c>
      <c r="M2038">
        <v>26</v>
      </c>
      <c r="N2038">
        <v>26</v>
      </c>
      <c r="O2038">
        <v>26</v>
      </c>
      <c r="P2038">
        <v>26</v>
      </c>
      <c r="Q2038">
        <v>26</v>
      </c>
      <c r="R2038">
        <v>26</v>
      </c>
      <c r="S2038">
        <v>26</v>
      </c>
      <c r="T2038">
        <v>26</v>
      </c>
      <c r="U2038">
        <v>26</v>
      </c>
      <c r="V2038">
        <v>26</v>
      </c>
      <c r="W2038">
        <v>26</v>
      </c>
      <c r="X2038">
        <v>26</v>
      </c>
      <c r="Y2038">
        <v>26</v>
      </c>
      <c r="Z2038">
        <v>26</v>
      </c>
      <c r="AA2038">
        <v>26</v>
      </c>
      <c r="AC2038" s="180" t="str">
        <f t="shared" si="110"/>
        <v>840043-MMBLU-XXL</v>
      </c>
      <c r="AD2038" s="181">
        <f>IF(B2038="NET","",IF(B2038="","",IFERROR(VLOOKUP(AC2038,EAN!$A:$B,2,FALSE),"MANGLER - MÅ OPPDATERE EAN-FANEN")))</f>
        <v>7048652185143</v>
      </c>
      <c r="AE2038" s="180">
        <f t="shared" si="108"/>
        <v>26</v>
      </c>
      <c r="AF2038" s="180">
        <f t="shared" si="109"/>
        <v>26</v>
      </c>
      <c r="AH2038" s="133" t="str">
        <f>IF(B2038="NET","",IFERROR(VLOOKUP(AD2038,'2) Order Form'!$W$9:$W$684,1,FALSE),"Ikke med I order form"))</f>
        <v>Ikke med I order form</v>
      </c>
    </row>
    <row r="2039" spans="1:34" x14ac:dyDescent="0.2">
      <c r="A2039">
        <v>840043</v>
      </c>
      <c r="B2039" t="s">
        <v>4461</v>
      </c>
      <c r="C2039" t="s">
        <v>4226</v>
      </c>
      <c r="D2039" t="s">
        <v>2479</v>
      </c>
      <c r="E2039" t="s">
        <v>2421</v>
      </c>
      <c r="F2039" t="s">
        <v>2462</v>
      </c>
      <c r="G2039" t="s">
        <v>128</v>
      </c>
      <c r="H2039">
        <v>6</v>
      </c>
      <c r="I2039">
        <v>6</v>
      </c>
      <c r="J2039">
        <v>6</v>
      </c>
      <c r="K2039">
        <v>6</v>
      </c>
      <c r="L2039">
        <v>6</v>
      </c>
      <c r="M2039">
        <v>6</v>
      </c>
      <c r="N2039">
        <v>6</v>
      </c>
      <c r="O2039">
        <v>6</v>
      </c>
      <c r="P2039">
        <v>6</v>
      </c>
      <c r="Q2039">
        <v>6</v>
      </c>
      <c r="R2039">
        <v>6</v>
      </c>
      <c r="S2039">
        <v>6</v>
      </c>
      <c r="T2039">
        <v>6</v>
      </c>
      <c r="U2039">
        <v>6</v>
      </c>
      <c r="V2039">
        <v>6</v>
      </c>
      <c r="W2039">
        <v>6</v>
      </c>
      <c r="X2039">
        <v>6</v>
      </c>
      <c r="Y2039">
        <v>6</v>
      </c>
      <c r="Z2039">
        <v>6</v>
      </c>
      <c r="AA2039">
        <v>6</v>
      </c>
      <c r="AC2039" s="180" t="str">
        <f t="shared" si="110"/>
        <v>840043-MOLME-XXL</v>
      </c>
      <c r="AD2039" s="181">
        <f>IF(B2039="NET","",IF(B2039="","",IFERROR(VLOOKUP(AC2039,EAN!$A:$B,2,FALSE),"MANGLER - MÅ OPPDATERE EAN-FANEN")))</f>
        <v>7048652712721</v>
      </c>
      <c r="AE2039" s="180">
        <f t="shared" si="108"/>
        <v>6</v>
      </c>
      <c r="AF2039" s="180">
        <f t="shared" si="109"/>
        <v>6</v>
      </c>
      <c r="AH2039" s="133" t="str">
        <f>IF(B2039="NET","",IFERROR(VLOOKUP(AD2039,'2) Order Form'!$W$9:$W$684,1,FALSE),"Ikke med I order form"))</f>
        <v>Ikke med I order form</v>
      </c>
    </row>
    <row r="2040" spans="1:34" x14ac:dyDescent="0.2">
      <c r="A2040">
        <v>840043</v>
      </c>
      <c r="B2040" t="s">
        <v>4461</v>
      </c>
      <c r="C2040" t="s">
        <v>4226</v>
      </c>
      <c r="D2040" t="s">
        <v>2420</v>
      </c>
      <c r="E2040" t="s">
        <v>2421</v>
      </c>
      <c r="F2040" t="s">
        <v>85</v>
      </c>
      <c r="G2040" t="s">
        <v>128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C2040" s="180" t="str">
        <f t="shared" si="110"/>
        <v>840043-MOLME-SM</v>
      </c>
      <c r="AD2040" s="181">
        <f>IF(B2040="NET","",IF(B2040="","",IFERROR(VLOOKUP(AC2040,EAN!$A:$B,2,FALSE),"MANGLER - MÅ OPPDATERE EAN-FANEN")))</f>
        <v>7048652712714</v>
      </c>
      <c r="AE2040" s="180">
        <f t="shared" si="108"/>
        <v>0</v>
      </c>
      <c r="AF2040" s="180">
        <f t="shared" si="109"/>
        <v>0</v>
      </c>
      <c r="AH2040" s="133" t="str">
        <f>IF(B2040="NET","",IFERROR(VLOOKUP(AD2040,'2) Order Form'!$W$9:$W$684,1,FALSE),"Ikke med I order form"))</f>
        <v>Ikke med I order form</v>
      </c>
    </row>
    <row r="2041" spans="1:34" x14ac:dyDescent="0.2">
      <c r="A2041">
        <v>840043</v>
      </c>
      <c r="B2041" t="s">
        <v>4461</v>
      </c>
      <c r="C2041" t="s">
        <v>4226</v>
      </c>
      <c r="D2041" t="s">
        <v>2422</v>
      </c>
      <c r="E2041" t="s">
        <v>2421</v>
      </c>
      <c r="F2041" t="s">
        <v>86</v>
      </c>
      <c r="G2041" t="s">
        <v>128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C2041" s="180" t="str">
        <f t="shared" si="110"/>
        <v>840043-MOLME-ML</v>
      </c>
      <c r="AD2041" s="181">
        <f>IF(B2041="NET","",IF(B2041="","",IFERROR(VLOOKUP(AC2041,EAN!$A:$B,2,FALSE),"MANGLER - MÅ OPPDATERE EAN-FANEN")))</f>
        <v>7048652712707</v>
      </c>
      <c r="AE2041" s="180">
        <f t="shared" si="108"/>
        <v>0</v>
      </c>
      <c r="AF2041" s="180">
        <f t="shared" si="109"/>
        <v>0</v>
      </c>
      <c r="AH2041" s="133" t="str">
        <f>IF(B2041="NET","",IFERROR(VLOOKUP(AD2041,'2) Order Form'!$W$9:$W$684,1,FALSE),"Ikke med I order form"))</f>
        <v>Ikke med I order form</v>
      </c>
    </row>
    <row r="2042" spans="1:34" x14ac:dyDescent="0.2">
      <c r="A2042">
        <v>840043</v>
      </c>
      <c r="B2042" t="s">
        <v>4461</v>
      </c>
      <c r="C2042" t="s">
        <v>4226</v>
      </c>
      <c r="D2042" t="s">
        <v>2423</v>
      </c>
      <c r="E2042" t="s">
        <v>2421</v>
      </c>
      <c r="F2042" t="s">
        <v>87</v>
      </c>
      <c r="G2042" t="s">
        <v>128</v>
      </c>
      <c r="H2042">
        <v>5</v>
      </c>
      <c r="I2042">
        <v>5</v>
      </c>
      <c r="J2042">
        <v>5</v>
      </c>
      <c r="K2042">
        <v>5</v>
      </c>
      <c r="L2042">
        <v>5</v>
      </c>
      <c r="M2042">
        <v>5</v>
      </c>
      <c r="N2042">
        <v>5</v>
      </c>
      <c r="O2042">
        <v>5</v>
      </c>
      <c r="P2042">
        <v>5</v>
      </c>
      <c r="Q2042">
        <v>5</v>
      </c>
      <c r="R2042">
        <v>5</v>
      </c>
      <c r="S2042">
        <v>5</v>
      </c>
      <c r="T2042">
        <v>5</v>
      </c>
      <c r="U2042">
        <v>5</v>
      </c>
      <c r="V2042">
        <v>5</v>
      </c>
      <c r="W2042">
        <v>5</v>
      </c>
      <c r="X2042">
        <v>5</v>
      </c>
      <c r="Y2042">
        <v>5</v>
      </c>
      <c r="Z2042">
        <v>5</v>
      </c>
      <c r="AA2042">
        <v>5</v>
      </c>
      <c r="AC2042" s="180" t="str">
        <f t="shared" si="110"/>
        <v>840043-MOLME-LXL</v>
      </c>
      <c r="AD2042" s="181">
        <f>IF(B2042="NET","",IF(B2042="","",IFERROR(VLOOKUP(AC2042,EAN!$A:$B,2,FALSE),"MANGLER - MÅ OPPDATERE EAN-FANEN")))</f>
        <v>7048652712691</v>
      </c>
      <c r="AE2042" s="180">
        <f t="shared" si="108"/>
        <v>5</v>
      </c>
      <c r="AF2042" s="180">
        <f t="shared" si="109"/>
        <v>5</v>
      </c>
      <c r="AH2042" s="133" t="str">
        <f>IF(B2042="NET","",IFERROR(VLOOKUP(AD2042,'2) Order Form'!$W$9:$W$684,1,FALSE),"Ikke med I order form"))</f>
        <v>Ikke med I order form</v>
      </c>
    </row>
    <row r="2043" spans="1:34" x14ac:dyDescent="0.2">
      <c r="A2043">
        <v>840043</v>
      </c>
      <c r="B2043" t="s">
        <v>4461</v>
      </c>
      <c r="C2043" t="s">
        <v>4226</v>
      </c>
      <c r="D2043" t="s">
        <v>2480</v>
      </c>
      <c r="E2043" t="s">
        <v>208</v>
      </c>
      <c r="F2043" t="s">
        <v>2462</v>
      </c>
      <c r="G2043" t="s">
        <v>401</v>
      </c>
      <c r="H2043">
        <v>34</v>
      </c>
      <c r="I2043">
        <v>34</v>
      </c>
      <c r="J2043">
        <v>34</v>
      </c>
      <c r="K2043">
        <v>34</v>
      </c>
      <c r="L2043">
        <v>34</v>
      </c>
      <c r="M2043">
        <v>34</v>
      </c>
      <c r="N2043">
        <v>34</v>
      </c>
      <c r="O2043">
        <v>34</v>
      </c>
      <c r="P2043">
        <v>34</v>
      </c>
      <c r="Q2043">
        <v>34</v>
      </c>
      <c r="R2043">
        <v>34</v>
      </c>
      <c r="S2043">
        <v>34</v>
      </c>
      <c r="T2043">
        <v>34</v>
      </c>
      <c r="U2043">
        <v>34</v>
      </c>
      <c r="V2043">
        <v>34</v>
      </c>
      <c r="W2043">
        <v>34</v>
      </c>
      <c r="X2043">
        <v>34</v>
      </c>
      <c r="Y2043">
        <v>34</v>
      </c>
      <c r="Z2043">
        <v>34</v>
      </c>
      <c r="AA2043">
        <v>34</v>
      </c>
      <c r="AC2043" s="180" t="str">
        <f t="shared" si="110"/>
        <v>840043-MSBMC-XXL</v>
      </c>
      <c r="AD2043" s="181">
        <f>IF(B2043="NET","",IF(B2043="","",IFERROR(VLOOKUP(AC2043,EAN!$A:$B,2,FALSE),"MANGLER - MÅ OPPDATERE EAN-FANEN")))</f>
        <v>7048652607508</v>
      </c>
      <c r="AE2043" s="180">
        <f t="shared" si="108"/>
        <v>34</v>
      </c>
      <c r="AF2043" s="180">
        <f t="shared" si="109"/>
        <v>34</v>
      </c>
      <c r="AH2043" s="133" t="str">
        <f>IF(B2043="NET","",IFERROR(VLOOKUP(AD2043,'2) Order Form'!$W$9:$W$684,1,FALSE),"Ikke med I order form"))</f>
        <v>Ikke med I order form</v>
      </c>
    </row>
    <row r="2044" spans="1:34" x14ac:dyDescent="0.2">
      <c r="A2044">
        <v>840043</v>
      </c>
      <c r="B2044" t="s">
        <v>4461</v>
      </c>
      <c r="C2044" t="s">
        <v>4226</v>
      </c>
      <c r="D2044" t="s">
        <v>229</v>
      </c>
      <c r="E2044" t="s">
        <v>208</v>
      </c>
      <c r="F2044" t="s">
        <v>85</v>
      </c>
      <c r="G2044" t="s">
        <v>401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C2044" s="180" t="str">
        <f t="shared" si="110"/>
        <v>840043-MSBMC-SM</v>
      </c>
      <c r="AD2044" s="181">
        <f>IF(B2044="NET","",IF(B2044="","",IFERROR(VLOOKUP(AC2044,EAN!$A:$B,2,FALSE),"MANGLER - MÅ OPPDATERE EAN-FANEN")))</f>
        <v>7048652607492</v>
      </c>
      <c r="AE2044" s="180">
        <f t="shared" si="108"/>
        <v>0</v>
      </c>
      <c r="AF2044" s="180">
        <f t="shared" si="109"/>
        <v>0</v>
      </c>
      <c r="AH2044" s="133" t="str">
        <f>IF(B2044="NET","",IFERROR(VLOOKUP(AD2044,'2) Order Form'!$W$9:$W$684,1,FALSE),"Ikke med I order form"))</f>
        <v>Ikke med I order form</v>
      </c>
    </row>
    <row r="2045" spans="1:34" x14ac:dyDescent="0.2">
      <c r="A2045">
        <v>840043</v>
      </c>
      <c r="B2045" t="s">
        <v>4461</v>
      </c>
      <c r="C2045" t="s">
        <v>4226</v>
      </c>
      <c r="D2045" t="s">
        <v>230</v>
      </c>
      <c r="E2045" t="s">
        <v>208</v>
      </c>
      <c r="F2045" t="s">
        <v>86</v>
      </c>
      <c r="G2045" t="s">
        <v>401</v>
      </c>
      <c r="H2045">
        <v>10</v>
      </c>
      <c r="I2045">
        <v>10</v>
      </c>
      <c r="J2045">
        <v>10</v>
      </c>
      <c r="K2045">
        <v>10</v>
      </c>
      <c r="L2045">
        <v>10</v>
      </c>
      <c r="M2045">
        <v>10</v>
      </c>
      <c r="N2045">
        <v>10</v>
      </c>
      <c r="O2045">
        <v>10</v>
      </c>
      <c r="P2045">
        <v>10</v>
      </c>
      <c r="Q2045">
        <v>10</v>
      </c>
      <c r="R2045">
        <v>10</v>
      </c>
      <c r="S2045">
        <v>10</v>
      </c>
      <c r="T2045">
        <v>10</v>
      </c>
      <c r="U2045">
        <v>10</v>
      </c>
      <c r="V2045">
        <v>10</v>
      </c>
      <c r="W2045">
        <v>10</v>
      </c>
      <c r="X2045">
        <v>10</v>
      </c>
      <c r="Y2045">
        <v>10</v>
      </c>
      <c r="Z2045">
        <v>10</v>
      </c>
      <c r="AA2045">
        <v>10</v>
      </c>
      <c r="AC2045" s="180" t="str">
        <f t="shared" si="110"/>
        <v>840043-MSBMC-ML</v>
      </c>
      <c r="AD2045" s="181">
        <f>IF(B2045="NET","",IF(B2045="","",IFERROR(VLOOKUP(AC2045,EAN!$A:$B,2,FALSE),"MANGLER - MÅ OPPDATERE EAN-FANEN")))</f>
        <v>7048652607485</v>
      </c>
      <c r="AE2045" s="180">
        <f t="shared" si="108"/>
        <v>10</v>
      </c>
      <c r="AF2045" s="180">
        <f t="shared" si="109"/>
        <v>10</v>
      </c>
      <c r="AH2045" s="133" t="str">
        <f>IF(B2045="NET","",IFERROR(VLOOKUP(AD2045,'2) Order Form'!$W$9:$W$684,1,FALSE),"Ikke med I order form"))</f>
        <v>Ikke med I order form</v>
      </c>
    </row>
    <row r="2046" spans="1:34" x14ac:dyDescent="0.2">
      <c r="A2046">
        <v>840043</v>
      </c>
      <c r="B2046" t="s">
        <v>4461</v>
      </c>
      <c r="C2046" t="s">
        <v>4226</v>
      </c>
      <c r="D2046" t="s">
        <v>231</v>
      </c>
      <c r="E2046" t="s">
        <v>208</v>
      </c>
      <c r="F2046" t="s">
        <v>87</v>
      </c>
      <c r="G2046" t="s">
        <v>401</v>
      </c>
      <c r="H2046">
        <v>3</v>
      </c>
      <c r="I2046">
        <v>3</v>
      </c>
      <c r="J2046">
        <v>3</v>
      </c>
      <c r="K2046">
        <v>3</v>
      </c>
      <c r="L2046">
        <v>3</v>
      </c>
      <c r="M2046">
        <v>3</v>
      </c>
      <c r="N2046">
        <v>3</v>
      </c>
      <c r="O2046">
        <v>3</v>
      </c>
      <c r="P2046">
        <v>3</v>
      </c>
      <c r="Q2046">
        <v>3</v>
      </c>
      <c r="R2046">
        <v>3</v>
      </c>
      <c r="S2046">
        <v>3</v>
      </c>
      <c r="T2046">
        <v>3</v>
      </c>
      <c r="U2046">
        <v>3</v>
      </c>
      <c r="V2046">
        <v>3</v>
      </c>
      <c r="W2046">
        <v>3</v>
      </c>
      <c r="X2046">
        <v>3</v>
      </c>
      <c r="Y2046">
        <v>3</v>
      </c>
      <c r="Z2046">
        <v>3</v>
      </c>
      <c r="AA2046">
        <v>3</v>
      </c>
      <c r="AC2046" s="180" t="str">
        <f t="shared" si="110"/>
        <v>840043-MSBMC-LXL</v>
      </c>
      <c r="AD2046" s="181">
        <f>IF(B2046="NET","",IF(B2046="","",IFERROR(VLOOKUP(AC2046,EAN!$A:$B,2,FALSE),"MANGLER - MÅ OPPDATERE EAN-FANEN")))</f>
        <v>7048652607478</v>
      </c>
      <c r="AE2046" s="180">
        <f t="shared" si="108"/>
        <v>3</v>
      </c>
      <c r="AF2046" s="180">
        <f t="shared" si="109"/>
        <v>3</v>
      </c>
      <c r="AH2046" s="133" t="str">
        <f>IF(B2046="NET","",IFERROR(VLOOKUP(AD2046,'2) Order Form'!$W$9:$W$684,1,FALSE),"Ikke med I order form"))</f>
        <v>Ikke med I order form</v>
      </c>
    </row>
    <row r="2047" spans="1:34" x14ac:dyDescent="0.2">
      <c r="A2047">
        <v>840043</v>
      </c>
      <c r="B2047" t="s">
        <v>4461</v>
      </c>
      <c r="C2047" t="s">
        <v>4226</v>
      </c>
      <c r="D2047" t="s">
        <v>2428</v>
      </c>
      <c r="E2047" t="s">
        <v>95</v>
      </c>
      <c r="F2047" t="s">
        <v>85</v>
      </c>
      <c r="G2047" t="s">
        <v>401</v>
      </c>
      <c r="H2047">
        <v>16</v>
      </c>
      <c r="I2047">
        <v>16</v>
      </c>
      <c r="J2047">
        <v>16</v>
      </c>
      <c r="K2047">
        <v>16</v>
      </c>
      <c r="L2047">
        <v>16</v>
      </c>
      <c r="M2047">
        <v>16</v>
      </c>
      <c r="N2047">
        <v>16</v>
      </c>
      <c r="O2047">
        <v>16</v>
      </c>
      <c r="P2047">
        <v>16</v>
      </c>
      <c r="Q2047">
        <v>16</v>
      </c>
      <c r="R2047">
        <v>16</v>
      </c>
      <c r="S2047">
        <v>16</v>
      </c>
      <c r="T2047">
        <v>16</v>
      </c>
      <c r="U2047">
        <v>16</v>
      </c>
      <c r="V2047">
        <v>16</v>
      </c>
      <c r="W2047">
        <v>16</v>
      </c>
      <c r="X2047">
        <v>16</v>
      </c>
      <c r="Y2047">
        <v>16</v>
      </c>
      <c r="Z2047">
        <v>16</v>
      </c>
      <c r="AA2047">
        <v>16</v>
      </c>
      <c r="AC2047" s="180" t="str">
        <f t="shared" si="110"/>
        <v>840043-NAVY-SM</v>
      </c>
      <c r="AD2047" s="181">
        <f>IF(B2047="NET","",IF(B2047="","",IFERROR(VLOOKUP(AC2047,EAN!$A:$B,2,FALSE),"MANGLER - MÅ OPPDATERE EAN-FANEN")))</f>
        <v>7048652462541</v>
      </c>
      <c r="AE2047" s="180">
        <f t="shared" si="108"/>
        <v>16</v>
      </c>
      <c r="AF2047" s="180">
        <f t="shared" si="109"/>
        <v>16</v>
      </c>
      <c r="AH2047" s="133" t="str">
        <f>IF(B2047="NET","",IFERROR(VLOOKUP(AD2047,'2) Order Form'!$W$9:$W$684,1,FALSE),"Ikke med I order form"))</f>
        <v>Ikke med I order form</v>
      </c>
    </row>
    <row r="2048" spans="1:34" x14ac:dyDescent="0.2">
      <c r="A2048">
        <v>840043</v>
      </c>
      <c r="B2048" t="s">
        <v>4461</v>
      </c>
      <c r="C2048" t="s">
        <v>4226</v>
      </c>
      <c r="D2048" t="s">
        <v>2429</v>
      </c>
      <c r="E2048" t="s">
        <v>95</v>
      </c>
      <c r="F2048" t="s">
        <v>86</v>
      </c>
      <c r="G2048" t="s">
        <v>401</v>
      </c>
      <c r="H2048">
        <v>1</v>
      </c>
      <c r="I2048">
        <v>1</v>
      </c>
      <c r="J2048">
        <v>1</v>
      </c>
      <c r="K2048">
        <v>1</v>
      </c>
      <c r="L2048">
        <v>1</v>
      </c>
      <c r="M2048">
        <v>1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C2048" s="180" t="str">
        <f t="shared" si="110"/>
        <v>840043-NAVY-ML</v>
      </c>
      <c r="AD2048" s="181">
        <f>IF(B2048="NET","",IF(B2048="","",IFERROR(VLOOKUP(AC2048,EAN!$A:$B,2,FALSE),"MANGLER - MÅ OPPDATERE EAN-FANEN")))</f>
        <v>7048652462534</v>
      </c>
      <c r="AE2048" s="180">
        <f t="shared" si="108"/>
        <v>1</v>
      </c>
      <c r="AF2048" s="180">
        <f t="shared" si="109"/>
        <v>1</v>
      </c>
      <c r="AH2048" s="133" t="str">
        <f>IF(B2048="NET","",IFERROR(VLOOKUP(AD2048,'2) Order Form'!$W$9:$W$684,1,FALSE),"Ikke med I order form"))</f>
        <v>Ikke med I order form</v>
      </c>
    </row>
    <row r="2049" spans="1:34" x14ac:dyDescent="0.2">
      <c r="A2049">
        <v>840043</v>
      </c>
      <c r="B2049" t="s">
        <v>4461</v>
      </c>
      <c r="C2049" t="s">
        <v>4226</v>
      </c>
      <c r="D2049" t="s">
        <v>2430</v>
      </c>
      <c r="E2049" t="s">
        <v>95</v>
      </c>
      <c r="F2049" t="s">
        <v>87</v>
      </c>
      <c r="G2049" t="s">
        <v>401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C2049" s="180" t="str">
        <f t="shared" si="110"/>
        <v>840043-NAVY-LXL</v>
      </c>
      <c r="AD2049" s="181">
        <f>IF(B2049="NET","",IF(B2049="","",IFERROR(VLOOKUP(AC2049,EAN!$A:$B,2,FALSE),"MANGLER - MÅ OPPDATERE EAN-FANEN")))</f>
        <v>7048652462527</v>
      </c>
      <c r="AE2049" s="180">
        <f t="shared" si="108"/>
        <v>0</v>
      </c>
      <c r="AF2049" s="180">
        <f t="shared" si="109"/>
        <v>0</v>
      </c>
      <c r="AH2049" s="133" t="str">
        <f>IF(B2049="NET","",IFERROR(VLOOKUP(AD2049,'2) Order Form'!$W$9:$W$684,1,FALSE),"Ikke med I order form"))</f>
        <v>Ikke med I order form</v>
      </c>
    </row>
    <row r="2050" spans="1:34" x14ac:dyDescent="0.2">
      <c r="A2050">
        <v>840043</v>
      </c>
      <c r="B2050" t="s">
        <v>4461</v>
      </c>
      <c r="C2050" t="s">
        <v>4226</v>
      </c>
      <c r="D2050" t="s">
        <v>2481</v>
      </c>
      <c r="E2050" t="s">
        <v>95</v>
      </c>
      <c r="F2050" t="s">
        <v>2462</v>
      </c>
      <c r="G2050" t="s">
        <v>401</v>
      </c>
      <c r="H2050">
        <v>40</v>
      </c>
      <c r="I2050">
        <v>40</v>
      </c>
      <c r="J2050">
        <v>40</v>
      </c>
      <c r="K2050">
        <v>40</v>
      </c>
      <c r="L2050">
        <v>40</v>
      </c>
      <c r="M2050">
        <v>40</v>
      </c>
      <c r="N2050">
        <v>40</v>
      </c>
      <c r="O2050">
        <v>40</v>
      </c>
      <c r="P2050">
        <v>40</v>
      </c>
      <c r="Q2050">
        <v>40</v>
      </c>
      <c r="R2050">
        <v>40</v>
      </c>
      <c r="S2050">
        <v>40</v>
      </c>
      <c r="T2050">
        <v>40</v>
      </c>
      <c r="U2050">
        <v>40</v>
      </c>
      <c r="V2050">
        <v>40</v>
      </c>
      <c r="W2050">
        <v>40</v>
      </c>
      <c r="X2050">
        <v>40</v>
      </c>
      <c r="Y2050">
        <v>40</v>
      </c>
      <c r="Z2050">
        <v>40</v>
      </c>
      <c r="AA2050">
        <v>40</v>
      </c>
      <c r="AC2050" s="180" t="str">
        <f t="shared" si="110"/>
        <v>840043-NAVY-XXL</v>
      </c>
      <c r="AD2050" s="181">
        <f>IF(B2050="NET","",IF(B2050="","",IFERROR(VLOOKUP(AC2050,EAN!$A:$B,2,FALSE),"MANGLER - MÅ OPPDATERE EAN-FANEN")))</f>
        <v>7048652462558</v>
      </c>
      <c r="AE2050" s="180">
        <f t="shared" si="108"/>
        <v>40</v>
      </c>
      <c r="AF2050" s="180">
        <f t="shared" si="109"/>
        <v>40</v>
      </c>
      <c r="AH2050" s="133" t="str">
        <f>IF(B2050="NET","",IFERROR(VLOOKUP(AD2050,'2) Order Form'!$W$9:$W$684,1,FALSE),"Ikke med I order form"))</f>
        <v>Ikke med I order form</v>
      </c>
    </row>
    <row r="2051" spans="1:34" x14ac:dyDescent="0.2">
      <c r="A2051">
        <v>840043</v>
      </c>
      <c r="B2051" t="s">
        <v>4461</v>
      </c>
      <c r="C2051" t="s">
        <v>4226</v>
      </c>
      <c r="D2051" t="s">
        <v>2431</v>
      </c>
      <c r="E2051" t="s">
        <v>96</v>
      </c>
      <c r="F2051" t="s">
        <v>85</v>
      </c>
      <c r="G2051" t="s">
        <v>401</v>
      </c>
      <c r="H2051">
        <v>57</v>
      </c>
      <c r="I2051">
        <v>57</v>
      </c>
      <c r="J2051">
        <v>57</v>
      </c>
      <c r="K2051">
        <v>57</v>
      </c>
      <c r="L2051">
        <v>57</v>
      </c>
      <c r="M2051">
        <v>57</v>
      </c>
      <c r="N2051">
        <v>57</v>
      </c>
      <c r="O2051">
        <v>57</v>
      </c>
      <c r="P2051">
        <v>57</v>
      </c>
      <c r="Q2051">
        <v>57</v>
      </c>
      <c r="R2051">
        <v>57</v>
      </c>
      <c r="S2051">
        <v>57</v>
      </c>
      <c r="T2051">
        <v>57</v>
      </c>
      <c r="U2051">
        <v>57</v>
      </c>
      <c r="V2051">
        <v>57</v>
      </c>
      <c r="W2051">
        <v>57</v>
      </c>
      <c r="X2051">
        <v>57</v>
      </c>
      <c r="Y2051">
        <v>57</v>
      </c>
      <c r="Z2051">
        <v>57</v>
      </c>
      <c r="AA2051">
        <v>57</v>
      </c>
      <c r="AC2051" s="180" t="str">
        <f t="shared" si="110"/>
        <v>840043-OEDRB-SM</v>
      </c>
      <c r="AD2051" s="181">
        <f>IF(B2051="NET","",IF(B2051="","",IFERROR(VLOOKUP(AC2051,EAN!$A:$B,2,FALSE),"MANGLER - MÅ OPPDATERE EAN-FANEN")))</f>
        <v>7048652462589</v>
      </c>
      <c r="AE2051" s="180">
        <f t="shared" si="108"/>
        <v>57</v>
      </c>
      <c r="AF2051" s="180">
        <f t="shared" si="109"/>
        <v>57</v>
      </c>
      <c r="AH2051" s="133" t="str">
        <f>IF(B2051="NET","",IFERROR(VLOOKUP(AD2051,'2) Order Form'!$W$9:$W$684,1,FALSE),"Ikke med I order form"))</f>
        <v>Ikke med I order form</v>
      </c>
    </row>
    <row r="2052" spans="1:34" x14ac:dyDescent="0.2">
      <c r="A2052">
        <v>840043</v>
      </c>
      <c r="B2052" t="s">
        <v>4461</v>
      </c>
      <c r="C2052" t="s">
        <v>4226</v>
      </c>
      <c r="D2052" t="s">
        <v>2432</v>
      </c>
      <c r="E2052" t="s">
        <v>96</v>
      </c>
      <c r="F2052" t="s">
        <v>86</v>
      </c>
      <c r="G2052" t="s">
        <v>401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C2052" s="180" t="str">
        <f t="shared" si="110"/>
        <v>840043-OEDRB-ML</v>
      </c>
      <c r="AD2052" s="181">
        <f>IF(B2052="NET","",IF(B2052="","",IFERROR(VLOOKUP(AC2052,EAN!$A:$B,2,FALSE),"MANGLER - MÅ OPPDATERE EAN-FANEN")))</f>
        <v>7048652462572</v>
      </c>
      <c r="AE2052" s="180">
        <f t="shared" si="108"/>
        <v>0</v>
      </c>
      <c r="AF2052" s="180">
        <f t="shared" si="109"/>
        <v>0</v>
      </c>
      <c r="AH2052" s="133" t="str">
        <f>IF(B2052="NET","",IFERROR(VLOOKUP(AD2052,'2) Order Form'!$W$9:$W$684,1,FALSE),"Ikke med I order form"))</f>
        <v>Ikke med I order form</v>
      </c>
    </row>
    <row r="2053" spans="1:34" x14ac:dyDescent="0.2">
      <c r="A2053">
        <v>840043</v>
      </c>
      <c r="B2053" t="s">
        <v>4461</v>
      </c>
      <c r="C2053" t="s">
        <v>4226</v>
      </c>
      <c r="D2053" t="s">
        <v>2433</v>
      </c>
      <c r="E2053" t="s">
        <v>96</v>
      </c>
      <c r="F2053" t="s">
        <v>87</v>
      </c>
      <c r="G2053" t="s">
        <v>401</v>
      </c>
      <c r="H2053">
        <v>37</v>
      </c>
      <c r="I2053">
        <v>37</v>
      </c>
      <c r="J2053">
        <v>37</v>
      </c>
      <c r="K2053">
        <v>37</v>
      </c>
      <c r="L2053">
        <v>37</v>
      </c>
      <c r="M2053">
        <v>37</v>
      </c>
      <c r="N2053">
        <v>37</v>
      </c>
      <c r="O2053">
        <v>37</v>
      </c>
      <c r="P2053">
        <v>37</v>
      </c>
      <c r="Q2053">
        <v>37</v>
      </c>
      <c r="R2053">
        <v>37</v>
      </c>
      <c r="S2053">
        <v>37</v>
      </c>
      <c r="T2053">
        <v>37</v>
      </c>
      <c r="U2053">
        <v>37</v>
      </c>
      <c r="V2053">
        <v>37</v>
      </c>
      <c r="W2053">
        <v>37</v>
      </c>
      <c r="X2053">
        <v>37</v>
      </c>
      <c r="Y2053">
        <v>37</v>
      </c>
      <c r="Z2053">
        <v>37</v>
      </c>
      <c r="AA2053">
        <v>37</v>
      </c>
      <c r="AC2053" s="180" t="str">
        <f t="shared" si="110"/>
        <v>840043-OEDRB-LXL</v>
      </c>
      <c r="AD2053" s="181">
        <f>IF(B2053="NET","",IF(B2053="","",IFERROR(VLOOKUP(AC2053,EAN!$A:$B,2,FALSE),"MANGLER - MÅ OPPDATERE EAN-FANEN")))</f>
        <v>7048652462565</v>
      </c>
      <c r="AE2053" s="180">
        <f t="shared" si="108"/>
        <v>37</v>
      </c>
      <c r="AF2053" s="180">
        <f t="shared" si="109"/>
        <v>37</v>
      </c>
      <c r="AH2053" s="133" t="str">
        <f>IF(B2053="NET","",IFERROR(VLOOKUP(AD2053,'2) Order Form'!$W$9:$W$684,1,FALSE),"Ikke med I order form"))</f>
        <v>Ikke med I order form</v>
      </c>
    </row>
    <row r="2054" spans="1:34" x14ac:dyDescent="0.2">
      <c r="A2054">
        <v>840043</v>
      </c>
      <c r="B2054" t="s">
        <v>4461</v>
      </c>
      <c r="C2054" t="s">
        <v>4226</v>
      </c>
      <c r="D2054" t="s">
        <v>2482</v>
      </c>
      <c r="E2054" t="s">
        <v>96</v>
      </c>
      <c r="F2054" t="s">
        <v>2462</v>
      </c>
      <c r="G2054" t="s">
        <v>401</v>
      </c>
      <c r="H2054">
        <v>98</v>
      </c>
      <c r="I2054">
        <v>98</v>
      </c>
      <c r="J2054">
        <v>98</v>
      </c>
      <c r="K2054">
        <v>98</v>
      </c>
      <c r="L2054">
        <v>98</v>
      </c>
      <c r="M2054">
        <v>98</v>
      </c>
      <c r="N2054">
        <v>98</v>
      </c>
      <c r="O2054">
        <v>98</v>
      </c>
      <c r="P2054">
        <v>98</v>
      </c>
      <c r="Q2054">
        <v>98</v>
      </c>
      <c r="R2054">
        <v>98</v>
      </c>
      <c r="S2054">
        <v>98</v>
      </c>
      <c r="T2054">
        <v>98</v>
      </c>
      <c r="U2054">
        <v>98</v>
      </c>
      <c r="V2054">
        <v>98</v>
      </c>
      <c r="W2054">
        <v>98</v>
      </c>
      <c r="X2054">
        <v>98</v>
      </c>
      <c r="Y2054">
        <v>98</v>
      </c>
      <c r="Z2054">
        <v>98</v>
      </c>
      <c r="AA2054">
        <v>98</v>
      </c>
      <c r="AC2054" s="180" t="str">
        <f t="shared" si="110"/>
        <v>840043-OEDRB-XXL</v>
      </c>
      <c r="AD2054" s="181">
        <f>IF(B2054="NET","",IF(B2054="","",IFERROR(VLOOKUP(AC2054,EAN!$A:$B,2,FALSE),"MANGLER - MÅ OPPDATERE EAN-FANEN")))</f>
        <v>7048652462596</v>
      </c>
      <c r="AE2054" s="180">
        <f t="shared" ref="AE2054:AE2117" si="111">H2054</f>
        <v>98</v>
      </c>
      <c r="AF2054" s="180">
        <f t="shared" ref="AF2054:AF2117" si="112">AA2054</f>
        <v>98</v>
      </c>
      <c r="AH2054" s="133" t="str">
        <f>IF(B2054="NET","",IFERROR(VLOOKUP(AD2054,'2) Order Form'!$W$9:$W$684,1,FALSE),"Ikke med I order form"))</f>
        <v>Ikke med I order form</v>
      </c>
    </row>
    <row r="2055" spans="1:34" x14ac:dyDescent="0.2">
      <c r="A2055">
        <v>840043</v>
      </c>
      <c r="B2055" t="s">
        <v>4461</v>
      </c>
      <c r="C2055" t="s">
        <v>4226</v>
      </c>
      <c r="D2055" t="s">
        <v>2483</v>
      </c>
      <c r="E2055" t="s">
        <v>2435</v>
      </c>
      <c r="F2055" t="s">
        <v>2462</v>
      </c>
      <c r="G2055" t="s">
        <v>128</v>
      </c>
      <c r="H2055">
        <v>5</v>
      </c>
      <c r="I2055">
        <v>5</v>
      </c>
      <c r="J2055">
        <v>5</v>
      </c>
      <c r="K2055">
        <v>5</v>
      </c>
      <c r="L2055">
        <v>5</v>
      </c>
      <c r="M2055">
        <v>5</v>
      </c>
      <c r="N2055">
        <v>5</v>
      </c>
      <c r="O2055">
        <v>5</v>
      </c>
      <c r="P2055">
        <v>5</v>
      </c>
      <c r="Q2055">
        <v>5</v>
      </c>
      <c r="R2055">
        <v>5</v>
      </c>
      <c r="S2055">
        <v>5</v>
      </c>
      <c r="T2055">
        <v>5</v>
      </c>
      <c r="U2055">
        <v>5</v>
      </c>
      <c r="V2055">
        <v>5</v>
      </c>
      <c r="W2055">
        <v>5</v>
      </c>
      <c r="X2055">
        <v>5</v>
      </c>
      <c r="Y2055">
        <v>5</v>
      </c>
      <c r="Z2055">
        <v>5</v>
      </c>
      <c r="AA2055">
        <v>5</v>
      </c>
      <c r="AC2055" s="180" t="str">
        <f t="shared" si="110"/>
        <v>840043-SGMCH-XXL</v>
      </c>
      <c r="AD2055" s="181">
        <f>IF(B2055="NET","",IF(B2055="","",IFERROR(VLOOKUP(AC2055,EAN!$A:$B,2,FALSE),"MANGLER - MÅ OPPDATERE EAN-FANEN")))</f>
        <v>7048652712769</v>
      </c>
      <c r="AE2055" s="180">
        <f t="shared" si="111"/>
        <v>5</v>
      </c>
      <c r="AF2055" s="180">
        <f t="shared" si="112"/>
        <v>5</v>
      </c>
      <c r="AH2055" s="133" t="str">
        <f>IF(B2055="NET","",IFERROR(VLOOKUP(AD2055,'2) Order Form'!$W$9:$W$684,1,FALSE),"Ikke med I order form"))</f>
        <v>Ikke med I order form</v>
      </c>
    </row>
    <row r="2056" spans="1:34" x14ac:dyDescent="0.2">
      <c r="A2056">
        <v>840043</v>
      </c>
      <c r="B2056" t="s">
        <v>4461</v>
      </c>
      <c r="C2056" t="s">
        <v>4226</v>
      </c>
      <c r="D2056" t="s">
        <v>2434</v>
      </c>
      <c r="E2056" t="s">
        <v>2435</v>
      </c>
      <c r="F2056" t="s">
        <v>85</v>
      </c>
      <c r="G2056" t="s">
        <v>128</v>
      </c>
      <c r="H2056">
        <v>38</v>
      </c>
      <c r="I2056">
        <v>38</v>
      </c>
      <c r="J2056">
        <v>38</v>
      </c>
      <c r="K2056">
        <v>38</v>
      </c>
      <c r="L2056">
        <v>38</v>
      </c>
      <c r="M2056">
        <v>38</v>
      </c>
      <c r="N2056">
        <v>38</v>
      </c>
      <c r="O2056">
        <v>38</v>
      </c>
      <c r="P2056">
        <v>38</v>
      </c>
      <c r="Q2056">
        <v>38</v>
      </c>
      <c r="R2056">
        <v>38</v>
      </c>
      <c r="S2056">
        <v>38</v>
      </c>
      <c r="T2056">
        <v>38</v>
      </c>
      <c r="U2056">
        <v>38</v>
      </c>
      <c r="V2056">
        <v>38</v>
      </c>
      <c r="W2056">
        <v>38</v>
      </c>
      <c r="X2056">
        <v>38</v>
      </c>
      <c r="Y2056">
        <v>38</v>
      </c>
      <c r="Z2056">
        <v>38</v>
      </c>
      <c r="AA2056">
        <v>38</v>
      </c>
      <c r="AC2056" s="180" t="str">
        <f t="shared" si="110"/>
        <v>840043-SGMCH-SM</v>
      </c>
      <c r="AD2056" s="181">
        <f>IF(B2056="NET","",IF(B2056="","",IFERROR(VLOOKUP(AC2056,EAN!$A:$B,2,FALSE),"MANGLER - MÅ OPPDATERE EAN-FANEN")))</f>
        <v>7048652712752</v>
      </c>
      <c r="AE2056" s="180">
        <f t="shared" si="111"/>
        <v>38</v>
      </c>
      <c r="AF2056" s="180">
        <f t="shared" si="112"/>
        <v>38</v>
      </c>
      <c r="AH2056" s="133" t="str">
        <f>IF(B2056="NET","",IFERROR(VLOOKUP(AD2056,'2) Order Form'!$W$9:$W$684,1,FALSE),"Ikke med I order form"))</f>
        <v>Ikke med I order form</v>
      </c>
    </row>
    <row r="2057" spans="1:34" x14ac:dyDescent="0.2">
      <c r="A2057">
        <v>840043</v>
      </c>
      <c r="B2057" t="s">
        <v>4461</v>
      </c>
      <c r="C2057" t="s">
        <v>4226</v>
      </c>
      <c r="D2057" t="s">
        <v>2436</v>
      </c>
      <c r="E2057" t="s">
        <v>2435</v>
      </c>
      <c r="F2057" t="s">
        <v>86</v>
      </c>
      <c r="G2057" t="s">
        <v>128</v>
      </c>
      <c r="H2057">
        <v>57</v>
      </c>
      <c r="I2057">
        <v>57</v>
      </c>
      <c r="J2057">
        <v>57</v>
      </c>
      <c r="K2057">
        <v>57</v>
      </c>
      <c r="L2057">
        <v>57</v>
      </c>
      <c r="M2057">
        <v>57</v>
      </c>
      <c r="N2057">
        <v>57</v>
      </c>
      <c r="O2057">
        <v>57</v>
      </c>
      <c r="P2057">
        <v>57</v>
      </c>
      <c r="Q2057">
        <v>57</v>
      </c>
      <c r="R2057">
        <v>57</v>
      </c>
      <c r="S2057">
        <v>57</v>
      </c>
      <c r="T2057">
        <v>57</v>
      </c>
      <c r="U2057">
        <v>57</v>
      </c>
      <c r="V2057">
        <v>57</v>
      </c>
      <c r="W2057">
        <v>57</v>
      </c>
      <c r="X2057">
        <v>57</v>
      </c>
      <c r="Y2057">
        <v>57</v>
      </c>
      <c r="Z2057">
        <v>57</v>
      </c>
      <c r="AA2057">
        <v>57</v>
      </c>
      <c r="AC2057" s="180" t="str">
        <f t="shared" si="110"/>
        <v>840043-SGMCH-ML</v>
      </c>
      <c r="AD2057" s="181">
        <f>IF(B2057="NET","",IF(B2057="","",IFERROR(VLOOKUP(AC2057,EAN!$A:$B,2,FALSE),"MANGLER - MÅ OPPDATERE EAN-FANEN")))</f>
        <v>7048652712745</v>
      </c>
      <c r="AE2057" s="180">
        <f t="shared" si="111"/>
        <v>57</v>
      </c>
      <c r="AF2057" s="180">
        <f t="shared" si="112"/>
        <v>57</v>
      </c>
      <c r="AH2057" s="133" t="str">
        <f>IF(B2057="NET","",IFERROR(VLOOKUP(AD2057,'2) Order Form'!$W$9:$W$684,1,FALSE),"Ikke med I order form"))</f>
        <v>Ikke med I order form</v>
      </c>
    </row>
    <row r="2058" spans="1:34" x14ac:dyDescent="0.2">
      <c r="A2058">
        <v>840043</v>
      </c>
      <c r="B2058" t="s">
        <v>4461</v>
      </c>
      <c r="C2058" t="s">
        <v>4226</v>
      </c>
      <c r="D2058" t="s">
        <v>2437</v>
      </c>
      <c r="E2058" t="s">
        <v>2435</v>
      </c>
      <c r="F2058" t="s">
        <v>87</v>
      </c>
      <c r="G2058" t="s">
        <v>128</v>
      </c>
      <c r="H2058">
        <v>24</v>
      </c>
      <c r="I2058">
        <v>24</v>
      </c>
      <c r="J2058">
        <v>24</v>
      </c>
      <c r="K2058">
        <v>24</v>
      </c>
      <c r="L2058">
        <v>24</v>
      </c>
      <c r="M2058">
        <v>24</v>
      </c>
      <c r="N2058">
        <v>24</v>
      </c>
      <c r="O2058">
        <v>24</v>
      </c>
      <c r="P2058">
        <v>24</v>
      </c>
      <c r="Q2058">
        <v>24</v>
      </c>
      <c r="R2058">
        <v>24</v>
      </c>
      <c r="S2058">
        <v>24</v>
      </c>
      <c r="T2058">
        <v>24</v>
      </c>
      <c r="U2058">
        <v>24</v>
      </c>
      <c r="V2058">
        <v>24</v>
      </c>
      <c r="W2058">
        <v>24</v>
      </c>
      <c r="X2058">
        <v>24</v>
      </c>
      <c r="Y2058">
        <v>24</v>
      </c>
      <c r="Z2058">
        <v>24</v>
      </c>
      <c r="AA2058">
        <v>24</v>
      </c>
      <c r="AC2058" s="180" t="str">
        <f t="shared" si="110"/>
        <v>840043-SGMCH-LXL</v>
      </c>
      <c r="AD2058" s="181">
        <f>IF(B2058="NET","",IF(B2058="","",IFERROR(VLOOKUP(AC2058,EAN!$A:$B,2,FALSE),"MANGLER - MÅ OPPDATERE EAN-FANEN")))</f>
        <v>7048652712738</v>
      </c>
      <c r="AE2058" s="180">
        <f t="shared" si="111"/>
        <v>24</v>
      </c>
      <c r="AF2058" s="180">
        <f t="shared" si="112"/>
        <v>24</v>
      </c>
      <c r="AH2058" s="133" t="str">
        <f>IF(B2058="NET","",IFERROR(VLOOKUP(AD2058,'2) Order Form'!$W$9:$W$684,1,FALSE),"Ikke med I order form"))</f>
        <v>Ikke med I order form</v>
      </c>
    </row>
    <row r="2059" spans="1:34" x14ac:dyDescent="0.2">
      <c r="A2059">
        <v>840043</v>
      </c>
      <c r="B2059" t="s">
        <v>4461</v>
      </c>
      <c r="C2059" t="s">
        <v>4226</v>
      </c>
      <c r="D2059" t="s">
        <v>179</v>
      </c>
      <c r="E2059" t="s">
        <v>103</v>
      </c>
      <c r="F2059" t="s">
        <v>85</v>
      </c>
      <c r="G2059" t="s">
        <v>401</v>
      </c>
      <c r="H2059">
        <v>20</v>
      </c>
      <c r="I2059">
        <v>20</v>
      </c>
      <c r="J2059">
        <v>20</v>
      </c>
      <c r="K2059">
        <v>20</v>
      </c>
      <c r="L2059">
        <v>20</v>
      </c>
      <c r="M2059">
        <v>20</v>
      </c>
      <c r="N2059">
        <v>20</v>
      </c>
      <c r="O2059">
        <v>20</v>
      </c>
      <c r="P2059">
        <v>20</v>
      </c>
      <c r="Q2059">
        <v>20</v>
      </c>
      <c r="R2059">
        <v>20</v>
      </c>
      <c r="S2059">
        <v>20</v>
      </c>
      <c r="T2059">
        <v>20</v>
      </c>
      <c r="U2059">
        <v>20</v>
      </c>
      <c r="V2059">
        <v>20</v>
      </c>
      <c r="W2059">
        <v>20</v>
      </c>
      <c r="X2059">
        <v>20</v>
      </c>
      <c r="Y2059">
        <v>20</v>
      </c>
      <c r="Z2059">
        <v>20</v>
      </c>
      <c r="AA2059">
        <v>20</v>
      </c>
      <c r="AC2059" s="180" t="str">
        <f t="shared" si="110"/>
        <v>840043-SGRME-SM</v>
      </c>
      <c r="AD2059" s="181">
        <f>IF(B2059="NET","",IF(B2059="","",IFERROR(VLOOKUP(AC2059,EAN!$A:$B,2,FALSE),"MANGLER - MÅ OPPDATERE EAN-FANEN")))</f>
        <v>7048652462626</v>
      </c>
      <c r="AE2059" s="180">
        <f t="shared" si="111"/>
        <v>20</v>
      </c>
      <c r="AF2059" s="180">
        <f t="shared" si="112"/>
        <v>20</v>
      </c>
      <c r="AH2059" s="133" t="str">
        <f>IF(B2059="NET","",IFERROR(VLOOKUP(AD2059,'2) Order Form'!$W$9:$W$684,1,FALSE),"Ikke med I order form"))</f>
        <v>Ikke med I order form</v>
      </c>
    </row>
    <row r="2060" spans="1:34" x14ac:dyDescent="0.2">
      <c r="A2060">
        <v>840043</v>
      </c>
      <c r="B2060" t="s">
        <v>4461</v>
      </c>
      <c r="C2060" t="s">
        <v>4226</v>
      </c>
      <c r="D2060" t="s">
        <v>180</v>
      </c>
      <c r="E2060" t="s">
        <v>103</v>
      </c>
      <c r="F2060" t="s">
        <v>86</v>
      </c>
      <c r="G2060" t="s">
        <v>401</v>
      </c>
      <c r="H2060">
        <v>4</v>
      </c>
      <c r="I2060">
        <v>4</v>
      </c>
      <c r="J2060">
        <v>4</v>
      </c>
      <c r="K2060">
        <v>4</v>
      </c>
      <c r="L2060">
        <v>4</v>
      </c>
      <c r="M2060">
        <v>4</v>
      </c>
      <c r="N2060">
        <v>4</v>
      </c>
      <c r="O2060">
        <v>4</v>
      </c>
      <c r="P2060">
        <v>4</v>
      </c>
      <c r="Q2060">
        <v>4</v>
      </c>
      <c r="R2060">
        <v>4</v>
      </c>
      <c r="S2060">
        <v>4</v>
      </c>
      <c r="T2060">
        <v>4</v>
      </c>
      <c r="U2060">
        <v>4</v>
      </c>
      <c r="V2060">
        <v>4</v>
      </c>
      <c r="W2060">
        <v>4</v>
      </c>
      <c r="X2060">
        <v>4</v>
      </c>
      <c r="Y2060">
        <v>4</v>
      </c>
      <c r="Z2060">
        <v>4</v>
      </c>
      <c r="AA2060">
        <v>4</v>
      </c>
      <c r="AC2060" s="180" t="str">
        <f t="shared" si="110"/>
        <v>840043-SGRME-ML</v>
      </c>
      <c r="AD2060" s="181">
        <f>IF(B2060="NET","",IF(B2060="","",IFERROR(VLOOKUP(AC2060,EAN!$A:$B,2,FALSE),"MANGLER - MÅ OPPDATERE EAN-FANEN")))</f>
        <v>7048652462619</v>
      </c>
      <c r="AE2060" s="180">
        <f t="shared" si="111"/>
        <v>4</v>
      </c>
      <c r="AF2060" s="180">
        <f t="shared" si="112"/>
        <v>4</v>
      </c>
      <c r="AH2060" s="133" t="str">
        <f>IF(B2060="NET","",IFERROR(VLOOKUP(AD2060,'2) Order Form'!$W$9:$W$684,1,FALSE),"Ikke med I order form"))</f>
        <v>Ikke med I order form</v>
      </c>
    </row>
    <row r="2061" spans="1:34" x14ac:dyDescent="0.2">
      <c r="A2061">
        <v>840043</v>
      </c>
      <c r="B2061" t="s">
        <v>4461</v>
      </c>
      <c r="C2061" t="s">
        <v>4226</v>
      </c>
      <c r="D2061" t="s">
        <v>420</v>
      </c>
      <c r="E2061" t="s">
        <v>103</v>
      </c>
      <c r="F2061" t="s">
        <v>87</v>
      </c>
      <c r="G2061" t="s">
        <v>401</v>
      </c>
      <c r="H2061">
        <v>23</v>
      </c>
      <c r="I2061">
        <v>23</v>
      </c>
      <c r="J2061">
        <v>23</v>
      </c>
      <c r="K2061">
        <v>23</v>
      </c>
      <c r="L2061">
        <v>23</v>
      </c>
      <c r="M2061">
        <v>23</v>
      </c>
      <c r="N2061">
        <v>23</v>
      </c>
      <c r="O2061">
        <v>23</v>
      </c>
      <c r="P2061">
        <v>23</v>
      </c>
      <c r="Q2061">
        <v>23</v>
      </c>
      <c r="R2061">
        <v>23</v>
      </c>
      <c r="S2061">
        <v>23</v>
      </c>
      <c r="T2061">
        <v>23</v>
      </c>
      <c r="U2061">
        <v>23</v>
      </c>
      <c r="V2061">
        <v>23</v>
      </c>
      <c r="W2061">
        <v>23</v>
      </c>
      <c r="X2061">
        <v>23</v>
      </c>
      <c r="Y2061">
        <v>23</v>
      </c>
      <c r="Z2061">
        <v>23</v>
      </c>
      <c r="AA2061">
        <v>23</v>
      </c>
      <c r="AC2061" s="180" t="str">
        <f t="shared" si="110"/>
        <v>840043-SGRME-LXL</v>
      </c>
      <c r="AD2061" s="181">
        <f>IF(B2061="NET","",IF(B2061="","",IFERROR(VLOOKUP(AC2061,EAN!$A:$B,2,FALSE),"MANGLER - MÅ OPPDATERE EAN-FANEN")))</f>
        <v>7048652462602</v>
      </c>
      <c r="AE2061" s="180">
        <f t="shared" si="111"/>
        <v>23</v>
      </c>
      <c r="AF2061" s="180">
        <f t="shared" si="112"/>
        <v>23</v>
      </c>
      <c r="AH2061" s="133" t="str">
        <f>IF(B2061="NET","",IFERROR(VLOOKUP(AD2061,'2) Order Form'!$W$9:$W$684,1,FALSE),"Ikke med I order form"))</f>
        <v>Ikke med I order form</v>
      </c>
    </row>
    <row r="2062" spans="1:34" x14ac:dyDescent="0.2">
      <c r="A2062">
        <v>840043</v>
      </c>
      <c r="B2062" t="s">
        <v>4461</v>
      </c>
      <c r="C2062" t="s">
        <v>4226</v>
      </c>
      <c r="D2062" t="s">
        <v>2484</v>
      </c>
      <c r="E2062" t="s">
        <v>103</v>
      </c>
      <c r="F2062" t="s">
        <v>2462</v>
      </c>
      <c r="G2062" t="s">
        <v>401</v>
      </c>
      <c r="H2062">
        <v>55</v>
      </c>
      <c r="I2062">
        <v>55</v>
      </c>
      <c r="J2062">
        <v>55</v>
      </c>
      <c r="K2062">
        <v>55</v>
      </c>
      <c r="L2062">
        <v>55</v>
      </c>
      <c r="M2062">
        <v>55</v>
      </c>
      <c r="N2062">
        <v>55</v>
      </c>
      <c r="O2062">
        <v>55</v>
      </c>
      <c r="P2062">
        <v>55</v>
      </c>
      <c r="Q2062">
        <v>55</v>
      </c>
      <c r="R2062">
        <v>55</v>
      </c>
      <c r="S2062">
        <v>55</v>
      </c>
      <c r="T2062">
        <v>55</v>
      </c>
      <c r="U2062">
        <v>55</v>
      </c>
      <c r="V2062">
        <v>55</v>
      </c>
      <c r="W2062">
        <v>55</v>
      </c>
      <c r="X2062">
        <v>55</v>
      </c>
      <c r="Y2062">
        <v>55</v>
      </c>
      <c r="Z2062">
        <v>55</v>
      </c>
      <c r="AA2062">
        <v>55</v>
      </c>
      <c r="AC2062" s="180" t="str">
        <f t="shared" si="110"/>
        <v>840043-SGRME-XXL</v>
      </c>
      <c r="AD2062" s="181">
        <f>IF(B2062="NET","",IF(B2062="","",IFERROR(VLOOKUP(AC2062,EAN!$A:$B,2,FALSE),"MANGLER - MÅ OPPDATERE EAN-FANEN")))</f>
        <v>7048652462633</v>
      </c>
      <c r="AE2062" s="180">
        <f t="shared" si="111"/>
        <v>55</v>
      </c>
      <c r="AF2062" s="180">
        <f t="shared" si="112"/>
        <v>55</v>
      </c>
      <c r="AH2062" s="133" t="str">
        <f>IF(B2062="NET","",IFERROR(VLOOKUP(AD2062,'2) Order Form'!$W$9:$W$684,1,FALSE),"Ikke med I order form"))</f>
        <v>Ikke med I order form</v>
      </c>
    </row>
    <row r="2063" spans="1:34" x14ac:dyDescent="0.2">
      <c r="A2063">
        <v>840043</v>
      </c>
      <c r="B2063" t="s">
        <v>4461</v>
      </c>
      <c r="C2063" t="s">
        <v>4226</v>
      </c>
      <c r="D2063" t="s">
        <v>2489</v>
      </c>
      <c r="E2063" t="s">
        <v>2486</v>
      </c>
      <c r="F2063" t="s">
        <v>2462</v>
      </c>
      <c r="G2063" t="s">
        <v>128</v>
      </c>
      <c r="H2063">
        <v>53</v>
      </c>
      <c r="I2063">
        <v>53</v>
      </c>
      <c r="J2063">
        <v>53</v>
      </c>
      <c r="K2063">
        <v>53</v>
      </c>
      <c r="L2063">
        <v>53</v>
      </c>
      <c r="M2063">
        <v>53</v>
      </c>
      <c r="N2063">
        <v>53</v>
      </c>
      <c r="O2063">
        <v>53</v>
      </c>
      <c r="P2063">
        <v>53</v>
      </c>
      <c r="Q2063">
        <v>53</v>
      </c>
      <c r="R2063">
        <v>53</v>
      </c>
      <c r="S2063">
        <v>53</v>
      </c>
      <c r="T2063">
        <v>53</v>
      </c>
      <c r="U2063">
        <v>53</v>
      </c>
      <c r="V2063">
        <v>53</v>
      </c>
      <c r="W2063">
        <v>53</v>
      </c>
      <c r="X2063">
        <v>53</v>
      </c>
      <c r="Y2063">
        <v>53</v>
      </c>
      <c r="Z2063">
        <v>53</v>
      </c>
      <c r="AA2063">
        <v>53</v>
      </c>
      <c r="AC2063" s="180" t="str">
        <f t="shared" si="110"/>
        <v>840043-SNWHT-XXL</v>
      </c>
      <c r="AD2063" s="181">
        <f>IF(B2063="NET","",IF(B2063="","",IFERROR(VLOOKUP(AC2063,EAN!$A:$B,2,FALSE),"MANGLER - MÅ OPPDATERE EAN-FANEN")))</f>
        <v>7048652712806</v>
      </c>
      <c r="AE2063" s="180">
        <f t="shared" si="111"/>
        <v>53</v>
      </c>
      <c r="AF2063" s="180">
        <f t="shared" si="112"/>
        <v>53</v>
      </c>
      <c r="AH2063" s="133" t="str">
        <f>IF(B2063="NET","",IFERROR(VLOOKUP(AD2063,'2) Order Form'!$W$9:$W$684,1,FALSE),"Ikke med I order form"))</f>
        <v>Ikke med I order form</v>
      </c>
    </row>
    <row r="2064" spans="1:34" x14ac:dyDescent="0.2">
      <c r="A2064">
        <v>840043</v>
      </c>
      <c r="B2064" t="s">
        <v>4461</v>
      </c>
      <c r="C2064" t="s">
        <v>4226</v>
      </c>
      <c r="D2064" t="s">
        <v>2485</v>
      </c>
      <c r="E2064" t="s">
        <v>2486</v>
      </c>
      <c r="F2064" t="s">
        <v>85</v>
      </c>
      <c r="G2064" t="s">
        <v>128</v>
      </c>
      <c r="H2064">
        <v>120</v>
      </c>
      <c r="I2064">
        <v>120</v>
      </c>
      <c r="J2064">
        <v>120</v>
      </c>
      <c r="K2064">
        <v>120</v>
      </c>
      <c r="L2064">
        <v>120</v>
      </c>
      <c r="M2064">
        <v>120</v>
      </c>
      <c r="N2064">
        <v>120</v>
      </c>
      <c r="O2064">
        <v>120</v>
      </c>
      <c r="P2064">
        <v>120</v>
      </c>
      <c r="Q2064">
        <v>120</v>
      </c>
      <c r="R2064">
        <v>120</v>
      </c>
      <c r="S2064">
        <v>120</v>
      </c>
      <c r="T2064">
        <v>120</v>
      </c>
      <c r="U2064">
        <v>120</v>
      </c>
      <c r="V2064">
        <v>120</v>
      </c>
      <c r="W2064">
        <v>120</v>
      </c>
      <c r="X2064">
        <v>120</v>
      </c>
      <c r="Y2064">
        <v>120</v>
      </c>
      <c r="Z2064">
        <v>120</v>
      </c>
      <c r="AA2064">
        <v>120</v>
      </c>
      <c r="AC2064" s="180" t="str">
        <f t="shared" si="110"/>
        <v>840043-SNWHT-SM</v>
      </c>
      <c r="AD2064" s="181">
        <f>IF(B2064="NET","",IF(B2064="","",IFERROR(VLOOKUP(AC2064,EAN!$A:$B,2,FALSE),"MANGLER - MÅ OPPDATERE EAN-FANEN")))</f>
        <v>7048652712790</v>
      </c>
      <c r="AE2064" s="180">
        <f t="shared" si="111"/>
        <v>120</v>
      </c>
      <c r="AF2064" s="180">
        <f t="shared" si="112"/>
        <v>120</v>
      </c>
      <c r="AH2064" s="133" t="str">
        <f>IF(B2064="NET","",IFERROR(VLOOKUP(AD2064,'2) Order Form'!$W$9:$W$684,1,FALSE),"Ikke med I order form"))</f>
        <v>Ikke med I order form</v>
      </c>
    </row>
    <row r="2065" spans="1:34" x14ac:dyDescent="0.2">
      <c r="A2065">
        <v>840043</v>
      </c>
      <c r="B2065" t="s">
        <v>4461</v>
      </c>
      <c r="C2065" t="s">
        <v>4226</v>
      </c>
      <c r="D2065" t="s">
        <v>2487</v>
      </c>
      <c r="E2065" t="s">
        <v>2486</v>
      </c>
      <c r="F2065" t="s">
        <v>86</v>
      </c>
      <c r="G2065" t="s">
        <v>128</v>
      </c>
      <c r="H2065">
        <v>256</v>
      </c>
      <c r="I2065">
        <v>256</v>
      </c>
      <c r="J2065">
        <v>256</v>
      </c>
      <c r="K2065">
        <v>256</v>
      </c>
      <c r="L2065">
        <v>256</v>
      </c>
      <c r="M2065">
        <v>256</v>
      </c>
      <c r="N2065">
        <v>256</v>
      </c>
      <c r="O2065">
        <v>256</v>
      </c>
      <c r="P2065">
        <v>256</v>
      </c>
      <c r="Q2065">
        <v>256</v>
      </c>
      <c r="R2065">
        <v>256</v>
      </c>
      <c r="S2065">
        <v>256</v>
      </c>
      <c r="T2065">
        <v>256</v>
      </c>
      <c r="U2065">
        <v>256</v>
      </c>
      <c r="V2065">
        <v>256</v>
      </c>
      <c r="W2065">
        <v>256</v>
      </c>
      <c r="X2065">
        <v>256</v>
      </c>
      <c r="Y2065">
        <v>256</v>
      </c>
      <c r="Z2065">
        <v>256</v>
      </c>
      <c r="AA2065">
        <v>256</v>
      </c>
      <c r="AC2065" s="180" t="str">
        <f t="shared" si="110"/>
        <v>840043-SNWHT-ML</v>
      </c>
      <c r="AD2065" s="181">
        <f>IF(B2065="NET","",IF(B2065="","",IFERROR(VLOOKUP(AC2065,EAN!$A:$B,2,FALSE),"MANGLER - MÅ OPPDATERE EAN-FANEN")))</f>
        <v>7048652712783</v>
      </c>
      <c r="AE2065" s="180">
        <f t="shared" si="111"/>
        <v>256</v>
      </c>
      <c r="AF2065" s="180">
        <f t="shared" si="112"/>
        <v>256</v>
      </c>
      <c r="AH2065" s="133" t="str">
        <f>IF(B2065="NET","",IFERROR(VLOOKUP(AD2065,'2) Order Form'!$W$9:$W$684,1,FALSE),"Ikke med I order form"))</f>
        <v>Ikke med I order form</v>
      </c>
    </row>
    <row r="2066" spans="1:34" x14ac:dyDescent="0.2">
      <c r="A2066">
        <v>840043</v>
      </c>
      <c r="B2066" t="s">
        <v>4461</v>
      </c>
      <c r="C2066" t="s">
        <v>4226</v>
      </c>
      <c r="D2066" t="s">
        <v>2488</v>
      </c>
      <c r="E2066" t="s">
        <v>2486</v>
      </c>
      <c r="F2066" t="s">
        <v>87</v>
      </c>
      <c r="G2066" t="s">
        <v>128</v>
      </c>
      <c r="H2066">
        <v>179</v>
      </c>
      <c r="I2066">
        <v>179</v>
      </c>
      <c r="J2066">
        <v>179</v>
      </c>
      <c r="K2066">
        <v>179</v>
      </c>
      <c r="L2066">
        <v>179</v>
      </c>
      <c r="M2066">
        <v>179</v>
      </c>
      <c r="N2066">
        <v>179</v>
      </c>
      <c r="O2066">
        <v>179</v>
      </c>
      <c r="P2066">
        <v>179</v>
      </c>
      <c r="Q2066">
        <v>179</v>
      </c>
      <c r="R2066">
        <v>179</v>
      </c>
      <c r="S2066">
        <v>179</v>
      </c>
      <c r="T2066">
        <v>179</v>
      </c>
      <c r="U2066">
        <v>179</v>
      </c>
      <c r="V2066">
        <v>179</v>
      </c>
      <c r="W2066">
        <v>179</v>
      </c>
      <c r="X2066">
        <v>179</v>
      </c>
      <c r="Y2066">
        <v>179</v>
      </c>
      <c r="Z2066">
        <v>179</v>
      </c>
      <c r="AA2066">
        <v>179</v>
      </c>
      <c r="AC2066" s="180" t="str">
        <f t="shared" si="110"/>
        <v>840043-SNWHT-LXL</v>
      </c>
      <c r="AD2066" s="181">
        <f>IF(B2066="NET","",IF(B2066="","",IFERROR(VLOOKUP(AC2066,EAN!$A:$B,2,FALSE),"MANGLER - MÅ OPPDATERE EAN-FANEN")))</f>
        <v>7048652712776</v>
      </c>
      <c r="AE2066" s="180">
        <f t="shared" si="111"/>
        <v>179</v>
      </c>
      <c r="AF2066" s="180">
        <f t="shared" si="112"/>
        <v>179</v>
      </c>
      <c r="AH2066" s="133" t="str">
        <f>IF(B2066="NET","",IFERROR(VLOOKUP(AD2066,'2) Order Form'!$W$9:$W$684,1,FALSE),"Ikke med I order form"))</f>
        <v>Ikke med I order form</v>
      </c>
    </row>
    <row r="2067" spans="1:34" x14ac:dyDescent="0.2">
      <c r="A2067" s="155">
        <v>840049</v>
      </c>
      <c r="B2067" t="s">
        <v>292</v>
      </c>
      <c r="H2067" s="155">
        <v>202137</v>
      </c>
      <c r="I2067" s="155">
        <v>202137</v>
      </c>
      <c r="J2067" s="155">
        <v>202137</v>
      </c>
      <c r="K2067" s="155">
        <v>202137</v>
      </c>
      <c r="L2067" s="155">
        <v>202137</v>
      </c>
      <c r="M2067" s="155">
        <v>202137</v>
      </c>
      <c r="N2067" s="155">
        <v>202137</v>
      </c>
      <c r="O2067" s="155">
        <v>202137</v>
      </c>
      <c r="P2067" s="155">
        <v>202137</v>
      </c>
      <c r="Q2067" s="155">
        <v>202137</v>
      </c>
      <c r="R2067" s="155">
        <v>202137</v>
      </c>
      <c r="S2067" s="155">
        <v>202137</v>
      </c>
      <c r="T2067" s="155">
        <v>202137</v>
      </c>
      <c r="U2067" s="155">
        <v>202137</v>
      </c>
      <c r="V2067" s="155">
        <v>202137</v>
      </c>
      <c r="W2067" s="155">
        <v>202137</v>
      </c>
      <c r="X2067" s="155">
        <v>202137</v>
      </c>
      <c r="Y2067" s="155">
        <v>202137</v>
      </c>
      <c r="Z2067" s="155">
        <v>202137</v>
      </c>
      <c r="AA2067" s="155">
        <v>202137</v>
      </c>
      <c r="AC2067" s="180" t="str">
        <f t="shared" si="110"/>
        <v>840049-</v>
      </c>
      <c r="AD2067" s="181" t="str">
        <f>IF(B2067="NET","",IF(B2067="","",IFERROR(VLOOKUP(AC2067,EAN!$A:$B,2,FALSE),"MANGLER - MÅ OPPDATERE EAN-FANEN")))</f>
        <v/>
      </c>
      <c r="AE2067" s="180">
        <f t="shared" si="111"/>
        <v>202137</v>
      </c>
      <c r="AF2067" s="180">
        <f t="shared" si="112"/>
        <v>202137</v>
      </c>
      <c r="AH2067" s="133" t="str">
        <f>IF(B2067="NET","",IFERROR(VLOOKUP(AD2067,'2) Order Form'!$W$9:$W$684,1,FALSE),"Ikke med I order form"))</f>
        <v/>
      </c>
    </row>
    <row r="2068" spans="1:34" x14ac:dyDescent="0.2">
      <c r="A2068">
        <v>840049</v>
      </c>
      <c r="B2068" t="s">
        <v>4462</v>
      </c>
      <c r="C2068" t="s">
        <v>4226</v>
      </c>
      <c r="D2068" t="s">
        <v>293</v>
      </c>
      <c r="E2068" t="s">
        <v>284</v>
      </c>
      <c r="F2068" t="s">
        <v>85</v>
      </c>
      <c r="G2068" t="s">
        <v>128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C2068" s="180" t="str">
        <f t="shared" si="110"/>
        <v>840049-DTBLK-SM</v>
      </c>
      <c r="AD2068" s="181" t="str">
        <f>IF(B2068="NET","",IF(B2068="","",IFERROR(VLOOKUP(AC2068,EAN!$A:$B,2,FALSE),"MANGLER - MÅ OPPDATERE EAN-FANEN")))</f>
        <v>MANGLER - MÅ OPPDATERE EAN-FANEN</v>
      </c>
      <c r="AE2068" s="180">
        <f t="shared" si="111"/>
        <v>0</v>
      </c>
      <c r="AF2068" s="180">
        <f t="shared" si="112"/>
        <v>0</v>
      </c>
      <c r="AH2068" s="133" t="str">
        <f>IF(B2068="NET","",IFERROR(VLOOKUP(AD2068,'2) Order Form'!$W$9:$W$684,1,FALSE),"Ikke med I order form"))</f>
        <v>Ikke med I order form</v>
      </c>
    </row>
    <row r="2069" spans="1:34" x14ac:dyDescent="0.2">
      <c r="A2069">
        <v>840049</v>
      </c>
      <c r="B2069" t="s">
        <v>4462</v>
      </c>
      <c r="C2069" t="s">
        <v>4226</v>
      </c>
      <c r="D2069" t="s">
        <v>294</v>
      </c>
      <c r="E2069" t="s">
        <v>284</v>
      </c>
      <c r="F2069" t="s">
        <v>86</v>
      </c>
      <c r="G2069" t="s">
        <v>128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C2069" s="180" t="str">
        <f t="shared" si="110"/>
        <v>840049-DTBLK-ML</v>
      </c>
      <c r="AD2069" s="181" t="str">
        <f>IF(B2069="NET","",IF(B2069="","",IFERROR(VLOOKUP(AC2069,EAN!$A:$B,2,FALSE),"MANGLER - MÅ OPPDATERE EAN-FANEN")))</f>
        <v>MANGLER - MÅ OPPDATERE EAN-FANEN</v>
      </c>
      <c r="AE2069" s="180">
        <f t="shared" si="111"/>
        <v>0</v>
      </c>
      <c r="AF2069" s="180">
        <f t="shared" si="112"/>
        <v>0</v>
      </c>
      <c r="AH2069" s="133" t="str">
        <f>IF(B2069="NET","",IFERROR(VLOOKUP(AD2069,'2) Order Form'!$W$9:$W$684,1,FALSE),"Ikke med I order form"))</f>
        <v>Ikke med I order form</v>
      </c>
    </row>
    <row r="2070" spans="1:34" x14ac:dyDescent="0.2">
      <c r="A2070">
        <v>840049</v>
      </c>
      <c r="B2070" t="s">
        <v>4462</v>
      </c>
      <c r="C2070" t="s">
        <v>4226</v>
      </c>
      <c r="D2070" t="s">
        <v>295</v>
      </c>
      <c r="E2070" t="s">
        <v>284</v>
      </c>
      <c r="F2070" t="s">
        <v>87</v>
      </c>
      <c r="G2070" t="s">
        <v>128</v>
      </c>
      <c r="H2070">
        <v>2</v>
      </c>
      <c r="I2070">
        <v>2</v>
      </c>
      <c r="J2070">
        <v>2</v>
      </c>
      <c r="K2070">
        <v>2</v>
      </c>
      <c r="L2070">
        <v>2</v>
      </c>
      <c r="M2070">
        <v>2</v>
      </c>
      <c r="N2070">
        <v>2</v>
      </c>
      <c r="O2070">
        <v>2</v>
      </c>
      <c r="P2070">
        <v>2</v>
      </c>
      <c r="Q2070">
        <v>2</v>
      </c>
      <c r="R2070">
        <v>2</v>
      </c>
      <c r="S2070">
        <v>2</v>
      </c>
      <c r="T2070">
        <v>2</v>
      </c>
      <c r="U2070">
        <v>2</v>
      </c>
      <c r="V2070">
        <v>2</v>
      </c>
      <c r="W2070">
        <v>2</v>
      </c>
      <c r="X2070">
        <v>2</v>
      </c>
      <c r="Y2070">
        <v>2</v>
      </c>
      <c r="Z2070">
        <v>2</v>
      </c>
      <c r="AA2070">
        <v>2</v>
      </c>
      <c r="AC2070" s="180" t="str">
        <f t="shared" si="110"/>
        <v>840049-DTBLK-LXL</v>
      </c>
      <c r="AD2070" s="181" t="str">
        <f>IF(B2070="NET","",IF(B2070="","",IFERROR(VLOOKUP(AC2070,EAN!$A:$B,2,FALSE),"MANGLER - MÅ OPPDATERE EAN-FANEN")))</f>
        <v>MANGLER - MÅ OPPDATERE EAN-FANEN</v>
      </c>
      <c r="AE2070" s="180">
        <f t="shared" si="111"/>
        <v>2</v>
      </c>
      <c r="AF2070" s="180">
        <f t="shared" si="112"/>
        <v>2</v>
      </c>
      <c r="AH2070" s="133" t="str">
        <f>IF(B2070="NET","",IFERROR(VLOOKUP(AD2070,'2) Order Form'!$W$9:$W$684,1,FALSE),"Ikke med I order form"))</f>
        <v>Ikke med I order form</v>
      </c>
    </row>
    <row r="2071" spans="1:34" x14ac:dyDescent="0.2">
      <c r="A2071">
        <v>840049</v>
      </c>
      <c r="B2071" t="s">
        <v>4462</v>
      </c>
      <c r="C2071" t="s">
        <v>4226</v>
      </c>
      <c r="D2071" t="s">
        <v>300</v>
      </c>
      <c r="E2071" t="s">
        <v>285</v>
      </c>
      <c r="F2071" t="s">
        <v>85</v>
      </c>
      <c r="G2071" t="s">
        <v>128</v>
      </c>
      <c r="H2071">
        <v>2</v>
      </c>
      <c r="I2071">
        <v>2</v>
      </c>
      <c r="J2071">
        <v>2</v>
      </c>
      <c r="K2071">
        <v>2</v>
      </c>
      <c r="L2071">
        <v>2</v>
      </c>
      <c r="M2071">
        <v>2</v>
      </c>
      <c r="N2071">
        <v>2</v>
      </c>
      <c r="O2071">
        <v>2</v>
      </c>
      <c r="P2071">
        <v>2</v>
      </c>
      <c r="Q2071">
        <v>2</v>
      </c>
      <c r="R2071">
        <v>2</v>
      </c>
      <c r="S2071">
        <v>2</v>
      </c>
      <c r="T2071">
        <v>2</v>
      </c>
      <c r="U2071">
        <v>2</v>
      </c>
      <c r="V2071">
        <v>2</v>
      </c>
      <c r="W2071">
        <v>2</v>
      </c>
      <c r="X2071">
        <v>2</v>
      </c>
      <c r="Y2071">
        <v>2</v>
      </c>
      <c r="Z2071">
        <v>2</v>
      </c>
      <c r="AA2071">
        <v>2</v>
      </c>
      <c r="AC2071" s="180" t="str">
        <f t="shared" si="110"/>
        <v>840049-GSWHT-SM</v>
      </c>
      <c r="AD2071" s="181" t="str">
        <f>IF(B2071="NET","",IF(B2071="","",IFERROR(VLOOKUP(AC2071,EAN!$A:$B,2,FALSE),"MANGLER - MÅ OPPDATERE EAN-FANEN")))</f>
        <v>MANGLER - MÅ OPPDATERE EAN-FANEN</v>
      </c>
      <c r="AE2071" s="180">
        <f t="shared" si="111"/>
        <v>2</v>
      </c>
      <c r="AF2071" s="180">
        <f t="shared" si="112"/>
        <v>2</v>
      </c>
      <c r="AH2071" s="133" t="str">
        <f>IF(B2071="NET","",IFERROR(VLOOKUP(AD2071,'2) Order Form'!$W$9:$W$684,1,FALSE),"Ikke med I order form"))</f>
        <v>Ikke med I order form</v>
      </c>
    </row>
    <row r="2072" spans="1:34" x14ac:dyDescent="0.2">
      <c r="A2072">
        <v>840049</v>
      </c>
      <c r="B2072" t="s">
        <v>4462</v>
      </c>
      <c r="C2072" t="s">
        <v>4226</v>
      </c>
      <c r="D2072" t="s">
        <v>301</v>
      </c>
      <c r="E2072" t="s">
        <v>285</v>
      </c>
      <c r="F2072" t="s">
        <v>86</v>
      </c>
      <c r="G2072" t="s">
        <v>128</v>
      </c>
      <c r="H2072">
        <v>1</v>
      </c>
      <c r="I2072">
        <v>1</v>
      </c>
      <c r="J2072">
        <v>1</v>
      </c>
      <c r="K2072">
        <v>1</v>
      </c>
      <c r="L2072">
        <v>1</v>
      </c>
      <c r="M2072">
        <v>1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1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C2072" s="180" t="str">
        <f t="shared" si="110"/>
        <v>840049-GSWHT-ML</v>
      </c>
      <c r="AD2072" s="181" t="str">
        <f>IF(B2072="NET","",IF(B2072="","",IFERROR(VLOOKUP(AC2072,EAN!$A:$B,2,FALSE),"MANGLER - MÅ OPPDATERE EAN-FANEN")))</f>
        <v>MANGLER - MÅ OPPDATERE EAN-FANEN</v>
      </c>
      <c r="AE2072" s="180">
        <f t="shared" si="111"/>
        <v>1</v>
      </c>
      <c r="AF2072" s="180">
        <f t="shared" si="112"/>
        <v>1</v>
      </c>
      <c r="AH2072" s="133" t="str">
        <f>IF(B2072="NET","",IFERROR(VLOOKUP(AD2072,'2) Order Form'!$W$9:$W$684,1,FALSE),"Ikke med I order form"))</f>
        <v>Ikke med I order form</v>
      </c>
    </row>
    <row r="2073" spans="1:34" x14ac:dyDescent="0.2">
      <c r="A2073">
        <v>840049</v>
      </c>
      <c r="B2073" t="s">
        <v>4462</v>
      </c>
      <c r="C2073" t="s">
        <v>4226</v>
      </c>
      <c r="D2073" t="s">
        <v>302</v>
      </c>
      <c r="E2073" t="s">
        <v>285</v>
      </c>
      <c r="F2073" t="s">
        <v>87</v>
      </c>
      <c r="G2073" t="s">
        <v>128</v>
      </c>
      <c r="H2073">
        <v>19</v>
      </c>
      <c r="I2073">
        <v>19</v>
      </c>
      <c r="J2073">
        <v>19</v>
      </c>
      <c r="K2073">
        <v>19</v>
      </c>
      <c r="L2073">
        <v>19</v>
      </c>
      <c r="M2073">
        <v>19</v>
      </c>
      <c r="N2073">
        <v>19</v>
      </c>
      <c r="O2073">
        <v>19</v>
      </c>
      <c r="P2073">
        <v>19</v>
      </c>
      <c r="Q2073">
        <v>19</v>
      </c>
      <c r="R2073">
        <v>19</v>
      </c>
      <c r="S2073">
        <v>19</v>
      </c>
      <c r="T2073">
        <v>19</v>
      </c>
      <c r="U2073">
        <v>19</v>
      </c>
      <c r="V2073">
        <v>19</v>
      </c>
      <c r="W2073">
        <v>19</v>
      </c>
      <c r="X2073">
        <v>19</v>
      </c>
      <c r="Y2073">
        <v>19</v>
      </c>
      <c r="Z2073">
        <v>19</v>
      </c>
      <c r="AA2073">
        <v>19</v>
      </c>
      <c r="AC2073" s="180" t="str">
        <f t="shared" si="110"/>
        <v>840049-GSWHT-LXL</v>
      </c>
      <c r="AD2073" s="181" t="str">
        <f>IF(B2073="NET","",IF(B2073="","",IFERROR(VLOOKUP(AC2073,EAN!$A:$B,2,FALSE),"MANGLER - MÅ OPPDATERE EAN-FANEN")))</f>
        <v>MANGLER - MÅ OPPDATERE EAN-FANEN</v>
      </c>
      <c r="AE2073" s="180">
        <f t="shared" si="111"/>
        <v>19</v>
      </c>
      <c r="AF2073" s="180">
        <f t="shared" si="112"/>
        <v>19</v>
      </c>
      <c r="AH2073" s="133" t="str">
        <f>IF(B2073="NET","",IFERROR(VLOOKUP(AD2073,'2) Order Form'!$W$9:$W$684,1,FALSE),"Ikke med I order form"))</f>
        <v>Ikke med I order form</v>
      </c>
    </row>
    <row r="2074" spans="1:34" x14ac:dyDescent="0.2">
      <c r="A2074">
        <v>840049</v>
      </c>
      <c r="B2074" t="s">
        <v>4462</v>
      </c>
      <c r="C2074" t="s">
        <v>4226</v>
      </c>
      <c r="D2074" t="s">
        <v>2446</v>
      </c>
      <c r="E2074" t="s">
        <v>2447</v>
      </c>
      <c r="F2074" t="s">
        <v>85</v>
      </c>
      <c r="G2074" t="s">
        <v>401</v>
      </c>
      <c r="H2074">
        <v>5</v>
      </c>
      <c r="I2074">
        <v>5</v>
      </c>
      <c r="J2074">
        <v>5</v>
      </c>
      <c r="K2074">
        <v>5</v>
      </c>
      <c r="L2074">
        <v>5</v>
      </c>
      <c r="M2074">
        <v>5</v>
      </c>
      <c r="N2074">
        <v>5</v>
      </c>
      <c r="O2074">
        <v>5</v>
      </c>
      <c r="P2074">
        <v>5</v>
      </c>
      <c r="Q2074">
        <v>5</v>
      </c>
      <c r="R2074">
        <v>5</v>
      </c>
      <c r="S2074">
        <v>5</v>
      </c>
      <c r="T2074">
        <v>5</v>
      </c>
      <c r="U2074">
        <v>5</v>
      </c>
      <c r="V2074">
        <v>5</v>
      </c>
      <c r="W2074">
        <v>5</v>
      </c>
      <c r="X2074">
        <v>5</v>
      </c>
      <c r="Y2074">
        <v>5</v>
      </c>
      <c r="Z2074">
        <v>5</v>
      </c>
      <c r="AA2074">
        <v>5</v>
      </c>
      <c r="AC2074" s="180" t="str">
        <f t="shared" ref="AC2074:AC2137" si="113">CONCATENATE(A2074,"-",D2074)</f>
        <v>840049-MCORE-SM</v>
      </c>
      <c r="AD2074" s="181" t="str">
        <f>IF(B2074="NET","",IF(B2074="","",IFERROR(VLOOKUP(AC2074,EAN!$A:$B,2,FALSE),"MANGLER - MÅ OPPDATERE EAN-FANEN")))</f>
        <v>MANGLER - MÅ OPPDATERE EAN-FANEN</v>
      </c>
      <c r="AE2074" s="180">
        <f t="shared" si="111"/>
        <v>5</v>
      </c>
      <c r="AF2074" s="180">
        <f t="shared" si="112"/>
        <v>5</v>
      </c>
      <c r="AH2074" s="133" t="str">
        <f>IF(B2074="NET","",IFERROR(VLOOKUP(AD2074,'2) Order Form'!$W$9:$W$684,1,FALSE),"Ikke med I order form"))</f>
        <v>Ikke med I order form</v>
      </c>
    </row>
    <row r="2075" spans="1:34" x14ac:dyDescent="0.2">
      <c r="A2075">
        <v>840049</v>
      </c>
      <c r="B2075" t="s">
        <v>4462</v>
      </c>
      <c r="C2075" t="s">
        <v>4226</v>
      </c>
      <c r="D2075" t="s">
        <v>2448</v>
      </c>
      <c r="E2075" t="s">
        <v>2447</v>
      </c>
      <c r="F2075" t="s">
        <v>86</v>
      </c>
      <c r="G2075" t="s">
        <v>401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C2075" s="180" t="str">
        <f t="shared" si="113"/>
        <v>840049-MCORE-ML</v>
      </c>
      <c r="AD2075" s="181" t="str">
        <f>IF(B2075="NET","",IF(B2075="","",IFERROR(VLOOKUP(AC2075,EAN!$A:$B,2,FALSE),"MANGLER - MÅ OPPDATERE EAN-FANEN")))</f>
        <v>MANGLER - MÅ OPPDATERE EAN-FANEN</v>
      </c>
      <c r="AE2075" s="180">
        <f t="shared" si="111"/>
        <v>0</v>
      </c>
      <c r="AF2075" s="180">
        <f t="shared" si="112"/>
        <v>0</v>
      </c>
      <c r="AH2075" s="133" t="str">
        <f>IF(B2075="NET","",IFERROR(VLOOKUP(AD2075,'2) Order Form'!$W$9:$W$684,1,FALSE),"Ikke med I order form"))</f>
        <v>Ikke med I order form</v>
      </c>
    </row>
    <row r="2076" spans="1:34" x14ac:dyDescent="0.2">
      <c r="A2076">
        <v>840049</v>
      </c>
      <c r="B2076" t="s">
        <v>4462</v>
      </c>
      <c r="C2076" t="s">
        <v>4226</v>
      </c>
      <c r="D2076" t="s">
        <v>2449</v>
      </c>
      <c r="E2076" t="s">
        <v>2450</v>
      </c>
      <c r="F2076" t="s">
        <v>85</v>
      </c>
      <c r="G2076" t="s">
        <v>401</v>
      </c>
      <c r="H2076">
        <v>40</v>
      </c>
      <c r="I2076">
        <v>40</v>
      </c>
      <c r="J2076">
        <v>40</v>
      </c>
      <c r="K2076">
        <v>40</v>
      </c>
      <c r="L2076">
        <v>40</v>
      </c>
      <c r="M2076">
        <v>40</v>
      </c>
      <c r="N2076">
        <v>40</v>
      </c>
      <c r="O2076">
        <v>40</v>
      </c>
      <c r="P2076">
        <v>40</v>
      </c>
      <c r="Q2076">
        <v>40</v>
      </c>
      <c r="R2076">
        <v>40</v>
      </c>
      <c r="S2076">
        <v>40</v>
      </c>
      <c r="T2076">
        <v>40</v>
      </c>
      <c r="U2076">
        <v>40</v>
      </c>
      <c r="V2076">
        <v>40</v>
      </c>
      <c r="W2076">
        <v>40</v>
      </c>
      <c r="X2076">
        <v>40</v>
      </c>
      <c r="Y2076">
        <v>40</v>
      </c>
      <c r="Z2076">
        <v>40</v>
      </c>
      <c r="AA2076">
        <v>40</v>
      </c>
      <c r="AC2076" s="180" t="str">
        <f t="shared" si="113"/>
        <v>840049-MFORE-SM</v>
      </c>
      <c r="AD2076" s="181" t="str">
        <f>IF(B2076="NET","",IF(B2076="","",IFERROR(VLOOKUP(AC2076,EAN!$A:$B,2,FALSE),"MANGLER - MÅ OPPDATERE EAN-FANEN")))</f>
        <v>MANGLER - MÅ OPPDATERE EAN-FANEN</v>
      </c>
      <c r="AE2076" s="180">
        <f t="shared" si="111"/>
        <v>40</v>
      </c>
      <c r="AF2076" s="180">
        <f t="shared" si="112"/>
        <v>40</v>
      </c>
      <c r="AH2076" s="133" t="str">
        <f>IF(B2076="NET","",IFERROR(VLOOKUP(AD2076,'2) Order Form'!$W$9:$W$684,1,FALSE),"Ikke med I order form"))</f>
        <v>Ikke med I order form</v>
      </c>
    </row>
    <row r="2077" spans="1:34" x14ac:dyDescent="0.2">
      <c r="A2077">
        <v>840049</v>
      </c>
      <c r="B2077" t="s">
        <v>4462</v>
      </c>
      <c r="C2077" t="s">
        <v>4226</v>
      </c>
      <c r="D2077" t="s">
        <v>2451</v>
      </c>
      <c r="E2077" t="s">
        <v>2450</v>
      </c>
      <c r="F2077" t="s">
        <v>86</v>
      </c>
      <c r="G2077" t="s">
        <v>401</v>
      </c>
      <c r="H2077">
        <v>25</v>
      </c>
      <c r="I2077">
        <v>25</v>
      </c>
      <c r="J2077">
        <v>25</v>
      </c>
      <c r="K2077">
        <v>25</v>
      </c>
      <c r="L2077">
        <v>25</v>
      </c>
      <c r="M2077">
        <v>25</v>
      </c>
      <c r="N2077">
        <v>25</v>
      </c>
      <c r="O2077">
        <v>25</v>
      </c>
      <c r="P2077">
        <v>25</v>
      </c>
      <c r="Q2077">
        <v>25</v>
      </c>
      <c r="R2077">
        <v>25</v>
      </c>
      <c r="S2077">
        <v>25</v>
      </c>
      <c r="T2077">
        <v>25</v>
      </c>
      <c r="U2077">
        <v>25</v>
      </c>
      <c r="V2077">
        <v>25</v>
      </c>
      <c r="W2077">
        <v>25</v>
      </c>
      <c r="X2077">
        <v>25</v>
      </c>
      <c r="Y2077">
        <v>25</v>
      </c>
      <c r="Z2077">
        <v>25</v>
      </c>
      <c r="AA2077">
        <v>25</v>
      </c>
      <c r="AC2077" s="180" t="str">
        <f t="shared" si="113"/>
        <v>840049-MFORE-ML</v>
      </c>
      <c r="AD2077" s="181" t="str">
        <f>IF(B2077="NET","",IF(B2077="","",IFERROR(VLOOKUP(AC2077,EAN!$A:$B,2,FALSE),"MANGLER - MÅ OPPDATERE EAN-FANEN")))</f>
        <v>MANGLER - MÅ OPPDATERE EAN-FANEN</v>
      </c>
      <c r="AE2077" s="180">
        <f t="shared" si="111"/>
        <v>25</v>
      </c>
      <c r="AF2077" s="180">
        <f t="shared" si="112"/>
        <v>25</v>
      </c>
      <c r="AH2077" s="133" t="str">
        <f>IF(B2077="NET","",IFERROR(VLOOKUP(AD2077,'2) Order Form'!$W$9:$W$684,1,FALSE),"Ikke med I order form"))</f>
        <v>Ikke med I order form</v>
      </c>
    </row>
    <row r="2078" spans="1:34" x14ac:dyDescent="0.2">
      <c r="A2078">
        <v>840049</v>
      </c>
      <c r="B2078" t="s">
        <v>4462</v>
      </c>
      <c r="C2078" t="s">
        <v>4226</v>
      </c>
      <c r="D2078" t="s">
        <v>2477</v>
      </c>
      <c r="E2078" t="s">
        <v>2450</v>
      </c>
      <c r="F2078" t="s">
        <v>87</v>
      </c>
      <c r="G2078" t="s">
        <v>401</v>
      </c>
      <c r="H2078">
        <v>1</v>
      </c>
      <c r="I2078">
        <v>1</v>
      </c>
      <c r="J2078">
        <v>1</v>
      </c>
      <c r="K2078">
        <v>1</v>
      </c>
      <c r="L2078">
        <v>1</v>
      </c>
      <c r="M2078">
        <v>1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1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C2078" s="180" t="str">
        <f t="shared" si="113"/>
        <v>840049-MFORE-LXL</v>
      </c>
      <c r="AD2078" s="181" t="str">
        <f>IF(B2078="NET","",IF(B2078="","",IFERROR(VLOOKUP(AC2078,EAN!$A:$B,2,FALSE),"MANGLER - MÅ OPPDATERE EAN-FANEN")))</f>
        <v>MANGLER - MÅ OPPDATERE EAN-FANEN</v>
      </c>
      <c r="AE2078" s="180">
        <f t="shared" si="111"/>
        <v>1</v>
      </c>
      <c r="AF2078" s="180">
        <f t="shared" si="112"/>
        <v>1</v>
      </c>
      <c r="AH2078" s="133" t="str">
        <f>IF(B2078="NET","",IFERROR(VLOOKUP(AD2078,'2) Order Form'!$W$9:$W$684,1,FALSE),"Ikke med I order form"))</f>
        <v>Ikke med I order form</v>
      </c>
    </row>
    <row r="2079" spans="1:34" x14ac:dyDescent="0.2">
      <c r="A2079">
        <v>840049</v>
      </c>
      <c r="B2079" t="s">
        <v>4462</v>
      </c>
      <c r="C2079" t="s">
        <v>4226</v>
      </c>
      <c r="D2079" t="s">
        <v>2412</v>
      </c>
      <c r="E2079" t="s">
        <v>2413</v>
      </c>
      <c r="F2079" t="s">
        <v>85</v>
      </c>
      <c r="G2079" t="s">
        <v>401</v>
      </c>
      <c r="H2079">
        <v>4</v>
      </c>
      <c r="I2079">
        <v>4</v>
      </c>
      <c r="J2079">
        <v>4</v>
      </c>
      <c r="K2079">
        <v>4</v>
      </c>
      <c r="L2079">
        <v>4</v>
      </c>
      <c r="M2079">
        <v>4</v>
      </c>
      <c r="N2079">
        <v>4</v>
      </c>
      <c r="O2079">
        <v>4</v>
      </c>
      <c r="P2079">
        <v>4</v>
      </c>
      <c r="Q2079">
        <v>4</v>
      </c>
      <c r="R2079">
        <v>4</v>
      </c>
      <c r="S2079">
        <v>4</v>
      </c>
      <c r="T2079">
        <v>4</v>
      </c>
      <c r="U2079">
        <v>4</v>
      </c>
      <c r="V2079">
        <v>4</v>
      </c>
      <c r="W2079">
        <v>4</v>
      </c>
      <c r="X2079">
        <v>4</v>
      </c>
      <c r="Y2079">
        <v>4</v>
      </c>
      <c r="Z2079">
        <v>4</v>
      </c>
      <c r="AA2079">
        <v>4</v>
      </c>
      <c r="AC2079" s="180" t="str">
        <f t="shared" si="113"/>
        <v>840049-MLRED-SM</v>
      </c>
      <c r="AD2079" s="181" t="str">
        <f>IF(B2079="NET","",IF(B2079="","",IFERROR(VLOOKUP(AC2079,EAN!$A:$B,2,FALSE),"MANGLER - MÅ OPPDATERE EAN-FANEN")))</f>
        <v>MANGLER - MÅ OPPDATERE EAN-FANEN</v>
      </c>
      <c r="AE2079" s="180">
        <f t="shared" si="111"/>
        <v>4</v>
      </c>
      <c r="AF2079" s="180">
        <f t="shared" si="112"/>
        <v>4</v>
      </c>
      <c r="AH2079" s="133" t="str">
        <f>IF(B2079="NET","",IFERROR(VLOOKUP(AD2079,'2) Order Form'!$W$9:$W$684,1,FALSE),"Ikke med I order form"))</f>
        <v>Ikke med I order form</v>
      </c>
    </row>
    <row r="2080" spans="1:34" x14ac:dyDescent="0.2">
      <c r="A2080">
        <v>840049</v>
      </c>
      <c r="B2080" t="s">
        <v>4462</v>
      </c>
      <c r="C2080" t="s">
        <v>4226</v>
      </c>
      <c r="D2080" t="s">
        <v>2414</v>
      </c>
      <c r="E2080" t="s">
        <v>2413</v>
      </c>
      <c r="F2080" t="s">
        <v>86</v>
      </c>
      <c r="G2080" t="s">
        <v>401</v>
      </c>
      <c r="H2080">
        <v>8</v>
      </c>
      <c r="I2080">
        <v>8</v>
      </c>
      <c r="J2080">
        <v>8</v>
      </c>
      <c r="K2080">
        <v>8</v>
      </c>
      <c r="L2080">
        <v>8</v>
      </c>
      <c r="M2080">
        <v>8</v>
      </c>
      <c r="N2080">
        <v>8</v>
      </c>
      <c r="O2080">
        <v>8</v>
      </c>
      <c r="P2080">
        <v>8</v>
      </c>
      <c r="Q2080">
        <v>8</v>
      </c>
      <c r="R2080">
        <v>8</v>
      </c>
      <c r="S2080">
        <v>8</v>
      </c>
      <c r="T2080">
        <v>8</v>
      </c>
      <c r="U2080">
        <v>8</v>
      </c>
      <c r="V2080">
        <v>8</v>
      </c>
      <c r="W2080">
        <v>8</v>
      </c>
      <c r="X2080">
        <v>8</v>
      </c>
      <c r="Y2080">
        <v>8</v>
      </c>
      <c r="Z2080">
        <v>8</v>
      </c>
      <c r="AA2080">
        <v>8</v>
      </c>
      <c r="AC2080" s="180" t="str">
        <f t="shared" si="113"/>
        <v>840049-MLRED-ML</v>
      </c>
      <c r="AD2080" s="181" t="str">
        <f>IF(B2080="NET","",IF(B2080="","",IFERROR(VLOOKUP(AC2080,EAN!$A:$B,2,FALSE),"MANGLER - MÅ OPPDATERE EAN-FANEN")))</f>
        <v>MANGLER - MÅ OPPDATERE EAN-FANEN</v>
      </c>
      <c r="AE2080" s="180">
        <f t="shared" si="111"/>
        <v>8</v>
      </c>
      <c r="AF2080" s="180">
        <f t="shared" si="112"/>
        <v>8</v>
      </c>
      <c r="AH2080" s="133" t="str">
        <f>IF(B2080="NET","",IFERROR(VLOOKUP(AD2080,'2) Order Form'!$W$9:$W$684,1,FALSE),"Ikke med I order form"))</f>
        <v>Ikke med I order form</v>
      </c>
    </row>
    <row r="2081" spans="1:34" x14ac:dyDescent="0.2">
      <c r="A2081">
        <v>840049</v>
      </c>
      <c r="B2081" t="s">
        <v>4462</v>
      </c>
      <c r="C2081" t="s">
        <v>4226</v>
      </c>
      <c r="D2081" t="s">
        <v>2415</v>
      </c>
      <c r="E2081" t="s">
        <v>2413</v>
      </c>
      <c r="F2081" t="s">
        <v>87</v>
      </c>
      <c r="G2081" t="s">
        <v>401</v>
      </c>
      <c r="H2081">
        <v>5</v>
      </c>
      <c r="I2081">
        <v>5</v>
      </c>
      <c r="J2081">
        <v>5</v>
      </c>
      <c r="K2081">
        <v>5</v>
      </c>
      <c r="L2081">
        <v>5</v>
      </c>
      <c r="M2081">
        <v>5</v>
      </c>
      <c r="N2081">
        <v>5</v>
      </c>
      <c r="O2081">
        <v>5</v>
      </c>
      <c r="P2081">
        <v>5</v>
      </c>
      <c r="Q2081">
        <v>5</v>
      </c>
      <c r="R2081">
        <v>5</v>
      </c>
      <c r="S2081">
        <v>5</v>
      </c>
      <c r="T2081">
        <v>5</v>
      </c>
      <c r="U2081">
        <v>5</v>
      </c>
      <c r="V2081">
        <v>5</v>
      </c>
      <c r="W2081">
        <v>5</v>
      </c>
      <c r="X2081">
        <v>5</v>
      </c>
      <c r="Y2081">
        <v>5</v>
      </c>
      <c r="Z2081">
        <v>5</v>
      </c>
      <c r="AA2081">
        <v>5</v>
      </c>
      <c r="AC2081" s="180" t="str">
        <f t="shared" si="113"/>
        <v>840049-MLRED-LXL</v>
      </c>
      <c r="AD2081" s="181" t="str">
        <f>IF(B2081="NET","",IF(B2081="","",IFERROR(VLOOKUP(AC2081,EAN!$A:$B,2,FALSE),"MANGLER - MÅ OPPDATERE EAN-FANEN")))</f>
        <v>MANGLER - MÅ OPPDATERE EAN-FANEN</v>
      </c>
      <c r="AE2081" s="180">
        <f t="shared" si="111"/>
        <v>5</v>
      </c>
      <c r="AF2081" s="180">
        <f t="shared" si="112"/>
        <v>5</v>
      </c>
      <c r="AH2081" s="133" t="str">
        <f>IF(B2081="NET","",IFERROR(VLOOKUP(AD2081,'2) Order Form'!$W$9:$W$684,1,FALSE),"Ikke med I order form"))</f>
        <v>Ikke med I order form</v>
      </c>
    </row>
    <row r="2082" spans="1:34" x14ac:dyDescent="0.2">
      <c r="A2082">
        <v>840049</v>
      </c>
      <c r="B2082" t="s">
        <v>4462</v>
      </c>
      <c r="C2082" t="s">
        <v>4226</v>
      </c>
      <c r="D2082" t="s">
        <v>416</v>
      </c>
      <c r="E2082" t="s">
        <v>417</v>
      </c>
      <c r="F2082" t="s">
        <v>85</v>
      </c>
      <c r="G2082" t="s">
        <v>401</v>
      </c>
      <c r="H2082">
        <v>9</v>
      </c>
      <c r="I2082">
        <v>9</v>
      </c>
      <c r="J2082">
        <v>9</v>
      </c>
      <c r="K2082">
        <v>9</v>
      </c>
      <c r="L2082">
        <v>9</v>
      </c>
      <c r="M2082">
        <v>9</v>
      </c>
      <c r="N2082">
        <v>9</v>
      </c>
      <c r="O2082">
        <v>9</v>
      </c>
      <c r="P2082">
        <v>9</v>
      </c>
      <c r="Q2082">
        <v>9</v>
      </c>
      <c r="R2082">
        <v>9</v>
      </c>
      <c r="S2082">
        <v>9</v>
      </c>
      <c r="T2082">
        <v>9</v>
      </c>
      <c r="U2082">
        <v>9</v>
      </c>
      <c r="V2082">
        <v>9</v>
      </c>
      <c r="W2082">
        <v>9</v>
      </c>
      <c r="X2082">
        <v>9</v>
      </c>
      <c r="Y2082">
        <v>9</v>
      </c>
      <c r="Z2082">
        <v>9</v>
      </c>
      <c r="AA2082">
        <v>9</v>
      </c>
      <c r="AC2082" s="180" t="str">
        <f t="shared" si="113"/>
        <v>840049-MNGRY-SM</v>
      </c>
      <c r="AD2082" s="181" t="str">
        <f>IF(B2082="NET","",IF(B2082="","",IFERROR(VLOOKUP(AC2082,EAN!$A:$B,2,FALSE),"MANGLER - MÅ OPPDATERE EAN-FANEN")))</f>
        <v>MANGLER - MÅ OPPDATERE EAN-FANEN</v>
      </c>
      <c r="AE2082" s="180">
        <f t="shared" si="111"/>
        <v>9</v>
      </c>
      <c r="AF2082" s="180">
        <f t="shared" si="112"/>
        <v>9</v>
      </c>
      <c r="AH2082" s="133" t="str">
        <f>IF(B2082="NET","",IFERROR(VLOOKUP(AD2082,'2) Order Form'!$W$9:$W$684,1,FALSE),"Ikke med I order form"))</f>
        <v>Ikke med I order form</v>
      </c>
    </row>
    <row r="2083" spans="1:34" x14ac:dyDescent="0.2">
      <c r="A2083">
        <v>840049</v>
      </c>
      <c r="B2083" t="s">
        <v>4462</v>
      </c>
      <c r="C2083" t="s">
        <v>4226</v>
      </c>
      <c r="D2083" t="s">
        <v>418</v>
      </c>
      <c r="E2083" t="s">
        <v>417</v>
      </c>
      <c r="F2083" t="s">
        <v>86</v>
      </c>
      <c r="G2083" t="s">
        <v>401</v>
      </c>
      <c r="H2083">
        <v>21</v>
      </c>
      <c r="I2083">
        <v>21</v>
      </c>
      <c r="J2083">
        <v>21</v>
      </c>
      <c r="K2083">
        <v>21</v>
      </c>
      <c r="L2083">
        <v>21</v>
      </c>
      <c r="M2083">
        <v>21</v>
      </c>
      <c r="N2083">
        <v>21</v>
      </c>
      <c r="O2083">
        <v>21</v>
      </c>
      <c r="P2083">
        <v>21</v>
      </c>
      <c r="Q2083">
        <v>21</v>
      </c>
      <c r="R2083">
        <v>21</v>
      </c>
      <c r="S2083">
        <v>21</v>
      </c>
      <c r="T2083">
        <v>21</v>
      </c>
      <c r="U2083">
        <v>21</v>
      </c>
      <c r="V2083">
        <v>21</v>
      </c>
      <c r="W2083">
        <v>21</v>
      </c>
      <c r="X2083">
        <v>21</v>
      </c>
      <c r="Y2083">
        <v>21</v>
      </c>
      <c r="Z2083">
        <v>21</v>
      </c>
      <c r="AA2083">
        <v>21</v>
      </c>
      <c r="AC2083" s="180" t="str">
        <f t="shared" si="113"/>
        <v>840049-MNGRY-ML</v>
      </c>
      <c r="AD2083" s="181" t="str">
        <f>IF(B2083="NET","",IF(B2083="","",IFERROR(VLOOKUP(AC2083,EAN!$A:$B,2,FALSE),"MANGLER - MÅ OPPDATERE EAN-FANEN")))</f>
        <v>MANGLER - MÅ OPPDATERE EAN-FANEN</v>
      </c>
      <c r="AE2083" s="180">
        <f t="shared" si="111"/>
        <v>21</v>
      </c>
      <c r="AF2083" s="180">
        <f t="shared" si="112"/>
        <v>21</v>
      </c>
      <c r="AH2083" s="133" t="str">
        <f>IF(B2083="NET","",IFERROR(VLOOKUP(AD2083,'2) Order Form'!$W$9:$W$684,1,FALSE),"Ikke med I order form"))</f>
        <v>Ikke med I order form</v>
      </c>
    </row>
    <row r="2084" spans="1:34" x14ac:dyDescent="0.2">
      <c r="A2084">
        <v>840049</v>
      </c>
      <c r="B2084" t="s">
        <v>4462</v>
      </c>
      <c r="C2084" t="s">
        <v>4226</v>
      </c>
      <c r="D2084" t="s">
        <v>419</v>
      </c>
      <c r="E2084" t="s">
        <v>417</v>
      </c>
      <c r="F2084" t="s">
        <v>87</v>
      </c>
      <c r="G2084" t="s">
        <v>401</v>
      </c>
      <c r="H2084">
        <v>17</v>
      </c>
      <c r="I2084">
        <v>17</v>
      </c>
      <c r="J2084">
        <v>17</v>
      </c>
      <c r="K2084">
        <v>17</v>
      </c>
      <c r="L2084">
        <v>17</v>
      </c>
      <c r="M2084">
        <v>17</v>
      </c>
      <c r="N2084">
        <v>17</v>
      </c>
      <c r="O2084">
        <v>17</v>
      </c>
      <c r="P2084">
        <v>17</v>
      </c>
      <c r="Q2084">
        <v>17</v>
      </c>
      <c r="R2084">
        <v>17</v>
      </c>
      <c r="S2084">
        <v>17</v>
      </c>
      <c r="T2084">
        <v>17</v>
      </c>
      <c r="U2084">
        <v>17</v>
      </c>
      <c r="V2084">
        <v>17</v>
      </c>
      <c r="W2084">
        <v>17</v>
      </c>
      <c r="X2084">
        <v>17</v>
      </c>
      <c r="Y2084">
        <v>17</v>
      </c>
      <c r="Z2084">
        <v>17</v>
      </c>
      <c r="AA2084">
        <v>17</v>
      </c>
      <c r="AC2084" s="180" t="str">
        <f t="shared" si="113"/>
        <v>840049-MNGRY-LXL</v>
      </c>
      <c r="AD2084" s="181" t="str">
        <f>IF(B2084="NET","",IF(B2084="","",IFERROR(VLOOKUP(AC2084,EAN!$A:$B,2,FALSE),"MANGLER - MÅ OPPDATERE EAN-FANEN")))</f>
        <v>MANGLER - MÅ OPPDATERE EAN-FANEN</v>
      </c>
      <c r="AE2084" s="180">
        <f t="shared" si="111"/>
        <v>17</v>
      </c>
      <c r="AF2084" s="180">
        <f t="shared" si="112"/>
        <v>17</v>
      </c>
      <c r="AH2084" s="133" t="str">
        <f>IF(B2084="NET","",IFERROR(VLOOKUP(AD2084,'2) Order Form'!$W$9:$W$684,1,FALSE),"Ikke med I order form"))</f>
        <v>Ikke med I order form</v>
      </c>
    </row>
    <row r="2085" spans="1:34" x14ac:dyDescent="0.2">
      <c r="A2085">
        <v>840049</v>
      </c>
      <c r="B2085" t="s">
        <v>4462</v>
      </c>
      <c r="C2085" t="s">
        <v>4226</v>
      </c>
      <c r="D2085" t="s">
        <v>4208</v>
      </c>
      <c r="E2085" t="s">
        <v>4209</v>
      </c>
      <c r="F2085" t="s">
        <v>85</v>
      </c>
      <c r="G2085" t="s">
        <v>401</v>
      </c>
      <c r="H2085">
        <v>47</v>
      </c>
      <c r="I2085">
        <v>47</v>
      </c>
      <c r="J2085">
        <v>47</v>
      </c>
      <c r="K2085">
        <v>47</v>
      </c>
      <c r="L2085">
        <v>47</v>
      </c>
      <c r="M2085">
        <v>47</v>
      </c>
      <c r="N2085">
        <v>47</v>
      </c>
      <c r="O2085">
        <v>47</v>
      </c>
      <c r="P2085">
        <v>47</v>
      </c>
      <c r="Q2085">
        <v>47</v>
      </c>
      <c r="R2085">
        <v>47</v>
      </c>
      <c r="S2085">
        <v>47</v>
      </c>
      <c r="T2085">
        <v>47</v>
      </c>
      <c r="U2085">
        <v>47</v>
      </c>
      <c r="V2085">
        <v>47</v>
      </c>
      <c r="W2085">
        <v>47</v>
      </c>
      <c r="X2085">
        <v>47</v>
      </c>
      <c r="Y2085">
        <v>47</v>
      </c>
      <c r="Z2085">
        <v>47</v>
      </c>
      <c r="AA2085">
        <v>47</v>
      </c>
      <c r="AC2085" s="180" t="str">
        <f t="shared" si="113"/>
        <v>840049-MPBLU-SM</v>
      </c>
      <c r="AD2085" s="181" t="str">
        <f>IF(B2085="NET","",IF(B2085="","",IFERROR(VLOOKUP(AC2085,EAN!$A:$B,2,FALSE),"MANGLER - MÅ OPPDATERE EAN-FANEN")))</f>
        <v>MANGLER - MÅ OPPDATERE EAN-FANEN</v>
      </c>
      <c r="AE2085" s="180">
        <f t="shared" si="111"/>
        <v>47</v>
      </c>
      <c r="AF2085" s="180">
        <f t="shared" si="112"/>
        <v>47</v>
      </c>
      <c r="AH2085" s="133" t="str">
        <f>IF(B2085="NET","",IFERROR(VLOOKUP(AD2085,'2) Order Form'!$W$9:$W$684,1,FALSE),"Ikke med I order form"))</f>
        <v>Ikke med I order form</v>
      </c>
    </row>
    <row r="2086" spans="1:34" x14ac:dyDescent="0.2">
      <c r="A2086">
        <v>840049</v>
      </c>
      <c r="B2086" t="s">
        <v>4462</v>
      </c>
      <c r="C2086" t="s">
        <v>4226</v>
      </c>
      <c r="D2086" t="s">
        <v>4210</v>
      </c>
      <c r="E2086" t="s">
        <v>4209</v>
      </c>
      <c r="F2086" t="s">
        <v>86</v>
      </c>
      <c r="G2086" t="s">
        <v>401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C2086" s="180" t="str">
        <f t="shared" si="113"/>
        <v>840049-MPBLU-ML</v>
      </c>
      <c r="AD2086" s="181" t="str">
        <f>IF(B2086="NET","",IF(B2086="","",IFERROR(VLOOKUP(AC2086,EAN!$A:$B,2,FALSE),"MANGLER - MÅ OPPDATERE EAN-FANEN")))</f>
        <v>MANGLER - MÅ OPPDATERE EAN-FANEN</v>
      </c>
      <c r="AE2086" s="180">
        <f t="shared" si="111"/>
        <v>0</v>
      </c>
      <c r="AF2086" s="180">
        <f t="shared" si="112"/>
        <v>0</v>
      </c>
      <c r="AH2086" s="133" t="str">
        <f>IF(B2086="NET","",IFERROR(VLOOKUP(AD2086,'2) Order Form'!$W$9:$W$684,1,FALSE),"Ikke med I order form"))</f>
        <v>Ikke med I order form</v>
      </c>
    </row>
    <row r="2087" spans="1:34" x14ac:dyDescent="0.2">
      <c r="A2087">
        <v>840049</v>
      </c>
      <c r="B2087" t="s">
        <v>4462</v>
      </c>
      <c r="C2087" t="s">
        <v>4226</v>
      </c>
      <c r="D2087" t="s">
        <v>4211</v>
      </c>
      <c r="E2087" t="s">
        <v>4209</v>
      </c>
      <c r="F2087" t="s">
        <v>87</v>
      </c>
      <c r="G2087" t="s">
        <v>401</v>
      </c>
      <c r="H2087">
        <v>1</v>
      </c>
      <c r="I2087">
        <v>1</v>
      </c>
      <c r="J2087">
        <v>1</v>
      </c>
      <c r="K2087">
        <v>1</v>
      </c>
      <c r="L2087">
        <v>1</v>
      </c>
      <c r="M2087">
        <v>1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1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C2087" s="180" t="str">
        <f t="shared" si="113"/>
        <v>840049-MPBLU-LXL</v>
      </c>
      <c r="AD2087" s="181" t="str">
        <f>IF(B2087="NET","",IF(B2087="","",IFERROR(VLOOKUP(AC2087,EAN!$A:$B,2,FALSE),"MANGLER - MÅ OPPDATERE EAN-FANEN")))</f>
        <v>MANGLER - MÅ OPPDATERE EAN-FANEN</v>
      </c>
      <c r="AE2087" s="180">
        <f t="shared" si="111"/>
        <v>1</v>
      </c>
      <c r="AF2087" s="180">
        <f t="shared" si="112"/>
        <v>1</v>
      </c>
      <c r="AH2087" s="133" t="str">
        <f>IF(B2087="NET","",IFERROR(VLOOKUP(AD2087,'2) Order Form'!$W$9:$W$684,1,FALSE),"Ikke med I order form"))</f>
        <v>Ikke med I order form</v>
      </c>
    </row>
    <row r="2088" spans="1:34" x14ac:dyDescent="0.2">
      <c r="A2088">
        <v>840049</v>
      </c>
      <c r="B2088" t="s">
        <v>4462</v>
      </c>
      <c r="C2088" t="s">
        <v>4226</v>
      </c>
      <c r="D2088" t="s">
        <v>229</v>
      </c>
      <c r="E2088" t="s">
        <v>208</v>
      </c>
      <c r="F2088" t="s">
        <v>85</v>
      </c>
      <c r="G2088" t="s">
        <v>401</v>
      </c>
      <c r="H2088">
        <v>20</v>
      </c>
      <c r="I2088">
        <v>20</v>
      </c>
      <c r="J2088">
        <v>20</v>
      </c>
      <c r="K2088">
        <v>20</v>
      </c>
      <c r="L2088">
        <v>20</v>
      </c>
      <c r="M2088">
        <v>20</v>
      </c>
      <c r="N2088">
        <v>20</v>
      </c>
      <c r="O2088">
        <v>20</v>
      </c>
      <c r="P2088">
        <v>20</v>
      </c>
      <c r="Q2088">
        <v>20</v>
      </c>
      <c r="R2088">
        <v>20</v>
      </c>
      <c r="S2088">
        <v>20</v>
      </c>
      <c r="T2088">
        <v>20</v>
      </c>
      <c r="U2088">
        <v>20</v>
      </c>
      <c r="V2088">
        <v>20</v>
      </c>
      <c r="W2088">
        <v>20</v>
      </c>
      <c r="X2088">
        <v>20</v>
      </c>
      <c r="Y2088">
        <v>20</v>
      </c>
      <c r="Z2088">
        <v>20</v>
      </c>
      <c r="AA2088">
        <v>20</v>
      </c>
      <c r="AC2088" s="180" t="str">
        <f t="shared" si="113"/>
        <v>840049-MSBMC-SM</v>
      </c>
      <c r="AD2088" s="181" t="str">
        <f>IF(B2088="NET","",IF(B2088="","",IFERROR(VLOOKUP(AC2088,EAN!$A:$B,2,FALSE),"MANGLER - MÅ OPPDATERE EAN-FANEN")))</f>
        <v>MANGLER - MÅ OPPDATERE EAN-FANEN</v>
      </c>
      <c r="AE2088" s="180">
        <f t="shared" si="111"/>
        <v>20</v>
      </c>
      <c r="AF2088" s="180">
        <f t="shared" si="112"/>
        <v>20</v>
      </c>
      <c r="AH2088" s="133" t="str">
        <f>IF(B2088="NET","",IFERROR(VLOOKUP(AD2088,'2) Order Form'!$W$9:$W$684,1,FALSE),"Ikke med I order form"))</f>
        <v>Ikke med I order form</v>
      </c>
    </row>
    <row r="2089" spans="1:34" x14ac:dyDescent="0.2">
      <c r="A2089">
        <v>840049</v>
      </c>
      <c r="B2089" t="s">
        <v>4462</v>
      </c>
      <c r="C2089" t="s">
        <v>4226</v>
      </c>
      <c r="D2089" t="s">
        <v>230</v>
      </c>
      <c r="E2089" t="s">
        <v>208</v>
      </c>
      <c r="F2089" t="s">
        <v>86</v>
      </c>
      <c r="G2089" t="s">
        <v>401</v>
      </c>
      <c r="H2089">
        <v>24</v>
      </c>
      <c r="I2089">
        <v>24</v>
      </c>
      <c r="J2089">
        <v>24</v>
      </c>
      <c r="K2089">
        <v>24</v>
      </c>
      <c r="L2089">
        <v>24</v>
      </c>
      <c r="M2089">
        <v>24</v>
      </c>
      <c r="N2089">
        <v>24</v>
      </c>
      <c r="O2089">
        <v>24</v>
      </c>
      <c r="P2089">
        <v>24</v>
      </c>
      <c r="Q2089">
        <v>24</v>
      </c>
      <c r="R2089">
        <v>24</v>
      </c>
      <c r="S2089">
        <v>24</v>
      </c>
      <c r="T2089">
        <v>24</v>
      </c>
      <c r="U2089">
        <v>24</v>
      </c>
      <c r="V2089">
        <v>24</v>
      </c>
      <c r="W2089">
        <v>24</v>
      </c>
      <c r="X2089">
        <v>24</v>
      </c>
      <c r="Y2089">
        <v>24</v>
      </c>
      <c r="Z2089">
        <v>24</v>
      </c>
      <c r="AA2089">
        <v>24</v>
      </c>
      <c r="AC2089" s="180" t="str">
        <f t="shared" si="113"/>
        <v>840049-MSBMC-ML</v>
      </c>
      <c r="AD2089" s="181" t="str">
        <f>IF(B2089="NET","",IF(B2089="","",IFERROR(VLOOKUP(AC2089,EAN!$A:$B,2,FALSE),"MANGLER - MÅ OPPDATERE EAN-FANEN")))</f>
        <v>MANGLER - MÅ OPPDATERE EAN-FANEN</v>
      </c>
      <c r="AE2089" s="180">
        <f t="shared" si="111"/>
        <v>24</v>
      </c>
      <c r="AF2089" s="180">
        <f t="shared" si="112"/>
        <v>24</v>
      </c>
      <c r="AH2089" s="133" t="str">
        <f>IF(B2089="NET","",IFERROR(VLOOKUP(AD2089,'2) Order Form'!$W$9:$W$684,1,FALSE),"Ikke med I order form"))</f>
        <v>Ikke med I order form</v>
      </c>
    </row>
    <row r="2090" spans="1:34" x14ac:dyDescent="0.2">
      <c r="A2090">
        <v>840049</v>
      </c>
      <c r="B2090" t="s">
        <v>4462</v>
      </c>
      <c r="C2090" t="s">
        <v>4226</v>
      </c>
      <c r="D2090" t="s">
        <v>231</v>
      </c>
      <c r="E2090" t="s">
        <v>208</v>
      </c>
      <c r="F2090" t="s">
        <v>87</v>
      </c>
      <c r="G2090" t="s">
        <v>401</v>
      </c>
      <c r="H2090">
        <v>5</v>
      </c>
      <c r="I2090">
        <v>5</v>
      </c>
      <c r="J2090">
        <v>5</v>
      </c>
      <c r="K2090">
        <v>5</v>
      </c>
      <c r="L2090">
        <v>5</v>
      </c>
      <c r="M2090">
        <v>5</v>
      </c>
      <c r="N2090">
        <v>5</v>
      </c>
      <c r="O2090">
        <v>5</v>
      </c>
      <c r="P2090">
        <v>5</v>
      </c>
      <c r="Q2090">
        <v>5</v>
      </c>
      <c r="R2090">
        <v>5</v>
      </c>
      <c r="S2090">
        <v>5</v>
      </c>
      <c r="T2090">
        <v>5</v>
      </c>
      <c r="U2090">
        <v>5</v>
      </c>
      <c r="V2090">
        <v>5</v>
      </c>
      <c r="W2090">
        <v>5</v>
      </c>
      <c r="X2090">
        <v>5</v>
      </c>
      <c r="Y2090">
        <v>5</v>
      </c>
      <c r="Z2090">
        <v>5</v>
      </c>
      <c r="AA2090">
        <v>5</v>
      </c>
      <c r="AC2090" s="180" t="str">
        <f t="shared" si="113"/>
        <v>840049-MSBMC-LXL</v>
      </c>
      <c r="AD2090" s="181" t="str">
        <f>IF(B2090="NET","",IF(B2090="","",IFERROR(VLOOKUP(AC2090,EAN!$A:$B,2,FALSE),"MANGLER - MÅ OPPDATERE EAN-FANEN")))</f>
        <v>MANGLER - MÅ OPPDATERE EAN-FANEN</v>
      </c>
      <c r="AE2090" s="180">
        <f t="shared" si="111"/>
        <v>5</v>
      </c>
      <c r="AF2090" s="180">
        <f t="shared" si="112"/>
        <v>5</v>
      </c>
      <c r="AH2090" s="133" t="str">
        <f>IF(B2090="NET","",IFERROR(VLOOKUP(AD2090,'2) Order Form'!$W$9:$W$684,1,FALSE),"Ikke med I order form"))</f>
        <v>Ikke med I order form</v>
      </c>
    </row>
    <row r="2091" spans="1:34" x14ac:dyDescent="0.2">
      <c r="A2091">
        <v>840049</v>
      </c>
      <c r="B2091" t="s">
        <v>4462</v>
      </c>
      <c r="C2091" t="s">
        <v>4226</v>
      </c>
      <c r="D2091" t="s">
        <v>2428</v>
      </c>
      <c r="E2091" t="s">
        <v>95</v>
      </c>
      <c r="F2091" t="s">
        <v>85</v>
      </c>
      <c r="G2091" t="s">
        <v>401</v>
      </c>
      <c r="H2091">
        <v>25</v>
      </c>
      <c r="I2091">
        <v>25</v>
      </c>
      <c r="J2091">
        <v>25</v>
      </c>
      <c r="K2091">
        <v>25</v>
      </c>
      <c r="L2091">
        <v>25</v>
      </c>
      <c r="M2091">
        <v>25</v>
      </c>
      <c r="N2091">
        <v>25</v>
      </c>
      <c r="O2091">
        <v>25</v>
      </c>
      <c r="P2091">
        <v>25</v>
      </c>
      <c r="Q2091">
        <v>25</v>
      </c>
      <c r="R2091">
        <v>25</v>
      </c>
      <c r="S2091">
        <v>25</v>
      </c>
      <c r="T2091">
        <v>25</v>
      </c>
      <c r="U2091">
        <v>25</v>
      </c>
      <c r="V2091">
        <v>25</v>
      </c>
      <c r="W2091">
        <v>25</v>
      </c>
      <c r="X2091">
        <v>25</v>
      </c>
      <c r="Y2091">
        <v>25</v>
      </c>
      <c r="Z2091">
        <v>25</v>
      </c>
      <c r="AA2091">
        <v>25</v>
      </c>
      <c r="AC2091" s="180" t="str">
        <f t="shared" si="113"/>
        <v>840049-NAVY-SM</v>
      </c>
      <c r="AD2091" s="181" t="str">
        <f>IF(B2091="NET","",IF(B2091="","",IFERROR(VLOOKUP(AC2091,EAN!$A:$B,2,FALSE),"MANGLER - MÅ OPPDATERE EAN-FANEN")))</f>
        <v>MANGLER - MÅ OPPDATERE EAN-FANEN</v>
      </c>
      <c r="AE2091" s="180">
        <f t="shared" si="111"/>
        <v>25</v>
      </c>
      <c r="AF2091" s="180">
        <f t="shared" si="112"/>
        <v>25</v>
      </c>
      <c r="AH2091" s="133" t="str">
        <f>IF(B2091="NET","",IFERROR(VLOOKUP(AD2091,'2) Order Form'!$W$9:$W$684,1,FALSE),"Ikke med I order form"))</f>
        <v>Ikke med I order form</v>
      </c>
    </row>
    <row r="2092" spans="1:34" x14ac:dyDescent="0.2">
      <c r="A2092">
        <v>840049</v>
      </c>
      <c r="B2092" t="s">
        <v>4462</v>
      </c>
      <c r="C2092" t="s">
        <v>4226</v>
      </c>
      <c r="D2092" t="s">
        <v>2429</v>
      </c>
      <c r="E2092" t="s">
        <v>95</v>
      </c>
      <c r="F2092" t="s">
        <v>86</v>
      </c>
      <c r="G2092" t="s">
        <v>401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C2092" s="180" t="str">
        <f t="shared" si="113"/>
        <v>840049-NAVY-ML</v>
      </c>
      <c r="AD2092" s="181" t="str">
        <f>IF(B2092="NET","",IF(B2092="","",IFERROR(VLOOKUP(AC2092,EAN!$A:$B,2,FALSE),"MANGLER - MÅ OPPDATERE EAN-FANEN")))</f>
        <v>MANGLER - MÅ OPPDATERE EAN-FANEN</v>
      </c>
      <c r="AE2092" s="180">
        <f t="shared" si="111"/>
        <v>0</v>
      </c>
      <c r="AF2092" s="180">
        <f t="shared" si="112"/>
        <v>0</v>
      </c>
      <c r="AH2092" s="133" t="str">
        <f>IF(B2092="NET","",IFERROR(VLOOKUP(AD2092,'2) Order Form'!$W$9:$W$684,1,FALSE),"Ikke med I order form"))</f>
        <v>Ikke med I order form</v>
      </c>
    </row>
    <row r="2093" spans="1:34" x14ac:dyDescent="0.2">
      <c r="A2093">
        <v>840049</v>
      </c>
      <c r="B2093" t="s">
        <v>4462</v>
      </c>
      <c r="C2093" t="s">
        <v>4226</v>
      </c>
      <c r="D2093" t="s">
        <v>2430</v>
      </c>
      <c r="E2093" t="s">
        <v>95</v>
      </c>
      <c r="F2093" t="s">
        <v>87</v>
      </c>
      <c r="G2093" t="s">
        <v>401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C2093" s="180" t="str">
        <f t="shared" si="113"/>
        <v>840049-NAVY-LXL</v>
      </c>
      <c r="AD2093" s="181" t="str">
        <f>IF(B2093="NET","",IF(B2093="","",IFERROR(VLOOKUP(AC2093,EAN!$A:$B,2,FALSE),"MANGLER - MÅ OPPDATERE EAN-FANEN")))</f>
        <v>MANGLER - MÅ OPPDATERE EAN-FANEN</v>
      </c>
      <c r="AE2093" s="180">
        <f t="shared" si="111"/>
        <v>0</v>
      </c>
      <c r="AF2093" s="180">
        <f t="shared" si="112"/>
        <v>0</v>
      </c>
      <c r="AH2093" s="133" t="str">
        <f>IF(B2093="NET","",IFERROR(VLOOKUP(AD2093,'2) Order Form'!$W$9:$W$684,1,FALSE),"Ikke med I order form"))</f>
        <v>Ikke med I order form</v>
      </c>
    </row>
    <row r="2094" spans="1:34" x14ac:dyDescent="0.2">
      <c r="A2094">
        <v>840049</v>
      </c>
      <c r="B2094" t="s">
        <v>4462</v>
      </c>
      <c r="C2094" t="s">
        <v>4226</v>
      </c>
      <c r="D2094" t="s">
        <v>2431</v>
      </c>
      <c r="E2094" t="s">
        <v>96</v>
      </c>
      <c r="F2094" t="s">
        <v>85</v>
      </c>
      <c r="G2094" t="s">
        <v>401</v>
      </c>
      <c r="H2094">
        <v>33</v>
      </c>
      <c r="I2094">
        <v>33</v>
      </c>
      <c r="J2094">
        <v>33</v>
      </c>
      <c r="K2094">
        <v>33</v>
      </c>
      <c r="L2094">
        <v>33</v>
      </c>
      <c r="M2094">
        <v>33</v>
      </c>
      <c r="N2094">
        <v>33</v>
      </c>
      <c r="O2094">
        <v>33</v>
      </c>
      <c r="P2094">
        <v>33</v>
      </c>
      <c r="Q2094">
        <v>33</v>
      </c>
      <c r="R2094">
        <v>33</v>
      </c>
      <c r="S2094">
        <v>33</v>
      </c>
      <c r="T2094">
        <v>33</v>
      </c>
      <c r="U2094">
        <v>33</v>
      </c>
      <c r="V2094">
        <v>33</v>
      </c>
      <c r="W2094">
        <v>33</v>
      </c>
      <c r="X2094">
        <v>33</v>
      </c>
      <c r="Y2094">
        <v>33</v>
      </c>
      <c r="Z2094">
        <v>33</v>
      </c>
      <c r="AA2094">
        <v>33</v>
      </c>
      <c r="AC2094" s="180" t="str">
        <f t="shared" si="113"/>
        <v>840049-OEDRB-SM</v>
      </c>
      <c r="AD2094" s="181" t="str">
        <f>IF(B2094="NET","",IF(B2094="","",IFERROR(VLOOKUP(AC2094,EAN!$A:$B,2,FALSE),"MANGLER - MÅ OPPDATERE EAN-FANEN")))</f>
        <v>MANGLER - MÅ OPPDATERE EAN-FANEN</v>
      </c>
      <c r="AE2094" s="180">
        <f t="shared" si="111"/>
        <v>33</v>
      </c>
      <c r="AF2094" s="180">
        <f t="shared" si="112"/>
        <v>33</v>
      </c>
      <c r="AH2094" s="133" t="str">
        <f>IF(B2094="NET","",IFERROR(VLOOKUP(AD2094,'2) Order Form'!$W$9:$W$684,1,FALSE),"Ikke med I order form"))</f>
        <v>Ikke med I order form</v>
      </c>
    </row>
    <row r="2095" spans="1:34" x14ac:dyDescent="0.2">
      <c r="A2095">
        <v>840049</v>
      </c>
      <c r="B2095" t="s">
        <v>4462</v>
      </c>
      <c r="C2095" t="s">
        <v>4226</v>
      </c>
      <c r="D2095" t="s">
        <v>2432</v>
      </c>
      <c r="E2095" t="s">
        <v>96</v>
      </c>
      <c r="F2095" t="s">
        <v>86</v>
      </c>
      <c r="G2095" t="s">
        <v>401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C2095" s="180" t="str">
        <f t="shared" si="113"/>
        <v>840049-OEDRB-ML</v>
      </c>
      <c r="AD2095" s="181" t="str">
        <f>IF(B2095="NET","",IF(B2095="","",IFERROR(VLOOKUP(AC2095,EAN!$A:$B,2,FALSE),"MANGLER - MÅ OPPDATERE EAN-FANEN")))</f>
        <v>MANGLER - MÅ OPPDATERE EAN-FANEN</v>
      </c>
      <c r="AE2095" s="180">
        <f t="shared" si="111"/>
        <v>0</v>
      </c>
      <c r="AF2095" s="180">
        <f t="shared" si="112"/>
        <v>0</v>
      </c>
      <c r="AH2095" s="133" t="str">
        <f>IF(B2095="NET","",IFERROR(VLOOKUP(AD2095,'2) Order Form'!$W$9:$W$684,1,FALSE),"Ikke med I order form"))</f>
        <v>Ikke med I order form</v>
      </c>
    </row>
    <row r="2096" spans="1:34" x14ac:dyDescent="0.2">
      <c r="A2096">
        <v>840049</v>
      </c>
      <c r="B2096" t="s">
        <v>4462</v>
      </c>
      <c r="C2096" t="s">
        <v>4226</v>
      </c>
      <c r="D2096" t="s">
        <v>2433</v>
      </c>
      <c r="E2096" t="s">
        <v>96</v>
      </c>
      <c r="F2096" t="s">
        <v>87</v>
      </c>
      <c r="G2096" t="s">
        <v>401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C2096" s="180" t="str">
        <f t="shared" si="113"/>
        <v>840049-OEDRB-LXL</v>
      </c>
      <c r="AD2096" s="181" t="str">
        <f>IF(B2096="NET","",IF(B2096="","",IFERROR(VLOOKUP(AC2096,EAN!$A:$B,2,FALSE),"MANGLER - MÅ OPPDATERE EAN-FANEN")))</f>
        <v>MANGLER - MÅ OPPDATERE EAN-FANEN</v>
      </c>
      <c r="AE2096" s="180">
        <f t="shared" si="111"/>
        <v>0</v>
      </c>
      <c r="AF2096" s="180">
        <f t="shared" si="112"/>
        <v>0</v>
      </c>
      <c r="AH2096" s="133" t="str">
        <f>IF(B2096="NET","",IFERROR(VLOOKUP(AD2096,'2) Order Form'!$W$9:$W$684,1,FALSE),"Ikke med I order form"))</f>
        <v>Ikke med I order form</v>
      </c>
    </row>
    <row r="2097" spans="1:34" x14ac:dyDescent="0.2">
      <c r="A2097" s="155">
        <v>840051</v>
      </c>
      <c r="B2097" t="s">
        <v>292</v>
      </c>
      <c r="H2097" s="155">
        <v>202137</v>
      </c>
      <c r="I2097" s="155">
        <v>202137</v>
      </c>
      <c r="J2097" s="155">
        <v>202137</v>
      </c>
      <c r="K2097" s="155">
        <v>202137</v>
      </c>
      <c r="L2097" s="155">
        <v>202137</v>
      </c>
      <c r="M2097" s="155">
        <v>202137</v>
      </c>
      <c r="N2097" s="155">
        <v>202137</v>
      </c>
      <c r="O2097" s="155">
        <v>202137</v>
      </c>
      <c r="P2097" s="155">
        <v>202137</v>
      </c>
      <c r="Q2097" s="155">
        <v>202137</v>
      </c>
      <c r="R2097" s="155">
        <v>202137</v>
      </c>
      <c r="S2097" s="155">
        <v>202137</v>
      </c>
      <c r="T2097" s="155">
        <v>202137</v>
      </c>
      <c r="U2097" s="155">
        <v>202137</v>
      </c>
      <c r="V2097" s="155">
        <v>202137</v>
      </c>
      <c r="W2097" s="155">
        <v>202137</v>
      </c>
      <c r="X2097" s="155">
        <v>202137</v>
      </c>
      <c r="Y2097" s="155">
        <v>202137</v>
      </c>
      <c r="Z2097" s="155">
        <v>202137</v>
      </c>
      <c r="AA2097" s="155">
        <v>202137</v>
      </c>
      <c r="AC2097" s="180" t="str">
        <f t="shared" si="113"/>
        <v>840051-</v>
      </c>
      <c r="AD2097" s="181" t="str">
        <f>IF(B2097="NET","",IF(B2097="","",IFERROR(VLOOKUP(AC2097,EAN!$A:$B,2,FALSE),"MANGLER - MÅ OPPDATERE EAN-FANEN")))</f>
        <v/>
      </c>
      <c r="AE2097" s="180">
        <f t="shared" si="111"/>
        <v>202137</v>
      </c>
      <c r="AF2097" s="180">
        <f t="shared" si="112"/>
        <v>202137</v>
      </c>
      <c r="AH2097" s="133" t="str">
        <f>IF(B2097="NET","",IFERROR(VLOOKUP(AD2097,'2) Order Form'!$W$9:$W$684,1,FALSE),"Ikke med I order form"))</f>
        <v/>
      </c>
    </row>
    <row r="2098" spans="1:34" x14ac:dyDescent="0.2">
      <c r="A2098">
        <v>840051</v>
      </c>
      <c r="B2098" t="s">
        <v>2497</v>
      </c>
      <c r="C2098" t="s">
        <v>4226</v>
      </c>
      <c r="D2098" t="s">
        <v>2498</v>
      </c>
      <c r="E2098" t="s">
        <v>2499</v>
      </c>
      <c r="F2098" t="s">
        <v>85</v>
      </c>
      <c r="G2098" t="s">
        <v>401</v>
      </c>
      <c r="H2098">
        <v>15</v>
      </c>
      <c r="I2098">
        <v>15</v>
      </c>
      <c r="J2098">
        <v>15</v>
      </c>
      <c r="K2098">
        <v>15</v>
      </c>
      <c r="L2098">
        <v>15</v>
      </c>
      <c r="M2098">
        <v>15</v>
      </c>
      <c r="N2098">
        <v>15</v>
      </c>
      <c r="O2098">
        <v>15</v>
      </c>
      <c r="P2098">
        <v>15</v>
      </c>
      <c r="Q2098">
        <v>15</v>
      </c>
      <c r="R2098">
        <v>15</v>
      </c>
      <c r="S2098">
        <v>15</v>
      </c>
      <c r="T2098">
        <v>15</v>
      </c>
      <c r="U2098">
        <v>15</v>
      </c>
      <c r="V2098">
        <v>15</v>
      </c>
      <c r="W2098">
        <v>15</v>
      </c>
      <c r="X2098">
        <v>15</v>
      </c>
      <c r="Y2098">
        <v>15</v>
      </c>
      <c r="Z2098">
        <v>15</v>
      </c>
      <c r="AA2098">
        <v>15</v>
      </c>
      <c r="AC2098" s="180" t="str">
        <f t="shared" si="113"/>
        <v>840051-AQMNE-SM</v>
      </c>
      <c r="AD2098" s="181">
        <f>IF(B2098="NET","",IF(B2098="","",IFERROR(VLOOKUP(AC2098,EAN!$A:$B,2,FALSE),"MANGLER - MÅ OPPDATERE EAN-FANEN")))</f>
        <v>7048652606747</v>
      </c>
      <c r="AE2098" s="180">
        <f t="shared" si="111"/>
        <v>15</v>
      </c>
      <c r="AF2098" s="180">
        <f t="shared" si="112"/>
        <v>15</v>
      </c>
      <c r="AH2098" s="133" t="str">
        <f>IF(B2098="NET","",IFERROR(VLOOKUP(AD2098,'2) Order Form'!$W$9:$W$684,1,FALSE),"Ikke med I order form"))</f>
        <v>Ikke med I order form</v>
      </c>
    </row>
    <row r="2099" spans="1:34" x14ac:dyDescent="0.2">
      <c r="A2099">
        <v>840051</v>
      </c>
      <c r="B2099" t="s">
        <v>2497</v>
      </c>
      <c r="C2099" t="s">
        <v>4226</v>
      </c>
      <c r="D2099" t="s">
        <v>2500</v>
      </c>
      <c r="E2099" t="s">
        <v>2499</v>
      </c>
      <c r="F2099" t="s">
        <v>86</v>
      </c>
      <c r="G2099" t="s">
        <v>401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C2099" s="180" t="str">
        <f t="shared" si="113"/>
        <v>840051-AQMNE-ML</v>
      </c>
      <c r="AD2099" s="181">
        <f>IF(B2099="NET","",IF(B2099="","",IFERROR(VLOOKUP(AC2099,EAN!$A:$B,2,FALSE),"MANGLER - MÅ OPPDATERE EAN-FANEN")))</f>
        <v>7048652606730</v>
      </c>
      <c r="AE2099" s="180">
        <f t="shared" si="111"/>
        <v>0</v>
      </c>
      <c r="AF2099" s="180">
        <f t="shared" si="112"/>
        <v>0</v>
      </c>
      <c r="AH2099" s="133" t="str">
        <f>IF(B2099="NET","",IFERROR(VLOOKUP(AD2099,'2) Order Form'!$W$9:$W$684,1,FALSE),"Ikke med I order form"))</f>
        <v>Ikke med I order form</v>
      </c>
    </row>
    <row r="2100" spans="1:34" x14ac:dyDescent="0.2">
      <c r="A2100">
        <v>840051</v>
      </c>
      <c r="B2100" t="s">
        <v>2497</v>
      </c>
      <c r="C2100" t="s">
        <v>4226</v>
      </c>
      <c r="D2100" t="s">
        <v>2501</v>
      </c>
      <c r="E2100" t="s">
        <v>2499</v>
      </c>
      <c r="F2100" t="s">
        <v>87</v>
      </c>
      <c r="G2100" t="s">
        <v>401</v>
      </c>
      <c r="H2100">
        <v>19</v>
      </c>
      <c r="I2100">
        <v>19</v>
      </c>
      <c r="J2100">
        <v>19</v>
      </c>
      <c r="K2100">
        <v>19</v>
      </c>
      <c r="L2100">
        <v>19</v>
      </c>
      <c r="M2100">
        <v>19</v>
      </c>
      <c r="N2100">
        <v>19</v>
      </c>
      <c r="O2100">
        <v>19</v>
      </c>
      <c r="P2100">
        <v>19</v>
      </c>
      <c r="Q2100">
        <v>19</v>
      </c>
      <c r="R2100">
        <v>19</v>
      </c>
      <c r="S2100">
        <v>19</v>
      </c>
      <c r="T2100">
        <v>19</v>
      </c>
      <c r="U2100">
        <v>19</v>
      </c>
      <c r="V2100">
        <v>19</v>
      </c>
      <c r="W2100">
        <v>19</v>
      </c>
      <c r="X2100">
        <v>19</v>
      </c>
      <c r="Y2100">
        <v>19</v>
      </c>
      <c r="Z2100">
        <v>19</v>
      </c>
      <c r="AA2100">
        <v>19</v>
      </c>
      <c r="AC2100" s="180" t="str">
        <f t="shared" si="113"/>
        <v>840051-AQMNE-LXL</v>
      </c>
      <c r="AD2100" s="181">
        <f>IF(B2100="NET","",IF(B2100="","",IFERROR(VLOOKUP(AC2100,EAN!$A:$B,2,FALSE),"MANGLER - MÅ OPPDATERE EAN-FANEN")))</f>
        <v>7048652606723</v>
      </c>
      <c r="AE2100" s="180">
        <f t="shared" si="111"/>
        <v>19</v>
      </c>
      <c r="AF2100" s="180">
        <f t="shared" si="112"/>
        <v>19</v>
      </c>
      <c r="AH2100" s="133" t="str">
        <f>IF(B2100="NET","",IFERROR(VLOOKUP(AD2100,'2) Order Form'!$W$9:$W$684,1,FALSE),"Ikke med I order form"))</f>
        <v>Ikke med I order form</v>
      </c>
    </row>
    <row r="2101" spans="1:34" x14ac:dyDescent="0.2">
      <c r="A2101">
        <v>840051</v>
      </c>
      <c r="B2101" t="s">
        <v>2497</v>
      </c>
      <c r="C2101" t="s">
        <v>4226</v>
      </c>
      <c r="D2101" t="s">
        <v>2502</v>
      </c>
      <c r="E2101" t="s">
        <v>2499</v>
      </c>
      <c r="F2101" t="s">
        <v>2462</v>
      </c>
      <c r="G2101" t="s">
        <v>401</v>
      </c>
      <c r="H2101">
        <v>39</v>
      </c>
      <c r="I2101">
        <v>39</v>
      </c>
      <c r="J2101">
        <v>39</v>
      </c>
      <c r="K2101">
        <v>39</v>
      </c>
      <c r="L2101">
        <v>39</v>
      </c>
      <c r="M2101">
        <v>39</v>
      </c>
      <c r="N2101">
        <v>39</v>
      </c>
      <c r="O2101">
        <v>39</v>
      </c>
      <c r="P2101">
        <v>39</v>
      </c>
      <c r="Q2101">
        <v>39</v>
      </c>
      <c r="R2101">
        <v>39</v>
      </c>
      <c r="S2101">
        <v>39</v>
      </c>
      <c r="T2101">
        <v>39</v>
      </c>
      <c r="U2101">
        <v>39</v>
      </c>
      <c r="V2101">
        <v>39</v>
      </c>
      <c r="W2101">
        <v>39</v>
      </c>
      <c r="X2101">
        <v>39</v>
      </c>
      <c r="Y2101">
        <v>39</v>
      </c>
      <c r="Z2101">
        <v>39</v>
      </c>
      <c r="AA2101">
        <v>39</v>
      </c>
      <c r="AC2101" s="180" t="str">
        <f t="shared" si="113"/>
        <v>840051-AQMNE-XXL</v>
      </c>
      <c r="AD2101" s="181">
        <f>IF(B2101="NET","",IF(B2101="","",IFERROR(VLOOKUP(AC2101,EAN!$A:$B,2,FALSE),"MANGLER - MÅ OPPDATERE EAN-FANEN")))</f>
        <v>7048652606754</v>
      </c>
      <c r="AE2101" s="180">
        <f t="shared" si="111"/>
        <v>39</v>
      </c>
      <c r="AF2101" s="180">
        <f t="shared" si="112"/>
        <v>39</v>
      </c>
      <c r="AH2101" s="133" t="str">
        <f>IF(B2101="NET","",IFERROR(VLOOKUP(AD2101,'2) Order Form'!$W$9:$W$684,1,FALSE),"Ikke med I order form"))</f>
        <v>Ikke med I order form</v>
      </c>
    </row>
    <row r="2102" spans="1:34" x14ac:dyDescent="0.2">
      <c r="A2102">
        <v>840051</v>
      </c>
      <c r="B2102" t="s">
        <v>2497</v>
      </c>
      <c r="C2102" t="s">
        <v>4226</v>
      </c>
      <c r="D2102" t="s">
        <v>2503</v>
      </c>
      <c r="E2102" t="s">
        <v>2504</v>
      </c>
      <c r="F2102" t="s">
        <v>85</v>
      </c>
      <c r="G2102" t="s">
        <v>128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C2102" s="180" t="str">
        <f t="shared" si="113"/>
        <v>840051-BTGRY-SM</v>
      </c>
      <c r="AD2102" s="181">
        <f>IF(B2102="NET","",IF(B2102="","",IFERROR(VLOOKUP(AC2102,EAN!$A:$B,2,FALSE),"MANGLER - MÅ OPPDATERE EAN-FANEN")))</f>
        <v>7048652606785</v>
      </c>
      <c r="AE2102" s="180">
        <f t="shared" si="111"/>
        <v>0</v>
      </c>
      <c r="AF2102" s="180">
        <f t="shared" si="112"/>
        <v>0</v>
      </c>
      <c r="AH2102" s="133" t="str">
        <f>IF(B2102="NET","",IFERROR(VLOOKUP(AD2102,'2) Order Form'!$W$9:$W$684,1,FALSE),"Ikke med I order form"))</f>
        <v>Ikke med I order form</v>
      </c>
    </row>
    <row r="2103" spans="1:34" x14ac:dyDescent="0.2">
      <c r="A2103">
        <v>840051</v>
      </c>
      <c r="B2103" t="s">
        <v>2497</v>
      </c>
      <c r="C2103" t="s">
        <v>4226</v>
      </c>
      <c r="D2103" t="s">
        <v>2505</v>
      </c>
      <c r="E2103" t="s">
        <v>2504</v>
      </c>
      <c r="F2103" t="s">
        <v>86</v>
      </c>
      <c r="G2103" t="s">
        <v>128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C2103" s="180" t="str">
        <f t="shared" si="113"/>
        <v>840051-BTGRY-ML</v>
      </c>
      <c r="AD2103" s="181">
        <f>IF(B2103="NET","",IF(B2103="","",IFERROR(VLOOKUP(AC2103,EAN!$A:$B,2,FALSE),"MANGLER - MÅ OPPDATERE EAN-FANEN")))</f>
        <v>7048652606778</v>
      </c>
      <c r="AE2103" s="180">
        <f t="shared" si="111"/>
        <v>0</v>
      </c>
      <c r="AF2103" s="180">
        <f t="shared" si="112"/>
        <v>0</v>
      </c>
      <c r="AH2103" s="133" t="str">
        <f>IF(B2103="NET","",IFERROR(VLOOKUP(AD2103,'2) Order Form'!$W$9:$W$684,1,FALSE),"Ikke med I order form"))</f>
        <v>Ikke med I order form</v>
      </c>
    </row>
    <row r="2104" spans="1:34" x14ac:dyDescent="0.2">
      <c r="A2104">
        <v>840051</v>
      </c>
      <c r="B2104" t="s">
        <v>2497</v>
      </c>
      <c r="C2104" t="s">
        <v>4226</v>
      </c>
      <c r="D2104" t="s">
        <v>2506</v>
      </c>
      <c r="E2104" t="s">
        <v>2504</v>
      </c>
      <c r="F2104" t="s">
        <v>87</v>
      </c>
      <c r="G2104" t="s">
        <v>128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C2104" s="180" t="str">
        <f t="shared" si="113"/>
        <v>840051-BTGRY-LXL</v>
      </c>
      <c r="AD2104" s="181">
        <f>IF(B2104="NET","",IF(B2104="","",IFERROR(VLOOKUP(AC2104,EAN!$A:$B,2,FALSE),"MANGLER - MÅ OPPDATERE EAN-FANEN")))</f>
        <v>7048652606761</v>
      </c>
      <c r="AE2104" s="180">
        <f t="shared" si="111"/>
        <v>0</v>
      </c>
      <c r="AF2104" s="180">
        <f t="shared" si="112"/>
        <v>0</v>
      </c>
      <c r="AH2104" s="133" t="str">
        <f>IF(B2104="NET","",IFERROR(VLOOKUP(AD2104,'2) Order Form'!$W$9:$W$684,1,FALSE),"Ikke med I order form"))</f>
        <v>Ikke med I order form</v>
      </c>
    </row>
    <row r="2105" spans="1:34" x14ac:dyDescent="0.2">
      <c r="A2105">
        <v>840051</v>
      </c>
      <c r="B2105" t="s">
        <v>2497</v>
      </c>
      <c r="C2105" t="s">
        <v>4226</v>
      </c>
      <c r="D2105" t="s">
        <v>2507</v>
      </c>
      <c r="E2105" t="s">
        <v>2504</v>
      </c>
      <c r="F2105" t="s">
        <v>2462</v>
      </c>
      <c r="G2105" t="s">
        <v>128</v>
      </c>
      <c r="H2105">
        <v>10</v>
      </c>
      <c r="I2105">
        <v>10</v>
      </c>
      <c r="J2105">
        <v>10</v>
      </c>
      <c r="K2105">
        <v>10</v>
      </c>
      <c r="L2105">
        <v>10</v>
      </c>
      <c r="M2105">
        <v>10</v>
      </c>
      <c r="N2105">
        <v>10</v>
      </c>
      <c r="O2105">
        <v>10</v>
      </c>
      <c r="P2105">
        <v>10</v>
      </c>
      <c r="Q2105">
        <v>10</v>
      </c>
      <c r="R2105">
        <v>10</v>
      </c>
      <c r="S2105">
        <v>10</v>
      </c>
      <c r="T2105">
        <v>10</v>
      </c>
      <c r="U2105">
        <v>10</v>
      </c>
      <c r="V2105">
        <v>10</v>
      </c>
      <c r="W2105">
        <v>10</v>
      </c>
      <c r="X2105">
        <v>10</v>
      </c>
      <c r="Y2105">
        <v>10</v>
      </c>
      <c r="Z2105">
        <v>10</v>
      </c>
      <c r="AA2105">
        <v>10</v>
      </c>
      <c r="AC2105" s="180" t="str">
        <f t="shared" si="113"/>
        <v>840051-BTGRY-XXL</v>
      </c>
      <c r="AD2105" s="181">
        <f>IF(B2105="NET","",IF(B2105="","",IFERROR(VLOOKUP(AC2105,EAN!$A:$B,2,FALSE),"MANGLER - MÅ OPPDATERE EAN-FANEN")))</f>
        <v>7048652606792</v>
      </c>
      <c r="AE2105" s="180">
        <f t="shared" si="111"/>
        <v>10</v>
      </c>
      <c r="AF2105" s="180">
        <f t="shared" si="112"/>
        <v>10</v>
      </c>
      <c r="AH2105" s="133" t="str">
        <f>IF(B2105="NET","",IFERROR(VLOOKUP(AD2105,'2) Order Form'!$W$9:$W$684,1,FALSE),"Ikke med I order form"))</f>
        <v>Ikke med I order form</v>
      </c>
    </row>
    <row r="2106" spans="1:34" x14ac:dyDescent="0.2">
      <c r="A2106">
        <v>840051</v>
      </c>
      <c r="B2106" t="s">
        <v>2497</v>
      </c>
      <c r="C2106" t="s">
        <v>4226</v>
      </c>
      <c r="D2106" t="s">
        <v>293</v>
      </c>
      <c r="E2106" t="s">
        <v>284</v>
      </c>
      <c r="F2106" t="s">
        <v>85</v>
      </c>
      <c r="G2106" t="s">
        <v>128</v>
      </c>
      <c r="H2106">
        <v>12</v>
      </c>
      <c r="I2106">
        <v>12</v>
      </c>
      <c r="J2106">
        <v>12</v>
      </c>
      <c r="K2106">
        <v>12</v>
      </c>
      <c r="L2106">
        <v>12</v>
      </c>
      <c r="M2106">
        <v>12</v>
      </c>
      <c r="N2106">
        <v>12</v>
      </c>
      <c r="O2106">
        <v>12</v>
      </c>
      <c r="P2106">
        <v>12</v>
      </c>
      <c r="Q2106">
        <v>12</v>
      </c>
      <c r="R2106">
        <v>12</v>
      </c>
      <c r="S2106">
        <v>12</v>
      </c>
      <c r="T2106">
        <v>12</v>
      </c>
      <c r="U2106">
        <v>12</v>
      </c>
      <c r="V2106">
        <v>12</v>
      </c>
      <c r="W2106">
        <v>12</v>
      </c>
      <c r="X2106">
        <v>12</v>
      </c>
      <c r="Y2106">
        <v>12</v>
      </c>
      <c r="Z2106">
        <v>12</v>
      </c>
      <c r="AA2106">
        <v>12</v>
      </c>
      <c r="AC2106" s="180" t="str">
        <f t="shared" si="113"/>
        <v>840051-DTBLK-SM</v>
      </c>
      <c r="AD2106" s="181">
        <f>IF(B2106="NET","",IF(B2106="","",IFERROR(VLOOKUP(AC2106,EAN!$A:$B,2,FALSE),"MANGLER - MÅ OPPDATERE EAN-FANEN")))</f>
        <v>7048652186058</v>
      </c>
      <c r="AE2106" s="180">
        <f t="shared" si="111"/>
        <v>12</v>
      </c>
      <c r="AF2106" s="180">
        <f t="shared" si="112"/>
        <v>12</v>
      </c>
      <c r="AH2106" s="133" t="str">
        <f>IF(B2106="NET","",IFERROR(VLOOKUP(AD2106,'2) Order Form'!$W$9:$W$684,1,FALSE),"Ikke med I order form"))</f>
        <v>Ikke med I order form</v>
      </c>
    </row>
    <row r="2107" spans="1:34" x14ac:dyDescent="0.2">
      <c r="A2107">
        <v>840051</v>
      </c>
      <c r="B2107" t="s">
        <v>2497</v>
      </c>
      <c r="C2107" t="s">
        <v>4226</v>
      </c>
      <c r="D2107" t="s">
        <v>294</v>
      </c>
      <c r="E2107" t="s">
        <v>284</v>
      </c>
      <c r="F2107" t="s">
        <v>86</v>
      </c>
      <c r="G2107" t="s">
        <v>128</v>
      </c>
      <c r="H2107">
        <v>1</v>
      </c>
      <c r="I2107">
        <v>1</v>
      </c>
      <c r="J2107">
        <v>1</v>
      </c>
      <c r="K2107">
        <v>1</v>
      </c>
      <c r="L2107">
        <v>1</v>
      </c>
      <c r="M2107">
        <v>1</v>
      </c>
      <c r="N2107">
        <v>1</v>
      </c>
      <c r="O2107">
        <v>1</v>
      </c>
      <c r="P2107">
        <v>1</v>
      </c>
      <c r="Q2107">
        <v>1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C2107" s="180" t="str">
        <f t="shared" si="113"/>
        <v>840051-DTBLK-ML</v>
      </c>
      <c r="AD2107" s="181">
        <f>IF(B2107="NET","",IF(B2107="","",IFERROR(VLOOKUP(AC2107,EAN!$A:$B,2,FALSE),"MANGLER - MÅ OPPDATERE EAN-FANEN")))</f>
        <v>7048652186041</v>
      </c>
      <c r="AE2107" s="180">
        <f t="shared" si="111"/>
        <v>1</v>
      </c>
      <c r="AF2107" s="180">
        <f t="shared" si="112"/>
        <v>1</v>
      </c>
      <c r="AH2107" s="133" t="str">
        <f>IF(B2107="NET","",IFERROR(VLOOKUP(AD2107,'2) Order Form'!$W$9:$W$684,1,FALSE),"Ikke med I order form"))</f>
        <v>Ikke med I order form</v>
      </c>
    </row>
    <row r="2108" spans="1:34" x14ac:dyDescent="0.2">
      <c r="A2108">
        <v>840051</v>
      </c>
      <c r="B2108" t="s">
        <v>2497</v>
      </c>
      <c r="C2108" t="s">
        <v>4226</v>
      </c>
      <c r="D2108" t="s">
        <v>295</v>
      </c>
      <c r="E2108" t="s">
        <v>284</v>
      </c>
      <c r="F2108" t="s">
        <v>87</v>
      </c>
      <c r="G2108" t="s">
        <v>128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C2108" s="180" t="str">
        <f t="shared" si="113"/>
        <v>840051-DTBLK-LXL</v>
      </c>
      <c r="AD2108" s="181">
        <f>IF(B2108="NET","",IF(B2108="","",IFERROR(VLOOKUP(AC2108,EAN!$A:$B,2,FALSE),"MANGLER - MÅ OPPDATERE EAN-FANEN")))</f>
        <v>7048652186034</v>
      </c>
      <c r="AE2108" s="180">
        <f t="shared" si="111"/>
        <v>0</v>
      </c>
      <c r="AF2108" s="180">
        <f t="shared" si="112"/>
        <v>0</v>
      </c>
      <c r="AH2108" s="133" t="str">
        <f>IF(B2108="NET","",IFERROR(VLOOKUP(AD2108,'2) Order Form'!$W$9:$W$684,1,FALSE),"Ikke med I order form"))</f>
        <v>Ikke med I order form</v>
      </c>
    </row>
    <row r="2109" spans="1:34" x14ac:dyDescent="0.2">
      <c r="A2109">
        <v>840051</v>
      </c>
      <c r="B2109" t="s">
        <v>2497</v>
      </c>
      <c r="C2109" t="s">
        <v>4226</v>
      </c>
      <c r="D2109" t="s">
        <v>2461</v>
      </c>
      <c r="E2109" t="s">
        <v>284</v>
      </c>
      <c r="F2109" t="s">
        <v>2462</v>
      </c>
      <c r="G2109" t="s">
        <v>128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C2109" s="180" t="str">
        <f t="shared" si="113"/>
        <v>840051-DTBLK-XXL</v>
      </c>
      <c r="AD2109" s="181">
        <f>IF(B2109="NET","",IF(B2109="","",IFERROR(VLOOKUP(AC2109,EAN!$A:$B,2,FALSE),"MANGLER - MÅ OPPDATERE EAN-FANEN")))</f>
        <v>7048652606808</v>
      </c>
      <c r="AE2109" s="180">
        <f t="shared" si="111"/>
        <v>0</v>
      </c>
      <c r="AF2109" s="180">
        <f t="shared" si="112"/>
        <v>0</v>
      </c>
      <c r="AH2109" s="133" t="str">
        <f>IF(B2109="NET","",IFERROR(VLOOKUP(AD2109,'2) Order Form'!$W$9:$W$684,1,FALSE),"Ikke med I order form"))</f>
        <v>Ikke med I order form</v>
      </c>
    </row>
    <row r="2110" spans="1:34" x14ac:dyDescent="0.2">
      <c r="A2110">
        <v>840051</v>
      </c>
      <c r="B2110" t="s">
        <v>2497</v>
      </c>
      <c r="C2110" t="s">
        <v>4226</v>
      </c>
      <c r="D2110" t="s">
        <v>2508</v>
      </c>
      <c r="E2110" t="s">
        <v>2509</v>
      </c>
      <c r="F2110" t="s">
        <v>85</v>
      </c>
      <c r="G2110" t="s">
        <v>401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C2110" s="180" t="str">
        <f t="shared" si="113"/>
        <v>840051-GSBLK-SM</v>
      </c>
      <c r="AD2110" s="181">
        <f>IF(B2110="NET","",IF(B2110="","",IFERROR(VLOOKUP(AC2110,EAN!$A:$B,2,FALSE),"MANGLER - MÅ OPPDATERE EAN-FANEN")))</f>
        <v>7048652463296</v>
      </c>
      <c r="AE2110" s="180">
        <f t="shared" si="111"/>
        <v>0</v>
      </c>
      <c r="AF2110" s="180">
        <f t="shared" si="112"/>
        <v>0</v>
      </c>
      <c r="AH2110" s="133" t="str">
        <f>IF(B2110="NET","",IFERROR(VLOOKUP(AD2110,'2) Order Form'!$W$9:$W$684,1,FALSE),"Ikke med I order form"))</f>
        <v>Ikke med I order form</v>
      </c>
    </row>
    <row r="2111" spans="1:34" x14ac:dyDescent="0.2">
      <c r="A2111">
        <v>840051</v>
      </c>
      <c r="B2111" t="s">
        <v>2497</v>
      </c>
      <c r="C2111" t="s">
        <v>4226</v>
      </c>
      <c r="D2111" t="s">
        <v>2510</v>
      </c>
      <c r="E2111" t="s">
        <v>2509</v>
      </c>
      <c r="F2111" t="s">
        <v>86</v>
      </c>
      <c r="G2111" t="s">
        <v>401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C2111" s="180" t="str">
        <f t="shared" si="113"/>
        <v>840051-GSBLK-ML</v>
      </c>
      <c r="AD2111" s="181">
        <f>IF(B2111="NET","",IF(B2111="","",IFERROR(VLOOKUP(AC2111,EAN!$A:$B,2,FALSE),"MANGLER - MÅ OPPDATERE EAN-FANEN")))</f>
        <v>7048652463289</v>
      </c>
      <c r="AE2111" s="180">
        <f t="shared" si="111"/>
        <v>0</v>
      </c>
      <c r="AF2111" s="180">
        <f t="shared" si="112"/>
        <v>0</v>
      </c>
      <c r="AH2111" s="133" t="str">
        <f>IF(B2111="NET","",IFERROR(VLOOKUP(AD2111,'2) Order Form'!$W$9:$W$684,1,FALSE),"Ikke med I order form"))</f>
        <v>Ikke med I order form</v>
      </c>
    </row>
    <row r="2112" spans="1:34" x14ac:dyDescent="0.2">
      <c r="A2112">
        <v>840051</v>
      </c>
      <c r="B2112" t="s">
        <v>2497</v>
      </c>
      <c r="C2112" t="s">
        <v>4226</v>
      </c>
      <c r="D2112" t="s">
        <v>2511</v>
      </c>
      <c r="E2112" t="s">
        <v>2509</v>
      </c>
      <c r="F2112" t="s">
        <v>87</v>
      </c>
      <c r="G2112" t="s">
        <v>401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C2112" s="180" t="str">
        <f t="shared" si="113"/>
        <v>840051-GSBLK-LXL</v>
      </c>
      <c r="AD2112" s="181">
        <f>IF(B2112="NET","",IF(B2112="","",IFERROR(VLOOKUP(AC2112,EAN!$A:$B,2,FALSE),"MANGLER - MÅ OPPDATERE EAN-FANEN")))</f>
        <v>7048652463272</v>
      </c>
      <c r="AE2112" s="180">
        <f t="shared" si="111"/>
        <v>0</v>
      </c>
      <c r="AF2112" s="180">
        <f t="shared" si="112"/>
        <v>0</v>
      </c>
      <c r="AH2112" s="133" t="str">
        <f>IF(B2112="NET","",IFERROR(VLOOKUP(AD2112,'2) Order Form'!$W$9:$W$684,1,FALSE),"Ikke med I order form"))</f>
        <v>Ikke med I order form</v>
      </c>
    </row>
    <row r="2113" spans="1:34" x14ac:dyDescent="0.2">
      <c r="A2113">
        <v>840051</v>
      </c>
      <c r="B2113" t="s">
        <v>2497</v>
      </c>
      <c r="C2113" t="s">
        <v>4226</v>
      </c>
      <c r="D2113" t="s">
        <v>300</v>
      </c>
      <c r="E2113" t="s">
        <v>285</v>
      </c>
      <c r="F2113" t="s">
        <v>85</v>
      </c>
      <c r="G2113" t="s">
        <v>128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C2113" s="180" t="str">
        <f t="shared" si="113"/>
        <v>840051-GSWHT-SM</v>
      </c>
      <c r="AD2113" s="181">
        <f>IF(B2113="NET","",IF(B2113="","",IFERROR(VLOOKUP(AC2113,EAN!$A:$B,2,FALSE),"MANGLER - MÅ OPPDATERE EAN-FANEN")))</f>
        <v>7048652463326</v>
      </c>
      <c r="AE2113" s="180">
        <f t="shared" si="111"/>
        <v>0</v>
      </c>
      <c r="AF2113" s="180">
        <f t="shared" si="112"/>
        <v>0</v>
      </c>
      <c r="AH2113" s="133" t="str">
        <f>IF(B2113="NET","",IFERROR(VLOOKUP(AD2113,'2) Order Form'!$W$9:$W$684,1,FALSE),"Ikke med I order form"))</f>
        <v>Ikke med I order form</v>
      </c>
    </row>
    <row r="2114" spans="1:34" x14ac:dyDescent="0.2">
      <c r="A2114">
        <v>840051</v>
      </c>
      <c r="B2114" t="s">
        <v>2497</v>
      </c>
      <c r="C2114" t="s">
        <v>4226</v>
      </c>
      <c r="D2114" t="s">
        <v>301</v>
      </c>
      <c r="E2114" t="s">
        <v>285</v>
      </c>
      <c r="F2114" t="s">
        <v>86</v>
      </c>
      <c r="G2114" t="s">
        <v>128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C2114" s="180" t="str">
        <f t="shared" si="113"/>
        <v>840051-GSWHT-ML</v>
      </c>
      <c r="AD2114" s="181">
        <f>IF(B2114="NET","",IF(B2114="","",IFERROR(VLOOKUP(AC2114,EAN!$A:$B,2,FALSE),"MANGLER - MÅ OPPDATERE EAN-FANEN")))</f>
        <v>7048652463319</v>
      </c>
      <c r="AE2114" s="180">
        <f t="shared" si="111"/>
        <v>0</v>
      </c>
      <c r="AF2114" s="180">
        <f t="shared" si="112"/>
        <v>0</v>
      </c>
      <c r="AH2114" s="133" t="str">
        <f>IF(B2114="NET","",IFERROR(VLOOKUP(AD2114,'2) Order Form'!$W$9:$W$684,1,FALSE),"Ikke med I order form"))</f>
        <v>Ikke med I order form</v>
      </c>
    </row>
    <row r="2115" spans="1:34" x14ac:dyDescent="0.2">
      <c r="A2115">
        <v>840051</v>
      </c>
      <c r="B2115" t="s">
        <v>2497</v>
      </c>
      <c r="C2115" t="s">
        <v>4226</v>
      </c>
      <c r="D2115" t="s">
        <v>302</v>
      </c>
      <c r="E2115" t="s">
        <v>285</v>
      </c>
      <c r="F2115" t="s">
        <v>87</v>
      </c>
      <c r="G2115" t="s">
        <v>128</v>
      </c>
      <c r="H2115">
        <v>18</v>
      </c>
      <c r="I2115">
        <v>18</v>
      </c>
      <c r="J2115">
        <v>18</v>
      </c>
      <c r="K2115">
        <v>18</v>
      </c>
      <c r="L2115">
        <v>18</v>
      </c>
      <c r="M2115">
        <v>18</v>
      </c>
      <c r="N2115">
        <v>18</v>
      </c>
      <c r="O2115">
        <v>18</v>
      </c>
      <c r="P2115">
        <v>18</v>
      </c>
      <c r="Q2115">
        <v>18</v>
      </c>
      <c r="R2115">
        <v>18</v>
      </c>
      <c r="S2115">
        <v>18</v>
      </c>
      <c r="T2115">
        <v>18</v>
      </c>
      <c r="U2115">
        <v>18</v>
      </c>
      <c r="V2115">
        <v>18</v>
      </c>
      <c r="W2115">
        <v>18</v>
      </c>
      <c r="X2115">
        <v>18</v>
      </c>
      <c r="Y2115">
        <v>18</v>
      </c>
      <c r="Z2115">
        <v>18</v>
      </c>
      <c r="AA2115">
        <v>18</v>
      </c>
      <c r="AC2115" s="180" t="str">
        <f t="shared" si="113"/>
        <v>840051-GSWHT-LXL</v>
      </c>
      <c r="AD2115" s="181">
        <f>IF(B2115="NET","",IF(B2115="","",IFERROR(VLOOKUP(AC2115,EAN!$A:$B,2,FALSE),"MANGLER - MÅ OPPDATERE EAN-FANEN")))</f>
        <v>7048652463302</v>
      </c>
      <c r="AE2115" s="180">
        <f t="shared" si="111"/>
        <v>18</v>
      </c>
      <c r="AF2115" s="180">
        <f t="shared" si="112"/>
        <v>18</v>
      </c>
      <c r="AH2115" s="133" t="str">
        <f>IF(B2115="NET","",IFERROR(VLOOKUP(AD2115,'2) Order Form'!$W$9:$W$684,1,FALSE),"Ikke med I order form"))</f>
        <v>Ikke med I order form</v>
      </c>
    </row>
    <row r="2116" spans="1:34" x14ac:dyDescent="0.2">
      <c r="A2116">
        <v>840051</v>
      </c>
      <c r="B2116" t="s">
        <v>2497</v>
      </c>
      <c r="C2116" t="s">
        <v>4226</v>
      </c>
      <c r="D2116" t="s">
        <v>2490</v>
      </c>
      <c r="E2116" t="s">
        <v>285</v>
      </c>
      <c r="F2116" t="s">
        <v>2462</v>
      </c>
      <c r="G2116" t="s">
        <v>128</v>
      </c>
      <c r="H2116">
        <v>12</v>
      </c>
      <c r="I2116">
        <v>12</v>
      </c>
      <c r="J2116">
        <v>12</v>
      </c>
      <c r="K2116">
        <v>12</v>
      </c>
      <c r="L2116">
        <v>12</v>
      </c>
      <c r="M2116">
        <v>12</v>
      </c>
      <c r="N2116">
        <v>12</v>
      </c>
      <c r="O2116">
        <v>12</v>
      </c>
      <c r="P2116">
        <v>12</v>
      </c>
      <c r="Q2116">
        <v>12</v>
      </c>
      <c r="R2116">
        <v>12</v>
      </c>
      <c r="S2116">
        <v>12</v>
      </c>
      <c r="T2116">
        <v>12</v>
      </c>
      <c r="U2116">
        <v>12</v>
      </c>
      <c r="V2116">
        <v>12</v>
      </c>
      <c r="W2116">
        <v>12</v>
      </c>
      <c r="X2116">
        <v>12</v>
      </c>
      <c r="Y2116">
        <v>12</v>
      </c>
      <c r="Z2116">
        <v>12</v>
      </c>
      <c r="AA2116">
        <v>12</v>
      </c>
      <c r="AC2116" s="180" t="str">
        <f t="shared" si="113"/>
        <v>840051-GSWHT-XXL</v>
      </c>
      <c r="AD2116" s="181">
        <f>IF(B2116="NET","",IF(B2116="","",IFERROR(VLOOKUP(AC2116,EAN!$A:$B,2,FALSE),"MANGLER - MÅ OPPDATERE EAN-FANEN")))</f>
        <v>7048652606815</v>
      </c>
      <c r="AE2116" s="180">
        <f t="shared" si="111"/>
        <v>12</v>
      </c>
      <c r="AF2116" s="180">
        <f t="shared" si="112"/>
        <v>12</v>
      </c>
      <c r="AH2116" s="133" t="str">
        <f>IF(B2116="NET","",IFERROR(VLOOKUP(AD2116,'2) Order Form'!$W$9:$W$684,1,FALSE),"Ikke med I order form"))</f>
        <v>Ikke med I order form</v>
      </c>
    </row>
    <row r="2117" spans="1:34" x14ac:dyDescent="0.2">
      <c r="A2117">
        <v>840051</v>
      </c>
      <c r="B2117" t="s">
        <v>2497</v>
      </c>
      <c r="C2117" t="s">
        <v>4226</v>
      </c>
      <c r="D2117" t="s">
        <v>2512</v>
      </c>
      <c r="E2117" t="s">
        <v>2513</v>
      </c>
      <c r="F2117" t="s">
        <v>85</v>
      </c>
      <c r="G2117" t="s">
        <v>401</v>
      </c>
      <c r="H2117">
        <v>3</v>
      </c>
      <c r="I2117">
        <v>3</v>
      </c>
      <c r="J2117">
        <v>3</v>
      </c>
      <c r="K2117">
        <v>3</v>
      </c>
      <c r="L2117">
        <v>3</v>
      </c>
      <c r="M2117">
        <v>3</v>
      </c>
      <c r="N2117">
        <v>3</v>
      </c>
      <c r="O2117">
        <v>3</v>
      </c>
      <c r="P2117">
        <v>3</v>
      </c>
      <c r="Q2117">
        <v>3</v>
      </c>
      <c r="R2117">
        <v>3</v>
      </c>
      <c r="S2117">
        <v>3</v>
      </c>
      <c r="T2117">
        <v>3</v>
      </c>
      <c r="U2117">
        <v>3</v>
      </c>
      <c r="V2117">
        <v>3</v>
      </c>
      <c r="W2117">
        <v>3</v>
      </c>
      <c r="X2117">
        <v>3</v>
      </c>
      <c r="Y2117">
        <v>3</v>
      </c>
      <c r="Z2117">
        <v>3</v>
      </c>
      <c r="AA2117">
        <v>3</v>
      </c>
      <c r="AC2117" s="180" t="str">
        <f t="shared" si="113"/>
        <v>840051-HDGRN-SM</v>
      </c>
      <c r="AD2117" s="181">
        <f>IF(B2117="NET","",IF(B2117="","",IFERROR(VLOOKUP(AC2117,EAN!$A:$B,2,FALSE),"MANGLER - MÅ OPPDATERE EAN-FANEN")))</f>
        <v>7048652606846</v>
      </c>
      <c r="AE2117" s="180">
        <f t="shared" si="111"/>
        <v>3</v>
      </c>
      <c r="AF2117" s="180">
        <f t="shared" si="112"/>
        <v>3</v>
      </c>
      <c r="AH2117" s="133" t="str">
        <f>IF(B2117="NET","",IFERROR(VLOOKUP(AD2117,'2) Order Form'!$W$9:$W$684,1,FALSE),"Ikke med I order form"))</f>
        <v>Ikke med I order form</v>
      </c>
    </row>
    <row r="2118" spans="1:34" x14ac:dyDescent="0.2">
      <c r="A2118">
        <v>840051</v>
      </c>
      <c r="B2118" t="s">
        <v>2497</v>
      </c>
      <c r="C2118" t="s">
        <v>4226</v>
      </c>
      <c r="D2118" t="s">
        <v>2514</v>
      </c>
      <c r="E2118" t="s">
        <v>2513</v>
      </c>
      <c r="F2118" t="s">
        <v>86</v>
      </c>
      <c r="G2118" t="s">
        <v>401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C2118" s="180" t="str">
        <f t="shared" si="113"/>
        <v>840051-HDGRN-ML</v>
      </c>
      <c r="AD2118" s="181">
        <f>IF(B2118="NET","",IF(B2118="","",IFERROR(VLOOKUP(AC2118,EAN!$A:$B,2,FALSE),"MANGLER - MÅ OPPDATERE EAN-FANEN")))</f>
        <v>7048652606839</v>
      </c>
      <c r="AE2118" s="180">
        <f t="shared" ref="AE2118:AE2181" si="114">H2118</f>
        <v>0</v>
      </c>
      <c r="AF2118" s="180">
        <f t="shared" ref="AF2118:AF2181" si="115">AA2118</f>
        <v>0</v>
      </c>
      <c r="AH2118" s="133" t="str">
        <f>IF(B2118="NET","",IFERROR(VLOOKUP(AD2118,'2) Order Form'!$W$9:$W$684,1,FALSE),"Ikke med I order form"))</f>
        <v>Ikke med I order form</v>
      </c>
    </row>
    <row r="2119" spans="1:34" x14ac:dyDescent="0.2">
      <c r="A2119">
        <v>840051</v>
      </c>
      <c r="B2119" t="s">
        <v>2497</v>
      </c>
      <c r="C2119" t="s">
        <v>4226</v>
      </c>
      <c r="D2119" t="s">
        <v>2515</v>
      </c>
      <c r="E2119" t="s">
        <v>2513</v>
      </c>
      <c r="F2119" t="s">
        <v>87</v>
      </c>
      <c r="G2119" t="s">
        <v>401</v>
      </c>
      <c r="H2119">
        <v>1</v>
      </c>
      <c r="I2119">
        <v>1</v>
      </c>
      <c r="J2119">
        <v>1</v>
      </c>
      <c r="K2119">
        <v>1</v>
      </c>
      <c r="L2119">
        <v>1</v>
      </c>
      <c r="M2119">
        <v>1</v>
      </c>
      <c r="N2119">
        <v>1</v>
      </c>
      <c r="O2119">
        <v>1</v>
      </c>
      <c r="P2119">
        <v>1</v>
      </c>
      <c r="Q2119">
        <v>1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C2119" s="180" t="str">
        <f t="shared" si="113"/>
        <v>840051-HDGRN-LXL</v>
      </c>
      <c r="AD2119" s="181">
        <f>IF(B2119="NET","",IF(B2119="","",IFERROR(VLOOKUP(AC2119,EAN!$A:$B,2,FALSE),"MANGLER - MÅ OPPDATERE EAN-FANEN")))</f>
        <v>7048652606822</v>
      </c>
      <c r="AE2119" s="180">
        <f t="shared" si="114"/>
        <v>1</v>
      </c>
      <c r="AF2119" s="180">
        <f t="shared" si="115"/>
        <v>1</v>
      </c>
      <c r="AH2119" s="133" t="str">
        <f>IF(B2119="NET","",IFERROR(VLOOKUP(AD2119,'2) Order Form'!$W$9:$W$684,1,FALSE),"Ikke med I order form"))</f>
        <v>Ikke med I order form</v>
      </c>
    </row>
    <row r="2120" spans="1:34" x14ac:dyDescent="0.2">
      <c r="A2120">
        <v>840051</v>
      </c>
      <c r="B2120" t="s">
        <v>2497</v>
      </c>
      <c r="C2120" t="s">
        <v>4226</v>
      </c>
      <c r="D2120" t="s">
        <v>2516</v>
      </c>
      <c r="E2120" t="s">
        <v>2513</v>
      </c>
      <c r="F2120" t="s">
        <v>2462</v>
      </c>
      <c r="G2120" t="s">
        <v>401</v>
      </c>
      <c r="H2120">
        <v>26</v>
      </c>
      <c r="I2120">
        <v>26</v>
      </c>
      <c r="J2120">
        <v>26</v>
      </c>
      <c r="K2120">
        <v>26</v>
      </c>
      <c r="L2120">
        <v>26</v>
      </c>
      <c r="M2120">
        <v>26</v>
      </c>
      <c r="N2120">
        <v>26</v>
      </c>
      <c r="O2120">
        <v>26</v>
      </c>
      <c r="P2120">
        <v>26</v>
      </c>
      <c r="Q2120">
        <v>26</v>
      </c>
      <c r="R2120">
        <v>26</v>
      </c>
      <c r="S2120">
        <v>26</v>
      </c>
      <c r="T2120">
        <v>26</v>
      </c>
      <c r="U2120">
        <v>26</v>
      </c>
      <c r="V2120">
        <v>26</v>
      </c>
      <c r="W2120">
        <v>26</v>
      </c>
      <c r="X2120">
        <v>26</v>
      </c>
      <c r="Y2120">
        <v>26</v>
      </c>
      <c r="Z2120">
        <v>26</v>
      </c>
      <c r="AA2120">
        <v>26</v>
      </c>
      <c r="AC2120" s="180" t="str">
        <f t="shared" si="113"/>
        <v>840051-HDGRN-XXL</v>
      </c>
      <c r="AD2120" s="181">
        <f>IF(B2120="NET","",IF(B2120="","",IFERROR(VLOOKUP(AC2120,EAN!$A:$B,2,FALSE),"MANGLER - MÅ OPPDATERE EAN-FANEN")))</f>
        <v>7048652606853</v>
      </c>
      <c r="AE2120" s="180">
        <f t="shared" si="114"/>
        <v>26</v>
      </c>
      <c r="AF2120" s="180">
        <f t="shared" si="115"/>
        <v>26</v>
      </c>
      <c r="AH2120" s="133" t="str">
        <f>IF(B2120="NET","",IFERROR(VLOOKUP(AD2120,'2) Order Form'!$W$9:$W$684,1,FALSE),"Ikke med I order form"))</f>
        <v>Ikke med I order form</v>
      </c>
    </row>
    <row r="2121" spans="1:34" x14ac:dyDescent="0.2">
      <c r="A2121">
        <v>840051</v>
      </c>
      <c r="B2121" t="s">
        <v>2497</v>
      </c>
      <c r="C2121" t="s">
        <v>4226</v>
      </c>
      <c r="D2121" t="s">
        <v>2517</v>
      </c>
      <c r="E2121" t="s">
        <v>2518</v>
      </c>
      <c r="F2121" t="s">
        <v>85</v>
      </c>
      <c r="G2121" t="s">
        <v>401</v>
      </c>
      <c r="H2121">
        <v>4</v>
      </c>
      <c r="I2121">
        <v>4</v>
      </c>
      <c r="J2121">
        <v>4</v>
      </c>
      <c r="K2121">
        <v>4</v>
      </c>
      <c r="L2121">
        <v>4</v>
      </c>
      <c r="M2121">
        <v>4</v>
      </c>
      <c r="N2121">
        <v>4</v>
      </c>
      <c r="O2121">
        <v>4</v>
      </c>
      <c r="P2121">
        <v>4</v>
      </c>
      <c r="Q2121">
        <v>4</v>
      </c>
      <c r="R2121">
        <v>4</v>
      </c>
      <c r="S2121">
        <v>4</v>
      </c>
      <c r="T2121">
        <v>4</v>
      </c>
      <c r="U2121">
        <v>4</v>
      </c>
      <c r="V2121">
        <v>4</v>
      </c>
      <c r="W2121">
        <v>4</v>
      </c>
      <c r="X2121">
        <v>4</v>
      </c>
      <c r="Y2121">
        <v>4</v>
      </c>
      <c r="Z2121">
        <v>4</v>
      </c>
      <c r="AA2121">
        <v>4</v>
      </c>
      <c r="AC2121" s="180" t="str">
        <f t="shared" si="113"/>
        <v>840051-LTRED-SM</v>
      </c>
      <c r="AD2121" s="181">
        <f>IF(B2121="NET","",IF(B2121="","",IFERROR(VLOOKUP(AC2121,EAN!$A:$B,2,FALSE),"MANGLER - MÅ OPPDATERE EAN-FANEN")))</f>
        <v>7048652606884</v>
      </c>
      <c r="AE2121" s="180">
        <f t="shared" si="114"/>
        <v>4</v>
      </c>
      <c r="AF2121" s="180">
        <f t="shared" si="115"/>
        <v>4</v>
      </c>
      <c r="AH2121" s="133" t="str">
        <f>IF(B2121="NET","",IFERROR(VLOOKUP(AD2121,'2) Order Form'!$W$9:$W$684,1,FALSE),"Ikke med I order form"))</f>
        <v>Ikke med I order form</v>
      </c>
    </row>
    <row r="2122" spans="1:34" x14ac:dyDescent="0.2">
      <c r="A2122">
        <v>840051</v>
      </c>
      <c r="B2122" t="s">
        <v>2497</v>
      </c>
      <c r="C2122" t="s">
        <v>4226</v>
      </c>
      <c r="D2122" t="s">
        <v>2519</v>
      </c>
      <c r="E2122" t="s">
        <v>2518</v>
      </c>
      <c r="F2122" t="s">
        <v>86</v>
      </c>
      <c r="G2122" t="s">
        <v>401</v>
      </c>
      <c r="H2122">
        <v>2</v>
      </c>
      <c r="I2122">
        <v>2</v>
      </c>
      <c r="J2122">
        <v>2</v>
      </c>
      <c r="K2122">
        <v>2</v>
      </c>
      <c r="L2122">
        <v>2</v>
      </c>
      <c r="M2122">
        <v>2</v>
      </c>
      <c r="N2122">
        <v>2</v>
      </c>
      <c r="O2122">
        <v>2</v>
      </c>
      <c r="P2122">
        <v>2</v>
      </c>
      <c r="Q2122">
        <v>2</v>
      </c>
      <c r="R2122">
        <v>2</v>
      </c>
      <c r="S2122">
        <v>2</v>
      </c>
      <c r="T2122">
        <v>2</v>
      </c>
      <c r="U2122">
        <v>2</v>
      </c>
      <c r="V2122">
        <v>2</v>
      </c>
      <c r="W2122">
        <v>2</v>
      </c>
      <c r="X2122">
        <v>2</v>
      </c>
      <c r="Y2122">
        <v>2</v>
      </c>
      <c r="Z2122">
        <v>2</v>
      </c>
      <c r="AA2122">
        <v>2</v>
      </c>
      <c r="AC2122" s="180" t="str">
        <f t="shared" si="113"/>
        <v>840051-LTRED-ML</v>
      </c>
      <c r="AD2122" s="181">
        <f>IF(B2122="NET","",IF(B2122="","",IFERROR(VLOOKUP(AC2122,EAN!$A:$B,2,FALSE),"MANGLER - MÅ OPPDATERE EAN-FANEN")))</f>
        <v>7048652606877</v>
      </c>
      <c r="AE2122" s="180">
        <f t="shared" si="114"/>
        <v>2</v>
      </c>
      <c r="AF2122" s="180">
        <f t="shared" si="115"/>
        <v>2</v>
      </c>
      <c r="AH2122" s="133" t="str">
        <f>IF(B2122="NET","",IFERROR(VLOOKUP(AD2122,'2) Order Form'!$W$9:$W$684,1,FALSE),"Ikke med I order form"))</f>
        <v>Ikke med I order form</v>
      </c>
    </row>
    <row r="2123" spans="1:34" x14ac:dyDescent="0.2">
      <c r="A2123">
        <v>840051</v>
      </c>
      <c r="B2123" t="s">
        <v>2497</v>
      </c>
      <c r="C2123" t="s">
        <v>4226</v>
      </c>
      <c r="D2123" t="s">
        <v>2520</v>
      </c>
      <c r="E2123" t="s">
        <v>2518</v>
      </c>
      <c r="F2123" t="s">
        <v>87</v>
      </c>
      <c r="G2123" t="s">
        <v>401</v>
      </c>
      <c r="H2123">
        <v>21</v>
      </c>
      <c r="I2123">
        <v>21</v>
      </c>
      <c r="J2123">
        <v>21</v>
      </c>
      <c r="K2123">
        <v>21</v>
      </c>
      <c r="L2123">
        <v>21</v>
      </c>
      <c r="M2123">
        <v>21</v>
      </c>
      <c r="N2123">
        <v>21</v>
      </c>
      <c r="O2123">
        <v>21</v>
      </c>
      <c r="P2123">
        <v>21</v>
      </c>
      <c r="Q2123">
        <v>21</v>
      </c>
      <c r="R2123">
        <v>21</v>
      </c>
      <c r="S2123">
        <v>21</v>
      </c>
      <c r="T2123">
        <v>21</v>
      </c>
      <c r="U2123">
        <v>21</v>
      </c>
      <c r="V2123">
        <v>21</v>
      </c>
      <c r="W2123">
        <v>21</v>
      </c>
      <c r="X2123">
        <v>21</v>
      </c>
      <c r="Y2123">
        <v>21</v>
      </c>
      <c r="Z2123">
        <v>21</v>
      </c>
      <c r="AA2123">
        <v>21</v>
      </c>
      <c r="AC2123" s="180" t="str">
        <f t="shared" si="113"/>
        <v>840051-LTRED-LXL</v>
      </c>
      <c r="AD2123" s="181">
        <f>IF(B2123="NET","",IF(B2123="","",IFERROR(VLOOKUP(AC2123,EAN!$A:$B,2,FALSE),"MANGLER - MÅ OPPDATERE EAN-FANEN")))</f>
        <v>7048652606860</v>
      </c>
      <c r="AE2123" s="180">
        <f t="shared" si="114"/>
        <v>21</v>
      </c>
      <c r="AF2123" s="180">
        <f t="shared" si="115"/>
        <v>21</v>
      </c>
      <c r="AH2123" s="133" t="str">
        <f>IF(B2123="NET","",IFERROR(VLOOKUP(AD2123,'2) Order Form'!$W$9:$W$684,1,FALSE),"Ikke med I order form"))</f>
        <v>Ikke med I order form</v>
      </c>
    </row>
    <row r="2124" spans="1:34" x14ac:dyDescent="0.2">
      <c r="A2124">
        <v>840051</v>
      </c>
      <c r="B2124" t="s">
        <v>2497</v>
      </c>
      <c r="C2124" t="s">
        <v>4226</v>
      </c>
      <c r="D2124" t="s">
        <v>2521</v>
      </c>
      <c r="E2124" t="s">
        <v>2518</v>
      </c>
      <c r="F2124" t="s">
        <v>2462</v>
      </c>
      <c r="G2124" t="s">
        <v>401</v>
      </c>
      <c r="H2124">
        <v>38</v>
      </c>
      <c r="I2124">
        <v>38</v>
      </c>
      <c r="J2124">
        <v>38</v>
      </c>
      <c r="K2124">
        <v>38</v>
      </c>
      <c r="L2124">
        <v>38</v>
      </c>
      <c r="M2124">
        <v>38</v>
      </c>
      <c r="N2124">
        <v>38</v>
      </c>
      <c r="O2124">
        <v>38</v>
      </c>
      <c r="P2124">
        <v>38</v>
      </c>
      <c r="Q2124">
        <v>38</v>
      </c>
      <c r="R2124">
        <v>38</v>
      </c>
      <c r="S2124">
        <v>38</v>
      </c>
      <c r="T2124">
        <v>38</v>
      </c>
      <c r="U2124">
        <v>38</v>
      </c>
      <c r="V2124">
        <v>38</v>
      </c>
      <c r="W2124">
        <v>38</v>
      </c>
      <c r="X2124">
        <v>38</v>
      </c>
      <c r="Y2124">
        <v>38</v>
      </c>
      <c r="Z2124">
        <v>38</v>
      </c>
      <c r="AA2124">
        <v>38</v>
      </c>
      <c r="AC2124" s="180" t="str">
        <f t="shared" si="113"/>
        <v>840051-LTRED-XXL</v>
      </c>
      <c r="AD2124" s="181">
        <f>IF(B2124="NET","",IF(B2124="","",IFERROR(VLOOKUP(AC2124,EAN!$A:$B,2,FALSE),"MANGLER - MÅ OPPDATERE EAN-FANEN")))</f>
        <v>7048652606891</v>
      </c>
      <c r="AE2124" s="180">
        <f t="shared" si="114"/>
        <v>38</v>
      </c>
      <c r="AF2124" s="180">
        <f t="shared" si="115"/>
        <v>38</v>
      </c>
      <c r="AH2124" s="133" t="str">
        <f>IF(B2124="NET","",IFERROR(VLOOKUP(AD2124,'2) Order Form'!$W$9:$W$684,1,FALSE),"Ikke med I order form"))</f>
        <v>Ikke med I order form</v>
      </c>
    </row>
    <row r="2125" spans="1:34" x14ac:dyDescent="0.2">
      <c r="A2125">
        <v>840051</v>
      </c>
      <c r="B2125" t="s">
        <v>2497</v>
      </c>
      <c r="C2125" t="s">
        <v>4226</v>
      </c>
      <c r="D2125" t="s">
        <v>2463</v>
      </c>
      <c r="E2125" t="s">
        <v>2401</v>
      </c>
      <c r="F2125" t="s">
        <v>2462</v>
      </c>
      <c r="G2125" t="s">
        <v>128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C2125" s="180" t="str">
        <f t="shared" si="113"/>
        <v>840051-MBBLU-XXL</v>
      </c>
      <c r="AD2125" s="181">
        <f>IF(B2125="NET","",IF(B2125="","",IFERROR(VLOOKUP(AC2125,EAN!$A:$B,2,FALSE),"MANGLER - MÅ OPPDATERE EAN-FANEN")))</f>
        <v>7048652713889</v>
      </c>
      <c r="AE2125" s="180">
        <f t="shared" si="114"/>
        <v>0</v>
      </c>
      <c r="AF2125" s="180">
        <f t="shared" si="115"/>
        <v>0</v>
      </c>
      <c r="AH2125" s="133" t="str">
        <f>IF(B2125="NET","",IFERROR(VLOOKUP(AD2125,'2) Order Form'!$W$9:$W$684,1,FALSE),"Ikke med I order form"))</f>
        <v>Ikke med I order form</v>
      </c>
    </row>
    <row r="2126" spans="1:34" x14ac:dyDescent="0.2">
      <c r="A2126">
        <v>840051</v>
      </c>
      <c r="B2126" t="s">
        <v>2497</v>
      </c>
      <c r="C2126" t="s">
        <v>4226</v>
      </c>
      <c r="D2126" t="s">
        <v>2400</v>
      </c>
      <c r="E2126" t="s">
        <v>2401</v>
      </c>
      <c r="F2126" t="s">
        <v>85</v>
      </c>
      <c r="G2126" t="s">
        <v>128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C2126" s="180" t="str">
        <f t="shared" si="113"/>
        <v>840051-MBBLU-SM</v>
      </c>
      <c r="AD2126" s="181">
        <f>IF(B2126="NET","",IF(B2126="","",IFERROR(VLOOKUP(AC2126,EAN!$A:$B,2,FALSE),"MANGLER - MÅ OPPDATERE EAN-FANEN")))</f>
        <v>7048652713872</v>
      </c>
      <c r="AE2126" s="180">
        <f t="shared" si="114"/>
        <v>0</v>
      </c>
      <c r="AF2126" s="180">
        <f t="shared" si="115"/>
        <v>0</v>
      </c>
      <c r="AH2126" s="133" t="str">
        <f>IF(B2126="NET","",IFERROR(VLOOKUP(AD2126,'2) Order Form'!$W$9:$W$684,1,FALSE),"Ikke med I order form"))</f>
        <v>Ikke med I order form</v>
      </c>
    </row>
    <row r="2127" spans="1:34" x14ac:dyDescent="0.2">
      <c r="A2127">
        <v>840051</v>
      </c>
      <c r="B2127" t="s">
        <v>2497</v>
      </c>
      <c r="C2127" t="s">
        <v>4226</v>
      </c>
      <c r="D2127" t="s">
        <v>2402</v>
      </c>
      <c r="E2127" t="s">
        <v>2401</v>
      </c>
      <c r="F2127" t="s">
        <v>86</v>
      </c>
      <c r="G2127" t="s">
        <v>128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C2127" s="180" t="str">
        <f t="shared" si="113"/>
        <v>840051-MBBLU-ML</v>
      </c>
      <c r="AD2127" s="181">
        <f>IF(B2127="NET","",IF(B2127="","",IFERROR(VLOOKUP(AC2127,EAN!$A:$B,2,FALSE),"MANGLER - MÅ OPPDATERE EAN-FANEN")))</f>
        <v>7048652713865</v>
      </c>
      <c r="AE2127" s="180">
        <f t="shared" si="114"/>
        <v>0</v>
      </c>
      <c r="AF2127" s="180">
        <f t="shared" si="115"/>
        <v>0</v>
      </c>
      <c r="AH2127" s="133" t="str">
        <f>IF(B2127="NET","",IFERROR(VLOOKUP(AD2127,'2) Order Form'!$W$9:$W$684,1,FALSE),"Ikke med I order form"))</f>
        <v>Ikke med I order form</v>
      </c>
    </row>
    <row r="2128" spans="1:34" x14ac:dyDescent="0.2">
      <c r="A2128">
        <v>840051</v>
      </c>
      <c r="B2128" t="s">
        <v>2497</v>
      </c>
      <c r="C2128" t="s">
        <v>4226</v>
      </c>
      <c r="D2128" t="s">
        <v>2403</v>
      </c>
      <c r="E2128" t="s">
        <v>2401</v>
      </c>
      <c r="F2128" t="s">
        <v>87</v>
      </c>
      <c r="G2128" t="s">
        <v>128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C2128" s="180" t="str">
        <f t="shared" si="113"/>
        <v>840051-MBBLU-LXL</v>
      </c>
      <c r="AD2128" s="181">
        <f>IF(B2128="NET","",IF(B2128="","",IFERROR(VLOOKUP(AC2128,EAN!$A:$B,2,FALSE),"MANGLER - MÅ OPPDATERE EAN-FANEN")))</f>
        <v>7048652713858</v>
      </c>
      <c r="AE2128" s="180">
        <f t="shared" si="114"/>
        <v>0</v>
      </c>
      <c r="AF2128" s="180">
        <f t="shared" si="115"/>
        <v>0</v>
      </c>
      <c r="AH2128" s="133" t="str">
        <f>IF(B2128="NET","",IFERROR(VLOOKUP(AD2128,'2) Order Form'!$W$9:$W$684,1,FALSE),"Ikke med I order form"))</f>
        <v>Ikke med I order form</v>
      </c>
    </row>
    <row r="2129" spans="1:34" x14ac:dyDescent="0.2">
      <c r="A2129">
        <v>840051</v>
      </c>
      <c r="B2129" t="s">
        <v>2497</v>
      </c>
      <c r="C2129" t="s">
        <v>4226</v>
      </c>
      <c r="D2129" t="s">
        <v>2464</v>
      </c>
      <c r="E2129" t="s">
        <v>2465</v>
      </c>
      <c r="F2129" t="s">
        <v>85</v>
      </c>
      <c r="G2129" t="s">
        <v>401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C2129" s="180" t="str">
        <f t="shared" si="113"/>
        <v>840051-MBBTA-SM</v>
      </c>
      <c r="AD2129" s="181">
        <f>IF(B2129="NET","",IF(B2129="","",IFERROR(VLOOKUP(AC2129,EAN!$A:$B,2,FALSE),"MANGLER - MÅ OPPDATERE EAN-FANEN")))</f>
        <v>7048652186089</v>
      </c>
      <c r="AE2129" s="180">
        <f t="shared" si="114"/>
        <v>0</v>
      </c>
      <c r="AF2129" s="180">
        <f t="shared" si="115"/>
        <v>0</v>
      </c>
      <c r="AH2129" s="133" t="str">
        <f>IF(B2129="NET","",IFERROR(VLOOKUP(AD2129,'2) Order Form'!$W$9:$W$684,1,FALSE),"Ikke med I order form"))</f>
        <v>Ikke med I order form</v>
      </c>
    </row>
    <row r="2130" spans="1:34" x14ac:dyDescent="0.2">
      <c r="A2130">
        <v>840051</v>
      </c>
      <c r="B2130" t="s">
        <v>2497</v>
      </c>
      <c r="C2130" t="s">
        <v>4226</v>
      </c>
      <c r="D2130" t="s">
        <v>2466</v>
      </c>
      <c r="E2130" t="s">
        <v>2465</v>
      </c>
      <c r="F2130" t="s">
        <v>86</v>
      </c>
      <c r="G2130" t="s">
        <v>401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C2130" s="180" t="str">
        <f t="shared" si="113"/>
        <v>840051-MBBTA-ML</v>
      </c>
      <c r="AD2130" s="181">
        <f>IF(B2130="NET","",IF(B2130="","",IFERROR(VLOOKUP(AC2130,EAN!$A:$B,2,FALSE),"MANGLER - MÅ OPPDATERE EAN-FANEN")))</f>
        <v>7048652186072</v>
      </c>
      <c r="AE2130" s="180">
        <f t="shared" si="114"/>
        <v>0</v>
      </c>
      <c r="AF2130" s="180">
        <f t="shared" si="115"/>
        <v>0</v>
      </c>
      <c r="AH2130" s="133" t="str">
        <f>IF(B2130="NET","",IFERROR(VLOOKUP(AD2130,'2) Order Form'!$W$9:$W$684,1,FALSE),"Ikke med I order form"))</f>
        <v>Ikke med I order form</v>
      </c>
    </row>
    <row r="2131" spans="1:34" x14ac:dyDescent="0.2">
      <c r="A2131">
        <v>840051</v>
      </c>
      <c r="B2131" t="s">
        <v>2497</v>
      </c>
      <c r="C2131" t="s">
        <v>4226</v>
      </c>
      <c r="D2131" t="s">
        <v>2467</v>
      </c>
      <c r="E2131" t="s">
        <v>2465</v>
      </c>
      <c r="F2131" t="s">
        <v>87</v>
      </c>
      <c r="G2131" t="s">
        <v>401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C2131" s="180" t="str">
        <f t="shared" si="113"/>
        <v>840051-MBBTA-LXL</v>
      </c>
      <c r="AD2131" s="181">
        <f>IF(B2131="NET","",IF(B2131="","",IFERROR(VLOOKUP(AC2131,EAN!$A:$B,2,FALSE),"MANGLER - MÅ OPPDATERE EAN-FANEN")))</f>
        <v>7048652186065</v>
      </c>
      <c r="AE2131" s="180">
        <f t="shared" si="114"/>
        <v>0</v>
      </c>
      <c r="AF2131" s="180">
        <f t="shared" si="115"/>
        <v>0</v>
      </c>
      <c r="AH2131" s="133" t="str">
        <f>IF(B2131="NET","",IFERROR(VLOOKUP(AD2131,'2) Order Form'!$W$9:$W$684,1,FALSE),"Ikke med I order form"))</f>
        <v>Ikke med I order form</v>
      </c>
    </row>
    <row r="2132" spans="1:34" x14ac:dyDescent="0.2">
      <c r="A2132">
        <v>840051</v>
      </c>
      <c r="B2132" t="s">
        <v>2497</v>
      </c>
      <c r="C2132" t="s">
        <v>4226</v>
      </c>
      <c r="D2132" t="s">
        <v>2522</v>
      </c>
      <c r="E2132" t="s">
        <v>609</v>
      </c>
      <c r="F2132" t="s">
        <v>2462</v>
      </c>
      <c r="G2132" t="s">
        <v>128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C2132" s="180" t="str">
        <f t="shared" si="113"/>
        <v>840051-MCHOR-XXL</v>
      </c>
      <c r="AD2132" s="181">
        <f>IF(B2132="NET","",IF(B2132="","",IFERROR(VLOOKUP(AC2132,EAN!$A:$B,2,FALSE),"MANGLER - MÅ OPPDATERE EAN-FANEN")))</f>
        <v>7048652713926</v>
      </c>
      <c r="AE2132" s="180">
        <f t="shared" si="114"/>
        <v>0</v>
      </c>
      <c r="AF2132" s="180">
        <f t="shared" si="115"/>
        <v>0</v>
      </c>
      <c r="AH2132" s="133" t="str">
        <f>IF(B2132="NET","",IFERROR(VLOOKUP(AD2132,'2) Order Form'!$W$9:$W$684,1,FALSE),"Ikke med I order form"))</f>
        <v>Ikke med I order form</v>
      </c>
    </row>
    <row r="2133" spans="1:34" x14ac:dyDescent="0.2">
      <c r="A2133">
        <v>840051</v>
      </c>
      <c r="B2133" t="s">
        <v>2497</v>
      </c>
      <c r="C2133" t="s">
        <v>4226</v>
      </c>
      <c r="D2133" t="s">
        <v>2523</v>
      </c>
      <c r="E2133" t="s">
        <v>609</v>
      </c>
      <c r="F2133" t="s">
        <v>85</v>
      </c>
      <c r="G2133" t="s">
        <v>128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C2133" s="180" t="str">
        <f t="shared" si="113"/>
        <v>840051-MCHOR-SM</v>
      </c>
      <c r="AD2133" s="181">
        <f>IF(B2133="NET","",IF(B2133="","",IFERROR(VLOOKUP(AC2133,EAN!$A:$B,2,FALSE),"MANGLER - MÅ OPPDATERE EAN-FANEN")))</f>
        <v>7048652713919</v>
      </c>
      <c r="AE2133" s="180">
        <f t="shared" si="114"/>
        <v>0</v>
      </c>
      <c r="AF2133" s="180">
        <f t="shared" si="115"/>
        <v>0</v>
      </c>
      <c r="AH2133" s="133" t="str">
        <f>IF(B2133="NET","",IFERROR(VLOOKUP(AD2133,'2) Order Form'!$W$9:$W$684,1,FALSE),"Ikke med I order form"))</f>
        <v>Ikke med I order form</v>
      </c>
    </row>
    <row r="2134" spans="1:34" x14ac:dyDescent="0.2">
      <c r="A2134">
        <v>840051</v>
      </c>
      <c r="B2134" t="s">
        <v>2497</v>
      </c>
      <c r="C2134" t="s">
        <v>4226</v>
      </c>
      <c r="D2134" t="s">
        <v>864</v>
      </c>
      <c r="E2134" t="s">
        <v>609</v>
      </c>
      <c r="F2134" t="s">
        <v>86</v>
      </c>
      <c r="G2134" t="s">
        <v>128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C2134" s="180" t="str">
        <f t="shared" si="113"/>
        <v>840051-MCHOR-ML</v>
      </c>
      <c r="AD2134" s="181">
        <f>IF(B2134="NET","",IF(B2134="","",IFERROR(VLOOKUP(AC2134,EAN!$A:$B,2,FALSE),"MANGLER - MÅ OPPDATERE EAN-FANEN")))</f>
        <v>7048652713902</v>
      </c>
      <c r="AE2134" s="180">
        <f t="shared" si="114"/>
        <v>0</v>
      </c>
      <c r="AF2134" s="180">
        <f t="shared" si="115"/>
        <v>0</v>
      </c>
      <c r="AH2134" s="133" t="str">
        <f>IF(B2134="NET","",IFERROR(VLOOKUP(AD2134,'2) Order Form'!$W$9:$W$684,1,FALSE),"Ikke med I order form"))</f>
        <v>Ikke med I order form</v>
      </c>
    </row>
    <row r="2135" spans="1:34" x14ac:dyDescent="0.2">
      <c r="A2135">
        <v>840051</v>
      </c>
      <c r="B2135" t="s">
        <v>2497</v>
      </c>
      <c r="C2135" t="s">
        <v>4226</v>
      </c>
      <c r="D2135" t="s">
        <v>2524</v>
      </c>
      <c r="E2135" t="s">
        <v>609</v>
      </c>
      <c r="F2135" t="s">
        <v>87</v>
      </c>
      <c r="G2135" t="s">
        <v>128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C2135" s="180" t="str">
        <f t="shared" si="113"/>
        <v>840051-MCHOR-LXL</v>
      </c>
      <c r="AD2135" s="181">
        <f>IF(B2135="NET","",IF(B2135="","",IFERROR(VLOOKUP(AC2135,EAN!$A:$B,2,FALSE),"MANGLER - MÅ OPPDATERE EAN-FANEN")))</f>
        <v>7048652713896</v>
      </c>
      <c r="AE2135" s="180">
        <f t="shared" si="114"/>
        <v>0</v>
      </c>
      <c r="AF2135" s="180">
        <f t="shared" si="115"/>
        <v>0</v>
      </c>
      <c r="AH2135" s="133" t="str">
        <f>IF(B2135="NET","",IFERROR(VLOOKUP(AD2135,'2) Order Form'!$W$9:$W$684,1,FALSE),"Ikke med I order form"))</f>
        <v>Ikke med I order form</v>
      </c>
    </row>
    <row r="2136" spans="1:34" x14ac:dyDescent="0.2">
      <c r="A2136">
        <v>840051</v>
      </c>
      <c r="B2136" t="s">
        <v>2497</v>
      </c>
      <c r="C2136" t="s">
        <v>4226</v>
      </c>
      <c r="D2136" t="s">
        <v>2525</v>
      </c>
      <c r="E2136" t="s">
        <v>2526</v>
      </c>
      <c r="F2136" t="s">
        <v>85</v>
      </c>
      <c r="G2136" t="s">
        <v>401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C2136" s="180" t="str">
        <f t="shared" si="113"/>
        <v>840051-MCOBC-SM</v>
      </c>
      <c r="AD2136" s="181">
        <f>IF(B2136="NET","",IF(B2136="","",IFERROR(VLOOKUP(AC2136,EAN!$A:$B,2,FALSE),"MANGLER - MÅ OPPDATERE EAN-FANEN")))</f>
        <v>7048652186119</v>
      </c>
      <c r="AE2136" s="180">
        <f t="shared" si="114"/>
        <v>0</v>
      </c>
      <c r="AF2136" s="180">
        <f t="shared" si="115"/>
        <v>0</v>
      </c>
      <c r="AH2136" s="133" t="str">
        <f>IF(B2136="NET","",IFERROR(VLOOKUP(AD2136,'2) Order Form'!$W$9:$W$684,1,FALSE),"Ikke med I order form"))</f>
        <v>Ikke med I order form</v>
      </c>
    </row>
    <row r="2137" spans="1:34" x14ac:dyDescent="0.2">
      <c r="A2137">
        <v>840051</v>
      </c>
      <c r="B2137" t="s">
        <v>2497</v>
      </c>
      <c r="C2137" t="s">
        <v>4226</v>
      </c>
      <c r="D2137" t="s">
        <v>2527</v>
      </c>
      <c r="E2137" t="s">
        <v>2526</v>
      </c>
      <c r="F2137" t="s">
        <v>86</v>
      </c>
      <c r="G2137" t="s">
        <v>401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C2137" s="180" t="str">
        <f t="shared" si="113"/>
        <v>840051-MCOBC-ML</v>
      </c>
      <c r="AD2137" s="181">
        <f>IF(B2137="NET","",IF(B2137="","",IFERROR(VLOOKUP(AC2137,EAN!$A:$B,2,FALSE),"MANGLER - MÅ OPPDATERE EAN-FANEN")))</f>
        <v>7048652186102</v>
      </c>
      <c r="AE2137" s="180">
        <f t="shared" si="114"/>
        <v>0</v>
      </c>
      <c r="AF2137" s="180">
        <f t="shared" si="115"/>
        <v>0</v>
      </c>
      <c r="AH2137" s="133" t="str">
        <f>IF(B2137="NET","",IFERROR(VLOOKUP(AD2137,'2) Order Form'!$W$9:$W$684,1,FALSE),"Ikke med I order form"))</f>
        <v>Ikke med I order form</v>
      </c>
    </row>
    <row r="2138" spans="1:34" x14ac:dyDescent="0.2">
      <c r="A2138">
        <v>840051</v>
      </c>
      <c r="B2138" t="s">
        <v>2497</v>
      </c>
      <c r="C2138" t="s">
        <v>4226</v>
      </c>
      <c r="D2138" t="s">
        <v>2528</v>
      </c>
      <c r="E2138" t="s">
        <v>2526</v>
      </c>
      <c r="F2138" t="s">
        <v>87</v>
      </c>
      <c r="G2138" t="s">
        <v>401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C2138" s="180" t="str">
        <f t="shared" ref="AC2138:AC2201" si="116">CONCATENATE(A2138,"-",D2138)</f>
        <v>840051-MCOBC-LXL</v>
      </c>
      <c r="AD2138" s="181">
        <f>IF(B2138="NET","",IF(B2138="","",IFERROR(VLOOKUP(AC2138,EAN!$A:$B,2,FALSE),"MANGLER - MÅ OPPDATERE EAN-FANEN")))</f>
        <v>7048652186096</v>
      </c>
      <c r="AE2138" s="180">
        <f t="shared" si="114"/>
        <v>0</v>
      </c>
      <c r="AF2138" s="180">
        <f t="shared" si="115"/>
        <v>0</v>
      </c>
      <c r="AH2138" s="133" t="str">
        <f>IF(B2138="NET","",IFERROR(VLOOKUP(AD2138,'2) Order Form'!$W$9:$W$684,1,FALSE),"Ikke med I order form"))</f>
        <v>Ikke med I order form</v>
      </c>
    </row>
    <row r="2139" spans="1:34" x14ac:dyDescent="0.2">
      <c r="A2139">
        <v>840051</v>
      </c>
      <c r="B2139" t="s">
        <v>2497</v>
      </c>
      <c r="C2139" t="s">
        <v>4226</v>
      </c>
      <c r="D2139" t="s">
        <v>2529</v>
      </c>
      <c r="E2139" t="s">
        <v>2530</v>
      </c>
      <c r="F2139" t="s">
        <v>85</v>
      </c>
      <c r="G2139" t="s">
        <v>401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C2139" s="180" t="str">
        <f t="shared" si="116"/>
        <v>840051-MDFMB-SM</v>
      </c>
      <c r="AD2139" s="181">
        <f>IF(B2139="NET","",IF(B2139="","",IFERROR(VLOOKUP(AC2139,EAN!$A:$B,2,FALSE),"MANGLER - MÅ OPPDATERE EAN-FANEN")))</f>
        <v>7048652186140</v>
      </c>
      <c r="AE2139" s="180">
        <f t="shared" si="114"/>
        <v>0</v>
      </c>
      <c r="AF2139" s="180">
        <f t="shared" si="115"/>
        <v>0</v>
      </c>
      <c r="AH2139" s="133" t="str">
        <f>IF(B2139="NET","",IFERROR(VLOOKUP(AD2139,'2) Order Form'!$W$9:$W$684,1,FALSE),"Ikke med I order form"))</f>
        <v>Ikke med I order form</v>
      </c>
    </row>
    <row r="2140" spans="1:34" x14ac:dyDescent="0.2">
      <c r="A2140">
        <v>840051</v>
      </c>
      <c r="B2140" t="s">
        <v>2497</v>
      </c>
      <c r="C2140" t="s">
        <v>4226</v>
      </c>
      <c r="D2140" t="s">
        <v>2531</v>
      </c>
      <c r="E2140" t="s">
        <v>2530</v>
      </c>
      <c r="F2140" t="s">
        <v>86</v>
      </c>
      <c r="G2140" t="s">
        <v>401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C2140" s="180" t="str">
        <f t="shared" si="116"/>
        <v>840051-MDFMB-ML</v>
      </c>
      <c r="AD2140" s="181">
        <f>IF(B2140="NET","",IF(B2140="","",IFERROR(VLOOKUP(AC2140,EAN!$A:$B,2,FALSE),"MANGLER - MÅ OPPDATERE EAN-FANEN")))</f>
        <v>7048652186133</v>
      </c>
      <c r="AE2140" s="180">
        <f t="shared" si="114"/>
        <v>0</v>
      </c>
      <c r="AF2140" s="180">
        <f t="shared" si="115"/>
        <v>0</v>
      </c>
      <c r="AH2140" s="133" t="str">
        <f>IF(B2140="NET","",IFERROR(VLOOKUP(AD2140,'2) Order Form'!$W$9:$W$684,1,FALSE),"Ikke med I order form"))</f>
        <v>Ikke med I order form</v>
      </c>
    </row>
    <row r="2141" spans="1:34" x14ac:dyDescent="0.2">
      <c r="A2141">
        <v>840051</v>
      </c>
      <c r="B2141" t="s">
        <v>2497</v>
      </c>
      <c r="C2141" t="s">
        <v>4226</v>
      </c>
      <c r="D2141" t="s">
        <v>2532</v>
      </c>
      <c r="E2141" t="s">
        <v>2530</v>
      </c>
      <c r="F2141" t="s">
        <v>87</v>
      </c>
      <c r="G2141" t="s">
        <v>401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C2141" s="180" t="str">
        <f t="shared" si="116"/>
        <v>840051-MDFMB-LXL</v>
      </c>
      <c r="AD2141" s="181">
        <f>IF(B2141="NET","",IF(B2141="","",IFERROR(VLOOKUP(AC2141,EAN!$A:$B,2,FALSE),"MANGLER - MÅ OPPDATERE EAN-FANEN")))</f>
        <v>7048652186126</v>
      </c>
      <c r="AE2141" s="180">
        <f t="shared" si="114"/>
        <v>0</v>
      </c>
      <c r="AF2141" s="180">
        <f t="shared" si="115"/>
        <v>0</v>
      </c>
      <c r="AH2141" s="133" t="str">
        <f>IF(B2141="NET","",IFERROR(VLOOKUP(AD2141,'2) Order Form'!$W$9:$W$684,1,FALSE),"Ikke med I order form"))</f>
        <v>Ikke med I order form</v>
      </c>
    </row>
    <row r="2142" spans="1:34" x14ac:dyDescent="0.2">
      <c r="A2142">
        <v>840051</v>
      </c>
      <c r="B2142" t="s">
        <v>2497</v>
      </c>
      <c r="C2142" t="s">
        <v>4226</v>
      </c>
      <c r="D2142" t="s">
        <v>2449</v>
      </c>
      <c r="E2142" t="s">
        <v>2450</v>
      </c>
      <c r="F2142" t="s">
        <v>85</v>
      </c>
      <c r="G2142" t="s">
        <v>401</v>
      </c>
      <c r="H2142">
        <v>3</v>
      </c>
      <c r="I2142">
        <v>3</v>
      </c>
      <c r="J2142">
        <v>3</v>
      </c>
      <c r="K2142">
        <v>3</v>
      </c>
      <c r="L2142">
        <v>3</v>
      </c>
      <c r="M2142">
        <v>3</v>
      </c>
      <c r="N2142">
        <v>3</v>
      </c>
      <c r="O2142">
        <v>3</v>
      </c>
      <c r="P2142">
        <v>3</v>
      </c>
      <c r="Q2142">
        <v>3</v>
      </c>
      <c r="R2142">
        <v>3</v>
      </c>
      <c r="S2142">
        <v>3</v>
      </c>
      <c r="T2142">
        <v>3</v>
      </c>
      <c r="U2142">
        <v>3</v>
      </c>
      <c r="V2142">
        <v>3</v>
      </c>
      <c r="W2142">
        <v>3</v>
      </c>
      <c r="X2142">
        <v>3</v>
      </c>
      <c r="Y2142">
        <v>3</v>
      </c>
      <c r="Z2142">
        <v>3</v>
      </c>
      <c r="AA2142">
        <v>3</v>
      </c>
      <c r="AC2142" s="180" t="str">
        <f t="shared" si="116"/>
        <v>840051-MFORE-SM</v>
      </c>
      <c r="AD2142" s="181">
        <f>IF(B2142="NET","",IF(B2142="","",IFERROR(VLOOKUP(AC2142,EAN!$A:$B,2,FALSE),"MANGLER - MÅ OPPDATERE EAN-FANEN")))</f>
        <v>7048652606921</v>
      </c>
      <c r="AE2142" s="180">
        <f t="shared" si="114"/>
        <v>3</v>
      </c>
      <c r="AF2142" s="180">
        <f t="shared" si="115"/>
        <v>3</v>
      </c>
      <c r="AH2142" s="133" t="str">
        <f>IF(B2142="NET","",IFERROR(VLOOKUP(AD2142,'2) Order Form'!$W$9:$W$684,1,FALSE),"Ikke med I order form"))</f>
        <v>Ikke med I order form</v>
      </c>
    </row>
    <row r="2143" spans="1:34" x14ac:dyDescent="0.2">
      <c r="A2143">
        <v>840051</v>
      </c>
      <c r="B2143" t="s">
        <v>2497</v>
      </c>
      <c r="C2143" t="s">
        <v>4226</v>
      </c>
      <c r="D2143" t="s">
        <v>2451</v>
      </c>
      <c r="E2143" t="s">
        <v>2450</v>
      </c>
      <c r="F2143" t="s">
        <v>86</v>
      </c>
      <c r="G2143" t="s">
        <v>401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C2143" s="180" t="str">
        <f t="shared" si="116"/>
        <v>840051-MFORE-ML</v>
      </c>
      <c r="AD2143" s="181">
        <f>IF(B2143="NET","",IF(B2143="","",IFERROR(VLOOKUP(AC2143,EAN!$A:$B,2,FALSE),"MANGLER - MÅ OPPDATERE EAN-FANEN")))</f>
        <v>7048652606914</v>
      </c>
      <c r="AE2143" s="180">
        <f t="shared" si="114"/>
        <v>0</v>
      </c>
      <c r="AF2143" s="180">
        <f t="shared" si="115"/>
        <v>0</v>
      </c>
      <c r="AH2143" s="133" t="str">
        <f>IF(B2143="NET","",IFERROR(VLOOKUP(AD2143,'2) Order Form'!$W$9:$W$684,1,FALSE),"Ikke med I order form"))</f>
        <v>Ikke med I order form</v>
      </c>
    </row>
    <row r="2144" spans="1:34" x14ac:dyDescent="0.2">
      <c r="A2144">
        <v>840051</v>
      </c>
      <c r="B2144" t="s">
        <v>2497</v>
      </c>
      <c r="C2144" t="s">
        <v>4226</v>
      </c>
      <c r="D2144" t="s">
        <v>2477</v>
      </c>
      <c r="E2144" t="s">
        <v>2450</v>
      </c>
      <c r="F2144" t="s">
        <v>87</v>
      </c>
      <c r="G2144" t="s">
        <v>401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C2144" s="180" t="str">
        <f t="shared" si="116"/>
        <v>840051-MFORE-LXL</v>
      </c>
      <c r="AD2144" s="181">
        <f>IF(B2144="NET","",IF(B2144="","",IFERROR(VLOOKUP(AC2144,EAN!$A:$B,2,FALSE),"MANGLER - MÅ OPPDATERE EAN-FANEN")))</f>
        <v>7048652606907</v>
      </c>
      <c r="AE2144" s="180">
        <f t="shared" si="114"/>
        <v>0</v>
      </c>
      <c r="AF2144" s="180">
        <f t="shared" si="115"/>
        <v>0</v>
      </c>
      <c r="AH2144" s="133" t="str">
        <f>IF(B2144="NET","",IFERROR(VLOOKUP(AD2144,'2) Order Form'!$W$9:$W$684,1,FALSE),"Ikke med I order form"))</f>
        <v>Ikke med I order form</v>
      </c>
    </row>
    <row r="2145" spans="1:34" x14ac:dyDescent="0.2">
      <c r="A2145">
        <v>840051</v>
      </c>
      <c r="B2145" t="s">
        <v>2497</v>
      </c>
      <c r="C2145" t="s">
        <v>4226</v>
      </c>
      <c r="D2145" t="s">
        <v>2476</v>
      </c>
      <c r="E2145" t="s">
        <v>2450</v>
      </c>
      <c r="F2145" t="s">
        <v>2462</v>
      </c>
      <c r="G2145" t="s">
        <v>401</v>
      </c>
      <c r="H2145">
        <v>43</v>
      </c>
      <c r="I2145">
        <v>43</v>
      </c>
      <c r="J2145">
        <v>43</v>
      </c>
      <c r="K2145">
        <v>43</v>
      </c>
      <c r="L2145">
        <v>43</v>
      </c>
      <c r="M2145">
        <v>43</v>
      </c>
      <c r="N2145">
        <v>43</v>
      </c>
      <c r="O2145">
        <v>43</v>
      </c>
      <c r="P2145">
        <v>43</v>
      </c>
      <c r="Q2145">
        <v>43</v>
      </c>
      <c r="R2145">
        <v>43</v>
      </c>
      <c r="S2145">
        <v>43</v>
      </c>
      <c r="T2145">
        <v>43</v>
      </c>
      <c r="U2145">
        <v>43</v>
      </c>
      <c r="V2145">
        <v>43</v>
      </c>
      <c r="W2145">
        <v>43</v>
      </c>
      <c r="X2145">
        <v>43</v>
      </c>
      <c r="Y2145">
        <v>43</v>
      </c>
      <c r="Z2145">
        <v>43</v>
      </c>
      <c r="AA2145">
        <v>43</v>
      </c>
      <c r="AC2145" s="180" t="str">
        <f t="shared" si="116"/>
        <v>840051-MFORE-XXL</v>
      </c>
      <c r="AD2145" s="181">
        <f>IF(B2145="NET","",IF(B2145="","",IFERROR(VLOOKUP(AC2145,EAN!$A:$B,2,FALSE),"MANGLER - MÅ OPPDATERE EAN-FANEN")))</f>
        <v>7048652606938</v>
      </c>
      <c r="AE2145" s="180">
        <f t="shared" si="114"/>
        <v>43</v>
      </c>
      <c r="AF2145" s="180">
        <f t="shared" si="115"/>
        <v>43</v>
      </c>
      <c r="AH2145" s="133" t="str">
        <f>IF(B2145="NET","",IFERROR(VLOOKUP(AD2145,'2) Order Form'!$W$9:$W$684,1,FALSE),"Ikke med I order form"))</f>
        <v>Ikke med I order form</v>
      </c>
    </row>
    <row r="2146" spans="1:34" x14ac:dyDescent="0.2">
      <c r="A2146">
        <v>840051</v>
      </c>
      <c r="B2146" t="s">
        <v>2497</v>
      </c>
      <c r="C2146" t="s">
        <v>4226</v>
      </c>
      <c r="D2146" t="s">
        <v>2533</v>
      </c>
      <c r="E2146" t="s">
        <v>417</v>
      </c>
      <c r="F2146" t="s">
        <v>2462</v>
      </c>
      <c r="G2146" t="s">
        <v>128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C2146" s="180" t="str">
        <f t="shared" si="116"/>
        <v>840051-MNGRY-XXL</v>
      </c>
      <c r="AD2146" s="181">
        <f>IF(B2146="NET","",IF(B2146="","",IFERROR(VLOOKUP(AC2146,EAN!$A:$B,2,FALSE),"MANGLER - MÅ OPPDATERE EAN-FANEN")))</f>
        <v>7048652713964</v>
      </c>
      <c r="AE2146" s="180">
        <f t="shared" si="114"/>
        <v>0</v>
      </c>
      <c r="AF2146" s="180">
        <f t="shared" si="115"/>
        <v>0</v>
      </c>
      <c r="AH2146" s="133" t="str">
        <f>IF(B2146="NET","",IFERROR(VLOOKUP(AD2146,'2) Order Form'!$W$9:$W$684,1,FALSE),"Ikke med I order form"))</f>
        <v>Ikke med I order form</v>
      </c>
    </row>
    <row r="2147" spans="1:34" x14ac:dyDescent="0.2">
      <c r="A2147">
        <v>840051</v>
      </c>
      <c r="B2147" t="s">
        <v>2497</v>
      </c>
      <c r="C2147" t="s">
        <v>4226</v>
      </c>
      <c r="D2147" t="s">
        <v>416</v>
      </c>
      <c r="E2147" t="s">
        <v>417</v>
      </c>
      <c r="F2147" t="s">
        <v>85</v>
      </c>
      <c r="G2147" t="s">
        <v>128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C2147" s="180" t="str">
        <f t="shared" si="116"/>
        <v>840051-MNGRY-SM</v>
      </c>
      <c r="AD2147" s="181">
        <f>IF(B2147="NET","",IF(B2147="","",IFERROR(VLOOKUP(AC2147,EAN!$A:$B,2,FALSE),"MANGLER - MÅ OPPDATERE EAN-FANEN")))</f>
        <v>7048652713957</v>
      </c>
      <c r="AE2147" s="180">
        <f t="shared" si="114"/>
        <v>0</v>
      </c>
      <c r="AF2147" s="180">
        <f t="shared" si="115"/>
        <v>0</v>
      </c>
      <c r="AH2147" s="133" t="str">
        <f>IF(B2147="NET","",IFERROR(VLOOKUP(AD2147,'2) Order Form'!$W$9:$W$684,1,FALSE),"Ikke med I order form"))</f>
        <v>Ikke med I order form</v>
      </c>
    </row>
    <row r="2148" spans="1:34" x14ac:dyDescent="0.2">
      <c r="A2148">
        <v>840051</v>
      </c>
      <c r="B2148" t="s">
        <v>2497</v>
      </c>
      <c r="C2148" t="s">
        <v>4226</v>
      </c>
      <c r="D2148" t="s">
        <v>418</v>
      </c>
      <c r="E2148" t="s">
        <v>417</v>
      </c>
      <c r="F2148" t="s">
        <v>86</v>
      </c>
      <c r="G2148" t="s">
        <v>128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C2148" s="180" t="str">
        <f t="shared" si="116"/>
        <v>840051-MNGRY-ML</v>
      </c>
      <c r="AD2148" s="181">
        <f>IF(B2148="NET","",IF(B2148="","",IFERROR(VLOOKUP(AC2148,EAN!$A:$B,2,FALSE),"MANGLER - MÅ OPPDATERE EAN-FANEN")))</f>
        <v>7048652713940</v>
      </c>
      <c r="AE2148" s="180">
        <f t="shared" si="114"/>
        <v>0</v>
      </c>
      <c r="AF2148" s="180">
        <f t="shared" si="115"/>
        <v>0</v>
      </c>
      <c r="AH2148" s="133" t="str">
        <f>IF(B2148="NET","",IFERROR(VLOOKUP(AD2148,'2) Order Form'!$W$9:$W$684,1,FALSE),"Ikke med I order form"))</f>
        <v>Ikke med I order form</v>
      </c>
    </row>
    <row r="2149" spans="1:34" x14ac:dyDescent="0.2">
      <c r="A2149">
        <v>840051</v>
      </c>
      <c r="B2149" t="s">
        <v>2497</v>
      </c>
      <c r="C2149" t="s">
        <v>4226</v>
      </c>
      <c r="D2149" t="s">
        <v>419</v>
      </c>
      <c r="E2149" t="s">
        <v>417</v>
      </c>
      <c r="F2149" t="s">
        <v>87</v>
      </c>
      <c r="G2149" t="s">
        <v>128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C2149" s="180" t="str">
        <f t="shared" si="116"/>
        <v>840051-MNGRY-LXL</v>
      </c>
      <c r="AD2149" s="181">
        <f>IF(B2149="NET","",IF(B2149="","",IFERROR(VLOOKUP(AC2149,EAN!$A:$B,2,FALSE),"MANGLER - MÅ OPPDATERE EAN-FANEN")))</f>
        <v>7048652713933</v>
      </c>
      <c r="AE2149" s="180">
        <f t="shared" si="114"/>
        <v>0</v>
      </c>
      <c r="AF2149" s="180">
        <f t="shared" si="115"/>
        <v>0</v>
      </c>
      <c r="AH2149" s="133" t="str">
        <f>IF(B2149="NET","",IFERROR(VLOOKUP(AD2149,'2) Order Form'!$W$9:$W$684,1,FALSE),"Ikke med I order form"))</f>
        <v>Ikke med I order form</v>
      </c>
    </row>
    <row r="2150" spans="1:34" x14ac:dyDescent="0.2">
      <c r="A2150">
        <v>840051</v>
      </c>
      <c r="B2150" t="s">
        <v>2497</v>
      </c>
      <c r="C2150" t="s">
        <v>4226</v>
      </c>
      <c r="D2150" t="s">
        <v>2479</v>
      </c>
      <c r="E2150" t="s">
        <v>2421</v>
      </c>
      <c r="F2150" t="s">
        <v>2462</v>
      </c>
      <c r="G2150" t="s">
        <v>128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C2150" s="180" t="str">
        <f t="shared" si="116"/>
        <v>840051-MOLME-XXL</v>
      </c>
      <c r="AD2150" s="181">
        <f>IF(B2150="NET","",IF(B2150="","",IFERROR(VLOOKUP(AC2150,EAN!$A:$B,2,FALSE),"MANGLER - MÅ OPPDATERE EAN-FANEN")))</f>
        <v>7048652714008</v>
      </c>
      <c r="AE2150" s="180">
        <f t="shared" si="114"/>
        <v>0</v>
      </c>
      <c r="AF2150" s="180">
        <f t="shared" si="115"/>
        <v>0</v>
      </c>
      <c r="AH2150" s="133" t="str">
        <f>IF(B2150="NET","",IFERROR(VLOOKUP(AD2150,'2) Order Form'!$W$9:$W$684,1,FALSE),"Ikke med I order form"))</f>
        <v>Ikke med I order form</v>
      </c>
    </row>
    <row r="2151" spans="1:34" x14ac:dyDescent="0.2">
      <c r="A2151">
        <v>840051</v>
      </c>
      <c r="B2151" t="s">
        <v>2497</v>
      </c>
      <c r="C2151" t="s">
        <v>4226</v>
      </c>
      <c r="D2151" t="s">
        <v>2420</v>
      </c>
      <c r="E2151" t="s">
        <v>2421</v>
      </c>
      <c r="F2151" t="s">
        <v>85</v>
      </c>
      <c r="G2151" t="s">
        <v>128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C2151" s="180" t="str">
        <f t="shared" si="116"/>
        <v>840051-MOLME-SM</v>
      </c>
      <c r="AD2151" s="181">
        <f>IF(B2151="NET","",IF(B2151="","",IFERROR(VLOOKUP(AC2151,EAN!$A:$B,2,FALSE),"MANGLER - MÅ OPPDATERE EAN-FANEN")))</f>
        <v>7048652713995</v>
      </c>
      <c r="AE2151" s="180">
        <f t="shared" si="114"/>
        <v>0</v>
      </c>
      <c r="AF2151" s="180">
        <f t="shared" si="115"/>
        <v>0</v>
      </c>
      <c r="AH2151" s="133" t="str">
        <f>IF(B2151="NET","",IFERROR(VLOOKUP(AD2151,'2) Order Form'!$W$9:$W$684,1,FALSE),"Ikke med I order form"))</f>
        <v>Ikke med I order form</v>
      </c>
    </row>
    <row r="2152" spans="1:34" x14ac:dyDescent="0.2">
      <c r="A2152">
        <v>840051</v>
      </c>
      <c r="B2152" t="s">
        <v>2497</v>
      </c>
      <c r="C2152" t="s">
        <v>4226</v>
      </c>
      <c r="D2152" t="s">
        <v>2422</v>
      </c>
      <c r="E2152" t="s">
        <v>2421</v>
      </c>
      <c r="F2152" t="s">
        <v>86</v>
      </c>
      <c r="G2152" t="s">
        <v>128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C2152" s="180" t="str">
        <f t="shared" si="116"/>
        <v>840051-MOLME-ML</v>
      </c>
      <c r="AD2152" s="181">
        <f>IF(B2152="NET","",IF(B2152="","",IFERROR(VLOOKUP(AC2152,EAN!$A:$B,2,FALSE),"MANGLER - MÅ OPPDATERE EAN-FANEN")))</f>
        <v>7048652713988</v>
      </c>
      <c r="AE2152" s="180">
        <f t="shared" si="114"/>
        <v>0</v>
      </c>
      <c r="AF2152" s="180">
        <f t="shared" si="115"/>
        <v>0</v>
      </c>
      <c r="AH2152" s="133" t="str">
        <f>IF(B2152="NET","",IFERROR(VLOOKUP(AD2152,'2) Order Form'!$W$9:$W$684,1,FALSE),"Ikke med I order form"))</f>
        <v>Ikke med I order form</v>
      </c>
    </row>
    <row r="2153" spans="1:34" x14ac:dyDescent="0.2">
      <c r="A2153">
        <v>840051</v>
      </c>
      <c r="B2153" t="s">
        <v>2497</v>
      </c>
      <c r="C2153" t="s">
        <v>4226</v>
      </c>
      <c r="D2153" t="s">
        <v>2423</v>
      </c>
      <c r="E2153" t="s">
        <v>2421</v>
      </c>
      <c r="F2153" t="s">
        <v>87</v>
      </c>
      <c r="G2153" t="s">
        <v>128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C2153" s="180" t="str">
        <f t="shared" si="116"/>
        <v>840051-MOLME-LXL</v>
      </c>
      <c r="AD2153" s="181">
        <f>IF(B2153="NET","",IF(B2153="","",IFERROR(VLOOKUP(AC2153,EAN!$A:$B,2,FALSE),"MANGLER - MÅ OPPDATERE EAN-FANEN")))</f>
        <v>7048652713971</v>
      </c>
      <c r="AE2153" s="180">
        <f t="shared" si="114"/>
        <v>0</v>
      </c>
      <c r="AF2153" s="180">
        <f t="shared" si="115"/>
        <v>0</v>
      </c>
      <c r="AH2153" s="133" t="str">
        <f>IF(B2153="NET","",IFERROR(VLOOKUP(AD2153,'2) Order Form'!$W$9:$W$684,1,FALSE),"Ikke med I order form"))</f>
        <v>Ikke med I order form</v>
      </c>
    </row>
    <row r="2154" spans="1:34" x14ac:dyDescent="0.2">
      <c r="A2154">
        <v>840051</v>
      </c>
      <c r="B2154" t="s">
        <v>2497</v>
      </c>
      <c r="C2154" t="s">
        <v>4226</v>
      </c>
      <c r="D2154" t="s">
        <v>2534</v>
      </c>
      <c r="E2154" t="s">
        <v>2425</v>
      </c>
      <c r="F2154" t="s">
        <v>2462</v>
      </c>
      <c r="G2154" t="s">
        <v>128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C2154" s="180" t="str">
        <f t="shared" si="116"/>
        <v>840051-MROGD-XXL</v>
      </c>
      <c r="AD2154" s="181">
        <f>IF(B2154="NET","",IF(B2154="","",IFERROR(VLOOKUP(AC2154,EAN!$A:$B,2,FALSE),"MANGLER - MÅ OPPDATERE EAN-FANEN")))</f>
        <v>7048652714046</v>
      </c>
      <c r="AE2154" s="180">
        <f t="shared" si="114"/>
        <v>0</v>
      </c>
      <c r="AF2154" s="180">
        <f t="shared" si="115"/>
        <v>0</v>
      </c>
      <c r="AH2154" s="133" t="str">
        <f>IF(B2154="NET","",IFERROR(VLOOKUP(AD2154,'2) Order Form'!$W$9:$W$684,1,FALSE),"Ikke med I order form"))</f>
        <v>Ikke med I order form</v>
      </c>
    </row>
    <row r="2155" spans="1:34" x14ac:dyDescent="0.2">
      <c r="A2155">
        <v>840051</v>
      </c>
      <c r="B2155" t="s">
        <v>2497</v>
      </c>
      <c r="C2155" t="s">
        <v>4226</v>
      </c>
      <c r="D2155" t="s">
        <v>2424</v>
      </c>
      <c r="E2155" t="s">
        <v>2425</v>
      </c>
      <c r="F2155" t="s">
        <v>85</v>
      </c>
      <c r="G2155" t="s">
        <v>128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C2155" s="180" t="str">
        <f t="shared" si="116"/>
        <v>840051-MROGD-SM</v>
      </c>
      <c r="AD2155" s="181">
        <f>IF(B2155="NET","",IF(B2155="","",IFERROR(VLOOKUP(AC2155,EAN!$A:$B,2,FALSE),"MANGLER - MÅ OPPDATERE EAN-FANEN")))</f>
        <v>7048652714039</v>
      </c>
      <c r="AE2155" s="180">
        <f t="shared" si="114"/>
        <v>0</v>
      </c>
      <c r="AF2155" s="180">
        <f t="shared" si="115"/>
        <v>0</v>
      </c>
      <c r="AH2155" s="133" t="str">
        <f>IF(B2155="NET","",IFERROR(VLOOKUP(AD2155,'2) Order Form'!$W$9:$W$684,1,FALSE),"Ikke med I order form"))</f>
        <v>Ikke med I order form</v>
      </c>
    </row>
    <row r="2156" spans="1:34" x14ac:dyDescent="0.2">
      <c r="A2156">
        <v>840051</v>
      </c>
      <c r="B2156" t="s">
        <v>2497</v>
      </c>
      <c r="C2156" t="s">
        <v>4226</v>
      </c>
      <c r="D2156" t="s">
        <v>2426</v>
      </c>
      <c r="E2156" t="s">
        <v>2425</v>
      </c>
      <c r="F2156" t="s">
        <v>86</v>
      </c>
      <c r="G2156" t="s">
        <v>128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C2156" s="180" t="str">
        <f t="shared" si="116"/>
        <v>840051-MROGD-ML</v>
      </c>
      <c r="AD2156" s="181">
        <f>IF(B2156="NET","",IF(B2156="","",IFERROR(VLOOKUP(AC2156,EAN!$A:$B,2,FALSE),"MANGLER - MÅ OPPDATERE EAN-FANEN")))</f>
        <v>7048652714022</v>
      </c>
      <c r="AE2156" s="180">
        <f t="shared" si="114"/>
        <v>0</v>
      </c>
      <c r="AF2156" s="180">
        <f t="shared" si="115"/>
        <v>0</v>
      </c>
      <c r="AH2156" s="133" t="str">
        <f>IF(B2156="NET","",IFERROR(VLOOKUP(AD2156,'2) Order Form'!$W$9:$W$684,1,FALSE),"Ikke med I order form"))</f>
        <v>Ikke med I order form</v>
      </c>
    </row>
    <row r="2157" spans="1:34" x14ac:dyDescent="0.2">
      <c r="A2157">
        <v>840051</v>
      </c>
      <c r="B2157" t="s">
        <v>2497</v>
      </c>
      <c r="C2157" t="s">
        <v>4226</v>
      </c>
      <c r="D2157" t="s">
        <v>2427</v>
      </c>
      <c r="E2157" t="s">
        <v>2425</v>
      </c>
      <c r="F2157" t="s">
        <v>87</v>
      </c>
      <c r="G2157" t="s">
        <v>128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C2157" s="180" t="str">
        <f t="shared" si="116"/>
        <v>840051-MROGD-LXL</v>
      </c>
      <c r="AD2157" s="181">
        <f>IF(B2157="NET","",IF(B2157="","",IFERROR(VLOOKUP(AC2157,EAN!$A:$B,2,FALSE),"MANGLER - MÅ OPPDATERE EAN-FANEN")))</f>
        <v>7048652714015</v>
      </c>
      <c r="AE2157" s="180">
        <f t="shared" si="114"/>
        <v>0</v>
      </c>
      <c r="AF2157" s="180">
        <f t="shared" si="115"/>
        <v>0</v>
      </c>
      <c r="AH2157" s="133" t="str">
        <f>IF(B2157="NET","",IFERROR(VLOOKUP(AD2157,'2) Order Form'!$W$9:$W$684,1,FALSE),"Ikke med I order form"))</f>
        <v>Ikke med I order form</v>
      </c>
    </row>
    <row r="2158" spans="1:34" x14ac:dyDescent="0.2">
      <c r="A2158">
        <v>840051</v>
      </c>
      <c r="B2158" t="s">
        <v>2497</v>
      </c>
      <c r="C2158" t="s">
        <v>4226</v>
      </c>
      <c r="D2158" t="s">
        <v>2428</v>
      </c>
      <c r="E2158" t="s">
        <v>95</v>
      </c>
      <c r="F2158" t="s">
        <v>85</v>
      </c>
      <c r="G2158" t="s">
        <v>401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C2158" s="180" t="str">
        <f t="shared" si="116"/>
        <v>840051-NAVY-SM</v>
      </c>
      <c r="AD2158" s="181">
        <f>IF(B2158="NET","",IF(B2158="","",IFERROR(VLOOKUP(AC2158,EAN!$A:$B,2,FALSE),"MANGLER - MÅ OPPDATERE EAN-FANEN")))</f>
        <v>7048652463357</v>
      </c>
      <c r="AE2158" s="180">
        <f t="shared" si="114"/>
        <v>0</v>
      </c>
      <c r="AF2158" s="180">
        <f t="shared" si="115"/>
        <v>0</v>
      </c>
      <c r="AH2158" s="133" t="str">
        <f>IF(B2158="NET","",IFERROR(VLOOKUP(AD2158,'2) Order Form'!$W$9:$W$684,1,FALSE),"Ikke med I order form"))</f>
        <v>Ikke med I order form</v>
      </c>
    </row>
    <row r="2159" spans="1:34" x14ac:dyDescent="0.2">
      <c r="A2159">
        <v>840051</v>
      </c>
      <c r="B2159" t="s">
        <v>2497</v>
      </c>
      <c r="C2159" t="s">
        <v>4226</v>
      </c>
      <c r="D2159" t="s">
        <v>2429</v>
      </c>
      <c r="E2159" t="s">
        <v>95</v>
      </c>
      <c r="F2159" t="s">
        <v>86</v>
      </c>
      <c r="G2159" t="s">
        <v>401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C2159" s="180" t="str">
        <f t="shared" si="116"/>
        <v>840051-NAVY-ML</v>
      </c>
      <c r="AD2159" s="181">
        <f>IF(B2159="NET","",IF(B2159="","",IFERROR(VLOOKUP(AC2159,EAN!$A:$B,2,FALSE),"MANGLER - MÅ OPPDATERE EAN-FANEN")))</f>
        <v>7048652463340</v>
      </c>
      <c r="AE2159" s="180">
        <f t="shared" si="114"/>
        <v>0</v>
      </c>
      <c r="AF2159" s="180">
        <f t="shared" si="115"/>
        <v>0</v>
      </c>
      <c r="AH2159" s="133" t="str">
        <f>IF(B2159="NET","",IFERROR(VLOOKUP(AD2159,'2) Order Form'!$W$9:$W$684,1,FALSE),"Ikke med I order form"))</f>
        <v>Ikke med I order form</v>
      </c>
    </row>
    <row r="2160" spans="1:34" x14ac:dyDescent="0.2">
      <c r="A2160">
        <v>840051</v>
      </c>
      <c r="B2160" t="s">
        <v>2497</v>
      </c>
      <c r="C2160" t="s">
        <v>4226</v>
      </c>
      <c r="D2160" t="s">
        <v>2430</v>
      </c>
      <c r="E2160" t="s">
        <v>95</v>
      </c>
      <c r="F2160" t="s">
        <v>87</v>
      </c>
      <c r="G2160" t="s">
        <v>401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C2160" s="180" t="str">
        <f t="shared" si="116"/>
        <v>840051-NAVY-LXL</v>
      </c>
      <c r="AD2160" s="181">
        <f>IF(B2160="NET","",IF(B2160="","",IFERROR(VLOOKUP(AC2160,EAN!$A:$B,2,FALSE),"MANGLER - MÅ OPPDATERE EAN-FANEN")))</f>
        <v>7048652463333</v>
      </c>
      <c r="AE2160" s="180">
        <f t="shared" si="114"/>
        <v>0</v>
      </c>
      <c r="AF2160" s="180">
        <f t="shared" si="115"/>
        <v>0</v>
      </c>
      <c r="AH2160" s="133" t="str">
        <f>IF(B2160="NET","",IFERROR(VLOOKUP(AD2160,'2) Order Form'!$W$9:$W$684,1,FALSE),"Ikke med I order form"))</f>
        <v>Ikke med I order form</v>
      </c>
    </row>
    <row r="2161" spans="1:34" x14ac:dyDescent="0.2">
      <c r="A2161">
        <v>840051</v>
      </c>
      <c r="B2161" t="s">
        <v>2497</v>
      </c>
      <c r="C2161" t="s">
        <v>4226</v>
      </c>
      <c r="D2161" t="s">
        <v>2431</v>
      </c>
      <c r="E2161" t="s">
        <v>96</v>
      </c>
      <c r="F2161" t="s">
        <v>85</v>
      </c>
      <c r="G2161" t="s">
        <v>401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C2161" s="180" t="str">
        <f t="shared" si="116"/>
        <v>840051-OEDRB-SM</v>
      </c>
      <c r="AD2161" s="181">
        <f>IF(B2161="NET","",IF(B2161="","",IFERROR(VLOOKUP(AC2161,EAN!$A:$B,2,FALSE),"MANGLER - MÅ OPPDATERE EAN-FANEN")))</f>
        <v>7048652463388</v>
      </c>
      <c r="AE2161" s="180">
        <f t="shared" si="114"/>
        <v>0</v>
      </c>
      <c r="AF2161" s="180">
        <f t="shared" si="115"/>
        <v>0</v>
      </c>
      <c r="AH2161" s="133" t="str">
        <f>IF(B2161="NET","",IFERROR(VLOOKUP(AD2161,'2) Order Form'!$W$9:$W$684,1,FALSE),"Ikke med I order form"))</f>
        <v>Ikke med I order form</v>
      </c>
    </row>
    <row r="2162" spans="1:34" x14ac:dyDescent="0.2">
      <c r="A2162">
        <v>840051</v>
      </c>
      <c r="B2162" t="s">
        <v>2497</v>
      </c>
      <c r="C2162" t="s">
        <v>4226</v>
      </c>
      <c r="D2162" t="s">
        <v>2432</v>
      </c>
      <c r="E2162" t="s">
        <v>96</v>
      </c>
      <c r="F2162" t="s">
        <v>86</v>
      </c>
      <c r="G2162" t="s">
        <v>401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C2162" s="180" t="str">
        <f t="shared" si="116"/>
        <v>840051-OEDRB-ML</v>
      </c>
      <c r="AD2162" s="181">
        <f>IF(B2162="NET","",IF(B2162="","",IFERROR(VLOOKUP(AC2162,EAN!$A:$B,2,FALSE),"MANGLER - MÅ OPPDATERE EAN-FANEN")))</f>
        <v>7048652463371</v>
      </c>
      <c r="AE2162" s="180">
        <f t="shared" si="114"/>
        <v>0</v>
      </c>
      <c r="AF2162" s="180">
        <f t="shared" si="115"/>
        <v>0</v>
      </c>
      <c r="AH2162" s="133" t="str">
        <f>IF(B2162="NET","",IFERROR(VLOOKUP(AD2162,'2) Order Form'!$W$9:$W$684,1,FALSE),"Ikke med I order form"))</f>
        <v>Ikke med I order form</v>
      </c>
    </row>
    <row r="2163" spans="1:34" x14ac:dyDescent="0.2">
      <c r="A2163">
        <v>840051</v>
      </c>
      <c r="B2163" t="s">
        <v>2497</v>
      </c>
      <c r="C2163" t="s">
        <v>4226</v>
      </c>
      <c r="D2163" t="s">
        <v>2433</v>
      </c>
      <c r="E2163" t="s">
        <v>96</v>
      </c>
      <c r="F2163" t="s">
        <v>87</v>
      </c>
      <c r="G2163" t="s">
        <v>401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C2163" s="180" t="str">
        <f t="shared" si="116"/>
        <v>840051-OEDRB-LXL</v>
      </c>
      <c r="AD2163" s="181">
        <f>IF(B2163="NET","",IF(B2163="","",IFERROR(VLOOKUP(AC2163,EAN!$A:$B,2,FALSE),"MANGLER - MÅ OPPDATERE EAN-FANEN")))</f>
        <v>7048652463364</v>
      </c>
      <c r="AE2163" s="180">
        <f t="shared" si="114"/>
        <v>0</v>
      </c>
      <c r="AF2163" s="180">
        <f t="shared" si="115"/>
        <v>0</v>
      </c>
      <c r="AH2163" s="133" t="str">
        <f>IF(B2163="NET","",IFERROR(VLOOKUP(AD2163,'2) Order Form'!$W$9:$W$684,1,FALSE),"Ikke med I order form"))</f>
        <v>Ikke med I order form</v>
      </c>
    </row>
    <row r="2164" spans="1:34" x14ac:dyDescent="0.2">
      <c r="A2164">
        <v>840051</v>
      </c>
      <c r="B2164" t="s">
        <v>2497</v>
      </c>
      <c r="C2164" t="s">
        <v>4226</v>
      </c>
      <c r="D2164" t="s">
        <v>2535</v>
      </c>
      <c r="E2164" t="s">
        <v>2536</v>
      </c>
      <c r="F2164" t="s">
        <v>85</v>
      </c>
      <c r="G2164" t="s">
        <v>401</v>
      </c>
      <c r="H2164">
        <v>8</v>
      </c>
      <c r="I2164">
        <v>8</v>
      </c>
      <c r="J2164">
        <v>8</v>
      </c>
      <c r="K2164">
        <v>8</v>
      </c>
      <c r="L2164">
        <v>8</v>
      </c>
      <c r="M2164">
        <v>8</v>
      </c>
      <c r="N2164">
        <v>8</v>
      </c>
      <c r="O2164">
        <v>8</v>
      </c>
      <c r="P2164">
        <v>8</v>
      </c>
      <c r="Q2164">
        <v>8</v>
      </c>
      <c r="R2164">
        <v>8</v>
      </c>
      <c r="S2164">
        <v>8</v>
      </c>
      <c r="T2164">
        <v>8</v>
      </c>
      <c r="U2164">
        <v>8</v>
      </c>
      <c r="V2164">
        <v>8</v>
      </c>
      <c r="W2164">
        <v>8</v>
      </c>
      <c r="X2164">
        <v>8</v>
      </c>
      <c r="Y2164">
        <v>8</v>
      </c>
      <c r="Z2164">
        <v>8</v>
      </c>
      <c r="AA2164">
        <v>8</v>
      </c>
      <c r="AC2164" s="180" t="str">
        <f t="shared" si="116"/>
        <v>840051-SEBMC-SM</v>
      </c>
      <c r="AD2164" s="181">
        <f>IF(B2164="NET","",IF(B2164="","",IFERROR(VLOOKUP(AC2164,EAN!$A:$B,2,FALSE),"MANGLER - MÅ OPPDATERE EAN-FANEN")))</f>
        <v>7048652606969</v>
      </c>
      <c r="AE2164" s="180">
        <f t="shared" si="114"/>
        <v>8</v>
      </c>
      <c r="AF2164" s="180">
        <f t="shared" si="115"/>
        <v>8</v>
      </c>
      <c r="AH2164" s="133" t="str">
        <f>IF(B2164="NET","",IFERROR(VLOOKUP(AD2164,'2) Order Form'!$W$9:$W$684,1,FALSE),"Ikke med I order form"))</f>
        <v>Ikke med I order form</v>
      </c>
    </row>
    <row r="2165" spans="1:34" x14ac:dyDescent="0.2">
      <c r="A2165">
        <v>840051</v>
      </c>
      <c r="B2165" t="s">
        <v>2497</v>
      </c>
      <c r="C2165" t="s">
        <v>4226</v>
      </c>
      <c r="D2165" t="s">
        <v>2537</v>
      </c>
      <c r="E2165" t="s">
        <v>2536</v>
      </c>
      <c r="F2165" t="s">
        <v>86</v>
      </c>
      <c r="G2165" t="s">
        <v>401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C2165" s="180" t="str">
        <f t="shared" si="116"/>
        <v>840051-SEBMC-ML</v>
      </c>
      <c r="AD2165" s="181">
        <f>IF(B2165="NET","",IF(B2165="","",IFERROR(VLOOKUP(AC2165,EAN!$A:$B,2,FALSE),"MANGLER - MÅ OPPDATERE EAN-FANEN")))</f>
        <v>7048652606952</v>
      </c>
      <c r="AE2165" s="180">
        <f t="shared" si="114"/>
        <v>0</v>
      </c>
      <c r="AF2165" s="180">
        <f t="shared" si="115"/>
        <v>0</v>
      </c>
      <c r="AH2165" s="133" t="str">
        <f>IF(B2165="NET","",IFERROR(VLOOKUP(AD2165,'2) Order Form'!$W$9:$W$684,1,FALSE),"Ikke med I order form"))</f>
        <v>Ikke med I order form</v>
      </c>
    </row>
    <row r="2166" spans="1:34" x14ac:dyDescent="0.2">
      <c r="A2166">
        <v>840051</v>
      </c>
      <c r="B2166" t="s">
        <v>2497</v>
      </c>
      <c r="C2166" t="s">
        <v>4226</v>
      </c>
      <c r="D2166" t="s">
        <v>2538</v>
      </c>
      <c r="E2166" t="s">
        <v>2536</v>
      </c>
      <c r="F2166" t="s">
        <v>87</v>
      </c>
      <c r="G2166" t="s">
        <v>401</v>
      </c>
      <c r="H2166">
        <v>4</v>
      </c>
      <c r="I2166">
        <v>4</v>
      </c>
      <c r="J2166">
        <v>4</v>
      </c>
      <c r="K2166">
        <v>4</v>
      </c>
      <c r="L2166">
        <v>4</v>
      </c>
      <c r="M2166">
        <v>4</v>
      </c>
      <c r="N2166">
        <v>4</v>
      </c>
      <c r="O2166">
        <v>4</v>
      </c>
      <c r="P2166">
        <v>4</v>
      </c>
      <c r="Q2166">
        <v>4</v>
      </c>
      <c r="R2166">
        <v>4</v>
      </c>
      <c r="S2166">
        <v>4</v>
      </c>
      <c r="T2166">
        <v>4</v>
      </c>
      <c r="U2166">
        <v>4</v>
      </c>
      <c r="V2166">
        <v>4</v>
      </c>
      <c r="W2166">
        <v>4</v>
      </c>
      <c r="X2166">
        <v>4</v>
      </c>
      <c r="Y2166">
        <v>4</v>
      </c>
      <c r="Z2166">
        <v>4</v>
      </c>
      <c r="AA2166">
        <v>4</v>
      </c>
      <c r="AC2166" s="180" t="str">
        <f t="shared" si="116"/>
        <v>840051-SEBMC-LXL</v>
      </c>
      <c r="AD2166" s="181">
        <f>IF(B2166="NET","",IF(B2166="","",IFERROR(VLOOKUP(AC2166,EAN!$A:$B,2,FALSE),"MANGLER - MÅ OPPDATERE EAN-FANEN")))</f>
        <v>7048652606945</v>
      </c>
      <c r="AE2166" s="180">
        <f t="shared" si="114"/>
        <v>4</v>
      </c>
      <c r="AF2166" s="180">
        <f t="shared" si="115"/>
        <v>4</v>
      </c>
      <c r="AH2166" s="133" t="str">
        <f>IF(B2166="NET","",IFERROR(VLOOKUP(AD2166,'2) Order Form'!$W$9:$W$684,1,FALSE),"Ikke med I order form"))</f>
        <v>Ikke med I order form</v>
      </c>
    </row>
    <row r="2167" spans="1:34" x14ac:dyDescent="0.2">
      <c r="A2167">
        <v>840051</v>
      </c>
      <c r="B2167" t="s">
        <v>2497</v>
      </c>
      <c r="C2167" t="s">
        <v>4226</v>
      </c>
      <c r="D2167" t="s">
        <v>2539</v>
      </c>
      <c r="E2167" t="s">
        <v>2536</v>
      </c>
      <c r="F2167" t="s">
        <v>2462</v>
      </c>
      <c r="G2167" t="s">
        <v>401</v>
      </c>
      <c r="H2167">
        <v>35</v>
      </c>
      <c r="I2167">
        <v>35</v>
      </c>
      <c r="J2167">
        <v>35</v>
      </c>
      <c r="K2167">
        <v>35</v>
      </c>
      <c r="L2167">
        <v>35</v>
      </c>
      <c r="M2167">
        <v>35</v>
      </c>
      <c r="N2167">
        <v>35</v>
      </c>
      <c r="O2167">
        <v>35</v>
      </c>
      <c r="P2167">
        <v>35</v>
      </c>
      <c r="Q2167">
        <v>35</v>
      </c>
      <c r="R2167">
        <v>35</v>
      </c>
      <c r="S2167">
        <v>35</v>
      </c>
      <c r="T2167">
        <v>35</v>
      </c>
      <c r="U2167">
        <v>35</v>
      </c>
      <c r="V2167">
        <v>35</v>
      </c>
      <c r="W2167">
        <v>35</v>
      </c>
      <c r="X2167">
        <v>35</v>
      </c>
      <c r="Y2167">
        <v>35</v>
      </c>
      <c r="Z2167">
        <v>35</v>
      </c>
      <c r="AA2167">
        <v>35</v>
      </c>
      <c r="AC2167" s="180" t="str">
        <f t="shared" si="116"/>
        <v>840051-SEBMC-XXL</v>
      </c>
      <c r="AD2167" s="181">
        <f>IF(B2167="NET","",IF(B2167="","",IFERROR(VLOOKUP(AC2167,EAN!$A:$B,2,FALSE),"MANGLER - MÅ OPPDATERE EAN-FANEN")))</f>
        <v>7048652606976</v>
      </c>
      <c r="AE2167" s="180">
        <f t="shared" si="114"/>
        <v>35</v>
      </c>
      <c r="AF2167" s="180">
        <f t="shared" si="115"/>
        <v>35</v>
      </c>
      <c r="AH2167" s="133" t="str">
        <f>IF(B2167="NET","",IFERROR(VLOOKUP(AD2167,'2) Order Form'!$W$9:$W$684,1,FALSE),"Ikke med I order form"))</f>
        <v>Ikke med I order form</v>
      </c>
    </row>
    <row r="2168" spans="1:34" x14ac:dyDescent="0.2">
      <c r="A2168">
        <v>840051</v>
      </c>
      <c r="B2168" t="s">
        <v>2497</v>
      </c>
      <c r="C2168" t="s">
        <v>4226</v>
      </c>
      <c r="D2168" t="s">
        <v>179</v>
      </c>
      <c r="E2168" t="s">
        <v>103</v>
      </c>
      <c r="F2168" t="s">
        <v>85</v>
      </c>
      <c r="G2168" t="s">
        <v>401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C2168" s="180" t="str">
        <f t="shared" si="116"/>
        <v>840051-SGRME-SM</v>
      </c>
      <c r="AD2168" s="181">
        <f>IF(B2168="NET","",IF(B2168="","",IFERROR(VLOOKUP(AC2168,EAN!$A:$B,2,FALSE),"MANGLER - MÅ OPPDATERE EAN-FANEN")))</f>
        <v>7048652463418</v>
      </c>
      <c r="AE2168" s="180">
        <f t="shared" si="114"/>
        <v>0</v>
      </c>
      <c r="AF2168" s="180">
        <f t="shared" si="115"/>
        <v>0</v>
      </c>
      <c r="AH2168" s="133" t="str">
        <f>IF(B2168="NET","",IFERROR(VLOOKUP(AD2168,'2) Order Form'!$W$9:$W$684,1,FALSE),"Ikke med I order form"))</f>
        <v>Ikke med I order form</v>
      </c>
    </row>
    <row r="2169" spans="1:34" x14ac:dyDescent="0.2">
      <c r="A2169">
        <v>840051</v>
      </c>
      <c r="B2169" t="s">
        <v>2497</v>
      </c>
      <c r="C2169" t="s">
        <v>4226</v>
      </c>
      <c r="D2169" t="s">
        <v>180</v>
      </c>
      <c r="E2169" t="s">
        <v>103</v>
      </c>
      <c r="F2169" t="s">
        <v>86</v>
      </c>
      <c r="G2169" t="s">
        <v>401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C2169" s="180" t="str">
        <f t="shared" si="116"/>
        <v>840051-SGRME-ML</v>
      </c>
      <c r="AD2169" s="181">
        <f>IF(B2169="NET","",IF(B2169="","",IFERROR(VLOOKUP(AC2169,EAN!$A:$B,2,FALSE),"MANGLER - MÅ OPPDATERE EAN-FANEN")))</f>
        <v>7048652463401</v>
      </c>
      <c r="AE2169" s="180">
        <f t="shared" si="114"/>
        <v>0</v>
      </c>
      <c r="AF2169" s="180">
        <f t="shared" si="115"/>
        <v>0</v>
      </c>
      <c r="AH2169" s="133" t="str">
        <f>IF(B2169="NET","",IFERROR(VLOOKUP(AD2169,'2) Order Form'!$W$9:$W$684,1,FALSE),"Ikke med I order form"))</f>
        <v>Ikke med I order form</v>
      </c>
    </row>
    <row r="2170" spans="1:34" x14ac:dyDescent="0.2">
      <c r="A2170">
        <v>840051</v>
      </c>
      <c r="B2170" t="s">
        <v>2497</v>
      </c>
      <c r="C2170" t="s">
        <v>4226</v>
      </c>
      <c r="D2170" t="s">
        <v>420</v>
      </c>
      <c r="E2170" t="s">
        <v>103</v>
      </c>
      <c r="F2170" t="s">
        <v>87</v>
      </c>
      <c r="G2170" t="s">
        <v>401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C2170" s="180" t="str">
        <f t="shared" si="116"/>
        <v>840051-SGRME-LXL</v>
      </c>
      <c r="AD2170" s="181">
        <f>IF(B2170="NET","",IF(B2170="","",IFERROR(VLOOKUP(AC2170,EAN!$A:$B,2,FALSE),"MANGLER - MÅ OPPDATERE EAN-FANEN")))</f>
        <v>7048652463395</v>
      </c>
      <c r="AE2170" s="180">
        <f t="shared" si="114"/>
        <v>0</v>
      </c>
      <c r="AF2170" s="180">
        <f t="shared" si="115"/>
        <v>0</v>
      </c>
      <c r="AH2170" s="133" t="str">
        <f>IF(B2170="NET","",IFERROR(VLOOKUP(AD2170,'2) Order Form'!$W$9:$W$684,1,FALSE),"Ikke med I order form"))</f>
        <v>Ikke med I order form</v>
      </c>
    </row>
    <row r="2171" spans="1:34" x14ac:dyDescent="0.2">
      <c r="A2171" s="155">
        <v>840053</v>
      </c>
      <c r="B2171" t="s">
        <v>292</v>
      </c>
      <c r="H2171" s="155">
        <v>202137</v>
      </c>
      <c r="I2171" s="155">
        <v>202137</v>
      </c>
      <c r="J2171" s="155">
        <v>202137</v>
      </c>
      <c r="K2171" s="155">
        <v>202137</v>
      </c>
      <c r="L2171" s="155">
        <v>202137</v>
      </c>
      <c r="M2171" s="155">
        <v>202137</v>
      </c>
      <c r="N2171" s="155">
        <v>202137</v>
      </c>
      <c r="O2171" s="155">
        <v>202137</v>
      </c>
      <c r="P2171" s="155">
        <v>202137</v>
      </c>
      <c r="Q2171" s="155">
        <v>202137</v>
      </c>
      <c r="R2171" s="155">
        <v>202137</v>
      </c>
      <c r="S2171" s="155">
        <v>202137</v>
      </c>
      <c r="T2171" s="155">
        <v>202137</v>
      </c>
      <c r="U2171" s="155">
        <v>202137</v>
      </c>
      <c r="V2171" s="155">
        <v>202137</v>
      </c>
      <c r="W2171" s="155">
        <v>202137</v>
      </c>
      <c r="X2171" s="155">
        <v>202137</v>
      </c>
      <c r="Y2171" s="155">
        <v>202137</v>
      </c>
      <c r="Z2171" s="155">
        <v>202137</v>
      </c>
      <c r="AA2171" s="155">
        <v>202137</v>
      </c>
      <c r="AC2171" s="180" t="str">
        <f t="shared" si="116"/>
        <v>840053-</v>
      </c>
      <c r="AD2171" s="181" t="str">
        <f>IF(B2171="NET","",IF(B2171="","",IFERROR(VLOOKUP(AC2171,EAN!$A:$B,2,FALSE),"MANGLER - MÅ OPPDATERE EAN-FANEN")))</f>
        <v/>
      </c>
      <c r="AE2171" s="180">
        <f t="shared" si="114"/>
        <v>202137</v>
      </c>
      <c r="AF2171" s="180">
        <f t="shared" si="115"/>
        <v>202137</v>
      </c>
      <c r="AH2171" s="133" t="str">
        <f>IF(B2171="NET","",IFERROR(VLOOKUP(AD2171,'2) Order Form'!$W$9:$W$684,1,FALSE),"Ikke med I order form"))</f>
        <v/>
      </c>
    </row>
    <row r="2172" spans="1:34" x14ac:dyDescent="0.2">
      <c r="A2172">
        <v>840053</v>
      </c>
      <c r="B2172" t="s">
        <v>4463</v>
      </c>
      <c r="C2172" t="s">
        <v>4226</v>
      </c>
      <c r="D2172" t="s">
        <v>2498</v>
      </c>
      <c r="E2172" t="s">
        <v>2499</v>
      </c>
      <c r="F2172" t="s">
        <v>85</v>
      </c>
      <c r="G2172" t="s">
        <v>401</v>
      </c>
      <c r="H2172">
        <v>14</v>
      </c>
      <c r="I2172">
        <v>14</v>
      </c>
      <c r="J2172">
        <v>14</v>
      </c>
      <c r="K2172">
        <v>14</v>
      </c>
      <c r="L2172">
        <v>14</v>
      </c>
      <c r="M2172">
        <v>14</v>
      </c>
      <c r="N2172">
        <v>14</v>
      </c>
      <c r="O2172">
        <v>14</v>
      </c>
      <c r="P2172">
        <v>14</v>
      </c>
      <c r="Q2172">
        <v>14</v>
      </c>
      <c r="R2172">
        <v>14</v>
      </c>
      <c r="S2172">
        <v>14</v>
      </c>
      <c r="T2172">
        <v>14</v>
      </c>
      <c r="U2172">
        <v>14</v>
      </c>
      <c r="V2172">
        <v>14</v>
      </c>
      <c r="W2172">
        <v>14</v>
      </c>
      <c r="X2172">
        <v>14</v>
      </c>
      <c r="Y2172">
        <v>14</v>
      </c>
      <c r="Z2172">
        <v>14</v>
      </c>
      <c r="AA2172">
        <v>14</v>
      </c>
      <c r="AC2172" s="180" t="str">
        <f t="shared" si="116"/>
        <v>840053-AQMNE-SM</v>
      </c>
      <c r="AD2172" s="181">
        <f>IF(B2172="NET","",IF(B2172="","",IFERROR(VLOOKUP(AC2172,EAN!$A:$B,2,FALSE),"MANGLER - MÅ OPPDATERE EAN-FANEN")))</f>
        <v>7048652607621</v>
      </c>
      <c r="AE2172" s="180">
        <f t="shared" si="114"/>
        <v>14</v>
      </c>
      <c r="AF2172" s="180">
        <f t="shared" si="115"/>
        <v>14</v>
      </c>
      <c r="AH2172" s="133" t="str">
        <f>IF(B2172="NET","",IFERROR(VLOOKUP(AD2172,'2) Order Form'!$W$9:$W$684,1,FALSE),"Ikke med I order form"))</f>
        <v>Ikke med I order form</v>
      </c>
    </row>
    <row r="2173" spans="1:34" x14ac:dyDescent="0.2">
      <c r="A2173">
        <v>840053</v>
      </c>
      <c r="B2173" t="s">
        <v>4463</v>
      </c>
      <c r="C2173" t="s">
        <v>4226</v>
      </c>
      <c r="D2173" t="s">
        <v>2500</v>
      </c>
      <c r="E2173" t="s">
        <v>2499</v>
      </c>
      <c r="F2173" t="s">
        <v>86</v>
      </c>
      <c r="G2173" t="s">
        <v>401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C2173" s="180" t="str">
        <f t="shared" si="116"/>
        <v>840053-AQMNE-ML</v>
      </c>
      <c r="AD2173" s="181">
        <f>IF(B2173="NET","",IF(B2173="","",IFERROR(VLOOKUP(AC2173,EAN!$A:$B,2,FALSE),"MANGLER - MÅ OPPDATERE EAN-FANEN")))</f>
        <v>7048652607614</v>
      </c>
      <c r="AE2173" s="180">
        <f t="shared" si="114"/>
        <v>0</v>
      </c>
      <c r="AF2173" s="180">
        <f t="shared" si="115"/>
        <v>0</v>
      </c>
      <c r="AH2173" s="133" t="str">
        <f>IF(B2173="NET","",IFERROR(VLOOKUP(AD2173,'2) Order Form'!$W$9:$W$684,1,FALSE),"Ikke med I order form"))</f>
        <v>Ikke med I order form</v>
      </c>
    </row>
    <row r="2174" spans="1:34" x14ac:dyDescent="0.2">
      <c r="A2174">
        <v>840053</v>
      </c>
      <c r="B2174" t="s">
        <v>4463</v>
      </c>
      <c r="C2174" t="s">
        <v>4226</v>
      </c>
      <c r="D2174" t="s">
        <v>2501</v>
      </c>
      <c r="E2174" t="s">
        <v>2499</v>
      </c>
      <c r="F2174" t="s">
        <v>87</v>
      </c>
      <c r="G2174" t="s">
        <v>401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C2174" s="180" t="str">
        <f t="shared" si="116"/>
        <v>840053-AQMNE-LXL</v>
      </c>
      <c r="AD2174" s="181">
        <f>IF(B2174="NET","",IF(B2174="","",IFERROR(VLOOKUP(AC2174,EAN!$A:$B,2,FALSE),"MANGLER - MÅ OPPDATERE EAN-FANEN")))</f>
        <v>7048652607607</v>
      </c>
      <c r="AE2174" s="180">
        <f t="shared" si="114"/>
        <v>0</v>
      </c>
      <c r="AF2174" s="180">
        <f t="shared" si="115"/>
        <v>0</v>
      </c>
      <c r="AH2174" s="133" t="str">
        <f>IF(B2174="NET","",IFERROR(VLOOKUP(AD2174,'2) Order Form'!$W$9:$W$684,1,FALSE),"Ikke med I order form"))</f>
        <v>Ikke med I order form</v>
      </c>
    </row>
    <row r="2175" spans="1:34" x14ac:dyDescent="0.2">
      <c r="A2175">
        <v>840053</v>
      </c>
      <c r="B2175" t="s">
        <v>4463</v>
      </c>
      <c r="C2175" t="s">
        <v>4226</v>
      </c>
      <c r="D2175" t="s">
        <v>2502</v>
      </c>
      <c r="E2175" t="s">
        <v>2499</v>
      </c>
      <c r="F2175" t="s">
        <v>2462</v>
      </c>
      <c r="G2175" t="s">
        <v>401</v>
      </c>
      <c r="H2175">
        <v>10</v>
      </c>
      <c r="I2175">
        <v>10</v>
      </c>
      <c r="J2175">
        <v>10</v>
      </c>
      <c r="K2175">
        <v>10</v>
      </c>
      <c r="L2175">
        <v>10</v>
      </c>
      <c r="M2175">
        <v>10</v>
      </c>
      <c r="N2175">
        <v>10</v>
      </c>
      <c r="O2175">
        <v>10</v>
      </c>
      <c r="P2175">
        <v>10</v>
      </c>
      <c r="Q2175">
        <v>10</v>
      </c>
      <c r="R2175">
        <v>10</v>
      </c>
      <c r="S2175">
        <v>10</v>
      </c>
      <c r="T2175">
        <v>10</v>
      </c>
      <c r="U2175">
        <v>10</v>
      </c>
      <c r="V2175">
        <v>10</v>
      </c>
      <c r="W2175">
        <v>10</v>
      </c>
      <c r="X2175">
        <v>10</v>
      </c>
      <c r="Y2175">
        <v>10</v>
      </c>
      <c r="Z2175">
        <v>10</v>
      </c>
      <c r="AA2175">
        <v>10</v>
      </c>
      <c r="AC2175" s="180" t="str">
        <f t="shared" si="116"/>
        <v>840053-AQMNE-XXL</v>
      </c>
      <c r="AD2175" s="181">
        <f>IF(B2175="NET","",IF(B2175="","",IFERROR(VLOOKUP(AC2175,EAN!$A:$B,2,FALSE),"MANGLER - MÅ OPPDATERE EAN-FANEN")))</f>
        <v>7048652607638</v>
      </c>
      <c r="AE2175" s="180">
        <f t="shared" si="114"/>
        <v>10</v>
      </c>
      <c r="AF2175" s="180">
        <f t="shared" si="115"/>
        <v>10</v>
      </c>
      <c r="AH2175" s="133" t="str">
        <f>IF(B2175="NET","",IFERROR(VLOOKUP(AD2175,'2) Order Form'!$W$9:$W$684,1,FALSE),"Ikke med I order form"))</f>
        <v>Ikke med I order form</v>
      </c>
    </row>
    <row r="2176" spans="1:34" x14ac:dyDescent="0.2">
      <c r="A2176">
        <v>840053</v>
      </c>
      <c r="B2176" t="s">
        <v>4463</v>
      </c>
      <c r="C2176" t="s">
        <v>4226</v>
      </c>
      <c r="D2176" t="s">
        <v>2503</v>
      </c>
      <c r="E2176" t="s">
        <v>2504</v>
      </c>
      <c r="F2176" t="s">
        <v>85</v>
      </c>
      <c r="G2176" t="s">
        <v>128</v>
      </c>
      <c r="H2176">
        <v>19</v>
      </c>
      <c r="I2176">
        <v>19</v>
      </c>
      <c r="J2176">
        <v>19</v>
      </c>
      <c r="K2176">
        <v>19</v>
      </c>
      <c r="L2176">
        <v>19</v>
      </c>
      <c r="M2176">
        <v>19</v>
      </c>
      <c r="N2176">
        <v>19</v>
      </c>
      <c r="O2176">
        <v>19</v>
      </c>
      <c r="P2176">
        <v>19</v>
      </c>
      <c r="Q2176">
        <v>19</v>
      </c>
      <c r="R2176">
        <v>19</v>
      </c>
      <c r="S2176">
        <v>19</v>
      </c>
      <c r="T2176">
        <v>19</v>
      </c>
      <c r="U2176">
        <v>19</v>
      </c>
      <c r="V2176">
        <v>19</v>
      </c>
      <c r="W2176">
        <v>19</v>
      </c>
      <c r="X2176">
        <v>19</v>
      </c>
      <c r="Y2176">
        <v>19</v>
      </c>
      <c r="Z2176">
        <v>19</v>
      </c>
      <c r="AA2176">
        <v>19</v>
      </c>
      <c r="AC2176" s="180" t="str">
        <f t="shared" si="116"/>
        <v>840053-BTGRY-SM</v>
      </c>
      <c r="AD2176" s="181">
        <f>IF(B2176="NET","",IF(B2176="","",IFERROR(VLOOKUP(AC2176,EAN!$A:$B,2,FALSE),"MANGLER - MÅ OPPDATERE EAN-FANEN")))</f>
        <v>7048652607669</v>
      </c>
      <c r="AE2176" s="180">
        <f t="shared" si="114"/>
        <v>19</v>
      </c>
      <c r="AF2176" s="180">
        <f t="shared" si="115"/>
        <v>19</v>
      </c>
      <c r="AH2176" s="133" t="str">
        <f>IF(B2176="NET","",IFERROR(VLOOKUP(AD2176,'2) Order Form'!$W$9:$W$684,1,FALSE),"Ikke med I order form"))</f>
        <v>Ikke med I order form</v>
      </c>
    </row>
    <row r="2177" spans="1:34" x14ac:dyDescent="0.2">
      <c r="A2177">
        <v>840053</v>
      </c>
      <c r="B2177" t="s">
        <v>4463</v>
      </c>
      <c r="C2177" t="s">
        <v>4226</v>
      </c>
      <c r="D2177" t="s">
        <v>2505</v>
      </c>
      <c r="E2177" t="s">
        <v>2504</v>
      </c>
      <c r="F2177" t="s">
        <v>86</v>
      </c>
      <c r="G2177" t="s">
        <v>128</v>
      </c>
      <c r="H2177">
        <v>27</v>
      </c>
      <c r="I2177">
        <v>27</v>
      </c>
      <c r="J2177">
        <v>27</v>
      </c>
      <c r="K2177">
        <v>27</v>
      </c>
      <c r="L2177">
        <v>27</v>
      </c>
      <c r="M2177">
        <v>27</v>
      </c>
      <c r="N2177">
        <v>27</v>
      </c>
      <c r="O2177">
        <v>27</v>
      </c>
      <c r="P2177">
        <v>27</v>
      </c>
      <c r="Q2177">
        <v>27</v>
      </c>
      <c r="R2177">
        <v>27</v>
      </c>
      <c r="S2177">
        <v>27</v>
      </c>
      <c r="T2177">
        <v>27</v>
      </c>
      <c r="U2177">
        <v>27</v>
      </c>
      <c r="V2177">
        <v>27</v>
      </c>
      <c r="W2177">
        <v>27</v>
      </c>
      <c r="X2177">
        <v>27</v>
      </c>
      <c r="Y2177">
        <v>27</v>
      </c>
      <c r="Z2177">
        <v>27</v>
      </c>
      <c r="AA2177">
        <v>27</v>
      </c>
      <c r="AC2177" s="180" t="str">
        <f t="shared" si="116"/>
        <v>840053-BTGRY-ML</v>
      </c>
      <c r="AD2177" s="181">
        <f>IF(B2177="NET","",IF(B2177="","",IFERROR(VLOOKUP(AC2177,EAN!$A:$B,2,FALSE),"MANGLER - MÅ OPPDATERE EAN-FANEN")))</f>
        <v>7048652607652</v>
      </c>
      <c r="AE2177" s="180">
        <f t="shared" si="114"/>
        <v>27</v>
      </c>
      <c r="AF2177" s="180">
        <f t="shared" si="115"/>
        <v>27</v>
      </c>
      <c r="AH2177" s="133" t="str">
        <f>IF(B2177="NET","",IFERROR(VLOOKUP(AD2177,'2) Order Form'!$W$9:$W$684,1,FALSE),"Ikke med I order form"))</f>
        <v>Ikke med I order form</v>
      </c>
    </row>
    <row r="2178" spans="1:34" x14ac:dyDescent="0.2">
      <c r="A2178">
        <v>840053</v>
      </c>
      <c r="B2178" t="s">
        <v>4463</v>
      </c>
      <c r="C2178" t="s">
        <v>4226</v>
      </c>
      <c r="D2178" t="s">
        <v>2506</v>
      </c>
      <c r="E2178" t="s">
        <v>2504</v>
      </c>
      <c r="F2178" t="s">
        <v>87</v>
      </c>
      <c r="G2178" t="s">
        <v>128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C2178" s="180" t="str">
        <f t="shared" si="116"/>
        <v>840053-BTGRY-LXL</v>
      </c>
      <c r="AD2178" s="181">
        <f>IF(B2178="NET","",IF(B2178="","",IFERROR(VLOOKUP(AC2178,EAN!$A:$B,2,FALSE),"MANGLER - MÅ OPPDATERE EAN-FANEN")))</f>
        <v>7048652607645</v>
      </c>
      <c r="AE2178" s="180">
        <f t="shared" si="114"/>
        <v>0</v>
      </c>
      <c r="AF2178" s="180">
        <f t="shared" si="115"/>
        <v>0</v>
      </c>
      <c r="AH2178" s="133" t="str">
        <f>IF(B2178="NET","",IFERROR(VLOOKUP(AD2178,'2) Order Form'!$W$9:$W$684,1,FALSE),"Ikke med I order form"))</f>
        <v>Ikke med I order form</v>
      </c>
    </row>
    <row r="2179" spans="1:34" x14ac:dyDescent="0.2">
      <c r="A2179">
        <v>840053</v>
      </c>
      <c r="B2179" t="s">
        <v>4463</v>
      </c>
      <c r="C2179" t="s">
        <v>4226</v>
      </c>
      <c r="D2179" t="s">
        <v>2507</v>
      </c>
      <c r="E2179" t="s">
        <v>2504</v>
      </c>
      <c r="F2179" t="s">
        <v>2462</v>
      </c>
      <c r="G2179" t="s">
        <v>128</v>
      </c>
      <c r="H2179">
        <v>39</v>
      </c>
      <c r="I2179">
        <v>39</v>
      </c>
      <c r="J2179">
        <v>39</v>
      </c>
      <c r="K2179">
        <v>39</v>
      </c>
      <c r="L2179">
        <v>39</v>
      </c>
      <c r="M2179">
        <v>39</v>
      </c>
      <c r="N2179">
        <v>39</v>
      </c>
      <c r="O2179">
        <v>39</v>
      </c>
      <c r="P2179">
        <v>39</v>
      </c>
      <c r="Q2179">
        <v>39</v>
      </c>
      <c r="R2179">
        <v>39</v>
      </c>
      <c r="S2179">
        <v>39</v>
      </c>
      <c r="T2179">
        <v>39</v>
      </c>
      <c r="U2179">
        <v>39</v>
      </c>
      <c r="V2179">
        <v>39</v>
      </c>
      <c r="W2179">
        <v>39</v>
      </c>
      <c r="X2179">
        <v>39</v>
      </c>
      <c r="Y2179">
        <v>39</v>
      </c>
      <c r="Z2179">
        <v>39</v>
      </c>
      <c r="AA2179">
        <v>39</v>
      </c>
      <c r="AC2179" s="180" t="str">
        <f t="shared" si="116"/>
        <v>840053-BTGRY-XXL</v>
      </c>
      <c r="AD2179" s="181">
        <f>IF(B2179="NET","",IF(B2179="","",IFERROR(VLOOKUP(AC2179,EAN!$A:$B,2,FALSE),"MANGLER - MÅ OPPDATERE EAN-FANEN")))</f>
        <v>7048652607676</v>
      </c>
      <c r="AE2179" s="180">
        <f t="shared" si="114"/>
        <v>39</v>
      </c>
      <c r="AF2179" s="180">
        <f t="shared" si="115"/>
        <v>39</v>
      </c>
      <c r="AH2179" s="133" t="str">
        <f>IF(B2179="NET","",IFERROR(VLOOKUP(AD2179,'2) Order Form'!$W$9:$W$684,1,FALSE),"Ikke med I order form"))</f>
        <v>Ikke med I order form</v>
      </c>
    </row>
    <row r="2180" spans="1:34" x14ac:dyDescent="0.2">
      <c r="A2180">
        <v>840053</v>
      </c>
      <c r="B2180" t="s">
        <v>4463</v>
      </c>
      <c r="C2180" t="s">
        <v>4226</v>
      </c>
      <c r="D2180" t="s">
        <v>293</v>
      </c>
      <c r="E2180" t="s">
        <v>284</v>
      </c>
      <c r="F2180" t="s">
        <v>85</v>
      </c>
      <c r="G2180" t="s">
        <v>128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C2180" s="180" t="str">
        <f t="shared" si="116"/>
        <v>840053-DTBLK-SM</v>
      </c>
      <c r="AD2180" s="181">
        <f>IF(B2180="NET","",IF(B2180="","",IFERROR(VLOOKUP(AC2180,EAN!$A:$B,2,FALSE),"MANGLER - MÅ OPPDATERE EAN-FANEN")))</f>
        <v>7048652463135</v>
      </c>
      <c r="AE2180" s="180">
        <f t="shared" si="114"/>
        <v>0</v>
      </c>
      <c r="AF2180" s="180">
        <f t="shared" si="115"/>
        <v>0</v>
      </c>
      <c r="AH2180" s="133" t="str">
        <f>IF(B2180="NET","",IFERROR(VLOOKUP(AD2180,'2) Order Form'!$W$9:$W$684,1,FALSE),"Ikke med I order form"))</f>
        <v>Ikke med I order form</v>
      </c>
    </row>
    <row r="2181" spans="1:34" x14ac:dyDescent="0.2">
      <c r="A2181">
        <v>840053</v>
      </c>
      <c r="B2181" t="s">
        <v>4463</v>
      </c>
      <c r="C2181" t="s">
        <v>4226</v>
      </c>
      <c r="D2181" t="s">
        <v>294</v>
      </c>
      <c r="E2181" t="s">
        <v>284</v>
      </c>
      <c r="F2181" t="s">
        <v>86</v>
      </c>
      <c r="G2181" t="s">
        <v>128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C2181" s="180" t="str">
        <f t="shared" si="116"/>
        <v>840053-DTBLK-ML</v>
      </c>
      <c r="AD2181" s="181">
        <f>IF(B2181="NET","",IF(B2181="","",IFERROR(VLOOKUP(AC2181,EAN!$A:$B,2,FALSE),"MANGLER - MÅ OPPDATERE EAN-FANEN")))</f>
        <v>7048652463128</v>
      </c>
      <c r="AE2181" s="180">
        <f t="shared" si="114"/>
        <v>0</v>
      </c>
      <c r="AF2181" s="180">
        <f t="shared" si="115"/>
        <v>0</v>
      </c>
      <c r="AH2181" s="133" t="str">
        <f>IF(B2181="NET","",IFERROR(VLOOKUP(AD2181,'2) Order Form'!$W$9:$W$684,1,FALSE),"Ikke med I order form"))</f>
        <v>Ikke med I order form</v>
      </c>
    </row>
    <row r="2182" spans="1:34" x14ac:dyDescent="0.2">
      <c r="A2182">
        <v>840053</v>
      </c>
      <c r="B2182" t="s">
        <v>4463</v>
      </c>
      <c r="C2182" t="s">
        <v>4226</v>
      </c>
      <c r="D2182" t="s">
        <v>295</v>
      </c>
      <c r="E2182" t="s">
        <v>284</v>
      </c>
      <c r="F2182" t="s">
        <v>87</v>
      </c>
      <c r="G2182" t="s">
        <v>128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C2182" s="180" t="str">
        <f t="shared" si="116"/>
        <v>840053-DTBLK-LXL</v>
      </c>
      <c r="AD2182" s="181">
        <f>IF(B2182="NET","",IF(B2182="","",IFERROR(VLOOKUP(AC2182,EAN!$A:$B,2,FALSE),"MANGLER - MÅ OPPDATERE EAN-FANEN")))</f>
        <v>7048652463111</v>
      </c>
      <c r="AE2182" s="180">
        <f t="shared" ref="AE2182:AE2245" si="117">H2182</f>
        <v>0</v>
      </c>
      <c r="AF2182" s="180">
        <f t="shared" ref="AF2182:AF2245" si="118">AA2182</f>
        <v>0</v>
      </c>
      <c r="AH2182" s="133" t="str">
        <f>IF(B2182="NET","",IFERROR(VLOOKUP(AD2182,'2) Order Form'!$W$9:$W$684,1,FALSE),"Ikke med I order form"))</f>
        <v>Ikke med I order form</v>
      </c>
    </row>
    <row r="2183" spans="1:34" x14ac:dyDescent="0.2">
      <c r="A2183">
        <v>840053</v>
      </c>
      <c r="B2183" t="s">
        <v>4463</v>
      </c>
      <c r="C2183" t="s">
        <v>4226</v>
      </c>
      <c r="D2183" t="s">
        <v>2461</v>
      </c>
      <c r="E2183" t="s">
        <v>284</v>
      </c>
      <c r="F2183" t="s">
        <v>2462</v>
      </c>
      <c r="G2183" t="s">
        <v>128</v>
      </c>
      <c r="H2183">
        <v>65</v>
      </c>
      <c r="I2183">
        <v>65</v>
      </c>
      <c r="J2183">
        <v>65</v>
      </c>
      <c r="K2183">
        <v>65</v>
      </c>
      <c r="L2183">
        <v>65</v>
      </c>
      <c r="M2183">
        <v>65</v>
      </c>
      <c r="N2183">
        <v>65</v>
      </c>
      <c r="O2183">
        <v>65</v>
      </c>
      <c r="P2183">
        <v>65</v>
      </c>
      <c r="Q2183">
        <v>65</v>
      </c>
      <c r="R2183">
        <v>65</v>
      </c>
      <c r="S2183">
        <v>65</v>
      </c>
      <c r="T2183">
        <v>65</v>
      </c>
      <c r="U2183">
        <v>65</v>
      </c>
      <c r="V2183">
        <v>65</v>
      </c>
      <c r="W2183">
        <v>65</v>
      </c>
      <c r="X2183">
        <v>65</v>
      </c>
      <c r="Y2183">
        <v>65</v>
      </c>
      <c r="Z2183">
        <v>65</v>
      </c>
      <c r="AA2183">
        <v>65</v>
      </c>
      <c r="AC2183" s="180" t="str">
        <f t="shared" si="116"/>
        <v>840053-DTBLK-XXL</v>
      </c>
      <c r="AD2183" s="181">
        <f>IF(B2183="NET","",IF(B2183="","",IFERROR(VLOOKUP(AC2183,EAN!$A:$B,2,FALSE),"MANGLER - MÅ OPPDATERE EAN-FANEN")))</f>
        <v>7048652607683</v>
      </c>
      <c r="AE2183" s="180">
        <f t="shared" si="117"/>
        <v>65</v>
      </c>
      <c r="AF2183" s="180">
        <f t="shared" si="118"/>
        <v>65</v>
      </c>
      <c r="AH2183" s="133" t="str">
        <f>IF(B2183="NET","",IFERROR(VLOOKUP(AD2183,'2) Order Form'!$W$9:$W$684,1,FALSE),"Ikke med I order form"))</f>
        <v>Ikke med I order form</v>
      </c>
    </row>
    <row r="2184" spans="1:34" x14ac:dyDescent="0.2">
      <c r="A2184">
        <v>840053</v>
      </c>
      <c r="B2184" t="s">
        <v>4463</v>
      </c>
      <c r="C2184" t="s">
        <v>4226</v>
      </c>
      <c r="D2184" t="s">
        <v>2540</v>
      </c>
      <c r="E2184" t="s">
        <v>2541</v>
      </c>
      <c r="F2184" t="s">
        <v>85</v>
      </c>
      <c r="G2184" t="s">
        <v>401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C2184" s="180" t="str">
        <f t="shared" si="116"/>
        <v>840053-GBLCE-SM</v>
      </c>
      <c r="AD2184" s="181">
        <f>IF(B2184="NET","",IF(B2184="","",IFERROR(VLOOKUP(AC2184,EAN!$A:$B,2,FALSE),"MANGLER - MÅ OPPDATERE EAN-FANEN")))</f>
        <v>7048652186218</v>
      </c>
      <c r="AE2184" s="180">
        <f t="shared" si="117"/>
        <v>0</v>
      </c>
      <c r="AF2184" s="180">
        <f t="shared" si="118"/>
        <v>0</v>
      </c>
      <c r="AH2184" s="133" t="str">
        <f>IF(B2184="NET","",IFERROR(VLOOKUP(AD2184,'2) Order Form'!$W$9:$W$684,1,FALSE),"Ikke med I order form"))</f>
        <v>Ikke med I order form</v>
      </c>
    </row>
    <row r="2185" spans="1:34" x14ac:dyDescent="0.2">
      <c r="A2185">
        <v>840053</v>
      </c>
      <c r="B2185" t="s">
        <v>4463</v>
      </c>
      <c r="C2185" t="s">
        <v>4226</v>
      </c>
      <c r="D2185" t="s">
        <v>2542</v>
      </c>
      <c r="E2185" t="s">
        <v>2541</v>
      </c>
      <c r="F2185" t="s">
        <v>87</v>
      </c>
      <c r="G2185" t="s">
        <v>401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C2185" s="180" t="str">
        <f t="shared" si="116"/>
        <v>840053-GBLCE-LXL</v>
      </c>
      <c r="AD2185" s="181">
        <f>IF(B2185="NET","",IF(B2185="","",IFERROR(VLOOKUP(AC2185,EAN!$A:$B,2,FALSE),"MANGLER - MÅ OPPDATERE EAN-FANEN")))</f>
        <v>7048652186195</v>
      </c>
      <c r="AE2185" s="180">
        <f t="shared" si="117"/>
        <v>0</v>
      </c>
      <c r="AF2185" s="180">
        <f t="shared" si="118"/>
        <v>0</v>
      </c>
      <c r="AH2185" s="133" t="str">
        <f>IF(B2185="NET","",IFERROR(VLOOKUP(AD2185,'2) Order Form'!$W$9:$W$684,1,FALSE),"Ikke med I order form"))</f>
        <v>Ikke med I order form</v>
      </c>
    </row>
    <row r="2186" spans="1:34" x14ac:dyDescent="0.2">
      <c r="A2186">
        <v>840053</v>
      </c>
      <c r="B2186" t="s">
        <v>4463</v>
      </c>
      <c r="C2186" t="s">
        <v>4226</v>
      </c>
      <c r="D2186" t="s">
        <v>2543</v>
      </c>
      <c r="E2186" t="s">
        <v>209</v>
      </c>
      <c r="F2186" t="s">
        <v>85</v>
      </c>
      <c r="G2186" t="s">
        <v>401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C2186" s="180" t="str">
        <f t="shared" si="116"/>
        <v>840053-GMBLU-SM</v>
      </c>
      <c r="AD2186" s="181">
        <f>IF(B2186="NET","",IF(B2186="","",IFERROR(VLOOKUP(AC2186,EAN!$A:$B,2,FALSE),"MANGLER - MÅ OPPDATERE EAN-FANEN")))</f>
        <v>7048652186249</v>
      </c>
      <c r="AE2186" s="180">
        <f t="shared" si="117"/>
        <v>0</v>
      </c>
      <c r="AF2186" s="180">
        <f t="shared" si="118"/>
        <v>0</v>
      </c>
      <c r="AH2186" s="133" t="str">
        <f>IF(B2186="NET","",IFERROR(VLOOKUP(AD2186,'2) Order Form'!$W$9:$W$684,1,FALSE),"Ikke med I order form"))</f>
        <v>Ikke med I order form</v>
      </c>
    </row>
    <row r="2187" spans="1:34" x14ac:dyDescent="0.2">
      <c r="A2187">
        <v>840053</v>
      </c>
      <c r="B2187" t="s">
        <v>4463</v>
      </c>
      <c r="C2187" t="s">
        <v>4226</v>
      </c>
      <c r="D2187" t="s">
        <v>2544</v>
      </c>
      <c r="E2187" t="s">
        <v>209</v>
      </c>
      <c r="F2187" t="s">
        <v>86</v>
      </c>
      <c r="G2187" t="s">
        <v>401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C2187" s="180" t="str">
        <f t="shared" si="116"/>
        <v>840053-GMBLU-ML</v>
      </c>
      <c r="AD2187" s="181">
        <f>IF(B2187="NET","",IF(B2187="","",IFERROR(VLOOKUP(AC2187,EAN!$A:$B,2,FALSE),"MANGLER - MÅ OPPDATERE EAN-FANEN")))</f>
        <v>7048652186232</v>
      </c>
      <c r="AE2187" s="180">
        <f t="shared" si="117"/>
        <v>0</v>
      </c>
      <c r="AF2187" s="180">
        <f t="shared" si="118"/>
        <v>0</v>
      </c>
      <c r="AH2187" s="133" t="str">
        <f>IF(B2187="NET","",IFERROR(VLOOKUP(AD2187,'2) Order Form'!$W$9:$W$684,1,FALSE),"Ikke med I order form"))</f>
        <v>Ikke med I order form</v>
      </c>
    </row>
    <row r="2188" spans="1:34" x14ac:dyDescent="0.2">
      <c r="A2188">
        <v>840053</v>
      </c>
      <c r="B2188" t="s">
        <v>4463</v>
      </c>
      <c r="C2188" t="s">
        <v>4226</v>
      </c>
      <c r="D2188" t="s">
        <v>2545</v>
      </c>
      <c r="E2188" t="s">
        <v>209</v>
      </c>
      <c r="F2188" t="s">
        <v>87</v>
      </c>
      <c r="G2188" t="s">
        <v>401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C2188" s="180" t="str">
        <f t="shared" si="116"/>
        <v>840053-GMBLU-LXL</v>
      </c>
      <c r="AD2188" s="181">
        <f>IF(B2188="NET","",IF(B2188="","",IFERROR(VLOOKUP(AC2188,EAN!$A:$B,2,FALSE),"MANGLER - MÅ OPPDATERE EAN-FANEN")))</f>
        <v>7048652186225</v>
      </c>
      <c r="AE2188" s="180">
        <f t="shared" si="117"/>
        <v>0</v>
      </c>
      <c r="AF2188" s="180">
        <f t="shared" si="118"/>
        <v>0</v>
      </c>
      <c r="AH2188" s="133" t="str">
        <f>IF(B2188="NET","",IFERROR(VLOOKUP(AD2188,'2) Order Form'!$W$9:$W$684,1,FALSE),"Ikke med I order form"))</f>
        <v>Ikke med I order form</v>
      </c>
    </row>
    <row r="2189" spans="1:34" x14ac:dyDescent="0.2">
      <c r="A2189">
        <v>840053</v>
      </c>
      <c r="B2189" t="s">
        <v>4463</v>
      </c>
      <c r="C2189" t="s">
        <v>4226</v>
      </c>
      <c r="D2189" t="s">
        <v>2508</v>
      </c>
      <c r="E2189" t="s">
        <v>2509</v>
      </c>
      <c r="F2189" t="s">
        <v>85</v>
      </c>
      <c r="G2189" t="s">
        <v>401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C2189" s="180" t="str">
        <f t="shared" si="116"/>
        <v>840053-GSBLK-SM</v>
      </c>
      <c r="AD2189" s="181">
        <f>IF(B2189="NET","",IF(B2189="","",IFERROR(VLOOKUP(AC2189,EAN!$A:$B,2,FALSE),"MANGLER - MÅ OPPDATERE EAN-FANEN")))</f>
        <v>7048652186270</v>
      </c>
      <c r="AE2189" s="180">
        <f t="shared" si="117"/>
        <v>0</v>
      </c>
      <c r="AF2189" s="180">
        <f t="shared" si="118"/>
        <v>0</v>
      </c>
      <c r="AH2189" s="133" t="str">
        <f>IF(B2189="NET","",IFERROR(VLOOKUP(AD2189,'2) Order Form'!$W$9:$W$684,1,FALSE),"Ikke med I order form"))</f>
        <v>Ikke med I order form</v>
      </c>
    </row>
    <row r="2190" spans="1:34" x14ac:dyDescent="0.2">
      <c r="A2190">
        <v>840053</v>
      </c>
      <c r="B2190" t="s">
        <v>4463</v>
      </c>
      <c r="C2190" t="s">
        <v>4226</v>
      </c>
      <c r="D2190" t="s">
        <v>2510</v>
      </c>
      <c r="E2190" t="s">
        <v>2509</v>
      </c>
      <c r="F2190" t="s">
        <v>86</v>
      </c>
      <c r="G2190" t="s">
        <v>401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C2190" s="180" t="str">
        <f t="shared" si="116"/>
        <v>840053-GSBLK-ML</v>
      </c>
      <c r="AD2190" s="181">
        <f>IF(B2190="NET","",IF(B2190="","",IFERROR(VLOOKUP(AC2190,EAN!$A:$B,2,FALSE),"MANGLER - MÅ OPPDATERE EAN-FANEN")))</f>
        <v>7048652186263</v>
      </c>
      <c r="AE2190" s="180">
        <f t="shared" si="117"/>
        <v>0</v>
      </c>
      <c r="AF2190" s="180">
        <f t="shared" si="118"/>
        <v>0</v>
      </c>
      <c r="AH2190" s="133" t="str">
        <f>IF(B2190="NET","",IFERROR(VLOOKUP(AD2190,'2) Order Form'!$W$9:$W$684,1,FALSE),"Ikke med I order form"))</f>
        <v>Ikke med I order form</v>
      </c>
    </row>
    <row r="2191" spans="1:34" x14ac:dyDescent="0.2">
      <c r="A2191">
        <v>840053</v>
      </c>
      <c r="B2191" t="s">
        <v>4463</v>
      </c>
      <c r="C2191" t="s">
        <v>4226</v>
      </c>
      <c r="D2191" t="s">
        <v>2511</v>
      </c>
      <c r="E2191" t="s">
        <v>2509</v>
      </c>
      <c r="F2191" t="s">
        <v>87</v>
      </c>
      <c r="G2191" t="s">
        <v>401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C2191" s="180" t="str">
        <f t="shared" si="116"/>
        <v>840053-GSBLK-LXL</v>
      </c>
      <c r="AD2191" s="181">
        <f>IF(B2191="NET","",IF(B2191="","",IFERROR(VLOOKUP(AC2191,EAN!$A:$B,2,FALSE),"MANGLER - MÅ OPPDATERE EAN-FANEN")))</f>
        <v>7048652186256</v>
      </c>
      <c r="AE2191" s="180">
        <f t="shared" si="117"/>
        <v>0</v>
      </c>
      <c r="AF2191" s="180">
        <f t="shared" si="118"/>
        <v>0</v>
      </c>
      <c r="AH2191" s="133" t="str">
        <f>IF(B2191="NET","",IFERROR(VLOOKUP(AD2191,'2) Order Form'!$W$9:$W$684,1,FALSE),"Ikke med I order form"))</f>
        <v>Ikke med I order form</v>
      </c>
    </row>
    <row r="2192" spans="1:34" x14ac:dyDescent="0.2">
      <c r="A2192">
        <v>840053</v>
      </c>
      <c r="B2192" t="s">
        <v>4463</v>
      </c>
      <c r="C2192" t="s">
        <v>4226</v>
      </c>
      <c r="D2192" t="s">
        <v>300</v>
      </c>
      <c r="E2192" t="s">
        <v>285</v>
      </c>
      <c r="F2192" t="s">
        <v>85</v>
      </c>
      <c r="G2192" t="s">
        <v>128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C2192" s="180" t="str">
        <f t="shared" si="116"/>
        <v>840053-GSWHT-SM</v>
      </c>
      <c r="AD2192" s="181">
        <f>IF(B2192="NET","",IF(B2192="","",IFERROR(VLOOKUP(AC2192,EAN!$A:$B,2,FALSE),"MANGLER - MÅ OPPDATERE EAN-FANEN")))</f>
        <v>7048652186300</v>
      </c>
      <c r="AE2192" s="180">
        <f t="shared" si="117"/>
        <v>0</v>
      </c>
      <c r="AF2192" s="180">
        <f t="shared" si="118"/>
        <v>0</v>
      </c>
      <c r="AH2192" s="133" t="str">
        <f>IF(B2192="NET","",IFERROR(VLOOKUP(AD2192,'2) Order Form'!$W$9:$W$684,1,FALSE),"Ikke med I order form"))</f>
        <v>Ikke med I order form</v>
      </c>
    </row>
    <row r="2193" spans="1:34" x14ac:dyDescent="0.2">
      <c r="A2193">
        <v>840053</v>
      </c>
      <c r="B2193" t="s">
        <v>4463</v>
      </c>
      <c r="C2193" t="s">
        <v>4226</v>
      </c>
      <c r="D2193" t="s">
        <v>301</v>
      </c>
      <c r="E2193" t="s">
        <v>285</v>
      </c>
      <c r="F2193" t="s">
        <v>86</v>
      </c>
      <c r="G2193" t="s">
        <v>128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C2193" s="180" t="str">
        <f t="shared" si="116"/>
        <v>840053-GSWHT-ML</v>
      </c>
      <c r="AD2193" s="181">
        <f>IF(B2193="NET","",IF(B2193="","",IFERROR(VLOOKUP(AC2193,EAN!$A:$B,2,FALSE),"MANGLER - MÅ OPPDATERE EAN-FANEN")))</f>
        <v>7048652186294</v>
      </c>
      <c r="AE2193" s="180">
        <f t="shared" si="117"/>
        <v>0</v>
      </c>
      <c r="AF2193" s="180">
        <f t="shared" si="118"/>
        <v>0</v>
      </c>
      <c r="AH2193" s="133" t="str">
        <f>IF(B2193="NET","",IFERROR(VLOOKUP(AD2193,'2) Order Form'!$W$9:$W$684,1,FALSE),"Ikke med I order form"))</f>
        <v>Ikke med I order form</v>
      </c>
    </row>
    <row r="2194" spans="1:34" x14ac:dyDescent="0.2">
      <c r="A2194">
        <v>840053</v>
      </c>
      <c r="B2194" t="s">
        <v>4463</v>
      </c>
      <c r="C2194" t="s">
        <v>4226</v>
      </c>
      <c r="D2194" t="s">
        <v>302</v>
      </c>
      <c r="E2194" t="s">
        <v>285</v>
      </c>
      <c r="F2194" t="s">
        <v>87</v>
      </c>
      <c r="G2194" t="s">
        <v>128</v>
      </c>
      <c r="H2194">
        <v>54</v>
      </c>
      <c r="I2194">
        <v>54</v>
      </c>
      <c r="J2194">
        <v>54</v>
      </c>
      <c r="K2194">
        <v>54</v>
      </c>
      <c r="L2194">
        <v>54</v>
      </c>
      <c r="M2194">
        <v>54</v>
      </c>
      <c r="N2194">
        <v>54</v>
      </c>
      <c r="O2194">
        <v>54</v>
      </c>
      <c r="P2194">
        <v>54</v>
      </c>
      <c r="Q2194">
        <v>54</v>
      </c>
      <c r="R2194">
        <v>54</v>
      </c>
      <c r="S2194">
        <v>54</v>
      </c>
      <c r="T2194">
        <v>54</v>
      </c>
      <c r="U2194">
        <v>54</v>
      </c>
      <c r="V2194">
        <v>54</v>
      </c>
      <c r="W2194">
        <v>54</v>
      </c>
      <c r="X2194">
        <v>54</v>
      </c>
      <c r="Y2194">
        <v>54</v>
      </c>
      <c r="Z2194">
        <v>54</v>
      </c>
      <c r="AA2194">
        <v>54</v>
      </c>
      <c r="AC2194" s="180" t="str">
        <f t="shared" si="116"/>
        <v>840053-GSWHT-LXL</v>
      </c>
      <c r="AD2194" s="181">
        <f>IF(B2194="NET","",IF(B2194="","",IFERROR(VLOOKUP(AC2194,EAN!$A:$B,2,FALSE),"MANGLER - MÅ OPPDATERE EAN-FANEN")))</f>
        <v>7048652186287</v>
      </c>
      <c r="AE2194" s="180">
        <f t="shared" si="117"/>
        <v>54</v>
      </c>
      <c r="AF2194" s="180">
        <f t="shared" si="118"/>
        <v>54</v>
      </c>
      <c r="AH2194" s="133" t="str">
        <f>IF(B2194="NET","",IFERROR(VLOOKUP(AD2194,'2) Order Form'!$W$9:$W$684,1,FALSE),"Ikke med I order form"))</f>
        <v>Ikke med I order form</v>
      </c>
    </row>
    <row r="2195" spans="1:34" x14ac:dyDescent="0.2">
      <c r="A2195">
        <v>840053</v>
      </c>
      <c r="B2195" t="s">
        <v>4463</v>
      </c>
      <c r="C2195" t="s">
        <v>4226</v>
      </c>
      <c r="D2195" t="s">
        <v>2490</v>
      </c>
      <c r="E2195" t="s">
        <v>285</v>
      </c>
      <c r="F2195" t="s">
        <v>2462</v>
      </c>
      <c r="G2195" t="s">
        <v>128</v>
      </c>
      <c r="H2195">
        <v>38</v>
      </c>
      <c r="I2195">
        <v>38</v>
      </c>
      <c r="J2195">
        <v>38</v>
      </c>
      <c r="K2195">
        <v>38</v>
      </c>
      <c r="L2195">
        <v>38</v>
      </c>
      <c r="M2195">
        <v>38</v>
      </c>
      <c r="N2195">
        <v>38</v>
      </c>
      <c r="O2195">
        <v>38</v>
      </c>
      <c r="P2195">
        <v>38</v>
      </c>
      <c r="Q2195">
        <v>38</v>
      </c>
      <c r="R2195">
        <v>38</v>
      </c>
      <c r="S2195">
        <v>38</v>
      </c>
      <c r="T2195">
        <v>38</v>
      </c>
      <c r="U2195">
        <v>38</v>
      </c>
      <c r="V2195">
        <v>38</v>
      </c>
      <c r="W2195">
        <v>38</v>
      </c>
      <c r="X2195">
        <v>38</v>
      </c>
      <c r="Y2195">
        <v>38</v>
      </c>
      <c r="Z2195">
        <v>38</v>
      </c>
      <c r="AA2195">
        <v>38</v>
      </c>
      <c r="AC2195" s="180" t="str">
        <f t="shared" si="116"/>
        <v>840053-GSWHT-XXL</v>
      </c>
      <c r="AD2195" s="181">
        <f>IF(B2195="NET","",IF(B2195="","",IFERROR(VLOOKUP(AC2195,EAN!$A:$B,2,FALSE),"MANGLER - MÅ OPPDATERE EAN-FANEN")))</f>
        <v>7048652607690</v>
      </c>
      <c r="AE2195" s="180">
        <f t="shared" si="117"/>
        <v>38</v>
      </c>
      <c r="AF2195" s="180">
        <f t="shared" si="118"/>
        <v>38</v>
      </c>
      <c r="AH2195" s="133" t="str">
        <f>IF(B2195="NET","",IFERROR(VLOOKUP(AD2195,'2) Order Form'!$W$9:$W$684,1,FALSE),"Ikke med I order form"))</f>
        <v>Ikke med I order form</v>
      </c>
    </row>
    <row r="2196" spans="1:34" x14ac:dyDescent="0.2">
      <c r="A2196">
        <v>840053</v>
      </c>
      <c r="B2196" t="s">
        <v>4463</v>
      </c>
      <c r="C2196" t="s">
        <v>4226</v>
      </c>
      <c r="D2196" t="s">
        <v>2512</v>
      </c>
      <c r="E2196" t="s">
        <v>2513</v>
      </c>
      <c r="F2196" t="s">
        <v>85</v>
      </c>
      <c r="G2196" t="s">
        <v>401</v>
      </c>
      <c r="H2196">
        <v>77</v>
      </c>
      <c r="I2196">
        <v>77</v>
      </c>
      <c r="J2196">
        <v>77</v>
      </c>
      <c r="K2196">
        <v>77</v>
      </c>
      <c r="L2196">
        <v>77</v>
      </c>
      <c r="M2196">
        <v>77</v>
      </c>
      <c r="N2196">
        <v>77</v>
      </c>
      <c r="O2196">
        <v>77</v>
      </c>
      <c r="P2196">
        <v>77</v>
      </c>
      <c r="Q2196">
        <v>77</v>
      </c>
      <c r="R2196">
        <v>77</v>
      </c>
      <c r="S2196">
        <v>77</v>
      </c>
      <c r="T2196">
        <v>77</v>
      </c>
      <c r="U2196">
        <v>77</v>
      </c>
      <c r="V2196">
        <v>77</v>
      </c>
      <c r="W2196">
        <v>77</v>
      </c>
      <c r="X2196">
        <v>77</v>
      </c>
      <c r="Y2196">
        <v>77</v>
      </c>
      <c r="Z2196">
        <v>77</v>
      </c>
      <c r="AA2196">
        <v>77</v>
      </c>
      <c r="AC2196" s="180" t="str">
        <f t="shared" si="116"/>
        <v>840053-HDGRN-SM</v>
      </c>
      <c r="AD2196" s="181">
        <f>IF(B2196="NET","",IF(B2196="","",IFERROR(VLOOKUP(AC2196,EAN!$A:$B,2,FALSE),"MANGLER - MÅ OPPDATERE EAN-FANEN")))</f>
        <v>7048652607720</v>
      </c>
      <c r="AE2196" s="180">
        <f t="shared" si="117"/>
        <v>77</v>
      </c>
      <c r="AF2196" s="180">
        <f t="shared" si="118"/>
        <v>77</v>
      </c>
      <c r="AH2196" s="133" t="str">
        <f>IF(B2196="NET","",IFERROR(VLOOKUP(AD2196,'2) Order Form'!$W$9:$W$684,1,FALSE),"Ikke med I order form"))</f>
        <v>Ikke med I order form</v>
      </c>
    </row>
    <row r="2197" spans="1:34" x14ac:dyDescent="0.2">
      <c r="A2197">
        <v>840053</v>
      </c>
      <c r="B2197" t="s">
        <v>4463</v>
      </c>
      <c r="C2197" t="s">
        <v>4226</v>
      </c>
      <c r="D2197" t="s">
        <v>2514</v>
      </c>
      <c r="E2197" t="s">
        <v>2513</v>
      </c>
      <c r="F2197" t="s">
        <v>86</v>
      </c>
      <c r="G2197" t="s">
        <v>401</v>
      </c>
      <c r="H2197">
        <v>134</v>
      </c>
      <c r="I2197">
        <v>134</v>
      </c>
      <c r="J2197">
        <v>134</v>
      </c>
      <c r="K2197">
        <v>134</v>
      </c>
      <c r="L2197">
        <v>134</v>
      </c>
      <c r="M2197">
        <v>134</v>
      </c>
      <c r="N2197">
        <v>134</v>
      </c>
      <c r="O2197">
        <v>134</v>
      </c>
      <c r="P2197">
        <v>134</v>
      </c>
      <c r="Q2197">
        <v>134</v>
      </c>
      <c r="R2197">
        <v>134</v>
      </c>
      <c r="S2197">
        <v>134</v>
      </c>
      <c r="T2197">
        <v>134</v>
      </c>
      <c r="U2197">
        <v>134</v>
      </c>
      <c r="V2197">
        <v>134</v>
      </c>
      <c r="W2197">
        <v>134</v>
      </c>
      <c r="X2197">
        <v>134</v>
      </c>
      <c r="Y2197">
        <v>134</v>
      </c>
      <c r="Z2197">
        <v>134</v>
      </c>
      <c r="AA2197">
        <v>134</v>
      </c>
      <c r="AC2197" s="180" t="str">
        <f t="shared" si="116"/>
        <v>840053-HDGRN-ML</v>
      </c>
      <c r="AD2197" s="181">
        <f>IF(B2197="NET","",IF(B2197="","",IFERROR(VLOOKUP(AC2197,EAN!$A:$B,2,FALSE),"MANGLER - MÅ OPPDATERE EAN-FANEN")))</f>
        <v>7048652607713</v>
      </c>
      <c r="AE2197" s="180">
        <f t="shared" si="117"/>
        <v>134</v>
      </c>
      <c r="AF2197" s="180">
        <f t="shared" si="118"/>
        <v>134</v>
      </c>
      <c r="AH2197" s="133" t="str">
        <f>IF(B2197="NET","",IFERROR(VLOOKUP(AD2197,'2) Order Form'!$W$9:$W$684,1,FALSE),"Ikke med I order form"))</f>
        <v>Ikke med I order form</v>
      </c>
    </row>
    <row r="2198" spans="1:34" x14ac:dyDescent="0.2">
      <c r="A2198">
        <v>840053</v>
      </c>
      <c r="B2198" t="s">
        <v>4463</v>
      </c>
      <c r="C2198" t="s">
        <v>4226</v>
      </c>
      <c r="D2198" t="s">
        <v>2515</v>
      </c>
      <c r="E2198" t="s">
        <v>2513</v>
      </c>
      <c r="F2198" t="s">
        <v>87</v>
      </c>
      <c r="G2198" t="s">
        <v>401</v>
      </c>
      <c r="H2198">
        <v>96</v>
      </c>
      <c r="I2198">
        <v>96</v>
      </c>
      <c r="J2198">
        <v>96</v>
      </c>
      <c r="K2198">
        <v>96</v>
      </c>
      <c r="L2198">
        <v>96</v>
      </c>
      <c r="M2198">
        <v>96</v>
      </c>
      <c r="N2198">
        <v>96</v>
      </c>
      <c r="O2198">
        <v>96</v>
      </c>
      <c r="P2198">
        <v>96</v>
      </c>
      <c r="Q2198">
        <v>96</v>
      </c>
      <c r="R2198">
        <v>96</v>
      </c>
      <c r="S2198">
        <v>96</v>
      </c>
      <c r="T2198">
        <v>96</v>
      </c>
      <c r="U2198">
        <v>96</v>
      </c>
      <c r="V2198">
        <v>96</v>
      </c>
      <c r="W2198">
        <v>96</v>
      </c>
      <c r="X2198">
        <v>96</v>
      </c>
      <c r="Y2198">
        <v>96</v>
      </c>
      <c r="Z2198">
        <v>96</v>
      </c>
      <c r="AA2198">
        <v>96</v>
      </c>
      <c r="AC2198" s="180" t="str">
        <f t="shared" si="116"/>
        <v>840053-HDGRN-LXL</v>
      </c>
      <c r="AD2198" s="181">
        <f>IF(B2198="NET","",IF(B2198="","",IFERROR(VLOOKUP(AC2198,EAN!$A:$B,2,FALSE),"MANGLER - MÅ OPPDATERE EAN-FANEN")))</f>
        <v>7048652607706</v>
      </c>
      <c r="AE2198" s="180">
        <f t="shared" si="117"/>
        <v>96</v>
      </c>
      <c r="AF2198" s="180">
        <f t="shared" si="118"/>
        <v>96</v>
      </c>
      <c r="AH2198" s="133" t="str">
        <f>IF(B2198="NET","",IFERROR(VLOOKUP(AD2198,'2) Order Form'!$W$9:$W$684,1,FALSE),"Ikke med I order form"))</f>
        <v>Ikke med I order form</v>
      </c>
    </row>
    <row r="2199" spans="1:34" x14ac:dyDescent="0.2">
      <c r="A2199">
        <v>840053</v>
      </c>
      <c r="B2199" t="s">
        <v>4463</v>
      </c>
      <c r="C2199" t="s">
        <v>4226</v>
      </c>
      <c r="D2199" t="s">
        <v>2516</v>
      </c>
      <c r="E2199" t="s">
        <v>2513</v>
      </c>
      <c r="F2199" t="s">
        <v>2462</v>
      </c>
      <c r="G2199" t="s">
        <v>401</v>
      </c>
      <c r="H2199">
        <v>23</v>
      </c>
      <c r="I2199">
        <v>23</v>
      </c>
      <c r="J2199">
        <v>23</v>
      </c>
      <c r="K2199">
        <v>23</v>
      </c>
      <c r="L2199">
        <v>23</v>
      </c>
      <c r="M2199">
        <v>23</v>
      </c>
      <c r="N2199">
        <v>23</v>
      </c>
      <c r="O2199">
        <v>23</v>
      </c>
      <c r="P2199">
        <v>23</v>
      </c>
      <c r="Q2199">
        <v>23</v>
      </c>
      <c r="R2199">
        <v>23</v>
      </c>
      <c r="S2199">
        <v>23</v>
      </c>
      <c r="T2199">
        <v>23</v>
      </c>
      <c r="U2199">
        <v>23</v>
      </c>
      <c r="V2199">
        <v>23</v>
      </c>
      <c r="W2199">
        <v>23</v>
      </c>
      <c r="X2199">
        <v>23</v>
      </c>
      <c r="Y2199">
        <v>23</v>
      </c>
      <c r="Z2199">
        <v>23</v>
      </c>
      <c r="AA2199">
        <v>23</v>
      </c>
      <c r="AC2199" s="180" t="str">
        <f t="shared" si="116"/>
        <v>840053-HDGRN-XXL</v>
      </c>
      <c r="AD2199" s="181">
        <f>IF(B2199="NET","",IF(B2199="","",IFERROR(VLOOKUP(AC2199,EAN!$A:$B,2,FALSE),"MANGLER - MÅ OPPDATERE EAN-FANEN")))</f>
        <v>7048652607737</v>
      </c>
      <c r="AE2199" s="180">
        <f t="shared" si="117"/>
        <v>23</v>
      </c>
      <c r="AF2199" s="180">
        <f t="shared" si="118"/>
        <v>23</v>
      </c>
      <c r="AH2199" s="133" t="str">
        <f>IF(B2199="NET","",IFERROR(VLOOKUP(AD2199,'2) Order Form'!$W$9:$W$684,1,FALSE),"Ikke med I order form"))</f>
        <v>Ikke med I order form</v>
      </c>
    </row>
    <row r="2200" spans="1:34" x14ac:dyDescent="0.2">
      <c r="A2200">
        <v>840053</v>
      </c>
      <c r="B2200" t="s">
        <v>4463</v>
      </c>
      <c r="C2200" t="s">
        <v>4226</v>
      </c>
      <c r="D2200" t="s">
        <v>2521</v>
      </c>
      <c r="E2200" t="s">
        <v>2518</v>
      </c>
      <c r="F2200" t="s">
        <v>2462</v>
      </c>
      <c r="G2200" t="s">
        <v>401</v>
      </c>
      <c r="H2200">
        <v>24</v>
      </c>
      <c r="I2200">
        <v>24</v>
      </c>
      <c r="J2200">
        <v>24</v>
      </c>
      <c r="K2200">
        <v>24</v>
      </c>
      <c r="L2200">
        <v>24</v>
      </c>
      <c r="M2200">
        <v>24</v>
      </c>
      <c r="N2200">
        <v>24</v>
      </c>
      <c r="O2200">
        <v>24</v>
      </c>
      <c r="P2200">
        <v>24</v>
      </c>
      <c r="Q2200">
        <v>24</v>
      </c>
      <c r="R2200">
        <v>24</v>
      </c>
      <c r="S2200">
        <v>24</v>
      </c>
      <c r="T2200">
        <v>24</v>
      </c>
      <c r="U2200">
        <v>24</v>
      </c>
      <c r="V2200">
        <v>24</v>
      </c>
      <c r="W2200">
        <v>24</v>
      </c>
      <c r="X2200">
        <v>24</v>
      </c>
      <c r="Y2200">
        <v>24</v>
      </c>
      <c r="Z2200">
        <v>24</v>
      </c>
      <c r="AA2200">
        <v>24</v>
      </c>
      <c r="AC2200" s="180" t="str">
        <f t="shared" si="116"/>
        <v>840053-LTRED-XXL</v>
      </c>
      <c r="AD2200" s="181">
        <f>IF(B2200="NET","",IF(B2200="","",IFERROR(VLOOKUP(AC2200,EAN!$A:$B,2,FALSE),"MANGLER - MÅ OPPDATERE EAN-FANEN")))</f>
        <v>7048652607775</v>
      </c>
      <c r="AE2200" s="180">
        <f t="shared" si="117"/>
        <v>24</v>
      </c>
      <c r="AF2200" s="180">
        <f t="shared" si="118"/>
        <v>24</v>
      </c>
      <c r="AH2200" s="133" t="str">
        <f>IF(B2200="NET","",IFERROR(VLOOKUP(AD2200,'2) Order Form'!$W$9:$W$684,1,FALSE),"Ikke med I order form"))</f>
        <v>Ikke med I order form</v>
      </c>
    </row>
    <row r="2201" spans="1:34" x14ac:dyDescent="0.2">
      <c r="A2201">
        <v>840053</v>
      </c>
      <c r="B2201" t="s">
        <v>4463</v>
      </c>
      <c r="C2201" t="s">
        <v>4226</v>
      </c>
      <c r="D2201" t="s">
        <v>2517</v>
      </c>
      <c r="E2201" t="s">
        <v>2518</v>
      </c>
      <c r="F2201" t="s">
        <v>85</v>
      </c>
      <c r="G2201" t="s">
        <v>401</v>
      </c>
      <c r="H2201">
        <v>12</v>
      </c>
      <c r="I2201">
        <v>12</v>
      </c>
      <c r="J2201">
        <v>12</v>
      </c>
      <c r="K2201">
        <v>12</v>
      </c>
      <c r="L2201">
        <v>12</v>
      </c>
      <c r="M2201">
        <v>12</v>
      </c>
      <c r="N2201">
        <v>12</v>
      </c>
      <c r="O2201">
        <v>12</v>
      </c>
      <c r="P2201">
        <v>12</v>
      </c>
      <c r="Q2201">
        <v>12</v>
      </c>
      <c r="R2201">
        <v>12</v>
      </c>
      <c r="S2201">
        <v>12</v>
      </c>
      <c r="T2201">
        <v>12</v>
      </c>
      <c r="U2201">
        <v>12</v>
      </c>
      <c r="V2201">
        <v>12</v>
      </c>
      <c r="W2201">
        <v>12</v>
      </c>
      <c r="X2201">
        <v>12</v>
      </c>
      <c r="Y2201">
        <v>12</v>
      </c>
      <c r="Z2201">
        <v>12</v>
      </c>
      <c r="AA2201">
        <v>12</v>
      </c>
      <c r="AC2201" s="180" t="str">
        <f t="shared" si="116"/>
        <v>840053-LTRED-SM</v>
      </c>
      <c r="AD2201" s="181">
        <f>IF(B2201="NET","",IF(B2201="","",IFERROR(VLOOKUP(AC2201,EAN!$A:$B,2,FALSE),"MANGLER - MÅ OPPDATERE EAN-FANEN")))</f>
        <v>7048652607768</v>
      </c>
      <c r="AE2201" s="180">
        <f t="shared" si="117"/>
        <v>12</v>
      </c>
      <c r="AF2201" s="180">
        <f t="shared" si="118"/>
        <v>12</v>
      </c>
      <c r="AH2201" s="133" t="str">
        <f>IF(B2201="NET","",IFERROR(VLOOKUP(AD2201,'2) Order Form'!$W$9:$W$684,1,FALSE),"Ikke med I order form"))</f>
        <v>Ikke med I order form</v>
      </c>
    </row>
    <row r="2202" spans="1:34" x14ac:dyDescent="0.2">
      <c r="A2202">
        <v>840053</v>
      </c>
      <c r="B2202" t="s">
        <v>4463</v>
      </c>
      <c r="C2202" t="s">
        <v>4226</v>
      </c>
      <c r="D2202" t="s">
        <v>2519</v>
      </c>
      <c r="E2202" t="s">
        <v>2518</v>
      </c>
      <c r="F2202" t="s">
        <v>86</v>
      </c>
      <c r="G2202" t="s">
        <v>401</v>
      </c>
      <c r="H2202">
        <v>22</v>
      </c>
      <c r="I2202">
        <v>22</v>
      </c>
      <c r="J2202">
        <v>22</v>
      </c>
      <c r="K2202">
        <v>22</v>
      </c>
      <c r="L2202">
        <v>22</v>
      </c>
      <c r="M2202">
        <v>22</v>
      </c>
      <c r="N2202">
        <v>22</v>
      </c>
      <c r="O2202">
        <v>22</v>
      </c>
      <c r="P2202">
        <v>22</v>
      </c>
      <c r="Q2202">
        <v>22</v>
      </c>
      <c r="R2202">
        <v>22</v>
      </c>
      <c r="S2202">
        <v>22</v>
      </c>
      <c r="T2202">
        <v>22</v>
      </c>
      <c r="U2202">
        <v>22</v>
      </c>
      <c r="V2202">
        <v>22</v>
      </c>
      <c r="W2202">
        <v>22</v>
      </c>
      <c r="X2202">
        <v>22</v>
      </c>
      <c r="Y2202">
        <v>22</v>
      </c>
      <c r="Z2202">
        <v>22</v>
      </c>
      <c r="AA2202">
        <v>22</v>
      </c>
      <c r="AC2202" s="180" t="str">
        <f t="shared" ref="AC2202:AC2265" si="119">CONCATENATE(A2202,"-",D2202)</f>
        <v>840053-LTRED-ML</v>
      </c>
      <c r="AD2202" s="181">
        <f>IF(B2202="NET","",IF(B2202="","",IFERROR(VLOOKUP(AC2202,EAN!$A:$B,2,FALSE),"MANGLER - MÅ OPPDATERE EAN-FANEN")))</f>
        <v>7048652607751</v>
      </c>
      <c r="AE2202" s="180">
        <f t="shared" si="117"/>
        <v>22</v>
      </c>
      <c r="AF2202" s="180">
        <f t="shared" si="118"/>
        <v>22</v>
      </c>
      <c r="AH2202" s="133" t="str">
        <f>IF(B2202="NET","",IFERROR(VLOOKUP(AD2202,'2) Order Form'!$W$9:$W$684,1,FALSE),"Ikke med I order form"))</f>
        <v>Ikke med I order form</v>
      </c>
    </row>
    <row r="2203" spans="1:34" x14ac:dyDescent="0.2">
      <c r="A2203">
        <v>840053</v>
      </c>
      <c r="B2203" t="s">
        <v>4463</v>
      </c>
      <c r="C2203" t="s">
        <v>4226</v>
      </c>
      <c r="D2203" t="s">
        <v>2520</v>
      </c>
      <c r="E2203" t="s">
        <v>2518</v>
      </c>
      <c r="F2203" t="s">
        <v>87</v>
      </c>
      <c r="G2203" t="s">
        <v>401</v>
      </c>
      <c r="H2203">
        <v>37</v>
      </c>
      <c r="I2203">
        <v>37</v>
      </c>
      <c r="J2203">
        <v>37</v>
      </c>
      <c r="K2203">
        <v>37</v>
      </c>
      <c r="L2203">
        <v>37</v>
      </c>
      <c r="M2203">
        <v>37</v>
      </c>
      <c r="N2203">
        <v>37</v>
      </c>
      <c r="O2203">
        <v>37</v>
      </c>
      <c r="P2203">
        <v>37</v>
      </c>
      <c r="Q2203">
        <v>37</v>
      </c>
      <c r="R2203">
        <v>37</v>
      </c>
      <c r="S2203">
        <v>37</v>
      </c>
      <c r="T2203">
        <v>37</v>
      </c>
      <c r="U2203">
        <v>37</v>
      </c>
      <c r="V2203">
        <v>37</v>
      </c>
      <c r="W2203">
        <v>37</v>
      </c>
      <c r="X2203">
        <v>37</v>
      </c>
      <c r="Y2203">
        <v>37</v>
      </c>
      <c r="Z2203">
        <v>37</v>
      </c>
      <c r="AA2203">
        <v>37</v>
      </c>
      <c r="AC2203" s="180" t="str">
        <f t="shared" si="119"/>
        <v>840053-LTRED-LXL</v>
      </c>
      <c r="AD2203" s="181">
        <f>IF(B2203="NET","",IF(B2203="","",IFERROR(VLOOKUP(AC2203,EAN!$A:$B,2,FALSE),"MANGLER - MÅ OPPDATERE EAN-FANEN")))</f>
        <v>7048652607744</v>
      </c>
      <c r="AE2203" s="180">
        <f t="shared" si="117"/>
        <v>37</v>
      </c>
      <c r="AF2203" s="180">
        <f t="shared" si="118"/>
        <v>37</v>
      </c>
      <c r="AH2203" s="133" t="str">
        <f>IF(B2203="NET","",IFERROR(VLOOKUP(AD2203,'2) Order Form'!$W$9:$W$684,1,FALSE),"Ikke med I order form"))</f>
        <v>Ikke med I order form</v>
      </c>
    </row>
    <row r="2204" spans="1:34" x14ac:dyDescent="0.2">
      <c r="A2204">
        <v>840053</v>
      </c>
      <c r="B2204" t="s">
        <v>4463</v>
      </c>
      <c r="C2204" t="s">
        <v>4226</v>
      </c>
      <c r="D2204" t="s">
        <v>2463</v>
      </c>
      <c r="E2204" t="s">
        <v>2401</v>
      </c>
      <c r="F2204" t="s">
        <v>2462</v>
      </c>
      <c r="G2204" t="s">
        <v>128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C2204" s="180" t="str">
        <f t="shared" si="119"/>
        <v>840053-MBBLU-XXL</v>
      </c>
      <c r="AD2204" s="181">
        <f>IF(B2204="NET","",IF(B2204="","",IFERROR(VLOOKUP(AC2204,EAN!$A:$B,2,FALSE),"MANGLER - MÅ OPPDATERE EAN-FANEN")))</f>
        <v>7048652713681</v>
      </c>
      <c r="AE2204" s="180">
        <f t="shared" si="117"/>
        <v>0</v>
      </c>
      <c r="AF2204" s="180">
        <f t="shared" si="118"/>
        <v>0</v>
      </c>
      <c r="AH2204" s="133" t="str">
        <f>IF(B2204="NET","",IFERROR(VLOOKUP(AD2204,'2) Order Form'!$W$9:$W$684,1,FALSE),"Ikke med I order form"))</f>
        <v>Ikke med I order form</v>
      </c>
    </row>
    <row r="2205" spans="1:34" x14ac:dyDescent="0.2">
      <c r="A2205">
        <v>840053</v>
      </c>
      <c r="B2205" t="s">
        <v>4463</v>
      </c>
      <c r="C2205" t="s">
        <v>4226</v>
      </c>
      <c r="D2205" t="s">
        <v>2400</v>
      </c>
      <c r="E2205" t="s">
        <v>2401</v>
      </c>
      <c r="F2205" t="s">
        <v>85</v>
      </c>
      <c r="G2205" t="s">
        <v>128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C2205" s="180" t="str">
        <f t="shared" si="119"/>
        <v>840053-MBBLU-SM</v>
      </c>
      <c r="AD2205" s="181">
        <f>IF(B2205="NET","",IF(B2205="","",IFERROR(VLOOKUP(AC2205,EAN!$A:$B,2,FALSE),"MANGLER - MÅ OPPDATERE EAN-FANEN")))</f>
        <v>7048652713674</v>
      </c>
      <c r="AE2205" s="180">
        <f t="shared" si="117"/>
        <v>0</v>
      </c>
      <c r="AF2205" s="180">
        <f t="shared" si="118"/>
        <v>0</v>
      </c>
      <c r="AH2205" s="133" t="str">
        <f>IF(B2205="NET","",IFERROR(VLOOKUP(AD2205,'2) Order Form'!$W$9:$W$684,1,FALSE),"Ikke med I order form"))</f>
        <v>Ikke med I order form</v>
      </c>
    </row>
    <row r="2206" spans="1:34" x14ac:dyDescent="0.2">
      <c r="A2206">
        <v>840053</v>
      </c>
      <c r="B2206" t="s">
        <v>4463</v>
      </c>
      <c r="C2206" t="s">
        <v>4226</v>
      </c>
      <c r="D2206" t="s">
        <v>2402</v>
      </c>
      <c r="E2206" t="s">
        <v>2401</v>
      </c>
      <c r="F2206" t="s">
        <v>86</v>
      </c>
      <c r="G2206" t="s">
        <v>128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C2206" s="180" t="str">
        <f t="shared" si="119"/>
        <v>840053-MBBLU-ML</v>
      </c>
      <c r="AD2206" s="181">
        <f>IF(B2206="NET","",IF(B2206="","",IFERROR(VLOOKUP(AC2206,EAN!$A:$B,2,FALSE),"MANGLER - MÅ OPPDATERE EAN-FANEN")))</f>
        <v>7048652713667</v>
      </c>
      <c r="AE2206" s="180">
        <f t="shared" si="117"/>
        <v>0</v>
      </c>
      <c r="AF2206" s="180">
        <f t="shared" si="118"/>
        <v>0</v>
      </c>
      <c r="AH2206" s="133" t="str">
        <f>IF(B2206="NET","",IFERROR(VLOOKUP(AD2206,'2) Order Form'!$W$9:$W$684,1,FALSE),"Ikke med I order form"))</f>
        <v>Ikke med I order form</v>
      </c>
    </row>
    <row r="2207" spans="1:34" x14ac:dyDescent="0.2">
      <c r="A2207">
        <v>840053</v>
      </c>
      <c r="B2207" t="s">
        <v>4463</v>
      </c>
      <c r="C2207" t="s">
        <v>4226</v>
      </c>
      <c r="D2207" t="s">
        <v>2403</v>
      </c>
      <c r="E2207" t="s">
        <v>2401</v>
      </c>
      <c r="F2207" t="s">
        <v>87</v>
      </c>
      <c r="G2207" t="s">
        <v>128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C2207" s="180" t="str">
        <f t="shared" si="119"/>
        <v>840053-MBBLU-LXL</v>
      </c>
      <c r="AD2207" s="181">
        <f>IF(B2207="NET","",IF(B2207="","",IFERROR(VLOOKUP(AC2207,EAN!$A:$B,2,FALSE),"MANGLER - MÅ OPPDATERE EAN-FANEN")))</f>
        <v>7048652713650</v>
      </c>
      <c r="AE2207" s="180">
        <f t="shared" si="117"/>
        <v>0</v>
      </c>
      <c r="AF2207" s="180">
        <f t="shared" si="118"/>
        <v>0</v>
      </c>
      <c r="AH2207" s="133" t="str">
        <f>IF(B2207="NET","",IFERROR(VLOOKUP(AD2207,'2) Order Form'!$W$9:$W$684,1,FALSE),"Ikke med I order form"))</f>
        <v>Ikke med I order form</v>
      </c>
    </row>
    <row r="2208" spans="1:34" x14ac:dyDescent="0.2">
      <c r="A2208">
        <v>840053</v>
      </c>
      <c r="B2208" t="s">
        <v>4463</v>
      </c>
      <c r="C2208" t="s">
        <v>4226</v>
      </c>
      <c r="D2208" t="s">
        <v>2522</v>
      </c>
      <c r="E2208" t="s">
        <v>609</v>
      </c>
      <c r="F2208" t="s">
        <v>2462</v>
      </c>
      <c r="G2208" t="s">
        <v>128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C2208" s="180" t="str">
        <f t="shared" si="119"/>
        <v>840053-MCHOR-XXL</v>
      </c>
      <c r="AD2208" s="181">
        <f>IF(B2208="NET","",IF(B2208="","",IFERROR(VLOOKUP(AC2208,EAN!$A:$B,2,FALSE),"MANGLER - MÅ OPPDATERE EAN-FANEN")))</f>
        <v>7048652713728</v>
      </c>
      <c r="AE2208" s="180">
        <f t="shared" si="117"/>
        <v>0</v>
      </c>
      <c r="AF2208" s="180">
        <f t="shared" si="118"/>
        <v>0</v>
      </c>
      <c r="AH2208" s="133" t="str">
        <f>IF(B2208="NET","",IFERROR(VLOOKUP(AD2208,'2) Order Form'!$W$9:$W$684,1,FALSE),"Ikke med I order form"))</f>
        <v>Ikke med I order form</v>
      </c>
    </row>
    <row r="2209" spans="1:34" x14ac:dyDescent="0.2">
      <c r="A2209">
        <v>840053</v>
      </c>
      <c r="B2209" t="s">
        <v>4463</v>
      </c>
      <c r="C2209" t="s">
        <v>4226</v>
      </c>
      <c r="D2209" t="s">
        <v>2523</v>
      </c>
      <c r="E2209" t="s">
        <v>609</v>
      </c>
      <c r="F2209" t="s">
        <v>85</v>
      </c>
      <c r="G2209" t="s">
        <v>128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C2209" s="180" t="str">
        <f t="shared" si="119"/>
        <v>840053-MCHOR-SM</v>
      </c>
      <c r="AD2209" s="181">
        <f>IF(B2209="NET","",IF(B2209="","",IFERROR(VLOOKUP(AC2209,EAN!$A:$B,2,FALSE),"MANGLER - MÅ OPPDATERE EAN-FANEN")))</f>
        <v>7048652713711</v>
      </c>
      <c r="AE2209" s="180">
        <f t="shared" si="117"/>
        <v>0</v>
      </c>
      <c r="AF2209" s="180">
        <f t="shared" si="118"/>
        <v>0</v>
      </c>
      <c r="AH2209" s="133" t="str">
        <f>IF(B2209="NET","",IFERROR(VLOOKUP(AD2209,'2) Order Form'!$W$9:$W$684,1,FALSE),"Ikke med I order form"))</f>
        <v>Ikke med I order form</v>
      </c>
    </row>
    <row r="2210" spans="1:34" x14ac:dyDescent="0.2">
      <c r="A2210">
        <v>840053</v>
      </c>
      <c r="B2210" t="s">
        <v>4463</v>
      </c>
      <c r="C2210" t="s">
        <v>4226</v>
      </c>
      <c r="D2210" t="s">
        <v>864</v>
      </c>
      <c r="E2210" t="s">
        <v>609</v>
      </c>
      <c r="F2210" t="s">
        <v>86</v>
      </c>
      <c r="G2210" t="s">
        <v>128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C2210" s="180" t="str">
        <f t="shared" si="119"/>
        <v>840053-MCHOR-ML</v>
      </c>
      <c r="AD2210" s="181">
        <f>IF(B2210="NET","",IF(B2210="","",IFERROR(VLOOKUP(AC2210,EAN!$A:$B,2,FALSE),"MANGLER - MÅ OPPDATERE EAN-FANEN")))</f>
        <v>7048652713704</v>
      </c>
      <c r="AE2210" s="180">
        <f t="shared" si="117"/>
        <v>0</v>
      </c>
      <c r="AF2210" s="180">
        <f t="shared" si="118"/>
        <v>0</v>
      </c>
      <c r="AH2210" s="133" t="str">
        <f>IF(B2210="NET","",IFERROR(VLOOKUP(AD2210,'2) Order Form'!$W$9:$W$684,1,FALSE),"Ikke med I order form"))</f>
        <v>Ikke med I order form</v>
      </c>
    </row>
    <row r="2211" spans="1:34" x14ac:dyDescent="0.2">
      <c r="A2211">
        <v>840053</v>
      </c>
      <c r="B2211" t="s">
        <v>4463</v>
      </c>
      <c r="C2211" t="s">
        <v>4226</v>
      </c>
      <c r="D2211" t="s">
        <v>2524</v>
      </c>
      <c r="E2211" t="s">
        <v>609</v>
      </c>
      <c r="F2211" t="s">
        <v>87</v>
      </c>
      <c r="G2211" t="s">
        <v>128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C2211" s="180" t="str">
        <f t="shared" si="119"/>
        <v>840053-MCHOR-LXL</v>
      </c>
      <c r="AD2211" s="181">
        <f>IF(B2211="NET","",IF(B2211="","",IFERROR(VLOOKUP(AC2211,EAN!$A:$B,2,FALSE),"MANGLER - MÅ OPPDATERE EAN-FANEN")))</f>
        <v>7048652713698</v>
      </c>
      <c r="AE2211" s="180">
        <f t="shared" si="117"/>
        <v>0</v>
      </c>
      <c r="AF2211" s="180">
        <f t="shared" si="118"/>
        <v>0</v>
      </c>
      <c r="AH2211" s="133" t="str">
        <f>IF(B2211="NET","",IFERROR(VLOOKUP(AD2211,'2) Order Form'!$W$9:$W$684,1,FALSE),"Ikke med I order form"))</f>
        <v>Ikke med I order form</v>
      </c>
    </row>
    <row r="2212" spans="1:34" x14ac:dyDescent="0.2">
      <c r="A2212">
        <v>840053</v>
      </c>
      <c r="B2212" t="s">
        <v>4463</v>
      </c>
      <c r="C2212" t="s">
        <v>4226</v>
      </c>
      <c r="D2212" t="s">
        <v>2449</v>
      </c>
      <c r="E2212" t="s">
        <v>2450</v>
      </c>
      <c r="F2212" t="s">
        <v>85</v>
      </c>
      <c r="G2212" t="s">
        <v>401</v>
      </c>
      <c r="H2212">
        <v>4</v>
      </c>
      <c r="I2212">
        <v>4</v>
      </c>
      <c r="J2212">
        <v>4</v>
      </c>
      <c r="K2212">
        <v>4</v>
      </c>
      <c r="L2212">
        <v>4</v>
      </c>
      <c r="M2212">
        <v>4</v>
      </c>
      <c r="N2212">
        <v>4</v>
      </c>
      <c r="O2212">
        <v>4</v>
      </c>
      <c r="P2212">
        <v>4</v>
      </c>
      <c r="Q2212">
        <v>4</v>
      </c>
      <c r="R2212">
        <v>4</v>
      </c>
      <c r="S2212">
        <v>4</v>
      </c>
      <c r="T2212">
        <v>4</v>
      </c>
      <c r="U2212">
        <v>4</v>
      </c>
      <c r="V2212">
        <v>4</v>
      </c>
      <c r="W2212">
        <v>4</v>
      </c>
      <c r="X2212">
        <v>4</v>
      </c>
      <c r="Y2212">
        <v>4</v>
      </c>
      <c r="Z2212">
        <v>4</v>
      </c>
      <c r="AA2212">
        <v>4</v>
      </c>
      <c r="AC2212" s="180" t="str">
        <f t="shared" si="119"/>
        <v>840053-MFORE-SM</v>
      </c>
      <c r="AD2212" s="181">
        <f>IF(B2212="NET","",IF(B2212="","",IFERROR(VLOOKUP(AC2212,EAN!$A:$B,2,FALSE),"MANGLER - MÅ OPPDATERE EAN-FANEN")))</f>
        <v>7048652607805</v>
      </c>
      <c r="AE2212" s="180">
        <f t="shared" si="117"/>
        <v>4</v>
      </c>
      <c r="AF2212" s="180">
        <f t="shared" si="118"/>
        <v>4</v>
      </c>
      <c r="AH2212" s="133" t="str">
        <f>IF(B2212="NET","",IFERROR(VLOOKUP(AD2212,'2) Order Form'!$W$9:$W$684,1,FALSE),"Ikke med I order form"))</f>
        <v>Ikke med I order form</v>
      </c>
    </row>
    <row r="2213" spans="1:34" x14ac:dyDescent="0.2">
      <c r="A2213">
        <v>840053</v>
      </c>
      <c r="B2213" t="s">
        <v>4463</v>
      </c>
      <c r="C2213" t="s">
        <v>4226</v>
      </c>
      <c r="D2213" t="s">
        <v>2451</v>
      </c>
      <c r="E2213" t="s">
        <v>2450</v>
      </c>
      <c r="F2213" t="s">
        <v>86</v>
      </c>
      <c r="G2213" t="s">
        <v>401</v>
      </c>
      <c r="H2213">
        <v>16</v>
      </c>
      <c r="I2213">
        <v>16</v>
      </c>
      <c r="J2213">
        <v>16</v>
      </c>
      <c r="K2213">
        <v>16</v>
      </c>
      <c r="L2213">
        <v>16</v>
      </c>
      <c r="M2213">
        <v>16</v>
      </c>
      <c r="N2213">
        <v>16</v>
      </c>
      <c r="O2213">
        <v>16</v>
      </c>
      <c r="P2213">
        <v>16</v>
      </c>
      <c r="Q2213">
        <v>16</v>
      </c>
      <c r="R2213">
        <v>16</v>
      </c>
      <c r="S2213">
        <v>16</v>
      </c>
      <c r="T2213">
        <v>16</v>
      </c>
      <c r="U2213">
        <v>16</v>
      </c>
      <c r="V2213">
        <v>16</v>
      </c>
      <c r="W2213">
        <v>16</v>
      </c>
      <c r="X2213">
        <v>16</v>
      </c>
      <c r="Y2213">
        <v>16</v>
      </c>
      <c r="Z2213">
        <v>16</v>
      </c>
      <c r="AA2213">
        <v>16</v>
      </c>
      <c r="AC2213" s="180" t="str">
        <f t="shared" si="119"/>
        <v>840053-MFORE-ML</v>
      </c>
      <c r="AD2213" s="181">
        <f>IF(B2213="NET","",IF(B2213="","",IFERROR(VLOOKUP(AC2213,EAN!$A:$B,2,FALSE),"MANGLER - MÅ OPPDATERE EAN-FANEN")))</f>
        <v>7048652607799</v>
      </c>
      <c r="AE2213" s="180">
        <f t="shared" si="117"/>
        <v>16</v>
      </c>
      <c r="AF2213" s="180">
        <f t="shared" si="118"/>
        <v>16</v>
      </c>
      <c r="AH2213" s="133" t="str">
        <f>IF(B2213="NET","",IFERROR(VLOOKUP(AD2213,'2) Order Form'!$W$9:$W$684,1,FALSE),"Ikke med I order form"))</f>
        <v>Ikke med I order form</v>
      </c>
    </row>
    <row r="2214" spans="1:34" x14ac:dyDescent="0.2">
      <c r="A2214">
        <v>840053</v>
      </c>
      <c r="B2214" t="s">
        <v>4463</v>
      </c>
      <c r="C2214" t="s">
        <v>4226</v>
      </c>
      <c r="D2214" t="s">
        <v>2477</v>
      </c>
      <c r="E2214" t="s">
        <v>2450</v>
      </c>
      <c r="F2214" t="s">
        <v>87</v>
      </c>
      <c r="G2214" t="s">
        <v>401</v>
      </c>
      <c r="H2214">
        <v>12</v>
      </c>
      <c r="I2214">
        <v>12</v>
      </c>
      <c r="J2214">
        <v>12</v>
      </c>
      <c r="K2214">
        <v>12</v>
      </c>
      <c r="L2214">
        <v>12</v>
      </c>
      <c r="M2214">
        <v>12</v>
      </c>
      <c r="N2214">
        <v>12</v>
      </c>
      <c r="O2214">
        <v>12</v>
      </c>
      <c r="P2214">
        <v>12</v>
      </c>
      <c r="Q2214">
        <v>12</v>
      </c>
      <c r="R2214">
        <v>12</v>
      </c>
      <c r="S2214">
        <v>12</v>
      </c>
      <c r="T2214">
        <v>12</v>
      </c>
      <c r="U2214">
        <v>12</v>
      </c>
      <c r="V2214">
        <v>12</v>
      </c>
      <c r="W2214">
        <v>12</v>
      </c>
      <c r="X2214">
        <v>12</v>
      </c>
      <c r="Y2214">
        <v>12</v>
      </c>
      <c r="Z2214">
        <v>12</v>
      </c>
      <c r="AA2214">
        <v>12</v>
      </c>
      <c r="AC2214" s="180" t="str">
        <f t="shared" si="119"/>
        <v>840053-MFORE-LXL</v>
      </c>
      <c r="AD2214" s="181">
        <f>IF(B2214="NET","",IF(B2214="","",IFERROR(VLOOKUP(AC2214,EAN!$A:$B,2,FALSE),"MANGLER - MÅ OPPDATERE EAN-FANEN")))</f>
        <v>7048652607782</v>
      </c>
      <c r="AE2214" s="180">
        <f t="shared" si="117"/>
        <v>12</v>
      </c>
      <c r="AF2214" s="180">
        <f t="shared" si="118"/>
        <v>12</v>
      </c>
      <c r="AH2214" s="133" t="str">
        <f>IF(B2214="NET","",IFERROR(VLOOKUP(AD2214,'2) Order Form'!$W$9:$W$684,1,FALSE),"Ikke med I order form"))</f>
        <v>Ikke med I order form</v>
      </c>
    </row>
    <row r="2215" spans="1:34" x14ac:dyDescent="0.2">
      <c r="A2215">
        <v>840053</v>
      </c>
      <c r="B2215" t="s">
        <v>4463</v>
      </c>
      <c r="C2215" t="s">
        <v>4226</v>
      </c>
      <c r="D2215" t="s">
        <v>2476</v>
      </c>
      <c r="E2215" t="s">
        <v>2450</v>
      </c>
      <c r="F2215" t="s">
        <v>2462</v>
      </c>
      <c r="G2215" t="s">
        <v>401</v>
      </c>
      <c r="H2215">
        <v>25</v>
      </c>
      <c r="I2215">
        <v>25</v>
      </c>
      <c r="J2215">
        <v>25</v>
      </c>
      <c r="K2215">
        <v>25</v>
      </c>
      <c r="L2215">
        <v>25</v>
      </c>
      <c r="M2215">
        <v>25</v>
      </c>
      <c r="N2215">
        <v>25</v>
      </c>
      <c r="O2215">
        <v>25</v>
      </c>
      <c r="P2215">
        <v>25</v>
      </c>
      <c r="Q2215">
        <v>25</v>
      </c>
      <c r="R2215">
        <v>25</v>
      </c>
      <c r="S2215">
        <v>25</v>
      </c>
      <c r="T2215">
        <v>25</v>
      </c>
      <c r="U2215">
        <v>25</v>
      </c>
      <c r="V2215">
        <v>25</v>
      </c>
      <c r="W2215">
        <v>25</v>
      </c>
      <c r="X2215">
        <v>25</v>
      </c>
      <c r="Y2215">
        <v>25</v>
      </c>
      <c r="Z2215">
        <v>25</v>
      </c>
      <c r="AA2215">
        <v>25</v>
      </c>
      <c r="AC2215" s="180" t="str">
        <f t="shared" si="119"/>
        <v>840053-MFORE-XXL</v>
      </c>
      <c r="AD2215" s="181">
        <f>IF(B2215="NET","",IF(B2215="","",IFERROR(VLOOKUP(AC2215,EAN!$A:$B,2,FALSE),"MANGLER - MÅ OPPDATERE EAN-FANEN")))</f>
        <v>7048652607812</v>
      </c>
      <c r="AE2215" s="180">
        <f t="shared" si="117"/>
        <v>25</v>
      </c>
      <c r="AF2215" s="180">
        <f t="shared" si="118"/>
        <v>25</v>
      </c>
      <c r="AH2215" s="133" t="str">
        <f>IF(B2215="NET","",IFERROR(VLOOKUP(AD2215,'2) Order Form'!$W$9:$W$684,1,FALSE),"Ikke med I order form"))</f>
        <v>Ikke med I order form</v>
      </c>
    </row>
    <row r="2216" spans="1:34" x14ac:dyDescent="0.2">
      <c r="A2216">
        <v>840053</v>
      </c>
      <c r="B2216" t="s">
        <v>4463</v>
      </c>
      <c r="C2216" t="s">
        <v>4226</v>
      </c>
      <c r="D2216" t="s">
        <v>2533</v>
      </c>
      <c r="E2216" t="s">
        <v>417</v>
      </c>
      <c r="F2216" t="s">
        <v>2462</v>
      </c>
      <c r="G2216" t="s">
        <v>128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C2216" s="180" t="str">
        <f t="shared" si="119"/>
        <v>840053-MNGRY-XXL</v>
      </c>
      <c r="AD2216" s="181">
        <f>IF(B2216="NET","",IF(B2216="","",IFERROR(VLOOKUP(AC2216,EAN!$A:$B,2,FALSE),"MANGLER - MÅ OPPDATERE EAN-FANEN")))</f>
        <v>7048652713766</v>
      </c>
      <c r="AE2216" s="180">
        <f t="shared" si="117"/>
        <v>0</v>
      </c>
      <c r="AF2216" s="180">
        <f t="shared" si="118"/>
        <v>0</v>
      </c>
      <c r="AH2216" s="133" t="str">
        <f>IF(B2216="NET","",IFERROR(VLOOKUP(AD2216,'2) Order Form'!$W$9:$W$684,1,FALSE),"Ikke med I order form"))</f>
        <v>Ikke med I order form</v>
      </c>
    </row>
    <row r="2217" spans="1:34" x14ac:dyDescent="0.2">
      <c r="A2217">
        <v>840053</v>
      </c>
      <c r="B2217" t="s">
        <v>4463</v>
      </c>
      <c r="C2217" t="s">
        <v>4226</v>
      </c>
      <c r="D2217" t="s">
        <v>416</v>
      </c>
      <c r="E2217" t="s">
        <v>417</v>
      </c>
      <c r="F2217" t="s">
        <v>85</v>
      </c>
      <c r="G2217" t="s">
        <v>128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C2217" s="180" t="str">
        <f t="shared" si="119"/>
        <v>840053-MNGRY-SM</v>
      </c>
      <c r="AD2217" s="181">
        <f>IF(B2217="NET","",IF(B2217="","",IFERROR(VLOOKUP(AC2217,EAN!$A:$B,2,FALSE),"MANGLER - MÅ OPPDATERE EAN-FANEN")))</f>
        <v>7048652713759</v>
      </c>
      <c r="AE2217" s="180">
        <f t="shared" si="117"/>
        <v>0</v>
      </c>
      <c r="AF2217" s="180">
        <f t="shared" si="118"/>
        <v>0</v>
      </c>
      <c r="AH2217" s="133" t="str">
        <f>IF(B2217="NET","",IFERROR(VLOOKUP(AD2217,'2) Order Form'!$W$9:$W$684,1,FALSE),"Ikke med I order form"))</f>
        <v>Ikke med I order form</v>
      </c>
    </row>
    <row r="2218" spans="1:34" x14ac:dyDescent="0.2">
      <c r="A2218">
        <v>840053</v>
      </c>
      <c r="B2218" t="s">
        <v>4463</v>
      </c>
      <c r="C2218" t="s">
        <v>4226</v>
      </c>
      <c r="D2218" t="s">
        <v>418</v>
      </c>
      <c r="E2218" t="s">
        <v>417</v>
      </c>
      <c r="F2218" t="s">
        <v>86</v>
      </c>
      <c r="G2218" t="s">
        <v>128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C2218" s="180" t="str">
        <f t="shared" si="119"/>
        <v>840053-MNGRY-ML</v>
      </c>
      <c r="AD2218" s="181">
        <f>IF(B2218="NET","",IF(B2218="","",IFERROR(VLOOKUP(AC2218,EAN!$A:$B,2,FALSE),"MANGLER - MÅ OPPDATERE EAN-FANEN")))</f>
        <v>7048652713742</v>
      </c>
      <c r="AE2218" s="180">
        <f t="shared" si="117"/>
        <v>0</v>
      </c>
      <c r="AF2218" s="180">
        <f t="shared" si="118"/>
        <v>0</v>
      </c>
      <c r="AH2218" s="133" t="str">
        <f>IF(B2218="NET","",IFERROR(VLOOKUP(AD2218,'2) Order Form'!$W$9:$W$684,1,FALSE),"Ikke med I order form"))</f>
        <v>Ikke med I order form</v>
      </c>
    </row>
    <row r="2219" spans="1:34" x14ac:dyDescent="0.2">
      <c r="A2219">
        <v>840053</v>
      </c>
      <c r="B2219" t="s">
        <v>4463</v>
      </c>
      <c r="C2219" t="s">
        <v>4226</v>
      </c>
      <c r="D2219" t="s">
        <v>419</v>
      </c>
      <c r="E2219" t="s">
        <v>417</v>
      </c>
      <c r="F2219" t="s">
        <v>87</v>
      </c>
      <c r="G2219" t="s">
        <v>128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C2219" s="180" t="str">
        <f t="shared" si="119"/>
        <v>840053-MNGRY-LXL</v>
      </c>
      <c r="AD2219" s="181">
        <f>IF(B2219="NET","",IF(B2219="","",IFERROR(VLOOKUP(AC2219,EAN!$A:$B,2,FALSE),"MANGLER - MÅ OPPDATERE EAN-FANEN")))</f>
        <v>7048652713735</v>
      </c>
      <c r="AE2219" s="180">
        <f t="shared" si="117"/>
        <v>0</v>
      </c>
      <c r="AF2219" s="180">
        <f t="shared" si="118"/>
        <v>0</v>
      </c>
      <c r="AH2219" s="133" t="str">
        <f>IF(B2219="NET","",IFERROR(VLOOKUP(AD2219,'2) Order Form'!$W$9:$W$684,1,FALSE),"Ikke med I order form"))</f>
        <v>Ikke med I order form</v>
      </c>
    </row>
    <row r="2220" spans="1:34" x14ac:dyDescent="0.2">
      <c r="A2220">
        <v>840053</v>
      </c>
      <c r="B2220" t="s">
        <v>4463</v>
      </c>
      <c r="C2220" t="s">
        <v>4226</v>
      </c>
      <c r="D2220" t="s">
        <v>2479</v>
      </c>
      <c r="E2220" t="s">
        <v>2421</v>
      </c>
      <c r="F2220" t="s">
        <v>2462</v>
      </c>
      <c r="G2220" t="s">
        <v>128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C2220" s="180" t="str">
        <f t="shared" si="119"/>
        <v>840053-MOLME-XXL</v>
      </c>
      <c r="AD2220" s="181">
        <f>IF(B2220="NET","",IF(B2220="","",IFERROR(VLOOKUP(AC2220,EAN!$A:$B,2,FALSE),"MANGLER - MÅ OPPDATERE EAN-FANEN")))</f>
        <v>7048652713803</v>
      </c>
      <c r="AE2220" s="180">
        <f t="shared" si="117"/>
        <v>0</v>
      </c>
      <c r="AF2220" s="180">
        <f t="shared" si="118"/>
        <v>0</v>
      </c>
      <c r="AH2220" s="133" t="str">
        <f>IF(B2220="NET","",IFERROR(VLOOKUP(AD2220,'2) Order Form'!$W$9:$W$684,1,FALSE),"Ikke med I order form"))</f>
        <v>Ikke med I order form</v>
      </c>
    </row>
    <row r="2221" spans="1:34" x14ac:dyDescent="0.2">
      <c r="A2221">
        <v>840053</v>
      </c>
      <c r="B2221" t="s">
        <v>4463</v>
      </c>
      <c r="C2221" t="s">
        <v>4226</v>
      </c>
      <c r="D2221" t="s">
        <v>2420</v>
      </c>
      <c r="E2221" t="s">
        <v>2421</v>
      </c>
      <c r="F2221" t="s">
        <v>85</v>
      </c>
      <c r="G2221" t="s">
        <v>128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C2221" s="180" t="str">
        <f t="shared" si="119"/>
        <v>840053-MOLME-SM</v>
      </c>
      <c r="AD2221" s="181">
        <f>IF(B2221="NET","",IF(B2221="","",IFERROR(VLOOKUP(AC2221,EAN!$A:$B,2,FALSE),"MANGLER - MÅ OPPDATERE EAN-FANEN")))</f>
        <v>7048652713797</v>
      </c>
      <c r="AE2221" s="180">
        <f t="shared" si="117"/>
        <v>0</v>
      </c>
      <c r="AF2221" s="180">
        <f t="shared" si="118"/>
        <v>0</v>
      </c>
      <c r="AH2221" s="133" t="str">
        <f>IF(B2221="NET","",IFERROR(VLOOKUP(AD2221,'2) Order Form'!$W$9:$W$684,1,FALSE),"Ikke med I order form"))</f>
        <v>Ikke med I order form</v>
      </c>
    </row>
    <row r="2222" spans="1:34" x14ac:dyDescent="0.2">
      <c r="A2222">
        <v>840053</v>
      </c>
      <c r="B2222" t="s">
        <v>4463</v>
      </c>
      <c r="C2222" t="s">
        <v>4226</v>
      </c>
      <c r="D2222" t="s">
        <v>2422</v>
      </c>
      <c r="E2222" t="s">
        <v>2421</v>
      </c>
      <c r="F2222" t="s">
        <v>86</v>
      </c>
      <c r="G2222" t="s">
        <v>128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C2222" s="180" t="str">
        <f t="shared" si="119"/>
        <v>840053-MOLME-ML</v>
      </c>
      <c r="AD2222" s="181">
        <f>IF(B2222="NET","",IF(B2222="","",IFERROR(VLOOKUP(AC2222,EAN!$A:$B,2,FALSE),"MANGLER - MÅ OPPDATERE EAN-FANEN")))</f>
        <v>7048652713780</v>
      </c>
      <c r="AE2222" s="180">
        <f t="shared" si="117"/>
        <v>0</v>
      </c>
      <c r="AF2222" s="180">
        <f t="shared" si="118"/>
        <v>0</v>
      </c>
      <c r="AH2222" s="133" t="str">
        <f>IF(B2222="NET","",IFERROR(VLOOKUP(AD2222,'2) Order Form'!$W$9:$W$684,1,FALSE),"Ikke med I order form"))</f>
        <v>Ikke med I order form</v>
      </c>
    </row>
    <row r="2223" spans="1:34" x14ac:dyDescent="0.2">
      <c r="A2223">
        <v>840053</v>
      </c>
      <c r="B2223" t="s">
        <v>4463</v>
      </c>
      <c r="C2223" t="s">
        <v>4226</v>
      </c>
      <c r="D2223" t="s">
        <v>2423</v>
      </c>
      <c r="E2223" t="s">
        <v>2421</v>
      </c>
      <c r="F2223" t="s">
        <v>87</v>
      </c>
      <c r="G2223" t="s">
        <v>128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C2223" s="180" t="str">
        <f t="shared" si="119"/>
        <v>840053-MOLME-LXL</v>
      </c>
      <c r="AD2223" s="181">
        <f>IF(B2223="NET","",IF(B2223="","",IFERROR(VLOOKUP(AC2223,EAN!$A:$B,2,FALSE),"MANGLER - MÅ OPPDATERE EAN-FANEN")))</f>
        <v>7048652713773</v>
      </c>
      <c r="AE2223" s="180">
        <f t="shared" si="117"/>
        <v>0</v>
      </c>
      <c r="AF2223" s="180">
        <f t="shared" si="118"/>
        <v>0</v>
      </c>
      <c r="AH2223" s="133" t="str">
        <f>IF(B2223="NET","",IFERROR(VLOOKUP(AD2223,'2) Order Form'!$W$9:$W$684,1,FALSE),"Ikke med I order form"))</f>
        <v>Ikke med I order form</v>
      </c>
    </row>
    <row r="2224" spans="1:34" x14ac:dyDescent="0.2">
      <c r="A2224">
        <v>840053</v>
      </c>
      <c r="B2224" t="s">
        <v>4463</v>
      </c>
      <c r="C2224" t="s">
        <v>4226</v>
      </c>
      <c r="D2224" t="s">
        <v>2534</v>
      </c>
      <c r="E2224" t="s">
        <v>2425</v>
      </c>
      <c r="F2224" t="s">
        <v>2462</v>
      </c>
      <c r="G2224" t="s">
        <v>128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C2224" s="180" t="str">
        <f t="shared" si="119"/>
        <v>840053-MROGD-XXL</v>
      </c>
      <c r="AD2224" s="181">
        <f>IF(B2224="NET","",IF(B2224="","",IFERROR(VLOOKUP(AC2224,EAN!$A:$B,2,FALSE),"MANGLER - MÅ OPPDATERE EAN-FANEN")))</f>
        <v>7048652713841</v>
      </c>
      <c r="AE2224" s="180">
        <f t="shared" si="117"/>
        <v>0</v>
      </c>
      <c r="AF2224" s="180">
        <f t="shared" si="118"/>
        <v>0</v>
      </c>
      <c r="AH2224" s="133" t="str">
        <f>IF(B2224="NET","",IFERROR(VLOOKUP(AD2224,'2) Order Form'!$W$9:$W$684,1,FALSE),"Ikke med I order form"))</f>
        <v>Ikke med I order form</v>
      </c>
    </row>
    <row r="2225" spans="1:34" x14ac:dyDescent="0.2">
      <c r="A2225">
        <v>840053</v>
      </c>
      <c r="B2225" t="s">
        <v>4463</v>
      </c>
      <c r="C2225" t="s">
        <v>4226</v>
      </c>
      <c r="D2225" t="s">
        <v>2424</v>
      </c>
      <c r="E2225" t="s">
        <v>2425</v>
      </c>
      <c r="F2225" t="s">
        <v>85</v>
      </c>
      <c r="G2225" t="s">
        <v>128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C2225" s="180" t="str">
        <f t="shared" si="119"/>
        <v>840053-MROGD-SM</v>
      </c>
      <c r="AD2225" s="181">
        <f>IF(B2225="NET","",IF(B2225="","",IFERROR(VLOOKUP(AC2225,EAN!$A:$B,2,FALSE),"MANGLER - MÅ OPPDATERE EAN-FANEN")))</f>
        <v>7048652713834</v>
      </c>
      <c r="AE2225" s="180">
        <f t="shared" si="117"/>
        <v>0</v>
      </c>
      <c r="AF2225" s="180">
        <f t="shared" si="118"/>
        <v>0</v>
      </c>
      <c r="AH2225" s="133" t="str">
        <f>IF(B2225="NET","",IFERROR(VLOOKUP(AD2225,'2) Order Form'!$W$9:$W$684,1,FALSE),"Ikke med I order form"))</f>
        <v>Ikke med I order form</v>
      </c>
    </row>
    <row r="2226" spans="1:34" x14ac:dyDescent="0.2">
      <c r="A2226">
        <v>840053</v>
      </c>
      <c r="B2226" t="s">
        <v>4463</v>
      </c>
      <c r="C2226" t="s">
        <v>4226</v>
      </c>
      <c r="D2226" t="s">
        <v>2426</v>
      </c>
      <c r="E2226" t="s">
        <v>2425</v>
      </c>
      <c r="F2226" t="s">
        <v>86</v>
      </c>
      <c r="G2226" t="s">
        <v>128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C2226" s="180" t="str">
        <f t="shared" si="119"/>
        <v>840053-MROGD-ML</v>
      </c>
      <c r="AD2226" s="181">
        <f>IF(B2226="NET","",IF(B2226="","",IFERROR(VLOOKUP(AC2226,EAN!$A:$B,2,FALSE),"MANGLER - MÅ OPPDATERE EAN-FANEN")))</f>
        <v>7048652713827</v>
      </c>
      <c r="AE2226" s="180">
        <f t="shared" si="117"/>
        <v>0</v>
      </c>
      <c r="AF2226" s="180">
        <f t="shared" si="118"/>
        <v>0</v>
      </c>
      <c r="AH2226" s="133" t="str">
        <f>IF(B2226="NET","",IFERROR(VLOOKUP(AD2226,'2) Order Form'!$W$9:$W$684,1,FALSE),"Ikke med I order form"))</f>
        <v>Ikke med I order form</v>
      </c>
    </row>
    <row r="2227" spans="1:34" x14ac:dyDescent="0.2">
      <c r="A2227">
        <v>840053</v>
      </c>
      <c r="B2227" t="s">
        <v>4463</v>
      </c>
      <c r="C2227" t="s">
        <v>4226</v>
      </c>
      <c r="D2227" t="s">
        <v>2427</v>
      </c>
      <c r="E2227" t="s">
        <v>2425</v>
      </c>
      <c r="F2227" t="s">
        <v>87</v>
      </c>
      <c r="G2227" t="s">
        <v>128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C2227" s="180" t="str">
        <f t="shared" si="119"/>
        <v>840053-MROGD-LXL</v>
      </c>
      <c r="AD2227" s="181">
        <f>IF(B2227="NET","",IF(B2227="","",IFERROR(VLOOKUP(AC2227,EAN!$A:$B,2,FALSE),"MANGLER - MÅ OPPDATERE EAN-FANEN")))</f>
        <v>7048652713810</v>
      </c>
      <c r="AE2227" s="180">
        <f t="shared" si="117"/>
        <v>0</v>
      </c>
      <c r="AF2227" s="180">
        <f t="shared" si="118"/>
        <v>0</v>
      </c>
      <c r="AH2227" s="133" t="str">
        <f>IF(B2227="NET","",IFERROR(VLOOKUP(AD2227,'2) Order Form'!$W$9:$W$684,1,FALSE),"Ikke med I order form"))</f>
        <v>Ikke med I order form</v>
      </c>
    </row>
    <row r="2228" spans="1:34" x14ac:dyDescent="0.2">
      <c r="A2228">
        <v>840053</v>
      </c>
      <c r="B2228" t="s">
        <v>4463</v>
      </c>
      <c r="C2228" t="s">
        <v>4226</v>
      </c>
      <c r="D2228" t="s">
        <v>2428</v>
      </c>
      <c r="E2228" t="s">
        <v>95</v>
      </c>
      <c r="F2228" t="s">
        <v>85</v>
      </c>
      <c r="G2228" t="s">
        <v>401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C2228" s="180" t="str">
        <f t="shared" si="119"/>
        <v>840053-NAVY-SM</v>
      </c>
      <c r="AD2228" s="181">
        <f>IF(B2228="NET","",IF(B2228="","",IFERROR(VLOOKUP(AC2228,EAN!$A:$B,2,FALSE),"MANGLER - MÅ OPPDATERE EAN-FANEN")))</f>
        <v>7048652463166</v>
      </c>
      <c r="AE2228" s="180">
        <f t="shared" si="117"/>
        <v>0</v>
      </c>
      <c r="AF2228" s="180">
        <f t="shared" si="118"/>
        <v>0</v>
      </c>
      <c r="AH2228" s="133" t="str">
        <f>IF(B2228="NET","",IFERROR(VLOOKUP(AD2228,'2) Order Form'!$W$9:$W$684,1,FALSE),"Ikke med I order form"))</f>
        <v>Ikke med I order form</v>
      </c>
    </row>
    <row r="2229" spans="1:34" x14ac:dyDescent="0.2">
      <c r="A2229">
        <v>840053</v>
      </c>
      <c r="B2229" t="s">
        <v>4463</v>
      </c>
      <c r="C2229" t="s">
        <v>4226</v>
      </c>
      <c r="D2229" t="s">
        <v>2429</v>
      </c>
      <c r="E2229" t="s">
        <v>95</v>
      </c>
      <c r="F2229" t="s">
        <v>86</v>
      </c>
      <c r="G2229" t="s">
        <v>401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C2229" s="180" t="str">
        <f t="shared" si="119"/>
        <v>840053-NAVY-ML</v>
      </c>
      <c r="AD2229" s="181">
        <f>IF(B2229="NET","",IF(B2229="","",IFERROR(VLOOKUP(AC2229,EAN!$A:$B,2,FALSE),"MANGLER - MÅ OPPDATERE EAN-FANEN")))</f>
        <v>7048652463159</v>
      </c>
      <c r="AE2229" s="180">
        <f t="shared" si="117"/>
        <v>0</v>
      </c>
      <c r="AF2229" s="180">
        <f t="shared" si="118"/>
        <v>0</v>
      </c>
      <c r="AH2229" s="133" t="str">
        <f>IF(B2229="NET","",IFERROR(VLOOKUP(AD2229,'2) Order Form'!$W$9:$W$684,1,FALSE),"Ikke med I order form"))</f>
        <v>Ikke med I order form</v>
      </c>
    </row>
    <row r="2230" spans="1:34" x14ac:dyDescent="0.2">
      <c r="A2230">
        <v>840053</v>
      </c>
      <c r="B2230" t="s">
        <v>4463</v>
      </c>
      <c r="C2230" t="s">
        <v>4226</v>
      </c>
      <c r="D2230" t="s">
        <v>2430</v>
      </c>
      <c r="E2230" t="s">
        <v>95</v>
      </c>
      <c r="F2230" t="s">
        <v>87</v>
      </c>
      <c r="G2230" t="s">
        <v>401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C2230" s="180" t="str">
        <f t="shared" si="119"/>
        <v>840053-NAVY-LXL</v>
      </c>
      <c r="AD2230" s="181">
        <f>IF(B2230="NET","",IF(B2230="","",IFERROR(VLOOKUP(AC2230,EAN!$A:$B,2,FALSE),"MANGLER - MÅ OPPDATERE EAN-FANEN")))</f>
        <v>7048652463142</v>
      </c>
      <c r="AE2230" s="180">
        <f t="shared" si="117"/>
        <v>0</v>
      </c>
      <c r="AF2230" s="180">
        <f t="shared" si="118"/>
        <v>0</v>
      </c>
      <c r="AH2230" s="133" t="str">
        <f>IF(B2230="NET","",IFERROR(VLOOKUP(AD2230,'2) Order Form'!$W$9:$W$684,1,FALSE),"Ikke med I order form"))</f>
        <v>Ikke med I order form</v>
      </c>
    </row>
    <row r="2231" spans="1:34" x14ac:dyDescent="0.2">
      <c r="A2231">
        <v>840053</v>
      </c>
      <c r="B2231" t="s">
        <v>4463</v>
      </c>
      <c r="C2231" t="s">
        <v>4226</v>
      </c>
      <c r="D2231" t="s">
        <v>2431</v>
      </c>
      <c r="E2231" t="s">
        <v>96</v>
      </c>
      <c r="F2231" t="s">
        <v>85</v>
      </c>
      <c r="G2231" t="s">
        <v>401</v>
      </c>
      <c r="H2231">
        <v>3</v>
      </c>
      <c r="I2231">
        <v>3</v>
      </c>
      <c r="J2231">
        <v>3</v>
      </c>
      <c r="K2231">
        <v>3</v>
      </c>
      <c r="L2231">
        <v>3</v>
      </c>
      <c r="M2231">
        <v>3</v>
      </c>
      <c r="N2231">
        <v>3</v>
      </c>
      <c r="O2231">
        <v>3</v>
      </c>
      <c r="P2231">
        <v>3</v>
      </c>
      <c r="Q2231">
        <v>3</v>
      </c>
      <c r="R2231">
        <v>3</v>
      </c>
      <c r="S2231">
        <v>3</v>
      </c>
      <c r="T2231">
        <v>3</v>
      </c>
      <c r="U2231">
        <v>3</v>
      </c>
      <c r="V2231">
        <v>3</v>
      </c>
      <c r="W2231">
        <v>3</v>
      </c>
      <c r="X2231">
        <v>3</v>
      </c>
      <c r="Y2231">
        <v>3</v>
      </c>
      <c r="Z2231">
        <v>3</v>
      </c>
      <c r="AA2231">
        <v>3</v>
      </c>
      <c r="AC2231" s="180" t="str">
        <f t="shared" si="119"/>
        <v>840053-OEDRB-SM</v>
      </c>
      <c r="AD2231" s="181">
        <f>IF(B2231="NET","",IF(B2231="","",IFERROR(VLOOKUP(AC2231,EAN!$A:$B,2,FALSE),"MANGLER - MÅ OPPDATERE EAN-FANEN")))</f>
        <v>7048652463197</v>
      </c>
      <c r="AE2231" s="180">
        <f t="shared" si="117"/>
        <v>3</v>
      </c>
      <c r="AF2231" s="180">
        <f t="shared" si="118"/>
        <v>3</v>
      </c>
      <c r="AH2231" s="133" t="str">
        <f>IF(B2231="NET","",IFERROR(VLOOKUP(AD2231,'2) Order Form'!$W$9:$W$684,1,FALSE),"Ikke med I order form"))</f>
        <v>Ikke med I order form</v>
      </c>
    </row>
    <row r="2232" spans="1:34" x14ac:dyDescent="0.2">
      <c r="A2232">
        <v>840053</v>
      </c>
      <c r="B2232" t="s">
        <v>4463</v>
      </c>
      <c r="C2232" t="s">
        <v>4226</v>
      </c>
      <c r="D2232" t="s">
        <v>2432</v>
      </c>
      <c r="E2232" t="s">
        <v>96</v>
      </c>
      <c r="F2232" t="s">
        <v>86</v>
      </c>
      <c r="G2232" t="s">
        <v>401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C2232" s="180" t="str">
        <f t="shared" si="119"/>
        <v>840053-OEDRB-ML</v>
      </c>
      <c r="AD2232" s="181">
        <f>IF(B2232="NET","",IF(B2232="","",IFERROR(VLOOKUP(AC2232,EAN!$A:$B,2,FALSE),"MANGLER - MÅ OPPDATERE EAN-FANEN")))</f>
        <v>7048652463180</v>
      </c>
      <c r="AE2232" s="180">
        <f t="shared" si="117"/>
        <v>0</v>
      </c>
      <c r="AF2232" s="180">
        <f t="shared" si="118"/>
        <v>0</v>
      </c>
      <c r="AH2232" s="133" t="str">
        <f>IF(B2232="NET","",IFERROR(VLOOKUP(AD2232,'2) Order Form'!$W$9:$W$684,1,FALSE),"Ikke med I order form"))</f>
        <v>Ikke med I order form</v>
      </c>
    </row>
    <row r="2233" spans="1:34" x14ac:dyDescent="0.2">
      <c r="A2233">
        <v>840053</v>
      </c>
      <c r="B2233" t="s">
        <v>4463</v>
      </c>
      <c r="C2233" t="s">
        <v>4226</v>
      </c>
      <c r="D2233" t="s">
        <v>2433</v>
      </c>
      <c r="E2233" t="s">
        <v>96</v>
      </c>
      <c r="F2233" t="s">
        <v>87</v>
      </c>
      <c r="G2233" t="s">
        <v>401</v>
      </c>
      <c r="H2233">
        <v>2</v>
      </c>
      <c r="I2233">
        <v>2</v>
      </c>
      <c r="J2233">
        <v>2</v>
      </c>
      <c r="K2233">
        <v>2</v>
      </c>
      <c r="L2233">
        <v>2</v>
      </c>
      <c r="M2233">
        <v>2</v>
      </c>
      <c r="N2233">
        <v>2</v>
      </c>
      <c r="O2233">
        <v>2</v>
      </c>
      <c r="P2233">
        <v>2</v>
      </c>
      <c r="Q2233">
        <v>2</v>
      </c>
      <c r="R2233">
        <v>2</v>
      </c>
      <c r="S2233">
        <v>2</v>
      </c>
      <c r="T2233">
        <v>2</v>
      </c>
      <c r="U2233">
        <v>2</v>
      </c>
      <c r="V2233">
        <v>2</v>
      </c>
      <c r="W2233">
        <v>2</v>
      </c>
      <c r="X2233">
        <v>2</v>
      </c>
      <c r="Y2233">
        <v>2</v>
      </c>
      <c r="Z2233">
        <v>2</v>
      </c>
      <c r="AA2233">
        <v>2</v>
      </c>
      <c r="AC2233" s="180" t="str">
        <f t="shared" si="119"/>
        <v>840053-OEDRB-LXL</v>
      </c>
      <c r="AD2233" s="181">
        <f>IF(B2233="NET","",IF(B2233="","",IFERROR(VLOOKUP(AC2233,EAN!$A:$B,2,FALSE),"MANGLER - MÅ OPPDATERE EAN-FANEN")))</f>
        <v>7048652463173</v>
      </c>
      <c r="AE2233" s="180">
        <f t="shared" si="117"/>
        <v>2</v>
      </c>
      <c r="AF2233" s="180">
        <f t="shared" si="118"/>
        <v>2</v>
      </c>
      <c r="AH2233" s="133" t="str">
        <f>IF(B2233="NET","",IFERROR(VLOOKUP(AD2233,'2) Order Form'!$W$9:$W$684,1,FALSE),"Ikke med I order form"))</f>
        <v>Ikke med I order form</v>
      </c>
    </row>
    <row r="2234" spans="1:34" x14ac:dyDescent="0.2">
      <c r="A2234">
        <v>840053</v>
      </c>
      <c r="B2234" t="s">
        <v>4463</v>
      </c>
      <c r="C2234" t="s">
        <v>4226</v>
      </c>
      <c r="D2234" t="s">
        <v>2535</v>
      </c>
      <c r="E2234" t="s">
        <v>2536</v>
      </c>
      <c r="F2234" t="s">
        <v>85</v>
      </c>
      <c r="G2234" t="s">
        <v>401</v>
      </c>
      <c r="H2234">
        <v>50</v>
      </c>
      <c r="I2234">
        <v>50</v>
      </c>
      <c r="J2234">
        <v>50</v>
      </c>
      <c r="K2234">
        <v>50</v>
      </c>
      <c r="L2234">
        <v>50</v>
      </c>
      <c r="M2234">
        <v>50</v>
      </c>
      <c r="N2234">
        <v>50</v>
      </c>
      <c r="O2234">
        <v>50</v>
      </c>
      <c r="P2234">
        <v>50</v>
      </c>
      <c r="Q2234">
        <v>50</v>
      </c>
      <c r="R2234">
        <v>50</v>
      </c>
      <c r="S2234">
        <v>50</v>
      </c>
      <c r="T2234">
        <v>50</v>
      </c>
      <c r="U2234">
        <v>50</v>
      </c>
      <c r="V2234">
        <v>50</v>
      </c>
      <c r="W2234">
        <v>50</v>
      </c>
      <c r="X2234">
        <v>50</v>
      </c>
      <c r="Y2234">
        <v>50</v>
      </c>
      <c r="Z2234">
        <v>50</v>
      </c>
      <c r="AA2234">
        <v>50</v>
      </c>
      <c r="AC2234" s="180" t="str">
        <f t="shared" si="119"/>
        <v>840053-SEBMC-SM</v>
      </c>
      <c r="AD2234" s="181">
        <f>IF(B2234="NET","",IF(B2234="","",IFERROR(VLOOKUP(AC2234,EAN!$A:$B,2,FALSE),"MANGLER - MÅ OPPDATERE EAN-FANEN")))</f>
        <v>7048652607843</v>
      </c>
      <c r="AE2234" s="180">
        <f t="shared" si="117"/>
        <v>50</v>
      </c>
      <c r="AF2234" s="180">
        <f t="shared" si="118"/>
        <v>50</v>
      </c>
      <c r="AH2234" s="133" t="str">
        <f>IF(B2234="NET","",IFERROR(VLOOKUP(AD2234,'2) Order Form'!$W$9:$W$684,1,FALSE),"Ikke med I order form"))</f>
        <v>Ikke med I order form</v>
      </c>
    </row>
    <row r="2235" spans="1:34" x14ac:dyDescent="0.2">
      <c r="A2235">
        <v>840053</v>
      </c>
      <c r="B2235" t="s">
        <v>4463</v>
      </c>
      <c r="C2235" t="s">
        <v>4226</v>
      </c>
      <c r="D2235" t="s">
        <v>2537</v>
      </c>
      <c r="E2235" t="s">
        <v>2536</v>
      </c>
      <c r="F2235" t="s">
        <v>86</v>
      </c>
      <c r="G2235" t="s">
        <v>401</v>
      </c>
      <c r="H2235">
        <v>113</v>
      </c>
      <c r="I2235">
        <v>113</v>
      </c>
      <c r="J2235">
        <v>113</v>
      </c>
      <c r="K2235">
        <v>113</v>
      </c>
      <c r="L2235">
        <v>113</v>
      </c>
      <c r="M2235">
        <v>113</v>
      </c>
      <c r="N2235">
        <v>113</v>
      </c>
      <c r="O2235">
        <v>113</v>
      </c>
      <c r="P2235">
        <v>113</v>
      </c>
      <c r="Q2235">
        <v>113</v>
      </c>
      <c r="R2235">
        <v>113</v>
      </c>
      <c r="S2235">
        <v>113</v>
      </c>
      <c r="T2235">
        <v>113</v>
      </c>
      <c r="U2235">
        <v>113</v>
      </c>
      <c r="V2235">
        <v>113</v>
      </c>
      <c r="W2235">
        <v>113</v>
      </c>
      <c r="X2235">
        <v>113</v>
      </c>
      <c r="Y2235">
        <v>113</v>
      </c>
      <c r="Z2235">
        <v>113</v>
      </c>
      <c r="AA2235">
        <v>113</v>
      </c>
      <c r="AC2235" s="180" t="str">
        <f t="shared" si="119"/>
        <v>840053-SEBMC-ML</v>
      </c>
      <c r="AD2235" s="181">
        <f>IF(B2235="NET","",IF(B2235="","",IFERROR(VLOOKUP(AC2235,EAN!$A:$B,2,FALSE),"MANGLER - MÅ OPPDATERE EAN-FANEN")))</f>
        <v>7048652607836</v>
      </c>
      <c r="AE2235" s="180">
        <f t="shared" si="117"/>
        <v>113</v>
      </c>
      <c r="AF2235" s="180">
        <f t="shared" si="118"/>
        <v>113</v>
      </c>
      <c r="AH2235" s="133" t="str">
        <f>IF(B2235="NET","",IFERROR(VLOOKUP(AD2235,'2) Order Form'!$W$9:$W$684,1,FALSE),"Ikke med I order form"))</f>
        <v>Ikke med I order form</v>
      </c>
    </row>
    <row r="2236" spans="1:34" x14ac:dyDescent="0.2">
      <c r="A2236">
        <v>840053</v>
      </c>
      <c r="B2236" t="s">
        <v>4463</v>
      </c>
      <c r="C2236" t="s">
        <v>4226</v>
      </c>
      <c r="D2236" t="s">
        <v>2538</v>
      </c>
      <c r="E2236" t="s">
        <v>2536</v>
      </c>
      <c r="F2236" t="s">
        <v>87</v>
      </c>
      <c r="G2236" t="s">
        <v>401</v>
      </c>
      <c r="H2236">
        <v>106</v>
      </c>
      <c r="I2236">
        <v>106</v>
      </c>
      <c r="J2236">
        <v>106</v>
      </c>
      <c r="K2236">
        <v>106</v>
      </c>
      <c r="L2236">
        <v>106</v>
      </c>
      <c r="M2236">
        <v>106</v>
      </c>
      <c r="N2236">
        <v>106</v>
      </c>
      <c r="O2236">
        <v>106</v>
      </c>
      <c r="P2236">
        <v>106</v>
      </c>
      <c r="Q2236">
        <v>106</v>
      </c>
      <c r="R2236">
        <v>106</v>
      </c>
      <c r="S2236">
        <v>106</v>
      </c>
      <c r="T2236">
        <v>106</v>
      </c>
      <c r="U2236">
        <v>106</v>
      </c>
      <c r="V2236">
        <v>106</v>
      </c>
      <c r="W2236">
        <v>106</v>
      </c>
      <c r="X2236">
        <v>106</v>
      </c>
      <c r="Y2236">
        <v>106</v>
      </c>
      <c r="Z2236">
        <v>106</v>
      </c>
      <c r="AA2236">
        <v>106</v>
      </c>
      <c r="AC2236" s="180" t="str">
        <f t="shared" si="119"/>
        <v>840053-SEBMC-LXL</v>
      </c>
      <c r="AD2236" s="181">
        <f>IF(B2236="NET","",IF(B2236="","",IFERROR(VLOOKUP(AC2236,EAN!$A:$B,2,FALSE),"MANGLER - MÅ OPPDATERE EAN-FANEN")))</f>
        <v>7048652607829</v>
      </c>
      <c r="AE2236" s="180">
        <f t="shared" si="117"/>
        <v>106</v>
      </c>
      <c r="AF2236" s="180">
        <f t="shared" si="118"/>
        <v>106</v>
      </c>
      <c r="AH2236" s="133" t="str">
        <f>IF(B2236="NET","",IFERROR(VLOOKUP(AD2236,'2) Order Form'!$W$9:$W$684,1,FALSE),"Ikke med I order form"))</f>
        <v>Ikke med I order form</v>
      </c>
    </row>
    <row r="2237" spans="1:34" x14ac:dyDescent="0.2">
      <c r="A2237">
        <v>840053</v>
      </c>
      <c r="B2237" t="s">
        <v>4463</v>
      </c>
      <c r="C2237" t="s">
        <v>4226</v>
      </c>
      <c r="D2237" t="s">
        <v>2539</v>
      </c>
      <c r="E2237" t="s">
        <v>2536</v>
      </c>
      <c r="F2237" t="s">
        <v>2462</v>
      </c>
      <c r="G2237" t="s">
        <v>401</v>
      </c>
      <c r="H2237">
        <v>19</v>
      </c>
      <c r="I2237">
        <v>19</v>
      </c>
      <c r="J2237">
        <v>19</v>
      </c>
      <c r="K2237">
        <v>19</v>
      </c>
      <c r="L2237">
        <v>19</v>
      </c>
      <c r="M2237">
        <v>19</v>
      </c>
      <c r="N2237">
        <v>19</v>
      </c>
      <c r="O2237">
        <v>19</v>
      </c>
      <c r="P2237">
        <v>19</v>
      </c>
      <c r="Q2237">
        <v>19</v>
      </c>
      <c r="R2237">
        <v>19</v>
      </c>
      <c r="S2237">
        <v>19</v>
      </c>
      <c r="T2237">
        <v>19</v>
      </c>
      <c r="U2237">
        <v>19</v>
      </c>
      <c r="V2237">
        <v>19</v>
      </c>
      <c r="W2237">
        <v>19</v>
      </c>
      <c r="X2237">
        <v>19</v>
      </c>
      <c r="Y2237">
        <v>19</v>
      </c>
      <c r="Z2237">
        <v>19</v>
      </c>
      <c r="AA2237">
        <v>19</v>
      </c>
      <c r="AC2237" s="180" t="str">
        <f t="shared" si="119"/>
        <v>840053-SEBMC-XXL</v>
      </c>
      <c r="AD2237" s="181">
        <f>IF(B2237="NET","",IF(B2237="","",IFERROR(VLOOKUP(AC2237,EAN!$A:$B,2,FALSE),"MANGLER - MÅ OPPDATERE EAN-FANEN")))</f>
        <v>7048652607850</v>
      </c>
      <c r="AE2237" s="180">
        <f t="shared" si="117"/>
        <v>19</v>
      </c>
      <c r="AF2237" s="180">
        <f t="shared" si="118"/>
        <v>19</v>
      </c>
      <c r="AH2237" s="133" t="str">
        <f>IF(B2237="NET","",IFERROR(VLOOKUP(AD2237,'2) Order Form'!$W$9:$W$684,1,FALSE),"Ikke med I order form"))</f>
        <v>Ikke med I order form</v>
      </c>
    </row>
    <row r="2238" spans="1:34" x14ac:dyDescent="0.2">
      <c r="A2238">
        <v>840053</v>
      </c>
      <c r="B2238" t="s">
        <v>4463</v>
      </c>
      <c r="C2238" t="s">
        <v>4226</v>
      </c>
      <c r="D2238" t="s">
        <v>179</v>
      </c>
      <c r="E2238" t="s">
        <v>103</v>
      </c>
      <c r="F2238" t="s">
        <v>85</v>
      </c>
      <c r="G2238" t="s">
        <v>401</v>
      </c>
      <c r="H2238">
        <v>4</v>
      </c>
      <c r="I2238">
        <v>4</v>
      </c>
      <c r="J2238">
        <v>4</v>
      </c>
      <c r="K2238">
        <v>4</v>
      </c>
      <c r="L2238">
        <v>4</v>
      </c>
      <c r="M2238">
        <v>4</v>
      </c>
      <c r="N2238">
        <v>4</v>
      </c>
      <c r="O2238">
        <v>4</v>
      </c>
      <c r="P2238">
        <v>4</v>
      </c>
      <c r="Q2238">
        <v>4</v>
      </c>
      <c r="R2238">
        <v>4</v>
      </c>
      <c r="S2238">
        <v>4</v>
      </c>
      <c r="T2238">
        <v>4</v>
      </c>
      <c r="U2238">
        <v>4</v>
      </c>
      <c r="V2238">
        <v>4</v>
      </c>
      <c r="W2238">
        <v>4</v>
      </c>
      <c r="X2238">
        <v>4</v>
      </c>
      <c r="Y2238">
        <v>4</v>
      </c>
      <c r="Z2238">
        <v>4</v>
      </c>
      <c r="AA2238">
        <v>4</v>
      </c>
      <c r="AC2238" s="180" t="str">
        <f t="shared" si="119"/>
        <v>840053-SGRME-SM</v>
      </c>
      <c r="AD2238" s="181">
        <f>IF(B2238="NET","",IF(B2238="","",IFERROR(VLOOKUP(AC2238,EAN!$A:$B,2,FALSE),"MANGLER - MÅ OPPDATERE EAN-FANEN")))</f>
        <v>7048652463227</v>
      </c>
      <c r="AE2238" s="180">
        <f t="shared" si="117"/>
        <v>4</v>
      </c>
      <c r="AF2238" s="180">
        <f t="shared" si="118"/>
        <v>4</v>
      </c>
      <c r="AH2238" s="133" t="str">
        <f>IF(B2238="NET","",IFERROR(VLOOKUP(AD2238,'2) Order Form'!$W$9:$W$684,1,FALSE),"Ikke med I order form"))</f>
        <v>Ikke med I order form</v>
      </c>
    </row>
    <row r="2239" spans="1:34" x14ac:dyDescent="0.2">
      <c r="A2239">
        <v>840053</v>
      </c>
      <c r="B2239" t="s">
        <v>4463</v>
      </c>
      <c r="C2239" t="s">
        <v>4226</v>
      </c>
      <c r="D2239" t="s">
        <v>180</v>
      </c>
      <c r="E2239" t="s">
        <v>103</v>
      </c>
      <c r="F2239" t="s">
        <v>86</v>
      </c>
      <c r="G2239" t="s">
        <v>401</v>
      </c>
      <c r="H2239">
        <v>1</v>
      </c>
      <c r="I2239">
        <v>1</v>
      </c>
      <c r="J2239">
        <v>1</v>
      </c>
      <c r="K2239">
        <v>1</v>
      </c>
      <c r="L2239">
        <v>1</v>
      </c>
      <c r="M2239">
        <v>1</v>
      </c>
      <c r="N2239">
        <v>1</v>
      </c>
      <c r="O2239">
        <v>1</v>
      </c>
      <c r="P2239">
        <v>1</v>
      </c>
      <c r="Q2239">
        <v>1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C2239" s="180" t="str">
        <f t="shared" si="119"/>
        <v>840053-SGRME-ML</v>
      </c>
      <c r="AD2239" s="181">
        <f>IF(B2239="NET","",IF(B2239="","",IFERROR(VLOOKUP(AC2239,EAN!$A:$B,2,FALSE),"MANGLER - MÅ OPPDATERE EAN-FANEN")))</f>
        <v>7048652463210</v>
      </c>
      <c r="AE2239" s="180">
        <f t="shared" si="117"/>
        <v>1</v>
      </c>
      <c r="AF2239" s="180">
        <f t="shared" si="118"/>
        <v>1</v>
      </c>
      <c r="AH2239" s="133" t="str">
        <f>IF(B2239="NET","",IFERROR(VLOOKUP(AD2239,'2) Order Form'!$W$9:$W$684,1,FALSE),"Ikke med I order form"))</f>
        <v>Ikke med I order form</v>
      </c>
    </row>
    <row r="2240" spans="1:34" x14ac:dyDescent="0.2">
      <c r="A2240">
        <v>840053</v>
      </c>
      <c r="B2240" t="s">
        <v>4463</v>
      </c>
      <c r="C2240" t="s">
        <v>4226</v>
      </c>
      <c r="D2240" t="s">
        <v>420</v>
      </c>
      <c r="E2240" t="s">
        <v>103</v>
      </c>
      <c r="F2240" t="s">
        <v>87</v>
      </c>
      <c r="G2240" t="s">
        <v>401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C2240" s="180" t="str">
        <f t="shared" si="119"/>
        <v>840053-SGRME-LXL</v>
      </c>
      <c r="AD2240" s="181">
        <f>IF(B2240="NET","",IF(B2240="","",IFERROR(VLOOKUP(AC2240,EAN!$A:$B,2,FALSE),"MANGLER - MÅ OPPDATERE EAN-FANEN")))</f>
        <v>7048652463203</v>
      </c>
      <c r="AE2240" s="180">
        <f t="shared" si="117"/>
        <v>0</v>
      </c>
      <c r="AF2240" s="180">
        <f t="shared" si="118"/>
        <v>0</v>
      </c>
      <c r="AH2240" s="133" t="str">
        <f>IF(B2240="NET","",IFERROR(VLOOKUP(AD2240,'2) Order Form'!$W$9:$W$684,1,FALSE),"Ikke med I order form"))</f>
        <v>Ikke med I order form</v>
      </c>
    </row>
    <row r="2241" spans="1:34" x14ac:dyDescent="0.2">
      <c r="A2241" s="155">
        <v>840055</v>
      </c>
      <c r="B2241" t="s">
        <v>292</v>
      </c>
      <c r="H2241" s="155">
        <v>202137</v>
      </c>
      <c r="I2241" s="155">
        <v>202137</v>
      </c>
      <c r="J2241" s="155">
        <v>202137</v>
      </c>
      <c r="K2241" s="155">
        <v>202137</v>
      </c>
      <c r="L2241" s="155">
        <v>202137</v>
      </c>
      <c r="M2241" s="155">
        <v>202137</v>
      </c>
      <c r="N2241" s="155">
        <v>202137</v>
      </c>
      <c r="O2241" s="155">
        <v>202137</v>
      </c>
      <c r="P2241" s="155">
        <v>202137</v>
      </c>
      <c r="Q2241" s="155">
        <v>202137</v>
      </c>
      <c r="R2241" s="155">
        <v>202137</v>
      </c>
      <c r="S2241" s="155">
        <v>202137</v>
      </c>
      <c r="T2241" s="155">
        <v>202137</v>
      </c>
      <c r="U2241" s="155">
        <v>202137</v>
      </c>
      <c r="V2241" s="155">
        <v>202137</v>
      </c>
      <c r="W2241" s="155">
        <v>202137</v>
      </c>
      <c r="X2241" s="155">
        <v>202137</v>
      </c>
      <c r="Y2241" s="155">
        <v>202137</v>
      </c>
      <c r="Z2241" s="155">
        <v>202137</v>
      </c>
      <c r="AA2241" s="155">
        <v>202137</v>
      </c>
      <c r="AC2241" s="180" t="str">
        <f t="shared" si="119"/>
        <v>840055-</v>
      </c>
      <c r="AD2241" s="181" t="str">
        <f>IF(B2241="NET","",IF(B2241="","",IFERROR(VLOOKUP(AC2241,EAN!$A:$B,2,FALSE),"MANGLER - MÅ OPPDATERE EAN-FANEN")))</f>
        <v/>
      </c>
      <c r="AE2241" s="180">
        <f t="shared" si="117"/>
        <v>202137</v>
      </c>
      <c r="AF2241" s="180">
        <f t="shared" si="118"/>
        <v>202137</v>
      </c>
      <c r="AH2241" s="133" t="str">
        <f>IF(B2241="NET","",IFERROR(VLOOKUP(AD2241,'2) Order Form'!$W$9:$W$684,1,FALSE),"Ikke med I order form"))</f>
        <v/>
      </c>
    </row>
    <row r="2242" spans="1:34" x14ac:dyDescent="0.2">
      <c r="A2242">
        <v>840055</v>
      </c>
      <c r="B2242" t="s">
        <v>4464</v>
      </c>
      <c r="C2242" t="s">
        <v>4226</v>
      </c>
      <c r="D2242" t="s">
        <v>293</v>
      </c>
      <c r="E2242" t="s">
        <v>284</v>
      </c>
      <c r="F2242" t="s">
        <v>85</v>
      </c>
      <c r="G2242" t="s">
        <v>128</v>
      </c>
      <c r="H2242">
        <v>112</v>
      </c>
      <c r="I2242">
        <v>112</v>
      </c>
      <c r="J2242">
        <v>112</v>
      </c>
      <c r="K2242">
        <v>112</v>
      </c>
      <c r="L2242">
        <v>112</v>
      </c>
      <c r="M2242">
        <v>112</v>
      </c>
      <c r="N2242">
        <v>112</v>
      </c>
      <c r="O2242">
        <v>112</v>
      </c>
      <c r="P2242">
        <v>112</v>
      </c>
      <c r="Q2242">
        <v>112</v>
      </c>
      <c r="R2242">
        <v>112</v>
      </c>
      <c r="S2242">
        <v>112</v>
      </c>
      <c r="T2242">
        <v>112</v>
      </c>
      <c r="U2242">
        <v>112</v>
      </c>
      <c r="V2242">
        <v>112</v>
      </c>
      <c r="W2242">
        <v>112</v>
      </c>
      <c r="X2242">
        <v>112</v>
      </c>
      <c r="Y2242">
        <v>112</v>
      </c>
      <c r="Z2242">
        <v>112</v>
      </c>
      <c r="AA2242">
        <v>112</v>
      </c>
      <c r="AC2242" s="180" t="str">
        <f t="shared" si="119"/>
        <v>840055-DTBLK-SM</v>
      </c>
      <c r="AD2242" s="181">
        <f>IF(B2242="NET","",IF(B2242="","",IFERROR(VLOOKUP(AC2242,EAN!$A:$B,2,FALSE),"MANGLER - MÅ OPPDATERE EAN-FANEN")))</f>
        <v>7048652186355</v>
      </c>
      <c r="AE2242" s="180">
        <f t="shared" si="117"/>
        <v>112</v>
      </c>
      <c r="AF2242" s="180">
        <f t="shared" si="118"/>
        <v>112</v>
      </c>
      <c r="AH2242" s="133" t="str">
        <f>IF(B2242="NET","",IFERROR(VLOOKUP(AD2242,'2) Order Form'!$W$9:$W$684,1,FALSE),"Ikke med I order form"))</f>
        <v>Ikke med I order form</v>
      </c>
    </row>
    <row r="2243" spans="1:34" x14ac:dyDescent="0.2">
      <c r="A2243">
        <v>840055</v>
      </c>
      <c r="B2243" t="s">
        <v>4464</v>
      </c>
      <c r="C2243" t="s">
        <v>4226</v>
      </c>
      <c r="D2243" t="s">
        <v>294</v>
      </c>
      <c r="E2243" t="s">
        <v>284</v>
      </c>
      <c r="F2243" t="s">
        <v>86</v>
      </c>
      <c r="G2243" t="s">
        <v>128</v>
      </c>
      <c r="H2243">
        <v>109</v>
      </c>
      <c r="I2243">
        <v>109</v>
      </c>
      <c r="J2243">
        <v>109</v>
      </c>
      <c r="K2243">
        <v>109</v>
      </c>
      <c r="L2243">
        <v>109</v>
      </c>
      <c r="M2243">
        <v>109</v>
      </c>
      <c r="N2243">
        <v>109</v>
      </c>
      <c r="O2243">
        <v>109</v>
      </c>
      <c r="P2243">
        <v>109</v>
      </c>
      <c r="Q2243">
        <v>109</v>
      </c>
      <c r="R2243">
        <v>109</v>
      </c>
      <c r="S2243">
        <v>109</v>
      </c>
      <c r="T2243">
        <v>109</v>
      </c>
      <c r="U2243">
        <v>109</v>
      </c>
      <c r="V2243">
        <v>109</v>
      </c>
      <c r="W2243">
        <v>109</v>
      </c>
      <c r="X2243">
        <v>109</v>
      </c>
      <c r="Y2243">
        <v>109</v>
      </c>
      <c r="Z2243">
        <v>109</v>
      </c>
      <c r="AA2243">
        <v>109</v>
      </c>
      <c r="AC2243" s="180" t="str">
        <f t="shared" si="119"/>
        <v>840055-DTBLK-ML</v>
      </c>
      <c r="AD2243" s="181">
        <f>IF(B2243="NET","",IF(B2243="","",IFERROR(VLOOKUP(AC2243,EAN!$A:$B,2,FALSE),"MANGLER - MÅ OPPDATERE EAN-FANEN")))</f>
        <v>7048652186348</v>
      </c>
      <c r="AE2243" s="180">
        <f t="shared" si="117"/>
        <v>109</v>
      </c>
      <c r="AF2243" s="180">
        <f t="shared" si="118"/>
        <v>109</v>
      </c>
      <c r="AH2243" s="133" t="str">
        <f>IF(B2243="NET","",IFERROR(VLOOKUP(AD2243,'2) Order Form'!$W$9:$W$684,1,FALSE),"Ikke med I order form"))</f>
        <v>Ikke med I order form</v>
      </c>
    </row>
    <row r="2244" spans="1:34" x14ac:dyDescent="0.2">
      <c r="A2244">
        <v>840055</v>
      </c>
      <c r="B2244" t="s">
        <v>4464</v>
      </c>
      <c r="C2244" t="s">
        <v>4226</v>
      </c>
      <c r="D2244" t="s">
        <v>295</v>
      </c>
      <c r="E2244" t="s">
        <v>284</v>
      </c>
      <c r="F2244" t="s">
        <v>87</v>
      </c>
      <c r="G2244" t="s">
        <v>128</v>
      </c>
      <c r="H2244">
        <v>89</v>
      </c>
      <c r="I2244">
        <v>89</v>
      </c>
      <c r="J2244">
        <v>89</v>
      </c>
      <c r="K2244">
        <v>89</v>
      </c>
      <c r="L2244">
        <v>89</v>
      </c>
      <c r="M2244">
        <v>89</v>
      </c>
      <c r="N2244">
        <v>89</v>
      </c>
      <c r="O2244">
        <v>89</v>
      </c>
      <c r="P2244">
        <v>89</v>
      </c>
      <c r="Q2244">
        <v>89</v>
      </c>
      <c r="R2244">
        <v>89</v>
      </c>
      <c r="S2244">
        <v>89</v>
      </c>
      <c r="T2244">
        <v>89</v>
      </c>
      <c r="U2244">
        <v>89</v>
      </c>
      <c r="V2244">
        <v>89</v>
      </c>
      <c r="W2244">
        <v>89</v>
      </c>
      <c r="X2244">
        <v>89</v>
      </c>
      <c r="Y2244">
        <v>89</v>
      </c>
      <c r="Z2244">
        <v>89</v>
      </c>
      <c r="AA2244">
        <v>89</v>
      </c>
      <c r="AC2244" s="180" t="str">
        <f t="shared" si="119"/>
        <v>840055-DTBLK-LXL</v>
      </c>
      <c r="AD2244" s="181">
        <f>IF(B2244="NET","",IF(B2244="","",IFERROR(VLOOKUP(AC2244,EAN!$A:$B,2,FALSE),"MANGLER - MÅ OPPDATERE EAN-FANEN")))</f>
        <v>7048652186331</v>
      </c>
      <c r="AE2244" s="180">
        <f t="shared" si="117"/>
        <v>89</v>
      </c>
      <c r="AF2244" s="180">
        <f t="shared" si="118"/>
        <v>89</v>
      </c>
      <c r="AH2244" s="133" t="str">
        <f>IF(B2244="NET","",IFERROR(VLOOKUP(AD2244,'2) Order Form'!$W$9:$W$684,1,FALSE),"Ikke med I order form"))</f>
        <v>Ikke med I order form</v>
      </c>
    </row>
    <row r="2245" spans="1:34" x14ac:dyDescent="0.2">
      <c r="A2245">
        <v>840055</v>
      </c>
      <c r="B2245" t="s">
        <v>4464</v>
      </c>
      <c r="C2245" t="s">
        <v>4226</v>
      </c>
      <c r="D2245" t="s">
        <v>300</v>
      </c>
      <c r="E2245" t="s">
        <v>285</v>
      </c>
      <c r="F2245" t="s">
        <v>85</v>
      </c>
      <c r="G2245" t="s">
        <v>128</v>
      </c>
      <c r="H2245">
        <v>79</v>
      </c>
      <c r="I2245">
        <v>79</v>
      </c>
      <c r="J2245">
        <v>79</v>
      </c>
      <c r="K2245">
        <v>79</v>
      </c>
      <c r="L2245">
        <v>79</v>
      </c>
      <c r="M2245">
        <v>79</v>
      </c>
      <c r="N2245">
        <v>79</v>
      </c>
      <c r="O2245">
        <v>79</v>
      </c>
      <c r="P2245">
        <v>79</v>
      </c>
      <c r="Q2245">
        <v>79</v>
      </c>
      <c r="R2245">
        <v>79</v>
      </c>
      <c r="S2245">
        <v>79</v>
      </c>
      <c r="T2245">
        <v>79</v>
      </c>
      <c r="U2245">
        <v>79</v>
      </c>
      <c r="V2245">
        <v>79</v>
      </c>
      <c r="W2245">
        <v>79</v>
      </c>
      <c r="X2245">
        <v>79</v>
      </c>
      <c r="Y2245">
        <v>79</v>
      </c>
      <c r="Z2245">
        <v>79</v>
      </c>
      <c r="AA2245">
        <v>79</v>
      </c>
      <c r="AC2245" s="180" t="str">
        <f t="shared" si="119"/>
        <v>840055-GSWHT-SM</v>
      </c>
      <c r="AD2245" s="181">
        <f>IF(B2245="NET","",IF(B2245="","",IFERROR(VLOOKUP(AC2245,EAN!$A:$B,2,FALSE),"MANGLER - MÅ OPPDATERE EAN-FANEN")))</f>
        <v>7048652186386</v>
      </c>
      <c r="AE2245" s="180">
        <f t="shared" si="117"/>
        <v>79</v>
      </c>
      <c r="AF2245" s="180">
        <f t="shared" si="118"/>
        <v>79</v>
      </c>
      <c r="AH2245" s="133" t="str">
        <f>IF(B2245="NET","",IFERROR(VLOOKUP(AD2245,'2) Order Form'!$W$9:$W$684,1,FALSE),"Ikke med I order form"))</f>
        <v>Ikke med I order form</v>
      </c>
    </row>
    <row r="2246" spans="1:34" x14ac:dyDescent="0.2">
      <c r="A2246">
        <v>840055</v>
      </c>
      <c r="B2246" t="s">
        <v>4464</v>
      </c>
      <c r="C2246" t="s">
        <v>4226</v>
      </c>
      <c r="D2246" t="s">
        <v>301</v>
      </c>
      <c r="E2246" t="s">
        <v>285</v>
      </c>
      <c r="F2246" t="s">
        <v>86</v>
      </c>
      <c r="G2246" t="s">
        <v>128</v>
      </c>
      <c r="H2246">
        <v>59</v>
      </c>
      <c r="I2246">
        <v>59</v>
      </c>
      <c r="J2246">
        <v>59</v>
      </c>
      <c r="K2246">
        <v>59</v>
      </c>
      <c r="L2246">
        <v>59</v>
      </c>
      <c r="M2246">
        <v>59</v>
      </c>
      <c r="N2246">
        <v>59</v>
      </c>
      <c r="O2246">
        <v>59</v>
      </c>
      <c r="P2246">
        <v>59</v>
      </c>
      <c r="Q2246">
        <v>59</v>
      </c>
      <c r="R2246">
        <v>59</v>
      </c>
      <c r="S2246">
        <v>59</v>
      </c>
      <c r="T2246">
        <v>59</v>
      </c>
      <c r="U2246">
        <v>59</v>
      </c>
      <c r="V2246">
        <v>59</v>
      </c>
      <c r="W2246">
        <v>59</v>
      </c>
      <c r="X2246">
        <v>59</v>
      </c>
      <c r="Y2246">
        <v>59</v>
      </c>
      <c r="Z2246">
        <v>59</v>
      </c>
      <c r="AA2246">
        <v>59</v>
      </c>
      <c r="AC2246" s="180" t="str">
        <f t="shared" si="119"/>
        <v>840055-GSWHT-ML</v>
      </c>
      <c r="AD2246" s="181">
        <f>IF(B2246="NET","",IF(B2246="","",IFERROR(VLOOKUP(AC2246,EAN!$A:$B,2,FALSE),"MANGLER - MÅ OPPDATERE EAN-FANEN")))</f>
        <v>7048652186379</v>
      </c>
      <c r="AE2246" s="180">
        <f t="shared" ref="AE2246:AE2309" si="120">H2246</f>
        <v>59</v>
      </c>
      <c r="AF2246" s="180">
        <f t="shared" ref="AF2246:AF2309" si="121">AA2246</f>
        <v>59</v>
      </c>
      <c r="AH2246" s="133" t="str">
        <f>IF(B2246="NET","",IFERROR(VLOOKUP(AD2246,'2) Order Form'!$W$9:$W$684,1,FALSE),"Ikke med I order form"))</f>
        <v>Ikke med I order form</v>
      </c>
    </row>
    <row r="2247" spans="1:34" x14ac:dyDescent="0.2">
      <c r="A2247">
        <v>840055</v>
      </c>
      <c r="B2247" t="s">
        <v>4464</v>
      </c>
      <c r="C2247" t="s">
        <v>4226</v>
      </c>
      <c r="D2247" t="s">
        <v>302</v>
      </c>
      <c r="E2247" t="s">
        <v>285</v>
      </c>
      <c r="F2247" t="s">
        <v>87</v>
      </c>
      <c r="G2247" t="s">
        <v>128</v>
      </c>
      <c r="H2247">
        <v>90</v>
      </c>
      <c r="I2247">
        <v>90</v>
      </c>
      <c r="J2247">
        <v>90</v>
      </c>
      <c r="K2247">
        <v>90</v>
      </c>
      <c r="L2247">
        <v>90</v>
      </c>
      <c r="M2247">
        <v>90</v>
      </c>
      <c r="N2247">
        <v>90</v>
      </c>
      <c r="O2247">
        <v>90</v>
      </c>
      <c r="P2247">
        <v>90</v>
      </c>
      <c r="Q2247">
        <v>90</v>
      </c>
      <c r="R2247">
        <v>90</v>
      </c>
      <c r="S2247">
        <v>90</v>
      </c>
      <c r="T2247">
        <v>90</v>
      </c>
      <c r="U2247">
        <v>90</v>
      </c>
      <c r="V2247">
        <v>90</v>
      </c>
      <c r="W2247">
        <v>90</v>
      </c>
      <c r="X2247">
        <v>90</v>
      </c>
      <c r="Y2247">
        <v>90</v>
      </c>
      <c r="Z2247">
        <v>90</v>
      </c>
      <c r="AA2247">
        <v>90</v>
      </c>
      <c r="AC2247" s="180" t="str">
        <f t="shared" si="119"/>
        <v>840055-GSWHT-LXL</v>
      </c>
      <c r="AD2247" s="181">
        <f>IF(B2247="NET","",IF(B2247="","",IFERROR(VLOOKUP(AC2247,EAN!$A:$B,2,FALSE),"MANGLER - MÅ OPPDATERE EAN-FANEN")))</f>
        <v>7048652186362</v>
      </c>
      <c r="AE2247" s="180">
        <f t="shared" si="120"/>
        <v>90</v>
      </c>
      <c r="AF2247" s="180">
        <f t="shared" si="121"/>
        <v>90</v>
      </c>
      <c r="AH2247" s="133" t="str">
        <f>IF(B2247="NET","",IFERROR(VLOOKUP(AD2247,'2) Order Form'!$W$9:$W$684,1,FALSE),"Ikke med I order form"))</f>
        <v>Ikke med I order form</v>
      </c>
    </row>
    <row r="2248" spans="1:34" x14ac:dyDescent="0.2">
      <c r="A2248" s="155">
        <v>840056</v>
      </c>
      <c r="B2248" t="s">
        <v>292</v>
      </c>
      <c r="H2248" s="155">
        <v>202137</v>
      </c>
      <c r="I2248" s="155">
        <v>202137</v>
      </c>
      <c r="J2248" s="155">
        <v>202137</v>
      </c>
      <c r="K2248" s="155">
        <v>202137</v>
      </c>
      <c r="L2248" s="155">
        <v>202137</v>
      </c>
      <c r="M2248" s="155">
        <v>202137</v>
      </c>
      <c r="N2248" s="155">
        <v>202137</v>
      </c>
      <c r="O2248" s="155">
        <v>202137</v>
      </c>
      <c r="P2248" s="155">
        <v>202137</v>
      </c>
      <c r="Q2248" s="155">
        <v>202137</v>
      </c>
      <c r="R2248" s="155">
        <v>202137</v>
      </c>
      <c r="S2248" s="155">
        <v>202137</v>
      </c>
      <c r="T2248" s="155">
        <v>202137</v>
      </c>
      <c r="U2248" s="155">
        <v>202137</v>
      </c>
      <c r="V2248" s="155">
        <v>202137</v>
      </c>
      <c r="W2248" s="155">
        <v>202137</v>
      </c>
      <c r="X2248" s="155">
        <v>202137</v>
      </c>
      <c r="Y2248" s="155">
        <v>202137</v>
      </c>
      <c r="Z2248" s="155">
        <v>202137</v>
      </c>
      <c r="AA2248" s="155">
        <v>202137</v>
      </c>
      <c r="AC2248" s="180" t="str">
        <f t="shared" si="119"/>
        <v>840056-</v>
      </c>
      <c r="AD2248" s="181" t="str">
        <f>IF(B2248="NET","",IF(B2248="","",IFERROR(VLOOKUP(AC2248,EAN!$A:$B,2,FALSE),"MANGLER - MÅ OPPDATERE EAN-FANEN")))</f>
        <v/>
      </c>
      <c r="AE2248" s="180">
        <f t="shared" si="120"/>
        <v>202137</v>
      </c>
      <c r="AF2248" s="180">
        <f t="shared" si="121"/>
        <v>202137</v>
      </c>
      <c r="AH2248" s="133" t="str">
        <f>IF(B2248="NET","",IFERROR(VLOOKUP(AD2248,'2) Order Form'!$W$9:$W$684,1,FALSE),"Ikke med I order form"))</f>
        <v/>
      </c>
    </row>
    <row r="2249" spans="1:34" x14ac:dyDescent="0.2">
      <c r="A2249">
        <v>840056</v>
      </c>
      <c r="B2249" t="s">
        <v>4465</v>
      </c>
      <c r="C2249" t="s">
        <v>4226</v>
      </c>
      <c r="D2249" t="s">
        <v>2546</v>
      </c>
      <c r="E2249" t="s">
        <v>2547</v>
      </c>
      <c r="F2249" t="s">
        <v>85</v>
      </c>
      <c r="G2249" t="s">
        <v>128</v>
      </c>
      <c r="H2249">
        <v>111</v>
      </c>
      <c r="I2249">
        <v>111</v>
      </c>
      <c r="J2249">
        <v>111</v>
      </c>
      <c r="K2249">
        <v>111</v>
      </c>
      <c r="L2249">
        <v>111</v>
      </c>
      <c r="M2249">
        <v>111</v>
      </c>
      <c r="N2249">
        <v>111</v>
      </c>
      <c r="O2249">
        <v>111</v>
      </c>
      <c r="P2249">
        <v>111</v>
      </c>
      <c r="Q2249">
        <v>111</v>
      </c>
      <c r="R2249">
        <v>111</v>
      </c>
      <c r="S2249">
        <v>111</v>
      </c>
      <c r="T2249">
        <v>111</v>
      </c>
      <c r="U2249">
        <v>111</v>
      </c>
      <c r="V2249">
        <v>111</v>
      </c>
      <c r="W2249">
        <v>111</v>
      </c>
      <c r="X2249">
        <v>111</v>
      </c>
      <c r="Y2249">
        <v>111</v>
      </c>
      <c r="Z2249">
        <v>111</v>
      </c>
      <c r="AA2249">
        <v>111</v>
      </c>
      <c r="AC2249" s="180" t="str">
        <f t="shared" si="119"/>
        <v>840056-NACAR-SM</v>
      </c>
      <c r="AD2249" s="181">
        <f>IF(B2249="NET","",IF(B2249="","",IFERROR(VLOOKUP(AC2249,EAN!$A:$B,2,FALSE),"MANGLER - MÅ OPPDATERE EAN-FANEN")))</f>
        <v>7048652186416</v>
      </c>
      <c r="AE2249" s="180">
        <f t="shared" si="120"/>
        <v>111</v>
      </c>
      <c r="AF2249" s="180">
        <f t="shared" si="121"/>
        <v>111</v>
      </c>
      <c r="AH2249" s="133" t="str">
        <f>IF(B2249="NET","",IFERROR(VLOOKUP(AD2249,'2) Order Form'!$W$9:$W$684,1,FALSE),"Ikke med I order form"))</f>
        <v>Ikke med I order form</v>
      </c>
    </row>
    <row r="2250" spans="1:34" x14ac:dyDescent="0.2">
      <c r="A2250">
        <v>840056</v>
      </c>
      <c r="B2250" t="s">
        <v>4465</v>
      </c>
      <c r="C2250" t="s">
        <v>4226</v>
      </c>
      <c r="D2250" t="s">
        <v>2548</v>
      </c>
      <c r="E2250" t="s">
        <v>2547</v>
      </c>
      <c r="F2250" t="s">
        <v>86</v>
      </c>
      <c r="G2250" t="s">
        <v>128</v>
      </c>
      <c r="H2250">
        <v>113</v>
      </c>
      <c r="I2250">
        <v>113</v>
      </c>
      <c r="J2250">
        <v>113</v>
      </c>
      <c r="K2250">
        <v>113</v>
      </c>
      <c r="L2250">
        <v>113</v>
      </c>
      <c r="M2250">
        <v>113</v>
      </c>
      <c r="N2250">
        <v>113</v>
      </c>
      <c r="O2250">
        <v>113</v>
      </c>
      <c r="P2250">
        <v>113</v>
      </c>
      <c r="Q2250">
        <v>113</v>
      </c>
      <c r="R2250">
        <v>113</v>
      </c>
      <c r="S2250">
        <v>113</v>
      </c>
      <c r="T2250">
        <v>113</v>
      </c>
      <c r="U2250">
        <v>113</v>
      </c>
      <c r="V2250">
        <v>113</v>
      </c>
      <c r="W2250">
        <v>113</v>
      </c>
      <c r="X2250">
        <v>113</v>
      </c>
      <c r="Y2250">
        <v>113</v>
      </c>
      <c r="Z2250">
        <v>113</v>
      </c>
      <c r="AA2250">
        <v>113</v>
      </c>
      <c r="AC2250" s="180" t="str">
        <f t="shared" si="119"/>
        <v>840056-NACAR-ML</v>
      </c>
      <c r="AD2250" s="181">
        <f>IF(B2250="NET","",IF(B2250="","",IFERROR(VLOOKUP(AC2250,EAN!$A:$B,2,FALSE),"MANGLER - MÅ OPPDATERE EAN-FANEN")))</f>
        <v>7048652186409</v>
      </c>
      <c r="AE2250" s="180">
        <f t="shared" si="120"/>
        <v>113</v>
      </c>
      <c r="AF2250" s="180">
        <f t="shared" si="121"/>
        <v>113</v>
      </c>
      <c r="AH2250" s="133" t="str">
        <f>IF(B2250="NET","",IFERROR(VLOOKUP(AD2250,'2) Order Form'!$W$9:$W$684,1,FALSE),"Ikke med I order form"))</f>
        <v>Ikke med I order form</v>
      </c>
    </row>
    <row r="2251" spans="1:34" x14ac:dyDescent="0.2">
      <c r="A2251">
        <v>840056</v>
      </c>
      <c r="B2251" t="s">
        <v>4465</v>
      </c>
      <c r="C2251" t="s">
        <v>4226</v>
      </c>
      <c r="D2251" t="s">
        <v>2549</v>
      </c>
      <c r="E2251" t="s">
        <v>2547</v>
      </c>
      <c r="F2251" t="s">
        <v>87</v>
      </c>
      <c r="G2251" t="s">
        <v>128</v>
      </c>
      <c r="H2251">
        <v>114</v>
      </c>
      <c r="I2251">
        <v>114</v>
      </c>
      <c r="J2251">
        <v>114</v>
      </c>
      <c r="K2251">
        <v>114</v>
      </c>
      <c r="L2251">
        <v>114</v>
      </c>
      <c r="M2251">
        <v>114</v>
      </c>
      <c r="N2251">
        <v>114</v>
      </c>
      <c r="O2251">
        <v>114</v>
      </c>
      <c r="P2251">
        <v>114</v>
      </c>
      <c r="Q2251">
        <v>114</v>
      </c>
      <c r="R2251">
        <v>114</v>
      </c>
      <c r="S2251">
        <v>114</v>
      </c>
      <c r="T2251">
        <v>114</v>
      </c>
      <c r="U2251">
        <v>114</v>
      </c>
      <c r="V2251">
        <v>114</v>
      </c>
      <c r="W2251">
        <v>114</v>
      </c>
      <c r="X2251">
        <v>114</v>
      </c>
      <c r="Y2251">
        <v>114</v>
      </c>
      <c r="Z2251">
        <v>114</v>
      </c>
      <c r="AA2251">
        <v>114</v>
      </c>
      <c r="AC2251" s="180" t="str">
        <f t="shared" si="119"/>
        <v>840056-NACAR-LXL</v>
      </c>
      <c r="AD2251" s="181">
        <f>IF(B2251="NET","",IF(B2251="","",IFERROR(VLOOKUP(AC2251,EAN!$A:$B,2,FALSE),"MANGLER - MÅ OPPDATERE EAN-FANEN")))</f>
        <v>7048652186393</v>
      </c>
      <c r="AE2251" s="180">
        <f t="shared" si="120"/>
        <v>114</v>
      </c>
      <c r="AF2251" s="180">
        <f t="shared" si="121"/>
        <v>114</v>
      </c>
      <c r="AH2251" s="133" t="str">
        <f>IF(B2251="NET","",IFERROR(VLOOKUP(AD2251,'2) Order Form'!$W$9:$W$684,1,FALSE),"Ikke med I order form"))</f>
        <v>Ikke med I order form</v>
      </c>
    </row>
    <row r="2252" spans="1:34" x14ac:dyDescent="0.2">
      <c r="A2252" s="155">
        <v>840062</v>
      </c>
      <c r="B2252" t="s">
        <v>292</v>
      </c>
      <c r="H2252" s="155">
        <v>202137</v>
      </c>
      <c r="I2252" s="155">
        <v>202137</v>
      </c>
      <c r="J2252" s="155">
        <v>202137</v>
      </c>
      <c r="K2252" s="155">
        <v>202137</v>
      </c>
      <c r="L2252" s="155">
        <v>202137</v>
      </c>
      <c r="M2252" s="155">
        <v>202137</v>
      </c>
      <c r="N2252" s="155">
        <v>202137</v>
      </c>
      <c r="O2252" s="155">
        <v>202137</v>
      </c>
      <c r="P2252" s="155">
        <v>202137</v>
      </c>
      <c r="Q2252" s="155">
        <v>202137</v>
      </c>
      <c r="R2252" s="155">
        <v>202137</v>
      </c>
      <c r="S2252" s="155">
        <v>202137</v>
      </c>
      <c r="T2252" s="155">
        <v>202137</v>
      </c>
      <c r="U2252" s="155">
        <v>202137</v>
      </c>
      <c r="V2252" s="155">
        <v>202137</v>
      </c>
      <c r="W2252" s="155">
        <v>202137</v>
      </c>
      <c r="X2252" s="155">
        <v>202137</v>
      </c>
      <c r="Y2252" s="155">
        <v>202137</v>
      </c>
      <c r="Z2252" s="155">
        <v>202137</v>
      </c>
      <c r="AA2252" s="155">
        <v>202137</v>
      </c>
      <c r="AC2252" s="180" t="str">
        <f t="shared" si="119"/>
        <v>840062-</v>
      </c>
      <c r="AD2252" s="181" t="str">
        <f>IF(B2252="NET","",IF(B2252="","",IFERROR(VLOOKUP(AC2252,EAN!$A:$B,2,FALSE),"MANGLER - MÅ OPPDATERE EAN-FANEN")))</f>
        <v/>
      </c>
      <c r="AE2252" s="180">
        <f t="shared" si="120"/>
        <v>202137</v>
      </c>
      <c r="AF2252" s="180">
        <f t="shared" si="121"/>
        <v>202137</v>
      </c>
      <c r="AH2252" s="133" t="str">
        <f>IF(B2252="NET","",IFERROR(VLOOKUP(AD2252,'2) Order Form'!$W$9:$W$684,1,FALSE),"Ikke med I order form"))</f>
        <v/>
      </c>
    </row>
    <row r="2253" spans="1:34" x14ac:dyDescent="0.2">
      <c r="A2253">
        <v>840062</v>
      </c>
      <c r="B2253" t="s">
        <v>2550</v>
      </c>
      <c r="C2253" t="s">
        <v>4226</v>
      </c>
      <c r="D2253" t="s">
        <v>2551</v>
      </c>
      <c r="E2253" t="s">
        <v>2552</v>
      </c>
      <c r="F2253" t="s">
        <v>88</v>
      </c>
      <c r="G2253" t="s">
        <v>128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C2253" s="180" t="str">
        <f t="shared" si="119"/>
        <v>840062-GFLUO-XSS</v>
      </c>
      <c r="AD2253" s="181">
        <f>IF(B2253="NET","",IF(B2253="","",IFERROR(VLOOKUP(AC2253,EAN!$A:$B,2,FALSE),"MANGLER - MÅ OPPDATERE EAN-FANEN")))</f>
        <v>7048652713414</v>
      </c>
      <c r="AE2253" s="180">
        <f t="shared" si="120"/>
        <v>0</v>
      </c>
      <c r="AF2253" s="180">
        <f t="shared" si="121"/>
        <v>0</v>
      </c>
      <c r="AH2253" s="133" t="str">
        <f>IF(B2253="NET","",IFERROR(VLOOKUP(AD2253,'2) Order Form'!$W$9:$W$684,1,FALSE),"Ikke med I order form"))</f>
        <v>Ikke med I order form</v>
      </c>
    </row>
    <row r="2254" spans="1:34" x14ac:dyDescent="0.2">
      <c r="A2254">
        <v>840062</v>
      </c>
      <c r="B2254" t="s">
        <v>2550</v>
      </c>
      <c r="C2254" t="s">
        <v>4226</v>
      </c>
      <c r="D2254" t="s">
        <v>2553</v>
      </c>
      <c r="E2254" t="s">
        <v>2552</v>
      </c>
      <c r="F2254" t="s">
        <v>85</v>
      </c>
      <c r="G2254" t="s">
        <v>128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C2254" s="180" t="str">
        <f t="shared" si="119"/>
        <v>840062-GFLUO-SM</v>
      </c>
      <c r="AD2254" s="181">
        <f>IF(B2254="NET","",IF(B2254="","",IFERROR(VLOOKUP(AC2254,EAN!$A:$B,2,FALSE),"MANGLER - MÅ OPPDATERE EAN-FANEN")))</f>
        <v>7048652713407</v>
      </c>
      <c r="AE2254" s="180">
        <f t="shared" si="120"/>
        <v>0</v>
      </c>
      <c r="AF2254" s="180">
        <f t="shared" si="121"/>
        <v>0</v>
      </c>
      <c r="AH2254" s="133" t="str">
        <f>IF(B2254="NET","",IFERROR(VLOOKUP(AD2254,'2) Order Form'!$W$9:$W$684,1,FALSE),"Ikke med I order form"))</f>
        <v>Ikke med I order form</v>
      </c>
    </row>
    <row r="2255" spans="1:34" x14ac:dyDescent="0.2">
      <c r="A2255">
        <v>840062</v>
      </c>
      <c r="B2255" t="s">
        <v>2550</v>
      </c>
      <c r="C2255" t="s">
        <v>4226</v>
      </c>
      <c r="D2255" t="s">
        <v>2554</v>
      </c>
      <c r="E2255" t="s">
        <v>2552</v>
      </c>
      <c r="F2255" t="s">
        <v>86</v>
      </c>
      <c r="G2255" t="s">
        <v>128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C2255" s="180" t="str">
        <f t="shared" si="119"/>
        <v>840062-GFLUO-ML</v>
      </c>
      <c r="AD2255" s="181">
        <f>IF(B2255="NET","",IF(B2255="","",IFERROR(VLOOKUP(AC2255,EAN!$A:$B,2,FALSE),"MANGLER - MÅ OPPDATERE EAN-FANEN")))</f>
        <v>7048652713391</v>
      </c>
      <c r="AE2255" s="180">
        <f t="shared" si="120"/>
        <v>0</v>
      </c>
      <c r="AF2255" s="180">
        <f t="shared" si="121"/>
        <v>0</v>
      </c>
      <c r="AH2255" s="133" t="str">
        <f>IF(B2255="NET","",IFERROR(VLOOKUP(AD2255,'2) Order Form'!$W$9:$W$684,1,FALSE),"Ikke med I order form"))</f>
        <v>Ikke med I order form</v>
      </c>
    </row>
    <row r="2256" spans="1:34" x14ac:dyDescent="0.2">
      <c r="A2256">
        <v>840062</v>
      </c>
      <c r="B2256" t="s">
        <v>2550</v>
      </c>
      <c r="C2256" t="s">
        <v>4226</v>
      </c>
      <c r="D2256" t="s">
        <v>2555</v>
      </c>
      <c r="E2256" t="s">
        <v>2552</v>
      </c>
      <c r="F2256" t="s">
        <v>87</v>
      </c>
      <c r="G2256" t="s">
        <v>128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C2256" s="180" t="str">
        <f t="shared" si="119"/>
        <v>840062-GFLUO-LXL</v>
      </c>
      <c r="AD2256" s="181">
        <f>IF(B2256="NET","",IF(B2256="","",IFERROR(VLOOKUP(AC2256,EAN!$A:$B,2,FALSE),"MANGLER - MÅ OPPDATERE EAN-FANEN")))</f>
        <v>7048652713384</v>
      </c>
      <c r="AE2256" s="180">
        <f t="shared" si="120"/>
        <v>0</v>
      </c>
      <c r="AF2256" s="180">
        <f t="shared" si="121"/>
        <v>0</v>
      </c>
      <c r="AH2256" s="133" t="str">
        <f>IF(B2256="NET","",IFERROR(VLOOKUP(AD2256,'2) Order Form'!$W$9:$W$684,1,FALSE),"Ikke med I order form"))</f>
        <v>Ikke med I order form</v>
      </c>
    </row>
    <row r="2257" spans="1:34" x14ac:dyDescent="0.2">
      <c r="A2257">
        <v>840062</v>
      </c>
      <c r="B2257" t="s">
        <v>2550</v>
      </c>
      <c r="C2257" t="s">
        <v>4226</v>
      </c>
      <c r="D2257" t="s">
        <v>2556</v>
      </c>
      <c r="E2257" t="s">
        <v>297</v>
      </c>
      <c r="F2257" t="s">
        <v>88</v>
      </c>
      <c r="G2257" t="s">
        <v>401</v>
      </c>
      <c r="H2257">
        <v>35</v>
      </c>
      <c r="I2257">
        <v>35</v>
      </c>
      <c r="J2257">
        <v>35</v>
      </c>
      <c r="K2257">
        <v>35</v>
      </c>
      <c r="L2257">
        <v>35</v>
      </c>
      <c r="M2257">
        <v>35</v>
      </c>
      <c r="N2257">
        <v>35</v>
      </c>
      <c r="O2257">
        <v>35</v>
      </c>
      <c r="P2257">
        <v>35</v>
      </c>
      <c r="Q2257">
        <v>35</v>
      </c>
      <c r="R2257">
        <v>35</v>
      </c>
      <c r="S2257">
        <v>35</v>
      </c>
      <c r="T2257">
        <v>35</v>
      </c>
      <c r="U2257">
        <v>35</v>
      </c>
      <c r="V2257">
        <v>35</v>
      </c>
      <c r="W2257">
        <v>35</v>
      </c>
      <c r="X2257">
        <v>35</v>
      </c>
      <c r="Y2257">
        <v>35</v>
      </c>
      <c r="Z2257">
        <v>35</v>
      </c>
      <c r="AA2257">
        <v>35</v>
      </c>
      <c r="AC2257" s="180" t="str">
        <f t="shared" si="119"/>
        <v>840062-GFRED-XSS</v>
      </c>
      <c r="AD2257" s="181">
        <f>IF(B2257="NET","",IF(B2257="","",IFERROR(VLOOKUP(AC2257,EAN!$A:$B,2,FALSE),"MANGLER - MÅ OPPDATERE EAN-FANEN")))</f>
        <v>7048652606358</v>
      </c>
      <c r="AE2257" s="180">
        <f t="shared" si="120"/>
        <v>35</v>
      </c>
      <c r="AF2257" s="180">
        <f t="shared" si="121"/>
        <v>35</v>
      </c>
      <c r="AH2257" s="133" t="str">
        <f>IF(B2257="NET","",IFERROR(VLOOKUP(AD2257,'2) Order Form'!$W$9:$W$684,1,FALSE),"Ikke med I order form"))</f>
        <v>Ikke med I order form</v>
      </c>
    </row>
    <row r="2258" spans="1:34" x14ac:dyDescent="0.2">
      <c r="A2258">
        <v>840062</v>
      </c>
      <c r="B2258" t="s">
        <v>2550</v>
      </c>
      <c r="C2258" t="s">
        <v>4226</v>
      </c>
      <c r="D2258" t="s">
        <v>296</v>
      </c>
      <c r="E2258" t="s">
        <v>297</v>
      </c>
      <c r="F2258" t="s">
        <v>85</v>
      </c>
      <c r="G2258" t="s">
        <v>401</v>
      </c>
      <c r="H2258">
        <v>23</v>
      </c>
      <c r="I2258">
        <v>23</v>
      </c>
      <c r="J2258">
        <v>23</v>
      </c>
      <c r="K2258">
        <v>23</v>
      </c>
      <c r="L2258">
        <v>23</v>
      </c>
      <c r="M2258">
        <v>23</v>
      </c>
      <c r="N2258">
        <v>23</v>
      </c>
      <c r="O2258">
        <v>23</v>
      </c>
      <c r="P2258">
        <v>23</v>
      </c>
      <c r="Q2258">
        <v>23</v>
      </c>
      <c r="R2258">
        <v>23</v>
      </c>
      <c r="S2258">
        <v>23</v>
      </c>
      <c r="T2258">
        <v>23</v>
      </c>
      <c r="U2258">
        <v>23</v>
      </c>
      <c r="V2258">
        <v>23</v>
      </c>
      <c r="W2258">
        <v>23</v>
      </c>
      <c r="X2258">
        <v>23</v>
      </c>
      <c r="Y2258">
        <v>23</v>
      </c>
      <c r="Z2258">
        <v>23</v>
      </c>
      <c r="AA2258">
        <v>23</v>
      </c>
      <c r="AC2258" s="180" t="str">
        <f t="shared" si="119"/>
        <v>840062-GFRED-SM</v>
      </c>
      <c r="AD2258" s="181">
        <f>IF(B2258="NET","",IF(B2258="","",IFERROR(VLOOKUP(AC2258,EAN!$A:$B,2,FALSE),"MANGLER - MÅ OPPDATERE EAN-FANEN")))</f>
        <v>7048652606341</v>
      </c>
      <c r="AE2258" s="180">
        <f t="shared" si="120"/>
        <v>23</v>
      </c>
      <c r="AF2258" s="180">
        <f t="shared" si="121"/>
        <v>23</v>
      </c>
      <c r="AH2258" s="133" t="str">
        <f>IF(B2258="NET","",IFERROR(VLOOKUP(AD2258,'2) Order Form'!$W$9:$W$684,1,FALSE),"Ikke med I order form"))</f>
        <v>Ikke med I order form</v>
      </c>
    </row>
    <row r="2259" spans="1:34" x14ac:dyDescent="0.2">
      <c r="A2259">
        <v>840062</v>
      </c>
      <c r="B2259" t="s">
        <v>2550</v>
      </c>
      <c r="C2259" t="s">
        <v>4226</v>
      </c>
      <c r="D2259" t="s">
        <v>298</v>
      </c>
      <c r="E2259" t="s">
        <v>297</v>
      </c>
      <c r="F2259" t="s">
        <v>86</v>
      </c>
      <c r="G2259" t="s">
        <v>401</v>
      </c>
      <c r="H2259">
        <v>48</v>
      </c>
      <c r="I2259">
        <v>48</v>
      </c>
      <c r="J2259">
        <v>48</v>
      </c>
      <c r="K2259">
        <v>48</v>
      </c>
      <c r="L2259">
        <v>48</v>
      </c>
      <c r="M2259">
        <v>48</v>
      </c>
      <c r="N2259">
        <v>48</v>
      </c>
      <c r="O2259">
        <v>48</v>
      </c>
      <c r="P2259">
        <v>48</v>
      </c>
      <c r="Q2259">
        <v>48</v>
      </c>
      <c r="R2259">
        <v>48</v>
      </c>
      <c r="S2259">
        <v>48</v>
      </c>
      <c r="T2259">
        <v>48</v>
      </c>
      <c r="U2259">
        <v>48</v>
      </c>
      <c r="V2259">
        <v>48</v>
      </c>
      <c r="W2259">
        <v>48</v>
      </c>
      <c r="X2259">
        <v>48</v>
      </c>
      <c r="Y2259">
        <v>48</v>
      </c>
      <c r="Z2259">
        <v>48</v>
      </c>
      <c r="AA2259">
        <v>48</v>
      </c>
      <c r="AC2259" s="180" t="str">
        <f t="shared" si="119"/>
        <v>840062-GFRED-ML</v>
      </c>
      <c r="AD2259" s="181">
        <f>IF(B2259="NET","",IF(B2259="","",IFERROR(VLOOKUP(AC2259,EAN!$A:$B,2,FALSE),"MANGLER - MÅ OPPDATERE EAN-FANEN")))</f>
        <v>7048652606334</v>
      </c>
      <c r="AE2259" s="180">
        <f t="shared" si="120"/>
        <v>48</v>
      </c>
      <c r="AF2259" s="180">
        <f t="shared" si="121"/>
        <v>48</v>
      </c>
      <c r="AH2259" s="133" t="str">
        <f>IF(B2259="NET","",IFERROR(VLOOKUP(AD2259,'2) Order Form'!$W$9:$W$684,1,FALSE),"Ikke med I order form"))</f>
        <v>Ikke med I order form</v>
      </c>
    </row>
    <row r="2260" spans="1:34" x14ac:dyDescent="0.2">
      <c r="A2260">
        <v>840062</v>
      </c>
      <c r="B2260" t="s">
        <v>2550</v>
      </c>
      <c r="C2260" t="s">
        <v>4226</v>
      </c>
      <c r="D2260" t="s">
        <v>299</v>
      </c>
      <c r="E2260" t="s">
        <v>297</v>
      </c>
      <c r="F2260" t="s">
        <v>87</v>
      </c>
      <c r="G2260" t="s">
        <v>401</v>
      </c>
      <c r="H2260">
        <v>9</v>
      </c>
      <c r="I2260">
        <v>9</v>
      </c>
      <c r="J2260">
        <v>9</v>
      </c>
      <c r="K2260">
        <v>9</v>
      </c>
      <c r="L2260">
        <v>9</v>
      </c>
      <c r="M2260">
        <v>9</v>
      </c>
      <c r="N2260">
        <v>9</v>
      </c>
      <c r="O2260">
        <v>9</v>
      </c>
      <c r="P2260">
        <v>9</v>
      </c>
      <c r="Q2260">
        <v>9</v>
      </c>
      <c r="R2260">
        <v>9</v>
      </c>
      <c r="S2260">
        <v>9</v>
      </c>
      <c r="T2260">
        <v>9</v>
      </c>
      <c r="U2260">
        <v>9</v>
      </c>
      <c r="V2260">
        <v>9</v>
      </c>
      <c r="W2260">
        <v>9</v>
      </c>
      <c r="X2260">
        <v>9</v>
      </c>
      <c r="Y2260">
        <v>9</v>
      </c>
      <c r="Z2260">
        <v>9</v>
      </c>
      <c r="AA2260">
        <v>9</v>
      </c>
      <c r="AC2260" s="180" t="str">
        <f t="shared" si="119"/>
        <v>840062-GFRED-LXL</v>
      </c>
      <c r="AD2260" s="181">
        <f>IF(B2260="NET","",IF(B2260="","",IFERROR(VLOOKUP(AC2260,EAN!$A:$B,2,FALSE),"MANGLER - MÅ OPPDATERE EAN-FANEN")))</f>
        <v>7048652606327</v>
      </c>
      <c r="AE2260" s="180">
        <f t="shared" si="120"/>
        <v>9</v>
      </c>
      <c r="AF2260" s="180">
        <f t="shared" si="121"/>
        <v>9</v>
      </c>
      <c r="AH2260" s="133" t="str">
        <f>IF(B2260="NET","",IFERROR(VLOOKUP(AD2260,'2) Order Form'!$W$9:$W$684,1,FALSE),"Ikke med I order form"))</f>
        <v>Ikke med I order form</v>
      </c>
    </row>
    <row r="2261" spans="1:34" x14ac:dyDescent="0.2">
      <c r="A2261">
        <v>840062</v>
      </c>
      <c r="B2261" t="s">
        <v>2550</v>
      </c>
      <c r="C2261" t="s">
        <v>4226</v>
      </c>
      <c r="D2261" t="s">
        <v>2557</v>
      </c>
      <c r="E2261" t="s">
        <v>2558</v>
      </c>
      <c r="F2261" t="s">
        <v>88</v>
      </c>
      <c r="G2261" t="s">
        <v>128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C2261" s="180" t="str">
        <f t="shared" si="119"/>
        <v>840062-GLRGR-XSS</v>
      </c>
      <c r="AD2261" s="181">
        <f>IF(B2261="NET","",IF(B2261="","",IFERROR(VLOOKUP(AC2261,EAN!$A:$B,2,FALSE),"MANGLER - MÅ OPPDATERE EAN-FANEN")))</f>
        <v>7048652713452</v>
      </c>
      <c r="AE2261" s="180">
        <f t="shared" si="120"/>
        <v>0</v>
      </c>
      <c r="AF2261" s="180">
        <f t="shared" si="121"/>
        <v>0</v>
      </c>
      <c r="AH2261" s="133" t="str">
        <f>IF(B2261="NET","",IFERROR(VLOOKUP(AD2261,'2) Order Form'!$W$9:$W$684,1,FALSE),"Ikke med I order form"))</f>
        <v>Ikke med I order form</v>
      </c>
    </row>
    <row r="2262" spans="1:34" x14ac:dyDescent="0.2">
      <c r="A2262">
        <v>840062</v>
      </c>
      <c r="B2262" t="s">
        <v>2550</v>
      </c>
      <c r="C2262" t="s">
        <v>4226</v>
      </c>
      <c r="D2262" t="s">
        <v>2559</v>
      </c>
      <c r="E2262" t="s">
        <v>2558</v>
      </c>
      <c r="F2262" t="s">
        <v>85</v>
      </c>
      <c r="G2262" t="s">
        <v>128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C2262" s="180" t="str">
        <f t="shared" si="119"/>
        <v>840062-GLRGR-SM</v>
      </c>
      <c r="AD2262" s="181">
        <f>IF(B2262="NET","",IF(B2262="","",IFERROR(VLOOKUP(AC2262,EAN!$A:$B,2,FALSE),"MANGLER - MÅ OPPDATERE EAN-FANEN")))</f>
        <v>7048652713445</v>
      </c>
      <c r="AE2262" s="180">
        <f t="shared" si="120"/>
        <v>0</v>
      </c>
      <c r="AF2262" s="180">
        <f t="shared" si="121"/>
        <v>0</v>
      </c>
      <c r="AH2262" s="133" t="str">
        <f>IF(B2262="NET","",IFERROR(VLOOKUP(AD2262,'2) Order Form'!$W$9:$W$684,1,FALSE),"Ikke med I order form"))</f>
        <v>Ikke med I order form</v>
      </c>
    </row>
    <row r="2263" spans="1:34" x14ac:dyDescent="0.2">
      <c r="A2263">
        <v>840062</v>
      </c>
      <c r="B2263" t="s">
        <v>2550</v>
      </c>
      <c r="C2263" t="s">
        <v>4226</v>
      </c>
      <c r="D2263" t="s">
        <v>2560</v>
      </c>
      <c r="E2263" t="s">
        <v>2558</v>
      </c>
      <c r="F2263" t="s">
        <v>86</v>
      </c>
      <c r="G2263" t="s">
        <v>128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C2263" s="180" t="str">
        <f t="shared" si="119"/>
        <v>840062-GLRGR-ML</v>
      </c>
      <c r="AD2263" s="181">
        <f>IF(B2263="NET","",IF(B2263="","",IFERROR(VLOOKUP(AC2263,EAN!$A:$B,2,FALSE),"MANGLER - MÅ OPPDATERE EAN-FANEN")))</f>
        <v>7048652713438</v>
      </c>
      <c r="AE2263" s="180">
        <f t="shared" si="120"/>
        <v>0</v>
      </c>
      <c r="AF2263" s="180">
        <f t="shared" si="121"/>
        <v>0</v>
      </c>
      <c r="AH2263" s="133" t="str">
        <f>IF(B2263="NET","",IFERROR(VLOOKUP(AD2263,'2) Order Form'!$W$9:$W$684,1,FALSE),"Ikke med I order form"))</f>
        <v>Ikke med I order form</v>
      </c>
    </row>
    <row r="2264" spans="1:34" x14ac:dyDescent="0.2">
      <c r="A2264">
        <v>840062</v>
      </c>
      <c r="B2264" t="s">
        <v>2550</v>
      </c>
      <c r="C2264" t="s">
        <v>4226</v>
      </c>
      <c r="D2264" t="s">
        <v>2561</v>
      </c>
      <c r="E2264" t="s">
        <v>2558</v>
      </c>
      <c r="F2264" t="s">
        <v>87</v>
      </c>
      <c r="G2264" t="s">
        <v>128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C2264" s="180" t="str">
        <f t="shared" si="119"/>
        <v>840062-GLRGR-LXL</v>
      </c>
      <c r="AD2264" s="181">
        <f>IF(B2264="NET","",IF(B2264="","",IFERROR(VLOOKUP(AC2264,EAN!$A:$B,2,FALSE),"MANGLER - MÅ OPPDATERE EAN-FANEN")))</f>
        <v>7048652713421</v>
      </c>
      <c r="AE2264" s="180">
        <f t="shared" si="120"/>
        <v>0</v>
      </c>
      <c r="AF2264" s="180">
        <f t="shared" si="121"/>
        <v>0</v>
      </c>
      <c r="AH2264" s="133" t="str">
        <f>IF(B2264="NET","",IFERROR(VLOOKUP(AD2264,'2) Order Form'!$W$9:$W$684,1,FALSE),"Ikke med I order form"))</f>
        <v>Ikke med I order form</v>
      </c>
    </row>
    <row r="2265" spans="1:34" x14ac:dyDescent="0.2">
      <c r="A2265">
        <v>840062</v>
      </c>
      <c r="B2265" t="s">
        <v>2550</v>
      </c>
      <c r="C2265" t="s">
        <v>4226</v>
      </c>
      <c r="D2265" t="s">
        <v>2562</v>
      </c>
      <c r="E2265" t="s">
        <v>2563</v>
      </c>
      <c r="F2265" t="s">
        <v>88</v>
      </c>
      <c r="G2265" t="s">
        <v>401</v>
      </c>
      <c r="H2265">
        <v>21</v>
      </c>
      <c r="I2265">
        <v>21</v>
      </c>
      <c r="J2265">
        <v>21</v>
      </c>
      <c r="K2265">
        <v>21</v>
      </c>
      <c r="L2265">
        <v>21</v>
      </c>
      <c r="M2265">
        <v>21</v>
      </c>
      <c r="N2265">
        <v>21</v>
      </c>
      <c r="O2265">
        <v>21</v>
      </c>
      <c r="P2265">
        <v>21</v>
      </c>
      <c r="Q2265">
        <v>21</v>
      </c>
      <c r="R2265">
        <v>21</v>
      </c>
      <c r="S2265">
        <v>21</v>
      </c>
      <c r="T2265">
        <v>21</v>
      </c>
      <c r="U2265">
        <v>21</v>
      </c>
      <c r="V2265">
        <v>21</v>
      </c>
      <c r="W2265">
        <v>21</v>
      </c>
      <c r="X2265">
        <v>21</v>
      </c>
      <c r="Y2265">
        <v>21</v>
      </c>
      <c r="Z2265">
        <v>21</v>
      </c>
      <c r="AA2265">
        <v>21</v>
      </c>
      <c r="AC2265" s="180" t="str">
        <f t="shared" si="119"/>
        <v>840062-GSAMC-XSS</v>
      </c>
      <c r="AD2265" s="181">
        <f>IF(B2265="NET","",IF(B2265="","",IFERROR(VLOOKUP(AC2265,EAN!$A:$B,2,FALSE),"MANGLER - MÅ OPPDATERE EAN-FANEN")))</f>
        <v>7048652606396</v>
      </c>
      <c r="AE2265" s="180">
        <f t="shared" si="120"/>
        <v>21</v>
      </c>
      <c r="AF2265" s="180">
        <f t="shared" si="121"/>
        <v>21</v>
      </c>
      <c r="AH2265" s="133" t="str">
        <f>IF(B2265="NET","",IFERROR(VLOOKUP(AD2265,'2) Order Form'!$W$9:$W$684,1,FALSE),"Ikke med I order form"))</f>
        <v>Ikke med I order form</v>
      </c>
    </row>
    <row r="2266" spans="1:34" x14ac:dyDescent="0.2">
      <c r="A2266">
        <v>840062</v>
      </c>
      <c r="B2266" t="s">
        <v>2550</v>
      </c>
      <c r="C2266" t="s">
        <v>4226</v>
      </c>
      <c r="D2266" t="s">
        <v>2564</v>
      </c>
      <c r="E2266" t="s">
        <v>2563</v>
      </c>
      <c r="F2266" t="s">
        <v>85</v>
      </c>
      <c r="G2266" t="s">
        <v>401</v>
      </c>
      <c r="H2266">
        <v>22</v>
      </c>
      <c r="I2266">
        <v>22</v>
      </c>
      <c r="J2266">
        <v>22</v>
      </c>
      <c r="K2266">
        <v>22</v>
      </c>
      <c r="L2266">
        <v>22</v>
      </c>
      <c r="M2266">
        <v>22</v>
      </c>
      <c r="N2266">
        <v>22</v>
      </c>
      <c r="O2266">
        <v>22</v>
      </c>
      <c r="P2266">
        <v>22</v>
      </c>
      <c r="Q2266">
        <v>22</v>
      </c>
      <c r="R2266">
        <v>22</v>
      </c>
      <c r="S2266">
        <v>22</v>
      </c>
      <c r="T2266">
        <v>22</v>
      </c>
      <c r="U2266">
        <v>22</v>
      </c>
      <c r="V2266">
        <v>22</v>
      </c>
      <c r="W2266">
        <v>22</v>
      </c>
      <c r="X2266">
        <v>22</v>
      </c>
      <c r="Y2266">
        <v>22</v>
      </c>
      <c r="Z2266">
        <v>22</v>
      </c>
      <c r="AA2266">
        <v>22</v>
      </c>
      <c r="AC2266" s="180" t="str">
        <f t="shared" ref="AC2266:AC2329" si="122">CONCATENATE(A2266,"-",D2266)</f>
        <v>840062-GSAMC-SM</v>
      </c>
      <c r="AD2266" s="181">
        <f>IF(B2266="NET","",IF(B2266="","",IFERROR(VLOOKUP(AC2266,EAN!$A:$B,2,FALSE),"MANGLER - MÅ OPPDATERE EAN-FANEN")))</f>
        <v>7048652606389</v>
      </c>
      <c r="AE2266" s="180">
        <f t="shared" si="120"/>
        <v>22</v>
      </c>
      <c r="AF2266" s="180">
        <f t="shared" si="121"/>
        <v>22</v>
      </c>
      <c r="AH2266" s="133" t="str">
        <f>IF(B2266="NET","",IFERROR(VLOOKUP(AD2266,'2) Order Form'!$W$9:$W$684,1,FALSE),"Ikke med I order form"))</f>
        <v>Ikke med I order form</v>
      </c>
    </row>
    <row r="2267" spans="1:34" x14ac:dyDescent="0.2">
      <c r="A2267">
        <v>840062</v>
      </c>
      <c r="B2267" t="s">
        <v>2550</v>
      </c>
      <c r="C2267" t="s">
        <v>4226</v>
      </c>
      <c r="D2267" t="s">
        <v>2565</v>
      </c>
      <c r="E2267" t="s">
        <v>2563</v>
      </c>
      <c r="F2267" t="s">
        <v>86</v>
      </c>
      <c r="G2267" t="s">
        <v>401</v>
      </c>
      <c r="H2267">
        <v>18</v>
      </c>
      <c r="I2267">
        <v>18</v>
      </c>
      <c r="J2267">
        <v>18</v>
      </c>
      <c r="K2267">
        <v>18</v>
      </c>
      <c r="L2267">
        <v>18</v>
      </c>
      <c r="M2267">
        <v>18</v>
      </c>
      <c r="N2267">
        <v>18</v>
      </c>
      <c r="O2267">
        <v>18</v>
      </c>
      <c r="P2267">
        <v>18</v>
      </c>
      <c r="Q2267">
        <v>18</v>
      </c>
      <c r="R2267">
        <v>18</v>
      </c>
      <c r="S2267">
        <v>18</v>
      </c>
      <c r="T2267">
        <v>18</v>
      </c>
      <c r="U2267">
        <v>18</v>
      </c>
      <c r="V2267">
        <v>18</v>
      </c>
      <c r="W2267">
        <v>18</v>
      </c>
      <c r="X2267">
        <v>18</v>
      </c>
      <c r="Y2267">
        <v>18</v>
      </c>
      <c r="Z2267">
        <v>18</v>
      </c>
      <c r="AA2267">
        <v>18</v>
      </c>
      <c r="AC2267" s="180" t="str">
        <f t="shared" si="122"/>
        <v>840062-GSAMC-ML</v>
      </c>
      <c r="AD2267" s="181">
        <f>IF(B2267="NET","",IF(B2267="","",IFERROR(VLOOKUP(AC2267,EAN!$A:$B,2,FALSE),"MANGLER - MÅ OPPDATERE EAN-FANEN")))</f>
        <v>7048652606372</v>
      </c>
      <c r="AE2267" s="180">
        <f t="shared" si="120"/>
        <v>18</v>
      </c>
      <c r="AF2267" s="180">
        <f t="shared" si="121"/>
        <v>18</v>
      </c>
      <c r="AH2267" s="133" t="str">
        <f>IF(B2267="NET","",IFERROR(VLOOKUP(AD2267,'2) Order Form'!$W$9:$W$684,1,FALSE),"Ikke med I order form"))</f>
        <v>Ikke med I order form</v>
      </c>
    </row>
    <row r="2268" spans="1:34" x14ac:dyDescent="0.2">
      <c r="A2268">
        <v>840062</v>
      </c>
      <c r="B2268" t="s">
        <v>2550</v>
      </c>
      <c r="C2268" t="s">
        <v>4226</v>
      </c>
      <c r="D2268" t="s">
        <v>2566</v>
      </c>
      <c r="E2268" t="s">
        <v>2563</v>
      </c>
      <c r="F2268" t="s">
        <v>87</v>
      </c>
      <c r="G2268" t="s">
        <v>401</v>
      </c>
      <c r="H2268">
        <v>50</v>
      </c>
      <c r="I2268">
        <v>50</v>
      </c>
      <c r="J2268">
        <v>50</v>
      </c>
      <c r="K2268">
        <v>50</v>
      </c>
      <c r="L2268">
        <v>50</v>
      </c>
      <c r="M2268">
        <v>50</v>
      </c>
      <c r="N2268">
        <v>50</v>
      </c>
      <c r="O2268">
        <v>50</v>
      </c>
      <c r="P2268">
        <v>50</v>
      </c>
      <c r="Q2268">
        <v>50</v>
      </c>
      <c r="R2268">
        <v>50</v>
      </c>
      <c r="S2268">
        <v>50</v>
      </c>
      <c r="T2268">
        <v>50</v>
      </c>
      <c r="U2268">
        <v>50</v>
      </c>
      <c r="V2268">
        <v>50</v>
      </c>
      <c r="W2268">
        <v>50</v>
      </c>
      <c r="X2268">
        <v>50</v>
      </c>
      <c r="Y2268">
        <v>50</v>
      </c>
      <c r="Z2268">
        <v>50</v>
      </c>
      <c r="AA2268">
        <v>50</v>
      </c>
      <c r="AC2268" s="180" t="str">
        <f t="shared" si="122"/>
        <v>840062-GSAMC-LXL</v>
      </c>
      <c r="AD2268" s="181">
        <f>IF(B2268="NET","",IF(B2268="","",IFERROR(VLOOKUP(AC2268,EAN!$A:$B,2,FALSE),"MANGLER - MÅ OPPDATERE EAN-FANEN")))</f>
        <v>7048652606365</v>
      </c>
      <c r="AE2268" s="180">
        <f t="shared" si="120"/>
        <v>50</v>
      </c>
      <c r="AF2268" s="180">
        <f t="shared" si="121"/>
        <v>50</v>
      </c>
      <c r="AH2268" s="133" t="str">
        <f>IF(B2268="NET","",IFERROR(VLOOKUP(AD2268,'2) Order Form'!$W$9:$W$684,1,FALSE),"Ikke med I order form"))</f>
        <v>Ikke med I order form</v>
      </c>
    </row>
    <row r="2269" spans="1:34" x14ac:dyDescent="0.2">
      <c r="A2269">
        <v>840062</v>
      </c>
      <c r="B2269" t="s">
        <v>2550</v>
      </c>
      <c r="C2269" t="s">
        <v>4226</v>
      </c>
      <c r="D2269" t="s">
        <v>2567</v>
      </c>
      <c r="E2269" t="s">
        <v>2509</v>
      </c>
      <c r="F2269" t="s">
        <v>88</v>
      </c>
      <c r="G2269" t="s">
        <v>128</v>
      </c>
      <c r="H2269">
        <v>127</v>
      </c>
      <c r="I2269">
        <v>127</v>
      </c>
      <c r="J2269">
        <v>127</v>
      </c>
      <c r="K2269">
        <v>127</v>
      </c>
      <c r="L2269">
        <v>127</v>
      </c>
      <c r="M2269">
        <v>127</v>
      </c>
      <c r="N2269">
        <v>127</v>
      </c>
      <c r="O2269">
        <v>127</v>
      </c>
      <c r="P2269">
        <v>127</v>
      </c>
      <c r="Q2269">
        <v>127</v>
      </c>
      <c r="R2269">
        <v>127</v>
      </c>
      <c r="S2269">
        <v>127</v>
      </c>
      <c r="T2269">
        <v>127</v>
      </c>
      <c r="U2269">
        <v>127</v>
      </c>
      <c r="V2269">
        <v>127</v>
      </c>
      <c r="W2269">
        <v>127</v>
      </c>
      <c r="X2269">
        <v>127</v>
      </c>
      <c r="Y2269">
        <v>127</v>
      </c>
      <c r="Z2269">
        <v>127</v>
      </c>
      <c r="AA2269">
        <v>127</v>
      </c>
      <c r="AC2269" s="180" t="str">
        <f t="shared" si="122"/>
        <v>840062-GSBLK-XSS</v>
      </c>
      <c r="AD2269" s="181">
        <f>IF(B2269="NET","",IF(B2269="","",IFERROR(VLOOKUP(AC2269,EAN!$A:$B,2,FALSE),"MANGLER - MÅ OPPDATERE EAN-FANEN")))</f>
        <v>7048652227874</v>
      </c>
      <c r="AE2269" s="180">
        <f t="shared" si="120"/>
        <v>127</v>
      </c>
      <c r="AF2269" s="180">
        <f t="shared" si="121"/>
        <v>127</v>
      </c>
      <c r="AH2269" s="133" t="str">
        <f>IF(B2269="NET","",IFERROR(VLOOKUP(AD2269,'2) Order Form'!$W$9:$W$684,1,FALSE),"Ikke med I order form"))</f>
        <v>Ikke med I order form</v>
      </c>
    </row>
    <row r="2270" spans="1:34" x14ac:dyDescent="0.2">
      <c r="A2270">
        <v>840062</v>
      </c>
      <c r="B2270" t="s">
        <v>2550</v>
      </c>
      <c r="C2270" t="s">
        <v>4226</v>
      </c>
      <c r="D2270" t="s">
        <v>2508</v>
      </c>
      <c r="E2270" t="s">
        <v>2509</v>
      </c>
      <c r="F2270" t="s">
        <v>85</v>
      </c>
      <c r="G2270" t="s">
        <v>128</v>
      </c>
      <c r="H2270">
        <v>79</v>
      </c>
      <c r="I2270">
        <v>79</v>
      </c>
      <c r="J2270">
        <v>79</v>
      </c>
      <c r="K2270">
        <v>79</v>
      </c>
      <c r="L2270">
        <v>79</v>
      </c>
      <c r="M2270">
        <v>79</v>
      </c>
      <c r="N2270">
        <v>79</v>
      </c>
      <c r="O2270">
        <v>79</v>
      </c>
      <c r="P2270">
        <v>79</v>
      </c>
      <c r="Q2270">
        <v>79</v>
      </c>
      <c r="R2270">
        <v>79</v>
      </c>
      <c r="S2270">
        <v>79</v>
      </c>
      <c r="T2270">
        <v>79</v>
      </c>
      <c r="U2270">
        <v>79</v>
      </c>
      <c r="V2270">
        <v>79</v>
      </c>
      <c r="W2270">
        <v>79</v>
      </c>
      <c r="X2270">
        <v>79</v>
      </c>
      <c r="Y2270">
        <v>79</v>
      </c>
      <c r="Z2270">
        <v>79</v>
      </c>
      <c r="AA2270">
        <v>79</v>
      </c>
      <c r="AC2270" s="180" t="str">
        <f t="shared" si="122"/>
        <v>840062-GSBLK-SM</v>
      </c>
      <c r="AD2270" s="181">
        <f>IF(B2270="NET","",IF(B2270="","",IFERROR(VLOOKUP(AC2270,EAN!$A:$B,2,FALSE),"MANGLER - MÅ OPPDATERE EAN-FANEN")))</f>
        <v>7048652186461</v>
      </c>
      <c r="AE2270" s="180">
        <f t="shared" si="120"/>
        <v>79</v>
      </c>
      <c r="AF2270" s="180">
        <f t="shared" si="121"/>
        <v>79</v>
      </c>
      <c r="AH2270" s="133" t="str">
        <f>IF(B2270="NET","",IFERROR(VLOOKUP(AD2270,'2) Order Form'!$W$9:$W$684,1,FALSE),"Ikke med I order form"))</f>
        <v>Ikke med I order form</v>
      </c>
    </row>
    <row r="2271" spans="1:34" x14ac:dyDescent="0.2">
      <c r="A2271">
        <v>840062</v>
      </c>
      <c r="B2271" t="s">
        <v>2550</v>
      </c>
      <c r="C2271" t="s">
        <v>4226</v>
      </c>
      <c r="D2271" t="s">
        <v>2510</v>
      </c>
      <c r="E2271" t="s">
        <v>2509</v>
      </c>
      <c r="F2271" t="s">
        <v>86</v>
      </c>
      <c r="G2271" t="s">
        <v>128</v>
      </c>
      <c r="H2271">
        <v>152</v>
      </c>
      <c r="I2271">
        <v>152</v>
      </c>
      <c r="J2271">
        <v>152</v>
      </c>
      <c r="K2271">
        <v>152</v>
      </c>
      <c r="L2271">
        <v>152</v>
      </c>
      <c r="M2271">
        <v>152</v>
      </c>
      <c r="N2271">
        <v>152</v>
      </c>
      <c r="O2271">
        <v>152</v>
      </c>
      <c r="P2271">
        <v>152</v>
      </c>
      <c r="Q2271">
        <v>152</v>
      </c>
      <c r="R2271">
        <v>152</v>
      </c>
      <c r="S2271">
        <v>152</v>
      </c>
      <c r="T2271">
        <v>152</v>
      </c>
      <c r="U2271">
        <v>152</v>
      </c>
      <c r="V2271">
        <v>152</v>
      </c>
      <c r="W2271">
        <v>152</v>
      </c>
      <c r="X2271">
        <v>152</v>
      </c>
      <c r="Y2271">
        <v>152</v>
      </c>
      <c r="Z2271">
        <v>152</v>
      </c>
      <c r="AA2271">
        <v>152</v>
      </c>
      <c r="AC2271" s="180" t="str">
        <f t="shared" si="122"/>
        <v>840062-GSBLK-ML</v>
      </c>
      <c r="AD2271" s="181">
        <f>IF(B2271="NET","",IF(B2271="","",IFERROR(VLOOKUP(AC2271,EAN!$A:$B,2,FALSE),"MANGLER - MÅ OPPDATERE EAN-FANEN")))</f>
        <v>7048652186454</v>
      </c>
      <c r="AE2271" s="180">
        <f t="shared" si="120"/>
        <v>152</v>
      </c>
      <c r="AF2271" s="180">
        <f t="shared" si="121"/>
        <v>152</v>
      </c>
      <c r="AH2271" s="133" t="str">
        <f>IF(B2271="NET","",IFERROR(VLOOKUP(AD2271,'2) Order Form'!$W$9:$W$684,1,FALSE),"Ikke med I order form"))</f>
        <v>Ikke med I order form</v>
      </c>
    </row>
    <row r="2272" spans="1:34" x14ac:dyDescent="0.2">
      <c r="A2272">
        <v>840062</v>
      </c>
      <c r="B2272" t="s">
        <v>2550</v>
      </c>
      <c r="C2272" t="s">
        <v>4226</v>
      </c>
      <c r="D2272" t="s">
        <v>2511</v>
      </c>
      <c r="E2272" t="s">
        <v>2509</v>
      </c>
      <c r="F2272" t="s">
        <v>87</v>
      </c>
      <c r="G2272" t="s">
        <v>128</v>
      </c>
      <c r="H2272">
        <v>180</v>
      </c>
      <c r="I2272">
        <v>180</v>
      </c>
      <c r="J2272">
        <v>180</v>
      </c>
      <c r="K2272">
        <v>180</v>
      </c>
      <c r="L2272">
        <v>180</v>
      </c>
      <c r="M2272">
        <v>180</v>
      </c>
      <c r="N2272">
        <v>180</v>
      </c>
      <c r="O2272">
        <v>180</v>
      </c>
      <c r="P2272">
        <v>180</v>
      </c>
      <c r="Q2272">
        <v>180</v>
      </c>
      <c r="R2272">
        <v>180</v>
      </c>
      <c r="S2272">
        <v>180</v>
      </c>
      <c r="T2272">
        <v>180</v>
      </c>
      <c r="U2272">
        <v>180</v>
      </c>
      <c r="V2272">
        <v>180</v>
      </c>
      <c r="W2272">
        <v>180</v>
      </c>
      <c r="X2272">
        <v>180</v>
      </c>
      <c r="Y2272">
        <v>180</v>
      </c>
      <c r="Z2272">
        <v>180</v>
      </c>
      <c r="AA2272">
        <v>180</v>
      </c>
      <c r="AC2272" s="180" t="str">
        <f t="shared" si="122"/>
        <v>840062-GSBLK-LXL</v>
      </c>
      <c r="AD2272" s="181">
        <f>IF(B2272="NET","",IF(B2272="","",IFERROR(VLOOKUP(AC2272,EAN!$A:$B,2,FALSE),"MANGLER - MÅ OPPDATERE EAN-FANEN")))</f>
        <v>7048652186447</v>
      </c>
      <c r="AE2272" s="180">
        <f t="shared" si="120"/>
        <v>180</v>
      </c>
      <c r="AF2272" s="180">
        <f t="shared" si="121"/>
        <v>180</v>
      </c>
      <c r="AH2272" s="133" t="str">
        <f>IF(B2272="NET","",IFERROR(VLOOKUP(AD2272,'2) Order Form'!$W$9:$W$684,1,FALSE),"Ikke med I order form"))</f>
        <v>Ikke med I order form</v>
      </c>
    </row>
    <row r="2273" spans="1:34" x14ac:dyDescent="0.2">
      <c r="A2273">
        <v>840062</v>
      </c>
      <c r="B2273" t="s">
        <v>2550</v>
      </c>
      <c r="C2273" t="s">
        <v>4226</v>
      </c>
      <c r="D2273" t="s">
        <v>2568</v>
      </c>
      <c r="E2273" t="s">
        <v>2569</v>
      </c>
      <c r="F2273" t="s">
        <v>88</v>
      </c>
      <c r="G2273" t="s">
        <v>401</v>
      </c>
      <c r="H2273">
        <v>29</v>
      </c>
      <c r="I2273">
        <v>29</v>
      </c>
      <c r="J2273">
        <v>29</v>
      </c>
      <c r="K2273">
        <v>29</v>
      </c>
      <c r="L2273">
        <v>29</v>
      </c>
      <c r="M2273">
        <v>29</v>
      </c>
      <c r="N2273">
        <v>29</v>
      </c>
      <c r="O2273">
        <v>29</v>
      </c>
      <c r="P2273">
        <v>29</v>
      </c>
      <c r="Q2273">
        <v>29</v>
      </c>
      <c r="R2273">
        <v>29</v>
      </c>
      <c r="S2273">
        <v>29</v>
      </c>
      <c r="T2273">
        <v>29</v>
      </c>
      <c r="U2273">
        <v>29</v>
      </c>
      <c r="V2273">
        <v>29</v>
      </c>
      <c r="W2273">
        <v>29</v>
      </c>
      <c r="X2273">
        <v>29</v>
      </c>
      <c r="Y2273">
        <v>29</v>
      </c>
      <c r="Z2273">
        <v>29</v>
      </c>
      <c r="AA2273">
        <v>29</v>
      </c>
      <c r="AC2273" s="180" t="str">
        <f t="shared" si="122"/>
        <v>840062-GSFMC-XSS</v>
      </c>
      <c r="AD2273" s="181">
        <f>IF(B2273="NET","",IF(B2273="","",IFERROR(VLOOKUP(AC2273,EAN!$A:$B,2,FALSE),"MANGLER - MÅ OPPDATERE EAN-FANEN")))</f>
        <v>7048652606433</v>
      </c>
      <c r="AE2273" s="180">
        <f t="shared" si="120"/>
        <v>29</v>
      </c>
      <c r="AF2273" s="180">
        <f t="shared" si="121"/>
        <v>29</v>
      </c>
      <c r="AH2273" s="133" t="str">
        <f>IF(B2273="NET","",IFERROR(VLOOKUP(AD2273,'2) Order Form'!$W$9:$W$684,1,FALSE),"Ikke med I order form"))</f>
        <v>Ikke med I order form</v>
      </c>
    </row>
    <row r="2274" spans="1:34" x14ac:dyDescent="0.2">
      <c r="A2274">
        <v>840062</v>
      </c>
      <c r="B2274" t="s">
        <v>2550</v>
      </c>
      <c r="C2274" t="s">
        <v>4226</v>
      </c>
      <c r="D2274" t="s">
        <v>2570</v>
      </c>
      <c r="E2274" t="s">
        <v>2569</v>
      </c>
      <c r="F2274" t="s">
        <v>85</v>
      </c>
      <c r="G2274" t="s">
        <v>401</v>
      </c>
      <c r="H2274">
        <v>28</v>
      </c>
      <c r="I2274">
        <v>28</v>
      </c>
      <c r="J2274">
        <v>28</v>
      </c>
      <c r="K2274">
        <v>28</v>
      </c>
      <c r="L2274">
        <v>28</v>
      </c>
      <c r="M2274">
        <v>28</v>
      </c>
      <c r="N2274">
        <v>28</v>
      </c>
      <c r="O2274">
        <v>28</v>
      </c>
      <c r="P2274">
        <v>28</v>
      </c>
      <c r="Q2274">
        <v>28</v>
      </c>
      <c r="R2274">
        <v>28</v>
      </c>
      <c r="S2274">
        <v>28</v>
      </c>
      <c r="T2274">
        <v>28</v>
      </c>
      <c r="U2274">
        <v>28</v>
      </c>
      <c r="V2274">
        <v>28</v>
      </c>
      <c r="W2274">
        <v>28</v>
      </c>
      <c r="X2274">
        <v>28</v>
      </c>
      <c r="Y2274">
        <v>28</v>
      </c>
      <c r="Z2274">
        <v>28</v>
      </c>
      <c r="AA2274">
        <v>28</v>
      </c>
      <c r="AC2274" s="180" t="str">
        <f t="shared" si="122"/>
        <v>840062-GSFMC-SM</v>
      </c>
      <c r="AD2274" s="181">
        <f>IF(B2274="NET","",IF(B2274="","",IFERROR(VLOOKUP(AC2274,EAN!$A:$B,2,FALSE),"MANGLER - MÅ OPPDATERE EAN-FANEN")))</f>
        <v>7048652606426</v>
      </c>
      <c r="AE2274" s="180">
        <f t="shared" si="120"/>
        <v>28</v>
      </c>
      <c r="AF2274" s="180">
        <f t="shared" si="121"/>
        <v>28</v>
      </c>
      <c r="AH2274" s="133" t="str">
        <f>IF(B2274="NET","",IFERROR(VLOOKUP(AD2274,'2) Order Form'!$W$9:$W$684,1,FALSE),"Ikke med I order form"))</f>
        <v>Ikke med I order form</v>
      </c>
    </row>
    <row r="2275" spans="1:34" x14ac:dyDescent="0.2">
      <c r="A2275">
        <v>840062</v>
      </c>
      <c r="B2275" t="s">
        <v>2550</v>
      </c>
      <c r="C2275" t="s">
        <v>4226</v>
      </c>
      <c r="D2275" t="s">
        <v>2571</v>
      </c>
      <c r="E2275" t="s">
        <v>2569</v>
      </c>
      <c r="F2275" t="s">
        <v>86</v>
      </c>
      <c r="G2275" t="s">
        <v>401</v>
      </c>
      <c r="H2275">
        <v>42</v>
      </c>
      <c r="I2275">
        <v>42</v>
      </c>
      <c r="J2275">
        <v>42</v>
      </c>
      <c r="K2275">
        <v>42</v>
      </c>
      <c r="L2275">
        <v>42</v>
      </c>
      <c r="M2275">
        <v>42</v>
      </c>
      <c r="N2275">
        <v>42</v>
      </c>
      <c r="O2275">
        <v>42</v>
      </c>
      <c r="P2275">
        <v>42</v>
      </c>
      <c r="Q2275">
        <v>42</v>
      </c>
      <c r="R2275">
        <v>42</v>
      </c>
      <c r="S2275">
        <v>42</v>
      </c>
      <c r="T2275">
        <v>42</v>
      </c>
      <c r="U2275">
        <v>42</v>
      </c>
      <c r="V2275">
        <v>42</v>
      </c>
      <c r="W2275">
        <v>42</v>
      </c>
      <c r="X2275">
        <v>42</v>
      </c>
      <c r="Y2275">
        <v>42</v>
      </c>
      <c r="Z2275">
        <v>42</v>
      </c>
      <c r="AA2275">
        <v>42</v>
      </c>
      <c r="AC2275" s="180" t="str">
        <f t="shared" si="122"/>
        <v>840062-GSFMC-ML</v>
      </c>
      <c r="AD2275" s="181">
        <f>IF(B2275="NET","",IF(B2275="","",IFERROR(VLOOKUP(AC2275,EAN!$A:$B,2,FALSE),"MANGLER - MÅ OPPDATERE EAN-FANEN")))</f>
        <v>7048652606419</v>
      </c>
      <c r="AE2275" s="180">
        <f t="shared" si="120"/>
        <v>42</v>
      </c>
      <c r="AF2275" s="180">
        <f t="shared" si="121"/>
        <v>42</v>
      </c>
      <c r="AH2275" s="133" t="str">
        <f>IF(B2275="NET","",IFERROR(VLOOKUP(AD2275,'2) Order Form'!$W$9:$W$684,1,FALSE),"Ikke med I order form"))</f>
        <v>Ikke med I order form</v>
      </c>
    </row>
    <row r="2276" spans="1:34" x14ac:dyDescent="0.2">
      <c r="A2276">
        <v>840062</v>
      </c>
      <c r="B2276" t="s">
        <v>2550</v>
      </c>
      <c r="C2276" t="s">
        <v>4226</v>
      </c>
      <c r="D2276" t="s">
        <v>2572</v>
      </c>
      <c r="E2276" t="s">
        <v>2569</v>
      </c>
      <c r="F2276" t="s">
        <v>87</v>
      </c>
      <c r="G2276" t="s">
        <v>401</v>
      </c>
      <c r="H2276">
        <v>39</v>
      </c>
      <c r="I2276">
        <v>39</v>
      </c>
      <c r="J2276">
        <v>39</v>
      </c>
      <c r="K2276">
        <v>39</v>
      </c>
      <c r="L2276">
        <v>39</v>
      </c>
      <c r="M2276">
        <v>39</v>
      </c>
      <c r="N2276">
        <v>39</v>
      </c>
      <c r="O2276">
        <v>39</v>
      </c>
      <c r="P2276">
        <v>39</v>
      </c>
      <c r="Q2276">
        <v>39</v>
      </c>
      <c r="R2276">
        <v>39</v>
      </c>
      <c r="S2276">
        <v>39</v>
      </c>
      <c r="T2276">
        <v>39</v>
      </c>
      <c r="U2276">
        <v>39</v>
      </c>
      <c r="V2276">
        <v>39</v>
      </c>
      <c r="W2276">
        <v>39</v>
      </c>
      <c r="X2276">
        <v>39</v>
      </c>
      <c r="Y2276">
        <v>39</v>
      </c>
      <c r="Z2276">
        <v>39</v>
      </c>
      <c r="AA2276">
        <v>39</v>
      </c>
      <c r="AC2276" s="180" t="str">
        <f t="shared" si="122"/>
        <v>840062-GSFMC-LXL</v>
      </c>
      <c r="AD2276" s="181">
        <f>IF(B2276="NET","",IF(B2276="","",IFERROR(VLOOKUP(AC2276,EAN!$A:$B,2,FALSE),"MANGLER - MÅ OPPDATERE EAN-FANEN")))</f>
        <v>7048652606402</v>
      </c>
      <c r="AE2276" s="180">
        <f t="shared" si="120"/>
        <v>39</v>
      </c>
      <c r="AF2276" s="180">
        <f t="shared" si="121"/>
        <v>39</v>
      </c>
      <c r="AH2276" s="133" t="str">
        <f>IF(B2276="NET","",IFERROR(VLOOKUP(AD2276,'2) Order Form'!$W$9:$W$684,1,FALSE),"Ikke med I order form"))</f>
        <v>Ikke med I order form</v>
      </c>
    </row>
    <row r="2277" spans="1:34" x14ac:dyDescent="0.2">
      <c r="A2277">
        <v>840062</v>
      </c>
      <c r="B2277" t="s">
        <v>2550</v>
      </c>
      <c r="C2277" t="s">
        <v>4226</v>
      </c>
      <c r="D2277" t="s">
        <v>2573</v>
      </c>
      <c r="E2277" t="s">
        <v>285</v>
      </c>
      <c r="F2277" t="s">
        <v>88</v>
      </c>
      <c r="G2277" t="s">
        <v>401</v>
      </c>
      <c r="H2277">
        <v>52</v>
      </c>
      <c r="I2277">
        <v>52</v>
      </c>
      <c r="J2277">
        <v>52</v>
      </c>
      <c r="K2277">
        <v>52</v>
      </c>
      <c r="L2277">
        <v>52</v>
      </c>
      <c r="M2277">
        <v>52</v>
      </c>
      <c r="N2277">
        <v>52</v>
      </c>
      <c r="O2277">
        <v>52</v>
      </c>
      <c r="P2277">
        <v>52</v>
      </c>
      <c r="Q2277">
        <v>52</v>
      </c>
      <c r="R2277">
        <v>52</v>
      </c>
      <c r="S2277">
        <v>52</v>
      </c>
      <c r="T2277">
        <v>52</v>
      </c>
      <c r="U2277">
        <v>52</v>
      </c>
      <c r="V2277">
        <v>52</v>
      </c>
      <c r="W2277">
        <v>52</v>
      </c>
      <c r="X2277">
        <v>52</v>
      </c>
      <c r="Y2277">
        <v>52</v>
      </c>
      <c r="Z2277">
        <v>52</v>
      </c>
      <c r="AA2277">
        <v>52</v>
      </c>
      <c r="AC2277" s="180" t="str">
        <f t="shared" si="122"/>
        <v>840062-GSW18-XSS</v>
      </c>
      <c r="AD2277" s="181">
        <f>IF(B2277="NET","",IF(B2277="","",IFERROR(VLOOKUP(AC2277,EAN!$A:$B,2,FALSE),"MANGLER - MÅ OPPDATERE EAN-FANEN")))</f>
        <v>7048652556585</v>
      </c>
      <c r="AE2277" s="180">
        <f t="shared" si="120"/>
        <v>52</v>
      </c>
      <c r="AF2277" s="180">
        <f t="shared" si="121"/>
        <v>52</v>
      </c>
      <c r="AH2277" s="133" t="str">
        <f>IF(B2277="NET","",IFERROR(VLOOKUP(AD2277,'2) Order Form'!$W$9:$W$684,1,FALSE),"Ikke med I order form"))</f>
        <v>Ikke med I order form</v>
      </c>
    </row>
    <row r="2278" spans="1:34" x14ac:dyDescent="0.2">
      <c r="A2278">
        <v>840062</v>
      </c>
      <c r="B2278" t="s">
        <v>2550</v>
      </c>
      <c r="C2278" t="s">
        <v>4226</v>
      </c>
      <c r="D2278" t="s">
        <v>2574</v>
      </c>
      <c r="E2278" t="s">
        <v>285</v>
      </c>
      <c r="F2278" t="s">
        <v>85</v>
      </c>
      <c r="G2278" t="s">
        <v>401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C2278" s="180" t="str">
        <f t="shared" si="122"/>
        <v>840062-GSW18-SM</v>
      </c>
      <c r="AD2278" s="181">
        <f>IF(B2278="NET","",IF(B2278="","",IFERROR(VLOOKUP(AC2278,EAN!$A:$B,2,FALSE),"MANGLER - MÅ OPPDATERE EAN-FANEN")))</f>
        <v>7048652556578</v>
      </c>
      <c r="AE2278" s="180">
        <f t="shared" si="120"/>
        <v>0</v>
      </c>
      <c r="AF2278" s="180">
        <f t="shared" si="121"/>
        <v>0</v>
      </c>
      <c r="AH2278" s="133" t="str">
        <f>IF(B2278="NET","",IFERROR(VLOOKUP(AD2278,'2) Order Form'!$W$9:$W$684,1,FALSE),"Ikke med I order form"))</f>
        <v>Ikke med I order form</v>
      </c>
    </row>
    <row r="2279" spans="1:34" x14ac:dyDescent="0.2">
      <c r="A2279">
        <v>840062</v>
      </c>
      <c r="B2279" t="s">
        <v>2550</v>
      </c>
      <c r="C2279" t="s">
        <v>4226</v>
      </c>
      <c r="D2279" t="s">
        <v>2575</v>
      </c>
      <c r="E2279" t="s">
        <v>285</v>
      </c>
      <c r="F2279" t="s">
        <v>86</v>
      </c>
      <c r="G2279" t="s">
        <v>401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C2279" s="180" t="str">
        <f t="shared" si="122"/>
        <v>840062-GSW18-ML</v>
      </c>
      <c r="AD2279" s="181">
        <f>IF(B2279="NET","",IF(B2279="","",IFERROR(VLOOKUP(AC2279,EAN!$A:$B,2,FALSE),"MANGLER - MÅ OPPDATERE EAN-FANEN")))</f>
        <v>7048652556561</v>
      </c>
      <c r="AE2279" s="180">
        <f t="shared" si="120"/>
        <v>0</v>
      </c>
      <c r="AF2279" s="180">
        <f t="shared" si="121"/>
        <v>0</v>
      </c>
      <c r="AH2279" s="133" t="str">
        <f>IF(B2279="NET","",IFERROR(VLOOKUP(AD2279,'2) Order Form'!$W$9:$W$684,1,FALSE),"Ikke med I order form"))</f>
        <v>Ikke med I order form</v>
      </c>
    </row>
    <row r="2280" spans="1:34" x14ac:dyDescent="0.2">
      <c r="A2280">
        <v>840062</v>
      </c>
      <c r="B2280" t="s">
        <v>2550</v>
      </c>
      <c r="C2280" t="s">
        <v>4226</v>
      </c>
      <c r="D2280" t="s">
        <v>2576</v>
      </c>
      <c r="E2280" t="s">
        <v>285</v>
      </c>
      <c r="F2280" t="s">
        <v>87</v>
      </c>
      <c r="G2280" t="s">
        <v>401</v>
      </c>
      <c r="H2280">
        <v>105</v>
      </c>
      <c r="I2280">
        <v>105</v>
      </c>
      <c r="J2280">
        <v>105</v>
      </c>
      <c r="K2280">
        <v>105</v>
      </c>
      <c r="L2280">
        <v>105</v>
      </c>
      <c r="M2280">
        <v>105</v>
      </c>
      <c r="N2280">
        <v>105</v>
      </c>
      <c r="O2280">
        <v>105</v>
      </c>
      <c r="P2280">
        <v>105</v>
      </c>
      <c r="Q2280">
        <v>105</v>
      </c>
      <c r="R2280">
        <v>105</v>
      </c>
      <c r="S2280">
        <v>105</v>
      </c>
      <c r="T2280">
        <v>105</v>
      </c>
      <c r="U2280">
        <v>105</v>
      </c>
      <c r="V2280">
        <v>105</v>
      </c>
      <c r="W2280">
        <v>105</v>
      </c>
      <c r="X2280">
        <v>105</v>
      </c>
      <c r="Y2280">
        <v>105</v>
      </c>
      <c r="Z2280">
        <v>105</v>
      </c>
      <c r="AA2280">
        <v>105</v>
      </c>
      <c r="AC2280" s="180" t="str">
        <f t="shared" si="122"/>
        <v>840062-GSW18-LXL</v>
      </c>
      <c r="AD2280" s="181">
        <f>IF(B2280="NET","",IF(B2280="","",IFERROR(VLOOKUP(AC2280,EAN!$A:$B,2,FALSE),"MANGLER - MÅ OPPDATERE EAN-FANEN")))</f>
        <v>7048652556554</v>
      </c>
      <c r="AE2280" s="180">
        <f t="shared" si="120"/>
        <v>105</v>
      </c>
      <c r="AF2280" s="180">
        <f t="shared" si="121"/>
        <v>105</v>
      </c>
      <c r="AH2280" s="133" t="str">
        <f>IF(B2280="NET","",IFERROR(VLOOKUP(AD2280,'2) Order Form'!$W$9:$W$684,1,FALSE),"Ikke med I order form"))</f>
        <v>Ikke med I order form</v>
      </c>
    </row>
    <row r="2281" spans="1:34" x14ac:dyDescent="0.2">
      <c r="A2281">
        <v>840062</v>
      </c>
      <c r="B2281" t="s">
        <v>2550</v>
      </c>
      <c r="C2281" t="s">
        <v>4226</v>
      </c>
      <c r="D2281" t="s">
        <v>2577</v>
      </c>
      <c r="E2281" t="s">
        <v>285</v>
      </c>
      <c r="F2281" t="s">
        <v>88</v>
      </c>
      <c r="G2281" t="s">
        <v>128</v>
      </c>
      <c r="H2281">
        <v>3</v>
      </c>
      <c r="I2281">
        <v>3</v>
      </c>
      <c r="J2281">
        <v>3</v>
      </c>
      <c r="K2281">
        <v>3</v>
      </c>
      <c r="L2281">
        <v>3</v>
      </c>
      <c r="M2281">
        <v>3</v>
      </c>
      <c r="N2281">
        <v>3</v>
      </c>
      <c r="O2281">
        <v>3</v>
      </c>
      <c r="P2281">
        <v>3</v>
      </c>
      <c r="Q2281">
        <v>3</v>
      </c>
      <c r="R2281">
        <v>3</v>
      </c>
      <c r="S2281">
        <v>3</v>
      </c>
      <c r="T2281">
        <v>3</v>
      </c>
      <c r="U2281">
        <v>3</v>
      </c>
      <c r="V2281">
        <v>3</v>
      </c>
      <c r="W2281">
        <v>3</v>
      </c>
      <c r="X2281">
        <v>3</v>
      </c>
      <c r="Y2281">
        <v>3</v>
      </c>
      <c r="Z2281">
        <v>3</v>
      </c>
      <c r="AA2281">
        <v>3</v>
      </c>
      <c r="AC2281" s="180" t="str">
        <f t="shared" si="122"/>
        <v>840062-GSWHT-XSS</v>
      </c>
      <c r="AD2281" s="181">
        <f>IF(B2281="NET","",IF(B2281="","",IFERROR(VLOOKUP(AC2281,EAN!$A:$B,2,FALSE),"MANGLER - MÅ OPPDATERE EAN-FANEN")))</f>
        <v>7048652227881</v>
      </c>
      <c r="AE2281" s="180">
        <f t="shared" si="120"/>
        <v>3</v>
      </c>
      <c r="AF2281" s="180">
        <f t="shared" si="121"/>
        <v>3</v>
      </c>
      <c r="AH2281" s="133" t="str">
        <f>IF(B2281="NET","",IFERROR(VLOOKUP(AD2281,'2) Order Form'!$W$9:$W$684,1,FALSE),"Ikke med I order form"))</f>
        <v>Ikke med I order form</v>
      </c>
    </row>
    <row r="2282" spans="1:34" x14ac:dyDescent="0.2">
      <c r="A2282">
        <v>840062</v>
      </c>
      <c r="B2282" t="s">
        <v>2550</v>
      </c>
      <c r="C2282" t="s">
        <v>4226</v>
      </c>
      <c r="D2282" t="s">
        <v>300</v>
      </c>
      <c r="E2282" t="s">
        <v>285</v>
      </c>
      <c r="F2282" t="s">
        <v>85</v>
      </c>
      <c r="G2282" t="s">
        <v>128</v>
      </c>
      <c r="H2282">
        <v>5</v>
      </c>
      <c r="I2282">
        <v>5</v>
      </c>
      <c r="J2282">
        <v>5</v>
      </c>
      <c r="K2282">
        <v>5</v>
      </c>
      <c r="L2282">
        <v>5</v>
      </c>
      <c r="M2282">
        <v>5</v>
      </c>
      <c r="N2282">
        <v>5</v>
      </c>
      <c r="O2282">
        <v>5</v>
      </c>
      <c r="P2282">
        <v>5</v>
      </c>
      <c r="Q2282">
        <v>5</v>
      </c>
      <c r="R2282">
        <v>5</v>
      </c>
      <c r="S2282">
        <v>5</v>
      </c>
      <c r="T2282">
        <v>5</v>
      </c>
      <c r="U2282">
        <v>5</v>
      </c>
      <c r="V2282">
        <v>5</v>
      </c>
      <c r="W2282">
        <v>5</v>
      </c>
      <c r="X2282">
        <v>5</v>
      </c>
      <c r="Y2282">
        <v>5</v>
      </c>
      <c r="Z2282">
        <v>5</v>
      </c>
      <c r="AA2282">
        <v>5</v>
      </c>
      <c r="AC2282" s="180" t="str">
        <f t="shared" si="122"/>
        <v>840062-GSWHT-SM</v>
      </c>
      <c r="AD2282" s="181">
        <f>IF(B2282="NET","",IF(B2282="","",IFERROR(VLOOKUP(AC2282,EAN!$A:$B,2,FALSE),"MANGLER - MÅ OPPDATERE EAN-FANEN")))</f>
        <v>7048652186492</v>
      </c>
      <c r="AE2282" s="180">
        <f t="shared" si="120"/>
        <v>5</v>
      </c>
      <c r="AF2282" s="180">
        <f t="shared" si="121"/>
        <v>5</v>
      </c>
      <c r="AH2282" s="133" t="str">
        <f>IF(B2282="NET","",IFERROR(VLOOKUP(AD2282,'2) Order Form'!$W$9:$W$684,1,FALSE),"Ikke med I order form"))</f>
        <v>Ikke med I order form</v>
      </c>
    </row>
    <row r="2283" spans="1:34" x14ac:dyDescent="0.2">
      <c r="A2283">
        <v>840062</v>
      </c>
      <c r="B2283" t="s">
        <v>2550</v>
      </c>
      <c r="C2283" t="s">
        <v>4226</v>
      </c>
      <c r="D2283" t="s">
        <v>301</v>
      </c>
      <c r="E2283" t="s">
        <v>285</v>
      </c>
      <c r="F2283" t="s">
        <v>86</v>
      </c>
      <c r="G2283" t="s">
        <v>128</v>
      </c>
      <c r="H2283">
        <v>7</v>
      </c>
      <c r="I2283">
        <v>7</v>
      </c>
      <c r="J2283">
        <v>7</v>
      </c>
      <c r="K2283">
        <v>7</v>
      </c>
      <c r="L2283">
        <v>7</v>
      </c>
      <c r="M2283">
        <v>7</v>
      </c>
      <c r="N2283">
        <v>7</v>
      </c>
      <c r="O2283">
        <v>7</v>
      </c>
      <c r="P2283">
        <v>7</v>
      </c>
      <c r="Q2283">
        <v>7</v>
      </c>
      <c r="R2283">
        <v>7</v>
      </c>
      <c r="S2283">
        <v>7</v>
      </c>
      <c r="T2283">
        <v>7</v>
      </c>
      <c r="U2283">
        <v>7</v>
      </c>
      <c r="V2283">
        <v>7</v>
      </c>
      <c r="W2283">
        <v>7</v>
      </c>
      <c r="X2283">
        <v>7</v>
      </c>
      <c r="Y2283">
        <v>7</v>
      </c>
      <c r="Z2283">
        <v>7</v>
      </c>
      <c r="AA2283">
        <v>7</v>
      </c>
      <c r="AC2283" s="180" t="str">
        <f t="shared" si="122"/>
        <v>840062-GSWHT-ML</v>
      </c>
      <c r="AD2283" s="181">
        <f>IF(B2283="NET","",IF(B2283="","",IFERROR(VLOOKUP(AC2283,EAN!$A:$B,2,FALSE),"MANGLER - MÅ OPPDATERE EAN-FANEN")))</f>
        <v>7048652186485</v>
      </c>
      <c r="AE2283" s="180">
        <f t="shared" si="120"/>
        <v>7</v>
      </c>
      <c r="AF2283" s="180">
        <f t="shared" si="121"/>
        <v>7</v>
      </c>
      <c r="AH2283" s="133" t="str">
        <f>IF(B2283="NET","",IFERROR(VLOOKUP(AD2283,'2) Order Form'!$W$9:$W$684,1,FALSE),"Ikke med I order form"))</f>
        <v>Ikke med I order form</v>
      </c>
    </row>
    <row r="2284" spans="1:34" x14ac:dyDescent="0.2">
      <c r="A2284">
        <v>840062</v>
      </c>
      <c r="B2284" t="s">
        <v>2550</v>
      </c>
      <c r="C2284" t="s">
        <v>4226</v>
      </c>
      <c r="D2284" t="s">
        <v>302</v>
      </c>
      <c r="E2284" t="s">
        <v>285</v>
      </c>
      <c r="F2284" t="s">
        <v>87</v>
      </c>
      <c r="G2284" t="s">
        <v>128</v>
      </c>
      <c r="H2284">
        <v>29</v>
      </c>
      <c r="I2284">
        <v>29</v>
      </c>
      <c r="J2284">
        <v>29</v>
      </c>
      <c r="K2284">
        <v>29</v>
      </c>
      <c r="L2284">
        <v>29</v>
      </c>
      <c r="M2284">
        <v>29</v>
      </c>
      <c r="N2284">
        <v>29</v>
      </c>
      <c r="O2284">
        <v>29</v>
      </c>
      <c r="P2284">
        <v>29</v>
      </c>
      <c r="Q2284">
        <v>29</v>
      </c>
      <c r="R2284">
        <v>29</v>
      </c>
      <c r="S2284">
        <v>29</v>
      </c>
      <c r="T2284">
        <v>29</v>
      </c>
      <c r="U2284">
        <v>29</v>
      </c>
      <c r="V2284">
        <v>29</v>
      </c>
      <c r="W2284">
        <v>29</v>
      </c>
      <c r="X2284">
        <v>29</v>
      </c>
      <c r="Y2284">
        <v>29</v>
      </c>
      <c r="Z2284">
        <v>29</v>
      </c>
      <c r="AA2284">
        <v>29</v>
      </c>
      <c r="AC2284" s="180" t="str">
        <f t="shared" si="122"/>
        <v>840062-GSWHT-LXL</v>
      </c>
      <c r="AD2284" s="181">
        <f>IF(B2284="NET","",IF(B2284="","",IFERROR(VLOOKUP(AC2284,EAN!$A:$B,2,FALSE),"MANGLER - MÅ OPPDATERE EAN-FANEN")))</f>
        <v>7048652186478</v>
      </c>
      <c r="AE2284" s="180">
        <f t="shared" si="120"/>
        <v>29</v>
      </c>
      <c r="AF2284" s="180">
        <f t="shared" si="121"/>
        <v>29</v>
      </c>
      <c r="AH2284" s="133" t="str">
        <f>IF(B2284="NET","",IFERROR(VLOOKUP(AD2284,'2) Order Form'!$W$9:$W$684,1,FALSE),"Ikke med I order form"))</f>
        <v>Ikke med I order form</v>
      </c>
    </row>
    <row r="2285" spans="1:34" x14ac:dyDescent="0.2">
      <c r="A2285">
        <v>840062</v>
      </c>
      <c r="B2285" t="s">
        <v>2550</v>
      </c>
      <c r="C2285" t="s">
        <v>4226</v>
      </c>
      <c r="D2285" t="s">
        <v>2578</v>
      </c>
      <c r="E2285" t="s">
        <v>2579</v>
      </c>
      <c r="F2285" t="s">
        <v>88</v>
      </c>
      <c r="G2285" t="s">
        <v>401</v>
      </c>
      <c r="H2285">
        <v>4</v>
      </c>
      <c r="I2285">
        <v>4</v>
      </c>
      <c r="J2285">
        <v>4</v>
      </c>
      <c r="K2285">
        <v>4</v>
      </c>
      <c r="L2285">
        <v>4</v>
      </c>
      <c r="M2285">
        <v>4</v>
      </c>
      <c r="N2285">
        <v>4</v>
      </c>
      <c r="O2285">
        <v>4</v>
      </c>
      <c r="P2285">
        <v>4</v>
      </c>
      <c r="Q2285">
        <v>4</v>
      </c>
      <c r="R2285">
        <v>4</v>
      </c>
      <c r="S2285">
        <v>4</v>
      </c>
      <c r="T2285">
        <v>4</v>
      </c>
      <c r="U2285">
        <v>4</v>
      </c>
      <c r="V2285">
        <v>4</v>
      </c>
      <c r="W2285">
        <v>4</v>
      </c>
      <c r="X2285">
        <v>4</v>
      </c>
      <c r="Y2285">
        <v>4</v>
      </c>
      <c r="Z2285">
        <v>4</v>
      </c>
      <c r="AA2285">
        <v>4</v>
      </c>
      <c r="AC2285" s="180" t="str">
        <f t="shared" si="122"/>
        <v>840062-GWFBL-XSS</v>
      </c>
      <c r="AD2285" s="181">
        <f>IF(B2285="NET","",IF(B2285="","",IFERROR(VLOOKUP(AC2285,EAN!$A:$B,2,FALSE),"MANGLER - MÅ OPPDATERE EAN-FANEN")))</f>
        <v>7048652227898</v>
      </c>
      <c r="AE2285" s="180">
        <f t="shared" si="120"/>
        <v>4</v>
      </c>
      <c r="AF2285" s="180">
        <f t="shared" si="121"/>
        <v>4</v>
      </c>
      <c r="AH2285" s="133" t="str">
        <f>IF(B2285="NET","",IFERROR(VLOOKUP(AD2285,'2) Order Form'!$W$9:$W$684,1,FALSE),"Ikke med I order form"))</f>
        <v>Ikke med I order form</v>
      </c>
    </row>
    <row r="2286" spans="1:34" x14ac:dyDescent="0.2">
      <c r="A2286">
        <v>840062</v>
      </c>
      <c r="B2286" t="s">
        <v>2550</v>
      </c>
      <c r="C2286" t="s">
        <v>4226</v>
      </c>
      <c r="D2286" t="s">
        <v>2580</v>
      </c>
      <c r="E2286" t="s">
        <v>2579</v>
      </c>
      <c r="F2286" t="s">
        <v>87</v>
      </c>
      <c r="G2286" t="s">
        <v>401</v>
      </c>
      <c r="H2286">
        <v>23</v>
      </c>
      <c r="I2286">
        <v>23</v>
      </c>
      <c r="J2286">
        <v>23</v>
      </c>
      <c r="K2286">
        <v>23</v>
      </c>
      <c r="L2286">
        <v>23</v>
      </c>
      <c r="M2286">
        <v>23</v>
      </c>
      <c r="N2286">
        <v>23</v>
      </c>
      <c r="O2286">
        <v>23</v>
      </c>
      <c r="P2286">
        <v>23</v>
      </c>
      <c r="Q2286">
        <v>23</v>
      </c>
      <c r="R2286">
        <v>23</v>
      </c>
      <c r="S2286">
        <v>23</v>
      </c>
      <c r="T2286">
        <v>23</v>
      </c>
      <c r="U2286">
        <v>23</v>
      </c>
      <c r="V2286">
        <v>23</v>
      </c>
      <c r="W2286">
        <v>23</v>
      </c>
      <c r="X2286">
        <v>23</v>
      </c>
      <c r="Y2286">
        <v>23</v>
      </c>
      <c r="Z2286">
        <v>23</v>
      </c>
      <c r="AA2286">
        <v>23</v>
      </c>
      <c r="AC2286" s="180" t="str">
        <f t="shared" si="122"/>
        <v>840062-GWFBL-LXL</v>
      </c>
      <c r="AD2286" s="181">
        <f>IF(B2286="NET","",IF(B2286="","",IFERROR(VLOOKUP(AC2286,EAN!$A:$B,2,FALSE),"MANGLER - MÅ OPPDATERE EAN-FANEN")))</f>
        <v>7048652186508</v>
      </c>
      <c r="AE2286" s="180">
        <f t="shared" si="120"/>
        <v>23</v>
      </c>
      <c r="AF2286" s="180">
        <f t="shared" si="121"/>
        <v>23</v>
      </c>
      <c r="AH2286" s="133" t="str">
        <f>IF(B2286="NET","",IFERROR(VLOOKUP(AD2286,'2) Order Form'!$W$9:$W$684,1,FALSE),"Ikke med I order form"))</f>
        <v>Ikke med I order form</v>
      </c>
    </row>
    <row r="2287" spans="1:34" x14ac:dyDescent="0.2">
      <c r="A2287">
        <v>840062</v>
      </c>
      <c r="B2287" t="s">
        <v>2550</v>
      </c>
      <c r="C2287" t="s">
        <v>4226</v>
      </c>
      <c r="D2287" t="s">
        <v>2581</v>
      </c>
      <c r="E2287" t="s">
        <v>417</v>
      </c>
      <c r="F2287" t="s">
        <v>88</v>
      </c>
      <c r="G2287" t="s">
        <v>128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C2287" s="180" t="str">
        <f t="shared" si="122"/>
        <v>840062-MNGRY-XSS</v>
      </c>
      <c r="AD2287" s="181">
        <f>IF(B2287="NET","",IF(B2287="","",IFERROR(VLOOKUP(AC2287,EAN!$A:$B,2,FALSE),"MANGLER - MÅ OPPDATERE EAN-FANEN")))</f>
        <v>7048652713490</v>
      </c>
      <c r="AE2287" s="180">
        <f t="shared" si="120"/>
        <v>0</v>
      </c>
      <c r="AF2287" s="180">
        <f t="shared" si="121"/>
        <v>0</v>
      </c>
      <c r="AH2287" s="133" t="str">
        <f>IF(B2287="NET","",IFERROR(VLOOKUP(AD2287,'2) Order Form'!$W$9:$W$684,1,FALSE),"Ikke med I order form"))</f>
        <v>Ikke med I order form</v>
      </c>
    </row>
    <row r="2288" spans="1:34" x14ac:dyDescent="0.2">
      <c r="A2288">
        <v>840062</v>
      </c>
      <c r="B2288" t="s">
        <v>2550</v>
      </c>
      <c r="C2288" t="s">
        <v>4226</v>
      </c>
      <c r="D2288" t="s">
        <v>416</v>
      </c>
      <c r="E2288" t="s">
        <v>417</v>
      </c>
      <c r="F2288" t="s">
        <v>85</v>
      </c>
      <c r="G2288" t="s">
        <v>128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C2288" s="180" t="str">
        <f t="shared" si="122"/>
        <v>840062-MNGRY-SM</v>
      </c>
      <c r="AD2288" s="181">
        <f>IF(B2288="NET","",IF(B2288="","",IFERROR(VLOOKUP(AC2288,EAN!$A:$B,2,FALSE),"MANGLER - MÅ OPPDATERE EAN-FANEN")))</f>
        <v>7048652713483</v>
      </c>
      <c r="AE2288" s="180">
        <f t="shared" si="120"/>
        <v>0</v>
      </c>
      <c r="AF2288" s="180">
        <f t="shared" si="121"/>
        <v>0</v>
      </c>
      <c r="AH2288" s="133" t="str">
        <f>IF(B2288="NET","",IFERROR(VLOOKUP(AD2288,'2) Order Form'!$W$9:$W$684,1,FALSE),"Ikke med I order form"))</f>
        <v>Ikke med I order form</v>
      </c>
    </row>
    <row r="2289" spans="1:34" x14ac:dyDescent="0.2">
      <c r="A2289">
        <v>840062</v>
      </c>
      <c r="B2289" t="s">
        <v>2550</v>
      </c>
      <c r="C2289" t="s">
        <v>4226</v>
      </c>
      <c r="D2289" t="s">
        <v>418</v>
      </c>
      <c r="E2289" t="s">
        <v>417</v>
      </c>
      <c r="F2289" t="s">
        <v>86</v>
      </c>
      <c r="G2289" t="s">
        <v>128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C2289" s="180" t="str">
        <f t="shared" si="122"/>
        <v>840062-MNGRY-ML</v>
      </c>
      <c r="AD2289" s="181">
        <f>IF(B2289="NET","",IF(B2289="","",IFERROR(VLOOKUP(AC2289,EAN!$A:$B,2,FALSE),"MANGLER - MÅ OPPDATERE EAN-FANEN")))</f>
        <v>7048652713476</v>
      </c>
      <c r="AE2289" s="180">
        <f t="shared" si="120"/>
        <v>0</v>
      </c>
      <c r="AF2289" s="180">
        <f t="shared" si="121"/>
        <v>0</v>
      </c>
      <c r="AH2289" s="133" t="str">
        <f>IF(B2289="NET","",IFERROR(VLOOKUP(AD2289,'2) Order Form'!$W$9:$W$684,1,FALSE),"Ikke med I order form"))</f>
        <v>Ikke med I order form</v>
      </c>
    </row>
    <row r="2290" spans="1:34" x14ac:dyDescent="0.2">
      <c r="A2290">
        <v>840062</v>
      </c>
      <c r="B2290" t="s">
        <v>2550</v>
      </c>
      <c r="C2290" t="s">
        <v>4226</v>
      </c>
      <c r="D2290" t="s">
        <v>419</v>
      </c>
      <c r="E2290" t="s">
        <v>417</v>
      </c>
      <c r="F2290" t="s">
        <v>87</v>
      </c>
      <c r="G2290" t="s">
        <v>128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C2290" s="180" t="str">
        <f t="shared" si="122"/>
        <v>840062-MNGRY-LXL</v>
      </c>
      <c r="AD2290" s="181">
        <f>IF(B2290="NET","",IF(B2290="","",IFERROR(VLOOKUP(AC2290,EAN!$A:$B,2,FALSE),"MANGLER - MÅ OPPDATERE EAN-FANEN")))</f>
        <v>7048652713469</v>
      </c>
      <c r="AE2290" s="180">
        <f t="shared" si="120"/>
        <v>0</v>
      </c>
      <c r="AF2290" s="180">
        <f t="shared" si="121"/>
        <v>0</v>
      </c>
      <c r="AH2290" s="133" t="str">
        <f>IF(B2290="NET","",IFERROR(VLOOKUP(AD2290,'2) Order Form'!$W$9:$W$684,1,FALSE),"Ikke med I order form"))</f>
        <v>Ikke med I order form</v>
      </c>
    </row>
    <row r="2291" spans="1:34" x14ac:dyDescent="0.2">
      <c r="A2291">
        <v>840062</v>
      </c>
      <c r="B2291" t="s">
        <v>2550</v>
      </c>
      <c r="C2291" t="s">
        <v>4226</v>
      </c>
      <c r="D2291" t="s">
        <v>2582</v>
      </c>
      <c r="E2291" t="s">
        <v>2583</v>
      </c>
      <c r="F2291" t="s">
        <v>88</v>
      </c>
      <c r="G2291" t="s">
        <v>401</v>
      </c>
      <c r="H2291">
        <v>39</v>
      </c>
      <c r="I2291">
        <v>39</v>
      </c>
      <c r="J2291">
        <v>39</v>
      </c>
      <c r="K2291">
        <v>39</v>
      </c>
      <c r="L2291">
        <v>39</v>
      </c>
      <c r="M2291">
        <v>39</v>
      </c>
      <c r="N2291">
        <v>39</v>
      </c>
      <c r="O2291">
        <v>39</v>
      </c>
      <c r="P2291">
        <v>39</v>
      </c>
      <c r="Q2291">
        <v>39</v>
      </c>
      <c r="R2291">
        <v>39</v>
      </c>
      <c r="S2291">
        <v>39</v>
      </c>
      <c r="T2291">
        <v>39</v>
      </c>
      <c r="U2291">
        <v>39</v>
      </c>
      <c r="V2291">
        <v>39</v>
      </c>
      <c r="W2291">
        <v>39</v>
      </c>
      <c r="X2291">
        <v>39</v>
      </c>
      <c r="Y2291">
        <v>39</v>
      </c>
      <c r="Z2291">
        <v>39</v>
      </c>
      <c r="AA2291">
        <v>39</v>
      </c>
      <c r="AC2291" s="180" t="str">
        <f t="shared" si="122"/>
        <v>840062-RGBLU-XSS</v>
      </c>
      <c r="AD2291" s="181">
        <f>IF(B2291="NET","",IF(B2291="","",IFERROR(VLOOKUP(AC2291,EAN!$A:$B,2,FALSE),"MANGLER - MÅ OPPDATERE EAN-FANEN")))</f>
        <v>7048652464828</v>
      </c>
      <c r="AE2291" s="180">
        <f t="shared" si="120"/>
        <v>39</v>
      </c>
      <c r="AF2291" s="180">
        <f t="shared" si="121"/>
        <v>39</v>
      </c>
      <c r="AH2291" s="133" t="str">
        <f>IF(B2291="NET","",IFERROR(VLOOKUP(AD2291,'2) Order Form'!$W$9:$W$684,1,FALSE),"Ikke med I order form"))</f>
        <v>Ikke med I order form</v>
      </c>
    </row>
    <row r="2292" spans="1:34" x14ac:dyDescent="0.2">
      <c r="A2292">
        <v>840062</v>
      </c>
      <c r="B2292" t="s">
        <v>2550</v>
      </c>
      <c r="C2292" t="s">
        <v>4226</v>
      </c>
      <c r="D2292" t="s">
        <v>2584</v>
      </c>
      <c r="E2292" t="s">
        <v>2583</v>
      </c>
      <c r="F2292" t="s">
        <v>85</v>
      </c>
      <c r="G2292" t="s">
        <v>401</v>
      </c>
      <c r="H2292">
        <v>16</v>
      </c>
      <c r="I2292">
        <v>16</v>
      </c>
      <c r="J2292">
        <v>16</v>
      </c>
      <c r="K2292">
        <v>16</v>
      </c>
      <c r="L2292">
        <v>16</v>
      </c>
      <c r="M2292">
        <v>16</v>
      </c>
      <c r="N2292">
        <v>16</v>
      </c>
      <c r="O2292">
        <v>16</v>
      </c>
      <c r="P2292">
        <v>16</v>
      </c>
      <c r="Q2292">
        <v>16</v>
      </c>
      <c r="R2292">
        <v>16</v>
      </c>
      <c r="S2292">
        <v>16</v>
      </c>
      <c r="T2292">
        <v>16</v>
      </c>
      <c r="U2292">
        <v>16</v>
      </c>
      <c r="V2292">
        <v>16</v>
      </c>
      <c r="W2292">
        <v>16</v>
      </c>
      <c r="X2292">
        <v>16</v>
      </c>
      <c r="Y2292">
        <v>16</v>
      </c>
      <c r="Z2292">
        <v>16</v>
      </c>
      <c r="AA2292">
        <v>16</v>
      </c>
      <c r="AC2292" s="180" t="str">
        <f t="shared" si="122"/>
        <v>840062-RGBLU-SM</v>
      </c>
      <c r="AD2292" s="181">
        <f>IF(B2292="NET","",IF(B2292="","",IFERROR(VLOOKUP(AC2292,EAN!$A:$B,2,FALSE),"MANGLER - MÅ OPPDATERE EAN-FANEN")))</f>
        <v>7048652464811</v>
      </c>
      <c r="AE2292" s="180">
        <f t="shared" si="120"/>
        <v>16</v>
      </c>
      <c r="AF2292" s="180">
        <f t="shared" si="121"/>
        <v>16</v>
      </c>
      <c r="AH2292" s="133" t="str">
        <f>IF(B2292="NET","",IFERROR(VLOOKUP(AD2292,'2) Order Form'!$W$9:$W$684,1,FALSE),"Ikke med I order form"))</f>
        <v>Ikke med I order form</v>
      </c>
    </row>
    <row r="2293" spans="1:34" x14ac:dyDescent="0.2">
      <c r="A2293">
        <v>840062</v>
      </c>
      <c r="B2293" t="s">
        <v>2550</v>
      </c>
      <c r="C2293" t="s">
        <v>4226</v>
      </c>
      <c r="D2293" t="s">
        <v>2585</v>
      </c>
      <c r="E2293" t="s">
        <v>2583</v>
      </c>
      <c r="F2293" t="s">
        <v>86</v>
      </c>
      <c r="G2293" t="s">
        <v>401</v>
      </c>
      <c r="H2293">
        <v>10</v>
      </c>
      <c r="I2293">
        <v>10</v>
      </c>
      <c r="J2293">
        <v>10</v>
      </c>
      <c r="K2293">
        <v>10</v>
      </c>
      <c r="L2293">
        <v>10</v>
      </c>
      <c r="M2293">
        <v>10</v>
      </c>
      <c r="N2293">
        <v>10</v>
      </c>
      <c r="O2293">
        <v>10</v>
      </c>
      <c r="P2293">
        <v>10</v>
      </c>
      <c r="Q2293">
        <v>10</v>
      </c>
      <c r="R2293">
        <v>10</v>
      </c>
      <c r="S2293">
        <v>10</v>
      </c>
      <c r="T2293">
        <v>10</v>
      </c>
      <c r="U2293">
        <v>10</v>
      </c>
      <c r="V2293">
        <v>10</v>
      </c>
      <c r="W2293">
        <v>10</v>
      </c>
      <c r="X2293">
        <v>10</v>
      </c>
      <c r="Y2293">
        <v>10</v>
      </c>
      <c r="Z2293">
        <v>10</v>
      </c>
      <c r="AA2293">
        <v>10</v>
      </c>
      <c r="AC2293" s="180" t="str">
        <f t="shared" si="122"/>
        <v>840062-RGBLU-ML</v>
      </c>
      <c r="AD2293" s="181">
        <f>IF(B2293="NET","",IF(B2293="","",IFERROR(VLOOKUP(AC2293,EAN!$A:$B,2,FALSE),"MANGLER - MÅ OPPDATERE EAN-FANEN")))</f>
        <v>7048652464804</v>
      </c>
      <c r="AE2293" s="180">
        <f t="shared" si="120"/>
        <v>10</v>
      </c>
      <c r="AF2293" s="180">
        <f t="shared" si="121"/>
        <v>10</v>
      </c>
      <c r="AH2293" s="133" t="str">
        <f>IF(B2293="NET","",IFERROR(VLOOKUP(AD2293,'2) Order Form'!$W$9:$W$684,1,FALSE),"Ikke med I order form"))</f>
        <v>Ikke med I order form</v>
      </c>
    </row>
    <row r="2294" spans="1:34" x14ac:dyDescent="0.2">
      <c r="A2294">
        <v>840062</v>
      </c>
      <c r="B2294" t="s">
        <v>2550</v>
      </c>
      <c r="C2294" t="s">
        <v>4226</v>
      </c>
      <c r="D2294" t="s">
        <v>2586</v>
      </c>
      <c r="E2294" t="s">
        <v>2583</v>
      </c>
      <c r="F2294" t="s">
        <v>87</v>
      </c>
      <c r="G2294" t="s">
        <v>401</v>
      </c>
      <c r="H2294">
        <v>13</v>
      </c>
      <c r="I2294">
        <v>13</v>
      </c>
      <c r="J2294">
        <v>13</v>
      </c>
      <c r="K2294">
        <v>13</v>
      </c>
      <c r="L2294">
        <v>13</v>
      </c>
      <c r="M2294">
        <v>13</v>
      </c>
      <c r="N2294">
        <v>13</v>
      </c>
      <c r="O2294">
        <v>13</v>
      </c>
      <c r="P2294">
        <v>13</v>
      </c>
      <c r="Q2294">
        <v>13</v>
      </c>
      <c r="R2294">
        <v>13</v>
      </c>
      <c r="S2294">
        <v>13</v>
      </c>
      <c r="T2294">
        <v>13</v>
      </c>
      <c r="U2294">
        <v>13</v>
      </c>
      <c r="V2294">
        <v>13</v>
      </c>
      <c r="W2294">
        <v>13</v>
      </c>
      <c r="X2294">
        <v>13</v>
      </c>
      <c r="Y2294">
        <v>13</v>
      </c>
      <c r="Z2294">
        <v>13</v>
      </c>
      <c r="AA2294">
        <v>13</v>
      </c>
      <c r="AC2294" s="180" t="str">
        <f t="shared" si="122"/>
        <v>840062-RGBLU-LXL</v>
      </c>
      <c r="AD2294" s="181">
        <f>IF(B2294="NET","",IF(B2294="","",IFERROR(VLOOKUP(AC2294,EAN!$A:$B,2,FALSE),"MANGLER - MÅ OPPDATERE EAN-FANEN")))</f>
        <v>7048652464798</v>
      </c>
      <c r="AE2294" s="180">
        <f t="shared" si="120"/>
        <v>13</v>
      </c>
      <c r="AF2294" s="180">
        <f t="shared" si="121"/>
        <v>13</v>
      </c>
      <c r="AH2294" s="133" t="str">
        <f>IF(B2294="NET","",IFERROR(VLOOKUP(AD2294,'2) Order Form'!$W$9:$W$684,1,FALSE),"Ikke med I order form"))</f>
        <v>Ikke med I order form</v>
      </c>
    </row>
    <row r="2295" spans="1:34" x14ac:dyDescent="0.2">
      <c r="A2295" s="155">
        <v>840064</v>
      </c>
      <c r="B2295" t="s">
        <v>292</v>
      </c>
      <c r="H2295" s="155">
        <v>202137</v>
      </c>
      <c r="I2295" s="155">
        <v>202137</v>
      </c>
      <c r="J2295" s="155">
        <v>202137</v>
      </c>
      <c r="K2295" s="155">
        <v>202137</v>
      </c>
      <c r="L2295" s="155">
        <v>202137</v>
      </c>
      <c r="M2295" s="155">
        <v>202137</v>
      </c>
      <c r="N2295" s="155">
        <v>202137</v>
      </c>
      <c r="O2295" s="155">
        <v>202137</v>
      </c>
      <c r="P2295" s="155">
        <v>202137</v>
      </c>
      <c r="Q2295" s="155">
        <v>202137</v>
      </c>
      <c r="R2295" s="155">
        <v>202137</v>
      </c>
      <c r="S2295" s="155">
        <v>202137</v>
      </c>
      <c r="T2295" s="155">
        <v>202137</v>
      </c>
      <c r="U2295" s="155">
        <v>202137</v>
      </c>
      <c r="V2295" s="155">
        <v>202137</v>
      </c>
      <c r="W2295" s="155">
        <v>202137</v>
      </c>
      <c r="X2295" s="155">
        <v>202137</v>
      </c>
      <c r="Y2295" s="155">
        <v>202137</v>
      </c>
      <c r="Z2295" s="155">
        <v>202137</v>
      </c>
      <c r="AA2295" s="155">
        <v>202137</v>
      </c>
      <c r="AC2295" s="180" t="str">
        <f t="shared" si="122"/>
        <v>840064-</v>
      </c>
      <c r="AD2295" s="181" t="str">
        <f>IF(B2295="NET","",IF(B2295="","",IFERROR(VLOOKUP(AC2295,EAN!$A:$B,2,FALSE),"MANGLER - MÅ OPPDATERE EAN-FANEN")))</f>
        <v/>
      </c>
      <c r="AE2295" s="180">
        <f t="shared" si="120"/>
        <v>202137</v>
      </c>
      <c r="AF2295" s="180">
        <f t="shared" si="121"/>
        <v>202137</v>
      </c>
      <c r="AH2295" s="133" t="str">
        <f>IF(B2295="NET","",IFERROR(VLOOKUP(AD2295,'2) Order Form'!$W$9:$W$684,1,FALSE),"Ikke med I order form"))</f>
        <v/>
      </c>
    </row>
    <row r="2296" spans="1:34" x14ac:dyDescent="0.2">
      <c r="A2296">
        <v>840064</v>
      </c>
      <c r="B2296" t="s">
        <v>4466</v>
      </c>
      <c r="C2296" t="s">
        <v>4226</v>
      </c>
      <c r="D2296" t="s">
        <v>2553</v>
      </c>
      <c r="E2296" t="s">
        <v>2552</v>
      </c>
      <c r="F2296" t="s">
        <v>85</v>
      </c>
      <c r="G2296" t="s">
        <v>128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C2296" s="180" t="str">
        <f t="shared" si="122"/>
        <v>840064-GFLUO-SM</v>
      </c>
      <c r="AD2296" s="181">
        <f>IF(B2296="NET","",IF(B2296="","",IFERROR(VLOOKUP(AC2296,EAN!$A:$B,2,FALSE),"MANGLER - MÅ OPPDATERE EAN-FANEN")))</f>
        <v>7048652713315</v>
      </c>
      <c r="AE2296" s="180">
        <f t="shared" si="120"/>
        <v>0</v>
      </c>
      <c r="AF2296" s="180">
        <f t="shared" si="121"/>
        <v>0</v>
      </c>
      <c r="AH2296" s="133" t="str">
        <f>IF(B2296="NET","",IFERROR(VLOOKUP(AD2296,'2) Order Form'!$W$9:$W$684,1,FALSE),"Ikke med I order form"))</f>
        <v>Ikke med I order form</v>
      </c>
    </row>
    <row r="2297" spans="1:34" x14ac:dyDescent="0.2">
      <c r="A2297">
        <v>840064</v>
      </c>
      <c r="B2297" t="s">
        <v>4466</v>
      </c>
      <c r="C2297" t="s">
        <v>4226</v>
      </c>
      <c r="D2297" t="s">
        <v>2554</v>
      </c>
      <c r="E2297" t="s">
        <v>2552</v>
      </c>
      <c r="F2297" t="s">
        <v>86</v>
      </c>
      <c r="G2297" t="s">
        <v>128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C2297" s="180" t="str">
        <f t="shared" si="122"/>
        <v>840064-GFLUO-ML</v>
      </c>
      <c r="AD2297" s="181">
        <f>IF(B2297="NET","",IF(B2297="","",IFERROR(VLOOKUP(AC2297,EAN!$A:$B,2,FALSE),"MANGLER - MÅ OPPDATERE EAN-FANEN")))</f>
        <v>7048652713308</v>
      </c>
      <c r="AE2297" s="180">
        <f t="shared" si="120"/>
        <v>0</v>
      </c>
      <c r="AF2297" s="180">
        <f t="shared" si="121"/>
        <v>0</v>
      </c>
      <c r="AH2297" s="133" t="str">
        <f>IF(B2297="NET","",IFERROR(VLOOKUP(AD2297,'2) Order Form'!$W$9:$W$684,1,FALSE),"Ikke med I order form"))</f>
        <v>Ikke med I order form</v>
      </c>
    </row>
    <row r="2298" spans="1:34" x14ac:dyDescent="0.2">
      <c r="A2298">
        <v>840064</v>
      </c>
      <c r="B2298" t="s">
        <v>4466</v>
      </c>
      <c r="C2298" t="s">
        <v>4226</v>
      </c>
      <c r="D2298" t="s">
        <v>2555</v>
      </c>
      <c r="E2298" t="s">
        <v>2552</v>
      </c>
      <c r="F2298" t="s">
        <v>87</v>
      </c>
      <c r="G2298" t="s">
        <v>128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C2298" s="180" t="str">
        <f t="shared" si="122"/>
        <v>840064-GFLUO-LXL</v>
      </c>
      <c r="AD2298" s="181">
        <f>IF(B2298="NET","",IF(B2298="","",IFERROR(VLOOKUP(AC2298,EAN!$A:$B,2,FALSE),"MANGLER - MÅ OPPDATERE EAN-FANEN")))</f>
        <v>7048652713292</v>
      </c>
      <c r="AE2298" s="180">
        <f t="shared" si="120"/>
        <v>0</v>
      </c>
      <c r="AF2298" s="180">
        <f t="shared" si="121"/>
        <v>0</v>
      </c>
      <c r="AH2298" s="133" t="str">
        <f>IF(B2298="NET","",IFERROR(VLOOKUP(AD2298,'2) Order Form'!$W$9:$W$684,1,FALSE),"Ikke med I order form"))</f>
        <v>Ikke med I order form</v>
      </c>
    </row>
    <row r="2299" spans="1:34" x14ac:dyDescent="0.2">
      <c r="A2299">
        <v>840064</v>
      </c>
      <c r="B2299" t="s">
        <v>4466</v>
      </c>
      <c r="C2299" t="s">
        <v>4226</v>
      </c>
      <c r="D2299" t="s">
        <v>296</v>
      </c>
      <c r="E2299" t="s">
        <v>297</v>
      </c>
      <c r="F2299" t="s">
        <v>85</v>
      </c>
      <c r="G2299" t="s">
        <v>401</v>
      </c>
      <c r="H2299">
        <v>24</v>
      </c>
      <c r="I2299">
        <v>24</v>
      </c>
      <c r="J2299">
        <v>24</v>
      </c>
      <c r="K2299">
        <v>24</v>
      </c>
      <c r="L2299">
        <v>24</v>
      </c>
      <c r="M2299">
        <v>24</v>
      </c>
      <c r="N2299">
        <v>24</v>
      </c>
      <c r="O2299">
        <v>24</v>
      </c>
      <c r="P2299">
        <v>24</v>
      </c>
      <c r="Q2299">
        <v>24</v>
      </c>
      <c r="R2299">
        <v>24</v>
      </c>
      <c r="S2299">
        <v>24</v>
      </c>
      <c r="T2299">
        <v>24</v>
      </c>
      <c r="U2299">
        <v>24</v>
      </c>
      <c r="V2299">
        <v>24</v>
      </c>
      <c r="W2299">
        <v>24</v>
      </c>
      <c r="X2299">
        <v>24</v>
      </c>
      <c r="Y2299">
        <v>24</v>
      </c>
      <c r="Z2299">
        <v>24</v>
      </c>
      <c r="AA2299">
        <v>24</v>
      </c>
      <c r="AC2299" s="180" t="str">
        <f t="shared" si="122"/>
        <v>840064-GFRED-SM</v>
      </c>
      <c r="AD2299" s="181">
        <f>IF(B2299="NET","",IF(B2299="","",IFERROR(VLOOKUP(AC2299,EAN!$A:$B,2,FALSE),"MANGLER - MÅ OPPDATERE EAN-FANEN")))</f>
        <v>7048652605573</v>
      </c>
      <c r="AE2299" s="180">
        <f t="shared" si="120"/>
        <v>24</v>
      </c>
      <c r="AF2299" s="180">
        <f t="shared" si="121"/>
        <v>24</v>
      </c>
      <c r="AH2299" s="133" t="str">
        <f>IF(B2299="NET","",IFERROR(VLOOKUP(AD2299,'2) Order Form'!$W$9:$W$684,1,FALSE),"Ikke med I order form"))</f>
        <v>Ikke med I order form</v>
      </c>
    </row>
    <row r="2300" spans="1:34" x14ac:dyDescent="0.2">
      <c r="A2300">
        <v>840064</v>
      </c>
      <c r="B2300" t="s">
        <v>4466</v>
      </c>
      <c r="C2300" t="s">
        <v>4226</v>
      </c>
      <c r="D2300" t="s">
        <v>298</v>
      </c>
      <c r="E2300" t="s">
        <v>297</v>
      </c>
      <c r="F2300" t="s">
        <v>86</v>
      </c>
      <c r="G2300" t="s">
        <v>401</v>
      </c>
      <c r="H2300">
        <v>43</v>
      </c>
      <c r="I2300">
        <v>43</v>
      </c>
      <c r="J2300">
        <v>43</v>
      </c>
      <c r="K2300">
        <v>43</v>
      </c>
      <c r="L2300">
        <v>43</v>
      </c>
      <c r="M2300">
        <v>43</v>
      </c>
      <c r="N2300">
        <v>43</v>
      </c>
      <c r="O2300">
        <v>43</v>
      </c>
      <c r="P2300">
        <v>43</v>
      </c>
      <c r="Q2300">
        <v>43</v>
      </c>
      <c r="R2300">
        <v>43</v>
      </c>
      <c r="S2300">
        <v>43</v>
      </c>
      <c r="T2300">
        <v>43</v>
      </c>
      <c r="U2300">
        <v>43</v>
      </c>
      <c r="V2300">
        <v>43</v>
      </c>
      <c r="W2300">
        <v>43</v>
      </c>
      <c r="X2300">
        <v>43</v>
      </c>
      <c r="Y2300">
        <v>43</v>
      </c>
      <c r="Z2300">
        <v>43</v>
      </c>
      <c r="AA2300">
        <v>43</v>
      </c>
      <c r="AC2300" s="180" t="str">
        <f t="shared" si="122"/>
        <v>840064-GFRED-ML</v>
      </c>
      <c r="AD2300" s="181">
        <f>IF(B2300="NET","",IF(B2300="","",IFERROR(VLOOKUP(AC2300,EAN!$A:$B,2,FALSE),"MANGLER - MÅ OPPDATERE EAN-FANEN")))</f>
        <v>7048652605566</v>
      </c>
      <c r="AE2300" s="180">
        <f t="shared" si="120"/>
        <v>43</v>
      </c>
      <c r="AF2300" s="180">
        <f t="shared" si="121"/>
        <v>43</v>
      </c>
      <c r="AH2300" s="133" t="str">
        <f>IF(B2300="NET","",IFERROR(VLOOKUP(AD2300,'2) Order Form'!$W$9:$W$684,1,FALSE),"Ikke med I order form"))</f>
        <v>Ikke med I order form</v>
      </c>
    </row>
    <row r="2301" spans="1:34" x14ac:dyDescent="0.2">
      <c r="A2301">
        <v>840064</v>
      </c>
      <c r="B2301" t="s">
        <v>4466</v>
      </c>
      <c r="C2301" t="s">
        <v>4226</v>
      </c>
      <c r="D2301" t="s">
        <v>299</v>
      </c>
      <c r="E2301" t="s">
        <v>297</v>
      </c>
      <c r="F2301" t="s">
        <v>87</v>
      </c>
      <c r="G2301" t="s">
        <v>401</v>
      </c>
      <c r="H2301">
        <v>25</v>
      </c>
      <c r="I2301">
        <v>25</v>
      </c>
      <c r="J2301">
        <v>25</v>
      </c>
      <c r="K2301">
        <v>25</v>
      </c>
      <c r="L2301">
        <v>25</v>
      </c>
      <c r="M2301">
        <v>25</v>
      </c>
      <c r="N2301">
        <v>25</v>
      </c>
      <c r="O2301">
        <v>25</v>
      </c>
      <c r="P2301">
        <v>25</v>
      </c>
      <c r="Q2301">
        <v>25</v>
      </c>
      <c r="R2301">
        <v>25</v>
      </c>
      <c r="S2301">
        <v>25</v>
      </c>
      <c r="T2301">
        <v>25</v>
      </c>
      <c r="U2301">
        <v>25</v>
      </c>
      <c r="V2301">
        <v>25</v>
      </c>
      <c r="W2301">
        <v>25</v>
      </c>
      <c r="X2301">
        <v>25</v>
      </c>
      <c r="Y2301">
        <v>25</v>
      </c>
      <c r="Z2301">
        <v>25</v>
      </c>
      <c r="AA2301">
        <v>25</v>
      </c>
      <c r="AC2301" s="180" t="str">
        <f t="shared" si="122"/>
        <v>840064-GFRED-LXL</v>
      </c>
      <c r="AD2301" s="181">
        <f>IF(B2301="NET","",IF(B2301="","",IFERROR(VLOOKUP(AC2301,EAN!$A:$B,2,FALSE),"MANGLER - MÅ OPPDATERE EAN-FANEN")))</f>
        <v>7048652605559</v>
      </c>
      <c r="AE2301" s="180">
        <f t="shared" si="120"/>
        <v>25</v>
      </c>
      <c r="AF2301" s="180">
        <f t="shared" si="121"/>
        <v>25</v>
      </c>
      <c r="AH2301" s="133" t="str">
        <f>IF(B2301="NET","",IFERROR(VLOOKUP(AD2301,'2) Order Form'!$W$9:$W$684,1,FALSE),"Ikke med I order form"))</f>
        <v>Ikke med I order form</v>
      </c>
    </row>
    <row r="2302" spans="1:34" x14ac:dyDescent="0.2">
      <c r="A2302">
        <v>840064</v>
      </c>
      <c r="B2302" t="s">
        <v>4466</v>
      </c>
      <c r="C2302" t="s">
        <v>4226</v>
      </c>
      <c r="D2302" t="s">
        <v>2559</v>
      </c>
      <c r="E2302" t="s">
        <v>2558</v>
      </c>
      <c r="F2302" t="s">
        <v>85</v>
      </c>
      <c r="G2302" t="s">
        <v>128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C2302" s="180" t="str">
        <f t="shared" si="122"/>
        <v>840064-GLRGR-SM</v>
      </c>
      <c r="AD2302" s="181">
        <f>IF(B2302="NET","",IF(B2302="","",IFERROR(VLOOKUP(AC2302,EAN!$A:$B,2,FALSE),"MANGLER - MÅ OPPDATERE EAN-FANEN")))</f>
        <v>7048652713346</v>
      </c>
      <c r="AE2302" s="180">
        <f t="shared" si="120"/>
        <v>0</v>
      </c>
      <c r="AF2302" s="180">
        <f t="shared" si="121"/>
        <v>0</v>
      </c>
      <c r="AH2302" s="133" t="str">
        <f>IF(B2302="NET","",IFERROR(VLOOKUP(AD2302,'2) Order Form'!$W$9:$W$684,1,FALSE),"Ikke med I order form"))</f>
        <v>Ikke med I order form</v>
      </c>
    </row>
    <row r="2303" spans="1:34" x14ac:dyDescent="0.2">
      <c r="A2303">
        <v>840064</v>
      </c>
      <c r="B2303" t="s">
        <v>4466</v>
      </c>
      <c r="C2303" t="s">
        <v>4226</v>
      </c>
      <c r="D2303" t="s">
        <v>2560</v>
      </c>
      <c r="E2303" t="s">
        <v>2558</v>
      </c>
      <c r="F2303" t="s">
        <v>86</v>
      </c>
      <c r="G2303" t="s">
        <v>128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C2303" s="180" t="str">
        <f t="shared" si="122"/>
        <v>840064-GLRGR-ML</v>
      </c>
      <c r="AD2303" s="181">
        <f>IF(B2303="NET","",IF(B2303="","",IFERROR(VLOOKUP(AC2303,EAN!$A:$B,2,FALSE),"MANGLER - MÅ OPPDATERE EAN-FANEN")))</f>
        <v>7048652713339</v>
      </c>
      <c r="AE2303" s="180">
        <f t="shared" si="120"/>
        <v>0</v>
      </c>
      <c r="AF2303" s="180">
        <f t="shared" si="121"/>
        <v>0</v>
      </c>
      <c r="AH2303" s="133" t="str">
        <f>IF(B2303="NET","",IFERROR(VLOOKUP(AD2303,'2) Order Form'!$W$9:$W$684,1,FALSE),"Ikke med I order form"))</f>
        <v>Ikke med I order form</v>
      </c>
    </row>
    <row r="2304" spans="1:34" x14ac:dyDescent="0.2">
      <c r="A2304">
        <v>840064</v>
      </c>
      <c r="B2304" t="s">
        <v>4466</v>
      </c>
      <c r="C2304" t="s">
        <v>4226</v>
      </c>
      <c r="D2304" t="s">
        <v>2561</v>
      </c>
      <c r="E2304" t="s">
        <v>2558</v>
      </c>
      <c r="F2304" t="s">
        <v>87</v>
      </c>
      <c r="G2304" t="s">
        <v>128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C2304" s="180" t="str">
        <f t="shared" si="122"/>
        <v>840064-GLRGR-LXL</v>
      </c>
      <c r="AD2304" s="181">
        <f>IF(B2304="NET","",IF(B2304="","",IFERROR(VLOOKUP(AC2304,EAN!$A:$B,2,FALSE),"MANGLER - MÅ OPPDATERE EAN-FANEN")))</f>
        <v>7048652713322</v>
      </c>
      <c r="AE2304" s="180">
        <f t="shared" si="120"/>
        <v>0</v>
      </c>
      <c r="AF2304" s="180">
        <f t="shared" si="121"/>
        <v>0</v>
      </c>
      <c r="AH2304" s="133" t="str">
        <f>IF(B2304="NET","",IFERROR(VLOOKUP(AD2304,'2) Order Form'!$W$9:$W$684,1,FALSE),"Ikke med I order form"))</f>
        <v>Ikke med I order form</v>
      </c>
    </row>
    <row r="2305" spans="1:34" x14ac:dyDescent="0.2">
      <c r="A2305">
        <v>840064</v>
      </c>
      <c r="B2305" t="s">
        <v>4466</v>
      </c>
      <c r="C2305" t="s">
        <v>4226</v>
      </c>
      <c r="D2305" t="s">
        <v>2564</v>
      </c>
      <c r="E2305" t="s">
        <v>2563</v>
      </c>
      <c r="F2305" t="s">
        <v>85</v>
      </c>
      <c r="G2305" t="s">
        <v>401</v>
      </c>
      <c r="H2305">
        <v>26</v>
      </c>
      <c r="I2305">
        <v>26</v>
      </c>
      <c r="J2305">
        <v>26</v>
      </c>
      <c r="K2305">
        <v>26</v>
      </c>
      <c r="L2305">
        <v>26</v>
      </c>
      <c r="M2305">
        <v>26</v>
      </c>
      <c r="N2305">
        <v>26</v>
      </c>
      <c r="O2305">
        <v>26</v>
      </c>
      <c r="P2305">
        <v>26</v>
      </c>
      <c r="Q2305">
        <v>26</v>
      </c>
      <c r="R2305">
        <v>26</v>
      </c>
      <c r="S2305">
        <v>26</v>
      </c>
      <c r="T2305">
        <v>26</v>
      </c>
      <c r="U2305">
        <v>26</v>
      </c>
      <c r="V2305">
        <v>26</v>
      </c>
      <c r="W2305">
        <v>26</v>
      </c>
      <c r="X2305">
        <v>26</v>
      </c>
      <c r="Y2305">
        <v>26</v>
      </c>
      <c r="Z2305">
        <v>26</v>
      </c>
      <c r="AA2305">
        <v>26</v>
      </c>
      <c r="AC2305" s="180" t="str">
        <f t="shared" si="122"/>
        <v>840064-GSAMC-SM</v>
      </c>
      <c r="AD2305" s="181">
        <f>IF(B2305="NET","",IF(B2305="","",IFERROR(VLOOKUP(AC2305,EAN!$A:$B,2,FALSE),"MANGLER - MÅ OPPDATERE EAN-FANEN")))</f>
        <v>7048652605603</v>
      </c>
      <c r="AE2305" s="180">
        <f t="shared" si="120"/>
        <v>26</v>
      </c>
      <c r="AF2305" s="180">
        <f t="shared" si="121"/>
        <v>26</v>
      </c>
      <c r="AH2305" s="133" t="str">
        <f>IF(B2305="NET","",IFERROR(VLOOKUP(AD2305,'2) Order Form'!$W$9:$W$684,1,FALSE),"Ikke med I order form"))</f>
        <v>Ikke med I order form</v>
      </c>
    </row>
    <row r="2306" spans="1:34" x14ac:dyDescent="0.2">
      <c r="A2306">
        <v>840064</v>
      </c>
      <c r="B2306" t="s">
        <v>4466</v>
      </c>
      <c r="C2306" t="s">
        <v>4226</v>
      </c>
      <c r="D2306" t="s">
        <v>2565</v>
      </c>
      <c r="E2306" t="s">
        <v>2563</v>
      </c>
      <c r="F2306" t="s">
        <v>86</v>
      </c>
      <c r="G2306" t="s">
        <v>401</v>
      </c>
      <c r="H2306">
        <v>63</v>
      </c>
      <c r="I2306">
        <v>63</v>
      </c>
      <c r="J2306">
        <v>63</v>
      </c>
      <c r="K2306">
        <v>63</v>
      </c>
      <c r="L2306">
        <v>63</v>
      </c>
      <c r="M2306">
        <v>63</v>
      </c>
      <c r="N2306">
        <v>63</v>
      </c>
      <c r="O2306">
        <v>63</v>
      </c>
      <c r="P2306">
        <v>63</v>
      </c>
      <c r="Q2306">
        <v>63</v>
      </c>
      <c r="R2306">
        <v>63</v>
      </c>
      <c r="S2306">
        <v>63</v>
      </c>
      <c r="T2306">
        <v>63</v>
      </c>
      <c r="U2306">
        <v>63</v>
      </c>
      <c r="V2306">
        <v>63</v>
      </c>
      <c r="W2306">
        <v>63</v>
      </c>
      <c r="X2306">
        <v>63</v>
      </c>
      <c r="Y2306">
        <v>63</v>
      </c>
      <c r="Z2306">
        <v>63</v>
      </c>
      <c r="AA2306">
        <v>63</v>
      </c>
      <c r="AC2306" s="180" t="str">
        <f t="shared" si="122"/>
        <v>840064-GSAMC-ML</v>
      </c>
      <c r="AD2306" s="181">
        <f>IF(B2306="NET","",IF(B2306="","",IFERROR(VLOOKUP(AC2306,EAN!$A:$B,2,FALSE),"MANGLER - MÅ OPPDATERE EAN-FANEN")))</f>
        <v>7048652605597</v>
      </c>
      <c r="AE2306" s="180">
        <f t="shared" si="120"/>
        <v>63</v>
      </c>
      <c r="AF2306" s="180">
        <f t="shared" si="121"/>
        <v>63</v>
      </c>
      <c r="AH2306" s="133" t="str">
        <f>IF(B2306="NET","",IFERROR(VLOOKUP(AD2306,'2) Order Form'!$W$9:$W$684,1,FALSE),"Ikke med I order form"))</f>
        <v>Ikke med I order form</v>
      </c>
    </row>
    <row r="2307" spans="1:34" x14ac:dyDescent="0.2">
      <c r="A2307">
        <v>840064</v>
      </c>
      <c r="B2307" t="s">
        <v>4466</v>
      </c>
      <c r="C2307" t="s">
        <v>4226</v>
      </c>
      <c r="D2307" t="s">
        <v>2566</v>
      </c>
      <c r="E2307" t="s">
        <v>2563</v>
      </c>
      <c r="F2307" t="s">
        <v>87</v>
      </c>
      <c r="G2307" t="s">
        <v>401</v>
      </c>
      <c r="H2307">
        <v>57</v>
      </c>
      <c r="I2307">
        <v>57</v>
      </c>
      <c r="J2307">
        <v>57</v>
      </c>
      <c r="K2307">
        <v>57</v>
      </c>
      <c r="L2307">
        <v>57</v>
      </c>
      <c r="M2307">
        <v>57</v>
      </c>
      <c r="N2307">
        <v>57</v>
      </c>
      <c r="O2307">
        <v>57</v>
      </c>
      <c r="P2307">
        <v>57</v>
      </c>
      <c r="Q2307">
        <v>57</v>
      </c>
      <c r="R2307">
        <v>57</v>
      </c>
      <c r="S2307">
        <v>57</v>
      </c>
      <c r="T2307">
        <v>57</v>
      </c>
      <c r="U2307">
        <v>57</v>
      </c>
      <c r="V2307">
        <v>57</v>
      </c>
      <c r="W2307">
        <v>57</v>
      </c>
      <c r="X2307">
        <v>57</v>
      </c>
      <c r="Y2307">
        <v>57</v>
      </c>
      <c r="Z2307">
        <v>57</v>
      </c>
      <c r="AA2307">
        <v>57</v>
      </c>
      <c r="AC2307" s="180" t="str">
        <f t="shared" si="122"/>
        <v>840064-GSAMC-LXL</v>
      </c>
      <c r="AD2307" s="181">
        <f>IF(B2307="NET","",IF(B2307="","",IFERROR(VLOOKUP(AC2307,EAN!$A:$B,2,FALSE),"MANGLER - MÅ OPPDATERE EAN-FANEN")))</f>
        <v>7048652605580</v>
      </c>
      <c r="AE2307" s="180">
        <f t="shared" si="120"/>
        <v>57</v>
      </c>
      <c r="AF2307" s="180">
        <f t="shared" si="121"/>
        <v>57</v>
      </c>
      <c r="AH2307" s="133" t="str">
        <f>IF(B2307="NET","",IFERROR(VLOOKUP(AD2307,'2) Order Form'!$W$9:$W$684,1,FALSE),"Ikke med I order form"))</f>
        <v>Ikke med I order form</v>
      </c>
    </row>
    <row r="2308" spans="1:34" x14ac:dyDescent="0.2">
      <c r="A2308">
        <v>840064</v>
      </c>
      <c r="B2308" t="s">
        <v>4466</v>
      </c>
      <c r="C2308" t="s">
        <v>4226</v>
      </c>
      <c r="D2308" t="s">
        <v>2508</v>
      </c>
      <c r="E2308" t="s">
        <v>2509</v>
      </c>
      <c r="F2308" t="s">
        <v>85</v>
      </c>
      <c r="G2308" t="s">
        <v>128</v>
      </c>
      <c r="H2308">
        <v>35</v>
      </c>
      <c r="I2308">
        <v>35</v>
      </c>
      <c r="J2308">
        <v>35</v>
      </c>
      <c r="K2308">
        <v>35</v>
      </c>
      <c r="L2308">
        <v>35</v>
      </c>
      <c r="M2308">
        <v>35</v>
      </c>
      <c r="N2308">
        <v>35</v>
      </c>
      <c r="O2308">
        <v>35</v>
      </c>
      <c r="P2308">
        <v>35</v>
      </c>
      <c r="Q2308">
        <v>35</v>
      </c>
      <c r="R2308">
        <v>35</v>
      </c>
      <c r="S2308">
        <v>35</v>
      </c>
      <c r="T2308">
        <v>35</v>
      </c>
      <c r="U2308">
        <v>35</v>
      </c>
      <c r="V2308">
        <v>35</v>
      </c>
      <c r="W2308">
        <v>35</v>
      </c>
      <c r="X2308">
        <v>35</v>
      </c>
      <c r="Y2308">
        <v>35</v>
      </c>
      <c r="Z2308">
        <v>35</v>
      </c>
      <c r="AA2308">
        <v>35</v>
      </c>
      <c r="AC2308" s="180" t="str">
        <f t="shared" si="122"/>
        <v>840064-GSBLK-SM</v>
      </c>
      <c r="AD2308" s="181">
        <f>IF(B2308="NET","",IF(B2308="","",IFERROR(VLOOKUP(AC2308,EAN!$A:$B,2,FALSE),"MANGLER - MÅ OPPDATERE EAN-FANEN")))</f>
        <v>7048652186577</v>
      </c>
      <c r="AE2308" s="180">
        <f t="shared" si="120"/>
        <v>35</v>
      </c>
      <c r="AF2308" s="180">
        <f t="shared" si="121"/>
        <v>35</v>
      </c>
      <c r="AH2308" s="133" t="str">
        <f>IF(B2308="NET","",IFERROR(VLOOKUP(AD2308,'2) Order Form'!$W$9:$W$684,1,FALSE),"Ikke med I order form"))</f>
        <v>Ikke med I order form</v>
      </c>
    </row>
    <row r="2309" spans="1:34" x14ac:dyDescent="0.2">
      <c r="A2309">
        <v>840064</v>
      </c>
      <c r="B2309" t="s">
        <v>4466</v>
      </c>
      <c r="C2309" t="s">
        <v>4226</v>
      </c>
      <c r="D2309" t="s">
        <v>2510</v>
      </c>
      <c r="E2309" t="s">
        <v>2509</v>
      </c>
      <c r="F2309" t="s">
        <v>86</v>
      </c>
      <c r="G2309" t="s">
        <v>128</v>
      </c>
      <c r="H2309">
        <v>73</v>
      </c>
      <c r="I2309">
        <v>73</v>
      </c>
      <c r="J2309">
        <v>73</v>
      </c>
      <c r="K2309">
        <v>73</v>
      </c>
      <c r="L2309">
        <v>73</v>
      </c>
      <c r="M2309">
        <v>73</v>
      </c>
      <c r="N2309">
        <v>73</v>
      </c>
      <c r="O2309">
        <v>73</v>
      </c>
      <c r="P2309">
        <v>73</v>
      </c>
      <c r="Q2309">
        <v>73</v>
      </c>
      <c r="R2309">
        <v>73</v>
      </c>
      <c r="S2309">
        <v>73</v>
      </c>
      <c r="T2309">
        <v>73</v>
      </c>
      <c r="U2309">
        <v>73</v>
      </c>
      <c r="V2309">
        <v>73</v>
      </c>
      <c r="W2309">
        <v>73</v>
      </c>
      <c r="X2309">
        <v>73</v>
      </c>
      <c r="Y2309">
        <v>73</v>
      </c>
      <c r="Z2309">
        <v>73</v>
      </c>
      <c r="AA2309">
        <v>73</v>
      </c>
      <c r="AC2309" s="180" t="str">
        <f t="shared" si="122"/>
        <v>840064-GSBLK-ML</v>
      </c>
      <c r="AD2309" s="181">
        <f>IF(B2309="NET","",IF(B2309="","",IFERROR(VLOOKUP(AC2309,EAN!$A:$B,2,FALSE),"MANGLER - MÅ OPPDATERE EAN-FANEN")))</f>
        <v>7048652186560</v>
      </c>
      <c r="AE2309" s="180">
        <f t="shared" si="120"/>
        <v>73</v>
      </c>
      <c r="AF2309" s="180">
        <f t="shared" si="121"/>
        <v>73</v>
      </c>
      <c r="AH2309" s="133" t="str">
        <f>IF(B2309="NET","",IFERROR(VLOOKUP(AD2309,'2) Order Form'!$W$9:$W$684,1,FALSE),"Ikke med I order form"))</f>
        <v>Ikke med I order form</v>
      </c>
    </row>
    <row r="2310" spans="1:34" x14ac:dyDescent="0.2">
      <c r="A2310">
        <v>840064</v>
      </c>
      <c r="B2310" t="s">
        <v>4466</v>
      </c>
      <c r="C2310" t="s">
        <v>4226</v>
      </c>
      <c r="D2310" t="s">
        <v>2511</v>
      </c>
      <c r="E2310" t="s">
        <v>2509</v>
      </c>
      <c r="F2310" t="s">
        <v>87</v>
      </c>
      <c r="G2310" t="s">
        <v>128</v>
      </c>
      <c r="H2310">
        <v>47</v>
      </c>
      <c r="I2310">
        <v>47</v>
      </c>
      <c r="J2310">
        <v>47</v>
      </c>
      <c r="K2310">
        <v>47</v>
      </c>
      <c r="L2310">
        <v>47</v>
      </c>
      <c r="M2310">
        <v>47</v>
      </c>
      <c r="N2310">
        <v>47</v>
      </c>
      <c r="O2310">
        <v>47</v>
      </c>
      <c r="P2310">
        <v>47</v>
      </c>
      <c r="Q2310">
        <v>47</v>
      </c>
      <c r="R2310">
        <v>47</v>
      </c>
      <c r="S2310">
        <v>47</v>
      </c>
      <c r="T2310">
        <v>47</v>
      </c>
      <c r="U2310">
        <v>47</v>
      </c>
      <c r="V2310">
        <v>47</v>
      </c>
      <c r="W2310">
        <v>47</v>
      </c>
      <c r="X2310">
        <v>47</v>
      </c>
      <c r="Y2310">
        <v>47</v>
      </c>
      <c r="Z2310">
        <v>47</v>
      </c>
      <c r="AA2310">
        <v>47</v>
      </c>
      <c r="AC2310" s="180" t="str">
        <f t="shared" si="122"/>
        <v>840064-GSBLK-LXL</v>
      </c>
      <c r="AD2310" s="181">
        <f>IF(B2310="NET","",IF(B2310="","",IFERROR(VLOOKUP(AC2310,EAN!$A:$B,2,FALSE),"MANGLER - MÅ OPPDATERE EAN-FANEN")))</f>
        <v>7048652186553</v>
      </c>
      <c r="AE2310" s="180">
        <f t="shared" ref="AE2310:AE2373" si="123">H2310</f>
        <v>47</v>
      </c>
      <c r="AF2310" s="180">
        <f t="shared" ref="AF2310:AF2373" si="124">AA2310</f>
        <v>47</v>
      </c>
      <c r="AH2310" s="133" t="str">
        <f>IF(B2310="NET","",IFERROR(VLOOKUP(AD2310,'2) Order Form'!$W$9:$W$684,1,FALSE),"Ikke med I order form"))</f>
        <v>Ikke med I order form</v>
      </c>
    </row>
    <row r="2311" spans="1:34" x14ac:dyDescent="0.2">
      <c r="A2311">
        <v>840064</v>
      </c>
      <c r="B2311" t="s">
        <v>4466</v>
      </c>
      <c r="C2311" t="s">
        <v>4226</v>
      </c>
      <c r="D2311" t="s">
        <v>2570</v>
      </c>
      <c r="E2311" t="s">
        <v>2569</v>
      </c>
      <c r="F2311" t="s">
        <v>85</v>
      </c>
      <c r="G2311" t="s">
        <v>401</v>
      </c>
      <c r="H2311">
        <v>35</v>
      </c>
      <c r="I2311">
        <v>35</v>
      </c>
      <c r="J2311">
        <v>35</v>
      </c>
      <c r="K2311">
        <v>35</v>
      </c>
      <c r="L2311">
        <v>35</v>
      </c>
      <c r="M2311">
        <v>35</v>
      </c>
      <c r="N2311">
        <v>35</v>
      </c>
      <c r="O2311">
        <v>35</v>
      </c>
      <c r="P2311">
        <v>35</v>
      </c>
      <c r="Q2311">
        <v>35</v>
      </c>
      <c r="R2311">
        <v>35</v>
      </c>
      <c r="S2311">
        <v>35</v>
      </c>
      <c r="T2311">
        <v>35</v>
      </c>
      <c r="U2311">
        <v>35</v>
      </c>
      <c r="V2311">
        <v>35</v>
      </c>
      <c r="W2311">
        <v>35</v>
      </c>
      <c r="X2311">
        <v>35</v>
      </c>
      <c r="Y2311">
        <v>35</v>
      </c>
      <c r="Z2311">
        <v>35</v>
      </c>
      <c r="AA2311">
        <v>35</v>
      </c>
      <c r="AC2311" s="180" t="str">
        <f t="shared" si="122"/>
        <v>840064-GSFMC-SM</v>
      </c>
      <c r="AD2311" s="181">
        <f>IF(B2311="NET","",IF(B2311="","",IFERROR(VLOOKUP(AC2311,EAN!$A:$B,2,FALSE),"MANGLER - MÅ OPPDATERE EAN-FANEN")))</f>
        <v>7048652605634</v>
      </c>
      <c r="AE2311" s="180">
        <f t="shared" si="123"/>
        <v>35</v>
      </c>
      <c r="AF2311" s="180">
        <f t="shared" si="124"/>
        <v>35</v>
      </c>
      <c r="AH2311" s="133" t="str">
        <f>IF(B2311="NET","",IFERROR(VLOOKUP(AD2311,'2) Order Form'!$W$9:$W$684,1,FALSE),"Ikke med I order form"))</f>
        <v>Ikke med I order form</v>
      </c>
    </row>
    <row r="2312" spans="1:34" x14ac:dyDescent="0.2">
      <c r="A2312">
        <v>840064</v>
      </c>
      <c r="B2312" t="s">
        <v>4466</v>
      </c>
      <c r="C2312" t="s">
        <v>4226</v>
      </c>
      <c r="D2312" t="s">
        <v>2571</v>
      </c>
      <c r="E2312" t="s">
        <v>2569</v>
      </c>
      <c r="F2312" t="s">
        <v>86</v>
      </c>
      <c r="G2312" t="s">
        <v>401</v>
      </c>
      <c r="H2312">
        <v>49</v>
      </c>
      <c r="I2312">
        <v>49</v>
      </c>
      <c r="J2312">
        <v>49</v>
      </c>
      <c r="K2312">
        <v>49</v>
      </c>
      <c r="L2312">
        <v>49</v>
      </c>
      <c r="M2312">
        <v>49</v>
      </c>
      <c r="N2312">
        <v>49</v>
      </c>
      <c r="O2312">
        <v>49</v>
      </c>
      <c r="P2312">
        <v>49</v>
      </c>
      <c r="Q2312">
        <v>49</v>
      </c>
      <c r="R2312">
        <v>49</v>
      </c>
      <c r="S2312">
        <v>49</v>
      </c>
      <c r="T2312">
        <v>49</v>
      </c>
      <c r="U2312">
        <v>49</v>
      </c>
      <c r="V2312">
        <v>49</v>
      </c>
      <c r="W2312">
        <v>49</v>
      </c>
      <c r="X2312">
        <v>49</v>
      </c>
      <c r="Y2312">
        <v>49</v>
      </c>
      <c r="Z2312">
        <v>49</v>
      </c>
      <c r="AA2312">
        <v>49</v>
      </c>
      <c r="AC2312" s="180" t="str">
        <f t="shared" si="122"/>
        <v>840064-GSFMC-ML</v>
      </c>
      <c r="AD2312" s="181">
        <f>IF(B2312="NET","",IF(B2312="","",IFERROR(VLOOKUP(AC2312,EAN!$A:$B,2,FALSE),"MANGLER - MÅ OPPDATERE EAN-FANEN")))</f>
        <v>7048652605627</v>
      </c>
      <c r="AE2312" s="180">
        <f t="shared" si="123"/>
        <v>49</v>
      </c>
      <c r="AF2312" s="180">
        <f t="shared" si="124"/>
        <v>49</v>
      </c>
      <c r="AH2312" s="133" t="str">
        <f>IF(B2312="NET","",IFERROR(VLOOKUP(AD2312,'2) Order Form'!$W$9:$W$684,1,FALSE),"Ikke med I order form"))</f>
        <v>Ikke med I order form</v>
      </c>
    </row>
    <row r="2313" spans="1:34" x14ac:dyDescent="0.2">
      <c r="A2313">
        <v>840064</v>
      </c>
      <c r="B2313" t="s">
        <v>4466</v>
      </c>
      <c r="C2313" t="s">
        <v>4226</v>
      </c>
      <c r="D2313" t="s">
        <v>2572</v>
      </c>
      <c r="E2313" t="s">
        <v>2569</v>
      </c>
      <c r="F2313" t="s">
        <v>87</v>
      </c>
      <c r="G2313" t="s">
        <v>401</v>
      </c>
      <c r="H2313">
        <v>81</v>
      </c>
      <c r="I2313">
        <v>81</v>
      </c>
      <c r="J2313">
        <v>81</v>
      </c>
      <c r="K2313">
        <v>81</v>
      </c>
      <c r="L2313">
        <v>81</v>
      </c>
      <c r="M2313">
        <v>81</v>
      </c>
      <c r="N2313">
        <v>81</v>
      </c>
      <c r="O2313">
        <v>81</v>
      </c>
      <c r="P2313">
        <v>81</v>
      </c>
      <c r="Q2313">
        <v>81</v>
      </c>
      <c r="R2313">
        <v>81</v>
      </c>
      <c r="S2313">
        <v>81</v>
      </c>
      <c r="T2313">
        <v>81</v>
      </c>
      <c r="U2313">
        <v>81</v>
      </c>
      <c r="V2313">
        <v>81</v>
      </c>
      <c r="W2313">
        <v>81</v>
      </c>
      <c r="X2313">
        <v>81</v>
      </c>
      <c r="Y2313">
        <v>81</v>
      </c>
      <c r="Z2313">
        <v>81</v>
      </c>
      <c r="AA2313">
        <v>81</v>
      </c>
      <c r="AC2313" s="180" t="str">
        <f t="shared" si="122"/>
        <v>840064-GSFMC-LXL</v>
      </c>
      <c r="AD2313" s="181">
        <f>IF(B2313="NET","",IF(B2313="","",IFERROR(VLOOKUP(AC2313,EAN!$A:$B,2,FALSE),"MANGLER - MÅ OPPDATERE EAN-FANEN")))</f>
        <v>7048652605610</v>
      </c>
      <c r="AE2313" s="180">
        <f t="shared" si="123"/>
        <v>81</v>
      </c>
      <c r="AF2313" s="180">
        <f t="shared" si="124"/>
        <v>81</v>
      </c>
      <c r="AH2313" s="133" t="str">
        <f>IF(B2313="NET","",IFERROR(VLOOKUP(AD2313,'2) Order Form'!$W$9:$W$684,1,FALSE),"Ikke med I order form"))</f>
        <v>Ikke med I order form</v>
      </c>
    </row>
    <row r="2314" spans="1:34" x14ac:dyDescent="0.2">
      <c r="A2314">
        <v>840064</v>
      </c>
      <c r="B2314" t="s">
        <v>4466</v>
      </c>
      <c r="C2314" t="s">
        <v>4226</v>
      </c>
      <c r="D2314" t="s">
        <v>2574</v>
      </c>
      <c r="E2314" t="s">
        <v>285</v>
      </c>
      <c r="F2314" t="s">
        <v>85</v>
      </c>
      <c r="G2314" t="s">
        <v>401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C2314" s="180" t="str">
        <f t="shared" si="122"/>
        <v>840064-GSW18-SM</v>
      </c>
      <c r="AD2314" s="181">
        <f>IF(B2314="NET","",IF(B2314="","",IFERROR(VLOOKUP(AC2314,EAN!$A:$B,2,FALSE),"MANGLER - MÅ OPPDATERE EAN-FANEN")))</f>
        <v>7048652556615</v>
      </c>
      <c r="AE2314" s="180">
        <f t="shared" si="123"/>
        <v>0</v>
      </c>
      <c r="AF2314" s="180">
        <f t="shared" si="124"/>
        <v>0</v>
      </c>
      <c r="AH2314" s="133" t="str">
        <f>IF(B2314="NET","",IFERROR(VLOOKUP(AD2314,'2) Order Form'!$W$9:$W$684,1,FALSE),"Ikke med I order form"))</f>
        <v>Ikke med I order form</v>
      </c>
    </row>
    <row r="2315" spans="1:34" x14ac:dyDescent="0.2">
      <c r="A2315">
        <v>840064</v>
      </c>
      <c r="B2315" t="s">
        <v>4466</v>
      </c>
      <c r="C2315" t="s">
        <v>4226</v>
      </c>
      <c r="D2315" t="s">
        <v>2575</v>
      </c>
      <c r="E2315" t="s">
        <v>285</v>
      </c>
      <c r="F2315" t="s">
        <v>86</v>
      </c>
      <c r="G2315" t="s">
        <v>401</v>
      </c>
      <c r="H2315">
        <v>6</v>
      </c>
      <c r="I2315">
        <v>6</v>
      </c>
      <c r="J2315">
        <v>6</v>
      </c>
      <c r="K2315">
        <v>6</v>
      </c>
      <c r="L2315">
        <v>6</v>
      </c>
      <c r="M2315">
        <v>6</v>
      </c>
      <c r="N2315">
        <v>6</v>
      </c>
      <c r="O2315">
        <v>6</v>
      </c>
      <c r="P2315">
        <v>6</v>
      </c>
      <c r="Q2315">
        <v>6</v>
      </c>
      <c r="R2315">
        <v>6</v>
      </c>
      <c r="S2315">
        <v>6</v>
      </c>
      <c r="T2315">
        <v>6</v>
      </c>
      <c r="U2315">
        <v>6</v>
      </c>
      <c r="V2315">
        <v>6</v>
      </c>
      <c r="W2315">
        <v>6</v>
      </c>
      <c r="X2315">
        <v>6</v>
      </c>
      <c r="Y2315">
        <v>6</v>
      </c>
      <c r="Z2315">
        <v>6</v>
      </c>
      <c r="AA2315">
        <v>6</v>
      </c>
      <c r="AC2315" s="180" t="str">
        <f t="shared" si="122"/>
        <v>840064-GSW18-ML</v>
      </c>
      <c r="AD2315" s="181">
        <f>IF(B2315="NET","",IF(B2315="","",IFERROR(VLOOKUP(AC2315,EAN!$A:$B,2,FALSE),"MANGLER - MÅ OPPDATERE EAN-FANEN")))</f>
        <v>7048652556608</v>
      </c>
      <c r="AE2315" s="180">
        <f t="shared" si="123"/>
        <v>6</v>
      </c>
      <c r="AF2315" s="180">
        <f t="shared" si="124"/>
        <v>6</v>
      </c>
      <c r="AH2315" s="133" t="str">
        <f>IF(B2315="NET","",IFERROR(VLOOKUP(AD2315,'2) Order Form'!$W$9:$W$684,1,FALSE),"Ikke med I order form"))</f>
        <v>Ikke med I order form</v>
      </c>
    </row>
    <row r="2316" spans="1:34" x14ac:dyDescent="0.2">
      <c r="A2316">
        <v>840064</v>
      </c>
      <c r="B2316" t="s">
        <v>4466</v>
      </c>
      <c r="C2316" t="s">
        <v>4226</v>
      </c>
      <c r="D2316" t="s">
        <v>2576</v>
      </c>
      <c r="E2316" t="s">
        <v>285</v>
      </c>
      <c r="F2316" t="s">
        <v>87</v>
      </c>
      <c r="G2316" t="s">
        <v>401</v>
      </c>
      <c r="H2316">
        <v>11</v>
      </c>
      <c r="I2316">
        <v>11</v>
      </c>
      <c r="J2316">
        <v>11</v>
      </c>
      <c r="K2316">
        <v>11</v>
      </c>
      <c r="L2316">
        <v>11</v>
      </c>
      <c r="M2316">
        <v>11</v>
      </c>
      <c r="N2316">
        <v>11</v>
      </c>
      <c r="O2316">
        <v>11</v>
      </c>
      <c r="P2316">
        <v>11</v>
      </c>
      <c r="Q2316">
        <v>11</v>
      </c>
      <c r="R2316">
        <v>11</v>
      </c>
      <c r="S2316">
        <v>11</v>
      </c>
      <c r="T2316">
        <v>11</v>
      </c>
      <c r="U2316">
        <v>11</v>
      </c>
      <c r="V2316">
        <v>11</v>
      </c>
      <c r="W2316">
        <v>11</v>
      </c>
      <c r="X2316">
        <v>11</v>
      </c>
      <c r="Y2316">
        <v>11</v>
      </c>
      <c r="Z2316">
        <v>11</v>
      </c>
      <c r="AA2316">
        <v>11</v>
      </c>
      <c r="AC2316" s="180" t="str">
        <f t="shared" si="122"/>
        <v>840064-GSW18-LXL</v>
      </c>
      <c r="AD2316" s="181">
        <f>IF(B2316="NET","",IF(B2316="","",IFERROR(VLOOKUP(AC2316,EAN!$A:$B,2,FALSE),"MANGLER - MÅ OPPDATERE EAN-FANEN")))</f>
        <v>7048652556592</v>
      </c>
      <c r="AE2316" s="180">
        <f t="shared" si="123"/>
        <v>11</v>
      </c>
      <c r="AF2316" s="180">
        <f t="shared" si="124"/>
        <v>11</v>
      </c>
      <c r="AH2316" s="133" t="str">
        <f>IF(B2316="NET","",IFERROR(VLOOKUP(AD2316,'2) Order Form'!$W$9:$W$684,1,FALSE),"Ikke med I order form"))</f>
        <v>Ikke med I order form</v>
      </c>
    </row>
    <row r="2317" spans="1:34" x14ac:dyDescent="0.2">
      <c r="A2317">
        <v>840064</v>
      </c>
      <c r="B2317" t="s">
        <v>4466</v>
      </c>
      <c r="C2317" t="s">
        <v>4226</v>
      </c>
      <c r="D2317" t="s">
        <v>300</v>
      </c>
      <c r="E2317" t="s">
        <v>285</v>
      </c>
      <c r="F2317" t="s">
        <v>85</v>
      </c>
      <c r="G2317" t="s">
        <v>128</v>
      </c>
      <c r="H2317">
        <v>11</v>
      </c>
      <c r="I2317">
        <v>11</v>
      </c>
      <c r="J2317">
        <v>11</v>
      </c>
      <c r="K2317">
        <v>11</v>
      </c>
      <c r="L2317">
        <v>11</v>
      </c>
      <c r="M2317">
        <v>11</v>
      </c>
      <c r="N2317">
        <v>11</v>
      </c>
      <c r="O2317">
        <v>11</v>
      </c>
      <c r="P2317">
        <v>11</v>
      </c>
      <c r="Q2317">
        <v>11</v>
      </c>
      <c r="R2317">
        <v>11</v>
      </c>
      <c r="S2317">
        <v>11</v>
      </c>
      <c r="T2317">
        <v>11</v>
      </c>
      <c r="U2317">
        <v>11</v>
      </c>
      <c r="V2317">
        <v>11</v>
      </c>
      <c r="W2317">
        <v>11</v>
      </c>
      <c r="X2317">
        <v>11</v>
      </c>
      <c r="Y2317">
        <v>11</v>
      </c>
      <c r="Z2317">
        <v>11</v>
      </c>
      <c r="AA2317">
        <v>11</v>
      </c>
      <c r="AC2317" s="180" t="str">
        <f t="shared" si="122"/>
        <v>840064-GSWHT-SM</v>
      </c>
      <c r="AD2317" s="181">
        <f>IF(B2317="NET","",IF(B2317="","",IFERROR(VLOOKUP(AC2317,EAN!$A:$B,2,FALSE),"MANGLER - MÅ OPPDATERE EAN-FANEN")))</f>
        <v>7048652186607</v>
      </c>
      <c r="AE2317" s="180">
        <f t="shared" si="123"/>
        <v>11</v>
      </c>
      <c r="AF2317" s="180">
        <f t="shared" si="124"/>
        <v>11</v>
      </c>
      <c r="AH2317" s="133" t="str">
        <f>IF(B2317="NET","",IFERROR(VLOOKUP(AD2317,'2) Order Form'!$W$9:$W$684,1,FALSE),"Ikke med I order form"))</f>
        <v>Ikke med I order form</v>
      </c>
    </row>
    <row r="2318" spans="1:34" x14ac:dyDescent="0.2">
      <c r="A2318">
        <v>840064</v>
      </c>
      <c r="B2318" t="s">
        <v>4466</v>
      </c>
      <c r="C2318" t="s">
        <v>4226</v>
      </c>
      <c r="D2318" t="s">
        <v>301</v>
      </c>
      <c r="E2318" t="s">
        <v>285</v>
      </c>
      <c r="F2318" t="s">
        <v>86</v>
      </c>
      <c r="G2318" t="s">
        <v>128</v>
      </c>
      <c r="H2318">
        <v>88</v>
      </c>
      <c r="I2318">
        <v>88</v>
      </c>
      <c r="J2318">
        <v>88</v>
      </c>
      <c r="K2318">
        <v>88</v>
      </c>
      <c r="L2318">
        <v>88</v>
      </c>
      <c r="M2318">
        <v>88</v>
      </c>
      <c r="N2318">
        <v>88</v>
      </c>
      <c r="O2318">
        <v>88</v>
      </c>
      <c r="P2318">
        <v>88</v>
      </c>
      <c r="Q2318">
        <v>88</v>
      </c>
      <c r="R2318">
        <v>88</v>
      </c>
      <c r="S2318">
        <v>88</v>
      </c>
      <c r="T2318">
        <v>88</v>
      </c>
      <c r="U2318">
        <v>88</v>
      </c>
      <c r="V2318">
        <v>88</v>
      </c>
      <c r="W2318">
        <v>88</v>
      </c>
      <c r="X2318">
        <v>88</v>
      </c>
      <c r="Y2318">
        <v>88</v>
      </c>
      <c r="Z2318">
        <v>88</v>
      </c>
      <c r="AA2318">
        <v>88</v>
      </c>
      <c r="AC2318" s="180" t="str">
        <f t="shared" si="122"/>
        <v>840064-GSWHT-ML</v>
      </c>
      <c r="AD2318" s="181">
        <f>IF(B2318="NET","",IF(B2318="","",IFERROR(VLOOKUP(AC2318,EAN!$A:$B,2,FALSE),"MANGLER - MÅ OPPDATERE EAN-FANEN")))</f>
        <v>7048652186591</v>
      </c>
      <c r="AE2318" s="180">
        <f t="shared" si="123"/>
        <v>88</v>
      </c>
      <c r="AF2318" s="180">
        <f t="shared" si="124"/>
        <v>88</v>
      </c>
      <c r="AH2318" s="133" t="str">
        <f>IF(B2318="NET","",IFERROR(VLOOKUP(AD2318,'2) Order Form'!$W$9:$W$684,1,FALSE),"Ikke med I order form"))</f>
        <v>Ikke med I order form</v>
      </c>
    </row>
    <row r="2319" spans="1:34" x14ac:dyDescent="0.2">
      <c r="A2319">
        <v>840064</v>
      </c>
      <c r="B2319" t="s">
        <v>4466</v>
      </c>
      <c r="C2319" t="s">
        <v>4226</v>
      </c>
      <c r="D2319" t="s">
        <v>302</v>
      </c>
      <c r="E2319" t="s">
        <v>285</v>
      </c>
      <c r="F2319" t="s">
        <v>87</v>
      </c>
      <c r="G2319" t="s">
        <v>128</v>
      </c>
      <c r="H2319">
        <v>13</v>
      </c>
      <c r="I2319">
        <v>13</v>
      </c>
      <c r="J2319">
        <v>13</v>
      </c>
      <c r="K2319">
        <v>13</v>
      </c>
      <c r="L2319">
        <v>13</v>
      </c>
      <c r="M2319">
        <v>13</v>
      </c>
      <c r="N2319">
        <v>13</v>
      </c>
      <c r="O2319">
        <v>13</v>
      </c>
      <c r="P2319">
        <v>13</v>
      </c>
      <c r="Q2319">
        <v>13</v>
      </c>
      <c r="R2319">
        <v>13</v>
      </c>
      <c r="S2319">
        <v>13</v>
      </c>
      <c r="T2319">
        <v>13</v>
      </c>
      <c r="U2319">
        <v>13</v>
      </c>
      <c r="V2319">
        <v>13</v>
      </c>
      <c r="W2319">
        <v>13</v>
      </c>
      <c r="X2319">
        <v>13</v>
      </c>
      <c r="Y2319">
        <v>13</v>
      </c>
      <c r="Z2319">
        <v>13</v>
      </c>
      <c r="AA2319">
        <v>13</v>
      </c>
      <c r="AC2319" s="180" t="str">
        <f t="shared" si="122"/>
        <v>840064-GSWHT-LXL</v>
      </c>
      <c r="AD2319" s="181">
        <f>IF(B2319="NET","",IF(B2319="","",IFERROR(VLOOKUP(AC2319,EAN!$A:$B,2,FALSE),"MANGLER - MÅ OPPDATERE EAN-FANEN")))</f>
        <v>7048652186584</v>
      </c>
      <c r="AE2319" s="180">
        <f t="shared" si="123"/>
        <v>13</v>
      </c>
      <c r="AF2319" s="180">
        <f t="shared" si="124"/>
        <v>13</v>
      </c>
      <c r="AH2319" s="133" t="str">
        <f>IF(B2319="NET","",IFERROR(VLOOKUP(AD2319,'2) Order Form'!$W$9:$W$684,1,FALSE),"Ikke med I order form"))</f>
        <v>Ikke med I order form</v>
      </c>
    </row>
    <row r="2320" spans="1:34" x14ac:dyDescent="0.2">
      <c r="A2320">
        <v>840064</v>
      </c>
      <c r="B2320" t="s">
        <v>4466</v>
      </c>
      <c r="C2320" t="s">
        <v>4226</v>
      </c>
      <c r="D2320" t="s">
        <v>2587</v>
      </c>
      <c r="E2320" t="s">
        <v>2588</v>
      </c>
      <c r="F2320" t="s">
        <v>85</v>
      </c>
      <c r="G2320" t="s">
        <v>401</v>
      </c>
      <c r="H2320">
        <v>48</v>
      </c>
      <c r="I2320">
        <v>48</v>
      </c>
      <c r="J2320">
        <v>48</v>
      </c>
      <c r="K2320">
        <v>48</v>
      </c>
      <c r="L2320">
        <v>48</v>
      </c>
      <c r="M2320">
        <v>48</v>
      </c>
      <c r="N2320">
        <v>48</v>
      </c>
      <c r="O2320">
        <v>48</v>
      </c>
      <c r="P2320">
        <v>48</v>
      </c>
      <c r="Q2320">
        <v>48</v>
      </c>
      <c r="R2320">
        <v>48</v>
      </c>
      <c r="S2320">
        <v>48</v>
      </c>
      <c r="T2320">
        <v>48</v>
      </c>
      <c r="U2320">
        <v>48</v>
      </c>
      <c r="V2320">
        <v>48</v>
      </c>
      <c r="W2320">
        <v>48</v>
      </c>
      <c r="X2320">
        <v>48</v>
      </c>
      <c r="Y2320">
        <v>48</v>
      </c>
      <c r="Z2320">
        <v>48</v>
      </c>
      <c r="AA2320">
        <v>48</v>
      </c>
      <c r="AC2320" s="180" t="str">
        <f t="shared" si="122"/>
        <v>840064-GTEME-SM</v>
      </c>
      <c r="AD2320" s="181">
        <f>IF(B2320="NET","",IF(B2320="","",IFERROR(VLOOKUP(AC2320,EAN!$A:$B,2,FALSE),"MANGLER - MÅ OPPDATERE EAN-FANEN")))</f>
        <v>7048652462985</v>
      </c>
      <c r="AE2320" s="180">
        <f t="shared" si="123"/>
        <v>48</v>
      </c>
      <c r="AF2320" s="180">
        <f t="shared" si="124"/>
        <v>48</v>
      </c>
      <c r="AH2320" s="133" t="str">
        <f>IF(B2320="NET","",IFERROR(VLOOKUP(AD2320,'2) Order Form'!$W$9:$W$684,1,FALSE),"Ikke med I order form"))</f>
        <v>Ikke med I order form</v>
      </c>
    </row>
    <row r="2321" spans="1:34" x14ac:dyDescent="0.2">
      <c r="A2321">
        <v>840064</v>
      </c>
      <c r="B2321" t="s">
        <v>4466</v>
      </c>
      <c r="C2321" t="s">
        <v>4226</v>
      </c>
      <c r="D2321" t="s">
        <v>2589</v>
      </c>
      <c r="E2321" t="s">
        <v>2588</v>
      </c>
      <c r="F2321" t="s">
        <v>86</v>
      </c>
      <c r="G2321" t="s">
        <v>401</v>
      </c>
      <c r="H2321">
        <v>42</v>
      </c>
      <c r="I2321">
        <v>42</v>
      </c>
      <c r="J2321">
        <v>42</v>
      </c>
      <c r="K2321">
        <v>42</v>
      </c>
      <c r="L2321">
        <v>42</v>
      </c>
      <c r="M2321">
        <v>42</v>
      </c>
      <c r="N2321">
        <v>42</v>
      </c>
      <c r="O2321">
        <v>42</v>
      </c>
      <c r="P2321">
        <v>42</v>
      </c>
      <c r="Q2321">
        <v>42</v>
      </c>
      <c r="R2321">
        <v>42</v>
      </c>
      <c r="S2321">
        <v>42</v>
      </c>
      <c r="T2321">
        <v>42</v>
      </c>
      <c r="U2321">
        <v>42</v>
      </c>
      <c r="V2321">
        <v>42</v>
      </c>
      <c r="W2321">
        <v>42</v>
      </c>
      <c r="X2321">
        <v>42</v>
      </c>
      <c r="Y2321">
        <v>42</v>
      </c>
      <c r="Z2321">
        <v>42</v>
      </c>
      <c r="AA2321">
        <v>42</v>
      </c>
      <c r="AC2321" s="180" t="str">
        <f t="shared" si="122"/>
        <v>840064-GTEME-ML</v>
      </c>
      <c r="AD2321" s="181">
        <f>IF(B2321="NET","",IF(B2321="","",IFERROR(VLOOKUP(AC2321,EAN!$A:$B,2,FALSE),"MANGLER - MÅ OPPDATERE EAN-FANEN")))</f>
        <v>7048652462978</v>
      </c>
      <c r="AE2321" s="180">
        <f t="shared" si="123"/>
        <v>42</v>
      </c>
      <c r="AF2321" s="180">
        <f t="shared" si="124"/>
        <v>42</v>
      </c>
      <c r="AH2321" s="133" t="str">
        <f>IF(B2321="NET","",IFERROR(VLOOKUP(AD2321,'2) Order Form'!$W$9:$W$684,1,FALSE),"Ikke med I order form"))</f>
        <v>Ikke med I order form</v>
      </c>
    </row>
    <row r="2322" spans="1:34" x14ac:dyDescent="0.2">
      <c r="A2322">
        <v>840064</v>
      </c>
      <c r="B2322" t="s">
        <v>4466</v>
      </c>
      <c r="C2322" t="s">
        <v>4226</v>
      </c>
      <c r="D2322" t="s">
        <v>2590</v>
      </c>
      <c r="E2322" t="s">
        <v>2588</v>
      </c>
      <c r="F2322" t="s">
        <v>87</v>
      </c>
      <c r="G2322" t="s">
        <v>401</v>
      </c>
      <c r="H2322">
        <v>42</v>
      </c>
      <c r="I2322">
        <v>42</v>
      </c>
      <c r="J2322">
        <v>42</v>
      </c>
      <c r="K2322">
        <v>42</v>
      </c>
      <c r="L2322">
        <v>42</v>
      </c>
      <c r="M2322">
        <v>42</v>
      </c>
      <c r="N2322">
        <v>42</v>
      </c>
      <c r="O2322">
        <v>42</v>
      </c>
      <c r="P2322">
        <v>42</v>
      </c>
      <c r="Q2322">
        <v>42</v>
      </c>
      <c r="R2322">
        <v>42</v>
      </c>
      <c r="S2322">
        <v>42</v>
      </c>
      <c r="T2322">
        <v>42</v>
      </c>
      <c r="U2322">
        <v>42</v>
      </c>
      <c r="V2322">
        <v>42</v>
      </c>
      <c r="W2322">
        <v>42</v>
      </c>
      <c r="X2322">
        <v>42</v>
      </c>
      <c r="Y2322">
        <v>42</v>
      </c>
      <c r="Z2322">
        <v>42</v>
      </c>
      <c r="AA2322">
        <v>42</v>
      </c>
      <c r="AC2322" s="180" t="str">
        <f t="shared" si="122"/>
        <v>840064-GTEME-LXL</v>
      </c>
      <c r="AD2322" s="181">
        <f>IF(B2322="NET","",IF(B2322="","",IFERROR(VLOOKUP(AC2322,EAN!$A:$B,2,FALSE),"MANGLER - MÅ OPPDATERE EAN-FANEN")))</f>
        <v>7048652462961</v>
      </c>
      <c r="AE2322" s="180">
        <f t="shared" si="123"/>
        <v>42</v>
      </c>
      <c r="AF2322" s="180">
        <f t="shared" si="124"/>
        <v>42</v>
      </c>
      <c r="AH2322" s="133" t="str">
        <f>IF(B2322="NET","",IFERROR(VLOOKUP(AD2322,'2) Order Form'!$W$9:$W$684,1,FALSE),"Ikke med I order form"))</f>
        <v>Ikke med I order form</v>
      </c>
    </row>
    <row r="2323" spans="1:34" x14ac:dyDescent="0.2">
      <c r="A2323">
        <v>840064</v>
      </c>
      <c r="B2323" t="s">
        <v>4466</v>
      </c>
      <c r="C2323" t="s">
        <v>4226</v>
      </c>
      <c r="D2323" t="s">
        <v>416</v>
      </c>
      <c r="E2323" t="s">
        <v>417</v>
      </c>
      <c r="F2323" t="s">
        <v>85</v>
      </c>
      <c r="G2323" t="s">
        <v>128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C2323" s="180" t="str">
        <f t="shared" si="122"/>
        <v>840064-MNGRY-SM</v>
      </c>
      <c r="AD2323" s="181">
        <f>IF(B2323="NET","",IF(B2323="","",IFERROR(VLOOKUP(AC2323,EAN!$A:$B,2,FALSE),"MANGLER - MÅ OPPDATERE EAN-FANEN")))</f>
        <v>7048652713377</v>
      </c>
      <c r="AE2323" s="180">
        <f t="shared" si="123"/>
        <v>0</v>
      </c>
      <c r="AF2323" s="180">
        <f t="shared" si="124"/>
        <v>0</v>
      </c>
      <c r="AH2323" s="133" t="str">
        <f>IF(B2323="NET","",IFERROR(VLOOKUP(AD2323,'2) Order Form'!$W$9:$W$684,1,FALSE),"Ikke med I order form"))</f>
        <v>Ikke med I order form</v>
      </c>
    </row>
    <row r="2324" spans="1:34" x14ac:dyDescent="0.2">
      <c r="A2324">
        <v>840064</v>
      </c>
      <c r="B2324" t="s">
        <v>4466</v>
      </c>
      <c r="C2324" t="s">
        <v>4226</v>
      </c>
      <c r="D2324" t="s">
        <v>418</v>
      </c>
      <c r="E2324" t="s">
        <v>417</v>
      </c>
      <c r="F2324" t="s">
        <v>86</v>
      </c>
      <c r="G2324" t="s">
        <v>128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C2324" s="180" t="str">
        <f t="shared" si="122"/>
        <v>840064-MNGRY-ML</v>
      </c>
      <c r="AD2324" s="181">
        <f>IF(B2324="NET","",IF(B2324="","",IFERROR(VLOOKUP(AC2324,EAN!$A:$B,2,FALSE),"MANGLER - MÅ OPPDATERE EAN-FANEN")))</f>
        <v>7048652713360</v>
      </c>
      <c r="AE2324" s="180">
        <f t="shared" si="123"/>
        <v>0</v>
      </c>
      <c r="AF2324" s="180">
        <f t="shared" si="124"/>
        <v>0</v>
      </c>
      <c r="AH2324" s="133" t="str">
        <f>IF(B2324="NET","",IFERROR(VLOOKUP(AD2324,'2) Order Form'!$W$9:$W$684,1,FALSE),"Ikke med I order form"))</f>
        <v>Ikke med I order form</v>
      </c>
    </row>
    <row r="2325" spans="1:34" x14ac:dyDescent="0.2">
      <c r="A2325">
        <v>840064</v>
      </c>
      <c r="B2325" t="s">
        <v>4466</v>
      </c>
      <c r="C2325" t="s">
        <v>4226</v>
      </c>
      <c r="D2325" t="s">
        <v>419</v>
      </c>
      <c r="E2325" t="s">
        <v>417</v>
      </c>
      <c r="F2325" t="s">
        <v>87</v>
      </c>
      <c r="G2325" t="s">
        <v>128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C2325" s="180" t="str">
        <f t="shared" si="122"/>
        <v>840064-MNGRY-LXL</v>
      </c>
      <c r="AD2325" s="181">
        <f>IF(B2325="NET","",IF(B2325="","",IFERROR(VLOOKUP(AC2325,EAN!$A:$B,2,FALSE),"MANGLER - MÅ OPPDATERE EAN-FANEN")))</f>
        <v>7048652713353</v>
      </c>
      <c r="AE2325" s="180">
        <f t="shared" si="123"/>
        <v>0</v>
      </c>
      <c r="AF2325" s="180">
        <f t="shared" si="124"/>
        <v>0</v>
      </c>
      <c r="AH2325" s="133" t="str">
        <f>IF(B2325="NET","",IFERROR(VLOOKUP(AD2325,'2) Order Form'!$W$9:$W$684,1,FALSE),"Ikke med I order form"))</f>
        <v>Ikke med I order form</v>
      </c>
    </row>
    <row r="2326" spans="1:34" x14ac:dyDescent="0.2">
      <c r="A2326" s="155">
        <v>840065</v>
      </c>
      <c r="B2326" t="s">
        <v>292</v>
      </c>
      <c r="H2326" s="155">
        <v>202137</v>
      </c>
      <c r="I2326" s="155">
        <v>202137</v>
      </c>
      <c r="J2326" s="155">
        <v>202137</v>
      </c>
      <c r="K2326" s="155">
        <v>202137</v>
      </c>
      <c r="L2326" s="155">
        <v>202137</v>
      </c>
      <c r="M2326" s="155">
        <v>202137</v>
      </c>
      <c r="N2326" s="155">
        <v>202137</v>
      </c>
      <c r="O2326" s="155">
        <v>202137</v>
      </c>
      <c r="P2326" s="155">
        <v>202137</v>
      </c>
      <c r="Q2326" s="155">
        <v>202137</v>
      </c>
      <c r="R2326" s="155">
        <v>202137</v>
      </c>
      <c r="S2326" s="155">
        <v>202137</v>
      </c>
      <c r="T2326" s="155">
        <v>202137</v>
      </c>
      <c r="U2326" s="155">
        <v>202137</v>
      </c>
      <c r="V2326" s="155">
        <v>202137</v>
      </c>
      <c r="W2326" s="155">
        <v>202137</v>
      </c>
      <c r="X2326" s="155">
        <v>202137</v>
      </c>
      <c r="Y2326" s="155">
        <v>202137</v>
      </c>
      <c r="Z2326" s="155">
        <v>202137</v>
      </c>
      <c r="AA2326" s="155">
        <v>202137</v>
      </c>
      <c r="AC2326" s="180" t="str">
        <f t="shared" si="122"/>
        <v>840065-</v>
      </c>
      <c r="AD2326" s="181" t="str">
        <f>IF(B2326="NET","",IF(B2326="","",IFERROR(VLOOKUP(AC2326,EAN!$A:$B,2,FALSE),"MANGLER - MÅ OPPDATERE EAN-FANEN")))</f>
        <v/>
      </c>
      <c r="AE2326" s="180">
        <f t="shared" si="123"/>
        <v>202137</v>
      </c>
      <c r="AF2326" s="180">
        <f t="shared" si="124"/>
        <v>202137</v>
      </c>
      <c r="AH2326" s="133" t="str">
        <f>IF(B2326="NET","",IFERROR(VLOOKUP(AD2326,'2) Order Form'!$W$9:$W$684,1,FALSE),"Ikke med I order form"))</f>
        <v/>
      </c>
    </row>
    <row r="2327" spans="1:34" x14ac:dyDescent="0.2">
      <c r="A2327">
        <v>840065</v>
      </c>
      <c r="B2327" t="s">
        <v>4467</v>
      </c>
      <c r="C2327" t="s">
        <v>4226</v>
      </c>
      <c r="D2327" t="s">
        <v>2591</v>
      </c>
      <c r="E2327" t="s">
        <v>2592</v>
      </c>
      <c r="F2327" t="s">
        <v>85</v>
      </c>
      <c r="G2327" t="s">
        <v>401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C2327" s="180" t="str">
        <f t="shared" si="122"/>
        <v>840065-HK002-SM</v>
      </c>
      <c r="AD2327" s="181">
        <f>IF(B2327="NET","",IF(B2327="","",IFERROR(VLOOKUP(AC2327,EAN!$A:$B,2,FALSE),"MANGLER - MÅ OPPDATERE EAN-FANEN")))</f>
        <v>7048652481306</v>
      </c>
      <c r="AE2327" s="180">
        <f t="shared" si="123"/>
        <v>0</v>
      </c>
      <c r="AF2327" s="180">
        <f t="shared" si="124"/>
        <v>0</v>
      </c>
      <c r="AH2327" s="133" t="str">
        <f>IF(B2327="NET","",IFERROR(VLOOKUP(AD2327,'2) Order Form'!$W$9:$W$684,1,FALSE),"Ikke med I order form"))</f>
        <v>Ikke med I order form</v>
      </c>
    </row>
    <row r="2328" spans="1:34" x14ac:dyDescent="0.2">
      <c r="A2328">
        <v>840065</v>
      </c>
      <c r="B2328" t="s">
        <v>4467</v>
      </c>
      <c r="C2328" t="s">
        <v>4226</v>
      </c>
      <c r="D2328" t="s">
        <v>2593</v>
      </c>
      <c r="E2328" t="s">
        <v>2592</v>
      </c>
      <c r="F2328" t="s">
        <v>86</v>
      </c>
      <c r="G2328" t="s">
        <v>401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C2328" s="180" t="str">
        <f t="shared" si="122"/>
        <v>840065-HK002-ML</v>
      </c>
      <c r="AD2328" s="181">
        <f>IF(B2328="NET","",IF(B2328="","",IFERROR(VLOOKUP(AC2328,EAN!$A:$B,2,FALSE),"MANGLER - MÅ OPPDATERE EAN-FANEN")))</f>
        <v>7048652481290</v>
      </c>
      <c r="AE2328" s="180">
        <f t="shared" si="123"/>
        <v>0</v>
      </c>
      <c r="AF2328" s="180">
        <f t="shared" si="124"/>
        <v>0</v>
      </c>
      <c r="AH2328" s="133" t="str">
        <f>IF(B2328="NET","",IFERROR(VLOOKUP(AD2328,'2) Order Form'!$W$9:$W$684,1,FALSE),"Ikke med I order form"))</f>
        <v>Ikke med I order form</v>
      </c>
    </row>
    <row r="2329" spans="1:34" x14ac:dyDescent="0.2">
      <c r="A2329">
        <v>840065</v>
      </c>
      <c r="B2329" t="s">
        <v>4467</v>
      </c>
      <c r="C2329" t="s">
        <v>4226</v>
      </c>
      <c r="D2329" t="s">
        <v>2594</v>
      </c>
      <c r="E2329" t="s">
        <v>2592</v>
      </c>
      <c r="F2329" t="s">
        <v>87</v>
      </c>
      <c r="G2329" t="s">
        <v>401</v>
      </c>
      <c r="H2329">
        <v>4</v>
      </c>
      <c r="I2329">
        <v>4</v>
      </c>
      <c r="J2329">
        <v>4</v>
      </c>
      <c r="K2329">
        <v>4</v>
      </c>
      <c r="L2329">
        <v>4</v>
      </c>
      <c r="M2329">
        <v>4</v>
      </c>
      <c r="N2329">
        <v>4</v>
      </c>
      <c r="O2329">
        <v>4</v>
      </c>
      <c r="P2329">
        <v>4</v>
      </c>
      <c r="Q2329">
        <v>4</v>
      </c>
      <c r="R2329">
        <v>4</v>
      </c>
      <c r="S2329">
        <v>4</v>
      </c>
      <c r="T2329">
        <v>4</v>
      </c>
      <c r="U2329">
        <v>4</v>
      </c>
      <c r="V2329">
        <v>4</v>
      </c>
      <c r="W2329">
        <v>4</v>
      </c>
      <c r="X2329">
        <v>4</v>
      </c>
      <c r="Y2329">
        <v>4</v>
      </c>
      <c r="Z2329">
        <v>4</v>
      </c>
      <c r="AA2329">
        <v>4</v>
      </c>
      <c r="AC2329" s="180" t="str">
        <f t="shared" si="122"/>
        <v>840065-HK002-LXL</v>
      </c>
      <c r="AD2329" s="181">
        <f>IF(B2329="NET","",IF(B2329="","",IFERROR(VLOOKUP(AC2329,EAN!$A:$B,2,FALSE),"MANGLER - MÅ OPPDATERE EAN-FANEN")))</f>
        <v>7048652481283</v>
      </c>
      <c r="AE2329" s="180">
        <f t="shared" si="123"/>
        <v>4</v>
      </c>
      <c r="AF2329" s="180">
        <f t="shared" si="124"/>
        <v>4</v>
      </c>
      <c r="AH2329" s="133" t="str">
        <f>IF(B2329="NET","",IFERROR(VLOOKUP(AD2329,'2) Order Form'!$W$9:$W$684,1,FALSE),"Ikke med I order form"))</f>
        <v>Ikke med I order form</v>
      </c>
    </row>
    <row r="2330" spans="1:34" x14ac:dyDescent="0.2">
      <c r="A2330">
        <v>840065</v>
      </c>
      <c r="B2330" t="s">
        <v>4467</v>
      </c>
      <c r="C2330" t="s">
        <v>4226</v>
      </c>
      <c r="D2330" t="s">
        <v>2595</v>
      </c>
      <c r="E2330" t="s">
        <v>2596</v>
      </c>
      <c r="F2330" t="s">
        <v>85</v>
      </c>
      <c r="G2330" t="s">
        <v>401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C2330" s="180" t="str">
        <f t="shared" ref="AC2330:AC2393" si="125">CONCATENATE(A2330,"-",D2330)</f>
        <v>840065-HK003-SM</v>
      </c>
      <c r="AD2330" s="181">
        <f>IF(B2330="NET","",IF(B2330="","",IFERROR(VLOOKUP(AC2330,EAN!$A:$B,2,FALSE),"MANGLER - MÅ OPPDATERE EAN-FANEN")))</f>
        <v>7048652605511</v>
      </c>
      <c r="AE2330" s="180">
        <f t="shared" si="123"/>
        <v>0</v>
      </c>
      <c r="AF2330" s="180">
        <f t="shared" si="124"/>
        <v>0</v>
      </c>
      <c r="AH2330" s="133" t="str">
        <f>IF(B2330="NET","",IFERROR(VLOOKUP(AD2330,'2) Order Form'!$W$9:$W$684,1,FALSE),"Ikke med I order form"))</f>
        <v>Ikke med I order form</v>
      </c>
    </row>
    <row r="2331" spans="1:34" x14ac:dyDescent="0.2">
      <c r="A2331">
        <v>840065</v>
      </c>
      <c r="B2331" t="s">
        <v>4467</v>
      </c>
      <c r="C2331" t="s">
        <v>4226</v>
      </c>
      <c r="D2331" t="s">
        <v>2597</v>
      </c>
      <c r="E2331" t="s">
        <v>2596</v>
      </c>
      <c r="F2331" t="s">
        <v>86</v>
      </c>
      <c r="G2331" t="s">
        <v>401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C2331" s="180" t="str">
        <f t="shared" si="125"/>
        <v>840065-HK003-ML</v>
      </c>
      <c r="AD2331" s="181">
        <f>IF(B2331="NET","",IF(B2331="","",IFERROR(VLOOKUP(AC2331,EAN!$A:$B,2,FALSE),"MANGLER - MÅ OPPDATERE EAN-FANEN")))</f>
        <v>7048652605504</v>
      </c>
      <c r="AE2331" s="180">
        <f t="shared" si="123"/>
        <v>0</v>
      </c>
      <c r="AF2331" s="180">
        <f t="shared" si="124"/>
        <v>0</v>
      </c>
      <c r="AH2331" s="133" t="str">
        <f>IF(B2331="NET","",IFERROR(VLOOKUP(AD2331,'2) Order Form'!$W$9:$W$684,1,FALSE),"Ikke med I order form"))</f>
        <v>Ikke med I order form</v>
      </c>
    </row>
    <row r="2332" spans="1:34" x14ac:dyDescent="0.2">
      <c r="A2332">
        <v>840065</v>
      </c>
      <c r="B2332" t="s">
        <v>4467</v>
      </c>
      <c r="C2332" t="s">
        <v>4226</v>
      </c>
      <c r="D2332" t="s">
        <v>2598</v>
      </c>
      <c r="E2332" t="s">
        <v>2596</v>
      </c>
      <c r="F2332" t="s">
        <v>87</v>
      </c>
      <c r="G2332" t="s">
        <v>401</v>
      </c>
      <c r="H2332">
        <v>71</v>
      </c>
      <c r="I2332">
        <v>71</v>
      </c>
      <c r="J2332">
        <v>71</v>
      </c>
      <c r="K2332">
        <v>71</v>
      </c>
      <c r="L2332">
        <v>71</v>
      </c>
      <c r="M2332">
        <v>71</v>
      </c>
      <c r="N2332">
        <v>71</v>
      </c>
      <c r="O2332">
        <v>71</v>
      </c>
      <c r="P2332">
        <v>71</v>
      </c>
      <c r="Q2332">
        <v>71</v>
      </c>
      <c r="R2332">
        <v>71</v>
      </c>
      <c r="S2332">
        <v>71</v>
      </c>
      <c r="T2332">
        <v>71</v>
      </c>
      <c r="U2332">
        <v>71</v>
      </c>
      <c r="V2332">
        <v>71</v>
      </c>
      <c r="W2332">
        <v>71</v>
      </c>
      <c r="X2332">
        <v>71</v>
      </c>
      <c r="Y2332">
        <v>71</v>
      </c>
      <c r="Z2332">
        <v>71</v>
      </c>
      <c r="AA2332">
        <v>71</v>
      </c>
      <c r="AC2332" s="180" t="str">
        <f t="shared" si="125"/>
        <v>840065-HK003-LXL</v>
      </c>
      <c r="AD2332" s="181">
        <f>IF(B2332="NET","",IF(B2332="","",IFERROR(VLOOKUP(AC2332,EAN!$A:$B,2,FALSE),"MANGLER - MÅ OPPDATERE EAN-FANEN")))</f>
        <v>7048652605498</v>
      </c>
      <c r="AE2332" s="180">
        <f t="shared" si="123"/>
        <v>71</v>
      </c>
      <c r="AF2332" s="180">
        <f t="shared" si="124"/>
        <v>71</v>
      </c>
      <c r="AH2332" s="133" t="str">
        <f>IF(B2332="NET","",IFERROR(VLOOKUP(AD2332,'2) Order Form'!$W$9:$W$684,1,FALSE),"Ikke med I order form"))</f>
        <v>Ikke med I order form</v>
      </c>
    </row>
    <row r="2333" spans="1:34" x14ac:dyDescent="0.2">
      <c r="A2333">
        <v>840065</v>
      </c>
      <c r="B2333" t="s">
        <v>4467</v>
      </c>
      <c r="C2333" t="s">
        <v>4226</v>
      </c>
      <c r="D2333" t="s">
        <v>2599</v>
      </c>
      <c r="E2333" t="s">
        <v>2600</v>
      </c>
      <c r="F2333" t="s">
        <v>85</v>
      </c>
      <c r="G2333" t="s">
        <v>128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C2333" s="180" t="str">
        <f t="shared" si="125"/>
        <v>840065-HK004-SM</v>
      </c>
      <c r="AD2333" s="181">
        <f>IF(B2333="NET","",IF(B2333="","",IFERROR(VLOOKUP(AC2333,EAN!$A:$B,2,FALSE),"MANGLER - MÅ OPPDATERE EAN-FANEN")))</f>
        <v>7048652713254</v>
      </c>
      <c r="AE2333" s="180">
        <f t="shared" si="123"/>
        <v>0</v>
      </c>
      <c r="AF2333" s="180">
        <f t="shared" si="124"/>
        <v>0</v>
      </c>
      <c r="AH2333" s="133" t="str">
        <f>IF(B2333="NET","",IFERROR(VLOOKUP(AD2333,'2) Order Form'!$W$9:$W$684,1,FALSE),"Ikke med I order form"))</f>
        <v>Ikke med I order form</v>
      </c>
    </row>
    <row r="2334" spans="1:34" x14ac:dyDescent="0.2">
      <c r="A2334">
        <v>840065</v>
      </c>
      <c r="B2334" t="s">
        <v>4467</v>
      </c>
      <c r="C2334" t="s">
        <v>4226</v>
      </c>
      <c r="D2334" t="s">
        <v>2601</v>
      </c>
      <c r="E2334" t="s">
        <v>2600</v>
      </c>
      <c r="F2334" t="s">
        <v>86</v>
      </c>
      <c r="G2334" t="s">
        <v>128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C2334" s="180" t="str">
        <f t="shared" si="125"/>
        <v>840065-HK004-ML</v>
      </c>
      <c r="AD2334" s="181">
        <f>IF(B2334="NET","",IF(B2334="","",IFERROR(VLOOKUP(AC2334,EAN!$A:$B,2,FALSE),"MANGLER - MÅ OPPDATERE EAN-FANEN")))</f>
        <v>7048652713247</v>
      </c>
      <c r="AE2334" s="180">
        <f t="shared" si="123"/>
        <v>0</v>
      </c>
      <c r="AF2334" s="180">
        <f t="shared" si="124"/>
        <v>0</v>
      </c>
      <c r="AH2334" s="133" t="str">
        <f>IF(B2334="NET","",IFERROR(VLOOKUP(AD2334,'2) Order Form'!$W$9:$W$684,1,FALSE),"Ikke med I order form"))</f>
        <v>Ikke med I order form</v>
      </c>
    </row>
    <row r="2335" spans="1:34" x14ac:dyDescent="0.2">
      <c r="A2335">
        <v>840065</v>
      </c>
      <c r="B2335" t="s">
        <v>4467</v>
      </c>
      <c r="C2335" t="s">
        <v>4226</v>
      </c>
      <c r="D2335" t="s">
        <v>2602</v>
      </c>
      <c r="E2335" t="s">
        <v>2600</v>
      </c>
      <c r="F2335" t="s">
        <v>87</v>
      </c>
      <c r="G2335" t="s">
        <v>128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C2335" s="180" t="str">
        <f t="shared" si="125"/>
        <v>840065-HK004-LXL</v>
      </c>
      <c r="AD2335" s="181">
        <f>IF(B2335="NET","",IF(B2335="","",IFERROR(VLOOKUP(AC2335,EAN!$A:$B,2,FALSE),"MANGLER - MÅ OPPDATERE EAN-FANEN")))</f>
        <v>7048652713230</v>
      </c>
      <c r="AE2335" s="180">
        <f t="shared" si="123"/>
        <v>0</v>
      </c>
      <c r="AF2335" s="180">
        <f t="shared" si="124"/>
        <v>0</v>
      </c>
      <c r="AH2335" s="133" t="str">
        <f>IF(B2335="NET","",IFERROR(VLOOKUP(AD2335,'2) Order Form'!$W$9:$W$684,1,FALSE),"Ikke med I order form"))</f>
        <v>Ikke med I order form</v>
      </c>
    </row>
    <row r="2336" spans="1:34" x14ac:dyDescent="0.2">
      <c r="A2336">
        <v>840065</v>
      </c>
      <c r="B2336" t="s">
        <v>4467</v>
      </c>
      <c r="C2336" t="s">
        <v>4226</v>
      </c>
      <c r="D2336" t="s">
        <v>2603</v>
      </c>
      <c r="E2336" t="s">
        <v>2604</v>
      </c>
      <c r="F2336" t="s">
        <v>85</v>
      </c>
      <c r="G2336" t="s">
        <v>401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C2336" s="180" t="str">
        <f t="shared" si="125"/>
        <v>840065-RGCBO-SM</v>
      </c>
      <c r="AD2336" s="181">
        <f>IF(B2336="NET","",IF(B2336="","",IFERROR(VLOOKUP(AC2336,EAN!$A:$B,2,FALSE),"MANGLER - MÅ OPPDATERE EAN-FANEN")))</f>
        <v>7048652186638</v>
      </c>
      <c r="AE2336" s="180">
        <f t="shared" si="123"/>
        <v>0</v>
      </c>
      <c r="AF2336" s="180">
        <f t="shared" si="124"/>
        <v>0</v>
      </c>
      <c r="AH2336" s="133" t="str">
        <f>IF(B2336="NET","",IFERROR(VLOOKUP(AD2336,'2) Order Form'!$W$9:$W$684,1,FALSE),"Ikke med I order form"))</f>
        <v>Ikke med I order form</v>
      </c>
    </row>
    <row r="2337" spans="1:34" x14ac:dyDescent="0.2">
      <c r="A2337">
        <v>840065</v>
      </c>
      <c r="B2337" t="s">
        <v>4467</v>
      </c>
      <c r="C2337" t="s">
        <v>4226</v>
      </c>
      <c r="D2337" t="s">
        <v>2605</v>
      </c>
      <c r="E2337" t="s">
        <v>2604</v>
      </c>
      <c r="F2337" t="s">
        <v>86</v>
      </c>
      <c r="G2337" t="s">
        <v>401</v>
      </c>
      <c r="H2337">
        <v>8</v>
      </c>
      <c r="I2337">
        <v>8</v>
      </c>
      <c r="J2337">
        <v>8</v>
      </c>
      <c r="K2337">
        <v>8</v>
      </c>
      <c r="L2337">
        <v>8</v>
      </c>
      <c r="M2337">
        <v>8</v>
      </c>
      <c r="N2337">
        <v>8</v>
      </c>
      <c r="O2337">
        <v>8</v>
      </c>
      <c r="P2337">
        <v>8</v>
      </c>
      <c r="Q2337">
        <v>8</v>
      </c>
      <c r="R2337">
        <v>8</v>
      </c>
      <c r="S2337">
        <v>8</v>
      </c>
      <c r="T2337">
        <v>8</v>
      </c>
      <c r="U2337">
        <v>8</v>
      </c>
      <c r="V2337">
        <v>8</v>
      </c>
      <c r="W2337">
        <v>8</v>
      </c>
      <c r="X2337">
        <v>8</v>
      </c>
      <c r="Y2337">
        <v>8</v>
      </c>
      <c r="Z2337">
        <v>8</v>
      </c>
      <c r="AA2337">
        <v>8</v>
      </c>
      <c r="AC2337" s="180" t="str">
        <f t="shared" si="125"/>
        <v>840065-RGCBO-ML</v>
      </c>
      <c r="AD2337" s="181">
        <f>IF(B2337="NET","",IF(B2337="","",IFERROR(VLOOKUP(AC2337,EAN!$A:$B,2,FALSE),"MANGLER - MÅ OPPDATERE EAN-FANEN")))</f>
        <v>7048652186621</v>
      </c>
      <c r="AE2337" s="180">
        <f t="shared" si="123"/>
        <v>8</v>
      </c>
      <c r="AF2337" s="180">
        <f t="shared" si="124"/>
        <v>8</v>
      </c>
      <c r="AH2337" s="133" t="str">
        <f>IF(B2337="NET","",IFERROR(VLOOKUP(AD2337,'2) Order Form'!$W$9:$W$684,1,FALSE),"Ikke med I order form"))</f>
        <v>Ikke med I order form</v>
      </c>
    </row>
    <row r="2338" spans="1:34" x14ac:dyDescent="0.2">
      <c r="A2338">
        <v>840065</v>
      </c>
      <c r="B2338" t="s">
        <v>4467</v>
      </c>
      <c r="C2338" t="s">
        <v>4226</v>
      </c>
      <c r="D2338" t="s">
        <v>2606</v>
      </c>
      <c r="E2338" t="s">
        <v>2604</v>
      </c>
      <c r="F2338" t="s">
        <v>87</v>
      </c>
      <c r="G2338" t="s">
        <v>401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C2338" s="180" t="str">
        <f t="shared" si="125"/>
        <v>840065-RGCBO-LXL</v>
      </c>
      <c r="AD2338" s="181">
        <f>IF(B2338="NET","",IF(B2338="","",IFERROR(VLOOKUP(AC2338,EAN!$A:$B,2,FALSE),"MANGLER - MÅ OPPDATERE EAN-FANEN")))</f>
        <v>7048652186614</v>
      </c>
      <c r="AE2338" s="180">
        <f t="shared" si="123"/>
        <v>0</v>
      </c>
      <c r="AF2338" s="180">
        <f t="shared" si="124"/>
        <v>0</v>
      </c>
      <c r="AH2338" s="133" t="str">
        <f>IF(B2338="NET","",IFERROR(VLOOKUP(AD2338,'2) Order Form'!$W$9:$W$684,1,FALSE),"Ikke med I order form"))</f>
        <v>Ikke med I order form</v>
      </c>
    </row>
    <row r="2339" spans="1:34" x14ac:dyDescent="0.2">
      <c r="A2339">
        <v>840065</v>
      </c>
      <c r="B2339" t="s">
        <v>4467</v>
      </c>
      <c r="C2339" t="s">
        <v>4226</v>
      </c>
      <c r="D2339" t="s">
        <v>2607</v>
      </c>
      <c r="E2339" t="s">
        <v>2608</v>
      </c>
      <c r="F2339" t="s">
        <v>85</v>
      </c>
      <c r="G2339" t="s">
        <v>401</v>
      </c>
      <c r="H2339">
        <v>1</v>
      </c>
      <c r="I2339">
        <v>1</v>
      </c>
      <c r="J2339">
        <v>1</v>
      </c>
      <c r="K2339">
        <v>1</v>
      </c>
      <c r="L2339">
        <v>1</v>
      </c>
      <c r="M2339">
        <v>1</v>
      </c>
      <c r="N2339">
        <v>1</v>
      </c>
      <c r="O2339">
        <v>1</v>
      </c>
      <c r="P2339">
        <v>1</v>
      </c>
      <c r="Q2339">
        <v>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C2339" s="180" t="str">
        <f t="shared" si="125"/>
        <v>840065-RM002-SM</v>
      </c>
      <c r="AD2339" s="181">
        <f>IF(B2339="NET","",IF(B2339="","",IFERROR(VLOOKUP(AC2339,EAN!$A:$B,2,FALSE),"MANGLER - MÅ OPPDATERE EAN-FANEN")))</f>
        <v>7048652605542</v>
      </c>
      <c r="AE2339" s="180">
        <f t="shared" si="123"/>
        <v>1</v>
      </c>
      <c r="AF2339" s="180">
        <f t="shared" si="124"/>
        <v>1</v>
      </c>
      <c r="AH2339" s="133" t="str">
        <f>IF(B2339="NET","",IFERROR(VLOOKUP(AD2339,'2) Order Form'!$W$9:$W$684,1,FALSE),"Ikke med I order form"))</f>
        <v>Ikke med I order form</v>
      </c>
    </row>
    <row r="2340" spans="1:34" x14ac:dyDescent="0.2">
      <c r="A2340">
        <v>840065</v>
      </c>
      <c r="B2340" t="s">
        <v>4467</v>
      </c>
      <c r="C2340" t="s">
        <v>4226</v>
      </c>
      <c r="D2340" t="s">
        <v>2609</v>
      </c>
      <c r="E2340" t="s">
        <v>2608</v>
      </c>
      <c r="F2340" t="s">
        <v>86</v>
      </c>
      <c r="G2340" t="s">
        <v>401</v>
      </c>
      <c r="H2340">
        <v>34</v>
      </c>
      <c r="I2340">
        <v>34</v>
      </c>
      <c r="J2340">
        <v>34</v>
      </c>
      <c r="K2340">
        <v>34</v>
      </c>
      <c r="L2340">
        <v>34</v>
      </c>
      <c r="M2340">
        <v>34</v>
      </c>
      <c r="N2340">
        <v>34</v>
      </c>
      <c r="O2340">
        <v>34</v>
      </c>
      <c r="P2340">
        <v>34</v>
      </c>
      <c r="Q2340">
        <v>34</v>
      </c>
      <c r="R2340">
        <v>34</v>
      </c>
      <c r="S2340">
        <v>34</v>
      </c>
      <c r="T2340">
        <v>34</v>
      </c>
      <c r="U2340">
        <v>34</v>
      </c>
      <c r="V2340">
        <v>34</v>
      </c>
      <c r="W2340">
        <v>34</v>
      </c>
      <c r="X2340">
        <v>34</v>
      </c>
      <c r="Y2340">
        <v>34</v>
      </c>
      <c r="Z2340">
        <v>34</v>
      </c>
      <c r="AA2340">
        <v>34</v>
      </c>
      <c r="AC2340" s="180" t="str">
        <f t="shared" si="125"/>
        <v>840065-RM002-ML</v>
      </c>
      <c r="AD2340" s="181">
        <f>IF(B2340="NET","",IF(B2340="","",IFERROR(VLOOKUP(AC2340,EAN!$A:$B,2,FALSE),"MANGLER - MÅ OPPDATERE EAN-FANEN")))</f>
        <v>7048652605535</v>
      </c>
      <c r="AE2340" s="180">
        <f t="shared" si="123"/>
        <v>34</v>
      </c>
      <c r="AF2340" s="180">
        <f t="shared" si="124"/>
        <v>34</v>
      </c>
      <c r="AH2340" s="133" t="str">
        <f>IF(B2340="NET","",IFERROR(VLOOKUP(AD2340,'2) Order Form'!$W$9:$W$684,1,FALSE),"Ikke med I order form"))</f>
        <v>Ikke med I order form</v>
      </c>
    </row>
    <row r="2341" spans="1:34" x14ac:dyDescent="0.2">
      <c r="A2341">
        <v>840065</v>
      </c>
      <c r="B2341" t="s">
        <v>4467</v>
      </c>
      <c r="C2341" t="s">
        <v>4226</v>
      </c>
      <c r="D2341" t="s">
        <v>2610</v>
      </c>
      <c r="E2341" t="s">
        <v>2608</v>
      </c>
      <c r="F2341" t="s">
        <v>87</v>
      </c>
      <c r="G2341" t="s">
        <v>401</v>
      </c>
      <c r="H2341">
        <v>27</v>
      </c>
      <c r="I2341">
        <v>27</v>
      </c>
      <c r="J2341">
        <v>27</v>
      </c>
      <c r="K2341">
        <v>27</v>
      </c>
      <c r="L2341">
        <v>27</v>
      </c>
      <c r="M2341">
        <v>27</v>
      </c>
      <c r="N2341">
        <v>27</v>
      </c>
      <c r="O2341">
        <v>27</v>
      </c>
      <c r="P2341">
        <v>27</v>
      </c>
      <c r="Q2341">
        <v>27</v>
      </c>
      <c r="R2341">
        <v>27</v>
      </c>
      <c r="S2341">
        <v>27</v>
      </c>
      <c r="T2341">
        <v>27</v>
      </c>
      <c r="U2341">
        <v>27</v>
      </c>
      <c r="V2341">
        <v>27</v>
      </c>
      <c r="W2341">
        <v>27</v>
      </c>
      <c r="X2341">
        <v>27</v>
      </c>
      <c r="Y2341">
        <v>27</v>
      </c>
      <c r="Z2341">
        <v>27</v>
      </c>
      <c r="AA2341">
        <v>27</v>
      </c>
      <c r="AC2341" s="180" t="str">
        <f t="shared" si="125"/>
        <v>840065-RM002-LXL</v>
      </c>
      <c r="AD2341" s="181">
        <f>IF(B2341="NET","",IF(B2341="","",IFERROR(VLOOKUP(AC2341,EAN!$A:$B,2,FALSE),"MANGLER - MÅ OPPDATERE EAN-FANEN")))</f>
        <v>7048652605528</v>
      </c>
      <c r="AE2341" s="180">
        <f t="shared" si="123"/>
        <v>27</v>
      </c>
      <c r="AF2341" s="180">
        <f t="shared" si="124"/>
        <v>27</v>
      </c>
      <c r="AH2341" s="133" t="str">
        <f>IF(B2341="NET","",IFERROR(VLOOKUP(AD2341,'2) Order Form'!$W$9:$W$684,1,FALSE),"Ikke med I order form"))</f>
        <v>Ikke med I order form</v>
      </c>
    </row>
    <row r="2342" spans="1:34" x14ac:dyDescent="0.2">
      <c r="A2342">
        <v>840065</v>
      </c>
      <c r="B2342" t="s">
        <v>4467</v>
      </c>
      <c r="C2342" t="s">
        <v>4226</v>
      </c>
      <c r="D2342" t="s">
        <v>2611</v>
      </c>
      <c r="E2342" t="s">
        <v>2612</v>
      </c>
      <c r="F2342" t="s">
        <v>85</v>
      </c>
      <c r="G2342" t="s">
        <v>128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C2342" s="180" t="str">
        <f t="shared" si="125"/>
        <v>840065-RM003-SM</v>
      </c>
      <c r="AD2342" s="181">
        <f>IF(B2342="NET","",IF(B2342="","",IFERROR(VLOOKUP(AC2342,EAN!$A:$B,2,FALSE),"MANGLER - MÅ OPPDATERE EAN-FANEN")))</f>
        <v>7048652713285</v>
      </c>
      <c r="AE2342" s="180">
        <f t="shared" si="123"/>
        <v>0</v>
      </c>
      <c r="AF2342" s="180">
        <f t="shared" si="124"/>
        <v>0</v>
      </c>
      <c r="AH2342" s="133" t="str">
        <f>IF(B2342="NET","",IFERROR(VLOOKUP(AD2342,'2) Order Form'!$W$9:$W$684,1,FALSE),"Ikke med I order form"))</f>
        <v>Ikke med I order form</v>
      </c>
    </row>
    <row r="2343" spans="1:34" x14ac:dyDescent="0.2">
      <c r="A2343">
        <v>840065</v>
      </c>
      <c r="B2343" t="s">
        <v>4467</v>
      </c>
      <c r="C2343" t="s">
        <v>4226</v>
      </c>
      <c r="D2343" t="s">
        <v>2613</v>
      </c>
      <c r="E2343" t="s">
        <v>2612</v>
      </c>
      <c r="F2343" t="s">
        <v>86</v>
      </c>
      <c r="G2343" t="s">
        <v>128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C2343" s="180" t="str">
        <f t="shared" si="125"/>
        <v>840065-RM003-ML</v>
      </c>
      <c r="AD2343" s="181">
        <f>IF(B2343="NET","",IF(B2343="","",IFERROR(VLOOKUP(AC2343,EAN!$A:$B,2,FALSE),"MANGLER - MÅ OPPDATERE EAN-FANEN")))</f>
        <v>7048652713278</v>
      </c>
      <c r="AE2343" s="180">
        <f t="shared" si="123"/>
        <v>0</v>
      </c>
      <c r="AF2343" s="180">
        <f t="shared" si="124"/>
        <v>0</v>
      </c>
      <c r="AH2343" s="133" t="str">
        <f>IF(B2343="NET","",IFERROR(VLOOKUP(AD2343,'2) Order Form'!$W$9:$W$684,1,FALSE),"Ikke med I order form"))</f>
        <v>Ikke med I order form</v>
      </c>
    </row>
    <row r="2344" spans="1:34" x14ac:dyDescent="0.2">
      <c r="A2344">
        <v>840065</v>
      </c>
      <c r="B2344" t="s">
        <v>4467</v>
      </c>
      <c r="C2344" t="s">
        <v>4226</v>
      </c>
      <c r="D2344" t="s">
        <v>2614</v>
      </c>
      <c r="E2344" t="s">
        <v>2612</v>
      </c>
      <c r="F2344" t="s">
        <v>87</v>
      </c>
      <c r="G2344" t="s">
        <v>128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C2344" s="180" t="str">
        <f t="shared" si="125"/>
        <v>840065-RM003-LXL</v>
      </c>
      <c r="AD2344" s="181">
        <f>IF(B2344="NET","",IF(B2344="","",IFERROR(VLOOKUP(AC2344,EAN!$A:$B,2,FALSE),"MANGLER - MÅ OPPDATERE EAN-FANEN")))</f>
        <v>7048652713261</v>
      </c>
      <c r="AE2344" s="180">
        <f t="shared" si="123"/>
        <v>0</v>
      </c>
      <c r="AF2344" s="180">
        <f t="shared" si="124"/>
        <v>0</v>
      </c>
      <c r="AH2344" s="133" t="str">
        <f>IF(B2344="NET","",IFERROR(VLOOKUP(AD2344,'2) Order Form'!$W$9:$W$684,1,FALSE),"Ikke med I order form"))</f>
        <v>Ikke med I order form</v>
      </c>
    </row>
    <row r="2345" spans="1:34" x14ac:dyDescent="0.2">
      <c r="A2345" s="155">
        <v>840066</v>
      </c>
      <c r="B2345" t="s">
        <v>292</v>
      </c>
      <c r="H2345" s="155">
        <v>202137</v>
      </c>
      <c r="I2345" s="155">
        <v>202137</v>
      </c>
      <c r="J2345" s="155">
        <v>202137</v>
      </c>
      <c r="K2345" s="155">
        <v>202137</v>
      </c>
      <c r="L2345" s="155">
        <v>202137</v>
      </c>
      <c r="M2345" s="155">
        <v>202137</v>
      </c>
      <c r="N2345" s="155">
        <v>202137</v>
      </c>
      <c r="O2345" s="155">
        <v>202137</v>
      </c>
      <c r="P2345" s="155">
        <v>202137</v>
      </c>
      <c r="Q2345" s="155">
        <v>202137</v>
      </c>
      <c r="R2345" s="155">
        <v>202137</v>
      </c>
      <c r="S2345" s="155">
        <v>202137</v>
      </c>
      <c r="T2345" s="155">
        <v>202137</v>
      </c>
      <c r="U2345" s="155">
        <v>202137</v>
      </c>
      <c r="V2345" s="155">
        <v>202137</v>
      </c>
      <c r="W2345" s="155">
        <v>202137</v>
      </c>
      <c r="X2345" s="155">
        <v>202137</v>
      </c>
      <c r="Y2345" s="155">
        <v>202137</v>
      </c>
      <c r="Z2345" s="155">
        <v>202137</v>
      </c>
      <c r="AA2345" s="155">
        <v>202137</v>
      </c>
      <c r="AC2345" s="180" t="str">
        <f t="shared" si="125"/>
        <v>840066-</v>
      </c>
      <c r="AD2345" s="181" t="str">
        <f>IF(B2345="NET","",IF(B2345="","",IFERROR(VLOOKUP(AC2345,EAN!$A:$B,2,FALSE),"MANGLER - MÅ OPPDATERE EAN-FANEN")))</f>
        <v/>
      </c>
      <c r="AE2345" s="180">
        <f t="shared" si="123"/>
        <v>202137</v>
      </c>
      <c r="AF2345" s="180">
        <f t="shared" si="124"/>
        <v>202137</v>
      </c>
      <c r="AH2345" s="133" t="str">
        <f>IF(B2345="NET","",IFERROR(VLOOKUP(AD2345,'2) Order Form'!$W$9:$W$684,1,FALSE),"Ikke med I order form"))</f>
        <v/>
      </c>
    </row>
    <row r="2346" spans="1:34" x14ac:dyDescent="0.2">
      <c r="A2346">
        <v>840066</v>
      </c>
      <c r="B2346" t="s">
        <v>4468</v>
      </c>
      <c r="C2346" t="s">
        <v>4226</v>
      </c>
      <c r="D2346" t="s">
        <v>293</v>
      </c>
      <c r="E2346" t="s">
        <v>284</v>
      </c>
      <c r="F2346" t="s">
        <v>85</v>
      </c>
      <c r="G2346" t="s">
        <v>128</v>
      </c>
      <c r="H2346">
        <v>68</v>
      </c>
      <c r="I2346">
        <v>68</v>
      </c>
      <c r="J2346">
        <v>68</v>
      </c>
      <c r="K2346">
        <v>68</v>
      </c>
      <c r="L2346">
        <v>68</v>
      </c>
      <c r="M2346">
        <v>68</v>
      </c>
      <c r="N2346">
        <v>68</v>
      </c>
      <c r="O2346">
        <v>68</v>
      </c>
      <c r="P2346">
        <v>68</v>
      </c>
      <c r="Q2346">
        <v>68</v>
      </c>
      <c r="R2346">
        <v>68</v>
      </c>
      <c r="S2346">
        <v>68</v>
      </c>
      <c r="T2346">
        <v>68</v>
      </c>
      <c r="U2346">
        <v>68</v>
      </c>
      <c r="V2346">
        <v>68</v>
      </c>
      <c r="W2346">
        <v>68</v>
      </c>
      <c r="X2346">
        <v>68</v>
      </c>
      <c r="Y2346">
        <v>68</v>
      </c>
      <c r="Z2346">
        <v>68</v>
      </c>
      <c r="AA2346">
        <v>68</v>
      </c>
      <c r="AC2346" s="180" t="str">
        <f t="shared" si="125"/>
        <v>840066-DTBLK-SM</v>
      </c>
      <c r="AD2346" s="181">
        <f>IF(B2346="NET","",IF(B2346="","",IFERROR(VLOOKUP(AC2346,EAN!$A:$B,2,FALSE),"MANGLER - MÅ OPPDATERE EAN-FANEN")))</f>
        <v>7048652186669</v>
      </c>
      <c r="AE2346" s="180">
        <f t="shared" si="123"/>
        <v>68</v>
      </c>
      <c r="AF2346" s="180">
        <f t="shared" si="124"/>
        <v>68</v>
      </c>
      <c r="AH2346" s="133" t="str">
        <f>IF(B2346="NET","",IFERROR(VLOOKUP(AD2346,'2) Order Form'!$W$9:$W$684,1,FALSE),"Ikke med I order form"))</f>
        <v>Ikke med I order form</v>
      </c>
    </row>
    <row r="2347" spans="1:34" x14ac:dyDescent="0.2">
      <c r="A2347">
        <v>840066</v>
      </c>
      <c r="B2347" t="s">
        <v>4468</v>
      </c>
      <c r="C2347" t="s">
        <v>4226</v>
      </c>
      <c r="D2347" t="s">
        <v>294</v>
      </c>
      <c r="E2347" t="s">
        <v>284</v>
      </c>
      <c r="F2347" t="s">
        <v>86</v>
      </c>
      <c r="G2347" t="s">
        <v>128</v>
      </c>
      <c r="H2347">
        <v>42</v>
      </c>
      <c r="I2347">
        <v>42</v>
      </c>
      <c r="J2347">
        <v>42</v>
      </c>
      <c r="K2347">
        <v>42</v>
      </c>
      <c r="L2347">
        <v>42</v>
      </c>
      <c r="M2347">
        <v>42</v>
      </c>
      <c r="N2347">
        <v>42</v>
      </c>
      <c r="O2347">
        <v>42</v>
      </c>
      <c r="P2347">
        <v>42</v>
      </c>
      <c r="Q2347">
        <v>42</v>
      </c>
      <c r="R2347">
        <v>42</v>
      </c>
      <c r="S2347">
        <v>42</v>
      </c>
      <c r="T2347">
        <v>42</v>
      </c>
      <c r="U2347">
        <v>42</v>
      </c>
      <c r="V2347">
        <v>42</v>
      </c>
      <c r="W2347">
        <v>42</v>
      </c>
      <c r="X2347">
        <v>42</v>
      </c>
      <c r="Y2347">
        <v>42</v>
      </c>
      <c r="Z2347">
        <v>42</v>
      </c>
      <c r="AA2347">
        <v>42</v>
      </c>
      <c r="AC2347" s="180" t="str">
        <f t="shared" si="125"/>
        <v>840066-DTBLK-ML</v>
      </c>
      <c r="AD2347" s="181">
        <f>IF(B2347="NET","",IF(B2347="","",IFERROR(VLOOKUP(AC2347,EAN!$A:$B,2,FALSE),"MANGLER - MÅ OPPDATERE EAN-FANEN")))</f>
        <v>7048652186652</v>
      </c>
      <c r="AE2347" s="180">
        <f t="shared" si="123"/>
        <v>42</v>
      </c>
      <c r="AF2347" s="180">
        <f t="shared" si="124"/>
        <v>42</v>
      </c>
      <c r="AH2347" s="133" t="str">
        <f>IF(B2347="NET","",IFERROR(VLOOKUP(AD2347,'2) Order Form'!$W$9:$W$684,1,FALSE),"Ikke med I order form"))</f>
        <v>Ikke med I order form</v>
      </c>
    </row>
    <row r="2348" spans="1:34" x14ac:dyDescent="0.2">
      <c r="A2348">
        <v>840066</v>
      </c>
      <c r="B2348" t="s">
        <v>4468</v>
      </c>
      <c r="C2348" t="s">
        <v>4226</v>
      </c>
      <c r="D2348" t="s">
        <v>295</v>
      </c>
      <c r="E2348" t="s">
        <v>284</v>
      </c>
      <c r="F2348" t="s">
        <v>87</v>
      </c>
      <c r="G2348" t="s">
        <v>128</v>
      </c>
      <c r="H2348">
        <v>28</v>
      </c>
      <c r="I2348">
        <v>28</v>
      </c>
      <c r="J2348">
        <v>28</v>
      </c>
      <c r="K2348">
        <v>28</v>
      </c>
      <c r="L2348">
        <v>28</v>
      </c>
      <c r="M2348">
        <v>28</v>
      </c>
      <c r="N2348">
        <v>28</v>
      </c>
      <c r="O2348">
        <v>28</v>
      </c>
      <c r="P2348">
        <v>28</v>
      </c>
      <c r="Q2348">
        <v>28</v>
      </c>
      <c r="R2348">
        <v>28</v>
      </c>
      <c r="S2348">
        <v>28</v>
      </c>
      <c r="T2348">
        <v>28</v>
      </c>
      <c r="U2348">
        <v>28</v>
      </c>
      <c r="V2348">
        <v>28</v>
      </c>
      <c r="W2348">
        <v>28</v>
      </c>
      <c r="X2348">
        <v>28</v>
      </c>
      <c r="Y2348">
        <v>28</v>
      </c>
      <c r="Z2348">
        <v>28</v>
      </c>
      <c r="AA2348">
        <v>28</v>
      </c>
      <c r="AC2348" s="180" t="str">
        <f t="shared" si="125"/>
        <v>840066-DTBLK-LXL</v>
      </c>
      <c r="AD2348" s="181">
        <f>IF(B2348="NET","",IF(B2348="","",IFERROR(VLOOKUP(AC2348,EAN!$A:$B,2,FALSE),"MANGLER - MÅ OPPDATERE EAN-FANEN")))</f>
        <v>7048652186645</v>
      </c>
      <c r="AE2348" s="180">
        <f t="shared" si="123"/>
        <v>28</v>
      </c>
      <c r="AF2348" s="180">
        <f t="shared" si="124"/>
        <v>28</v>
      </c>
      <c r="AH2348" s="133" t="str">
        <f>IF(B2348="NET","",IFERROR(VLOOKUP(AD2348,'2) Order Form'!$W$9:$W$684,1,FALSE),"Ikke med I order form"))</f>
        <v>Ikke med I order form</v>
      </c>
    </row>
    <row r="2349" spans="1:34" x14ac:dyDescent="0.2">
      <c r="A2349">
        <v>840066</v>
      </c>
      <c r="B2349" t="s">
        <v>4468</v>
      </c>
      <c r="C2349" t="s">
        <v>4226</v>
      </c>
      <c r="D2349" t="s">
        <v>300</v>
      </c>
      <c r="E2349" t="s">
        <v>285</v>
      </c>
      <c r="F2349" t="s">
        <v>85</v>
      </c>
      <c r="G2349" t="s">
        <v>128</v>
      </c>
      <c r="H2349">
        <v>36</v>
      </c>
      <c r="I2349">
        <v>36</v>
      </c>
      <c r="J2349">
        <v>36</v>
      </c>
      <c r="K2349">
        <v>36</v>
      </c>
      <c r="L2349">
        <v>36</v>
      </c>
      <c r="M2349">
        <v>36</v>
      </c>
      <c r="N2349">
        <v>36</v>
      </c>
      <c r="O2349">
        <v>36</v>
      </c>
      <c r="P2349">
        <v>36</v>
      </c>
      <c r="Q2349">
        <v>36</v>
      </c>
      <c r="R2349">
        <v>36</v>
      </c>
      <c r="S2349">
        <v>36</v>
      </c>
      <c r="T2349">
        <v>36</v>
      </c>
      <c r="U2349">
        <v>36</v>
      </c>
      <c r="V2349">
        <v>36</v>
      </c>
      <c r="W2349">
        <v>36</v>
      </c>
      <c r="X2349">
        <v>36</v>
      </c>
      <c r="Y2349">
        <v>36</v>
      </c>
      <c r="Z2349">
        <v>36</v>
      </c>
      <c r="AA2349">
        <v>36</v>
      </c>
      <c r="AC2349" s="180" t="str">
        <f t="shared" si="125"/>
        <v>840066-GSWHT-SM</v>
      </c>
      <c r="AD2349" s="181">
        <f>IF(B2349="NET","",IF(B2349="","",IFERROR(VLOOKUP(AC2349,EAN!$A:$B,2,FALSE),"MANGLER - MÅ OPPDATERE EAN-FANEN")))</f>
        <v>7048652186690</v>
      </c>
      <c r="AE2349" s="180">
        <f t="shared" si="123"/>
        <v>36</v>
      </c>
      <c r="AF2349" s="180">
        <f t="shared" si="124"/>
        <v>36</v>
      </c>
      <c r="AH2349" s="133" t="str">
        <f>IF(B2349="NET","",IFERROR(VLOOKUP(AD2349,'2) Order Form'!$W$9:$W$684,1,FALSE),"Ikke med I order form"))</f>
        <v>Ikke med I order form</v>
      </c>
    </row>
    <row r="2350" spans="1:34" x14ac:dyDescent="0.2">
      <c r="A2350">
        <v>840066</v>
      </c>
      <c r="B2350" t="s">
        <v>4468</v>
      </c>
      <c r="C2350" t="s">
        <v>4226</v>
      </c>
      <c r="D2350" t="s">
        <v>301</v>
      </c>
      <c r="E2350" t="s">
        <v>285</v>
      </c>
      <c r="F2350" t="s">
        <v>86</v>
      </c>
      <c r="G2350" t="s">
        <v>128</v>
      </c>
      <c r="H2350">
        <v>32</v>
      </c>
      <c r="I2350">
        <v>32</v>
      </c>
      <c r="J2350">
        <v>32</v>
      </c>
      <c r="K2350">
        <v>32</v>
      </c>
      <c r="L2350">
        <v>32</v>
      </c>
      <c r="M2350">
        <v>32</v>
      </c>
      <c r="N2350">
        <v>32</v>
      </c>
      <c r="O2350">
        <v>32</v>
      </c>
      <c r="P2350">
        <v>32</v>
      </c>
      <c r="Q2350">
        <v>32</v>
      </c>
      <c r="R2350">
        <v>32</v>
      </c>
      <c r="S2350">
        <v>32</v>
      </c>
      <c r="T2350">
        <v>32</v>
      </c>
      <c r="U2350">
        <v>32</v>
      </c>
      <c r="V2350">
        <v>32</v>
      </c>
      <c r="W2350">
        <v>32</v>
      </c>
      <c r="X2350">
        <v>32</v>
      </c>
      <c r="Y2350">
        <v>32</v>
      </c>
      <c r="Z2350">
        <v>32</v>
      </c>
      <c r="AA2350">
        <v>32</v>
      </c>
      <c r="AC2350" s="180" t="str">
        <f t="shared" si="125"/>
        <v>840066-GSWHT-ML</v>
      </c>
      <c r="AD2350" s="181">
        <f>IF(B2350="NET","",IF(B2350="","",IFERROR(VLOOKUP(AC2350,EAN!$A:$B,2,FALSE),"MANGLER - MÅ OPPDATERE EAN-FANEN")))</f>
        <v>7048652186683</v>
      </c>
      <c r="AE2350" s="180">
        <f t="shared" si="123"/>
        <v>32</v>
      </c>
      <c r="AF2350" s="180">
        <f t="shared" si="124"/>
        <v>32</v>
      </c>
      <c r="AH2350" s="133" t="str">
        <f>IF(B2350="NET","",IFERROR(VLOOKUP(AD2350,'2) Order Form'!$W$9:$W$684,1,FALSE),"Ikke med I order form"))</f>
        <v>Ikke med I order form</v>
      </c>
    </row>
    <row r="2351" spans="1:34" x14ac:dyDescent="0.2">
      <c r="A2351">
        <v>840066</v>
      </c>
      <c r="B2351" t="s">
        <v>4468</v>
      </c>
      <c r="C2351" t="s">
        <v>4226</v>
      </c>
      <c r="D2351" t="s">
        <v>302</v>
      </c>
      <c r="E2351" t="s">
        <v>285</v>
      </c>
      <c r="F2351" t="s">
        <v>87</v>
      </c>
      <c r="G2351" t="s">
        <v>128</v>
      </c>
      <c r="H2351">
        <v>109</v>
      </c>
      <c r="I2351">
        <v>109</v>
      </c>
      <c r="J2351">
        <v>109</v>
      </c>
      <c r="K2351">
        <v>109</v>
      </c>
      <c r="L2351">
        <v>109</v>
      </c>
      <c r="M2351">
        <v>109</v>
      </c>
      <c r="N2351">
        <v>109</v>
      </c>
      <c r="O2351">
        <v>109</v>
      </c>
      <c r="P2351">
        <v>109</v>
      </c>
      <c r="Q2351">
        <v>109</v>
      </c>
      <c r="R2351">
        <v>109</v>
      </c>
      <c r="S2351">
        <v>109</v>
      </c>
      <c r="T2351">
        <v>109</v>
      </c>
      <c r="U2351">
        <v>109</v>
      </c>
      <c r="V2351">
        <v>109</v>
      </c>
      <c r="W2351">
        <v>109</v>
      </c>
      <c r="X2351">
        <v>109</v>
      </c>
      <c r="Y2351">
        <v>109</v>
      </c>
      <c r="Z2351">
        <v>109</v>
      </c>
      <c r="AA2351">
        <v>109</v>
      </c>
      <c r="AC2351" s="180" t="str">
        <f t="shared" si="125"/>
        <v>840066-GSWHT-LXL</v>
      </c>
      <c r="AD2351" s="181">
        <f>IF(B2351="NET","",IF(B2351="","",IFERROR(VLOOKUP(AC2351,EAN!$A:$B,2,FALSE),"MANGLER - MÅ OPPDATERE EAN-FANEN")))</f>
        <v>7048652186676</v>
      </c>
      <c r="AE2351" s="180">
        <f t="shared" si="123"/>
        <v>109</v>
      </c>
      <c r="AF2351" s="180">
        <f t="shared" si="124"/>
        <v>109</v>
      </c>
      <c r="AH2351" s="133" t="str">
        <f>IF(B2351="NET","",IFERROR(VLOOKUP(AD2351,'2) Order Form'!$W$9:$W$684,1,FALSE),"Ikke med I order form"))</f>
        <v>Ikke med I order form</v>
      </c>
    </row>
    <row r="2352" spans="1:34" x14ac:dyDescent="0.2">
      <c r="A2352" s="155">
        <v>840069</v>
      </c>
      <c r="B2352" t="s">
        <v>292</v>
      </c>
      <c r="H2352" s="155">
        <v>202137</v>
      </c>
      <c r="I2352" s="155">
        <v>202137</v>
      </c>
      <c r="J2352" s="155">
        <v>202137</v>
      </c>
      <c r="K2352" s="155">
        <v>202137</v>
      </c>
      <c r="L2352" s="155">
        <v>202137</v>
      </c>
      <c r="M2352" s="155">
        <v>202137</v>
      </c>
      <c r="N2352" s="155">
        <v>202137</v>
      </c>
      <c r="O2352" s="155">
        <v>202137</v>
      </c>
      <c r="P2352" s="155">
        <v>202137</v>
      </c>
      <c r="Q2352" s="155">
        <v>202137</v>
      </c>
      <c r="R2352" s="155">
        <v>202137</v>
      </c>
      <c r="S2352" s="155">
        <v>202137</v>
      </c>
      <c r="T2352" s="155">
        <v>202137</v>
      </c>
      <c r="U2352" s="155">
        <v>202137</v>
      </c>
      <c r="V2352" s="155">
        <v>202137</v>
      </c>
      <c r="W2352" s="155">
        <v>202137</v>
      </c>
      <c r="X2352" s="155">
        <v>202137</v>
      </c>
      <c r="Y2352" s="155">
        <v>202137</v>
      </c>
      <c r="Z2352" s="155">
        <v>202137</v>
      </c>
      <c r="AA2352" s="155">
        <v>202137</v>
      </c>
      <c r="AC2352" s="180" t="str">
        <f t="shared" si="125"/>
        <v>840069-</v>
      </c>
      <c r="AD2352" s="181" t="str">
        <f>IF(B2352="NET","",IF(B2352="","",IFERROR(VLOOKUP(AC2352,EAN!$A:$B,2,FALSE),"MANGLER - MÅ OPPDATERE EAN-FANEN")))</f>
        <v/>
      </c>
      <c r="AE2352" s="180">
        <f t="shared" si="123"/>
        <v>202137</v>
      </c>
      <c r="AF2352" s="180">
        <f t="shared" si="124"/>
        <v>202137</v>
      </c>
      <c r="AH2352" s="133" t="str">
        <f>IF(B2352="NET","",IFERROR(VLOOKUP(AD2352,'2) Order Form'!$W$9:$W$684,1,FALSE),"Ikke med I order form"))</f>
        <v/>
      </c>
    </row>
    <row r="2353" spans="1:34" x14ac:dyDescent="0.2">
      <c r="A2353">
        <v>840069</v>
      </c>
      <c r="B2353" t="s">
        <v>4469</v>
      </c>
      <c r="C2353" t="s">
        <v>4226</v>
      </c>
      <c r="D2353" t="s">
        <v>182</v>
      </c>
      <c r="E2353" t="s">
        <v>89</v>
      </c>
      <c r="F2353" t="s">
        <v>85</v>
      </c>
      <c r="G2353" t="s">
        <v>128</v>
      </c>
      <c r="H2353">
        <v>4</v>
      </c>
      <c r="I2353">
        <v>4</v>
      </c>
      <c r="J2353">
        <v>4</v>
      </c>
      <c r="K2353">
        <v>4</v>
      </c>
      <c r="L2353">
        <v>4</v>
      </c>
      <c r="M2353">
        <v>4</v>
      </c>
      <c r="N2353">
        <v>4</v>
      </c>
      <c r="O2353">
        <v>4</v>
      </c>
      <c r="P2353">
        <v>4</v>
      </c>
      <c r="Q2353">
        <v>4</v>
      </c>
      <c r="R2353">
        <v>4</v>
      </c>
      <c r="S2353">
        <v>4</v>
      </c>
      <c r="T2353">
        <v>4</v>
      </c>
      <c r="U2353">
        <v>4</v>
      </c>
      <c r="V2353">
        <v>4</v>
      </c>
      <c r="W2353">
        <v>4</v>
      </c>
      <c r="X2353">
        <v>4</v>
      </c>
      <c r="Y2353">
        <v>4</v>
      </c>
      <c r="Z2353">
        <v>4</v>
      </c>
      <c r="AA2353">
        <v>4</v>
      </c>
      <c r="AC2353" s="180" t="str">
        <f t="shared" si="125"/>
        <v>840069-MBLCK-SM</v>
      </c>
      <c r="AD2353" s="181">
        <f>IF(B2353="NET","",IF(B2353="","",IFERROR(VLOOKUP(AC2353,EAN!$A:$B,2,FALSE),"MANGLER - MÅ OPPDATERE EAN-FANEN")))</f>
        <v>7048652185891</v>
      </c>
      <c r="AE2353" s="180">
        <f t="shared" si="123"/>
        <v>4</v>
      </c>
      <c r="AF2353" s="180">
        <f t="shared" si="124"/>
        <v>4</v>
      </c>
      <c r="AH2353" s="133" t="str">
        <f>IF(B2353="NET","",IFERROR(VLOOKUP(AD2353,'2) Order Form'!$W$9:$W$684,1,FALSE),"Ikke med I order form"))</f>
        <v>Ikke med I order form</v>
      </c>
    </row>
    <row r="2354" spans="1:34" x14ac:dyDescent="0.2">
      <c r="A2354">
        <v>840069</v>
      </c>
      <c r="B2354" t="s">
        <v>4469</v>
      </c>
      <c r="C2354" t="s">
        <v>4226</v>
      </c>
      <c r="D2354" t="s">
        <v>183</v>
      </c>
      <c r="E2354" t="s">
        <v>89</v>
      </c>
      <c r="F2354" t="s">
        <v>86</v>
      </c>
      <c r="G2354" t="s">
        <v>128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C2354" s="180" t="str">
        <f t="shared" si="125"/>
        <v>840069-MBLCK-ML</v>
      </c>
      <c r="AD2354" s="181">
        <f>IF(B2354="NET","",IF(B2354="","",IFERROR(VLOOKUP(AC2354,EAN!$A:$B,2,FALSE),"MANGLER - MÅ OPPDATERE EAN-FANEN")))</f>
        <v>7048652185884</v>
      </c>
      <c r="AE2354" s="180">
        <f t="shared" si="123"/>
        <v>0</v>
      </c>
      <c r="AF2354" s="180">
        <f t="shared" si="124"/>
        <v>0</v>
      </c>
      <c r="AH2354" s="133" t="str">
        <f>IF(B2354="NET","",IFERROR(VLOOKUP(AD2354,'2) Order Form'!$W$9:$W$684,1,FALSE),"Ikke med I order form"))</f>
        <v>Ikke med I order form</v>
      </c>
    </row>
    <row r="2355" spans="1:34" x14ac:dyDescent="0.2">
      <c r="A2355">
        <v>840069</v>
      </c>
      <c r="B2355" t="s">
        <v>4469</v>
      </c>
      <c r="C2355" t="s">
        <v>4226</v>
      </c>
      <c r="D2355" t="s">
        <v>184</v>
      </c>
      <c r="E2355" t="s">
        <v>89</v>
      </c>
      <c r="F2355" t="s">
        <v>87</v>
      </c>
      <c r="G2355" t="s">
        <v>128</v>
      </c>
      <c r="H2355">
        <v>4</v>
      </c>
      <c r="I2355">
        <v>4</v>
      </c>
      <c r="J2355">
        <v>4</v>
      </c>
      <c r="K2355">
        <v>4</v>
      </c>
      <c r="L2355">
        <v>4</v>
      </c>
      <c r="M2355">
        <v>4</v>
      </c>
      <c r="N2355">
        <v>4</v>
      </c>
      <c r="O2355">
        <v>4</v>
      </c>
      <c r="P2355">
        <v>4</v>
      </c>
      <c r="Q2355">
        <v>4</v>
      </c>
      <c r="R2355">
        <v>4</v>
      </c>
      <c r="S2355">
        <v>4</v>
      </c>
      <c r="T2355">
        <v>4</v>
      </c>
      <c r="U2355">
        <v>4</v>
      </c>
      <c r="V2355">
        <v>4</v>
      </c>
      <c r="W2355">
        <v>4</v>
      </c>
      <c r="X2355">
        <v>4</v>
      </c>
      <c r="Y2355">
        <v>4</v>
      </c>
      <c r="Z2355">
        <v>4</v>
      </c>
      <c r="AA2355">
        <v>4</v>
      </c>
      <c r="AC2355" s="180" t="str">
        <f t="shared" si="125"/>
        <v>840069-MBLCK-LXL</v>
      </c>
      <c r="AD2355" s="181">
        <f>IF(B2355="NET","",IF(B2355="","",IFERROR(VLOOKUP(AC2355,EAN!$A:$B,2,FALSE),"MANGLER - MÅ OPPDATERE EAN-FANEN")))</f>
        <v>7048652185877</v>
      </c>
      <c r="AE2355" s="180">
        <f t="shared" si="123"/>
        <v>4</v>
      </c>
      <c r="AF2355" s="180">
        <f t="shared" si="124"/>
        <v>4</v>
      </c>
      <c r="AH2355" s="133" t="str">
        <f>IF(B2355="NET","",IFERROR(VLOOKUP(AD2355,'2) Order Form'!$W$9:$W$684,1,FALSE),"Ikke med I order form"))</f>
        <v>Ikke med I order form</v>
      </c>
    </row>
    <row r="2356" spans="1:34" x14ac:dyDescent="0.2">
      <c r="A2356">
        <v>840069</v>
      </c>
      <c r="B2356" t="s">
        <v>4469</v>
      </c>
      <c r="C2356" t="s">
        <v>4226</v>
      </c>
      <c r="D2356" t="s">
        <v>2408</v>
      </c>
      <c r="E2356" t="s">
        <v>2409</v>
      </c>
      <c r="F2356" t="s">
        <v>85</v>
      </c>
      <c r="G2356" t="s">
        <v>401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C2356" s="180" t="str">
        <f t="shared" si="125"/>
        <v>840069-MHGRN-SM</v>
      </c>
      <c r="AD2356" s="181">
        <f>IF(B2356="NET","",IF(B2356="","",IFERROR(VLOOKUP(AC2356,EAN!$A:$B,2,FALSE),"MANGLER - MÅ OPPDATERE EAN-FANEN")))</f>
        <v>7048652605450</v>
      </c>
      <c r="AE2356" s="180">
        <f t="shared" si="123"/>
        <v>0</v>
      </c>
      <c r="AF2356" s="180">
        <f t="shared" si="124"/>
        <v>0</v>
      </c>
      <c r="AH2356" s="133" t="str">
        <f>IF(B2356="NET","",IFERROR(VLOOKUP(AD2356,'2) Order Form'!$W$9:$W$684,1,FALSE),"Ikke med I order form"))</f>
        <v>Ikke med I order form</v>
      </c>
    </row>
    <row r="2357" spans="1:34" x14ac:dyDescent="0.2">
      <c r="A2357">
        <v>840069</v>
      </c>
      <c r="B2357" t="s">
        <v>4469</v>
      </c>
      <c r="C2357" t="s">
        <v>4226</v>
      </c>
      <c r="D2357" t="s">
        <v>2410</v>
      </c>
      <c r="E2357" t="s">
        <v>2409</v>
      </c>
      <c r="F2357" t="s">
        <v>86</v>
      </c>
      <c r="G2357" t="s">
        <v>401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C2357" s="180" t="str">
        <f t="shared" si="125"/>
        <v>840069-MHGRN-ML</v>
      </c>
      <c r="AD2357" s="181">
        <f>IF(B2357="NET","",IF(B2357="","",IFERROR(VLOOKUP(AC2357,EAN!$A:$B,2,FALSE),"MANGLER - MÅ OPPDATERE EAN-FANEN")))</f>
        <v>7048652605443</v>
      </c>
      <c r="AE2357" s="180">
        <f t="shared" si="123"/>
        <v>0</v>
      </c>
      <c r="AF2357" s="180">
        <f t="shared" si="124"/>
        <v>0</v>
      </c>
      <c r="AH2357" s="133" t="str">
        <f>IF(B2357="NET","",IFERROR(VLOOKUP(AD2357,'2) Order Form'!$W$9:$W$684,1,FALSE),"Ikke med I order form"))</f>
        <v>Ikke med I order form</v>
      </c>
    </row>
    <row r="2358" spans="1:34" x14ac:dyDescent="0.2">
      <c r="A2358">
        <v>840069</v>
      </c>
      <c r="B2358" t="s">
        <v>4469</v>
      </c>
      <c r="C2358" t="s">
        <v>4226</v>
      </c>
      <c r="D2358" t="s">
        <v>2411</v>
      </c>
      <c r="E2358" t="s">
        <v>2409</v>
      </c>
      <c r="F2358" t="s">
        <v>87</v>
      </c>
      <c r="G2358" t="s">
        <v>401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C2358" s="180" t="str">
        <f t="shared" si="125"/>
        <v>840069-MHGRN-LXL</v>
      </c>
      <c r="AD2358" s="181">
        <f>IF(B2358="NET","",IF(B2358="","",IFERROR(VLOOKUP(AC2358,EAN!$A:$B,2,FALSE),"MANGLER - MÅ OPPDATERE EAN-FANEN")))</f>
        <v>7048652605436</v>
      </c>
      <c r="AE2358" s="180">
        <f t="shared" si="123"/>
        <v>0</v>
      </c>
      <c r="AF2358" s="180">
        <f t="shared" si="124"/>
        <v>0</v>
      </c>
      <c r="AH2358" s="133" t="str">
        <f>IF(B2358="NET","",IFERROR(VLOOKUP(AD2358,'2) Order Form'!$W$9:$W$684,1,FALSE),"Ikke med I order form"))</f>
        <v>Ikke med I order form</v>
      </c>
    </row>
    <row r="2359" spans="1:34" x14ac:dyDescent="0.2">
      <c r="A2359">
        <v>840069</v>
      </c>
      <c r="B2359" t="s">
        <v>4469</v>
      </c>
      <c r="C2359" t="s">
        <v>4226</v>
      </c>
      <c r="D2359" t="s">
        <v>2485</v>
      </c>
      <c r="E2359" t="s">
        <v>2486</v>
      </c>
      <c r="F2359" t="s">
        <v>85</v>
      </c>
      <c r="G2359" t="s">
        <v>128</v>
      </c>
      <c r="H2359">
        <v>4</v>
      </c>
      <c r="I2359">
        <v>4</v>
      </c>
      <c r="J2359">
        <v>4</v>
      </c>
      <c r="K2359">
        <v>4</v>
      </c>
      <c r="L2359">
        <v>4</v>
      </c>
      <c r="M2359">
        <v>4</v>
      </c>
      <c r="N2359">
        <v>4</v>
      </c>
      <c r="O2359">
        <v>4</v>
      </c>
      <c r="P2359">
        <v>4</v>
      </c>
      <c r="Q2359">
        <v>4</v>
      </c>
      <c r="R2359">
        <v>4</v>
      </c>
      <c r="S2359">
        <v>4</v>
      </c>
      <c r="T2359">
        <v>4</v>
      </c>
      <c r="U2359">
        <v>4</v>
      </c>
      <c r="V2359">
        <v>4</v>
      </c>
      <c r="W2359">
        <v>4</v>
      </c>
      <c r="X2359">
        <v>4</v>
      </c>
      <c r="Y2359">
        <v>4</v>
      </c>
      <c r="Z2359">
        <v>4</v>
      </c>
      <c r="AA2359">
        <v>4</v>
      </c>
      <c r="AC2359" s="180" t="str">
        <f t="shared" si="125"/>
        <v>840069-SNWHT-SM</v>
      </c>
      <c r="AD2359" s="181">
        <f>IF(B2359="NET","",IF(B2359="","",IFERROR(VLOOKUP(AC2359,EAN!$A:$B,2,FALSE),"MANGLER - MÅ OPPDATERE EAN-FANEN")))</f>
        <v>7048652185921</v>
      </c>
      <c r="AE2359" s="180">
        <f t="shared" si="123"/>
        <v>4</v>
      </c>
      <c r="AF2359" s="180">
        <f t="shared" si="124"/>
        <v>4</v>
      </c>
      <c r="AH2359" s="133" t="str">
        <f>IF(B2359="NET","",IFERROR(VLOOKUP(AD2359,'2) Order Form'!$W$9:$W$684,1,FALSE),"Ikke med I order form"))</f>
        <v>Ikke med I order form</v>
      </c>
    </row>
    <row r="2360" spans="1:34" x14ac:dyDescent="0.2">
      <c r="A2360">
        <v>840069</v>
      </c>
      <c r="B2360" t="s">
        <v>4469</v>
      </c>
      <c r="C2360" t="s">
        <v>4226</v>
      </c>
      <c r="D2360" t="s">
        <v>2487</v>
      </c>
      <c r="E2360" t="s">
        <v>2486</v>
      </c>
      <c r="F2360" t="s">
        <v>86</v>
      </c>
      <c r="G2360" t="s">
        <v>128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C2360" s="180" t="str">
        <f t="shared" si="125"/>
        <v>840069-SNWHT-ML</v>
      </c>
      <c r="AD2360" s="181">
        <f>IF(B2360="NET","",IF(B2360="","",IFERROR(VLOOKUP(AC2360,EAN!$A:$B,2,FALSE),"MANGLER - MÅ OPPDATERE EAN-FANEN")))</f>
        <v>7048652185914</v>
      </c>
      <c r="AE2360" s="180">
        <f t="shared" si="123"/>
        <v>0</v>
      </c>
      <c r="AF2360" s="180">
        <f t="shared" si="124"/>
        <v>0</v>
      </c>
      <c r="AH2360" s="133" t="str">
        <f>IF(B2360="NET","",IFERROR(VLOOKUP(AD2360,'2) Order Form'!$W$9:$W$684,1,FALSE),"Ikke med I order form"))</f>
        <v>Ikke med I order form</v>
      </c>
    </row>
    <row r="2361" spans="1:34" x14ac:dyDescent="0.2">
      <c r="A2361">
        <v>840069</v>
      </c>
      <c r="B2361" t="s">
        <v>4469</v>
      </c>
      <c r="C2361" t="s">
        <v>4226</v>
      </c>
      <c r="D2361" t="s">
        <v>2488</v>
      </c>
      <c r="E2361" t="s">
        <v>2486</v>
      </c>
      <c r="F2361" t="s">
        <v>87</v>
      </c>
      <c r="G2361" t="s">
        <v>128</v>
      </c>
      <c r="H2361">
        <v>4</v>
      </c>
      <c r="I2361">
        <v>4</v>
      </c>
      <c r="J2361">
        <v>4</v>
      </c>
      <c r="K2361">
        <v>4</v>
      </c>
      <c r="L2361">
        <v>4</v>
      </c>
      <c r="M2361">
        <v>4</v>
      </c>
      <c r="N2361">
        <v>4</v>
      </c>
      <c r="O2361">
        <v>4</v>
      </c>
      <c r="P2361">
        <v>4</v>
      </c>
      <c r="Q2361">
        <v>4</v>
      </c>
      <c r="R2361">
        <v>4</v>
      </c>
      <c r="S2361">
        <v>4</v>
      </c>
      <c r="T2361">
        <v>4</v>
      </c>
      <c r="U2361">
        <v>4</v>
      </c>
      <c r="V2361">
        <v>4</v>
      </c>
      <c r="W2361">
        <v>4</v>
      </c>
      <c r="X2361">
        <v>4</v>
      </c>
      <c r="Y2361">
        <v>4</v>
      </c>
      <c r="Z2361">
        <v>4</v>
      </c>
      <c r="AA2361">
        <v>4</v>
      </c>
      <c r="AC2361" s="180" t="str">
        <f t="shared" si="125"/>
        <v>840069-SNWHT-LXL</v>
      </c>
      <c r="AD2361" s="181">
        <f>IF(B2361="NET","",IF(B2361="","",IFERROR(VLOOKUP(AC2361,EAN!$A:$B,2,FALSE),"MANGLER - MÅ OPPDATERE EAN-FANEN")))</f>
        <v>7048652185907</v>
      </c>
      <c r="AE2361" s="180">
        <f t="shared" si="123"/>
        <v>4</v>
      </c>
      <c r="AF2361" s="180">
        <f t="shared" si="124"/>
        <v>4</v>
      </c>
      <c r="AH2361" s="133" t="str">
        <f>IF(B2361="NET","",IFERROR(VLOOKUP(AD2361,'2) Order Form'!$W$9:$W$684,1,FALSE),"Ikke med I order form"))</f>
        <v>Ikke med I order form</v>
      </c>
    </row>
    <row r="2362" spans="1:34" x14ac:dyDescent="0.2">
      <c r="A2362" s="155">
        <v>840080</v>
      </c>
      <c r="B2362" t="s">
        <v>292</v>
      </c>
      <c r="H2362" s="155">
        <v>202137</v>
      </c>
      <c r="I2362" s="155">
        <v>202137</v>
      </c>
      <c r="J2362" s="155">
        <v>202137</v>
      </c>
      <c r="K2362" s="155">
        <v>202137</v>
      </c>
      <c r="L2362" s="155">
        <v>202137</v>
      </c>
      <c r="M2362" s="155">
        <v>202137</v>
      </c>
      <c r="N2362" s="155">
        <v>202137</v>
      </c>
      <c r="O2362" s="155">
        <v>202137</v>
      </c>
      <c r="P2362" s="155">
        <v>202137</v>
      </c>
      <c r="Q2362" s="155">
        <v>202137</v>
      </c>
      <c r="R2362" s="155">
        <v>202137</v>
      </c>
      <c r="S2362" s="155">
        <v>202137</v>
      </c>
      <c r="T2362" s="155">
        <v>202137</v>
      </c>
      <c r="U2362" s="155">
        <v>202137</v>
      </c>
      <c r="V2362" s="155">
        <v>202137</v>
      </c>
      <c r="W2362" s="155">
        <v>202137</v>
      </c>
      <c r="X2362" s="155">
        <v>202137</v>
      </c>
      <c r="Y2362" s="155">
        <v>202137</v>
      </c>
      <c r="Z2362" s="155">
        <v>202137</v>
      </c>
      <c r="AA2362" s="155">
        <v>202137</v>
      </c>
      <c r="AC2362" s="180" t="str">
        <f t="shared" si="125"/>
        <v>840080-</v>
      </c>
      <c r="AD2362" s="181" t="str">
        <f>IF(B2362="NET","",IF(B2362="","",IFERROR(VLOOKUP(AC2362,EAN!$A:$B,2,FALSE),"MANGLER - MÅ OPPDATERE EAN-FANEN")))</f>
        <v/>
      </c>
      <c r="AE2362" s="180">
        <f t="shared" si="123"/>
        <v>202137</v>
      </c>
      <c r="AF2362" s="180">
        <f t="shared" si="124"/>
        <v>202137</v>
      </c>
      <c r="AH2362" s="133" t="str">
        <f>IF(B2362="NET","",IFERROR(VLOOKUP(AD2362,'2) Order Form'!$W$9:$W$684,1,FALSE),"Ikke med I order form"))</f>
        <v/>
      </c>
    </row>
    <row r="2363" spans="1:34" x14ac:dyDescent="0.2">
      <c r="A2363">
        <v>840080</v>
      </c>
      <c r="B2363" t="s">
        <v>2615</v>
      </c>
      <c r="C2363" t="s">
        <v>4226</v>
      </c>
      <c r="D2363" t="s">
        <v>293</v>
      </c>
      <c r="E2363" t="s">
        <v>284</v>
      </c>
      <c r="F2363" t="s">
        <v>85</v>
      </c>
      <c r="G2363" t="s">
        <v>128</v>
      </c>
      <c r="H2363">
        <v>18</v>
      </c>
      <c r="I2363">
        <v>18</v>
      </c>
      <c r="J2363">
        <v>18</v>
      </c>
      <c r="K2363">
        <v>18</v>
      </c>
      <c r="L2363">
        <v>18</v>
      </c>
      <c r="M2363">
        <v>18</v>
      </c>
      <c r="N2363">
        <v>18</v>
      </c>
      <c r="O2363">
        <v>18</v>
      </c>
      <c r="P2363">
        <v>18</v>
      </c>
      <c r="Q2363">
        <v>18</v>
      </c>
      <c r="R2363">
        <v>18</v>
      </c>
      <c r="S2363">
        <v>18</v>
      </c>
      <c r="T2363">
        <v>18</v>
      </c>
      <c r="U2363">
        <v>18</v>
      </c>
      <c r="V2363">
        <v>18</v>
      </c>
      <c r="W2363">
        <v>18</v>
      </c>
      <c r="X2363">
        <v>18</v>
      </c>
      <c r="Y2363">
        <v>18</v>
      </c>
      <c r="Z2363">
        <v>18</v>
      </c>
      <c r="AA2363">
        <v>18</v>
      </c>
      <c r="AC2363" s="180" t="str">
        <f t="shared" si="125"/>
        <v>840080-DTBLK-SM</v>
      </c>
      <c r="AD2363" s="181">
        <f>IF(B2363="NET","",IF(B2363="","",IFERROR(VLOOKUP(AC2363,EAN!$A:$B,2,FALSE),"MANGLER - MÅ OPPDATERE EAN-FANEN")))</f>
        <v>7048652463579</v>
      </c>
      <c r="AE2363" s="180">
        <f t="shared" si="123"/>
        <v>18</v>
      </c>
      <c r="AF2363" s="180">
        <f t="shared" si="124"/>
        <v>18</v>
      </c>
      <c r="AH2363" s="133" t="str">
        <f>IF(B2363="NET","",IFERROR(VLOOKUP(AD2363,'2) Order Form'!$W$9:$W$684,1,FALSE),"Ikke med I order form"))</f>
        <v>Ikke med I order form</v>
      </c>
    </row>
    <row r="2364" spans="1:34" x14ac:dyDescent="0.2">
      <c r="A2364">
        <v>840080</v>
      </c>
      <c r="B2364" t="s">
        <v>2615</v>
      </c>
      <c r="C2364" t="s">
        <v>4226</v>
      </c>
      <c r="D2364" t="s">
        <v>294</v>
      </c>
      <c r="E2364" t="s">
        <v>284</v>
      </c>
      <c r="F2364" t="s">
        <v>86</v>
      </c>
      <c r="G2364" t="s">
        <v>128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C2364" s="180" t="str">
        <f t="shared" si="125"/>
        <v>840080-DTBLK-ML</v>
      </c>
      <c r="AD2364" s="181">
        <f>IF(B2364="NET","",IF(B2364="","",IFERROR(VLOOKUP(AC2364,EAN!$A:$B,2,FALSE),"MANGLER - MÅ OPPDATERE EAN-FANEN")))</f>
        <v>7048652463562</v>
      </c>
      <c r="AE2364" s="180">
        <f t="shared" si="123"/>
        <v>0</v>
      </c>
      <c r="AF2364" s="180">
        <f t="shared" si="124"/>
        <v>0</v>
      </c>
      <c r="AH2364" s="133" t="str">
        <f>IF(B2364="NET","",IFERROR(VLOOKUP(AD2364,'2) Order Form'!$W$9:$W$684,1,FALSE),"Ikke med I order form"))</f>
        <v>Ikke med I order form</v>
      </c>
    </row>
    <row r="2365" spans="1:34" x14ac:dyDescent="0.2">
      <c r="A2365">
        <v>840080</v>
      </c>
      <c r="B2365" t="s">
        <v>2615</v>
      </c>
      <c r="C2365" t="s">
        <v>4226</v>
      </c>
      <c r="D2365" t="s">
        <v>295</v>
      </c>
      <c r="E2365" t="s">
        <v>284</v>
      </c>
      <c r="F2365" t="s">
        <v>87</v>
      </c>
      <c r="G2365" t="s">
        <v>128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C2365" s="180" t="str">
        <f t="shared" si="125"/>
        <v>840080-DTBLK-LXL</v>
      </c>
      <c r="AD2365" s="181">
        <f>IF(B2365="NET","",IF(B2365="","",IFERROR(VLOOKUP(AC2365,EAN!$A:$B,2,FALSE),"MANGLER - MÅ OPPDATERE EAN-FANEN")))</f>
        <v>7048652463555</v>
      </c>
      <c r="AE2365" s="180">
        <f t="shared" si="123"/>
        <v>0</v>
      </c>
      <c r="AF2365" s="180">
        <f t="shared" si="124"/>
        <v>0</v>
      </c>
      <c r="AH2365" s="133" t="str">
        <f>IF(B2365="NET","",IFERROR(VLOOKUP(AD2365,'2) Order Form'!$W$9:$W$684,1,FALSE),"Ikke med I order form"))</f>
        <v>Ikke med I order form</v>
      </c>
    </row>
    <row r="2366" spans="1:34" x14ac:dyDescent="0.2">
      <c r="A2366">
        <v>840080</v>
      </c>
      <c r="B2366" t="s">
        <v>2615</v>
      </c>
      <c r="C2366" t="s">
        <v>4226</v>
      </c>
      <c r="D2366" t="s">
        <v>2616</v>
      </c>
      <c r="E2366" t="s">
        <v>2617</v>
      </c>
      <c r="F2366" t="s">
        <v>85</v>
      </c>
      <c r="G2366" t="s">
        <v>401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C2366" s="180" t="str">
        <f t="shared" si="125"/>
        <v>840080-GLCOE-SM</v>
      </c>
      <c r="AD2366" s="181">
        <f>IF(B2366="NET","",IF(B2366="","",IFERROR(VLOOKUP(AC2366,EAN!$A:$B,2,FALSE),"MANGLER - MÅ OPPDATERE EAN-FANEN")))</f>
        <v>7048652463609</v>
      </c>
      <c r="AE2366" s="180">
        <f t="shared" si="123"/>
        <v>0</v>
      </c>
      <c r="AF2366" s="180">
        <f t="shared" si="124"/>
        <v>0</v>
      </c>
      <c r="AH2366" s="133" t="str">
        <f>IF(B2366="NET","",IFERROR(VLOOKUP(AD2366,'2) Order Form'!$W$9:$W$684,1,FALSE),"Ikke med I order form"))</f>
        <v>Ikke med I order form</v>
      </c>
    </row>
    <row r="2367" spans="1:34" x14ac:dyDescent="0.2">
      <c r="A2367">
        <v>840080</v>
      </c>
      <c r="B2367" t="s">
        <v>2615</v>
      </c>
      <c r="C2367" t="s">
        <v>4226</v>
      </c>
      <c r="D2367" t="s">
        <v>2618</v>
      </c>
      <c r="E2367" t="s">
        <v>2617</v>
      </c>
      <c r="F2367" t="s">
        <v>86</v>
      </c>
      <c r="G2367" t="s">
        <v>401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C2367" s="180" t="str">
        <f t="shared" si="125"/>
        <v>840080-GLCOE-ML</v>
      </c>
      <c r="AD2367" s="181">
        <f>IF(B2367="NET","",IF(B2367="","",IFERROR(VLOOKUP(AC2367,EAN!$A:$B,2,FALSE),"MANGLER - MÅ OPPDATERE EAN-FANEN")))</f>
        <v>7048652463593</v>
      </c>
      <c r="AE2367" s="180">
        <f t="shared" si="123"/>
        <v>0</v>
      </c>
      <c r="AF2367" s="180">
        <f t="shared" si="124"/>
        <v>0</v>
      </c>
      <c r="AH2367" s="133" t="str">
        <f>IF(B2367="NET","",IFERROR(VLOOKUP(AD2367,'2) Order Form'!$W$9:$W$684,1,FALSE),"Ikke med I order form"))</f>
        <v>Ikke med I order form</v>
      </c>
    </row>
    <row r="2368" spans="1:34" x14ac:dyDescent="0.2">
      <c r="A2368">
        <v>840080</v>
      </c>
      <c r="B2368" t="s">
        <v>2615</v>
      </c>
      <c r="C2368" t="s">
        <v>4226</v>
      </c>
      <c r="D2368" t="s">
        <v>2619</v>
      </c>
      <c r="E2368" t="s">
        <v>2617</v>
      </c>
      <c r="F2368" t="s">
        <v>87</v>
      </c>
      <c r="G2368" t="s">
        <v>401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C2368" s="180" t="str">
        <f t="shared" si="125"/>
        <v>840080-GLCOE-LXL</v>
      </c>
      <c r="AD2368" s="181">
        <f>IF(B2368="NET","",IF(B2368="","",IFERROR(VLOOKUP(AC2368,EAN!$A:$B,2,FALSE),"MANGLER - MÅ OPPDATERE EAN-FANEN")))</f>
        <v>7048652463586</v>
      </c>
      <c r="AE2368" s="180">
        <f t="shared" si="123"/>
        <v>0</v>
      </c>
      <c r="AF2368" s="180">
        <f t="shared" si="124"/>
        <v>0</v>
      </c>
      <c r="AH2368" s="133" t="str">
        <f>IF(B2368="NET","",IFERROR(VLOOKUP(AD2368,'2) Order Form'!$W$9:$W$684,1,FALSE),"Ikke med I order form"))</f>
        <v>Ikke med I order form</v>
      </c>
    </row>
    <row r="2369" spans="1:34" x14ac:dyDescent="0.2">
      <c r="A2369">
        <v>840080</v>
      </c>
      <c r="B2369" t="s">
        <v>2615</v>
      </c>
      <c r="C2369" t="s">
        <v>4226</v>
      </c>
      <c r="D2369" t="s">
        <v>2620</v>
      </c>
      <c r="E2369" t="s">
        <v>2621</v>
      </c>
      <c r="F2369" t="s">
        <v>85</v>
      </c>
      <c r="G2369" t="s">
        <v>128</v>
      </c>
      <c r="H2369">
        <v>18</v>
      </c>
      <c r="I2369">
        <v>18</v>
      </c>
      <c r="J2369">
        <v>18</v>
      </c>
      <c r="K2369">
        <v>18</v>
      </c>
      <c r="L2369">
        <v>18</v>
      </c>
      <c r="M2369">
        <v>18</v>
      </c>
      <c r="N2369">
        <v>18</v>
      </c>
      <c r="O2369">
        <v>18</v>
      </c>
      <c r="P2369">
        <v>18</v>
      </c>
      <c r="Q2369">
        <v>18</v>
      </c>
      <c r="R2369">
        <v>18</v>
      </c>
      <c r="S2369">
        <v>18</v>
      </c>
      <c r="T2369">
        <v>18</v>
      </c>
      <c r="U2369">
        <v>18</v>
      </c>
      <c r="V2369">
        <v>18</v>
      </c>
      <c r="W2369">
        <v>18</v>
      </c>
      <c r="X2369">
        <v>18</v>
      </c>
      <c r="Y2369">
        <v>18</v>
      </c>
      <c r="Z2369">
        <v>18</v>
      </c>
      <c r="AA2369">
        <v>18</v>
      </c>
      <c r="AC2369" s="180" t="str">
        <f t="shared" si="125"/>
        <v>840080-GSFOE-SM</v>
      </c>
      <c r="AD2369" s="181">
        <f>IF(B2369="NET","",IF(B2369="","",IFERROR(VLOOKUP(AC2369,EAN!$A:$B,2,FALSE),"MANGLER - MÅ OPPDATERE EAN-FANEN")))</f>
        <v>7048652605399</v>
      </c>
      <c r="AE2369" s="180">
        <f t="shared" si="123"/>
        <v>18</v>
      </c>
      <c r="AF2369" s="180">
        <f t="shared" si="124"/>
        <v>18</v>
      </c>
      <c r="AH2369" s="133" t="str">
        <f>IF(B2369="NET","",IFERROR(VLOOKUP(AD2369,'2) Order Form'!$W$9:$W$684,1,FALSE),"Ikke med I order form"))</f>
        <v>Ikke med I order form</v>
      </c>
    </row>
    <row r="2370" spans="1:34" x14ac:dyDescent="0.2">
      <c r="A2370">
        <v>840080</v>
      </c>
      <c r="B2370" t="s">
        <v>2615</v>
      </c>
      <c r="C2370" t="s">
        <v>4226</v>
      </c>
      <c r="D2370" t="s">
        <v>2622</v>
      </c>
      <c r="E2370" t="s">
        <v>2621</v>
      </c>
      <c r="F2370" t="s">
        <v>86</v>
      </c>
      <c r="G2370" t="s">
        <v>128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C2370" s="180" t="str">
        <f t="shared" si="125"/>
        <v>840080-GSFOE-ML</v>
      </c>
      <c r="AD2370" s="181">
        <f>IF(B2370="NET","",IF(B2370="","",IFERROR(VLOOKUP(AC2370,EAN!$A:$B,2,FALSE),"MANGLER - MÅ OPPDATERE EAN-FANEN")))</f>
        <v>7048652605382</v>
      </c>
      <c r="AE2370" s="180">
        <f t="shared" si="123"/>
        <v>0</v>
      </c>
      <c r="AF2370" s="180">
        <f t="shared" si="124"/>
        <v>0</v>
      </c>
      <c r="AH2370" s="133" t="str">
        <f>IF(B2370="NET","",IFERROR(VLOOKUP(AD2370,'2) Order Form'!$W$9:$W$684,1,FALSE),"Ikke med I order form"))</f>
        <v>Ikke med I order form</v>
      </c>
    </row>
    <row r="2371" spans="1:34" x14ac:dyDescent="0.2">
      <c r="A2371">
        <v>840080</v>
      </c>
      <c r="B2371" t="s">
        <v>2615</v>
      </c>
      <c r="C2371" t="s">
        <v>4226</v>
      </c>
      <c r="D2371" t="s">
        <v>2623</v>
      </c>
      <c r="E2371" t="s">
        <v>2621</v>
      </c>
      <c r="F2371" t="s">
        <v>87</v>
      </c>
      <c r="G2371" t="s">
        <v>128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C2371" s="180" t="str">
        <f t="shared" si="125"/>
        <v>840080-GSFOE-LXL</v>
      </c>
      <c r="AD2371" s="181">
        <f>IF(B2371="NET","",IF(B2371="","",IFERROR(VLOOKUP(AC2371,EAN!$A:$B,2,FALSE),"MANGLER - MÅ OPPDATERE EAN-FANEN")))</f>
        <v>7048652605375</v>
      </c>
      <c r="AE2371" s="180">
        <f t="shared" si="123"/>
        <v>0</v>
      </c>
      <c r="AF2371" s="180">
        <f t="shared" si="124"/>
        <v>0</v>
      </c>
      <c r="AH2371" s="133" t="str">
        <f>IF(B2371="NET","",IFERROR(VLOOKUP(AD2371,'2) Order Form'!$W$9:$W$684,1,FALSE),"Ikke med I order form"))</f>
        <v>Ikke med I order form</v>
      </c>
    </row>
    <row r="2372" spans="1:34" x14ac:dyDescent="0.2">
      <c r="A2372">
        <v>840080</v>
      </c>
      <c r="B2372" t="s">
        <v>2615</v>
      </c>
      <c r="C2372" t="s">
        <v>4226</v>
      </c>
      <c r="D2372" t="s">
        <v>300</v>
      </c>
      <c r="E2372" t="s">
        <v>285</v>
      </c>
      <c r="F2372" t="s">
        <v>85</v>
      </c>
      <c r="G2372" t="s">
        <v>401</v>
      </c>
      <c r="H2372">
        <v>4</v>
      </c>
      <c r="I2372">
        <v>4</v>
      </c>
      <c r="J2372">
        <v>4</v>
      </c>
      <c r="K2372">
        <v>4</v>
      </c>
      <c r="L2372">
        <v>4</v>
      </c>
      <c r="M2372">
        <v>4</v>
      </c>
      <c r="N2372">
        <v>4</v>
      </c>
      <c r="O2372">
        <v>4</v>
      </c>
      <c r="P2372">
        <v>4</v>
      </c>
      <c r="Q2372">
        <v>4</v>
      </c>
      <c r="R2372">
        <v>4</v>
      </c>
      <c r="S2372">
        <v>4</v>
      </c>
      <c r="T2372">
        <v>4</v>
      </c>
      <c r="U2372">
        <v>4</v>
      </c>
      <c r="V2372">
        <v>4</v>
      </c>
      <c r="W2372">
        <v>4</v>
      </c>
      <c r="X2372">
        <v>4</v>
      </c>
      <c r="Y2372">
        <v>4</v>
      </c>
      <c r="Z2372">
        <v>4</v>
      </c>
      <c r="AA2372">
        <v>4</v>
      </c>
      <c r="AC2372" s="180" t="str">
        <f t="shared" si="125"/>
        <v>840080-GSWHT-SM</v>
      </c>
      <c r="AD2372" s="181">
        <f>IF(B2372="NET","",IF(B2372="","",IFERROR(VLOOKUP(AC2372,EAN!$A:$B,2,FALSE),"MANGLER - MÅ OPPDATERE EAN-FANEN")))</f>
        <v>7048652463630</v>
      </c>
      <c r="AE2372" s="180">
        <f t="shared" si="123"/>
        <v>4</v>
      </c>
      <c r="AF2372" s="180">
        <f t="shared" si="124"/>
        <v>4</v>
      </c>
      <c r="AH2372" s="133" t="str">
        <f>IF(B2372="NET","",IFERROR(VLOOKUP(AD2372,'2) Order Form'!$W$9:$W$684,1,FALSE),"Ikke med I order form"))</f>
        <v>Ikke med I order form</v>
      </c>
    </row>
    <row r="2373" spans="1:34" x14ac:dyDescent="0.2">
      <c r="A2373">
        <v>840080</v>
      </c>
      <c r="B2373" t="s">
        <v>2615</v>
      </c>
      <c r="C2373" t="s">
        <v>4226</v>
      </c>
      <c r="D2373" t="s">
        <v>301</v>
      </c>
      <c r="E2373" t="s">
        <v>285</v>
      </c>
      <c r="F2373" t="s">
        <v>86</v>
      </c>
      <c r="G2373" t="s">
        <v>401</v>
      </c>
      <c r="H2373">
        <v>13</v>
      </c>
      <c r="I2373">
        <v>13</v>
      </c>
      <c r="J2373">
        <v>13</v>
      </c>
      <c r="K2373">
        <v>13</v>
      </c>
      <c r="L2373">
        <v>13</v>
      </c>
      <c r="M2373">
        <v>13</v>
      </c>
      <c r="N2373">
        <v>13</v>
      </c>
      <c r="O2373">
        <v>13</v>
      </c>
      <c r="P2373">
        <v>13</v>
      </c>
      <c r="Q2373">
        <v>13</v>
      </c>
      <c r="R2373">
        <v>13</v>
      </c>
      <c r="S2373">
        <v>13</v>
      </c>
      <c r="T2373">
        <v>13</v>
      </c>
      <c r="U2373">
        <v>13</v>
      </c>
      <c r="V2373">
        <v>13</v>
      </c>
      <c r="W2373">
        <v>13</v>
      </c>
      <c r="X2373">
        <v>13</v>
      </c>
      <c r="Y2373">
        <v>13</v>
      </c>
      <c r="Z2373">
        <v>13</v>
      </c>
      <c r="AA2373">
        <v>13</v>
      </c>
      <c r="AC2373" s="180" t="str">
        <f t="shared" si="125"/>
        <v>840080-GSWHT-ML</v>
      </c>
      <c r="AD2373" s="181">
        <f>IF(B2373="NET","",IF(B2373="","",IFERROR(VLOOKUP(AC2373,EAN!$A:$B,2,FALSE),"MANGLER - MÅ OPPDATERE EAN-FANEN")))</f>
        <v>7048652463623</v>
      </c>
      <c r="AE2373" s="180">
        <f t="shared" si="123"/>
        <v>13</v>
      </c>
      <c r="AF2373" s="180">
        <f t="shared" si="124"/>
        <v>13</v>
      </c>
      <c r="AH2373" s="133" t="str">
        <f>IF(B2373="NET","",IFERROR(VLOOKUP(AD2373,'2) Order Form'!$W$9:$W$684,1,FALSE),"Ikke med I order form"))</f>
        <v>Ikke med I order form</v>
      </c>
    </row>
    <row r="2374" spans="1:34" x14ac:dyDescent="0.2">
      <c r="A2374">
        <v>840080</v>
      </c>
      <c r="B2374" t="s">
        <v>2615</v>
      </c>
      <c r="C2374" t="s">
        <v>4226</v>
      </c>
      <c r="D2374" t="s">
        <v>302</v>
      </c>
      <c r="E2374" t="s">
        <v>285</v>
      </c>
      <c r="F2374" t="s">
        <v>87</v>
      </c>
      <c r="G2374" t="s">
        <v>401</v>
      </c>
      <c r="H2374">
        <v>3</v>
      </c>
      <c r="I2374">
        <v>3</v>
      </c>
      <c r="J2374">
        <v>3</v>
      </c>
      <c r="K2374">
        <v>3</v>
      </c>
      <c r="L2374">
        <v>3</v>
      </c>
      <c r="M2374">
        <v>3</v>
      </c>
      <c r="N2374">
        <v>3</v>
      </c>
      <c r="O2374">
        <v>3</v>
      </c>
      <c r="P2374">
        <v>3</v>
      </c>
      <c r="Q2374">
        <v>3</v>
      </c>
      <c r="R2374">
        <v>3</v>
      </c>
      <c r="S2374">
        <v>3</v>
      </c>
      <c r="T2374">
        <v>3</v>
      </c>
      <c r="U2374">
        <v>3</v>
      </c>
      <c r="V2374">
        <v>3</v>
      </c>
      <c r="W2374">
        <v>3</v>
      </c>
      <c r="X2374">
        <v>3</v>
      </c>
      <c r="Y2374">
        <v>3</v>
      </c>
      <c r="Z2374">
        <v>3</v>
      </c>
      <c r="AA2374">
        <v>3</v>
      </c>
      <c r="AC2374" s="180" t="str">
        <f t="shared" si="125"/>
        <v>840080-GSWHT-LXL</v>
      </c>
      <c r="AD2374" s="181">
        <f>IF(B2374="NET","",IF(B2374="","",IFERROR(VLOOKUP(AC2374,EAN!$A:$B,2,FALSE),"MANGLER - MÅ OPPDATERE EAN-FANEN")))</f>
        <v>7048652463616</v>
      </c>
      <c r="AE2374" s="180">
        <f t="shared" ref="AE2374:AE2437" si="126">H2374</f>
        <v>3</v>
      </c>
      <c r="AF2374" s="180">
        <f t="shared" ref="AF2374:AF2437" si="127">AA2374</f>
        <v>3</v>
      </c>
      <c r="AH2374" s="133" t="str">
        <f>IF(B2374="NET","",IFERROR(VLOOKUP(AD2374,'2) Order Form'!$W$9:$W$684,1,FALSE),"Ikke med I order form"))</f>
        <v>Ikke med I order form</v>
      </c>
    </row>
    <row r="2375" spans="1:34" x14ac:dyDescent="0.2">
      <c r="A2375">
        <v>840080</v>
      </c>
      <c r="B2375" t="s">
        <v>2615</v>
      </c>
      <c r="C2375" t="s">
        <v>4226</v>
      </c>
      <c r="D2375" t="s">
        <v>2400</v>
      </c>
      <c r="E2375" t="s">
        <v>2401</v>
      </c>
      <c r="F2375" t="s">
        <v>85</v>
      </c>
      <c r="G2375" t="s">
        <v>128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C2375" s="180" t="str">
        <f t="shared" si="125"/>
        <v>840080-MBBLU-SM</v>
      </c>
      <c r="AD2375" s="181">
        <f>IF(B2375="NET","",IF(B2375="","",IFERROR(VLOOKUP(AC2375,EAN!$A:$B,2,FALSE),"MANGLER - MÅ OPPDATERE EAN-FANEN")))</f>
        <v>7048652713193</v>
      </c>
      <c r="AE2375" s="180">
        <f t="shared" si="126"/>
        <v>0</v>
      </c>
      <c r="AF2375" s="180">
        <f t="shared" si="127"/>
        <v>0</v>
      </c>
      <c r="AH2375" s="133" t="str">
        <f>IF(B2375="NET","",IFERROR(VLOOKUP(AD2375,'2) Order Form'!$W$9:$W$684,1,FALSE),"Ikke med I order form"))</f>
        <v>Ikke med I order form</v>
      </c>
    </row>
    <row r="2376" spans="1:34" x14ac:dyDescent="0.2">
      <c r="A2376">
        <v>840080</v>
      </c>
      <c r="B2376" t="s">
        <v>2615</v>
      </c>
      <c r="C2376" t="s">
        <v>4226</v>
      </c>
      <c r="D2376" t="s">
        <v>2402</v>
      </c>
      <c r="E2376" t="s">
        <v>2401</v>
      </c>
      <c r="F2376" t="s">
        <v>86</v>
      </c>
      <c r="G2376" t="s">
        <v>128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C2376" s="180" t="str">
        <f t="shared" si="125"/>
        <v>840080-MBBLU-ML</v>
      </c>
      <c r="AD2376" s="181">
        <f>IF(B2376="NET","",IF(B2376="","",IFERROR(VLOOKUP(AC2376,EAN!$A:$B,2,FALSE),"MANGLER - MÅ OPPDATERE EAN-FANEN")))</f>
        <v>7048652713186</v>
      </c>
      <c r="AE2376" s="180">
        <f t="shared" si="126"/>
        <v>0</v>
      </c>
      <c r="AF2376" s="180">
        <f t="shared" si="127"/>
        <v>0</v>
      </c>
      <c r="AH2376" s="133" t="str">
        <f>IF(B2376="NET","",IFERROR(VLOOKUP(AD2376,'2) Order Form'!$W$9:$W$684,1,FALSE),"Ikke med I order form"))</f>
        <v>Ikke med I order form</v>
      </c>
    </row>
    <row r="2377" spans="1:34" x14ac:dyDescent="0.2">
      <c r="A2377">
        <v>840080</v>
      </c>
      <c r="B2377" t="s">
        <v>2615</v>
      </c>
      <c r="C2377" t="s">
        <v>4226</v>
      </c>
      <c r="D2377" t="s">
        <v>2403</v>
      </c>
      <c r="E2377" t="s">
        <v>2401</v>
      </c>
      <c r="F2377" t="s">
        <v>87</v>
      </c>
      <c r="G2377" t="s">
        <v>128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C2377" s="180" t="str">
        <f t="shared" si="125"/>
        <v>840080-MBBLU-LXL</v>
      </c>
      <c r="AD2377" s="181">
        <f>IF(B2377="NET","",IF(B2377="","",IFERROR(VLOOKUP(AC2377,EAN!$A:$B,2,FALSE),"MANGLER - MÅ OPPDATERE EAN-FANEN")))</f>
        <v>7048652713179</v>
      </c>
      <c r="AE2377" s="180">
        <f t="shared" si="126"/>
        <v>0</v>
      </c>
      <c r="AF2377" s="180">
        <f t="shared" si="127"/>
        <v>0</v>
      </c>
      <c r="AH2377" s="133" t="str">
        <f>IF(B2377="NET","",IFERROR(VLOOKUP(AD2377,'2) Order Form'!$W$9:$W$684,1,FALSE),"Ikke med I order form"))</f>
        <v>Ikke med I order form</v>
      </c>
    </row>
    <row r="2378" spans="1:34" x14ac:dyDescent="0.2">
      <c r="A2378">
        <v>840080</v>
      </c>
      <c r="B2378" t="s">
        <v>2615</v>
      </c>
      <c r="C2378" t="s">
        <v>4226</v>
      </c>
      <c r="D2378" t="s">
        <v>2471</v>
      </c>
      <c r="E2378" t="s">
        <v>2470</v>
      </c>
      <c r="F2378" t="s">
        <v>85</v>
      </c>
      <c r="G2378" t="s">
        <v>401</v>
      </c>
      <c r="H2378">
        <v>12</v>
      </c>
      <c r="I2378">
        <v>12</v>
      </c>
      <c r="J2378">
        <v>12</v>
      </c>
      <c r="K2378">
        <v>12</v>
      </c>
      <c r="L2378">
        <v>12</v>
      </c>
      <c r="M2378">
        <v>12</v>
      </c>
      <c r="N2378">
        <v>12</v>
      </c>
      <c r="O2378">
        <v>12</v>
      </c>
      <c r="P2378">
        <v>12</v>
      </c>
      <c r="Q2378">
        <v>12</v>
      </c>
      <c r="R2378">
        <v>12</v>
      </c>
      <c r="S2378">
        <v>12</v>
      </c>
      <c r="T2378">
        <v>12</v>
      </c>
      <c r="U2378">
        <v>12</v>
      </c>
      <c r="V2378">
        <v>12</v>
      </c>
      <c r="W2378">
        <v>12</v>
      </c>
      <c r="X2378">
        <v>12</v>
      </c>
      <c r="Y2378">
        <v>12</v>
      </c>
      <c r="Z2378">
        <v>12</v>
      </c>
      <c r="AA2378">
        <v>12</v>
      </c>
      <c r="AC2378" s="180" t="str">
        <f t="shared" si="125"/>
        <v>840080-MBGRY-SM</v>
      </c>
      <c r="AD2378" s="181">
        <f>IF(B2378="NET","",IF(B2378="","",IFERROR(VLOOKUP(AC2378,EAN!$A:$B,2,FALSE),"MANGLER - MÅ OPPDATERE EAN-FANEN")))</f>
        <v>7048652605429</v>
      </c>
      <c r="AE2378" s="180">
        <f t="shared" si="126"/>
        <v>12</v>
      </c>
      <c r="AF2378" s="180">
        <f t="shared" si="127"/>
        <v>12</v>
      </c>
      <c r="AH2378" s="133" t="str">
        <f>IF(B2378="NET","",IFERROR(VLOOKUP(AD2378,'2) Order Form'!$W$9:$W$684,1,FALSE),"Ikke med I order form"))</f>
        <v>Ikke med I order form</v>
      </c>
    </row>
    <row r="2379" spans="1:34" x14ac:dyDescent="0.2">
      <c r="A2379">
        <v>840080</v>
      </c>
      <c r="B2379" t="s">
        <v>2615</v>
      </c>
      <c r="C2379" t="s">
        <v>4226</v>
      </c>
      <c r="D2379" t="s">
        <v>2472</v>
      </c>
      <c r="E2379" t="s">
        <v>2470</v>
      </c>
      <c r="F2379" t="s">
        <v>86</v>
      </c>
      <c r="G2379" t="s">
        <v>401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C2379" s="180" t="str">
        <f t="shared" si="125"/>
        <v>840080-MBGRY-ML</v>
      </c>
      <c r="AD2379" s="181">
        <f>IF(B2379="NET","",IF(B2379="","",IFERROR(VLOOKUP(AC2379,EAN!$A:$B,2,FALSE),"MANGLER - MÅ OPPDATERE EAN-FANEN")))</f>
        <v>7048652605412</v>
      </c>
      <c r="AE2379" s="180">
        <f t="shared" si="126"/>
        <v>0</v>
      </c>
      <c r="AF2379" s="180">
        <f t="shared" si="127"/>
        <v>0</v>
      </c>
      <c r="AH2379" s="133" t="str">
        <f>IF(B2379="NET","",IFERROR(VLOOKUP(AD2379,'2) Order Form'!$W$9:$W$684,1,FALSE),"Ikke med I order form"))</f>
        <v>Ikke med I order form</v>
      </c>
    </row>
    <row r="2380" spans="1:34" x14ac:dyDescent="0.2">
      <c r="A2380">
        <v>840080</v>
      </c>
      <c r="B2380" t="s">
        <v>2615</v>
      </c>
      <c r="C2380" t="s">
        <v>4226</v>
      </c>
      <c r="D2380" t="s">
        <v>2473</v>
      </c>
      <c r="E2380" t="s">
        <v>2470</v>
      </c>
      <c r="F2380" t="s">
        <v>87</v>
      </c>
      <c r="G2380" t="s">
        <v>401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C2380" s="180" t="str">
        <f t="shared" si="125"/>
        <v>840080-MBGRY-LXL</v>
      </c>
      <c r="AD2380" s="181">
        <f>IF(B2380="NET","",IF(B2380="","",IFERROR(VLOOKUP(AC2380,EAN!$A:$B,2,FALSE),"MANGLER - MÅ OPPDATERE EAN-FANEN")))</f>
        <v>7048652605405</v>
      </c>
      <c r="AE2380" s="180">
        <f t="shared" si="126"/>
        <v>0</v>
      </c>
      <c r="AF2380" s="180">
        <f t="shared" si="127"/>
        <v>0</v>
      </c>
      <c r="AH2380" s="133" t="str">
        <f>IF(B2380="NET","",IFERROR(VLOOKUP(AD2380,'2) Order Form'!$W$9:$W$684,1,FALSE),"Ikke med I order form"))</f>
        <v>Ikke med I order form</v>
      </c>
    </row>
    <row r="2381" spans="1:34" x14ac:dyDescent="0.2">
      <c r="A2381">
        <v>840080</v>
      </c>
      <c r="B2381" t="s">
        <v>2615</v>
      </c>
      <c r="C2381" t="s">
        <v>4226</v>
      </c>
      <c r="D2381" t="s">
        <v>425</v>
      </c>
      <c r="E2381" t="s">
        <v>90</v>
      </c>
      <c r="F2381" t="s">
        <v>85</v>
      </c>
      <c r="G2381" t="s">
        <v>401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C2381" s="180" t="str">
        <f t="shared" si="125"/>
        <v>840080-MNAVY-SM</v>
      </c>
      <c r="AD2381" s="181">
        <f>IF(B2381="NET","",IF(B2381="","",IFERROR(VLOOKUP(AC2381,EAN!$A:$B,2,FALSE),"MANGLER - MÅ OPPDATERE EAN-FANEN")))</f>
        <v>7048652463661</v>
      </c>
      <c r="AE2381" s="180">
        <f t="shared" si="126"/>
        <v>0</v>
      </c>
      <c r="AF2381" s="180">
        <f t="shared" si="127"/>
        <v>0</v>
      </c>
      <c r="AH2381" s="133" t="str">
        <f>IF(B2381="NET","",IFERROR(VLOOKUP(AD2381,'2) Order Form'!$W$9:$W$684,1,FALSE),"Ikke med I order form"))</f>
        <v>Ikke med I order form</v>
      </c>
    </row>
    <row r="2382" spans="1:34" x14ac:dyDescent="0.2">
      <c r="A2382">
        <v>840080</v>
      </c>
      <c r="B2382" t="s">
        <v>2615</v>
      </c>
      <c r="C2382" t="s">
        <v>4226</v>
      </c>
      <c r="D2382" t="s">
        <v>426</v>
      </c>
      <c r="E2382" t="s">
        <v>90</v>
      </c>
      <c r="F2382" t="s">
        <v>86</v>
      </c>
      <c r="G2382" t="s">
        <v>401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C2382" s="180" t="str">
        <f t="shared" si="125"/>
        <v>840080-MNAVY-ML</v>
      </c>
      <c r="AD2382" s="181">
        <f>IF(B2382="NET","",IF(B2382="","",IFERROR(VLOOKUP(AC2382,EAN!$A:$B,2,FALSE),"MANGLER - MÅ OPPDATERE EAN-FANEN")))</f>
        <v>7048652463654</v>
      </c>
      <c r="AE2382" s="180">
        <f t="shared" si="126"/>
        <v>0</v>
      </c>
      <c r="AF2382" s="180">
        <f t="shared" si="127"/>
        <v>0</v>
      </c>
      <c r="AH2382" s="133" t="str">
        <f>IF(B2382="NET","",IFERROR(VLOOKUP(AD2382,'2) Order Form'!$W$9:$W$684,1,FALSE),"Ikke med I order form"))</f>
        <v>Ikke med I order form</v>
      </c>
    </row>
    <row r="2383" spans="1:34" x14ac:dyDescent="0.2">
      <c r="A2383">
        <v>840080</v>
      </c>
      <c r="B2383" t="s">
        <v>2615</v>
      </c>
      <c r="C2383" t="s">
        <v>4226</v>
      </c>
      <c r="D2383" t="s">
        <v>427</v>
      </c>
      <c r="E2383" t="s">
        <v>90</v>
      </c>
      <c r="F2383" t="s">
        <v>87</v>
      </c>
      <c r="G2383" t="s">
        <v>401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C2383" s="180" t="str">
        <f t="shared" si="125"/>
        <v>840080-MNAVY-LXL</v>
      </c>
      <c r="AD2383" s="181">
        <f>IF(B2383="NET","",IF(B2383="","",IFERROR(VLOOKUP(AC2383,EAN!$A:$B,2,FALSE),"MANGLER - MÅ OPPDATERE EAN-FANEN")))</f>
        <v>7048652463647</v>
      </c>
      <c r="AE2383" s="180">
        <f t="shared" si="126"/>
        <v>0</v>
      </c>
      <c r="AF2383" s="180">
        <f t="shared" si="127"/>
        <v>0</v>
      </c>
      <c r="AH2383" s="133" t="str">
        <f>IF(B2383="NET","",IFERROR(VLOOKUP(AD2383,'2) Order Form'!$W$9:$W$684,1,FALSE),"Ikke med I order form"))</f>
        <v>Ikke med I order form</v>
      </c>
    </row>
    <row r="2384" spans="1:34" x14ac:dyDescent="0.2">
      <c r="A2384">
        <v>840080</v>
      </c>
      <c r="B2384" t="s">
        <v>2615</v>
      </c>
      <c r="C2384" t="s">
        <v>4226</v>
      </c>
      <c r="D2384" t="s">
        <v>2434</v>
      </c>
      <c r="E2384" t="s">
        <v>2435</v>
      </c>
      <c r="F2384" t="s">
        <v>85</v>
      </c>
      <c r="G2384" t="s">
        <v>128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C2384" s="180" t="str">
        <f t="shared" si="125"/>
        <v>840080-SGMCH-SM</v>
      </c>
      <c r="AD2384" s="181">
        <f>IF(B2384="NET","",IF(B2384="","",IFERROR(VLOOKUP(AC2384,EAN!$A:$B,2,FALSE),"MANGLER - MÅ OPPDATERE EAN-FANEN")))</f>
        <v>7048652713223</v>
      </c>
      <c r="AE2384" s="180">
        <f t="shared" si="126"/>
        <v>0</v>
      </c>
      <c r="AF2384" s="180">
        <f t="shared" si="127"/>
        <v>0</v>
      </c>
      <c r="AH2384" s="133" t="str">
        <f>IF(B2384="NET","",IFERROR(VLOOKUP(AD2384,'2) Order Form'!$W$9:$W$684,1,FALSE),"Ikke med I order form"))</f>
        <v>Ikke med I order form</v>
      </c>
    </row>
    <row r="2385" spans="1:34" x14ac:dyDescent="0.2">
      <c r="A2385">
        <v>840080</v>
      </c>
      <c r="B2385" t="s">
        <v>2615</v>
      </c>
      <c r="C2385" t="s">
        <v>4226</v>
      </c>
      <c r="D2385" t="s">
        <v>2436</v>
      </c>
      <c r="E2385" t="s">
        <v>2435</v>
      </c>
      <c r="F2385" t="s">
        <v>86</v>
      </c>
      <c r="G2385" t="s">
        <v>128</v>
      </c>
      <c r="H2385">
        <v>-5</v>
      </c>
      <c r="I2385">
        <v>-5</v>
      </c>
      <c r="J2385">
        <v>-5</v>
      </c>
      <c r="K2385">
        <v>-5</v>
      </c>
      <c r="L2385">
        <v>-5</v>
      </c>
      <c r="M2385">
        <v>-5</v>
      </c>
      <c r="N2385">
        <v>-5</v>
      </c>
      <c r="O2385">
        <v>-5</v>
      </c>
      <c r="P2385">
        <v>-5</v>
      </c>
      <c r="Q2385">
        <v>-5</v>
      </c>
      <c r="R2385">
        <v>-5</v>
      </c>
      <c r="S2385">
        <v>-5</v>
      </c>
      <c r="T2385">
        <v>-5</v>
      </c>
      <c r="U2385">
        <v>-5</v>
      </c>
      <c r="V2385">
        <v>-5</v>
      </c>
      <c r="W2385">
        <v>-5</v>
      </c>
      <c r="X2385">
        <v>-5</v>
      </c>
      <c r="Y2385">
        <v>-5</v>
      </c>
      <c r="Z2385">
        <v>-5</v>
      </c>
      <c r="AA2385">
        <v>-5</v>
      </c>
      <c r="AC2385" s="180" t="str">
        <f t="shared" si="125"/>
        <v>840080-SGMCH-ML</v>
      </c>
      <c r="AD2385" s="181">
        <f>IF(B2385="NET","",IF(B2385="","",IFERROR(VLOOKUP(AC2385,EAN!$A:$B,2,FALSE),"MANGLER - MÅ OPPDATERE EAN-FANEN")))</f>
        <v>7048652713216</v>
      </c>
      <c r="AE2385" s="180">
        <f t="shared" si="126"/>
        <v>-5</v>
      </c>
      <c r="AF2385" s="180">
        <f t="shared" si="127"/>
        <v>-5</v>
      </c>
      <c r="AH2385" s="133" t="str">
        <f>IF(B2385="NET","",IFERROR(VLOOKUP(AD2385,'2) Order Form'!$W$9:$W$684,1,FALSE),"Ikke med I order form"))</f>
        <v>Ikke med I order form</v>
      </c>
    </row>
    <row r="2386" spans="1:34" x14ac:dyDescent="0.2">
      <c r="A2386">
        <v>840080</v>
      </c>
      <c r="B2386" t="s">
        <v>2615</v>
      </c>
      <c r="C2386" t="s">
        <v>4226</v>
      </c>
      <c r="D2386" t="s">
        <v>2437</v>
      </c>
      <c r="E2386" t="s">
        <v>2435</v>
      </c>
      <c r="F2386" t="s">
        <v>87</v>
      </c>
      <c r="G2386" t="s">
        <v>128</v>
      </c>
      <c r="H2386">
        <v>-7</v>
      </c>
      <c r="I2386">
        <v>-7</v>
      </c>
      <c r="J2386">
        <v>-7</v>
      </c>
      <c r="K2386">
        <v>-7</v>
      </c>
      <c r="L2386">
        <v>-7</v>
      </c>
      <c r="M2386">
        <v>-7</v>
      </c>
      <c r="N2386">
        <v>-7</v>
      </c>
      <c r="O2386">
        <v>-7</v>
      </c>
      <c r="P2386">
        <v>-7</v>
      </c>
      <c r="Q2386">
        <v>-7</v>
      </c>
      <c r="R2386">
        <v>-7</v>
      </c>
      <c r="S2386">
        <v>-7</v>
      </c>
      <c r="T2386">
        <v>-7</v>
      </c>
      <c r="U2386">
        <v>-7</v>
      </c>
      <c r="V2386">
        <v>-7</v>
      </c>
      <c r="W2386">
        <v>-7</v>
      </c>
      <c r="X2386">
        <v>-7</v>
      </c>
      <c r="Y2386">
        <v>-7</v>
      </c>
      <c r="Z2386">
        <v>-7</v>
      </c>
      <c r="AA2386">
        <v>-7</v>
      </c>
      <c r="AC2386" s="180" t="str">
        <f t="shared" si="125"/>
        <v>840080-SGMCH-LXL</v>
      </c>
      <c r="AD2386" s="181">
        <f>IF(B2386="NET","",IF(B2386="","",IFERROR(VLOOKUP(AC2386,EAN!$A:$B,2,FALSE),"MANGLER - MÅ OPPDATERE EAN-FANEN")))</f>
        <v>7048652713209</v>
      </c>
      <c r="AE2386" s="180">
        <f t="shared" si="126"/>
        <v>-7</v>
      </c>
      <c r="AF2386" s="180">
        <f t="shared" si="127"/>
        <v>-7</v>
      </c>
      <c r="AH2386" s="133" t="str">
        <f>IF(B2386="NET","",IFERROR(VLOOKUP(AD2386,'2) Order Form'!$W$9:$W$684,1,FALSE),"Ikke med I order form"))</f>
        <v>Ikke med I order form</v>
      </c>
    </row>
    <row r="2387" spans="1:34" x14ac:dyDescent="0.2">
      <c r="A2387" s="155">
        <v>840081</v>
      </c>
      <c r="B2387" t="s">
        <v>292</v>
      </c>
      <c r="H2387" s="155">
        <v>202137</v>
      </c>
      <c r="I2387" s="155">
        <v>202137</v>
      </c>
      <c r="J2387" s="155">
        <v>202137</v>
      </c>
      <c r="K2387" s="155">
        <v>202137</v>
      </c>
      <c r="L2387" s="155">
        <v>202137</v>
      </c>
      <c r="M2387" s="155">
        <v>202137</v>
      </c>
      <c r="N2387" s="155">
        <v>202137</v>
      </c>
      <c r="O2387" s="155">
        <v>202137</v>
      </c>
      <c r="P2387" s="155">
        <v>202137</v>
      </c>
      <c r="Q2387" s="155">
        <v>202137</v>
      </c>
      <c r="R2387" s="155">
        <v>202137</v>
      </c>
      <c r="S2387" s="155">
        <v>202137</v>
      </c>
      <c r="T2387" s="155">
        <v>202137</v>
      </c>
      <c r="U2387" s="155">
        <v>202137</v>
      </c>
      <c r="V2387" s="155">
        <v>202137</v>
      </c>
      <c r="W2387" s="155">
        <v>202137</v>
      </c>
      <c r="X2387" s="155">
        <v>202137</v>
      </c>
      <c r="Y2387" s="155">
        <v>202137</v>
      </c>
      <c r="Z2387" s="155">
        <v>202137</v>
      </c>
      <c r="AA2387" s="155">
        <v>202137</v>
      </c>
      <c r="AC2387" s="180" t="str">
        <f t="shared" si="125"/>
        <v>840081-</v>
      </c>
      <c r="AD2387" s="181" t="str">
        <f>IF(B2387="NET","",IF(B2387="","",IFERROR(VLOOKUP(AC2387,EAN!$A:$B,2,FALSE),"MANGLER - MÅ OPPDATERE EAN-FANEN")))</f>
        <v/>
      </c>
      <c r="AE2387" s="180">
        <f t="shared" si="126"/>
        <v>202137</v>
      </c>
      <c r="AF2387" s="180">
        <f t="shared" si="127"/>
        <v>202137</v>
      </c>
      <c r="AH2387" s="133" t="str">
        <f>IF(B2387="NET","",IFERROR(VLOOKUP(AD2387,'2) Order Form'!$W$9:$W$684,1,FALSE),"Ikke med I order form"))</f>
        <v/>
      </c>
    </row>
    <row r="2388" spans="1:34" x14ac:dyDescent="0.2">
      <c r="A2388">
        <v>840081</v>
      </c>
      <c r="B2388" t="s">
        <v>2624</v>
      </c>
      <c r="C2388" t="s">
        <v>4226</v>
      </c>
      <c r="D2388" t="s">
        <v>293</v>
      </c>
      <c r="E2388" t="s">
        <v>284</v>
      </c>
      <c r="F2388" t="s">
        <v>85</v>
      </c>
      <c r="G2388" t="s">
        <v>128</v>
      </c>
      <c r="H2388">
        <v>2</v>
      </c>
      <c r="I2388">
        <v>2</v>
      </c>
      <c r="J2388">
        <v>2</v>
      </c>
      <c r="K2388">
        <v>2</v>
      </c>
      <c r="L2388">
        <v>2</v>
      </c>
      <c r="M2388">
        <v>2</v>
      </c>
      <c r="N2388">
        <v>2</v>
      </c>
      <c r="O2388">
        <v>2</v>
      </c>
      <c r="P2388">
        <v>2</v>
      </c>
      <c r="Q2388">
        <v>2</v>
      </c>
      <c r="R2388">
        <v>2</v>
      </c>
      <c r="S2388">
        <v>2</v>
      </c>
      <c r="T2388">
        <v>2</v>
      </c>
      <c r="U2388">
        <v>2</v>
      </c>
      <c r="V2388">
        <v>2</v>
      </c>
      <c r="W2388">
        <v>2</v>
      </c>
      <c r="X2388">
        <v>2</v>
      </c>
      <c r="Y2388">
        <v>2</v>
      </c>
      <c r="Z2388">
        <v>2</v>
      </c>
      <c r="AA2388">
        <v>2</v>
      </c>
      <c r="AC2388" s="180" t="str">
        <f t="shared" si="125"/>
        <v>840081-DTBLK-SM</v>
      </c>
      <c r="AD2388" s="181">
        <f>IF(B2388="NET","",IF(B2388="","",IFERROR(VLOOKUP(AC2388,EAN!$A:$B,2,FALSE),"MANGLER - MÅ OPPDATERE EAN-FANEN")))</f>
        <v>7048652481580</v>
      </c>
      <c r="AE2388" s="180">
        <f t="shared" si="126"/>
        <v>2</v>
      </c>
      <c r="AF2388" s="180">
        <f t="shared" si="127"/>
        <v>2</v>
      </c>
      <c r="AH2388" s="133" t="str">
        <f>IF(B2388="NET","",IFERROR(VLOOKUP(AD2388,'2) Order Form'!$W$9:$W$684,1,FALSE),"Ikke med I order form"))</f>
        <v>Ikke med I order form</v>
      </c>
    </row>
    <row r="2389" spans="1:34" x14ac:dyDescent="0.2">
      <c r="A2389">
        <v>840081</v>
      </c>
      <c r="B2389" t="s">
        <v>2624</v>
      </c>
      <c r="C2389" t="s">
        <v>4226</v>
      </c>
      <c r="D2389" t="s">
        <v>294</v>
      </c>
      <c r="E2389" t="s">
        <v>284</v>
      </c>
      <c r="F2389" t="s">
        <v>86</v>
      </c>
      <c r="G2389" t="s">
        <v>128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C2389" s="180" t="str">
        <f t="shared" si="125"/>
        <v>840081-DTBLK-ML</v>
      </c>
      <c r="AD2389" s="181">
        <f>IF(B2389="NET","",IF(B2389="","",IFERROR(VLOOKUP(AC2389,EAN!$A:$B,2,FALSE),"MANGLER - MÅ OPPDATERE EAN-FANEN")))</f>
        <v>7048652481573</v>
      </c>
      <c r="AE2389" s="180">
        <f t="shared" si="126"/>
        <v>0</v>
      </c>
      <c r="AF2389" s="180">
        <f t="shared" si="127"/>
        <v>0</v>
      </c>
      <c r="AH2389" s="133" t="str">
        <f>IF(B2389="NET","",IFERROR(VLOOKUP(AD2389,'2) Order Form'!$W$9:$W$684,1,FALSE),"Ikke med I order form"))</f>
        <v>Ikke med I order form</v>
      </c>
    </row>
    <row r="2390" spans="1:34" x14ac:dyDescent="0.2">
      <c r="A2390">
        <v>840081</v>
      </c>
      <c r="B2390" t="s">
        <v>2624</v>
      </c>
      <c r="C2390" t="s">
        <v>4226</v>
      </c>
      <c r="D2390" t="s">
        <v>295</v>
      </c>
      <c r="E2390" t="s">
        <v>284</v>
      </c>
      <c r="F2390" t="s">
        <v>87</v>
      </c>
      <c r="G2390" t="s">
        <v>128</v>
      </c>
      <c r="H2390">
        <v>2</v>
      </c>
      <c r="I2390">
        <v>2</v>
      </c>
      <c r="J2390">
        <v>2</v>
      </c>
      <c r="K2390">
        <v>2</v>
      </c>
      <c r="L2390">
        <v>2</v>
      </c>
      <c r="M2390">
        <v>2</v>
      </c>
      <c r="N2390">
        <v>2</v>
      </c>
      <c r="O2390">
        <v>2</v>
      </c>
      <c r="P2390">
        <v>2</v>
      </c>
      <c r="Q2390">
        <v>2</v>
      </c>
      <c r="R2390">
        <v>2</v>
      </c>
      <c r="S2390">
        <v>2</v>
      </c>
      <c r="T2390">
        <v>2</v>
      </c>
      <c r="U2390">
        <v>2</v>
      </c>
      <c r="V2390">
        <v>2</v>
      </c>
      <c r="W2390">
        <v>2</v>
      </c>
      <c r="X2390">
        <v>2</v>
      </c>
      <c r="Y2390">
        <v>2</v>
      </c>
      <c r="Z2390">
        <v>2</v>
      </c>
      <c r="AA2390">
        <v>2</v>
      </c>
      <c r="AC2390" s="180" t="str">
        <f t="shared" si="125"/>
        <v>840081-DTBLK-LXL</v>
      </c>
      <c r="AD2390" s="181">
        <f>IF(B2390="NET","",IF(B2390="","",IFERROR(VLOOKUP(AC2390,EAN!$A:$B,2,FALSE),"MANGLER - MÅ OPPDATERE EAN-FANEN")))</f>
        <v>7048652481566</v>
      </c>
      <c r="AE2390" s="180">
        <f t="shared" si="126"/>
        <v>2</v>
      </c>
      <c r="AF2390" s="180">
        <f t="shared" si="127"/>
        <v>2</v>
      </c>
      <c r="AH2390" s="133" t="str">
        <f>IF(B2390="NET","",IFERROR(VLOOKUP(AD2390,'2) Order Form'!$W$9:$W$684,1,FALSE),"Ikke med I order form"))</f>
        <v>Ikke med I order form</v>
      </c>
    </row>
    <row r="2391" spans="1:34" x14ac:dyDescent="0.2">
      <c r="A2391">
        <v>840081</v>
      </c>
      <c r="B2391" t="s">
        <v>2624</v>
      </c>
      <c r="C2391" t="s">
        <v>4226</v>
      </c>
      <c r="D2391" t="s">
        <v>2584</v>
      </c>
      <c r="E2391" t="s">
        <v>2583</v>
      </c>
      <c r="F2391" t="s">
        <v>85</v>
      </c>
      <c r="G2391" t="s">
        <v>128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C2391" s="180" t="str">
        <f t="shared" si="125"/>
        <v>840081-RGBLU-SM</v>
      </c>
      <c r="AD2391" s="181">
        <f>IF(B2391="NET","",IF(B2391="","",IFERROR(VLOOKUP(AC2391,EAN!$A:$B,2,FALSE),"MANGLER - MÅ OPPDATERE EAN-FANEN")))</f>
        <v>7048652481702</v>
      </c>
      <c r="AE2391" s="180">
        <f t="shared" si="126"/>
        <v>0</v>
      </c>
      <c r="AF2391" s="180">
        <f t="shared" si="127"/>
        <v>0</v>
      </c>
      <c r="AH2391" s="133" t="str">
        <f>IF(B2391="NET","",IFERROR(VLOOKUP(AD2391,'2) Order Form'!$W$9:$W$684,1,FALSE),"Ikke med I order form"))</f>
        <v>Ikke med I order form</v>
      </c>
    </row>
    <row r="2392" spans="1:34" x14ac:dyDescent="0.2">
      <c r="A2392">
        <v>840081</v>
      </c>
      <c r="B2392" t="s">
        <v>2624</v>
      </c>
      <c r="C2392" t="s">
        <v>4226</v>
      </c>
      <c r="D2392" t="s">
        <v>2585</v>
      </c>
      <c r="E2392" t="s">
        <v>2583</v>
      </c>
      <c r="F2392" t="s">
        <v>86</v>
      </c>
      <c r="G2392" t="s">
        <v>128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C2392" s="180" t="str">
        <f t="shared" si="125"/>
        <v>840081-RGBLU-ML</v>
      </c>
      <c r="AD2392" s="181">
        <f>IF(B2392="NET","",IF(B2392="","",IFERROR(VLOOKUP(AC2392,EAN!$A:$B,2,FALSE),"MANGLER - MÅ OPPDATERE EAN-FANEN")))</f>
        <v>7048652481696</v>
      </c>
      <c r="AE2392" s="180">
        <f t="shared" si="126"/>
        <v>0</v>
      </c>
      <c r="AF2392" s="180">
        <f t="shared" si="127"/>
        <v>0</v>
      </c>
      <c r="AH2392" s="133" t="str">
        <f>IF(B2392="NET","",IFERROR(VLOOKUP(AD2392,'2) Order Form'!$W$9:$W$684,1,FALSE),"Ikke med I order form"))</f>
        <v>Ikke med I order form</v>
      </c>
    </row>
    <row r="2393" spans="1:34" x14ac:dyDescent="0.2">
      <c r="A2393">
        <v>840081</v>
      </c>
      <c r="B2393" t="s">
        <v>2624</v>
      </c>
      <c r="C2393" t="s">
        <v>4226</v>
      </c>
      <c r="D2393" t="s">
        <v>2586</v>
      </c>
      <c r="E2393" t="s">
        <v>2583</v>
      </c>
      <c r="F2393" t="s">
        <v>87</v>
      </c>
      <c r="G2393" t="s">
        <v>128</v>
      </c>
      <c r="H2393">
        <v>1</v>
      </c>
      <c r="I2393">
        <v>1</v>
      </c>
      <c r="J2393">
        <v>1</v>
      </c>
      <c r="K2393">
        <v>1</v>
      </c>
      <c r="L2393">
        <v>1</v>
      </c>
      <c r="M2393">
        <v>1</v>
      </c>
      <c r="N2393">
        <v>1</v>
      </c>
      <c r="O2393">
        <v>1</v>
      </c>
      <c r="P2393">
        <v>1</v>
      </c>
      <c r="Q2393">
        <v>1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C2393" s="180" t="str">
        <f t="shared" si="125"/>
        <v>840081-RGBLU-LXL</v>
      </c>
      <c r="AD2393" s="181">
        <f>IF(B2393="NET","",IF(B2393="","",IFERROR(VLOOKUP(AC2393,EAN!$A:$B,2,FALSE),"MANGLER - MÅ OPPDATERE EAN-FANEN")))</f>
        <v>7048652481689</v>
      </c>
      <c r="AE2393" s="180">
        <f t="shared" si="126"/>
        <v>1</v>
      </c>
      <c r="AF2393" s="180">
        <f t="shared" si="127"/>
        <v>1</v>
      </c>
      <c r="AH2393" s="133" t="str">
        <f>IF(B2393="NET","",IFERROR(VLOOKUP(AD2393,'2) Order Form'!$W$9:$W$684,1,FALSE),"Ikke med I order form"))</f>
        <v>Ikke med I order form</v>
      </c>
    </row>
    <row r="2394" spans="1:34" x14ac:dyDescent="0.2">
      <c r="A2394" s="155">
        <v>840082</v>
      </c>
      <c r="B2394" t="s">
        <v>292</v>
      </c>
      <c r="H2394" s="155">
        <v>202137</v>
      </c>
      <c r="I2394" s="155">
        <v>202137</v>
      </c>
      <c r="J2394" s="155">
        <v>202137</v>
      </c>
      <c r="K2394" s="155">
        <v>202137</v>
      </c>
      <c r="L2394" s="155">
        <v>202137</v>
      </c>
      <c r="M2394" s="155">
        <v>202137</v>
      </c>
      <c r="N2394" s="155">
        <v>202137</v>
      </c>
      <c r="O2394" s="155">
        <v>202137</v>
      </c>
      <c r="P2394" s="155">
        <v>202137</v>
      </c>
      <c r="Q2394" s="155">
        <v>202137</v>
      </c>
      <c r="R2394" s="155">
        <v>202137</v>
      </c>
      <c r="S2394" s="155">
        <v>202137</v>
      </c>
      <c r="T2394" s="155">
        <v>202137</v>
      </c>
      <c r="U2394" s="155">
        <v>202137</v>
      </c>
      <c r="V2394" s="155">
        <v>202137</v>
      </c>
      <c r="W2394" s="155">
        <v>202137</v>
      </c>
      <c r="X2394" s="155">
        <v>202137</v>
      </c>
      <c r="Y2394" s="155">
        <v>202137</v>
      </c>
      <c r="Z2394" s="155">
        <v>202137</v>
      </c>
      <c r="AA2394" s="155">
        <v>202137</v>
      </c>
      <c r="AC2394" s="180" t="str">
        <f t="shared" ref="AC2394:AC2457" si="128">CONCATENATE(A2394,"-",D2394)</f>
        <v>840082-</v>
      </c>
      <c r="AD2394" s="181" t="str">
        <f>IF(B2394="NET","",IF(B2394="","",IFERROR(VLOOKUP(AC2394,EAN!$A:$B,2,FALSE),"MANGLER - MÅ OPPDATERE EAN-FANEN")))</f>
        <v/>
      </c>
      <c r="AE2394" s="180">
        <f t="shared" si="126"/>
        <v>202137</v>
      </c>
      <c r="AF2394" s="180">
        <f t="shared" si="127"/>
        <v>202137</v>
      </c>
      <c r="AH2394" s="133" t="str">
        <f>IF(B2394="NET","",IFERROR(VLOOKUP(AD2394,'2) Order Form'!$W$9:$W$684,1,FALSE),"Ikke med I order form"))</f>
        <v/>
      </c>
    </row>
    <row r="2395" spans="1:34" x14ac:dyDescent="0.2">
      <c r="A2395">
        <v>840082</v>
      </c>
      <c r="B2395" t="s">
        <v>4470</v>
      </c>
      <c r="C2395" t="s">
        <v>4226</v>
      </c>
      <c r="D2395" t="s">
        <v>293</v>
      </c>
      <c r="E2395" t="s">
        <v>284</v>
      </c>
      <c r="F2395" t="s">
        <v>85</v>
      </c>
      <c r="G2395" t="s">
        <v>128</v>
      </c>
      <c r="H2395">
        <v>1</v>
      </c>
      <c r="I2395">
        <v>1</v>
      </c>
      <c r="J2395">
        <v>1</v>
      </c>
      <c r="K2395">
        <v>1</v>
      </c>
      <c r="L2395">
        <v>1</v>
      </c>
      <c r="M2395">
        <v>1</v>
      </c>
      <c r="N2395">
        <v>1</v>
      </c>
      <c r="O2395">
        <v>1</v>
      </c>
      <c r="P2395">
        <v>1</v>
      </c>
      <c r="Q2395">
        <v>1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C2395" s="180" t="str">
        <f t="shared" si="128"/>
        <v>840082-DTBLK-SM</v>
      </c>
      <c r="AD2395" s="181">
        <f>IF(B2395="NET","",IF(B2395="","",IFERROR(VLOOKUP(AC2395,EAN!$A:$B,2,FALSE),"MANGLER - MÅ OPPDATERE EAN-FANEN")))</f>
        <v>7048652481436</v>
      </c>
      <c r="AE2395" s="180">
        <f t="shared" si="126"/>
        <v>1</v>
      </c>
      <c r="AF2395" s="180">
        <f t="shared" si="127"/>
        <v>1</v>
      </c>
      <c r="AH2395" s="133" t="str">
        <f>IF(B2395="NET","",IFERROR(VLOOKUP(AD2395,'2) Order Form'!$W$9:$W$684,1,FALSE),"Ikke med I order form"))</f>
        <v>Ikke med I order form</v>
      </c>
    </row>
    <row r="2396" spans="1:34" x14ac:dyDescent="0.2">
      <c r="A2396">
        <v>840082</v>
      </c>
      <c r="B2396" t="s">
        <v>4470</v>
      </c>
      <c r="C2396" t="s">
        <v>4226</v>
      </c>
      <c r="D2396" t="s">
        <v>294</v>
      </c>
      <c r="E2396" t="s">
        <v>284</v>
      </c>
      <c r="F2396" t="s">
        <v>86</v>
      </c>
      <c r="G2396" t="s">
        <v>128</v>
      </c>
      <c r="H2396">
        <v>2</v>
      </c>
      <c r="I2396">
        <v>2</v>
      </c>
      <c r="J2396">
        <v>2</v>
      </c>
      <c r="K2396">
        <v>2</v>
      </c>
      <c r="L2396">
        <v>2</v>
      </c>
      <c r="M2396">
        <v>2</v>
      </c>
      <c r="N2396">
        <v>2</v>
      </c>
      <c r="O2396">
        <v>2</v>
      </c>
      <c r="P2396">
        <v>2</v>
      </c>
      <c r="Q2396">
        <v>2</v>
      </c>
      <c r="R2396">
        <v>2</v>
      </c>
      <c r="S2396">
        <v>2</v>
      </c>
      <c r="T2396">
        <v>2</v>
      </c>
      <c r="U2396">
        <v>2</v>
      </c>
      <c r="V2396">
        <v>2</v>
      </c>
      <c r="W2396">
        <v>2</v>
      </c>
      <c r="X2396">
        <v>2</v>
      </c>
      <c r="Y2396">
        <v>2</v>
      </c>
      <c r="Z2396">
        <v>2</v>
      </c>
      <c r="AA2396">
        <v>2</v>
      </c>
      <c r="AC2396" s="180" t="str">
        <f t="shared" si="128"/>
        <v>840082-DTBLK-ML</v>
      </c>
      <c r="AD2396" s="181">
        <f>IF(B2396="NET","",IF(B2396="","",IFERROR(VLOOKUP(AC2396,EAN!$A:$B,2,FALSE),"MANGLER - MÅ OPPDATERE EAN-FANEN")))</f>
        <v>7048652481429</v>
      </c>
      <c r="AE2396" s="180">
        <f t="shared" si="126"/>
        <v>2</v>
      </c>
      <c r="AF2396" s="180">
        <f t="shared" si="127"/>
        <v>2</v>
      </c>
      <c r="AH2396" s="133" t="str">
        <f>IF(B2396="NET","",IFERROR(VLOOKUP(AD2396,'2) Order Form'!$W$9:$W$684,1,FALSE),"Ikke med I order form"))</f>
        <v>Ikke med I order form</v>
      </c>
    </row>
    <row r="2397" spans="1:34" x14ac:dyDescent="0.2">
      <c r="A2397">
        <v>840082</v>
      </c>
      <c r="B2397" t="s">
        <v>4470</v>
      </c>
      <c r="C2397" t="s">
        <v>4226</v>
      </c>
      <c r="D2397" t="s">
        <v>295</v>
      </c>
      <c r="E2397" t="s">
        <v>284</v>
      </c>
      <c r="F2397" t="s">
        <v>87</v>
      </c>
      <c r="G2397" t="s">
        <v>128</v>
      </c>
      <c r="H2397">
        <v>1</v>
      </c>
      <c r="I2397">
        <v>1</v>
      </c>
      <c r="J2397">
        <v>1</v>
      </c>
      <c r="K2397">
        <v>1</v>
      </c>
      <c r="L2397">
        <v>1</v>
      </c>
      <c r="M2397">
        <v>1</v>
      </c>
      <c r="N2397">
        <v>1</v>
      </c>
      <c r="O2397">
        <v>1</v>
      </c>
      <c r="P2397">
        <v>1</v>
      </c>
      <c r="Q2397">
        <v>1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C2397" s="180" t="str">
        <f t="shared" si="128"/>
        <v>840082-DTBLK-LXL</v>
      </c>
      <c r="AD2397" s="181">
        <f>IF(B2397="NET","",IF(B2397="","",IFERROR(VLOOKUP(AC2397,EAN!$A:$B,2,FALSE),"MANGLER - MÅ OPPDATERE EAN-FANEN")))</f>
        <v>7048652481412</v>
      </c>
      <c r="AE2397" s="180">
        <f t="shared" si="126"/>
        <v>1</v>
      </c>
      <c r="AF2397" s="180">
        <f t="shared" si="127"/>
        <v>1</v>
      </c>
      <c r="AH2397" s="133" t="str">
        <f>IF(B2397="NET","",IFERROR(VLOOKUP(AD2397,'2) Order Form'!$W$9:$W$684,1,FALSE),"Ikke med I order form"))</f>
        <v>Ikke med I order form</v>
      </c>
    </row>
    <row r="2398" spans="1:34" x14ac:dyDescent="0.2">
      <c r="A2398">
        <v>840082</v>
      </c>
      <c r="B2398" t="s">
        <v>4470</v>
      </c>
      <c r="C2398" t="s">
        <v>4226</v>
      </c>
      <c r="D2398" t="s">
        <v>2625</v>
      </c>
      <c r="E2398" t="s">
        <v>2626</v>
      </c>
      <c r="F2398" t="s">
        <v>85</v>
      </c>
      <c r="G2398" t="s">
        <v>401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C2398" s="180" t="str">
        <f t="shared" si="128"/>
        <v>840082-FNGRN-SM</v>
      </c>
      <c r="AD2398" s="181">
        <f>IF(B2398="NET","",IF(B2398="","",IFERROR(VLOOKUP(AC2398,EAN!$A:$B,2,FALSE),"MANGLER - MÅ OPPDATERE EAN-FANEN")))</f>
        <v>7048652481467</v>
      </c>
      <c r="AE2398" s="180">
        <f t="shared" si="126"/>
        <v>0</v>
      </c>
      <c r="AF2398" s="180">
        <f t="shared" si="127"/>
        <v>0</v>
      </c>
      <c r="AH2398" s="133" t="str">
        <f>IF(B2398="NET","",IFERROR(VLOOKUP(AD2398,'2) Order Form'!$W$9:$W$684,1,FALSE),"Ikke med I order form"))</f>
        <v>Ikke med I order form</v>
      </c>
    </row>
    <row r="2399" spans="1:34" x14ac:dyDescent="0.2">
      <c r="A2399">
        <v>840082</v>
      </c>
      <c r="B2399" t="s">
        <v>4470</v>
      </c>
      <c r="C2399" t="s">
        <v>4226</v>
      </c>
      <c r="D2399" t="s">
        <v>2627</v>
      </c>
      <c r="E2399" t="s">
        <v>2626</v>
      </c>
      <c r="F2399" t="s">
        <v>86</v>
      </c>
      <c r="G2399" t="s">
        <v>401</v>
      </c>
      <c r="H2399">
        <v>5</v>
      </c>
      <c r="I2399">
        <v>5</v>
      </c>
      <c r="J2399">
        <v>5</v>
      </c>
      <c r="K2399">
        <v>5</v>
      </c>
      <c r="L2399">
        <v>5</v>
      </c>
      <c r="M2399">
        <v>5</v>
      </c>
      <c r="N2399">
        <v>5</v>
      </c>
      <c r="O2399">
        <v>5</v>
      </c>
      <c r="P2399">
        <v>5</v>
      </c>
      <c r="Q2399">
        <v>5</v>
      </c>
      <c r="R2399">
        <v>5</v>
      </c>
      <c r="S2399">
        <v>5</v>
      </c>
      <c r="T2399">
        <v>5</v>
      </c>
      <c r="U2399">
        <v>5</v>
      </c>
      <c r="V2399">
        <v>5</v>
      </c>
      <c r="W2399">
        <v>5</v>
      </c>
      <c r="X2399">
        <v>5</v>
      </c>
      <c r="Y2399">
        <v>5</v>
      </c>
      <c r="Z2399">
        <v>5</v>
      </c>
      <c r="AA2399">
        <v>5</v>
      </c>
      <c r="AC2399" s="180" t="str">
        <f t="shared" si="128"/>
        <v>840082-FNGRN-ML</v>
      </c>
      <c r="AD2399" s="181">
        <f>IF(B2399="NET","",IF(B2399="","",IFERROR(VLOOKUP(AC2399,EAN!$A:$B,2,FALSE),"MANGLER - MÅ OPPDATERE EAN-FANEN")))</f>
        <v>7048652481450</v>
      </c>
      <c r="AE2399" s="180">
        <f t="shared" si="126"/>
        <v>5</v>
      </c>
      <c r="AF2399" s="180">
        <f t="shared" si="127"/>
        <v>5</v>
      </c>
      <c r="AH2399" s="133" t="str">
        <f>IF(B2399="NET","",IFERROR(VLOOKUP(AD2399,'2) Order Form'!$W$9:$W$684,1,FALSE),"Ikke med I order form"))</f>
        <v>Ikke med I order form</v>
      </c>
    </row>
    <row r="2400" spans="1:34" x14ac:dyDescent="0.2">
      <c r="A2400">
        <v>840082</v>
      </c>
      <c r="B2400" t="s">
        <v>4470</v>
      </c>
      <c r="C2400" t="s">
        <v>4226</v>
      </c>
      <c r="D2400" t="s">
        <v>2628</v>
      </c>
      <c r="E2400" t="s">
        <v>2626</v>
      </c>
      <c r="F2400" t="s">
        <v>87</v>
      </c>
      <c r="G2400" t="s">
        <v>401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C2400" s="180" t="str">
        <f t="shared" si="128"/>
        <v>840082-FNGRN-LXL</v>
      </c>
      <c r="AD2400" s="181">
        <f>IF(B2400="NET","",IF(B2400="","",IFERROR(VLOOKUP(AC2400,EAN!$A:$B,2,FALSE),"MANGLER - MÅ OPPDATERE EAN-FANEN")))</f>
        <v>7048652481443</v>
      </c>
      <c r="AE2400" s="180">
        <f t="shared" si="126"/>
        <v>0</v>
      </c>
      <c r="AF2400" s="180">
        <f t="shared" si="127"/>
        <v>0</v>
      </c>
      <c r="AH2400" s="133" t="str">
        <f>IF(B2400="NET","",IFERROR(VLOOKUP(AD2400,'2) Order Form'!$W$9:$W$684,1,FALSE),"Ikke med I order form"))</f>
        <v>Ikke med I order form</v>
      </c>
    </row>
    <row r="2401" spans="1:34" x14ac:dyDescent="0.2">
      <c r="A2401">
        <v>840082</v>
      </c>
      <c r="B2401" t="s">
        <v>4470</v>
      </c>
      <c r="C2401" t="s">
        <v>4226</v>
      </c>
      <c r="D2401" t="s">
        <v>2629</v>
      </c>
      <c r="E2401" t="s">
        <v>2630</v>
      </c>
      <c r="F2401" t="s">
        <v>85</v>
      </c>
      <c r="G2401" t="s">
        <v>128</v>
      </c>
      <c r="H2401">
        <v>1</v>
      </c>
      <c r="I2401">
        <v>1</v>
      </c>
      <c r="J2401">
        <v>1</v>
      </c>
      <c r="K2401">
        <v>1</v>
      </c>
      <c r="L2401">
        <v>1</v>
      </c>
      <c r="M2401">
        <v>1</v>
      </c>
      <c r="N2401">
        <v>1</v>
      </c>
      <c r="O2401">
        <v>1</v>
      </c>
      <c r="P2401">
        <v>1</v>
      </c>
      <c r="Q2401">
        <v>1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C2401" s="180" t="str">
        <f t="shared" si="128"/>
        <v>840082-STBLU-SM</v>
      </c>
      <c r="AD2401" s="181">
        <f>IF(B2401="NET","",IF(B2401="","",IFERROR(VLOOKUP(AC2401,EAN!$A:$B,2,FALSE),"MANGLER - MÅ OPPDATERE EAN-FANEN")))</f>
        <v>7048652725028</v>
      </c>
      <c r="AE2401" s="180">
        <f t="shared" si="126"/>
        <v>1</v>
      </c>
      <c r="AF2401" s="180">
        <f t="shared" si="127"/>
        <v>1</v>
      </c>
      <c r="AH2401" s="133" t="str">
        <f>IF(B2401="NET","",IFERROR(VLOOKUP(AD2401,'2) Order Form'!$W$9:$W$684,1,FALSE),"Ikke med I order form"))</f>
        <v>Ikke med I order form</v>
      </c>
    </row>
    <row r="2402" spans="1:34" x14ac:dyDescent="0.2">
      <c r="A2402">
        <v>840082</v>
      </c>
      <c r="B2402" t="s">
        <v>4470</v>
      </c>
      <c r="C2402" t="s">
        <v>4226</v>
      </c>
      <c r="D2402" t="s">
        <v>2631</v>
      </c>
      <c r="E2402" t="s">
        <v>2630</v>
      </c>
      <c r="F2402" t="s">
        <v>86</v>
      </c>
      <c r="G2402" t="s">
        <v>128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C2402" s="180" t="str">
        <f t="shared" si="128"/>
        <v>840082-STBLU-ML</v>
      </c>
      <c r="AD2402" s="181">
        <f>IF(B2402="NET","",IF(B2402="","",IFERROR(VLOOKUP(AC2402,EAN!$A:$B,2,FALSE),"MANGLER - MÅ OPPDATERE EAN-FANEN")))</f>
        <v>7048652725011</v>
      </c>
      <c r="AE2402" s="180">
        <f t="shared" si="126"/>
        <v>0</v>
      </c>
      <c r="AF2402" s="180">
        <f t="shared" si="127"/>
        <v>0</v>
      </c>
      <c r="AH2402" s="133" t="str">
        <f>IF(B2402="NET","",IFERROR(VLOOKUP(AD2402,'2) Order Form'!$W$9:$W$684,1,FALSE),"Ikke med I order form"))</f>
        <v>Ikke med I order form</v>
      </c>
    </row>
    <row r="2403" spans="1:34" x14ac:dyDescent="0.2">
      <c r="A2403">
        <v>840082</v>
      </c>
      <c r="B2403" t="s">
        <v>4470</v>
      </c>
      <c r="C2403" t="s">
        <v>4226</v>
      </c>
      <c r="D2403" t="s">
        <v>2632</v>
      </c>
      <c r="E2403" t="s">
        <v>2630</v>
      </c>
      <c r="F2403" t="s">
        <v>87</v>
      </c>
      <c r="G2403" t="s">
        <v>128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C2403" s="180" t="str">
        <f t="shared" si="128"/>
        <v>840082-STBLU-LXL</v>
      </c>
      <c r="AD2403" s="181">
        <f>IF(B2403="NET","",IF(B2403="","",IFERROR(VLOOKUP(AC2403,EAN!$A:$B,2,FALSE),"MANGLER - MÅ OPPDATERE EAN-FANEN")))</f>
        <v>7048652725004</v>
      </c>
      <c r="AE2403" s="180">
        <f t="shared" si="126"/>
        <v>0</v>
      </c>
      <c r="AF2403" s="180">
        <f t="shared" si="127"/>
        <v>0</v>
      </c>
      <c r="AH2403" s="133" t="str">
        <f>IF(B2403="NET","",IFERROR(VLOOKUP(AD2403,'2) Order Form'!$W$9:$W$684,1,FALSE),"Ikke med I order form"))</f>
        <v>Ikke med I order form</v>
      </c>
    </row>
    <row r="2404" spans="1:34" x14ac:dyDescent="0.2">
      <c r="A2404" s="155">
        <v>840084</v>
      </c>
      <c r="B2404" t="s">
        <v>292</v>
      </c>
      <c r="H2404" s="155">
        <v>202137</v>
      </c>
      <c r="I2404" s="155">
        <v>202137</v>
      </c>
      <c r="J2404" s="155">
        <v>202137</v>
      </c>
      <c r="K2404" s="155">
        <v>202137</v>
      </c>
      <c r="L2404" s="155">
        <v>202137</v>
      </c>
      <c r="M2404" s="155">
        <v>202137</v>
      </c>
      <c r="N2404" s="155">
        <v>202137</v>
      </c>
      <c r="O2404" s="155">
        <v>202137</v>
      </c>
      <c r="P2404" s="155">
        <v>202137</v>
      </c>
      <c r="Q2404" s="155">
        <v>202137</v>
      </c>
      <c r="R2404" s="155">
        <v>202137</v>
      </c>
      <c r="S2404" s="155">
        <v>202137</v>
      </c>
      <c r="T2404" s="155">
        <v>202137</v>
      </c>
      <c r="U2404" s="155">
        <v>202137</v>
      </c>
      <c r="V2404" s="155">
        <v>202137</v>
      </c>
      <c r="W2404" s="155">
        <v>202137</v>
      </c>
      <c r="X2404" s="155">
        <v>202137</v>
      </c>
      <c r="Y2404" s="155">
        <v>202137</v>
      </c>
      <c r="Z2404" s="155">
        <v>202137</v>
      </c>
      <c r="AA2404" s="155">
        <v>202137</v>
      </c>
      <c r="AC2404" s="180" t="str">
        <f t="shared" si="128"/>
        <v>840084-</v>
      </c>
      <c r="AD2404" s="181" t="str">
        <f>IF(B2404="NET","",IF(B2404="","",IFERROR(VLOOKUP(AC2404,EAN!$A:$B,2,FALSE),"MANGLER - MÅ OPPDATERE EAN-FANEN")))</f>
        <v/>
      </c>
      <c r="AE2404" s="180">
        <f t="shared" si="126"/>
        <v>202137</v>
      </c>
      <c r="AF2404" s="180">
        <f t="shared" si="127"/>
        <v>202137</v>
      </c>
      <c r="AH2404" s="133" t="str">
        <f>IF(B2404="NET","",IFERROR(VLOOKUP(AD2404,'2) Order Form'!$W$9:$W$684,1,FALSE),"Ikke med I order form"))</f>
        <v/>
      </c>
    </row>
    <row r="2405" spans="1:34" x14ac:dyDescent="0.2">
      <c r="A2405">
        <v>840084</v>
      </c>
      <c r="B2405" t="s">
        <v>4471</v>
      </c>
      <c r="C2405" t="s">
        <v>4226</v>
      </c>
      <c r="D2405" t="s">
        <v>293</v>
      </c>
      <c r="E2405" t="s">
        <v>284</v>
      </c>
      <c r="F2405" t="s">
        <v>85</v>
      </c>
      <c r="G2405" t="s">
        <v>128</v>
      </c>
      <c r="H2405">
        <v>8</v>
      </c>
      <c r="I2405">
        <v>8</v>
      </c>
      <c r="J2405">
        <v>8</v>
      </c>
      <c r="K2405">
        <v>8</v>
      </c>
      <c r="L2405">
        <v>8</v>
      </c>
      <c r="M2405">
        <v>8</v>
      </c>
      <c r="N2405">
        <v>8</v>
      </c>
      <c r="O2405">
        <v>8</v>
      </c>
      <c r="P2405">
        <v>8</v>
      </c>
      <c r="Q2405">
        <v>8</v>
      </c>
      <c r="R2405">
        <v>8</v>
      </c>
      <c r="S2405">
        <v>8</v>
      </c>
      <c r="T2405">
        <v>8</v>
      </c>
      <c r="U2405">
        <v>8</v>
      </c>
      <c r="V2405">
        <v>8</v>
      </c>
      <c r="W2405">
        <v>8</v>
      </c>
      <c r="X2405">
        <v>8</v>
      </c>
      <c r="Y2405">
        <v>8</v>
      </c>
      <c r="Z2405">
        <v>8</v>
      </c>
      <c r="AA2405">
        <v>8</v>
      </c>
      <c r="AC2405" s="180" t="str">
        <f t="shared" si="128"/>
        <v>840084-DTBLK-SM</v>
      </c>
      <c r="AD2405" s="181">
        <f>IF(B2405="NET","",IF(B2405="","",IFERROR(VLOOKUP(AC2405,EAN!$A:$B,2,FALSE),"MANGLER - MÅ OPPDATERE EAN-FANEN")))</f>
        <v>7048652463456</v>
      </c>
      <c r="AE2405" s="180">
        <f t="shared" si="126"/>
        <v>8</v>
      </c>
      <c r="AF2405" s="180">
        <f t="shared" si="127"/>
        <v>8</v>
      </c>
      <c r="AH2405" s="133" t="str">
        <f>IF(B2405="NET","",IFERROR(VLOOKUP(AD2405,'2) Order Form'!$W$9:$W$684,1,FALSE),"Ikke med I order form"))</f>
        <v>Ikke med I order form</v>
      </c>
    </row>
    <row r="2406" spans="1:34" x14ac:dyDescent="0.2">
      <c r="A2406">
        <v>840084</v>
      </c>
      <c r="B2406" t="s">
        <v>4471</v>
      </c>
      <c r="C2406" t="s">
        <v>4226</v>
      </c>
      <c r="D2406" t="s">
        <v>294</v>
      </c>
      <c r="E2406" t="s">
        <v>284</v>
      </c>
      <c r="F2406" t="s">
        <v>86</v>
      </c>
      <c r="G2406" t="s">
        <v>128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C2406" s="180" t="str">
        <f t="shared" si="128"/>
        <v>840084-DTBLK-ML</v>
      </c>
      <c r="AD2406" s="181">
        <f>IF(B2406="NET","",IF(B2406="","",IFERROR(VLOOKUP(AC2406,EAN!$A:$B,2,FALSE),"MANGLER - MÅ OPPDATERE EAN-FANEN")))</f>
        <v>7048652463449</v>
      </c>
      <c r="AE2406" s="180">
        <f t="shared" si="126"/>
        <v>0</v>
      </c>
      <c r="AF2406" s="180">
        <f t="shared" si="127"/>
        <v>0</v>
      </c>
      <c r="AH2406" s="133" t="str">
        <f>IF(B2406="NET","",IFERROR(VLOOKUP(AD2406,'2) Order Form'!$W$9:$W$684,1,FALSE),"Ikke med I order form"))</f>
        <v>Ikke med I order form</v>
      </c>
    </row>
    <row r="2407" spans="1:34" x14ac:dyDescent="0.2">
      <c r="A2407">
        <v>840084</v>
      </c>
      <c r="B2407" t="s">
        <v>4471</v>
      </c>
      <c r="C2407" t="s">
        <v>4226</v>
      </c>
      <c r="D2407" t="s">
        <v>295</v>
      </c>
      <c r="E2407" t="s">
        <v>284</v>
      </c>
      <c r="F2407" t="s">
        <v>87</v>
      </c>
      <c r="G2407" t="s">
        <v>128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C2407" s="180" t="str">
        <f t="shared" si="128"/>
        <v>840084-DTBLK-LXL</v>
      </c>
      <c r="AD2407" s="181">
        <f>IF(B2407="NET","",IF(B2407="","",IFERROR(VLOOKUP(AC2407,EAN!$A:$B,2,FALSE),"MANGLER - MÅ OPPDATERE EAN-FANEN")))</f>
        <v>7048652463432</v>
      </c>
      <c r="AE2407" s="180">
        <f t="shared" si="126"/>
        <v>0</v>
      </c>
      <c r="AF2407" s="180">
        <f t="shared" si="127"/>
        <v>0</v>
      </c>
      <c r="AH2407" s="133" t="str">
        <f>IF(B2407="NET","",IFERROR(VLOOKUP(AD2407,'2) Order Form'!$W$9:$W$684,1,FALSE),"Ikke med I order form"))</f>
        <v>Ikke med I order form</v>
      </c>
    </row>
    <row r="2408" spans="1:34" x14ac:dyDescent="0.2">
      <c r="A2408">
        <v>840084</v>
      </c>
      <c r="B2408" t="s">
        <v>4471</v>
      </c>
      <c r="C2408" t="s">
        <v>4226</v>
      </c>
      <c r="D2408" t="s">
        <v>2616</v>
      </c>
      <c r="E2408" t="s">
        <v>2617</v>
      </c>
      <c r="F2408" t="s">
        <v>85</v>
      </c>
      <c r="G2408" t="s">
        <v>401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C2408" s="180" t="str">
        <f t="shared" si="128"/>
        <v>840084-GLCOE-SM</v>
      </c>
      <c r="AD2408" s="181">
        <f>IF(B2408="NET","",IF(B2408="","",IFERROR(VLOOKUP(AC2408,EAN!$A:$B,2,FALSE),"MANGLER - MÅ OPPDATERE EAN-FANEN")))</f>
        <v>7048652463487</v>
      </c>
      <c r="AE2408" s="180">
        <f t="shared" si="126"/>
        <v>0</v>
      </c>
      <c r="AF2408" s="180">
        <f t="shared" si="127"/>
        <v>0</v>
      </c>
      <c r="AH2408" s="133" t="str">
        <f>IF(B2408="NET","",IFERROR(VLOOKUP(AD2408,'2) Order Form'!$W$9:$W$684,1,FALSE),"Ikke med I order form"))</f>
        <v>Ikke med I order form</v>
      </c>
    </row>
    <row r="2409" spans="1:34" x14ac:dyDescent="0.2">
      <c r="A2409">
        <v>840084</v>
      </c>
      <c r="B2409" t="s">
        <v>4471</v>
      </c>
      <c r="C2409" t="s">
        <v>4226</v>
      </c>
      <c r="D2409" t="s">
        <v>2618</v>
      </c>
      <c r="E2409" t="s">
        <v>2617</v>
      </c>
      <c r="F2409" t="s">
        <v>86</v>
      </c>
      <c r="G2409" t="s">
        <v>401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C2409" s="180" t="str">
        <f t="shared" si="128"/>
        <v>840084-GLCOE-ML</v>
      </c>
      <c r="AD2409" s="181">
        <f>IF(B2409="NET","",IF(B2409="","",IFERROR(VLOOKUP(AC2409,EAN!$A:$B,2,FALSE),"MANGLER - MÅ OPPDATERE EAN-FANEN")))</f>
        <v>7048652463470</v>
      </c>
      <c r="AE2409" s="180">
        <f t="shared" si="126"/>
        <v>0</v>
      </c>
      <c r="AF2409" s="180">
        <f t="shared" si="127"/>
        <v>0</v>
      </c>
      <c r="AH2409" s="133" t="str">
        <f>IF(B2409="NET","",IFERROR(VLOOKUP(AD2409,'2) Order Form'!$W$9:$W$684,1,FALSE),"Ikke med I order form"))</f>
        <v>Ikke med I order form</v>
      </c>
    </row>
    <row r="2410" spans="1:34" x14ac:dyDescent="0.2">
      <c r="A2410">
        <v>840084</v>
      </c>
      <c r="B2410" t="s">
        <v>4471</v>
      </c>
      <c r="C2410" t="s">
        <v>4226</v>
      </c>
      <c r="D2410" t="s">
        <v>2619</v>
      </c>
      <c r="E2410" t="s">
        <v>2617</v>
      </c>
      <c r="F2410" t="s">
        <v>87</v>
      </c>
      <c r="G2410" t="s">
        <v>401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C2410" s="180" t="str">
        <f t="shared" si="128"/>
        <v>840084-GLCOE-LXL</v>
      </c>
      <c r="AD2410" s="181">
        <f>IF(B2410="NET","",IF(B2410="","",IFERROR(VLOOKUP(AC2410,EAN!$A:$B,2,FALSE),"MANGLER - MÅ OPPDATERE EAN-FANEN")))</f>
        <v>7048652463463</v>
      </c>
      <c r="AE2410" s="180">
        <f t="shared" si="126"/>
        <v>0</v>
      </c>
      <c r="AF2410" s="180">
        <f t="shared" si="127"/>
        <v>0</v>
      </c>
      <c r="AH2410" s="133" t="str">
        <f>IF(B2410="NET","",IFERROR(VLOOKUP(AD2410,'2) Order Form'!$W$9:$W$684,1,FALSE),"Ikke med I order form"))</f>
        <v>Ikke med I order form</v>
      </c>
    </row>
    <row r="2411" spans="1:34" x14ac:dyDescent="0.2">
      <c r="A2411">
        <v>840084</v>
      </c>
      <c r="B2411" t="s">
        <v>4471</v>
      </c>
      <c r="C2411" t="s">
        <v>4226</v>
      </c>
      <c r="D2411" t="s">
        <v>2620</v>
      </c>
      <c r="E2411" t="s">
        <v>2621</v>
      </c>
      <c r="F2411" t="s">
        <v>85</v>
      </c>
      <c r="G2411" t="s">
        <v>128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C2411" s="180" t="str">
        <f t="shared" si="128"/>
        <v>840084-GSFOE-SM</v>
      </c>
      <c r="AD2411" s="181">
        <f>IF(B2411="NET","",IF(B2411="","",IFERROR(VLOOKUP(AC2411,EAN!$A:$B,2,FALSE),"MANGLER - MÅ OPPDATERE EAN-FANEN")))</f>
        <v>7048652605337</v>
      </c>
      <c r="AE2411" s="180">
        <f t="shared" si="126"/>
        <v>0</v>
      </c>
      <c r="AF2411" s="180">
        <f t="shared" si="127"/>
        <v>0</v>
      </c>
      <c r="AH2411" s="133" t="str">
        <f>IF(B2411="NET","",IFERROR(VLOOKUP(AD2411,'2) Order Form'!$W$9:$W$684,1,FALSE),"Ikke med I order form"))</f>
        <v>Ikke med I order form</v>
      </c>
    </row>
    <row r="2412" spans="1:34" x14ac:dyDescent="0.2">
      <c r="A2412">
        <v>840084</v>
      </c>
      <c r="B2412" t="s">
        <v>4471</v>
      </c>
      <c r="C2412" t="s">
        <v>4226</v>
      </c>
      <c r="D2412" t="s">
        <v>2622</v>
      </c>
      <c r="E2412" t="s">
        <v>2621</v>
      </c>
      <c r="F2412" t="s">
        <v>86</v>
      </c>
      <c r="G2412" t="s">
        <v>128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C2412" s="180" t="str">
        <f t="shared" si="128"/>
        <v>840084-GSFOE-ML</v>
      </c>
      <c r="AD2412" s="181">
        <f>IF(B2412="NET","",IF(B2412="","",IFERROR(VLOOKUP(AC2412,EAN!$A:$B,2,FALSE),"MANGLER - MÅ OPPDATERE EAN-FANEN")))</f>
        <v>7048652605320</v>
      </c>
      <c r="AE2412" s="180">
        <f t="shared" si="126"/>
        <v>0</v>
      </c>
      <c r="AF2412" s="180">
        <f t="shared" si="127"/>
        <v>0</v>
      </c>
      <c r="AH2412" s="133" t="str">
        <f>IF(B2412="NET","",IFERROR(VLOOKUP(AD2412,'2) Order Form'!$W$9:$W$684,1,FALSE),"Ikke med I order form"))</f>
        <v>Ikke med I order form</v>
      </c>
    </row>
    <row r="2413" spans="1:34" x14ac:dyDescent="0.2">
      <c r="A2413">
        <v>840084</v>
      </c>
      <c r="B2413" t="s">
        <v>4471</v>
      </c>
      <c r="C2413" t="s">
        <v>4226</v>
      </c>
      <c r="D2413" t="s">
        <v>2623</v>
      </c>
      <c r="E2413" t="s">
        <v>2621</v>
      </c>
      <c r="F2413" t="s">
        <v>87</v>
      </c>
      <c r="G2413" t="s">
        <v>128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C2413" s="180" t="str">
        <f t="shared" si="128"/>
        <v>840084-GSFOE-LXL</v>
      </c>
      <c r="AD2413" s="181">
        <f>IF(B2413="NET","",IF(B2413="","",IFERROR(VLOOKUP(AC2413,EAN!$A:$B,2,FALSE),"MANGLER - MÅ OPPDATERE EAN-FANEN")))</f>
        <v>7048652605313</v>
      </c>
      <c r="AE2413" s="180">
        <f t="shared" si="126"/>
        <v>0</v>
      </c>
      <c r="AF2413" s="180">
        <f t="shared" si="127"/>
        <v>0</v>
      </c>
      <c r="AH2413" s="133" t="str">
        <f>IF(B2413="NET","",IFERROR(VLOOKUP(AD2413,'2) Order Form'!$W$9:$W$684,1,FALSE),"Ikke med I order form"))</f>
        <v>Ikke med I order form</v>
      </c>
    </row>
    <row r="2414" spans="1:34" x14ac:dyDescent="0.2">
      <c r="A2414">
        <v>840084</v>
      </c>
      <c r="B2414" t="s">
        <v>4471</v>
      </c>
      <c r="C2414" t="s">
        <v>4226</v>
      </c>
      <c r="D2414" t="s">
        <v>300</v>
      </c>
      <c r="E2414" t="s">
        <v>285</v>
      </c>
      <c r="F2414" t="s">
        <v>85</v>
      </c>
      <c r="G2414" t="s">
        <v>401</v>
      </c>
      <c r="H2414">
        <v>10</v>
      </c>
      <c r="I2414">
        <v>10</v>
      </c>
      <c r="J2414">
        <v>10</v>
      </c>
      <c r="K2414">
        <v>10</v>
      </c>
      <c r="L2414">
        <v>10</v>
      </c>
      <c r="M2414">
        <v>10</v>
      </c>
      <c r="N2414">
        <v>10</v>
      </c>
      <c r="O2414">
        <v>10</v>
      </c>
      <c r="P2414">
        <v>10</v>
      </c>
      <c r="Q2414">
        <v>10</v>
      </c>
      <c r="R2414">
        <v>10</v>
      </c>
      <c r="S2414">
        <v>10</v>
      </c>
      <c r="T2414">
        <v>10</v>
      </c>
      <c r="U2414">
        <v>10</v>
      </c>
      <c r="V2414">
        <v>10</v>
      </c>
      <c r="W2414">
        <v>10</v>
      </c>
      <c r="X2414">
        <v>10</v>
      </c>
      <c r="Y2414">
        <v>10</v>
      </c>
      <c r="Z2414">
        <v>10</v>
      </c>
      <c r="AA2414">
        <v>10</v>
      </c>
      <c r="AC2414" s="180" t="str">
        <f t="shared" si="128"/>
        <v>840084-GSWHT-SM</v>
      </c>
      <c r="AD2414" s="181">
        <f>IF(B2414="NET","",IF(B2414="","",IFERROR(VLOOKUP(AC2414,EAN!$A:$B,2,FALSE),"MANGLER - MÅ OPPDATERE EAN-FANEN")))</f>
        <v>7048652463517</v>
      </c>
      <c r="AE2414" s="180">
        <f t="shared" si="126"/>
        <v>10</v>
      </c>
      <c r="AF2414" s="180">
        <f t="shared" si="127"/>
        <v>10</v>
      </c>
      <c r="AH2414" s="133" t="str">
        <f>IF(B2414="NET","",IFERROR(VLOOKUP(AD2414,'2) Order Form'!$W$9:$W$684,1,FALSE),"Ikke med I order form"))</f>
        <v>Ikke med I order form</v>
      </c>
    </row>
    <row r="2415" spans="1:34" x14ac:dyDescent="0.2">
      <c r="A2415">
        <v>840084</v>
      </c>
      <c r="B2415" t="s">
        <v>4471</v>
      </c>
      <c r="C2415" t="s">
        <v>4226</v>
      </c>
      <c r="D2415" t="s">
        <v>301</v>
      </c>
      <c r="E2415" t="s">
        <v>285</v>
      </c>
      <c r="F2415" t="s">
        <v>86</v>
      </c>
      <c r="G2415" t="s">
        <v>401</v>
      </c>
      <c r="H2415">
        <v>1</v>
      </c>
      <c r="I2415">
        <v>1</v>
      </c>
      <c r="J2415">
        <v>1</v>
      </c>
      <c r="K2415">
        <v>1</v>
      </c>
      <c r="L2415">
        <v>1</v>
      </c>
      <c r="M2415">
        <v>1</v>
      </c>
      <c r="N2415">
        <v>1</v>
      </c>
      <c r="O2415">
        <v>1</v>
      </c>
      <c r="P2415">
        <v>1</v>
      </c>
      <c r="Q2415">
        <v>1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C2415" s="180" t="str">
        <f t="shared" si="128"/>
        <v>840084-GSWHT-ML</v>
      </c>
      <c r="AD2415" s="181">
        <f>IF(B2415="NET","",IF(B2415="","",IFERROR(VLOOKUP(AC2415,EAN!$A:$B,2,FALSE),"MANGLER - MÅ OPPDATERE EAN-FANEN")))</f>
        <v>7048652463500</v>
      </c>
      <c r="AE2415" s="180">
        <f t="shared" si="126"/>
        <v>1</v>
      </c>
      <c r="AF2415" s="180">
        <f t="shared" si="127"/>
        <v>1</v>
      </c>
      <c r="AH2415" s="133" t="str">
        <f>IF(B2415="NET","",IFERROR(VLOOKUP(AD2415,'2) Order Form'!$W$9:$W$684,1,FALSE),"Ikke med I order form"))</f>
        <v>Ikke med I order form</v>
      </c>
    </row>
    <row r="2416" spans="1:34" x14ac:dyDescent="0.2">
      <c r="A2416">
        <v>840084</v>
      </c>
      <c r="B2416" t="s">
        <v>4471</v>
      </c>
      <c r="C2416" t="s">
        <v>4226</v>
      </c>
      <c r="D2416" t="s">
        <v>302</v>
      </c>
      <c r="E2416" t="s">
        <v>285</v>
      </c>
      <c r="F2416" t="s">
        <v>87</v>
      </c>
      <c r="G2416" t="s">
        <v>401</v>
      </c>
      <c r="H2416">
        <v>14</v>
      </c>
      <c r="I2416">
        <v>14</v>
      </c>
      <c r="J2416">
        <v>14</v>
      </c>
      <c r="K2416">
        <v>14</v>
      </c>
      <c r="L2416">
        <v>14</v>
      </c>
      <c r="M2416">
        <v>14</v>
      </c>
      <c r="N2416">
        <v>14</v>
      </c>
      <c r="O2416">
        <v>14</v>
      </c>
      <c r="P2416">
        <v>14</v>
      </c>
      <c r="Q2416">
        <v>14</v>
      </c>
      <c r="R2416">
        <v>14</v>
      </c>
      <c r="S2416">
        <v>14</v>
      </c>
      <c r="T2416">
        <v>14</v>
      </c>
      <c r="U2416">
        <v>14</v>
      </c>
      <c r="V2416">
        <v>14</v>
      </c>
      <c r="W2416">
        <v>14</v>
      </c>
      <c r="X2416">
        <v>14</v>
      </c>
      <c r="Y2416">
        <v>14</v>
      </c>
      <c r="Z2416">
        <v>14</v>
      </c>
      <c r="AA2416">
        <v>14</v>
      </c>
      <c r="AC2416" s="180" t="str">
        <f t="shared" si="128"/>
        <v>840084-GSWHT-LXL</v>
      </c>
      <c r="AD2416" s="181">
        <f>IF(B2416="NET","",IF(B2416="","",IFERROR(VLOOKUP(AC2416,EAN!$A:$B,2,FALSE),"MANGLER - MÅ OPPDATERE EAN-FANEN")))</f>
        <v>7048652463494</v>
      </c>
      <c r="AE2416" s="180">
        <f t="shared" si="126"/>
        <v>14</v>
      </c>
      <c r="AF2416" s="180">
        <f t="shared" si="127"/>
        <v>14</v>
      </c>
      <c r="AH2416" s="133" t="str">
        <f>IF(B2416="NET","",IFERROR(VLOOKUP(AD2416,'2) Order Form'!$W$9:$W$684,1,FALSE),"Ikke med I order form"))</f>
        <v>Ikke med I order form</v>
      </c>
    </row>
    <row r="2417" spans="1:34" x14ac:dyDescent="0.2">
      <c r="A2417">
        <v>840084</v>
      </c>
      <c r="B2417" t="s">
        <v>4471</v>
      </c>
      <c r="C2417" t="s">
        <v>4226</v>
      </c>
      <c r="D2417" t="s">
        <v>2400</v>
      </c>
      <c r="E2417" t="s">
        <v>2401</v>
      </c>
      <c r="F2417" t="s">
        <v>85</v>
      </c>
      <c r="G2417" t="s">
        <v>128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C2417" s="180" t="str">
        <f t="shared" si="128"/>
        <v>840084-MBBLU-SM</v>
      </c>
      <c r="AD2417" s="181">
        <f>IF(B2417="NET","",IF(B2417="","",IFERROR(VLOOKUP(AC2417,EAN!$A:$B,2,FALSE),"MANGLER - MÅ OPPDATERE EAN-FANEN")))</f>
        <v>7048652714619</v>
      </c>
      <c r="AE2417" s="180">
        <f t="shared" si="126"/>
        <v>0</v>
      </c>
      <c r="AF2417" s="180">
        <f t="shared" si="127"/>
        <v>0</v>
      </c>
      <c r="AH2417" s="133" t="str">
        <f>IF(B2417="NET","",IFERROR(VLOOKUP(AD2417,'2) Order Form'!$W$9:$W$684,1,FALSE),"Ikke med I order form"))</f>
        <v>Ikke med I order form</v>
      </c>
    </row>
    <row r="2418" spans="1:34" x14ac:dyDescent="0.2">
      <c r="A2418">
        <v>840084</v>
      </c>
      <c r="B2418" t="s">
        <v>4471</v>
      </c>
      <c r="C2418" t="s">
        <v>4226</v>
      </c>
      <c r="D2418" t="s">
        <v>2402</v>
      </c>
      <c r="E2418" t="s">
        <v>2401</v>
      </c>
      <c r="F2418" t="s">
        <v>86</v>
      </c>
      <c r="G2418" t="s">
        <v>128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C2418" s="180" t="str">
        <f t="shared" si="128"/>
        <v>840084-MBBLU-ML</v>
      </c>
      <c r="AD2418" s="181">
        <f>IF(B2418="NET","",IF(B2418="","",IFERROR(VLOOKUP(AC2418,EAN!$A:$B,2,FALSE),"MANGLER - MÅ OPPDATERE EAN-FANEN")))</f>
        <v>7048652714602</v>
      </c>
      <c r="AE2418" s="180">
        <f t="shared" si="126"/>
        <v>0</v>
      </c>
      <c r="AF2418" s="180">
        <f t="shared" si="127"/>
        <v>0</v>
      </c>
      <c r="AH2418" s="133" t="str">
        <f>IF(B2418="NET","",IFERROR(VLOOKUP(AD2418,'2) Order Form'!$W$9:$W$684,1,FALSE),"Ikke med I order form"))</f>
        <v>Ikke med I order form</v>
      </c>
    </row>
    <row r="2419" spans="1:34" x14ac:dyDescent="0.2">
      <c r="A2419">
        <v>840084</v>
      </c>
      <c r="B2419" t="s">
        <v>4471</v>
      </c>
      <c r="C2419" t="s">
        <v>4226</v>
      </c>
      <c r="D2419" t="s">
        <v>2403</v>
      </c>
      <c r="E2419" t="s">
        <v>2401</v>
      </c>
      <c r="F2419" t="s">
        <v>87</v>
      </c>
      <c r="G2419" t="s">
        <v>128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C2419" s="180" t="str">
        <f t="shared" si="128"/>
        <v>840084-MBBLU-LXL</v>
      </c>
      <c r="AD2419" s="181">
        <f>IF(B2419="NET","",IF(B2419="","",IFERROR(VLOOKUP(AC2419,EAN!$A:$B,2,FALSE),"MANGLER - MÅ OPPDATERE EAN-FANEN")))</f>
        <v>7048652714596</v>
      </c>
      <c r="AE2419" s="180">
        <f t="shared" si="126"/>
        <v>0</v>
      </c>
      <c r="AF2419" s="180">
        <f t="shared" si="127"/>
        <v>0</v>
      </c>
      <c r="AH2419" s="133" t="str">
        <f>IF(B2419="NET","",IFERROR(VLOOKUP(AD2419,'2) Order Form'!$W$9:$W$684,1,FALSE),"Ikke med I order form"))</f>
        <v>Ikke med I order form</v>
      </c>
    </row>
    <row r="2420" spans="1:34" x14ac:dyDescent="0.2">
      <c r="A2420">
        <v>840084</v>
      </c>
      <c r="B2420" t="s">
        <v>4471</v>
      </c>
      <c r="C2420" t="s">
        <v>4226</v>
      </c>
      <c r="D2420" t="s">
        <v>2471</v>
      </c>
      <c r="E2420" t="s">
        <v>2470</v>
      </c>
      <c r="F2420" t="s">
        <v>85</v>
      </c>
      <c r="G2420" t="s">
        <v>401</v>
      </c>
      <c r="H2420">
        <v>24</v>
      </c>
      <c r="I2420">
        <v>24</v>
      </c>
      <c r="J2420">
        <v>24</v>
      </c>
      <c r="K2420">
        <v>24</v>
      </c>
      <c r="L2420">
        <v>24</v>
      </c>
      <c r="M2420">
        <v>24</v>
      </c>
      <c r="N2420">
        <v>24</v>
      </c>
      <c r="O2420">
        <v>24</v>
      </c>
      <c r="P2420">
        <v>24</v>
      </c>
      <c r="Q2420">
        <v>24</v>
      </c>
      <c r="R2420">
        <v>24</v>
      </c>
      <c r="S2420">
        <v>24</v>
      </c>
      <c r="T2420">
        <v>24</v>
      </c>
      <c r="U2420">
        <v>24</v>
      </c>
      <c r="V2420">
        <v>24</v>
      </c>
      <c r="W2420">
        <v>24</v>
      </c>
      <c r="X2420">
        <v>24</v>
      </c>
      <c r="Y2420">
        <v>24</v>
      </c>
      <c r="Z2420">
        <v>24</v>
      </c>
      <c r="AA2420">
        <v>24</v>
      </c>
      <c r="AC2420" s="180" t="str">
        <f t="shared" si="128"/>
        <v>840084-MBGRY-SM</v>
      </c>
      <c r="AD2420" s="181">
        <f>IF(B2420="NET","",IF(B2420="","",IFERROR(VLOOKUP(AC2420,EAN!$A:$B,2,FALSE),"MANGLER - MÅ OPPDATERE EAN-FANEN")))</f>
        <v>7048652605368</v>
      </c>
      <c r="AE2420" s="180">
        <f t="shared" si="126"/>
        <v>24</v>
      </c>
      <c r="AF2420" s="180">
        <f t="shared" si="127"/>
        <v>24</v>
      </c>
      <c r="AH2420" s="133" t="str">
        <f>IF(B2420="NET","",IFERROR(VLOOKUP(AD2420,'2) Order Form'!$W$9:$W$684,1,FALSE),"Ikke med I order form"))</f>
        <v>Ikke med I order form</v>
      </c>
    </row>
    <row r="2421" spans="1:34" x14ac:dyDescent="0.2">
      <c r="A2421">
        <v>840084</v>
      </c>
      <c r="B2421" t="s">
        <v>4471</v>
      </c>
      <c r="C2421" t="s">
        <v>4226</v>
      </c>
      <c r="D2421" t="s">
        <v>2472</v>
      </c>
      <c r="E2421" t="s">
        <v>2470</v>
      </c>
      <c r="F2421" t="s">
        <v>86</v>
      </c>
      <c r="G2421" t="s">
        <v>401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C2421" s="180" t="str">
        <f t="shared" si="128"/>
        <v>840084-MBGRY-ML</v>
      </c>
      <c r="AD2421" s="181">
        <f>IF(B2421="NET","",IF(B2421="","",IFERROR(VLOOKUP(AC2421,EAN!$A:$B,2,FALSE),"MANGLER - MÅ OPPDATERE EAN-FANEN")))</f>
        <v>7048652605351</v>
      </c>
      <c r="AE2421" s="180">
        <f t="shared" si="126"/>
        <v>0</v>
      </c>
      <c r="AF2421" s="180">
        <f t="shared" si="127"/>
        <v>0</v>
      </c>
      <c r="AH2421" s="133" t="str">
        <f>IF(B2421="NET","",IFERROR(VLOOKUP(AD2421,'2) Order Form'!$W$9:$W$684,1,FALSE),"Ikke med I order form"))</f>
        <v>Ikke med I order form</v>
      </c>
    </row>
    <row r="2422" spans="1:34" x14ac:dyDescent="0.2">
      <c r="A2422">
        <v>840084</v>
      </c>
      <c r="B2422" t="s">
        <v>4471</v>
      </c>
      <c r="C2422" t="s">
        <v>4226</v>
      </c>
      <c r="D2422" t="s">
        <v>2473</v>
      </c>
      <c r="E2422" t="s">
        <v>2470</v>
      </c>
      <c r="F2422" t="s">
        <v>87</v>
      </c>
      <c r="G2422" t="s">
        <v>401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C2422" s="180" t="str">
        <f t="shared" si="128"/>
        <v>840084-MBGRY-LXL</v>
      </c>
      <c r="AD2422" s="181">
        <f>IF(B2422="NET","",IF(B2422="","",IFERROR(VLOOKUP(AC2422,EAN!$A:$B,2,FALSE),"MANGLER - MÅ OPPDATERE EAN-FANEN")))</f>
        <v>7048652605344</v>
      </c>
      <c r="AE2422" s="180">
        <f t="shared" si="126"/>
        <v>0</v>
      </c>
      <c r="AF2422" s="180">
        <f t="shared" si="127"/>
        <v>0</v>
      </c>
      <c r="AH2422" s="133" t="str">
        <f>IF(B2422="NET","",IFERROR(VLOOKUP(AD2422,'2) Order Form'!$W$9:$W$684,1,FALSE),"Ikke med I order form"))</f>
        <v>Ikke med I order form</v>
      </c>
    </row>
    <row r="2423" spans="1:34" x14ac:dyDescent="0.2">
      <c r="A2423">
        <v>840084</v>
      </c>
      <c r="B2423" t="s">
        <v>4471</v>
      </c>
      <c r="C2423" t="s">
        <v>4226</v>
      </c>
      <c r="D2423" t="s">
        <v>425</v>
      </c>
      <c r="E2423" t="s">
        <v>90</v>
      </c>
      <c r="F2423" t="s">
        <v>85</v>
      </c>
      <c r="G2423" t="s">
        <v>401</v>
      </c>
      <c r="H2423">
        <v>2</v>
      </c>
      <c r="I2423">
        <v>2</v>
      </c>
      <c r="J2423">
        <v>2</v>
      </c>
      <c r="K2423">
        <v>2</v>
      </c>
      <c r="L2423">
        <v>2</v>
      </c>
      <c r="M2423">
        <v>2</v>
      </c>
      <c r="N2423">
        <v>2</v>
      </c>
      <c r="O2423">
        <v>2</v>
      </c>
      <c r="P2423">
        <v>2</v>
      </c>
      <c r="Q2423">
        <v>2</v>
      </c>
      <c r="R2423">
        <v>2</v>
      </c>
      <c r="S2423">
        <v>2</v>
      </c>
      <c r="T2423">
        <v>2</v>
      </c>
      <c r="U2423">
        <v>2</v>
      </c>
      <c r="V2423">
        <v>2</v>
      </c>
      <c r="W2423">
        <v>2</v>
      </c>
      <c r="X2423">
        <v>2</v>
      </c>
      <c r="Y2423">
        <v>2</v>
      </c>
      <c r="Z2423">
        <v>2</v>
      </c>
      <c r="AA2423">
        <v>2</v>
      </c>
      <c r="AC2423" s="180" t="str">
        <f t="shared" si="128"/>
        <v>840084-MNAVY-SM</v>
      </c>
      <c r="AD2423" s="181">
        <f>IF(B2423="NET","",IF(B2423="","",IFERROR(VLOOKUP(AC2423,EAN!$A:$B,2,FALSE),"MANGLER - MÅ OPPDATERE EAN-FANEN")))</f>
        <v>7048652463548</v>
      </c>
      <c r="AE2423" s="180">
        <f t="shared" si="126"/>
        <v>2</v>
      </c>
      <c r="AF2423" s="180">
        <f t="shared" si="127"/>
        <v>2</v>
      </c>
      <c r="AH2423" s="133" t="str">
        <f>IF(B2423="NET","",IFERROR(VLOOKUP(AD2423,'2) Order Form'!$W$9:$W$684,1,FALSE),"Ikke med I order form"))</f>
        <v>Ikke med I order form</v>
      </c>
    </row>
    <row r="2424" spans="1:34" x14ac:dyDescent="0.2">
      <c r="A2424">
        <v>840084</v>
      </c>
      <c r="B2424" t="s">
        <v>4471</v>
      </c>
      <c r="C2424" t="s">
        <v>4226</v>
      </c>
      <c r="D2424" t="s">
        <v>426</v>
      </c>
      <c r="E2424" t="s">
        <v>90</v>
      </c>
      <c r="F2424" t="s">
        <v>86</v>
      </c>
      <c r="G2424" t="s">
        <v>401</v>
      </c>
      <c r="H2424">
        <v>1</v>
      </c>
      <c r="I2424">
        <v>1</v>
      </c>
      <c r="J2424">
        <v>1</v>
      </c>
      <c r="K2424">
        <v>1</v>
      </c>
      <c r="L2424">
        <v>1</v>
      </c>
      <c r="M2424">
        <v>1</v>
      </c>
      <c r="N2424">
        <v>1</v>
      </c>
      <c r="O2424">
        <v>1</v>
      </c>
      <c r="P2424">
        <v>1</v>
      </c>
      <c r="Q2424">
        <v>1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C2424" s="180" t="str">
        <f t="shared" si="128"/>
        <v>840084-MNAVY-ML</v>
      </c>
      <c r="AD2424" s="181">
        <f>IF(B2424="NET","",IF(B2424="","",IFERROR(VLOOKUP(AC2424,EAN!$A:$B,2,FALSE),"MANGLER - MÅ OPPDATERE EAN-FANEN")))</f>
        <v>7048652463531</v>
      </c>
      <c r="AE2424" s="180">
        <f t="shared" si="126"/>
        <v>1</v>
      </c>
      <c r="AF2424" s="180">
        <f t="shared" si="127"/>
        <v>1</v>
      </c>
      <c r="AH2424" s="133" t="str">
        <f>IF(B2424="NET","",IFERROR(VLOOKUP(AD2424,'2) Order Form'!$W$9:$W$684,1,FALSE),"Ikke med I order form"))</f>
        <v>Ikke med I order form</v>
      </c>
    </row>
    <row r="2425" spans="1:34" x14ac:dyDescent="0.2">
      <c r="A2425">
        <v>840084</v>
      </c>
      <c r="B2425" t="s">
        <v>4471</v>
      </c>
      <c r="C2425" t="s">
        <v>4226</v>
      </c>
      <c r="D2425" t="s">
        <v>427</v>
      </c>
      <c r="E2425" t="s">
        <v>90</v>
      </c>
      <c r="F2425" t="s">
        <v>87</v>
      </c>
      <c r="G2425" t="s">
        <v>401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C2425" s="180" t="str">
        <f t="shared" si="128"/>
        <v>840084-MNAVY-LXL</v>
      </c>
      <c r="AD2425" s="181">
        <f>IF(B2425="NET","",IF(B2425="","",IFERROR(VLOOKUP(AC2425,EAN!$A:$B,2,FALSE),"MANGLER - MÅ OPPDATERE EAN-FANEN")))</f>
        <v>7048652463524</v>
      </c>
      <c r="AE2425" s="180">
        <f t="shared" si="126"/>
        <v>0</v>
      </c>
      <c r="AF2425" s="180">
        <f t="shared" si="127"/>
        <v>0</v>
      </c>
      <c r="AH2425" s="133" t="str">
        <f>IF(B2425="NET","",IFERROR(VLOOKUP(AD2425,'2) Order Form'!$W$9:$W$684,1,FALSE),"Ikke med I order form"))</f>
        <v>Ikke med I order form</v>
      </c>
    </row>
    <row r="2426" spans="1:34" x14ac:dyDescent="0.2">
      <c r="A2426">
        <v>840084</v>
      </c>
      <c r="B2426" t="s">
        <v>4471</v>
      </c>
      <c r="C2426" t="s">
        <v>4226</v>
      </c>
      <c r="D2426" t="s">
        <v>2434</v>
      </c>
      <c r="E2426" t="s">
        <v>2435</v>
      </c>
      <c r="F2426" t="s">
        <v>85</v>
      </c>
      <c r="G2426" t="s">
        <v>128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C2426" s="180" t="str">
        <f t="shared" si="128"/>
        <v>840084-SGMCH-SM</v>
      </c>
      <c r="AD2426" s="181">
        <f>IF(B2426="NET","",IF(B2426="","",IFERROR(VLOOKUP(AC2426,EAN!$A:$B,2,FALSE),"MANGLER - MÅ OPPDATERE EAN-FANEN")))</f>
        <v>7048652714640</v>
      </c>
      <c r="AE2426" s="180">
        <f t="shared" si="126"/>
        <v>0</v>
      </c>
      <c r="AF2426" s="180">
        <f t="shared" si="127"/>
        <v>0</v>
      </c>
      <c r="AH2426" s="133" t="str">
        <f>IF(B2426="NET","",IFERROR(VLOOKUP(AD2426,'2) Order Form'!$W$9:$W$684,1,FALSE),"Ikke med I order form"))</f>
        <v>Ikke med I order form</v>
      </c>
    </row>
    <row r="2427" spans="1:34" x14ac:dyDescent="0.2">
      <c r="A2427">
        <v>840084</v>
      </c>
      <c r="B2427" t="s">
        <v>4471</v>
      </c>
      <c r="C2427" t="s">
        <v>4226</v>
      </c>
      <c r="D2427" t="s">
        <v>2436</v>
      </c>
      <c r="E2427" t="s">
        <v>2435</v>
      </c>
      <c r="F2427" t="s">
        <v>86</v>
      </c>
      <c r="G2427" t="s">
        <v>128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C2427" s="180" t="str">
        <f t="shared" si="128"/>
        <v>840084-SGMCH-ML</v>
      </c>
      <c r="AD2427" s="181">
        <f>IF(B2427="NET","",IF(B2427="","",IFERROR(VLOOKUP(AC2427,EAN!$A:$B,2,FALSE),"MANGLER - MÅ OPPDATERE EAN-FANEN")))</f>
        <v>7048652714633</v>
      </c>
      <c r="AE2427" s="180">
        <f t="shared" si="126"/>
        <v>0</v>
      </c>
      <c r="AF2427" s="180">
        <f t="shared" si="127"/>
        <v>0</v>
      </c>
      <c r="AH2427" s="133" t="str">
        <f>IF(B2427="NET","",IFERROR(VLOOKUP(AD2427,'2) Order Form'!$W$9:$W$684,1,FALSE),"Ikke med I order form"))</f>
        <v>Ikke med I order form</v>
      </c>
    </row>
    <row r="2428" spans="1:34" x14ac:dyDescent="0.2">
      <c r="A2428">
        <v>840084</v>
      </c>
      <c r="B2428" t="s">
        <v>4471</v>
      </c>
      <c r="C2428" t="s">
        <v>4226</v>
      </c>
      <c r="D2428" t="s">
        <v>2437</v>
      </c>
      <c r="E2428" t="s">
        <v>2435</v>
      </c>
      <c r="F2428" t="s">
        <v>87</v>
      </c>
      <c r="G2428" t="s">
        <v>128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C2428" s="180" t="str">
        <f t="shared" si="128"/>
        <v>840084-SGMCH-LXL</v>
      </c>
      <c r="AD2428" s="181">
        <f>IF(B2428="NET","",IF(B2428="","",IFERROR(VLOOKUP(AC2428,EAN!$A:$B,2,FALSE),"MANGLER - MÅ OPPDATERE EAN-FANEN")))</f>
        <v>7048652714626</v>
      </c>
      <c r="AE2428" s="180">
        <f t="shared" si="126"/>
        <v>0</v>
      </c>
      <c r="AF2428" s="180">
        <f t="shared" si="127"/>
        <v>0</v>
      </c>
      <c r="AH2428" s="133" t="str">
        <f>IF(B2428="NET","",IFERROR(VLOOKUP(AD2428,'2) Order Form'!$W$9:$W$684,1,FALSE),"Ikke med I order form"))</f>
        <v>Ikke med I order form</v>
      </c>
    </row>
    <row r="2429" spans="1:34" x14ac:dyDescent="0.2">
      <c r="A2429" s="155">
        <v>840085</v>
      </c>
      <c r="B2429" t="s">
        <v>292</v>
      </c>
      <c r="H2429" s="155">
        <v>202137</v>
      </c>
      <c r="I2429" s="155">
        <v>202137</v>
      </c>
      <c r="J2429" s="155">
        <v>202137</v>
      </c>
      <c r="K2429" s="155">
        <v>202137</v>
      </c>
      <c r="L2429" s="155">
        <v>202137</v>
      </c>
      <c r="M2429" s="155">
        <v>202137</v>
      </c>
      <c r="N2429" s="155">
        <v>202137</v>
      </c>
      <c r="O2429" s="155">
        <v>202137</v>
      </c>
      <c r="P2429" s="155">
        <v>202137</v>
      </c>
      <c r="Q2429" s="155">
        <v>202137</v>
      </c>
      <c r="R2429" s="155">
        <v>202137</v>
      </c>
      <c r="S2429" s="155">
        <v>202137</v>
      </c>
      <c r="T2429" s="155">
        <v>202137</v>
      </c>
      <c r="U2429" s="155">
        <v>202137</v>
      </c>
      <c r="V2429" s="155">
        <v>202137</v>
      </c>
      <c r="W2429" s="155">
        <v>202137</v>
      </c>
      <c r="X2429" s="155">
        <v>202137</v>
      </c>
      <c r="Y2429" s="155">
        <v>202137</v>
      </c>
      <c r="Z2429" s="155">
        <v>202137</v>
      </c>
      <c r="AA2429" s="155">
        <v>202137</v>
      </c>
      <c r="AC2429" s="180" t="str">
        <f t="shared" si="128"/>
        <v>840085-</v>
      </c>
      <c r="AD2429" s="181" t="str">
        <f>IF(B2429="NET","",IF(B2429="","",IFERROR(VLOOKUP(AC2429,EAN!$A:$B,2,FALSE),"MANGLER - MÅ OPPDATERE EAN-FANEN")))</f>
        <v/>
      </c>
      <c r="AE2429" s="180">
        <f t="shared" si="126"/>
        <v>202137</v>
      </c>
      <c r="AF2429" s="180">
        <f t="shared" si="127"/>
        <v>202137</v>
      </c>
      <c r="AH2429" s="133" t="str">
        <f>IF(B2429="NET","",IFERROR(VLOOKUP(AD2429,'2) Order Form'!$W$9:$W$684,1,FALSE),"Ikke med I order form"))</f>
        <v/>
      </c>
    </row>
    <row r="2430" spans="1:34" x14ac:dyDescent="0.2">
      <c r="A2430">
        <v>840085</v>
      </c>
      <c r="B2430" t="s">
        <v>2633</v>
      </c>
      <c r="C2430" t="s">
        <v>4226</v>
      </c>
      <c r="D2430" t="s">
        <v>293</v>
      </c>
      <c r="E2430" t="s">
        <v>284</v>
      </c>
      <c r="F2430" t="s">
        <v>85</v>
      </c>
      <c r="G2430" t="s">
        <v>401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C2430" s="180" t="str">
        <f t="shared" si="128"/>
        <v>840085-DTBLK-SM</v>
      </c>
      <c r="AD2430" s="181">
        <f>IF(B2430="NET","",IF(B2430="","",IFERROR(VLOOKUP(AC2430,EAN!$A:$B,2,FALSE),"MANGLER - MÅ OPPDATERE EAN-FANEN")))</f>
        <v>7048652485861</v>
      </c>
      <c r="AE2430" s="180">
        <f t="shared" si="126"/>
        <v>0</v>
      </c>
      <c r="AF2430" s="180">
        <f t="shared" si="127"/>
        <v>0</v>
      </c>
      <c r="AH2430" s="133" t="str">
        <f>IF(B2430="NET","",IFERROR(VLOOKUP(AD2430,'2) Order Form'!$W$9:$W$684,1,FALSE),"Ikke med I order form"))</f>
        <v>Ikke med I order form</v>
      </c>
    </row>
    <row r="2431" spans="1:34" x14ac:dyDescent="0.2">
      <c r="A2431">
        <v>840085</v>
      </c>
      <c r="B2431" t="s">
        <v>2633</v>
      </c>
      <c r="C2431" t="s">
        <v>4226</v>
      </c>
      <c r="D2431" t="s">
        <v>294</v>
      </c>
      <c r="E2431" t="s">
        <v>284</v>
      </c>
      <c r="F2431" t="s">
        <v>86</v>
      </c>
      <c r="G2431" t="s">
        <v>401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C2431" s="180" t="str">
        <f t="shared" si="128"/>
        <v>840085-DTBLK-ML</v>
      </c>
      <c r="AD2431" s="181">
        <f>IF(B2431="NET","",IF(B2431="","",IFERROR(VLOOKUP(AC2431,EAN!$A:$B,2,FALSE),"MANGLER - MÅ OPPDATERE EAN-FANEN")))</f>
        <v>7048652485854</v>
      </c>
      <c r="AE2431" s="180">
        <f t="shared" si="126"/>
        <v>0</v>
      </c>
      <c r="AF2431" s="180">
        <f t="shared" si="127"/>
        <v>0</v>
      </c>
      <c r="AH2431" s="133" t="str">
        <f>IF(B2431="NET","",IFERROR(VLOOKUP(AD2431,'2) Order Form'!$W$9:$W$684,1,FALSE),"Ikke med I order form"))</f>
        <v>Ikke med I order form</v>
      </c>
    </row>
    <row r="2432" spans="1:34" x14ac:dyDescent="0.2">
      <c r="A2432">
        <v>840085</v>
      </c>
      <c r="B2432" t="s">
        <v>2633</v>
      </c>
      <c r="C2432" t="s">
        <v>4226</v>
      </c>
      <c r="D2432" t="s">
        <v>2438</v>
      </c>
      <c r="E2432" t="s">
        <v>2439</v>
      </c>
      <c r="F2432" t="s">
        <v>85</v>
      </c>
      <c r="G2432" t="s">
        <v>401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C2432" s="180" t="str">
        <f t="shared" si="128"/>
        <v>840085-MFBLU-SM</v>
      </c>
      <c r="AD2432" s="181">
        <f>IF(B2432="NET","",IF(B2432="","",IFERROR(VLOOKUP(AC2432,EAN!$A:$B,2,FALSE),"MANGLER - MÅ OPPDATERE EAN-FANEN")))</f>
        <v>7048652485885</v>
      </c>
      <c r="AE2432" s="180">
        <f t="shared" si="126"/>
        <v>0</v>
      </c>
      <c r="AF2432" s="180">
        <f t="shared" si="127"/>
        <v>0</v>
      </c>
      <c r="AH2432" s="133" t="str">
        <f>IF(B2432="NET","",IFERROR(VLOOKUP(AD2432,'2) Order Form'!$W$9:$W$684,1,FALSE),"Ikke med I order form"))</f>
        <v>Ikke med I order form</v>
      </c>
    </row>
    <row r="2433" spans="1:34" x14ac:dyDescent="0.2">
      <c r="A2433">
        <v>840085</v>
      </c>
      <c r="B2433" t="s">
        <v>2633</v>
      </c>
      <c r="C2433" t="s">
        <v>4226</v>
      </c>
      <c r="D2433" t="s">
        <v>2440</v>
      </c>
      <c r="E2433" t="s">
        <v>2439</v>
      </c>
      <c r="F2433" t="s">
        <v>86</v>
      </c>
      <c r="G2433" t="s">
        <v>401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C2433" s="180" t="str">
        <f t="shared" si="128"/>
        <v>840085-MFBLU-ML</v>
      </c>
      <c r="AD2433" s="181">
        <f>IF(B2433="NET","",IF(B2433="","",IFERROR(VLOOKUP(AC2433,EAN!$A:$B,2,FALSE),"MANGLER - MÅ OPPDATERE EAN-FANEN")))</f>
        <v>7048652485878</v>
      </c>
      <c r="AE2433" s="180">
        <f t="shared" si="126"/>
        <v>0</v>
      </c>
      <c r="AF2433" s="180">
        <f t="shared" si="127"/>
        <v>0</v>
      </c>
      <c r="AH2433" s="133" t="str">
        <f>IF(B2433="NET","",IFERROR(VLOOKUP(AD2433,'2) Order Form'!$W$9:$W$684,1,FALSE),"Ikke med I order form"))</f>
        <v>Ikke med I order form</v>
      </c>
    </row>
    <row r="2434" spans="1:34" x14ac:dyDescent="0.2">
      <c r="A2434">
        <v>840085</v>
      </c>
      <c r="B2434" t="s">
        <v>2633</v>
      </c>
      <c r="C2434" t="s">
        <v>4226</v>
      </c>
      <c r="D2434" t="s">
        <v>181</v>
      </c>
      <c r="E2434" t="s">
        <v>97</v>
      </c>
      <c r="F2434" t="s">
        <v>85</v>
      </c>
      <c r="G2434" t="s">
        <v>128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C2434" s="180" t="str">
        <f t="shared" si="128"/>
        <v>840085-MOPRE-SM</v>
      </c>
      <c r="AD2434" s="181">
        <f>IF(B2434="NET","",IF(B2434="","",IFERROR(VLOOKUP(AC2434,EAN!$A:$B,2,FALSE),"MANGLER - MÅ OPPDATERE EAN-FANEN")))</f>
        <v>7048652725066</v>
      </c>
      <c r="AE2434" s="180">
        <f t="shared" si="126"/>
        <v>0</v>
      </c>
      <c r="AF2434" s="180">
        <f t="shared" si="127"/>
        <v>0</v>
      </c>
      <c r="AH2434" s="133" t="str">
        <f>IF(B2434="NET","",IFERROR(VLOOKUP(AD2434,'2) Order Form'!$W$9:$W$684,1,FALSE),"Ikke med I order form"))</f>
        <v>Ikke med I order form</v>
      </c>
    </row>
    <row r="2435" spans="1:34" x14ac:dyDescent="0.2">
      <c r="A2435">
        <v>840085</v>
      </c>
      <c r="B2435" t="s">
        <v>2633</v>
      </c>
      <c r="C2435" t="s">
        <v>4226</v>
      </c>
      <c r="D2435" t="s">
        <v>2459</v>
      </c>
      <c r="E2435" t="s">
        <v>97</v>
      </c>
      <c r="F2435" t="s">
        <v>86</v>
      </c>
      <c r="G2435" t="s">
        <v>128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C2435" s="180" t="str">
        <f t="shared" si="128"/>
        <v>840085-MOPRE-ML</v>
      </c>
      <c r="AD2435" s="181">
        <f>IF(B2435="NET","",IF(B2435="","",IFERROR(VLOOKUP(AC2435,EAN!$A:$B,2,FALSE),"MANGLER - MÅ OPPDATERE EAN-FANEN")))</f>
        <v>7048652725059</v>
      </c>
      <c r="AE2435" s="180">
        <f t="shared" si="126"/>
        <v>0</v>
      </c>
      <c r="AF2435" s="180">
        <f t="shared" si="127"/>
        <v>0</v>
      </c>
      <c r="AH2435" s="133" t="str">
        <f>IF(B2435="NET","",IFERROR(VLOOKUP(AD2435,'2) Order Form'!$W$9:$W$684,1,FALSE),"Ikke med I order form"))</f>
        <v>Ikke med I order form</v>
      </c>
    </row>
    <row r="2436" spans="1:34" x14ac:dyDescent="0.2">
      <c r="A2436">
        <v>840085</v>
      </c>
      <c r="B2436" t="s">
        <v>2633</v>
      </c>
      <c r="C2436" t="s">
        <v>4226</v>
      </c>
      <c r="D2436" t="s">
        <v>2452</v>
      </c>
      <c r="E2436" t="s">
        <v>2453</v>
      </c>
      <c r="F2436" t="s">
        <v>85</v>
      </c>
      <c r="G2436" t="s">
        <v>401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C2436" s="180" t="str">
        <f t="shared" si="128"/>
        <v>840085-MRYRD-SM</v>
      </c>
      <c r="AD2436" s="181">
        <f>IF(B2436="NET","",IF(B2436="","",IFERROR(VLOOKUP(AC2436,EAN!$A:$B,2,FALSE),"MANGLER - MÅ OPPDATERE EAN-FANEN")))</f>
        <v>7048652485908</v>
      </c>
      <c r="AE2436" s="180">
        <f t="shared" si="126"/>
        <v>0</v>
      </c>
      <c r="AF2436" s="180">
        <f t="shared" si="127"/>
        <v>0</v>
      </c>
      <c r="AH2436" s="133" t="str">
        <f>IF(B2436="NET","",IFERROR(VLOOKUP(AD2436,'2) Order Form'!$W$9:$W$684,1,FALSE),"Ikke med I order form"))</f>
        <v>Ikke med I order form</v>
      </c>
    </row>
    <row r="2437" spans="1:34" x14ac:dyDescent="0.2">
      <c r="A2437">
        <v>840085</v>
      </c>
      <c r="B2437" t="s">
        <v>2633</v>
      </c>
      <c r="C2437" t="s">
        <v>4226</v>
      </c>
      <c r="D2437" t="s">
        <v>2454</v>
      </c>
      <c r="E2437" t="s">
        <v>2453</v>
      </c>
      <c r="F2437" t="s">
        <v>86</v>
      </c>
      <c r="G2437" t="s">
        <v>401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C2437" s="180" t="str">
        <f t="shared" si="128"/>
        <v>840085-MRYRD-ML</v>
      </c>
      <c r="AD2437" s="181">
        <f>IF(B2437="NET","",IF(B2437="","",IFERROR(VLOOKUP(AC2437,EAN!$A:$B,2,FALSE),"MANGLER - MÅ OPPDATERE EAN-FANEN")))</f>
        <v>7048652485892</v>
      </c>
      <c r="AE2437" s="180">
        <f t="shared" si="126"/>
        <v>0</v>
      </c>
      <c r="AF2437" s="180">
        <f t="shared" si="127"/>
        <v>0</v>
      </c>
      <c r="AH2437" s="133" t="str">
        <f>IF(B2437="NET","",IFERROR(VLOOKUP(AD2437,'2) Order Form'!$W$9:$W$684,1,FALSE),"Ikke med I order form"))</f>
        <v>Ikke med I order form</v>
      </c>
    </row>
    <row r="2438" spans="1:34" x14ac:dyDescent="0.2">
      <c r="A2438">
        <v>840085</v>
      </c>
      <c r="B2438" t="s">
        <v>2633</v>
      </c>
      <c r="C2438" t="s">
        <v>4226</v>
      </c>
      <c r="D2438" t="s">
        <v>2584</v>
      </c>
      <c r="E2438" t="s">
        <v>2583</v>
      </c>
      <c r="F2438" t="s">
        <v>85</v>
      </c>
      <c r="G2438" t="s">
        <v>128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C2438" s="180" t="str">
        <f t="shared" si="128"/>
        <v>840085-RGBLU-SM</v>
      </c>
      <c r="AD2438" s="181">
        <f>IF(B2438="NET","",IF(B2438="","",IFERROR(VLOOKUP(AC2438,EAN!$A:$B,2,FALSE),"MANGLER - MÅ OPPDATERE EAN-FANEN")))</f>
        <v>7048652725042</v>
      </c>
      <c r="AE2438" s="180">
        <f t="shared" ref="AE2438:AE2501" si="129">H2438</f>
        <v>0</v>
      </c>
      <c r="AF2438" s="180">
        <f t="shared" ref="AF2438:AF2501" si="130">AA2438</f>
        <v>0</v>
      </c>
      <c r="AH2438" s="133" t="str">
        <f>IF(B2438="NET","",IFERROR(VLOOKUP(AD2438,'2) Order Form'!$W$9:$W$684,1,FALSE),"Ikke med I order form"))</f>
        <v>Ikke med I order form</v>
      </c>
    </row>
    <row r="2439" spans="1:34" x14ac:dyDescent="0.2">
      <c r="A2439">
        <v>840085</v>
      </c>
      <c r="B2439" t="s">
        <v>2633</v>
      </c>
      <c r="C2439" t="s">
        <v>4226</v>
      </c>
      <c r="D2439" t="s">
        <v>2585</v>
      </c>
      <c r="E2439" t="s">
        <v>2583</v>
      </c>
      <c r="F2439" t="s">
        <v>86</v>
      </c>
      <c r="G2439" t="s">
        <v>128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C2439" s="180" t="str">
        <f t="shared" si="128"/>
        <v>840085-RGBLU-ML</v>
      </c>
      <c r="AD2439" s="181">
        <f>IF(B2439="NET","",IF(B2439="","",IFERROR(VLOOKUP(AC2439,EAN!$A:$B,2,FALSE),"MANGLER - MÅ OPPDATERE EAN-FANEN")))</f>
        <v>7048652725035</v>
      </c>
      <c r="AE2439" s="180">
        <f t="shared" si="129"/>
        <v>0</v>
      </c>
      <c r="AF2439" s="180">
        <f t="shared" si="130"/>
        <v>0</v>
      </c>
      <c r="AH2439" s="133" t="str">
        <f>IF(B2439="NET","",IFERROR(VLOOKUP(AD2439,'2) Order Form'!$W$9:$W$684,1,FALSE),"Ikke med I order form"))</f>
        <v>Ikke med I order form</v>
      </c>
    </row>
    <row r="2440" spans="1:34" x14ac:dyDescent="0.2">
      <c r="A2440" s="155">
        <v>840086</v>
      </c>
      <c r="B2440" t="s">
        <v>292</v>
      </c>
      <c r="H2440" s="155">
        <v>202137</v>
      </c>
      <c r="I2440" s="155">
        <v>202137</v>
      </c>
      <c r="J2440" s="155">
        <v>202137</v>
      </c>
      <c r="K2440" s="155">
        <v>202137</v>
      </c>
      <c r="L2440" s="155">
        <v>202137</v>
      </c>
      <c r="M2440" s="155">
        <v>202137</v>
      </c>
      <c r="N2440" s="155">
        <v>202137</v>
      </c>
      <c r="O2440" s="155">
        <v>202137</v>
      </c>
      <c r="P2440" s="155">
        <v>202137</v>
      </c>
      <c r="Q2440" s="155">
        <v>202137</v>
      </c>
      <c r="R2440" s="155">
        <v>202137</v>
      </c>
      <c r="S2440" s="155">
        <v>202137</v>
      </c>
      <c r="T2440" s="155">
        <v>202137</v>
      </c>
      <c r="U2440" s="155">
        <v>202137</v>
      </c>
      <c r="V2440" s="155">
        <v>202137</v>
      </c>
      <c r="W2440" s="155">
        <v>202137</v>
      </c>
      <c r="X2440" s="155">
        <v>202137</v>
      </c>
      <c r="Y2440" s="155">
        <v>202137</v>
      </c>
      <c r="Z2440" s="155">
        <v>202137</v>
      </c>
      <c r="AA2440" s="155">
        <v>202137</v>
      </c>
      <c r="AC2440" s="180" t="str">
        <f t="shared" si="128"/>
        <v>840086-</v>
      </c>
      <c r="AD2440" s="181" t="str">
        <f>IF(B2440="NET","",IF(B2440="","",IFERROR(VLOOKUP(AC2440,EAN!$A:$B,2,FALSE),"MANGLER - MÅ OPPDATERE EAN-FANEN")))</f>
        <v/>
      </c>
      <c r="AE2440" s="180">
        <f t="shared" si="129"/>
        <v>202137</v>
      </c>
      <c r="AF2440" s="180">
        <f t="shared" si="130"/>
        <v>202137</v>
      </c>
      <c r="AH2440" s="133" t="str">
        <f>IF(B2440="NET","",IFERROR(VLOOKUP(AD2440,'2) Order Form'!$W$9:$W$684,1,FALSE),"Ikke med I order form"))</f>
        <v/>
      </c>
    </row>
    <row r="2441" spans="1:34" x14ac:dyDescent="0.2">
      <c r="A2441">
        <v>840086</v>
      </c>
      <c r="B2441" t="s">
        <v>4472</v>
      </c>
      <c r="C2441" t="s">
        <v>4226</v>
      </c>
      <c r="D2441" t="s">
        <v>181</v>
      </c>
      <c r="E2441" t="s">
        <v>97</v>
      </c>
      <c r="F2441" t="s">
        <v>85</v>
      </c>
      <c r="G2441" t="s">
        <v>401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C2441" s="180" t="str">
        <f t="shared" si="128"/>
        <v>840086-MOPRE-SM</v>
      </c>
      <c r="AD2441" s="181">
        <f>IF(B2441="NET","",IF(B2441="","",IFERROR(VLOOKUP(AC2441,EAN!$A:$B,2,FALSE),"MANGLER - MÅ OPPDATERE EAN-FANEN")))</f>
        <v>7048652485922</v>
      </c>
      <c r="AE2441" s="180">
        <f t="shared" si="129"/>
        <v>0</v>
      </c>
      <c r="AF2441" s="180">
        <f t="shared" si="130"/>
        <v>0</v>
      </c>
      <c r="AH2441" s="133" t="str">
        <f>IF(B2441="NET","",IFERROR(VLOOKUP(AD2441,'2) Order Form'!$W$9:$W$684,1,FALSE),"Ikke med I order form"))</f>
        <v>Ikke med I order form</v>
      </c>
    </row>
    <row r="2442" spans="1:34" x14ac:dyDescent="0.2">
      <c r="A2442">
        <v>840086</v>
      </c>
      <c r="B2442" t="s">
        <v>4472</v>
      </c>
      <c r="C2442" t="s">
        <v>4226</v>
      </c>
      <c r="D2442" t="s">
        <v>2459</v>
      </c>
      <c r="E2442" t="s">
        <v>97</v>
      </c>
      <c r="F2442" t="s">
        <v>86</v>
      </c>
      <c r="G2442" t="s">
        <v>401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C2442" s="180" t="str">
        <f t="shared" si="128"/>
        <v>840086-MOPRE-ML</v>
      </c>
      <c r="AD2442" s="181">
        <f>IF(B2442="NET","",IF(B2442="","",IFERROR(VLOOKUP(AC2442,EAN!$A:$B,2,FALSE),"MANGLER - MÅ OPPDATERE EAN-FANEN")))</f>
        <v>7048652485915</v>
      </c>
      <c r="AE2442" s="180">
        <f t="shared" si="129"/>
        <v>0</v>
      </c>
      <c r="AF2442" s="180">
        <f t="shared" si="130"/>
        <v>0</v>
      </c>
      <c r="AH2442" s="133" t="str">
        <f>IF(B2442="NET","",IFERROR(VLOOKUP(AD2442,'2) Order Form'!$W$9:$W$684,1,FALSE),"Ikke med I order form"))</f>
        <v>Ikke med I order form</v>
      </c>
    </row>
    <row r="2443" spans="1:34" x14ac:dyDescent="0.2">
      <c r="A2443">
        <v>840086</v>
      </c>
      <c r="B2443" t="s">
        <v>4472</v>
      </c>
      <c r="C2443" t="s">
        <v>4226</v>
      </c>
      <c r="D2443" t="s">
        <v>2634</v>
      </c>
      <c r="E2443" t="s">
        <v>2635</v>
      </c>
      <c r="F2443" t="s">
        <v>85</v>
      </c>
      <c r="G2443" t="s">
        <v>128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C2443" s="180" t="str">
        <f t="shared" si="128"/>
        <v>840086-ONGRE-SM</v>
      </c>
      <c r="AD2443" s="181">
        <f>IF(B2443="NET","",IF(B2443="","",IFERROR(VLOOKUP(AC2443,EAN!$A:$B,2,FALSE),"MANGLER - MÅ OPPDATERE EAN-FANEN")))</f>
        <v>7048652725080</v>
      </c>
      <c r="AE2443" s="180">
        <f t="shared" si="129"/>
        <v>0</v>
      </c>
      <c r="AF2443" s="180">
        <f t="shared" si="130"/>
        <v>0</v>
      </c>
      <c r="AH2443" s="133" t="str">
        <f>IF(B2443="NET","",IFERROR(VLOOKUP(AD2443,'2) Order Form'!$W$9:$W$684,1,FALSE),"Ikke med I order form"))</f>
        <v>Ikke med I order form</v>
      </c>
    </row>
    <row r="2444" spans="1:34" x14ac:dyDescent="0.2">
      <c r="A2444">
        <v>840086</v>
      </c>
      <c r="B2444" t="s">
        <v>4472</v>
      </c>
      <c r="C2444" t="s">
        <v>4226</v>
      </c>
      <c r="D2444" t="s">
        <v>2636</v>
      </c>
      <c r="E2444" t="s">
        <v>2635</v>
      </c>
      <c r="F2444" t="s">
        <v>86</v>
      </c>
      <c r="G2444" t="s">
        <v>128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C2444" s="180" t="str">
        <f t="shared" si="128"/>
        <v>840086-ONGRE-ML</v>
      </c>
      <c r="AD2444" s="181">
        <f>IF(B2444="NET","",IF(B2444="","",IFERROR(VLOOKUP(AC2444,EAN!$A:$B,2,FALSE),"MANGLER - MÅ OPPDATERE EAN-FANEN")))</f>
        <v>7048652725073</v>
      </c>
      <c r="AE2444" s="180">
        <f t="shared" si="129"/>
        <v>0</v>
      </c>
      <c r="AF2444" s="180">
        <f t="shared" si="130"/>
        <v>0</v>
      </c>
      <c r="AH2444" s="133" t="str">
        <f>IF(B2444="NET","",IFERROR(VLOOKUP(AD2444,'2) Order Form'!$W$9:$W$684,1,FALSE),"Ikke med I order form"))</f>
        <v>Ikke med I order form</v>
      </c>
    </row>
    <row r="2445" spans="1:34" x14ac:dyDescent="0.2">
      <c r="A2445">
        <v>840086</v>
      </c>
      <c r="B2445" t="s">
        <v>4472</v>
      </c>
      <c r="C2445" t="s">
        <v>4226</v>
      </c>
      <c r="D2445" t="s">
        <v>2584</v>
      </c>
      <c r="E2445" t="s">
        <v>2583</v>
      </c>
      <c r="F2445" t="s">
        <v>85</v>
      </c>
      <c r="G2445" t="s">
        <v>128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C2445" s="180" t="str">
        <f t="shared" si="128"/>
        <v>840086-RGBLU-SM</v>
      </c>
      <c r="AD2445" s="181">
        <f>IF(B2445="NET","",IF(B2445="","",IFERROR(VLOOKUP(AC2445,EAN!$A:$B,2,FALSE),"MANGLER - MÅ OPPDATERE EAN-FANEN")))</f>
        <v>7048652485946</v>
      </c>
      <c r="AE2445" s="180">
        <f t="shared" si="129"/>
        <v>0</v>
      </c>
      <c r="AF2445" s="180">
        <f t="shared" si="130"/>
        <v>0</v>
      </c>
      <c r="AH2445" s="133" t="str">
        <f>IF(B2445="NET","",IFERROR(VLOOKUP(AD2445,'2) Order Form'!$W$9:$W$684,1,FALSE),"Ikke med I order form"))</f>
        <v>Ikke med I order form</v>
      </c>
    </row>
    <row r="2446" spans="1:34" x14ac:dyDescent="0.2">
      <c r="A2446">
        <v>840086</v>
      </c>
      <c r="B2446" t="s">
        <v>4472</v>
      </c>
      <c r="C2446" t="s">
        <v>4226</v>
      </c>
      <c r="D2446" t="s">
        <v>2585</v>
      </c>
      <c r="E2446" t="s">
        <v>2583</v>
      </c>
      <c r="F2446" t="s">
        <v>86</v>
      </c>
      <c r="G2446" t="s">
        <v>128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C2446" s="180" t="str">
        <f t="shared" si="128"/>
        <v>840086-RGBLU-ML</v>
      </c>
      <c r="AD2446" s="181">
        <f>IF(B2446="NET","",IF(B2446="","",IFERROR(VLOOKUP(AC2446,EAN!$A:$B,2,FALSE),"MANGLER - MÅ OPPDATERE EAN-FANEN")))</f>
        <v>7048652485939</v>
      </c>
      <c r="AE2446" s="180">
        <f t="shared" si="129"/>
        <v>0</v>
      </c>
      <c r="AF2446" s="180">
        <f t="shared" si="130"/>
        <v>0</v>
      </c>
      <c r="AH2446" s="133" t="str">
        <f>IF(B2446="NET","",IFERROR(VLOOKUP(AD2446,'2) Order Form'!$W$9:$W$684,1,FALSE),"Ikke med I order form"))</f>
        <v>Ikke med I order form</v>
      </c>
    </row>
    <row r="2447" spans="1:34" x14ac:dyDescent="0.2">
      <c r="A2447" s="155">
        <v>840091</v>
      </c>
      <c r="B2447" t="s">
        <v>292</v>
      </c>
      <c r="H2447" s="155">
        <v>202137</v>
      </c>
      <c r="I2447" s="155">
        <v>202137</v>
      </c>
      <c r="J2447" s="155">
        <v>202137</v>
      </c>
      <c r="K2447" s="155">
        <v>202137</v>
      </c>
      <c r="L2447" s="155">
        <v>202137</v>
      </c>
      <c r="M2447" s="155">
        <v>202137</v>
      </c>
      <c r="N2447" s="155">
        <v>202137</v>
      </c>
      <c r="O2447" s="155">
        <v>202137</v>
      </c>
      <c r="P2447" s="155">
        <v>202137</v>
      </c>
      <c r="Q2447" s="155">
        <v>202137</v>
      </c>
      <c r="R2447" s="155">
        <v>202137</v>
      </c>
      <c r="S2447" s="155">
        <v>202137</v>
      </c>
      <c r="T2447" s="155">
        <v>202137</v>
      </c>
      <c r="U2447" s="155">
        <v>202137</v>
      </c>
      <c r="V2447" s="155">
        <v>202137</v>
      </c>
      <c r="W2447" s="155">
        <v>202137</v>
      </c>
      <c r="X2447" s="155">
        <v>202137</v>
      </c>
      <c r="Y2447" s="155">
        <v>202137</v>
      </c>
      <c r="Z2447" s="155">
        <v>202137</v>
      </c>
      <c r="AA2447" s="155">
        <v>202137</v>
      </c>
      <c r="AC2447" s="180" t="str">
        <f t="shared" si="128"/>
        <v>840091-</v>
      </c>
      <c r="AD2447" s="181" t="str">
        <f>IF(B2447="NET","",IF(B2447="","",IFERROR(VLOOKUP(AC2447,EAN!$A:$B,2,FALSE),"MANGLER - MÅ OPPDATERE EAN-FANEN")))</f>
        <v/>
      </c>
      <c r="AE2447" s="180">
        <f t="shared" si="129"/>
        <v>202137</v>
      </c>
      <c r="AF2447" s="180">
        <f t="shared" si="130"/>
        <v>202137</v>
      </c>
      <c r="AH2447" s="133" t="str">
        <f>IF(B2447="NET","",IFERROR(VLOOKUP(AD2447,'2) Order Form'!$W$9:$W$684,1,FALSE),"Ikke med I order form"))</f>
        <v/>
      </c>
    </row>
    <row r="2448" spans="1:34" x14ac:dyDescent="0.2">
      <c r="A2448">
        <v>840091</v>
      </c>
      <c r="B2448" t="s">
        <v>2637</v>
      </c>
      <c r="C2448" t="s">
        <v>4226</v>
      </c>
      <c r="D2448" t="s">
        <v>293</v>
      </c>
      <c r="E2448" t="s">
        <v>284</v>
      </c>
      <c r="F2448" t="s">
        <v>85</v>
      </c>
      <c r="G2448" t="s">
        <v>128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C2448" s="180" t="str">
        <f t="shared" si="128"/>
        <v>840091-DTBLK-SM</v>
      </c>
      <c r="AD2448" s="181">
        <f>IF(B2448="NET","",IF(B2448="","",IFERROR(VLOOKUP(AC2448,EAN!$A:$B,2,FALSE),"MANGLER - MÅ OPPDATERE EAN-FANEN")))</f>
        <v>7048652605108</v>
      </c>
      <c r="AE2448" s="180">
        <f t="shared" si="129"/>
        <v>0</v>
      </c>
      <c r="AF2448" s="180">
        <f t="shared" si="130"/>
        <v>0</v>
      </c>
      <c r="AH2448" s="133" t="str">
        <f>IF(B2448="NET","",IFERROR(VLOOKUP(AD2448,'2) Order Form'!$W$9:$W$684,1,FALSE),"Ikke med I order form"))</f>
        <v>Ikke med I order form</v>
      </c>
    </row>
    <row r="2449" spans="1:34" x14ac:dyDescent="0.2">
      <c r="A2449">
        <v>840091</v>
      </c>
      <c r="B2449" t="s">
        <v>2637</v>
      </c>
      <c r="C2449" t="s">
        <v>4226</v>
      </c>
      <c r="D2449" t="s">
        <v>294</v>
      </c>
      <c r="E2449" t="s">
        <v>284</v>
      </c>
      <c r="F2449" t="s">
        <v>86</v>
      </c>
      <c r="G2449" t="s">
        <v>128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C2449" s="180" t="str">
        <f t="shared" si="128"/>
        <v>840091-DTBLK-ML</v>
      </c>
      <c r="AD2449" s="181">
        <f>IF(B2449="NET","",IF(B2449="","",IFERROR(VLOOKUP(AC2449,EAN!$A:$B,2,FALSE),"MANGLER - MÅ OPPDATERE EAN-FANEN")))</f>
        <v>7048652605092</v>
      </c>
      <c r="AE2449" s="180">
        <f t="shared" si="129"/>
        <v>0</v>
      </c>
      <c r="AF2449" s="180">
        <f t="shared" si="130"/>
        <v>0</v>
      </c>
      <c r="AH2449" s="133" t="str">
        <f>IF(B2449="NET","",IFERROR(VLOOKUP(AD2449,'2) Order Form'!$W$9:$W$684,1,FALSE),"Ikke med I order form"))</f>
        <v>Ikke med I order form</v>
      </c>
    </row>
    <row r="2450" spans="1:34" x14ac:dyDescent="0.2">
      <c r="A2450">
        <v>840091</v>
      </c>
      <c r="B2450" t="s">
        <v>2637</v>
      </c>
      <c r="C2450" t="s">
        <v>4226</v>
      </c>
      <c r="D2450" t="s">
        <v>295</v>
      </c>
      <c r="E2450" t="s">
        <v>284</v>
      </c>
      <c r="F2450" t="s">
        <v>87</v>
      </c>
      <c r="G2450" t="s">
        <v>128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C2450" s="180" t="str">
        <f t="shared" si="128"/>
        <v>840091-DTBLK-LXL</v>
      </c>
      <c r="AD2450" s="181">
        <f>IF(B2450="NET","",IF(B2450="","",IFERROR(VLOOKUP(AC2450,EAN!$A:$B,2,FALSE),"MANGLER - MÅ OPPDATERE EAN-FANEN")))</f>
        <v>7048652605085</v>
      </c>
      <c r="AE2450" s="180">
        <f t="shared" si="129"/>
        <v>0</v>
      </c>
      <c r="AF2450" s="180">
        <f t="shared" si="130"/>
        <v>0</v>
      </c>
      <c r="AH2450" s="133" t="str">
        <f>IF(B2450="NET","",IFERROR(VLOOKUP(AD2450,'2) Order Form'!$W$9:$W$684,1,FALSE),"Ikke med I order form"))</f>
        <v>Ikke med I order form</v>
      </c>
    </row>
    <row r="2451" spans="1:34" x14ac:dyDescent="0.2">
      <c r="A2451">
        <v>840091</v>
      </c>
      <c r="B2451" t="s">
        <v>2637</v>
      </c>
      <c r="C2451" t="s">
        <v>4226</v>
      </c>
      <c r="D2451" t="s">
        <v>2471</v>
      </c>
      <c r="E2451" t="s">
        <v>2470</v>
      </c>
      <c r="F2451" t="s">
        <v>85</v>
      </c>
      <c r="G2451" t="s">
        <v>128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C2451" s="180" t="str">
        <f t="shared" si="128"/>
        <v>840091-MBGRY-SM</v>
      </c>
      <c r="AD2451" s="181">
        <f>IF(B2451="NET","",IF(B2451="","",IFERROR(VLOOKUP(AC2451,EAN!$A:$B,2,FALSE),"MANGLER - MÅ OPPDATERE EAN-FANEN")))</f>
        <v>7048652605139</v>
      </c>
      <c r="AE2451" s="180">
        <f t="shared" si="129"/>
        <v>0</v>
      </c>
      <c r="AF2451" s="180">
        <f t="shared" si="130"/>
        <v>0</v>
      </c>
      <c r="AH2451" s="133" t="str">
        <f>IF(B2451="NET","",IFERROR(VLOOKUP(AD2451,'2) Order Form'!$W$9:$W$684,1,FALSE),"Ikke med I order form"))</f>
        <v>Ikke med I order form</v>
      </c>
    </row>
    <row r="2452" spans="1:34" x14ac:dyDescent="0.2">
      <c r="A2452">
        <v>840091</v>
      </c>
      <c r="B2452" t="s">
        <v>2637</v>
      </c>
      <c r="C2452" t="s">
        <v>4226</v>
      </c>
      <c r="D2452" t="s">
        <v>2472</v>
      </c>
      <c r="E2452" t="s">
        <v>2470</v>
      </c>
      <c r="F2452" t="s">
        <v>86</v>
      </c>
      <c r="G2452" t="s">
        <v>128</v>
      </c>
      <c r="H2452">
        <v>3</v>
      </c>
      <c r="I2452">
        <v>3</v>
      </c>
      <c r="J2452">
        <v>3</v>
      </c>
      <c r="K2452">
        <v>3</v>
      </c>
      <c r="L2452">
        <v>3</v>
      </c>
      <c r="M2452">
        <v>3</v>
      </c>
      <c r="N2452">
        <v>3</v>
      </c>
      <c r="O2452">
        <v>3</v>
      </c>
      <c r="P2452">
        <v>3</v>
      </c>
      <c r="Q2452">
        <v>3</v>
      </c>
      <c r="R2452">
        <v>3</v>
      </c>
      <c r="S2452">
        <v>3</v>
      </c>
      <c r="T2452">
        <v>3</v>
      </c>
      <c r="U2452">
        <v>3</v>
      </c>
      <c r="V2452">
        <v>3</v>
      </c>
      <c r="W2452">
        <v>3</v>
      </c>
      <c r="X2452">
        <v>3</v>
      </c>
      <c r="Y2452">
        <v>3</v>
      </c>
      <c r="Z2452">
        <v>3</v>
      </c>
      <c r="AA2452">
        <v>3</v>
      </c>
      <c r="AC2452" s="180" t="str">
        <f t="shared" si="128"/>
        <v>840091-MBGRY-ML</v>
      </c>
      <c r="AD2452" s="181">
        <f>IF(B2452="NET","",IF(B2452="","",IFERROR(VLOOKUP(AC2452,EAN!$A:$B,2,FALSE),"MANGLER - MÅ OPPDATERE EAN-FANEN")))</f>
        <v>7048652605122</v>
      </c>
      <c r="AE2452" s="180">
        <f t="shared" si="129"/>
        <v>3</v>
      </c>
      <c r="AF2452" s="180">
        <f t="shared" si="130"/>
        <v>3</v>
      </c>
      <c r="AH2452" s="133" t="str">
        <f>IF(B2452="NET","",IFERROR(VLOOKUP(AD2452,'2) Order Form'!$W$9:$W$684,1,FALSE),"Ikke med I order form"))</f>
        <v>Ikke med I order form</v>
      </c>
    </row>
    <row r="2453" spans="1:34" x14ac:dyDescent="0.2">
      <c r="A2453">
        <v>840091</v>
      </c>
      <c r="B2453" t="s">
        <v>2637</v>
      </c>
      <c r="C2453" t="s">
        <v>4226</v>
      </c>
      <c r="D2453" t="s">
        <v>2473</v>
      </c>
      <c r="E2453" t="s">
        <v>2470</v>
      </c>
      <c r="F2453" t="s">
        <v>87</v>
      </c>
      <c r="G2453" t="s">
        <v>128</v>
      </c>
      <c r="H2453">
        <v>15</v>
      </c>
      <c r="I2453">
        <v>15</v>
      </c>
      <c r="J2453">
        <v>15</v>
      </c>
      <c r="K2453">
        <v>15</v>
      </c>
      <c r="L2453">
        <v>15</v>
      </c>
      <c r="M2453">
        <v>15</v>
      </c>
      <c r="N2453">
        <v>15</v>
      </c>
      <c r="O2453">
        <v>15</v>
      </c>
      <c r="P2453">
        <v>15</v>
      </c>
      <c r="Q2453">
        <v>15</v>
      </c>
      <c r="R2453">
        <v>15</v>
      </c>
      <c r="S2453">
        <v>15</v>
      </c>
      <c r="T2453">
        <v>15</v>
      </c>
      <c r="U2453">
        <v>15</v>
      </c>
      <c r="V2453">
        <v>15</v>
      </c>
      <c r="W2453">
        <v>15</v>
      </c>
      <c r="X2453">
        <v>15</v>
      </c>
      <c r="Y2453">
        <v>15</v>
      </c>
      <c r="Z2453">
        <v>15</v>
      </c>
      <c r="AA2453">
        <v>15</v>
      </c>
      <c r="AC2453" s="180" t="str">
        <f t="shared" si="128"/>
        <v>840091-MBGRY-LXL</v>
      </c>
      <c r="AD2453" s="181">
        <f>IF(B2453="NET","",IF(B2453="","",IFERROR(VLOOKUP(AC2453,EAN!$A:$B,2,FALSE),"MANGLER - MÅ OPPDATERE EAN-FANEN")))</f>
        <v>7048652605115</v>
      </c>
      <c r="AE2453" s="180">
        <f t="shared" si="129"/>
        <v>15</v>
      </c>
      <c r="AF2453" s="180">
        <f t="shared" si="130"/>
        <v>15</v>
      </c>
      <c r="AH2453" s="133" t="str">
        <f>IF(B2453="NET","",IFERROR(VLOOKUP(AD2453,'2) Order Form'!$W$9:$W$684,1,FALSE),"Ikke med I order form"))</f>
        <v>Ikke med I order form</v>
      </c>
    </row>
    <row r="2454" spans="1:34" x14ac:dyDescent="0.2">
      <c r="A2454">
        <v>840091</v>
      </c>
      <c r="B2454" t="s">
        <v>2637</v>
      </c>
      <c r="C2454" t="s">
        <v>4226</v>
      </c>
      <c r="D2454" t="s">
        <v>2638</v>
      </c>
      <c r="E2454" t="s">
        <v>2639</v>
      </c>
      <c r="F2454" t="s">
        <v>85</v>
      </c>
      <c r="G2454" t="s">
        <v>128</v>
      </c>
      <c r="H2454">
        <v>3</v>
      </c>
      <c r="I2454">
        <v>3</v>
      </c>
      <c r="J2454">
        <v>3</v>
      </c>
      <c r="K2454">
        <v>3</v>
      </c>
      <c r="L2454">
        <v>3</v>
      </c>
      <c r="M2454">
        <v>3</v>
      </c>
      <c r="N2454">
        <v>3</v>
      </c>
      <c r="O2454">
        <v>3</v>
      </c>
      <c r="P2454">
        <v>3</v>
      </c>
      <c r="Q2454">
        <v>3</v>
      </c>
      <c r="R2454">
        <v>3</v>
      </c>
      <c r="S2454">
        <v>3</v>
      </c>
      <c r="T2454">
        <v>3</v>
      </c>
      <c r="U2454">
        <v>3</v>
      </c>
      <c r="V2454">
        <v>3</v>
      </c>
      <c r="W2454">
        <v>3</v>
      </c>
      <c r="X2454">
        <v>3</v>
      </c>
      <c r="Y2454">
        <v>3</v>
      </c>
      <c r="Z2454">
        <v>3</v>
      </c>
      <c r="AA2454">
        <v>3</v>
      </c>
      <c r="AC2454" s="180" t="str">
        <f t="shared" si="128"/>
        <v>840091-MEMRD-SM</v>
      </c>
      <c r="AD2454" s="181">
        <f>IF(B2454="NET","",IF(B2454="","",IFERROR(VLOOKUP(AC2454,EAN!$A:$B,2,FALSE),"MANGLER - MÅ OPPDATERE EAN-FANEN")))</f>
        <v>7048652605160</v>
      </c>
      <c r="AE2454" s="180">
        <f t="shared" si="129"/>
        <v>3</v>
      </c>
      <c r="AF2454" s="180">
        <f t="shared" si="130"/>
        <v>3</v>
      </c>
      <c r="AH2454" s="133" t="str">
        <f>IF(B2454="NET","",IFERROR(VLOOKUP(AD2454,'2) Order Form'!$W$9:$W$684,1,FALSE),"Ikke med I order form"))</f>
        <v>Ikke med I order form</v>
      </c>
    </row>
    <row r="2455" spans="1:34" x14ac:dyDescent="0.2">
      <c r="A2455">
        <v>840091</v>
      </c>
      <c r="B2455" t="s">
        <v>2637</v>
      </c>
      <c r="C2455" t="s">
        <v>4226</v>
      </c>
      <c r="D2455" t="s">
        <v>2640</v>
      </c>
      <c r="E2455" t="s">
        <v>2639</v>
      </c>
      <c r="F2455" t="s">
        <v>86</v>
      </c>
      <c r="G2455" t="s">
        <v>128</v>
      </c>
      <c r="H2455">
        <v>14</v>
      </c>
      <c r="I2455">
        <v>14</v>
      </c>
      <c r="J2455">
        <v>14</v>
      </c>
      <c r="K2455">
        <v>14</v>
      </c>
      <c r="L2455">
        <v>14</v>
      </c>
      <c r="M2455">
        <v>14</v>
      </c>
      <c r="N2455">
        <v>14</v>
      </c>
      <c r="O2455">
        <v>14</v>
      </c>
      <c r="P2455">
        <v>14</v>
      </c>
      <c r="Q2455">
        <v>14</v>
      </c>
      <c r="R2455">
        <v>14</v>
      </c>
      <c r="S2455">
        <v>14</v>
      </c>
      <c r="T2455">
        <v>14</v>
      </c>
      <c r="U2455">
        <v>14</v>
      </c>
      <c r="V2455">
        <v>14</v>
      </c>
      <c r="W2455">
        <v>14</v>
      </c>
      <c r="X2455">
        <v>14</v>
      </c>
      <c r="Y2455">
        <v>14</v>
      </c>
      <c r="Z2455">
        <v>14</v>
      </c>
      <c r="AA2455">
        <v>14</v>
      </c>
      <c r="AC2455" s="180" t="str">
        <f t="shared" si="128"/>
        <v>840091-MEMRD-ML</v>
      </c>
      <c r="AD2455" s="181">
        <f>IF(B2455="NET","",IF(B2455="","",IFERROR(VLOOKUP(AC2455,EAN!$A:$B,2,FALSE),"MANGLER - MÅ OPPDATERE EAN-FANEN")))</f>
        <v>7048652605153</v>
      </c>
      <c r="AE2455" s="180">
        <f t="shared" si="129"/>
        <v>14</v>
      </c>
      <c r="AF2455" s="180">
        <f t="shared" si="130"/>
        <v>14</v>
      </c>
      <c r="AH2455" s="133" t="str">
        <f>IF(B2455="NET","",IFERROR(VLOOKUP(AD2455,'2) Order Form'!$W$9:$W$684,1,FALSE),"Ikke med I order form"))</f>
        <v>Ikke med I order form</v>
      </c>
    </row>
    <row r="2456" spans="1:34" x14ac:dyDescent="0.2">
      <c r="A2456">
        <v>840091</v>
      </c>
      <c r="B2456" t="s">
        <v>2637</v>
      </c>
      <c r="C2456" t="s">
        <v>4226</v>
      </c>
      <c r="D2456" t="s">
        <v>2641</v>
      </c>
      <c r="E2456" t="s">
        <v>2639</v>
      </c>
      <c r="F2456" t="s">
        <v>87</v>
      </c>
      <c r="G2456" t="s">
        <v>128</v>
      </c>
      <c r="H2456">
        <v>23</v>
      </c>
      <c r="I2456">
        <v>23</v>
      </c>
      <c r="J2456">
        <v>23</v>
      </c>
      <c r="K2456">
        <v>23</v>
      </c>
      <c r="L2456">
        <v>23</v>
      </c>
      <c r="M2456">
        <v>23</v>
      </c>
      <c r="N2456">
        <v>23</v>
      </c>
      <c r="O2456">
        <v>23</v>
      </c>
      <c r="P2456">
        <v>23</v>
      </c>
      <c r="Q2456">
        <v>23</v>
      </c>
      <c r="R2456">
        <v>23</v>
      </c>
      <c r="S2456">
        <v>23</v>
      </c>
      <c r="T2456">
        <v>23</v>
      </c>
      <c r="U2456">
        <v>23</v>
      </c>
      <c r="V2456">
        <v>23</v>
      </c>
      <c r="W2456">
        <v>23</v>
      </c>
      <c r="X2456">
        <v>23</v>
      </c>
      <c r="Y2456">
        <v>23</v>
      </c>
      <c r="Z2456">
        <v>23</v>
      </c>
      <c r="AA2456">
        <v>23</v>
      </c>
      <c r="AC2456" s="180" t="str">
        <f t="shared" si="128"/>
        <v>840091-MEMRD-LXL</v>
      </c>
      <c r="AD2456" s="181">
        <f>IF(B2456="NET","",IF(B2456="","",IFERROR(VLOOKUP(AC2456,EAN!$A:$B,2,FALSE),"MANGLER - MÅ OPPDATERE EAN-FANEN")))</f>
        <v>7048652605146</v>
      </c>
      <c r="AE2456" s="180">
        <f t="shared" si="129"/>
        <v>23</v>
      </c>
      <c r="AF2456" s="180">
        <f t="shared" si="130"/>
        <v>23</v>
      </c>
      <c r="AH2456" s="133" t="str">
        <f>IF(B2456="NET","",IFERROR(VLOOKUP(AD2456,'2) Order Form'!$W$9:$W$684,1,FALSE),"Ikke med I order form"))</f>
        <v>Ikke med I order form</v>
      </c>
    </row>
    <row r="2457" spans="1:34" x14ac:dyDescent="0.2">
      <c r="A2457">
        <v>840091</v>
      </c>
      <c r="B2457" t="s">
        <v>2637</v>
      </c>
      <c r="C2457" t="s">
        <v>4226</v>
      </c>
      <c r="D2457" t="s">
        <v>2408</v>
      </c>
      <c r="E2457" t="s">
        <v>2409</v>
      </c>
      <c r="F2457" t="s">
        <v>85</v>
      </c>
      <c r="G2457" t="s">
        <v>128</v>
      </c>
      <c r="H2457">
        <v>12</v>
      </c>
      <c r="I2457">
        <v>12</v>
      </c>
      <c r="J2457">
        <v>12</v>
      </c>
      <c r="K2457">
        <v>12</v>
      </c>
      <c r="L2457">
        <v>12</v>
      </c>
      <c r="M2457">
        <v>12</v>
      </c>
      <c r="N2457">
        <v>12</v>
      </c>
      <c r="O2457">
        <v>12</v>
      </c>
      <c r="P2457">
        <v>12</v>
      </c>
      <c r="Q2457">
        <v>12</v>
      </c>
      <c r="R2457">
        <v>12</v>
      </c>
      <c r="S2457">
        <v>12</v>
      </c>
      <c r="T2457">
        <v>12</v>
      </c>
      <c r="U2457">
        <v>12</v>
      </c>
      <c r="V2457">
        <v>12</v>
      </c>
      <c r="W2457">
        <v>12</v>
      </c>
      <c r="X2457">
        <v>12</v>
      </c>
      <c r="Y2457">
        <v>12</v>
      </c>
      <c r="Z2457">
        <v>12</v>
      </c>
      <c r="AA2457">
        <v>12</v>
      </c>
      <c r="AC2457" s="180" t="str">
        <f t="shared" si="128"/>
        <v>840091-MHGRN-SM</v>
      </c>
      <c r="AD2457" s="181">
        <f>IF(B2457="NET","",IF(B2457="","",IFERROR(VLOOKUP(AC2457,EAN!$A:$B,2,FALSE),"MANGLER - MÅ OPPDATERE EAN-FANEN")))</f>
        <v>7048652605191</v>
      </c>
      <c r="AE2457" s="180">
        <f t="shared" si="129"/>
        <v>12</v>
      </c>
      <c r="AF2457" s="180">
        <f t="shared" si="130"/>
        <v>12</v>
      </c>
      <c r="AH2457" s="133" t="str">
        <f>IF(B2457="NET","",IFERROR(VLOOKUP(AD2457,'2) Order Form'!$W$9:$W$684,1,FALSE),"Ikke med I order form"))</f>
        <v>Ikke med I order form</v>
      </c>
    </row>
    <row r="2458" spans="1:34" x14ac:dyDescent="0.2">
      <c r="A2458">
        <v>840091</v>
      </c>
      <c r="B2458" t="s">
        <v>2637</v>
      </c>
      <c r="C2458" t="s">
        <v>4226</v>
      </c>
      <c r="D2458" t="s">
        <v>2410</v>
      </c>
      <c r="E2458" t="s">
        <v>2409</v>
      </c>
      <c r="F2458" t="s">
        <v>86</v>
      </c>
      <c r="G2458" t="s">
        <v>128</v>
      </c>
      <c r="H2458">
        <v>25</v>
      </c>
      <c r="I2458">
        <v>25</v>
      </c>
      <c r="J2458">
        <v>25</v>
      </c>
      <c r="K2458">
        <v>25</v>
      </c>
      <c r="L2458">
        <v>25</v>
      </c>
      <c r="M2458">
        <v>25</v>
      </c>
      <c r="N2458">
        <v>25</v>
      </c>
      <c r="O2458">
        <v>25</v>
      </c>
      <c r="P2458">
        <v>25</v>
      </c>
      <c r="Q2458">
        <v>25</v>
      </c>
      <c r="R2458">
        <v>25</v>
      </c>
      <c r="S2458">
        <v>25</v>
      </c>
      <c r="T2458">
        <v>25</v>
      </c>
      <c r="U2458">
        <v>25</v>
      </c>
      <c r="V2458">
        <v>25</v>
      </c>
      <c r="W2458">
        <v>25</v>
      </c>
      <c r="X2458">
        <v>25</v>
      </c>
      <c r="Y2458">
        <v>25</v>
      </c>
      <c r="Z2458">
        <v>25</v>
      </c>
      <c r="AA2458">
        <v>25</v>
      </c>
      <c r="AC2458" s="180" t="str">
        <f t="shared" ref="AC2458:AC2521" si="131">CONCATENATE(A2458,"-",D2458)</f>
        <v>840091-MHGRN-ML</v>
      </c>
      <c r="AD2458" s="181">
        <f>IF(B2458="NET","",IF(B2458="","",IFERROR(VLOOKUP(AC2458,EAN!$A:$B,2,FALSE),"MANGLER - MÅ OPPDATERE EAN-FANEN")))</f>
        <v>7048652605184</v>
      </c>
      <c r="AE2458" s="180">
        <f t="shared" si="129"/>
        <v>25</v>
      </c>
      <c r="AF2458" s="180">
        <f t="shared" si="130"/>
        <v>25</v>
      </c>
      <c r="AH2458" s="133" t="str">
        <f>IF(B2458="NET","",IFERROR(VLOOKUP(AD2458,'2) Order Form'!$W$9:$W$684,1,FALSE),"Ikke med I order form"))</f>
        <v>Ikke med I order form</v>
      </c>
    </row>
    <row r="2459" spans="1:34" x14ac:dyDescent="0.2">
      <c r="A2459">
        <v>840091</v>
      </c>
      <c r="B2459" t="s">
        <v>2637</v>
      </c>
      <c r="C2459" t="s">
        <v>4226</v>
      </c>
      <c r="D2459" t="s">
        <v>2411</v>
      </c>
      <c r="E2459" t="s">
        <v>2409</v>
      </c>
      <c r="F2459" t="s">
        <v>87</v>
      </c>
      <c r="G2459" t="s">
        <v>128</v>
      </c>
      <c r="H2459">
        <v>26</v>
      </c>
      <c r="I2459">
        <v>26</v>
      </c>
      <c r="J2459">
        <v>26</v>
      </c>
      <c r="K2459">
        <v>26</v>
      </c>
      <c r="L2459">
        <v>26</v>
      </c>
      <c r="M2459">
        <v>26</v>
      </c>
      <c r="N2459">
        <v>26</v>
      </c>
      <c r="O2459">
        <v>26</v>
      </c>
      <c r="P2459">
        <v>26</v>
      </c>
      <c r="Q2459">
        <v>26</v>
      </c>
      <c r="R2459">
        <v>26</v>
      </c>
      <c r="S2459">
        <v>26</v>
      </c>
      <c r="T2459">
        <v>26</v>
      </c>
      <c r="U2459">
        <v>26</v>
      </c>
      <c r="V2459">
        <v>26</v>
      </c>
      <c r="W2459">
        <v>26</v>
      </c>
      <c r="X2459">
        <v>26</v>
      </c>
      <c r="Y2459">
        <v>26</v>
      </c>
      <c r="Z2459">
        <v>26</v>
      </c>
      <c r="AA2459">
        <v>26</v>
      </c>
      <c r="AC2459" s="180" t="str">
        <f t="shared" si="131"/>
        <v>840091-MHGRN-LXL</v>
      </c>
      <c r="AD2459" s="181">
        <f>IF(B2459="NET","",IF(B2459="","",IFERROR(VLOOKUP(AC2459,EAN!$A:$B,2,FALSE),"MANGLER - MÅ OPPDATERE EAN-FANEN")))</f>
        <v>7048652605177</v>
      </c>
      <c r="AE2459" s="180">
        <f t="shared" si="129"/>
        <v>26</v>
      </c>
      <c r="AF2459" s="180">
        <f t="shared" si="130"/>
        <v>26</v>
      </c>
      <c r="AH2459" s="133" t="str">
        <f>IF(B2459="NET","",IFERROR(VLOOKUP(AD2459,'2) Order Form'!$W$9:$W$684,1,FALSE),"Ikke med I order form"))</f>
        <v>Ikke med I order form</v>
      </c>
    </row>
    <row r="2460" spans="1:34" x14ac:dyDescent="0.2">
      <c r="A2460">
        <v>840091</v>
      </c>
      <c r="B2460" t="s">
        <v>2637</v>
      </c>
      <c r="C2460" t="s">
        <v>4226</v>
      </c>
      <c r="D2460" t="s">
        <v>226</v>
      </c>
      <c r="E2460" t="s">
        <v>207</v>
      </c>
      <c r="F2460" t="s">
        <v>85</v>
      </c>
      <c r="G2460" t="s">
        <v>128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C2460" s="180" t="str">
        <f t="shared" si="131"/>
        <v>840091-MMBLU-SM</v>
      </c>
      <c r="AD2460" s="181">
        <f>IF(B2460="NET","",IF(B2460="","",IFERROR(VLOOKUP(AC2460,EAN!$A:$B,2,FALSE),"MANGLER - MÅ OPPDATERE EAN-FANEN")))</f>
        <v>7048652714701</v>
      </c>
      <c r="AE2460" s="180">
        <f t="shared" si="129"/>
        <v>0</v>
      </c>
      <c r="AF2460" s="180">
        <f t="shared" si="130"/>
        <v>0</v>
      </c>
      <c r="AH2460" s="133" t="str">
        <f>IF(B2460="NET","",IFERROR(VLOOKUP(AD2460,'2) Order Form'!$W$9:$W$684,1,FALSE),"Ikke med I order form"))</f>
        <v>Ikke med I order form</v>
      </c>
    </row>
    <row r="2461" spans="1:34" x14ac:dyDescent="0.2">
      <c r="A2461">
        <v>840091</v>
      </c>
      <c r="B2461" t="s">
        <v>2637</v>
      </c>
      <c r="C2461" t="s">
        <v>4226</v>
      </c>
      <c r="D2461" t="s">
        <v>227</v>
      </c>
      <c r="E2461" t="s">
        <v>207</v>
      </c>
      <c r="F2461" t="s">
        <v>86</v>
      </c>
      <c r="G2461" t="s">
        <v>128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C2461" s="180" t="str">
        <f t="shared" si="131"/>
        <v>840091-MMBLU-ML</v>
      </c>
      <c r="AD2461" s="181">
        <f>IF(B2461="NET","",IF(B2461="","",IFERROR(VLOOKUP(AC2461,EAN!$A:$B,2,FALSE),"MANGLER - MÅ OPPDATERE EAN-FANEN")))</f>
        <v>7048652714695</v>
      </c>
      <c r="AE2461" s="180">
        <f t="shared" si="129"/>
        <v>0</v>
      </c>
      <c r="AF2461" s="180">
        <f t="shared" si="130"/>
        <v>0</v>
      </c>
      <c r="AH2461" s="133" t="str">
        <f>IF(B2461="NET","",IFERROR(VLOOKUP(AD2461,'2) Order Form'!$W$9:$W$684,1,FALSE),"Ikke med I order form"))</f>
        <v>Ikke med I order form</v>
      </c>
    </row>
    <row r="2462" spans="1:34" x14ac:dyDescent="0.2">
      <c r="A2462">
        <v>840091</v>
      </c>
      <c r="B2462" t="s">
        <v>2637</v>
      </c>
      <c r="C2462" t="s">
        <v>4226</v>
      </c>
      <c r="D2462" t="s">
        <v>228</v>
      </c>
      <c r="E2462" t="s">
        <v>207</v>
      </c>
      <c r="F2462" t="s">
        <v>87</v>
      </c>
      <c r="G2462" t="s">
        <v>128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C2462" s="180" t="str">
        <f t="shared" si="131"/>
        <v>840091-MMBLU-LXL</v>
      </c>
      <c r="AD2462" s="181">
        <f>IF(B2462="NET","",IF(B2462="","",IFERROR(VLOOKUP(AC2462,EAN!$A:$B,2,FALSE),"MANGLER - MÅ OPPDATERE EAN-FANEN")))</f>
        <v>7048652714688</v>
      </c>
      <c r="AE2462" s="180">
        <f t="shared" si="129"/>
        <v>0</v>
      </c>
      <c r="AF2462" s="180">
        <f t="shared" si="130"/>
        <v>0</v>
      </c>
      <c r="AH2462" s="133" t="str">
        <f>IF(B2462="NET","",IFERROR(VLOOKUP(AD2462,'2) Order Form'!$W$9:$W$684,1,FALSE),"Ikke med I order form"))</f>
        <v>Ikke med I order form</v>
      </c>
    </row>
    <row r="2463" spans="1:34" x14ac:dyDescent="0.2">
      <c r="A2463">
        <v>840091</v>
      </c>
      <c r="B2463" t="s">
        <v>2637</v>
      </c>
      <c r="C2463" t="s">
        <v>4226</v>
      </c>
      <c r="D2463" t="s">
        <v>416</v>
      </c>
      <c r="E2463" t="s">
        <v>417</v>
      </c>
      <c r="F2463" t="s">
        <v>85</v>
      </c>
      <c r="G2463" t="s">
        <v>128</v>
      </c>
      <c r="H2463">
        <v>32</v>
      </c>
      <c r="I2463">
        <v>32</v>
      </c>
      <c r="J2463">
        <v>32</v>
      </c>
      <c r="K2463">
        <v>32</v>
      </c>
      <c r="L2463">
        <v>32</v>
      </c>
      <c r="M2463">
        <v>32</v>
      </c>
      <c r="N2463">
        <v>32</v>
      </c>
      <c r="O2463">
        <v>32</v>
      </c>
      <c r="P2463">
        <v>32</v>
      </c>
      <c r="Q2463">
        <v>32</v>
      </c>
      <c r="R2463">
        <v>32</v>
      </c>
      <c r="S2463">
        <v>32</v>
      </c>
      <c r="T2463">
        <v>32</v>
      </c>
      <c r="U2463">
        <v>32</v>
      </c>
      <c r="V2463">
        <v>32</v>
      </c>
      <c r="W2463">
        <v>32</v>
      </c>
      <c r="X2463">
        <v>32</v>
      </c>
      <c r="Y2463">
        <v>32</v>
      </c>
      <c r="Z2463">
        <v>32</v>
      </c>
      <c r="AA2463">
        <v>32</v>
      </c>
      <c r="AC2463" s="180" t="str">
        <f t="shared" si="131"/>
        <v>840091-MNGRY-SM</v>
      </c>
      <c r="AD2463" s="181">
        <f>IF(B2463="NET","",IF(B2463="","",IFERROR(VLOOKUP(AC2463,EAN!$A:$B,2,FALSE),"MANGLER - MÅ OPPDATERE EAN-FANEN")))</f>
        <v>7048652605221</v>
      </c>
      <c r="AE2463" s="180">
        <f t="shared" si="129"/>
        <v>32</v>
      </c>
      <c r="AF2463" s="180">
        <f t="shared" si="130"/>
        <v>32</v>
      </c>
      <c r="AH2463" s="133" t="str">
        <f>IF(B2463="NET","",IFERROR(VLOOKUP(AD2463,'2) Order Form'!$W$9:$W$684,1,FALSE),"Ikke med I order form"))</f>
        <v>Ikke med I order form</v>
      </c>
    </row>
    <row r="2464" spans="1:34" x14ac:dyDescent="0.2">
      <c r="A2464">
        <v>840091</v>
      </c>
      <c r="B2464" t="s">
        <v>2637</v>
      </c>
      <c r="C2464" t="s">
        <v>4226</v>
      </c>
      <c r="D2464" t="s">
        <v>418</v>
      </c>
      <c r="E2464" t="s">
        <v>417</v>
      </c>
      <c r="F2464" t="s">
        <v>86</v>
      </c>
      <c r="G2464" t="s">
        <v>128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C2464" s="180" t="str">
        <f t="shared" si="131"/>
        <v>840091-MNGRY-ML</v>
      </c>
      <c r="AD2464" s="181">
        <f>IF(B2464="NET","",IF(B2464="","",IFERROR(VLOOKUP(AC2464,EAN!$A:$B,2,FALSE),"MANGLER - MÅ OPPDATERE EAN-FANEN")))</f>
        <v>7048652605214</v>
      </c>
      <c r="AE2464" s="180">
        <f t="shared" si="129"/>
        <v>0</v>
      </c>
      <c r="AF2464" s="180">
        <f t="shared" si="130"/>
        <v>0</v>
      </c>
      <c r="AH2464" s="133" t="str">
        <f>IF(B2464="NET","",IFERROR(VLOOKUP(AD2464,'2) Order Form'!$W$9:$W$684,1,FALSE),"Ikke med I order form"))</f>
        <v>Ikke med I order form</v>
      </c>
    </row>
    <row r="2465" spans="1:34" x14ac:dyDescent="0.2">
      <c r="A2465">
        <v>840091</v>
      </c>
      <c r="B2465" t="s">
        <v>2637</v>
      </c>
      <c r="C2465" t="s">
        <v>4226</v>
      </c>
      <c r="D2465" t="s">
        <v>419</v>
      </c>
      <c r="E2465" t="s">
        <v>417</v>
      </c>
      <c r="F2465" t="s">
        <v>87</v>
      </c>
      <c r="G2465" t="s">
        <v>128</v>
      </c>
      <c r="H2465">
        <v>2</v>
      </c>
      <c r="I2465">
        <v>2</v>
      </c>
      <c r="J2465">
        <v>2</v>
      </c>
      <c r="K2465">
        <v>2</v>
      </c>
      <c r="L2465">
        <v>2</v>
      </c>
      <c r="M2465">
        <v>2</v>
      </c>
      <c r="N2465">
        <v>2</v>
      </c>
      <c r="O2465">
        <v>2</v>
      </c>
      <c r="P2465">
        <v>2</v>
      </c>
      <c r="Q2465">
        <v>2</v>
      </c>
      <c r="R2465">
        <v>2</v>
      </c>
      <c r="S2465">
        <v>2</v>
      </c>
      <c r="T2465">
        <v>2</v>
      </c>
      <c r="U2465">
        <v>2</v>
      </c>
      <c r="V2465">
        <v>2</v>
      </c>
      <c r="W2465">
        <v>2</v>
      </c>
      <c r="X2465">
        <v>2</v>
      </c>
      <c r="Y2465">
        <v>2</v>
      </c>
      <c r="Z2465">
        <v>2</v>
      </c>
      <c r="AA2465">
        <v>2</v>
      </c>
      <c r="AC2465" s="180" t="str">
        <f t="shared" si="131"/>
        <v>840091-MNGRY-LXL</v>
      </c>
      <c r="AD2465" s="181">
        <f>IF(B2465="NET","",IF(B2465="","",IFERROR(VLOOKUP(AC2465,EAN!$A:$B,2,FALSE),"MANGLER - MÅ OPPDATERE EAN-FANEN")))</f>
        <v>7048652605207</v>
      </c>
      <c r="AE2465" s="180">
        <f t="shared" si="129"/>
        <v>2</v>
      </c>
      <c r="AF2465" s="180">
        <f t="shared" si="130"/>
        <v>2</v>
      </c>
      <c r="AH2465" s="133" t="str">
        <f>IF(B2465="NET","",IFERROR(VLOOKUP(AD2465,'2) Order Form'!$W$9:$W$684,1,FALSE),"Ikke med I order form"))</f>
        <v>Ikke med I order form</v>
      </c>
    </row>
    <row r="2466" spans="1:34" x14ac:dyDescent="0.2">
      <c r="A2466">
        <v>840091</v>
      </c>
      <c r="B2466" t="s">
        <v>2637</v>
      </c>
      <c r="C2466" t="s">
        <v>4226</v>
      </c>
      <c r="D2466" t="s">
        <v>229</v>
      </c>
      <c r="E2466" t="s">
        <v>208</v>
      </c>
      <c r="F2466" t="s">
        <v>85</v>
      </c>
      <c r="G2466" t="s">
        <v>401</v>
      </c>
      <c r="H2466">
        <v>14</v>
      </c>
      <c r="I2466">
        <v>14</v>
      </c>
      <c r="J2466">
        <v>14</v>
      </c>
      <c r="K2466">
        <v>14</v>
      </c>
      <c r="L2466">
        <v>14</v>
      </c>
      <c r="M2466">
        <v>14</v>
      </c>
      <c r="N2466">
        <v>14</v>
      </c>
      <c r="O2466">
        <v>14</v>
      </c>
      <c r="P2466">
        <v>14</v>
      </c>
      <c r="Q2466">
        <v>14</v>
      </c>
      <c r="R2466">
        <v>14</v>
      </c>
      <c r="S2466">
        <v>14</v>
      </c>
      <c r="T2466">
        <v>14</v>
      </c>
      <c r="U2466">
        <v>14</v>
      </c>
      <c r="V2466">
        <v>14</v>
      </c>
      <c r="W2466">
        <v>14</v>
      </c>
      <c r="X2466">
        <v>14</v>
      </c>
      <c r="Y2466">
        <v>14</v>
      </c>
      <c r="Z2466">
        <v>14</v>
      </c>
      <c r="AA2466">
        <v>14</v>
      </c>
      <c r="AC2466" s="180" t="str">
        <f t="shared" si="131"/>
        <v>840091-MSBMC-SM</v>
      </c>
      <c r="AD2466" s="181">
        <f>IF(B2466="NET","",IF(B2466="","",IFERROR(VLOOKUP(AC2466,EAN!$A:$B,2,FALSE),"MANGLER - MÅ OPPDATERE EAN-FANEN")))</f>
        <v>7048652605252</v>
      </c>
      <c r="AE2466" s="180">
        <f t="shared" si="129"/>
        <v>14</v>
      </c>
      <c r="AF2466" s="180">
        <f t="shared" si="130"/>
        <v>14</v>
      </c>
      <c r="AH2466" s="133" t="str">
        <f>IF(B2466="NET","",IFERROR(VLOOKUP(AD2466,'2) Order Form'!$W$9:$W$684,1,FALSE),"Ikke med I order form"))</f>
        <v>Ikke med I order form</v>
      </c>
    </row>
    <row r="2467" spans="1:34" x14ac:dyDescent="0.2">
      <c r="A2467">
        <v>840091</v>
      </c>
      <c r="B2467" t="s">
        <v>2637</v>
      </c>
      <c r="C2467" t="s">
        <v>4226</v>
      </c>
      <c r="D2467" t="s">
        <v>230</v>
      </c>
      <c r="E2467" t="s">
        <v>208</v>
      </c>
      <c r="F2467" t="s">
        <v>86</v>
      </c>
      <c r="G2467" t="s">
        <v>401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C2467" s="180" t="str">
        <f t="shared" si="131"/>
        <v>840091-MSBMC-ML</v>
      </c>
      <c r="AD2467" s="181">
        <f>IF(B2467="NET","",IF(B2467="","",IFERROR(VLOOKUP(AC2467,EAN!$A:$B,2,FALSE),"MANGLER - MÅ OPPDATERE EAN-FANEN")))</f>
        <v>7048652605245</v>
      </c>
      <c r="AE2467" s="180">
        <f t="shared" si="129"/>
        <v>0</v>
      </c>
      <c r="AF2467" s="180">
        <f t="shared" si="130"/>
        <v>0</v>
      </c>
      <c r="AH2467" s="133" t="str">
        <f>IF(B2467="NET","",IFERROR(VLOOKUP(AD2467,'2) Order Form'!$W$9:$W$684,1,FALSE),"Ikke med I order form"))</f>
        <v>Ikke med I order form</v>
      </c>
    </row>
    <row r="2468" spans="1:34" x14ac:dyDescent="0.2">
      <c r="A2468">
        <v>840091</v>
      </c>
      <c r="B2468" t="s">
        <v>2637</v>
      </c>
      <c r="C2468" t="s">
        <v>4226</v>
      </c>
      <c r="D2468" t="s">
        <v>231</v>
      </c>
      <c r="E2468" t="s">
        <v>208</v>
      </c>
      <c r="F2468" t="s">
        <v>87</v>
      </c>
      <c r="G2468" t="s">
        <v>401</v>
      </c>
      <c r="H2468">
        <v>22</v>
      </c>
      <c r="I2468">
        <v>22</v>
      </c>
      <c r="J2468">
        <v>22</v>
      </c>
      <c r="K2468">
        <v>22</v>
      </c>
      <c r="L2468">
        <v>22</v>
      </c>
      <c r="M2468">
        <v>22</v>
      </c>
      <c r="N2468">
        <v>22</v>
      </c>
      <c r="O2468">
        <v>22</v>
      </c>
      <c r="P2468">
        <v>22</v>
      </c>
      <c r="Q2468">
        <v>22</v>
      </c>
      <c r="R2468">
        <v>22</v>
      </c>
      <c r="S2468">
        <v>22</v>
      </c>
      <c r="T2468">
        <v>22</v>
      </c>
      <c r="U2468">
        <v>22</v>
      </c>
      <c r="V2468">
        <v>22</v>
      </c>
      <c r="W2468">
        <v>22</v>
      </c>
      <c r="X2468">
        <v>22</v>
      </c>
      <c r="Y2468">
        <v>22</v>
      </c>
      <c r="Z2468">
        <v>22</v>
      </c>
      <c r="AA2468">
        <v>22</v>
      </c>
      <c r="AC2468" s="180" t="str">
        <f t="shared" si="131"/>
        <v>840091-MSBMC-LXL</v>
      </c>
      <c r="AD2468" s="181">
        <f>IF(B2468="NET","",IF(B2468="","",IFERROR(VLOOKUP(AC2468,EAN!$A:$B,2,FALSE),"MANGLER - MÅ OPPDATERE EAN-FANEN")))</f>
        <v>7048652605238</v>
      </c>
      <c r="AE2468" s="180">
        <f t="shared" si="129"/>
        <v>22</v>
      </c>
      <c r="AF2468" s="180">
        <f t="shared" si="130"/>
        <v>22</v>
      </c>
      <c r="AH2468" s="133" t="str">
        <f>IF(B2468="NET","",IFERROR(VLOOKUP(AD2468,'2) Order Form'!$W$9:$W$684,1,FALSE),"Ikke med I order form"))</f>
        <v>Ikke med I order form</v>
      </c>
    </row>
    <row r="2469" spans="1:34" x14ac:dyDescent="0.2">
      <c r="A2469">
        <v>840091</v>
      </c>
      <c r="B2469" t="s">
        <v>2637</v>
      </c>
      <c r="C2469" t="s">
        <v>4226</v>
      </c>
      <c r="D2469" t="s">
        <v>2485</v>
      </c>
      <c r="E2469" t="s">
        <v>2486</v>
      </c>
      <c r="F2469" t="s">
        <v>85</v>
      </c>
      <c r="G2469" t="s">
        <v>128</v>
      </c>
      <c r="H2469">
        <v>24</v>
      </c>
      <c r="I2469">
        <v>24</v>
      </c>
      <c r="J2469">
        <v>24</v>
      </c>
      <c r="K2469">
        <v>24</v>
      </c>
      <c r="L2469">
        <v>24</v>
      </c>
      <c r="M2469">
        <v>24</v>
      </c>
      <c r="N2469">
        <v>24</v>
      </c>
      <c r="O2469">
        <v>24</v>
      </c>
      <c r="P2469">
        <v>24</v>
      </c>
      <c r="Q2469">
        <v>24</v>
      </c>
      <c r="R2469">
        <v>24</v>
      </c>
      <c r="S2469">
        <v>24</v>
      </c>
      <c r="T2469">
        <v>24</v>
      </c>
      <c r="U2469">
        <v>24</v>
      </c>
      <c r="V2469">
        <v>24</v>
      </c>
      <c r="W2469">
        <v>24</v>
      </c>
      <c r="X2469">
        <v>24</v>
      </c>
      <c r="Y2469">
        <v>24</v>
      </c>
      <c r="Z2469">
        <v>24</v>
      </c>
      <c r="AA2469">
        <v>24</v>
      </c>
      <c r="AC2469" s="180" t="str">
        <f t="shared" si="131"/>
        <v>840091-SNWHT-SM</v>
      </c>
      <c r="AD2469" s="181">
        <f>IF(B2469="NET","",IF(B2469="","",IFERROR(VLOOKUP(AC2469,EAN!$A:$B,2,FALSE),"MANGLER - MÅ OPPDATERE EAN-FANEN")))</f>
        <v>7048652605283</v>
      </c>
      <c r="AE2469" s="180">
        <f t="shared" si="129"/>
        <v>24</v>
      </c>
      <c r="AF2469" s="180">
        <f t="shared" si="130"/>
        <v>24</v>
      </c>
      <c r="AH2469" s="133" t="str">
        <f>IF(B2469="NET","",IFERROR(VLOOKUP(AD2469,'2) Order Form'!$W$9:$W$684,1,FALSE),"Ikke med I order form"))</f>
        <v>Ikke med I order form</v>
      </c>
    </row>
    <row r="2470" spans="1:34" x14ac:dyDescent="0.2">
      <c r="A2470">
        <v>840091</v>
      </c>
      <c r="B2470" t="s">
        <v>2637</v>
      </c>
      <c r="C2470" t="s">
        <v>4226</v>
      </c>
      <c r="D2470" t="s">
        <v>2487</v>
      </c>
      <c r="E2470" t="s">
        <v>2486</v>
      </c>
      <c r="F2470" t="s">
        <v>86</v>
      </c>
      <c r="G2470" t="s">
        <v>128</v>
      </c>
      <c r="H2470">
        <v>33</v>
      </c>
      <c r="I2470">
        <v>33</v>
      </c>
      <c r="J2470">
        <v>33</v>
      </c>
      <c r="K2470">
        <v>33</v>
      </c>
      <c r="L2470">
        <v>33</v>
      </c>
      <c r="M2470">
        <v>33</v>
      </c>
      <c r="N2470">
        <v>33</v>
      </c>
      <c r="O2470">
        <v>33</v>
      </c>
      <c r="P2470">
        <v>33</v>
      </c>
      <c r="Q2470">
        <v>33</v>
      </c>
      <c r="R2470">
        <v>33</v>
      </c>
      <c r="S2470">
        <v>33</v>
      </c>
      <c r="T2470">
        <v>33</v>
      </c>
      <c r="U2470">
        <v>33</v>
      </c>
      <c r="V2470">
        <v>33</v>
      </c>
      <c r="W2470">
        <v>33</v>
      </c>
      <c r="X2470">
        <v>33</v>
      </c>
      <c r="Y2470">
        <v>33</v>
      </c>
      <c r="Z2470">
        <v>33</v>
      </c>
      <c r="AA2470">
        <v>33</v>
      </c>
      <c r="AC2470" s="180" t="str">
        <f t="shared" si="131"/>
        <v>840091-SNWHT-ML</v>
      </c>
      <c r="AD2470" s="181">
        <f>IF(B2470="NET","",IF(B2470="","",IFERROR(VLOOKUP(AC2470,EAN!$A:$B,2,FALSE),"MANGLER - MÅ OPPDATERE EAN-FANEN")))</f>
        <v>7048652605276</v>
      </c>
      <c r="AE2470" s="180">
        <f t="shared" si="129"/>
        <v>33</v>
      </c>
      <c r="AF2470" s="180">
        <f t="shared" si="130"/>
        <v>33</v>
      </c>
      <c r="AH2470" s="133" t="str">
        <f>IF(B2470="NET","",IFERROR(VLOOKUP(AD2470,'2) Order Form'!$W$9:$W$684,1,FALSE),"Ikke med I order form"))</f>
        <v>Ikke med I order form</v>
      </c>
    </row>
    <row r="2471" spans="1:34" x14ac:dyDescent="0.2">
      <c r="A2471">
        <v>840091</v>
      </c>
      <c r="B2471" t="s">
        <v>2637</v>
      </c>
      <c r="C2471" t="s">
        <v>4226</v>
      </c>
      <c r="D2471" t="s">
        <v>2488</v>
      </c>
      <c r="E2471" t="s">
        <v>2486</v>
      </c>
      <c r="F2471" t="s">
        <v>87</v>
      </c>
      <c r="G2471" t="s">
        <v>128</v>
      </c>
      <c r="H2471">
        <v>43</v>
      </c>
      <c r="I2471">
        <v>43</v>
      </c>
      <c r="J2471">
        <v>43</v>
      </c>
      <c r="K2471">
        <v>43</v>
      </c>
      <c r="L2471">
        <v>43</v>
      </c>
      <c r="M2471">
        <v>43</v>
      </c>
      <c r="N2471">
        <v>43</v>
      </c>
      <c r="O2471">
        <v>43</v>
      </c>
      <c r="P2471">
        <v>43</v>
      </c>
      <c r="Q2471">
        <v>43</v>
      </c>
      <c r="R2471">
        <v>43</v>
      </c>
      <c r="S2471">
        <v>43</v>
      </c>
      <c r="T2471">
        <v>43</v>
      </c>
      <c r="U2471">
        <v>43</v>
      </c>
      <c r="V2471">
        <v>43</v>
      </c>
      <c r="W2471">
        <v>43</v>
      </c>
      <c r="X2471">
        <v>43</v>
      </c>
      <c r="Y2471">
        <v>43</v>
      </c>
      <c r="Z2471">
        <v>43</v>
      </c>
      <c r="AA2471">
        <v>43</v>
      </c>
      <c r="AC2471" s="180" t="str">
        <f t="shared" si="131"/>
        <v>840091-SNWHT-LXL</v>
      </c>
      <c r="AD2471" s="181">
        <f>IF(B2471="NET","",IF(B2471="","",IFERROR(VLOOKUP(AC2471,EAN!$A:$B,2,FALSE),"MANGLER - MÅ OPPDATERE EAN-FANEN")))</f>
        <v>7048652605269</v>
      </c>
      <c r="AE2471" s="180">
        <f t="shared" si="129"/>
        <v>43</v>
      </c>
      <c r="AF2471" s="180">
        <f t="shared" si="130"/>
        <v>43</v>
      </c>
      <c r="AH2471" s="133" t="str">
        <f>IF(B2471="NET","",IFERROR(VLOOKUP(AD2471,'2) Order Form'!$W$9:$W$684,1,FALSE),"Ikke med I order form"))</f>
        <v>Ikke med I order form</v>
      </c>
    </row>
    <row r="2472" spans="1:34" x14ac:dyDescent="0.2">
      <c r="A2472" s="155">
        <v>840092</v>
      </c>
      <c r="B2472" t="s">
        <v>292</v>
      </c>
      <c r="H2472" s="155">
        <v>202137</v>
      </c>
      <c r="I2472" s="155">
        <v>202137</v>
      </c>
      <c r="J2472" s="155">
        <v>202137</v>
      </c>
      <c r="K2472" s="155">
        <v>202137</v>
      </c>
      <c r="L2472" s="155">
        <v>202137</v>
      </c>
      <c r="M2472" s="155">
        <v>202137</v>
      </c>
      <c r="N2472" s="155">
        <v>202137</v>
      </c>
      <c r="O2472" s="155">
        <v>202137</v>
      </c>
      <c r="P2472" s="155">
        <v>202137</v>
      </c>
      <c r="Q2472" s="155">
        <v>202137</v>
      </c>
      <c r="R2472" s="155">
        <v>202137</v>
      </c>
      <c r="S2472" s="155">
        <v>202137</v>
      </c>
      <c r="T2472" s="155">
        <v>202137</v>
      </c>
      <c r="U2472" s="155">
        <v>202137</v>
      </c>
      <c r="V2472" s="155">
        <v>202137</v>
      </c>
      <c r="W2472" s="155">
        <v>202137</v>
      </c>
      <c r="X2472" s="155">
        <v>202137</v>
      </c>
      <c r="Y2472" s="155">
        <v>202137</v>
      </c>
      <c r="Z2472" s="155">
        <v>202137</v>
      </c>
      <c r="AA2472" s="155">
        <v>202137</v>
      </c>
      <c r="AC2472" s="180" t="str">
        <f t="shared" si="131"/>
        <v>840092-</v>
      </c>
      <c r="AD2472" s="181" t="str">
        <f>IF(B2472="NET","",IF(B2472="","",IFERROR(VLOOKUP(AC2472,EAN!$A:$B,2,FALSE),"MANGLER - MÅ OPPDATERE EAN-FANEN")))</f>
        <v/>
      </c>
      <c r="AE2472" s="180">
        <f t="shared" si="129"/>
        <v>202137</v>
      </c>
      <c r="AF2472" s="180">
        <f t="shared" si="130"/>
        <v>202137</v>
      </c>
      <c r="AH2472" s="133" t="str">
        <f>IF(B2472="NET","",IFERROR(VLOOKUP(AD2472,'2) Order Form'!$W$9:$W$684,1,FALSE),"Ikke med I order form"))</f>
        <v/>
      </c>
    </row>
    <row r="2473" spans="1:34" x14ac:dyDescent="0.2">
      <c r="A2473">
        <v>840092</v>
      </c>
      <c r="B2473" t="s">
        <v>4473</v>
      </c>
      <c r="C2473" t="s">
        <v>4226</v>
      </c>
      <c r="D2473" t="s">
        <v>293</v>
      </c>
      <c r="E2473" t="s">
        <v>284</v>
      </c>
      <c r="F2473" t="s">
        <v>85</v>
      </c>
      <c r="G2473" t="s">
        <v>128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C2473" s="180" t="str">
        <f t="shared" si="131"/>
        <v>840092-DTBLK-SM</v>
      </c>
      <c r="AD2473" s="181">
        <f>IF(B2473="NET","",IF(B2473="","",IFERROR(VLOOKUP(AC2473,EAN!$A:$B,2,FALSE),"MANGLER - MÅ OPPDATERE EAN-FANEN")))</f>
        <v>7048652604897</v>
      </c>
      <c r="AE2473" s="180">
        <f t="shared" si="129"/>
        <v>0</v>
      </c>
      <c r="AF2473" s="180">
        <f t="shared" si="130"/>
        <v>0</v>
      </c>
      <c r="AH2473" s="133" t="str">
        <f>IF(B2473="NET","",IFERROR(VLOOKUP(AD2473,'2) Order Form'!$W$9:$W$684,1,FALSE),"Ikke med I order form"))</f>
        <v>Ikke med I order form</v>
      </c>
    </row>
    <row r="2474" spans="1:34" x14ac:dyDescent="0.2">
      <c r="A2474">
        <v>840092</v>
      </c>
      <c r="B2474" t="s">
        <v>4473</v>
      </c>
      <c r="C2474" t="s">
        <v>4226</v>
      </c>
      <c r="D2474" t="s">
        <v>294</v>
      </c>
      <c r="E2474" t="s">
        <v>284</v>
      </c>
      <c r="F2474" t="s">
        <v>86</v>
      </c>
      <c r="G2474" t="s">
        <v>128</v>
      </c>
      <c r="H2474">
        <v>189</v>
      </c>
      <c r="I2474">
        <v>189</v>
      </c>
      <c r="J2474">
        <v>189</v>
      </c>
      <c r="K2474">
        <v>189</v>
      </c>
      <c r="L2474">
        <v>189</v>
      </c>
      <c r="M2474">
        <v>189</v>
      </c>
      <c r="N2474">
        <v>189</v>
      </c>
      <c r="O2474">
        <v>189</v>
      </c>
      <c r="P2474">
        <v>189</v>
      </c>
      <c r="Q2474">
        <v>189</v>
      </c>
      <c r="R2474">
        <v>189</v>
      </c>
      <c r="S2474">
        <v>189</v>
      </c>
      <c r="T2474">
        <v>189</v>
      </c>
      <c r="U2474">
        <v>189</v>
      </c>
      <c r="V2474">
        <v>189</v>
      </c>
      <c r="W2474">
        <v>189</v>
      </c>
      <c r="X2474">
        <v>189</v>
      </c>
      <c r="Y2474">
        <v>189</v>
      </c>
      <c r="Z2474">
        <v>189</v>
      </c>
      <c r="AA2474">
        <v>189</v>
      </c>
      <c r="AC2474" s="180" t="str">
        <f t="shared" si="131"/>
        <v>840092-DTBLK-ML</v>
      </c>
      <c r="AD2474" s="181">
        <f>IF(B2474="NET","",IF(B2474="","",IFERROR(VLOOKUP(AC2474,EAN!$A:$B,2,FALSE),"MANGLER - MÅ OPPDATERE EAN-FANEN")))</f>
        <v>7048652604880</v>
      </c>
      <c r="AE2474" s="180">
        <f t="shared" si="129"/>
        <v>189</v>
      </c>
      <c r="AF2474" s="180">
        <f t="shared" si="130"/>
        <v>189</v>
      </c>
      <c r="AH2474" s="133" t="str">
        <f>IF(B2474="NET","",IFERROR(VLOOKUP(AD2474,'2) Order Form'!$W$9:$W$684,1,FALSE),"Ikke med I order form"))</f>
        <v>Ikke med I order form</v>
      </c>
    </row>
    <row r="2475" spans="1:34" x14ac:dyDescent="0.2">
      <c r="A2475">
        <v>840092</v>
      </c>
      <c r="B2475" t="s">
        <v>4473</v>
      </c>
      <c r="C2475" t="s">
        <v>4226</v>
      </c>
      <c r="D2475" t="s">
        <v>295</v>
      </c>
      <c r="E2475" t="s">
        <v>284</v>
      </c>
      <c r="F2475" t="s">
        <v>87</v>
      </c>
      <c r="G2475" t="s">
        <v>128</v>
      </c>
      <c r="H2475">
        <v>101</v>
      </c>
      <c r="I2475">
        <v>101</v>
      </c>
      <c r="J2475">
        <v>101</v>
      </c>
      <c r="K2475">
        <v>101</v>
      </c>
      <c r="L2475">
        <v>101</v>
      </c>
      <c r="M2475">
        <v>101</v>
      </c>
      <c r="N2475">
        <v>101</v>
      </c>
      <c r="O2475">
        <v>101</v>
      </c>
      <c r="P2475">
        <v>101</v>
      </c>
      <c r="Q2475">
        <v>101</v>
      </c>
      <c r="R2475">
        <v>101</v>
      </c>
      <c r="S2475">
        <v>101</v>
      </c>
      <c r="T2475">
        <v>101</v>
      </c>
      <c r="U2475">
        <v>101</v>
      </c>
      <c r="V2475">
        <v>101</v>
      </c>
      <c r="W2475">
        <v>101</v>
      </c>
      <c r="X2475">
        <v>101</v>
      </c>
      <c r="Y2475">
        <v>101</v>
      </c>
      <c r="Z2475">
        <v>101</v>
      </c>
      <c r="AA2475">
        <v>101</v>
      </c>
      <c r="AC2475" s="180" t="str">
        <f t="shared" si="131"/>
        <v>840092-DTBLK-LXL</v>
      </c>
      <c r="AD2475" s="181">
        <f>IF(B2475="NET","",IF(B2475="","",IFERROR(VLOOKUP(AC2475,EAN!$A:$B,2,FALSE),"MANGLER - MÅ OPPDATERE EAN-FANEN")))</f>
        <v>7048652604873</v>
      </c>
      <c r="AE2475" s="180">
        <f t="shared" si="129"/>
        <v>101</v>
      </c>
      <c r="AF2475" s="180">
        <f t="shared" si="130"/>
        <v>101</v>
      </c>
      <c r="AH2475" s="133" t="str">
        <f>IF(B2475="NET","",IFERROR(VLOOKUP(AD2475,'2) Order Form'!$W$9:$W$684,1,FALSE),"Ikke med I order form"))</f>
        <v>Ikke med I order form</v>
      </c>
    </row>
    <row r="2476" spans="1:34" x14ac:dyDescent="0.2">
      <c r="A2476">
        <v>840092</v>
      </c>
      <c r="B2476" t="s">
        <v>4473</v>
      </c>
      <c r="C2476" t="s">
        <v>4226</v>
      </c>
      <c r="D2476" t="s">
        <v>2471</v>
      </c>
      <c r="E2476" t="s">
        <v>2470</v>
      </c>
      <c r="F2476" t="s">
        <v>85</v>
      </c>
      <c r="G2476" t="s">
        <v>128</v>
      </c>
      <c r="H2476">
        <v>5</v>
      </c>
      <c r="I2476">
        <v>5</v>
      </c>
      <c r="J2476">
        <v>5</v>
      </c>
      <c r="K2476">
        <v>5</v>
      </c>
      <c r="L2476">
        <v>5</v>
      </c>
      <c r="M2476">
        <v>5</v>
      </c>
      <c r="N2476">
        <v>5</v>
      </c>
      <c r="O2476">
        <v>5</v>
      </c>
      <c r="P2476">
        <v>5</v>
      </c>
      <c r="Q2476">
        <v>5</v>
      </c>
      <c r="R2476">
        <v>5</v>
      </c>
      <c r="S2476">
        <v>5</v>
      </c>
      <c r="T2476">
        <v>5</v>
      </c>
      <c r="U2476">
        <v>5</v>
      </c>
      <c r="V2476">
        <v>5</v>
      </c>
      <c r="W2476">
        <v>5</v>
      </c>
      <c r="X2476">
        <v>5</v>
      </c>
      <c r="Y2476">
        <v>5</v>
      </c>
      <c r="Z2476">
        <v>5</v>
      </c>
      <c r="AA2476">
        <v>5</v>
      </c>
      <c r="AC2476" s="180" t="str">
        <f t="shared" si="131"/>
        <v>840092-MBGRY-SM</v>
      </c>
      <c r="AD2476" s="181">
        <f>IF(B2476="NET","",IF(B2476="","",IFERROR(VLOOKUP(AC2476,EAN!$A:$B,2,FALSE),"MANGLER - MÅ OPPDATERE EAN-FANEN")))</f>
        <v>7048652604927</v>
      </c>
      <c r="AE2476" s="180">
        <f t="shared" si="129"/>
        <v>5</v>
      </c>
      <c r="AF2476" s="180">
        <f t="shared" si="130"/>
        <v>5</v>
      </c>
      <c r="AH2476" s="133" t="str">
        <f>IF(B2476="NET","",IFERROR(VLOOKUP(AD2476,'2) Order Form'!$W$9:$W$684,1,FALSE),"Ikke med I order form"))</f>
        <v>Ikke med I order form</v>
      </c>
    </row>
    <row r="2477" spans="1:34" x14ac:dyDescent="0.2">
      <c r="A2477">
        <v>840092</v>
      </c>
      <c r="B2477" t="s">
        <v>4473</v>
      </c>
      <c r="C2477" t="s">
        <v>4226</v>
      </c>
      <c r="D2477" t="s">
        <v>2472</v>
      </c>
      <c r="E2477" t="s">
        <v>2470</v>
      </c>
      <c r="F2477" t="s">
        <v>86</v>
      </c>
      <c r="G2477" t="s">
        <v>128</v>
      </c>
      <c r="H2477">
        <v>44</v>
      </c>
      <c r="I2477">
        <v>44</v>
      </c>
      <c r="J2477">
        <v>44</v>
      </c>
      <c r="K2477">
        <v>44</v>
      </c>
      <c r="L2477">
        <v>44</v>
      </c>
      <c r="M2477">
        <v>44</v>
      </c>
      <c r="N2477">
        <v>44</v>
      </c>
      <c r="O2477">
        <v>44</v>
      </c>
      <c r="P2477">
        <v>44</v>
      </c>
      <c r="Q2477">
        <v>44</v>
      </c>
      <c r="R2477">
        <v>44</v>
      </c>
      <c r="S2477">
        <v>44</v>
      </c>
      <c r="T2477">
        <v>44</v>
      </c>
      <c r="U2477">
        <v>44</v>
      </c>
      <c r="V2477">
        <v>44</v>
      </c>
      <c r="W2477">
        <v>44</v>
      </c>
      <c r="X2477">
        <v>44</v>
      </c>
      <c r="Y2477">
        <v>44</v>
      </c>
      <c r="Z2477">
        <v>44</v>
      </c>
      <c r="AA2477">
        <v>44</v>
      </c>
      <c r="AC2477" s="180" t="str">
        <f t="shared" si="131"/>
        <v>840092-MBGRY-ML</v>
      </c>
      <c r="AD2477" s="181">
        <f>IF(B2477="NET","",IF(B2477="","",IFERROR(VLOOKUP(AC2477,EAN!$A:$B,2,FALSE),"MANGLER - MÅ OPPDATERE EAN-FANEN")))</f>
        <v>7048652604910</v>
      </c>
      <c r="AE2477" s="180">
        <f t="shared" si="129"/>
        <v>44</v>
      </c>
      <c r="AF2477" s="180">
        <f t="shared" si="130"/>
        <v>44</v>
      </c>
      <c r="AH2477" s="133" t="str">
        <f>IF(B2477="NET","",IFERROR(VLOOKUP(AD2477,'2) Order Form'!$W$9:$W$684,1,FALSE),"Ikke med I order form"))</f>
        <v>Ikke med I order form</v>
      </c>
    </row>
    <row r="2478" spans="1:34" x14ac:dyDescent="0.2">
      <c r="A2478">
        <v>840092</v>
      </c>
      <c r="B2478" t="s">
        <v>4473</v>
      </c>
      <c r="C2478" t="s">
        <v>4226</v>
      </c>
      <c r="D2478" t="s">
        <v>2473</v>
      </c>
      <c r="E2478" t="s">
        <v>2470</v>
      </c>
      <c r="F2478" t="s">
        <v>87</v>
      </c>
      <c r="G2478" t="s">
        <v>128</v>
      </c>
      <c r="H2478">
        <v>28</v>
      </c>
      <c r="I2478">
        <v>28</v>
      </c>
      <c r="J2478">
        <v>28</v>
      </c>
      <c r="K2478">
        <v>28</v>
      </c>
      <c r="L2478">
        <v>28</v>
      </c>
      <c r="M2478">
        <v>28</v>
      </c>
      <c r="N2478">
        <v>28</v>
      </c>
      <c r="O2478">
        <v>28</v>
      </c>
      <c r="P2478">
        <v>28</v>
      </c>
      <c r="Q2478">
        <v>28</v>
      </c>
      <c r="R2478">
        <v>28</v>
      </c>
      <c r="S2478">
        <v>28</v>
      </c>
      <c r="T2478">
        <v>28</v>
      </c>
      <c r="U2478">
        <v>28</v>
      </c>
      <c r="V2478">
        <v>28</v>
      </c>
      <c r="W2478">
        <v>28</v>
      </c>
      <c r="X2478">
        <v>28</v>
      </c>
      <c r="Y2478">
        <v>28</v>
      </c>
      <c r="Z2478">
        <v>28</v>
      </c>
      <c r="AA2478">
        <v>28</v>
      </c>
      <c r="AC2478" s="180" t="str">
        <f t="shared" si="131"/>
        <v>840092-MBGRY-LXL</v>
      </c>
      <c r="AD2478" s="181">
        <f>IF(B2478="NET","",IF(B2478="","",IFERROR(VLOOKUP(AC2478,EAN!$A:$B,2,FALSE),"MANGLER - MÅ OPPDATERE EAN-FANEN")))</f>
        <v>7048652604903</v>
      </c>
      <c r="AE2478" s="180">
        <f t="shared" si="129"/>
        <v>28</v>
      </c>
      <c r="AF2478" s="180">
        <f t="shared" si="130"/>
        <v>28</v>
      </c>
      <c r="AH2478" s="133" t="str">
        <f>IF(B2478="NET","",IFERROR(VLOOKUP(AD2478,'2) Order Form'!$W$9:$W$684,1,FALSE),"Ikke med I order form"))</f>
        <v>Ikke med I order form</v>
      </c>
    </row>
    <row r="2479" spans="1:34" x14ac:dyDescent="0.2">
      <c r="A2479">
        <v>840092</v>
      </c>
      <c r="B2479" t="s">
        <v>4473</v>
      </c>
      <c r="C2479" t="s">
        <v>4226</v>
      </c>
      <c r="D2479" t="s">
        <v>2638</v>
      </c>
      <c r="E2479" t="s">
        <v>2639</v>
      </c>
      <c r="F2479" t="s">
        <v>85</v>
      </c>
      <c r="G2479" t="s">
        <v>128</v>
      </c>
      <c r="H2479">
        <v>9</v>
      </c>
      <c r="I2479">
        <v>9</v>
      </c>
      <c r="J2479">
        <v>9</v>
      </c>
      <c r="K2479">
        <v>9</v>
      </c>
      <c r="L2479">
        <v>9</v>
      </c>
      <c r="M2479">
        <v>9</v>
      </c>
      <c r="N2479">
        <v>9</v>
      </c>
      <c r="O2479">
        <v>9</v>
      </c>
      <c r="P2479">
        <v>9</v>
      </c>
      <c r="Q2479">
        <v>9</v>
      </c>
      <c r="R2479">
        <v>9</v>
      </c>
      <c r="S2479">
        <v>9</v>
      </c>
      <c r="T2479">
        <v>9</v>
      </c>
      <c r="U2479">
        <v>9</v>
      </c>
      <c r="V2479">
        <v>9</v>
      </c>
      <c r="W2479">
        <v>9</v>
      </c>
      <c r="X2479">
        <v>9</v>
      </c>
      <c r="Y2479">
        <v>9</v>
      </c>
      <c r="Z2479">
        <v>9</v>
      </c>
      <c r="AA2479">
        <v>9</v>
      </c>
      <c r="AC2479" s="180" t="str">
        <f t="shared" si="131"/>
        <v>840092-MEMRD-SM</v>
      </c>
      <c r="AD2479" s="181">
        <f>IF(B2479="NET","",IF(B2479="","",IFERROR(VLOOKUP(AC2479,EAN!$A:$B,2,FALSE),"MANGLER - MÅ OPPDATERE EAN-FANEN")))</f>
        <v>7048652604958</v>
      </c>
      <c r="AE2479" s="180">
        <f t="shared" si="129"/>
        <v>9</v>
      </c>
      <c r="AF2479" s="180">
        <f t="shared" si="130"/>
        <v>9</v>
      </c>
      <c r="AH2479" s="133" t="str">
        <f>IF(B2479="NET","",IFERROR(VLOOKUP(AD2479,'2) Order Form'!$W$9:$W$684,1,FALSE),"Ikke med I order form"))</f>
        <v>Ikke med I order form</v>
      </c>
    </row>
    <row r="2480" spans="1:34" x14ac:dyDescent="0.2">
      <c r="A2480">
        <v>840092</v>
      </c>
      <c r="B2480" t="s">
        <v>4473</v>
      </c>
      <c r="C2480" t="s">
        <v>4226</v>
      </c>
      <c r="D2480" t="s">
        <v>2640</v>
      </c>
      <c r="E2480" t="s">
        <v>2639</v>
      </c>
      <c r="F2480" t="s">
        <v>86</v>
      </c>
      <c r="G2480" t="s">
        <v>128</v>
      </c>
      <c r="H2480">
        <v>23</v>
      </c>
      <c r="I2480">
        <v>23</v>
      </c>
      <c r="J2480">
        <v>23</v>
      </c>
      <c r="K2480">
        <v>23</v>
      </c>
      <c r="L2480">
        <v>23</v>
      </c>
      <c r="M2480">
        <v>23</v>
      </c>
      <c r="N2480">
        <v>23</v>
      </c>
      <c r="O2480">
        <v>23</v>
      </c>
      <c r="P2480">
        <v>23</v>
      </c>
      <c r="Q2480">
        <v>23</v>
      </c>
      <c r="R2480">
        <v>23</v>
      </c>
      <c r="S2480">
        <v>23</v>
      </c>
      <c r="T2480">
        <v>23</v>
      </c>
      <c r="U2480">
        <v>23</v>
      </c>
      <c r="V2480">
        <v>23</v>
      </c>
      <c r="W2480">
        <v>23</v>
      </c>
      <c r="X2480">
        <v>23</v>
      </c>
      <c r="Y2480">
        <v>23</v>
      </c>
      <c r="Z2480">
        <v>23</v>
      </c>
      <c r="AA2480">
        <v>23</v>
      </c>
      <c r="AC2480" s="180" t="str">
        <f t="shared" si="131"/>
        <v>840092-MEMRD-ML</v>
      </c>
      <c r="AD2480" s="181">
        <f>IF(B2480="NET","",IF(B2480="","",IFERROR(VLOOKUP(AC2480,EAN!$A:$B,2,FALSE),"MANGLER - MÅ OPPDATERE EAN-FANEN")))</f>
        <v>7048652604941</v>
      </c>
      <c r="AE2480" s="180">
        <f t="shared" si="129"/>
        <v>23</v>
      </c>
      <c r="AF2480" s="180">
        <f t="shared" si="130"/>
        <v>23</v>
      </c>
      <c r="AH2480" s="133" t="str">
        <f>IF(B2480="NET","",IFERROR(VLOOKUP(AD2480,'2) Order Form'!$W$9:$W$684,1,FALSE),"Ikke med I order form"))</f>
        <v>Ikke med I order form</v>
      </c>
    </row>
    <row r="2481" spans="1:34" x14ac:dyDescent="0.2">
      <c r="A2481">
        <v>840092</v>
      </c>
      <c r="B2481" t="s">
        <v>4473</v>
      </c>
      <c r="C2481" t="s">
        <v>4226</v>
      </c>
      <c r="D2481" t="s">
        <v>2641</v>
      </c>
      <c r="E2481" t="s">
        <v>2639</v>
      </c>
      <c r="F2481" t="s">
        <v>87</v>
      </c>
      <c r="G2481" t="s">
        <v>128</v>
      </c>
      <c r="H2481">
        <v>17</v>
      </c>
      <c r="I2481">
        <v>17</v>
      </c>
      <c r="J2481">
        <v>17</v>
      </c>
      <c r="K2481">
        <v>17</v>
      </c>
      <c r="L2481">
        <v>17</v>
      </c>
      <c r="M2481">
        <v>17</v>
      </c>
      <c r="N2481">
        <v>17</v>
      </c>
      <c r="O2481">
        <v>17</v>
      </c>
      <c r="P2481">
        <v>17</v>
      </c>
      <c r="Q2481">
        <v>17</v>
      </c>
      <c r="R2481">
        <v>17</v>
      </c>
      <c r="S2481">
        <v>17</v>
      </c>
      <c r="T2481">
        <v>17</v>
      </c>
      <c r="U2481">
        <v>17</v>
      </c>
      <c r="V2481">
        <v>17</v>
      </c>
      <c r="W2481">
        <v>17</v>
      </c>
      <c r="X2481">
        <v>17</v>
      </c>
      <c r="Y2481">
        <v>17</v>
      </c>
      <c r="Z2481">
        <v>17</v>
      </c>
      <c r="AA2481">
        <v>17</v>
      </c>
      <c r="AC2481" s="180" t="str">
        <f t="shared" si="131"/>
        <v>840092-MEMRD-LXL</v>
      </c>
      <c r="AD2481" s="181">
        <f>IF(B2481="NET","",IF(B2481="","",IFERROR(VLOOKUP(AC2481,EAN!$A:$B,2,FALSE),"MANGLER - MÅ OPPDATERE EAN-FANEN")))</f>
        <v>7048652604934</v>
      </c>
      <c r="AE2481" s="180">
        <f t="shared" si="129"/>
        <v>17</v>
      </c>
      <c r="AF2481" s="180">
        <f t="shared" si="130"/>
        <v>17</v>
      </c>
      <c r="AH2481" s="133" t="str">
        <f>IF(B2481="NET","",IFERROR(VLOOKUP(AD2481,'2) Order Form'!$W$9:$W$684,1,FALSE),"Ikke med I order form"))</f>
        <v>Ikke med I order form</v>
      </c>
    </row>
    <row r="2482" spans="1:34" x14ac:dyDescent="0.2">
      <c r="A2482">
        <v>840092</v>
      </c>
      <c r="B2482" t="s">
        <v>4473</v>
      </c>
      <c r="C2482" t="s">
        <v>4226</v>
      </c>
      <c r="D2482" t="s">
        <v>2408</v>
      </c>
      <c r="E2482" t="s">
        <v>2409</v>
      </c>
      <c r="F2482" t="s">
        <v>85</v>
      </c>
      <c r="G2482" t="s">
        <v>128</v>
      </c>
      <c r="H2482">
        <v>7</v>
      </c>
      <c r="I2482">
        <v>7</v>
      </c>
      <c r="J2482">
        <v>7</v>
      </c>
      <c r="K2482">
        <v>7</v>
      </c>
      <c r="L2482">
        <v>7</v>
      </c>
      <c r="M2482">
        <v>7</v>
      </c>
      <c r="N2482">
        <v>7</v>
      </c>
      <c r="O2482">
        <v>7</v>
      </c>
      <c r="P2482">
        <v>7</v>
      </c>
      <c r="Q2482">
        <v>7</v>
      </c>
      <c r="R2482">
        <v>7</v>
      </c>
      <c r="S2482">
        <v>7</v>
      </c>
      <c r="T2482">
        <v>7</v>
      </c>
      <c r="U2482">
        <v>7</v>
      </c>
      <c r="V2482">
        <v>7</v>
      </c>
      <c r="W2482">
        <v>7</v>
      </c>
      <c r="X2482">
        <v>7</v>
      </c>
      <c r="Y2482">
        <v>7</v>
      </c>
      <c r="Z2482">
        <v>7</v>
      </c>
      <c r="AA2482">
        <v>7</v>
      </c>
      <c r="AC2482" s="180" t="str">
        <f t="shared" si="131"/>
        <v>840092-MHGRN-SM</v>
      </c>
      <c r="AD2482" s="181">
        <f>IF(B2482="NET","",IF(B2482="","",IFERROR(VLOOKUP(AC2482,EAN!$A:$B,2,FALSE),"MANGLER - MÅ OPPDATERE EAN-FANEN")))</f>
        <v>7048652604989</v>
      </c>
      <c r="AE2482" s="180">
        <f t="shared" si="129"/>
        <v>7</v>
      </c>
      <c r="AF2482" s="180">
        <f t="shared" si="130"/>
        <v>7</v>
      </c>
      <c r="AH2482" s="133" t="str">
        <f>IF(B2482="NET","",IFERROR(VLOOKUP(AD2482,'2) Order Form'!$W$9:$W$684,1,FALSE),"Ikke med I order form"))</f>
        <v>Ikke med I order form</v>
      </c>
    </row>
    <row r="2483" spans="1:34" x14ac:dyDescent="0.2">
      <c r="A2483">
        <v>840092</v>
      </c>
      <c r="B2483" t="s">
        <v>4473</v>
      </c>
      <c r="C2483" t="s">
        <v>4226</v>
      </c>
      <c r="D2483" t="s">
        <v>2410</v>
      </c>
      <c r="E2483" t="s">
        <v>2409</v>
      </c>
      <c r="F2483" t="s">
        <v>86</v>
      </c>
      <c r="G2483" t="s">
        <v>128</v>
      </c>
      <c r="H2483">
        <v>12</v>
      </c>
      <c r="I2483">
        <v>12</v>
      </c>
      <c r="J2483">
        <v>12</v>
      </c>
      <c r="K2483">
        <v>12</v>
      </c>
      <c r="L2483">
        <v>12</v>
      </c>
      <c r="M2483">
        <v>12</v>
      </c>
      <c r="N2483">
        <v>12</v>
      </c>
      <c r="O2483">
        <v>12</v>
      </c>
      <c r="P2483">
        <v>12</v>
      </c>
      <c r="Q2483">
        <v>12</v>
      </c>
      <c r="R2483">
        <v>12</v>
      </c>
      <c r="S2483">
        <v>12</v>
      </c>
      <c r="T2483">
        <v>12</v>
      </c>
      <c r="U2483">
        <v>12</v>
      </c>
      <c r="V2483">
        <v>12</v>
      </c>
      <c r="W2483">
        <v>12</v>
      </c>
      <c r="X2483">
        <v>12</v>
      </c>
      <c r="Y2483">
        <v>12</v>
      </c>
      <c r="Z2483">
        <v>12</v>
      </c>
      <c r="AA2483">
        <v>12</v>
      </c>
      <c r="AC2483" s="180" t="str">
        <f t="shared" si="131"/>
        <v>840092-MHGRN-ML</v>
      </c>
      <c r="AD2483" s="181">
        <f>IF(B2483="NET","",IF(B2483="","",IFERROR(VLOOKUP(AC2483,EAN!$A:$B,2,FALSE),"MANGLER - MÅ OPPDATERE EAN-FANEN")))</f>
        <v>7048652604972</v>
      </c>
      <c r="AE2483" s="180">
        <f t="shared" si="129"/>
        <v>12</v>
      </c>
      <c r="AF2483" s="180">
        <f t="shared" si="130"/>
        <v>12</v>
      </c>
      <c r="AH2483" s="133" t="str">
        <f>IF(B2483="NET","",IFERROR(VLOOKUP(AD2483,'2) Order Form'!$W$9:$W$684,1,FALSE),"Ikke med I order form"))</f>
        <v>Ikke med I order form</v>
      </c>
    </row>
    <row r="2484" spans="1:34" x14ac:dyDescent="0.2">
      <c r="A2484">
        <v>840092</v>
      </c>
      <c r="B2484" t="s">
        <v>4473</v>
      </c>
      <c r="C2484" t="s">
        <v>4226</v>
      </c>
      <c r="D2484" t="s">
        <v>2411</v>
      </c>
      <c r="E2484" t="s">
        <v>2409</v>
      </c>
      <c r="F2484" t="s">
        <v>87</v>
      </c>
      <c r="G2484" t="s">
        <v>128</v>
      </c>
      <c r="H2484">
        <v>24</v>
      </c>
      <c r="I2484">
        <v>24</v>
      </c>
      <c r="J2484">
        <v>24</v>
      </c>
      <c r="K2484">
        <v>24</v>
      </c>
      <c r="L2484">
        <v>24</v>
      </c>
      <c r="M2484">
        <v>24</v>
      </c>
      <c r="N2484">
        <v>24</v>
      </c>
      <c r="O2484">
        <v>24</v>
      </c>
      <c r="P2484">
        <v>24</v>
      </c>
      <c r="Q2484">
        <v>24</v>
      </c>
      <c r="R2484">
        <v>24</v>
      </c>
      <c r="S2484">
        <v>24</v>
      </c>
      <c r="T2484">
        <v>24</v>
      </c>
      <c r="U2484">
        <v>24</v>
      </c>
      <c r="V2484">
        <v>24</v>
      </c>
      <c r="W2484">
        <v>24</v>
      </c>
      <c r="X2484">
        <v>24</v>
      </c>
      <c r="Y2484">
        <v>24</v>
      </c>
      <c r="Z2484">
        <v>24</v>
      </c>
      <c r="AA2484">
        <v>24</v>
      </c>
      <c r="AC2484" s="180" t="str">
        <f t="shared" si="131"/>
        <v>840092-MHGRN-LXL</v>
      </c>
      <c r="AD2484" s="181">
        <f>IF(B2484="NET","",IF(B2484="","",IFERROR(VLOOKUP(AC2484,EAN!$A:$B,2,FALSE),"MANGLER - MÅ OPPDATERE EAN-FANEN")))</f>
        <v>7048652604965</v>
      </c>
      <c r="AE2484" s="180">
        <f t="shared" si="129"/>
        <v>24</v>
      </c>
      <c r="AF2484" s="180">
        <f t="shared" si="130"/>
        <v>24</v>
      </c>
      <c r="AH2484" s="133" t="str">
        <f>IF(B2484="NET","",IFERROR(VLOOKUP(AD2484,'2) Order Form'!$W$9:$W$684,1,FALSE),"Ikke med I order form"))</f>
        <v>Ikke med I order form</v>
      </c>
    </row>
    <row r="2485" spans="1:34" x14ac:dyDescent="0.2">
      <c r="A2485">
        <v>840092</v>
      </c>
      <c r="B2485" t="s">
        <v>4473</v>
      </c>
      <c r="C2485" t="s">
        <v>4226</v>
      </c>
      <c r="D2485" t="s">
        <v>226</v>
      </c>
      <c r="E2485" t="s">
        <v>207</v>
      </c>
      <c r="F2485" t="s">
        <v>85</v>
      </c>
      <c r="G2485" t="s">
        <v>128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C2485" s="180" t="str">
        <f t="shared" si="131"/>
        <v>840092-MMBLU-SM</v>
      </c>
      <c r="AD2485" s="181">
        <f>IF(B2485="NET","",IF(B2485="","",IFERROR(VLOOKUP(AC2485,EAN!$A:$B,2,FALSE),"MANGLER - MÅ OPPDATERE EAN-FANEN")))</f>
        <v>7048652714732</v>
      </c>
      <c r="AE2485" s="180">
        <f t="shared" si="129"/>
        <v>0</v>
      </c>
      <c r="AF2485" s="180">
        <f t="shared" si="130"/>
        <v>0</v>
      </c>
      <c r="AH2485" s="133" t="str">
        <f>IF(B2485="NET","",IFERROR(VLOOKUP(AD2485,'2) Order Form'!$W$9:$W$684,1,FALSE),"Ikke med I order form"))</f>
        <v>Ikke med I order form</v>
      </c>
    </row>
    <row r="2486" spans="1:34" x14ac:dyDescent="0.2">
      <c r="A2486">
        <v>840092</v>
      </c>
      <c r="B2486" t="s">
        <v>4473</v>
      </c>
      <c r="C2486" t="s">
        <v>4226</v>
      </c>
      <c r="D2486" t="s">
        <v>227</v>
      </c>
      <c r="E2486" t="s">
        <v>207</v>
      </c>
      <c r="F2486" t="s">
        <v>86</v>
      </c>
      <c r="G2486" t="s">
        <v>128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C2486" s="180" t="str">
        <f t="shared" si="131"/>
        <v>840092-MMBLU-ML</v>
      </c>
      <c r="AD2486" s="181">
        <f>IF(B2486="NET","",IF(B2486="","",IFERROR(VLOOKUP(AC2486,EAN!$A:$B,2,FALSE),"MANGLER - MÅ OPPDATERE EAN-FANEN")))</f>
        <v>7048652714725</v>
      </c>
      <c r="AE2486" s="180">
        <f t="shared" si="129"/>
        <v>0</v>
      </c>
      <c r="AF2486" s="180">
        <f t="shared" si="130"/>
        <v>0</v>
      </c>
      <c r="AH2486" s="133" t="str">
        <f>IF(B2486="NET","",IFERROR(VLOOKUP(AD2486,'2) Order Form'!$W$9:$W$684,1,FALSE),"Ikke med I order form"))</f>
        <v>Ikke med I order form</v>
      </c>
    </row>
    <row r="2487" spans="1:34" x14ac:dyDescent="0.2">
      <c r="A2487">
        <v>840092</v>
      </c>
      <c r="B2487" t="s">
        <v>4473</v>
      </c>
      <c r="C2487" t="s">
        <v>4226</v>
      </c>
      <c r="D2487" t="s">
        <v>228</v>
      </c>
      <c r="E2487" t="s">
        <v>207</v>
      </c>
      <c r="F2487" t="s">
        <v>87</v>
      </c>
      <c r="G2487" t="s">
        <v>128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C2487" s="180" t="str">
        <f t="shared" si="131"/>
        <v>840092-MMBLU-LXL</v>
      </c>
      <c r="AD2487" s="181">
        <f>IF(B2487="NET","",IF(B2487="","",IFERROR(VLOOKUP(AC2487,EAN!$A:$B,2,FALSE),"MANGLER - MÅ OPPDATERE EAN-FANEN")))</f>
        <v>7048652714718</v>
      </c>
      <c r="AE2487" s="180">
        <f t="shared" si="129"/>
        <v>0</v>
      </c>
      <c r="AF2487" s="180">
        <f t="shared" si="130"/>
        <v>0</v>
      </c>
      <c r="AH2487" s="133" t="str">
        <f>IF(B2487="NET","",IFERROR(VLOOKUP(AD2487,'2) Order Form'!$W$9:$W$684,1,FALSE),"Ikke med I order form"))</f>
        <v>Ikke med I order form</v>
      </c>
    </row>
    <row r="2488" spans="1:34" x14ac:dyDescent="0.2">
      <c r="A2488">
        <v>840092</v>
      </c>
      <c r="B2488" t="s">
        <v>4473</v>
      </c>
      <c r="C2488" t="s">
        <v>4226</v>
      </c>
      <c r="D2488" t="s">
        <v>416</v>
      </c>
      <c r="E2488" t="s">
        <v>417</v>
      </c>
      <c r="F2488" t="s">
        <v>85</v>
      </c>
      <c r="G2488" t="s">
        <v>128</v>
      </c>
      <c r="H2488">
        <v>16</v>
      </c>
      <c r="I2488">
        <v>16</v>
      </c>
      <c r="J2488">
        <v>16</v>
      </c>
      <c r="K2488">
        <v>16</v>
      </c>
      <c r="L2488">
        <v>16</v>
      </c>
      <c r="M2488">
        <v>16</v>
      </c>
      <c r="N2488">
        <v>16</v>
      </c>
      <c r="O2488">
        <v>16</v>
      </c>
      <c r="P2488">
        <v>16</v>
      </c>
      <c r="Q2488">
        <v>16</v>
      </c>
      <c r="R2488">
        <v>16</v>
      </c>
      <c r="S2488">
        <v>16</v>
      </c>
      <c r="T2488">
        <v>16</v>
      </c>
      <c r="U2488">
        <v>16</v>
      </c>
      <c r="V2488">
        <v>16</v>
      </c>
      <c r="W2488">
        <v>16</v>
      </c>
      <c r="X2488">
        <v>16</v>
      </c>
      <c r="Y2488">
        <v>16</v>
      </c>
      <c r="Z2488">
        <v>16</v>
      </c>
      <c r="AA2488">
        <v>16</v>
      </c>
      <c r="AC2488" s="180" t="str">
        <f t="shared" si="131"/>
        <v>840092-MNGRY-SM</v>
      </c>
      <c r="AD2488" s="181">
        <f>IF(B2488="NET","",IF(B2488="","",IFERROR(VLOOKUP(AC2488,EAN!$A:$B,2,FALSE),"MANGLER - MÅ OPPDATERE EAN-FANEN")))</f>
        <v>7048652605016</v>
      </c>
      <c r="AE2488" s="180">
        <f t="shared" si="129"/>
        <v>16</v>
      </c>
      <c r="AF2488" s="180">
        <f t="shared" si="130"/>
        <v>16</v>
      </c>
      <c r="AH2488" s="133" t="str">
        <f>IF(B2488="NET","",IFERROR(VLOOKUP(AD2488,'2) Order Form'!$W$9:$W$684,1,FALSE),"Ikke med I order form"))</f>
        <v>Ikke med I order form</v>
      </c>
    </row>
    <row r="2489" spans="1:34" x14ac:dyDescent="0.2">
      <c r="A2489">
        <v>840092</v>
      </c>
      <c r="B2489" t="s">
        <v>4473</v>
      </c>
      <c r="C2489" t="s">
        <v>4226</v>
      </c>
      <c r="D2489" t="s">
        <v>418</v>
      </c>
      <c r="E2489" t="s">
        <v>417</v>
      </c>
      <c r="F2489" t="s">
        <v>86</v>
      </c>
      <c r="G2489" t="s">
        <v>128</v>
      </c>
      <c r="H2489">
        <v>107</v>
      </c>
      <c r="I2489">
        <v>107</v>
      </c>
      <c r="J2489">
        <v>107</v>
      </c>
      <c r="K2489">
        <v>107</v>
      </c>
      <c r="L2489">
        <v>107</v>
      </c>
      <c r="M2489">
        <v>107</v>
      </c>
      <c r="N2489">
        <v>107</v>
      </c>
      <c r="O2489">
        <v>107</v>
      </c>
      <c r="P2489">
        <v>107</v>
      </c>
      <c r="Q2489">
        <v>107</v>
      </c>
      <c r="R2489">
        <v>107</v>
      </c>
      <c r="S2489">
        <v>107</v>
      </c>
      <c r="T2489">
        <v>107</v>
      </c>
      <c r="U2489">
        <v>107</v>
      </c>
      <c r="V2489">
        <v>107</v>
      </c>
      <c r="W2489">
        <v>107</v>
      </c>
      <c r="X2489">
        <v>107</v>
      </c>
      <c r="Y2489">
        <v>107</v>
      </c>
      <c r="Z2489">
        <v>107</v>
      </c>
      <c r="AA2489">
        <v>107</v>
      </c>
      <c r="AC2489" s="180" t="str">
        <f t="shared" si="131"/>
        <v>840092-MNGRY-ML</v>
      </c>
      <c r="AD2489" s="181">
        <f>IF(B2489="NET","",IF(B2489="","",IFERROR(VLOOKUP(AC2489,EAN!$A:$B,2,FALSE),"MANGLER - MÅ OPPDATERE EAN-FANEN")))</f>
        <v>7048652605009</v>
      </c>
      <c r="AE2489" s="180">
        <f t="shared" si="129"/>
        <v>107</v>
      </c>
      <c r="AF2489" s="180">
        <f t="shared" si="130"/>
        <v>107</v>
      </c>
      <c r="AH2489" s="133" t="str">
        <f>IF(B2489="NET","",IFERROR(VLOOKUP(AD2489,'2) Order Form'!$W$9:$W$684,1,FALSE),"Ikke med I order form"))</f>
        <v>Ikke med I order form</v>
      </c>
    </row>
    <row r="2490" spans="1:34" x14ac:dyDescent="0.2">
      <c r="A2490">
        <v>840092</v>
      </c>
      <c r="B2490" t="s">
        <v>4473</v>
      </c>
      <c r="C2490" t="s">
        <v>4226</v>
      </c>
      <c r="D2490" t="s">
        <v>419</v>
      </c>
      <c r="E2490" t="s">
        <v>417</v>
      </c>
      <c r="F2490" t="s">
        <v>87</v>
      </c>
      <c r="G2490" t="s">
        <v>128</v>
      </c>
      <c r="H2490">
        <v>32</v>
      </c>
      <c r="I2490">
        <v>32</v>
      </c>
      <c r="J2490">
        <v>32</v>
      </c>
      <c r="K2490">
        <v>32</v>
      </c>
      <c r="L2490">
        <v>32</v>
      </c>
      <c r="M2490">
        <v>32</v>
      </c>
      <c r="N2490">
        <v>32</v>
      </c>
      <c r="O2490">
        <v>32</v>
      </c>
      <c r="P2490">
        <v>32</v>
      </c>
      <c r="Q2490">
        <v>32</v>
      </c>
      <c r="R2490">
        <v>32</v>
      </c>
      <c r="S2490">
        <v>32</v>
      </c>
      <c r="T2490">
        <v>32</v>
      </c>
      <c r="U2490">
        <v>32</v>
      </c>
      <c r="V2490">
        <v>32</v>
      </c>
      <c r="W2490">
        <v>32</v>
      </c>
      <c r="X2490">
        <v>32</v>
      </c>
      <c r="Y2490">
        <v>32</v>
      </c>
      <c r="Z2490">
        <v>32</v>
      </c>
      <c r="AA2490">
        <v>32</v>
      </c>
      <c r="AC2490" s="180" t="str">
        <f t="shared" si="131"/>
        <v>840092-MNGRY-LXL</v>
      </c>
      <c r="AD2490" s="181">
        <f>IF(B2490="NET","",IF(B2490="","",IFERROR(VLOOKUP(AC2490,EAN!$A:$B,2,FALSE),"MANGLER - MÅ OPPDATERE EAN-FANEN")))</f>
        <v>7048652604996</v>
      </c>
      <c r="AE2490" s="180">
        <f t="shared" si="129"/>
        <v>32</v>
      </c>
      <c r="AF2490" s="180">
        <f t="shared" si="130"/>
        <v>32</v>
      </c>
      <c r="AH2490" s="133" t="str">
        <f>IF(B2490="NET","",IFERROR(VLOOKUP(AD2490,'2) Order Form'!$W$9:$W$684,1,FALSE),"Ikke med I order form"))</f>
        <v>Ikke med I order form</v>
      </c>
    </row>
    <row r="2491" spans="1:34" x14ac:dyDescent="0.2">
      <c r="A2491">
        <v>840092</v>
      </c>
      <c r="B2491" t="s">
        <v>4473</v>
      </c>
      <c r="C2491" t="s">
        <v>4226</v>
      </c>
      <c r="D2491" t="s">
        <v>229</v>
      </c>
      <c r="E2491" t="s">
        <v>208</v>
      </c>
      <c r="F2491" t="s">
        <v>85</v>
      </c>
      <c r="G2491" t="s">
        <v>401</v>
      </c>
      <c r="H2491">
        <v>71</v>
      </c>
      <c r="I2491">
        <v>71</v>
      </c>
      <c r="J2491">
        <v>71</v>
      </c>
      <c r="K2491">
        <v>71</v>
      </c>
      <c r="L2491">
        <v>71</v>
      </c>
      <c r="M2491">
        <v>71</v>
      </c>
      <c r="N2491">
        <v>71</v>
      </c>
      <c r="O2491">
        <v>71</v>
      </c>
      <c r="P2491">
        <v>71</v>
      </c>
      <c r="Q2491">
        <v>71</v>
      </c>
      <c r="R2491">
        <v>71</v>
      </c>
      <c r="S2491">
        <v>71</v>
      </c>
      <c r="T2491">
        <v>71</v>
      </c>
      <c r="U2491">
        <v>71</v>
      </c>
      <c r="V2491">
        <v>71</v>
      </c>
      <c r="W2491">
        <v>71</v>
      </c>
      <c r="X2491">
        <v>71</v>
      </c>
      <c r="Y2491">
        <v>71</v>
      </c>
      <c r="Z2491">
        <v>71</v>
      </c>
      <c r="AA2491">
        <v>71</v>
      </c>
      <c r="AC2491" s="180" t="str">
        <f t="shared" si="131"/>
        <v>840092-MSBMC-SM</v>
      </c>
      <c r="AD2491" s="181">
        <f>IF(B2491="NET","",IF(B2491="","",IFERROR(VLOOKUP(AC2491,EAN!$A:$B,2,FALSE),"MANGLER - MÅ OPPDATERE EAN-FANEN")))</f>
        <v>7048652605047</v>
      </c>
      <c r="AE2491" s="180">
        <f t="shared" si="129"/>
        <v>71</v>
      </c>
      <c r="AF2491" s="180">
        <f t="shared" si="130"/>
        <v>71</v>
      </c>
      <c r="AH2491" s="133" t="str">
        <f>IF(B2491="NET","",IFERROR(VLOOKUP(AD2491,'2) Order Form'!$W$9:$W$684,1,FALSE),"Ikke med I order form"))</f>
        <v>Ikke med I order form</v>
      </c>
    </row>
    <row r="2492" spans="1:34" x14ac:dyDescent="0.2">
      <c r="A2492">
        <v>840092</v>
      </c>
      <c r="B2492" t="s">
        <v>4473</v>
      </c>
      <c r="C2492" t="s">
        <v>4226</v>
      </c>
      <c r="D2492" t="s">
        <v>230</v>
      </c>
      <c r="E2492" t="s">
        <v>208</v>
      </c>
      <c r="F2492" t="s">
        <v>86</v>
      </c>
      <c r="G2492" t="s">
        <v>401</v>
      </c>
      <c r="H2492">
        <v>113</v>
      </c>
      <c r="I2492">
        <v>113</v>
      </c>
      <c r="J2492">
        <v>113</v>
      </c>
      <c r="K2492">
        <v>113</v>
      </c>
      <c r="L2492">
        <v>113</v>
      </c>
      <c r="M2492">
        <v>113</v>
      </c>
      <c r="N2492">
        <v>113</v>
      </c>
      <c r="O2492">
        <v>113</v>
      </c>
      <c r="P2492">
        <v>113</v>
      </c>
      <c r="Q2492">
        <v>113</v>
      </c>
      <c r="R2492">
        <v>113</v>
      </c>
      <c r="S2492">
        <v>113</v>
      </c>
      <c r="T2492">
        <v>113</v>
      </c>
      <c r="U2492">
        <v>113</v>
      </c>
      <c r="V2492">
        <v>113</v>
      </c>
      <c r="W2492">
        <v>113</v>
      </c>
      <c r="X2492">
        <v>113</v>
      </c>
      <c r="Y2492">
        <v>113</v>
      </c>
      <c r="Z2492">
        <v>113</v>
      </c>
      <c r="AA2492">
        <v>113</v>
      </c>
      <c r="AC2492" s="180" t="str">
        <f t="shared" si="131"/>
        <v>840092-MSBMC-ML</v>
      </c>
      <c r="AD2492" s="181">
        <f>IF(B2492="NET","",IF(B2492="","",IFERROR(VLOOKUP(AC2492,EAN!$A:$B,2,FALSE),"MANGLER - MÅ OPPDATERE EAN-FANEN")))</f>
        <v>7048652605030</v>
      </c>
      <c r="AE2492" s="180">
        <f t="shared" si="129"/>
        <v>113</v>
      </c>
      <c r="AF2492" s="180">
        <f t="shared" si="130"/>
        <v>113</v>
      </c>
      <c r="AH2492" s="133" t="str">
        <f>IF(B2492="NET","",IFERROR(VLOOKUP(AD2492,'2) Order Form'!$W$9:$W$684,1,FALSE),"Ikke med I order form"))</f>
        <v>Ikke med I order form</v>
      </c>
    </row>
    <row r="2493" spans="1:34" x14ac:dyDescent="0.2">
      <c r="A2493">
        <v>840092</v>
      </c>
      <c r="B2493" t="s">
        <v>4473</v>
      </c>
      <c r="C2493" t="s">
        <v>4226</v>
      </c>
      <c r="D2493" t="s">
        <v>231</v>
      </c>
      <c r="E2493" t="s">
        <v>208</v>
      </c>
      <c r="F2493" t="s">
        <v>87</v>
      </c>
      <c r="G2493" t="s">
        <v>401</v>
      </c>
      <c r="H2493">
        <v>52</v>
      </c>
      <c r="I2493">
        <v>52</v>
      </c>
      <c r="J2493">
        <v>52</v>
      </c>
      <c r="K2493">
        <v>52</v>
      </c>
      <c r="L2493">
        <v>52</v>
      </c>
      <c r="M2493">
        <v>52</v>
      </c>
      <c r="N2493">
        <v>52</v>
      </c>
      <c r="O2493">
        <v>52</v>
      </c>
      <c r="P2493">
        <v>52</v>
      </c>
      <c r="Q2493">
        <v>52</v>
      </c>
      <c r="R2493">
        <v>52</v>
      </c>
      <c r="S2493">
        <v>52</v>
      </c>
      <c r="T2493">
        <v>52</v>
      </c>
      <c r="U2493">
        <v>52</v>
      </c>
      <c r="V2493">
        <v>52</v>
      </c>
      <c r="W2493">
        <v>52</v>
      </c>
      <c r="X2493">
        <v>52</v>
      </c>
      <c r="Y2493">
        <v>52</v>
      </c>
      <c r="Z2493">
        <v>52</v>
      </c>
      <c r="AA2493">
        <v>52</v>
      </c>
      <c r="AC2493" s="180" t="str">
        <f t="shared" si="131"/>
        <v>840092-MSBMC-LXL</v>
      </c>
      <c r="AD2493" s="181">
        <f>IF(B2493="NET","",IF(B2493="","",IFERROR(VLOOKUP(AC2493,EAN!$A:$B,2,FALSE),"MANGLER - MÅ OPPDATERE EAN-FANEN")))</f>
        <v>7048652605023</v>
      </c>
      <c r="AE2493" s="180">
        <f t="shared" si="129"/>
        <v>52</v>
      </c>
      <c r="AF2493" s="180">
        <f t="shared" si="130"/>
        <v>52</v>
      </c>
      <c r="AH2493" s="133" t="str">
        <f>IF(B2493="NET","",IFERROR(VLOOKUP(AD2493,'2) Order Form'!$W$9:$W$684,1,FALSE),"Ikke med I order form"))</f>
        <v>Ikke med I order form</v>
      </c>
    </row>
    <row r="2494" spans="1:34" x14ac:dyDescent="0.2">
      <c r="A2494">
        <v>840092</v>
      </c>
      <c r="B2494" t="s">
        <v>4473</v>
      </c>
      <c r="C2494" t="s">
        <v>4226</v>
      </c>
      <c r="D2494" t="s">
        <v>2485</v>
      </c>
      <c r="E2494" t="s">
        <v>2486</v>
      </c>
      <c r="F2494" t="s">
        <v>85</v>
      </c>
      <c r="G2494" t="s">
        <v>128</v>
      </c>
      <c r="H2494">
        <v>15</v>
      </c>
      <c r="I2494">
        <v>15</v>
      </c>
      <c r="J2494">
        <v>15</v>
      </c>
      <c r="K2494">
        <v>15</v>
      </c>
      <c r="L2494">
        <v>15</v>
      </c>
      <c r="M2494">
        <v>15</v>
      </c>
      <c r="N2494">
        <v>15</v>
      </c>
      <c r="O2494">
        <v>15</v>
      </c>
      <c r="P2494">
        <v>15</v>
      </c>
      <c r="Q2494">
        <v>15</v>
      </c>
      <c r="R2494">
        <v>15</v>
      </c>
      <c r="S2494">
        <v>15</v>
      </c>
      <c r="T2494">
        <v>15</v>
      </c>
      <c r="U2494">
        <v>15</v>
      </c>
      <c r="V2494">
        <v>15</v>
      </c>
      <c r="W2494">
        <v>15</v>
      </c>
      <c r="X2494">
        <v>15</v>
      </c>
      <c r="Y2494">
        <v>15</v>
      </c>
      <c r="Z2494">
        <v>15</v>
      </c>
      <c r="AA2494">
        <v>15</v>
      </c>
      <c r="AC2494" s="180" t="str">
        <f t="shared" si="131"/>
        <v>840092-SNWHT-SM</v>
      </c>
      <c r="AD2494" s="181">
        <f>IF(B2494="NET","",IF(B2494="","",IFERROR(VLOOKUP(AC2494,EAN!$A:$B,2,FALSE),"MANGLER - MÅ OPPDATERE EAN-FANEN")))</f>
        <v>7048652605078</v>
      </c>
      <c r="AE2494" s="180">
        <f t="shared" si="129"/>
        <v>15</v>
      </c>
      <c r="AF2494" s="180">
        <f t="shared" si="130"/>
        <v>15</v>
      </c>
      <c r="AH2494" s="133" t="str">
        <f>IF(B2494="NET","",IFERROR(VLOOKUP(AD2494,'2) Order Form'!$W$9:$W$684,1,FALSE),"Ikke med I order form"))</f>
        <v>Ikke med I order form</v>
      </c>
    </row>
    <row r="2495" spans="1:34" x14ac:dyDescent="0.2">
      <c r="A2495">
        <v>840092</v>
      </c>
      <c r="B2495" t="s">
        <v>4473</v>
      </c>
      <c r="C2495" t="s">
        <v>4226</v>
      </c>
      <c r="D2495" t="s">
        <v>2487</v>
      </c>
      <c r="E2495" t="s">
        <v>2486</v>
      </c>
      <c r="F2495" t="s">
        <v>86</v>
      </c>
      <c r="G2495" t="s">
        <v>128</v>
      </c>
      <c r="H2495">
        <v>35</v>
      </c>
      <c r="I2495">
        <v>35</v>
      </c>
      <c r="J2495">
        <v>35</v>
      </c>
      <c r="K2495">
        <v>35</v>
      </c>
      <c r="L2495">
        <v>35</v>
      </c>
      <c r="M2495">
        <v>35</v>
      </c>
      <c r="N2495">
        <v>35</v>
      </c>
      <c r="O2495">
        <v>35</v>
      </c>
      <c r="P2495">
        <v>35</v>
      </c>
      <c r="Q2495">
        <v>35</v>
      </c>
      <c r="R2495">
        <v>35</v>
      </c>
      <c r="S2495">
        <v>35</v>
      </c>
      <c r="T2495">
        <v>35</v>
      </c>
      <c r="U2495">
        <v>35</v>
      </c>
      <c r="V2495">
        <v>35</v>
      </c>
      <c r="W2495">
        <v>35</v>
      </c>
      <c r="X2495">
        <v>35</v>
      </c>
      <c r="Y2495">
        <v>35</v>
      </c>
      <c r="Z2495">
        <v>35</v>
      </c>
      <c r="AA2495">
        <v>35</v>
      </c>
      <c r="AC2495" s="180" t="str">
        <f t="shared" si="131"/>
        <v>840092-SNWHT-ML</v>
      </c>
      <c r="AD2495" s="181">
        <f>IF(B2495="NET","",IF(B2495="","",IFERROR(VLOOKUP(AC2495,EAN!$A:$B,2,FALSE),"MANGLER - MÅ OPPDATERE EAN-FANEN")))</f>
        <v>7048652605061</v>
      </c>
      <c r="AE2495" s="180">
        <f t="shared" si="129"/>
        <v>35</v>
      </c>
      <c r="AF2495" s="180">
        <f t="shared" si="130"/>
        <v>35</v>
      </c>
      <c r="AH2495" s="133" t="str">
        <f>IF(B2495="NET","",IFERROR(VLOOKUP(AD2495,'2) Order Form'!$W$9:$W$684,1,FALSE),"Ikke med I order form"))</f>
        <v>Ikke med I order form</v>
      </c>
    </row>
    <row r="2496" spans="1:34" x14ac:dyDescent="0.2">
      <c r="A2496">
        <v>840092</v>
      </c>
      <c r="B2496" t="s">
        <v>4473</v>
      </c>
      <c r="C2496" t="s">
        <v>4226</v>
      </c>
      <c r="D2496" t="s">
        <v>2488</v>
      </c>
      <c r="E2496" t="s">
        <v>2486</v>
      </c>
      <c r="F2496" t="s">
        <v>87</v>
      </c>
      <c r="G2496" t="s">
        <v>128</v>
      </c>
      <c r="H2496">
        <v>31</v>
      </c>
      <c r="I2496">
        <v>31</v>
      </c>
      <c r="J2496">
        <v>31</v>
      </c>
      <c r="K2496">
        <v>31</v>
      </c>
      <c r="L2496">
        <v>31</v>
      </c>
      <c r="M2496">
        <v>31</v>
      </c>
      <c r="N2496">
        <v>31</v>
      </c>
      <c r="O2496">
        <v>31</v>
      </c>
      <c r="P2496">
        <v>31</v>
      </c>
      <c r="Q2496">
        <v>31</v>
      </c>
      <c r="R2496">
        <v>31</v>
      </c>
      <c r="S2496">
        <v>31</v>
      </c>
      <c r="T2496">
        <v>31</v>
      </c>
      <c r="U2496">
        <v>31</v>
      </c>
      <c r="V2496">
        <v>31</v>
      </c>
      <c r="W2496">
        <v>31</v>
      </c>
      <c r="X2496">
        <v>31</v>
      </c>
      <c r="Y2496">
        <v>31</v>
      </c>
      <c r="Z2496">
        <v>31</v>
      </c>
      <c r="AA2496">
        <v>31</v>
      </c>
      <c r="AC2496" s="180" t="str">
        <f t="shared" si="131"/>
        <v>840092-SNWHT-LXL</v>
      </c>
      <c r="AD2496" s="181">
        <f>IF(B2496="NET","",IF(B2496="","",IFERROR(VLOOKUP(AC2496,EAN!$A:$B,2,FALSE),"MANGLER - MÅ OPPDATERE EAN-FANEN")))</f>
        <v>7048652605054</v>
      </c>
      <c r="AE2496" s="180">
        <f t="shared" si="129"/>
        <v>31</v>
      </c>
      <c r="AF2496" s="180">
        <f t="shared" si="130"/>
        <v>31</v>
      </c>
      <c r="AH2496" s="133" t="str">
        <f>IF(B2496="NET","",IFERROR(VLOOKUP(AD2496,'2) Order Form'!$W$9:$W$684,1,FALSE),"Ikke med I order form"))</f>
        <v>Ikke med I order form</v>
      </c>
    </row>
    <row r="2497" spans="1:34" x14ac:dyDescent="0.2">
      <c r="A2497" s="155">
        <v>840093</v>
      </c>
      <c r="B2497" t="s">
        <v>292</v>
      </c>
      <c r="H2497" s="155">
        <v>202137</v>
      </c>
      <c r="I2497" s="155">
        <v>202137</v>
      </c>
      <c r="J2497" s="155">
        <v>202137</v>
      </c>
      <c r="K2497" s="155">
        <v>202137</v>
      </c>
      <c r="L2497" s="155">
        <v>202137</v>
      </c>
      <c r="M2497" s="155">
        <v>202137</v>
      </c>
      <c r="N2497" s="155">
        <v>202137</v>
      </c>
      <c r="O2497" s="155">
        <v>202137</v>
      </c>
      <c r="P2497" s="155">
        <v>202137</v>
      </c>
      <c r="Q2497" s="155">
        <v>202137</v>
      </c>
      <c r="R2497" s="155">
        <v>202137</v>
      </c>
      <c r="S2497" s="155">
        <v>202137</v>
      </c>
      <c r="T2497" s="155">
        <v>202137</v>
      </c>
      <c r="U2497" s="155">
        <v>202137</v>
      </c>
      <c r="V2497" s="155">
        <v>202137</v>
      </c>
      <c r="W2497" s="155">
        <v>202137</v>
      </c>
      <c r="X2497" s="155">
        <v>202137</v>
      </c>
      <c r="Y2497" s="155">
        <v>202137</v>
      </c>
      <c r="Z2497" s="155">
        <v>202137</v>
      </c>
      <c r="AA2497" s="155">
        <v>202137</v>
      </c>
      <c r="AC2497" s="180" t="str">
        <f t="shared" si="131"/>
        <v>840093-</v>
      </c>
      <c r="AD2497" s="181" t="str">
        <f>IF(B2497="NET","",IF(B2497="","",IFERROR(VLOOKUP(AC2497,EAN!$A:$B,2,FALSE),"MANGLER - MÅ OPPDATERE EAN-FANEN")))</f>
        <v/>
      </c>
      <c r="AE2497" s="180">
        <f t="shared" si="129"/>
        <v>202137</v>
      </c>
      <c r="AF2497" s="180">
        <f t="shared" si="130"/>
        <v>202137</v>
      </c>
      <c r="AH2497" s="133" t="str">
        <f>IF(B2497="NET","",IFERROR(VLOOKUP(AD2497,'2) Order Form'!$W$9:$W$684,1,FALSE),"Ikke med I order form"))</f>
        <v/>
      </c>
    </row>
    <row r="2498" spans="1:34" x14ac:dyDescent="0.2">
      <c r="A2498">
        <v>840093</v>
      </c>
      <c r="B2498" t="s">
        <v>4474</v>
      </c>
      <c r="C2498" t="s">
        <v>4226</v>
      </c>
      <c r="D2498" t="s">
        <v>2642</v>
      </c>
      <c r="E2498" t="s">
        <v>2643</v>
      </c>
      <c r="F2498" t="s">
        <v>85</v>
      </c>
      <c r="G2498" t="s">
        <v>128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C2498" s="180" t="str">
        <f t="shared" si="131"/>
        <v>840093-PLWHT-SM</v>
      </c>
      <c r="AD2498" s="181">
        <f>IF(B2498="NET","",IF(B2498="","",IFERROR(VLOOKUP(AC2498,EAN!$A:$B,2,FALSE),"MANGLER - MÅ OPPDATERE EAN-FANEN")))</f>
        <v>7048652617583</v>
      </c>
      <c r="AE2498" s="180">
        <f t="shared" si="129"/>
        <v>0</v>
      </c>
      <c r="AF2498" s="180">
        <f t="shared" si="130"/>
        <v>0</v>
      </c>
      <c r="AH2498" s="133" t="str">
        <f>IF(B2498="NET","",IFERROR(VLOOKUP(AD2498,'2) Order Form'!$W$9:$W$684,1,FALSE),"Ikke med I order form"))</f>
        <v>Ikke med I order form</v>
      </c>
    </row>
    <row r="2499" spans="1:34" x14ac:dyDescent="0.2">
      <c r="A2499">
        <v>840093</v>
      </c>
      <c r="B2499" t="s">
        <v>4474</v>
      </c>
      <c r="C2499" t="s">
        <v>4226</v>
      </c>
      <c r="D2499" t="s">
        <v>2644</v>
      </c>
      <c r="E2499" t="s">
        <v>2643</v>
      </c>
      <c r="F2499" t="s">
        <v>86</v>
      </c>
      <c r="G2499" t="s">
        <v>128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C2499" s="180" t="str">
        <f t="shared" si="131"/>
        <v>840093-PLWHT-ML</v>
      </c>
      <c r="AD2499" s="181">
        <f>IF(B2499="NET","",IF(B2499="","",IFERROR(VLOOKUP(AC2499,EAN!$A:$B,2,FALSE),"MANGLER - MÅ OPPDATERE EAN-FANEN")))</f>
        <v>7048652617576</v>
      </c>
      <c r="AE2499" s="180">
        <f t="shared" si="129"/>
        <v>0</v>
      </c>
      <c r="AF2499" s="180">
        <f t="shared" si="130"/>
        <v>0</v>
      </c>
      <c r="AH2499" s="133" t="str">
        <f>IF(B2499="NET","",IFERROR(VLOOKUP(AD2499,'2) Order Form'!$W$9:$W$684,1,FALSE),"Ikke med I order form"))</f>
        <v>Ikke med I order form</v>
      </c>
    </row>
    <row r="2500" spans="1:34" x14ac:dyDescent="0.2">
      <c r="A2500">
        <v>840093</v>
      </c>
      <c r="B2500" t="s">
        <v>4474</v>
      </c>
      <c r="C2500" t="s">
        <v>4226</v>
      </c>
      <c r="D2500" t="s">
        <v>2645</v>
      </c>
      <c r="E2500" t="s">
        <v>2643</v>
      </c>
      <c r="F2500" t="s">
        <v>87</v>
      </c>
      <c r="G2500" t="s">
        <v>128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C2500" s="180" t="str">
        <f t="shared" si="131"/>
        <v>840093-PLWHT-LXL</v>
      </c>
      <c r="AD2500" s="181">
        <f>IF(B2500="NET","",IF(B2500="","",IFERROR(VLOOKUP(AC2500,EAN!$A:$B,2,FALSE),"MANGLER - MÅ OPPDATERE EAN-FANEN")))</f>
        <v>7048652617569</v>
      </c>
      <c r="AE2500" s="180">
        <f t="shared" si="129"/>
        <v>0</v>
      </c>
      <c r="AF2500" s="180">
        <f t="shared" si="130"/>
        <v>0</v>
      </c>
      <c r="AH2500" s="133" t="str">
        <f>IF(B2500="NET","",IFERROR(VLOOKUP(AD2500,'2) Order Form'!$W$9:$W$684,1,FALSE),"Ikke med I order form"))</f>
        <v>Ikke med I order form</v>
      </c>
    </row>
    <row r="2501" spans="1:34" x14ac:dyDescent="0.2">
      <c r="A2501">
        <v>840093</v>
      </c>
      <c r="B2501" t="s">
        <v>4474</v>
      </c>
      <c r="C2501" t="s">
        <v>4226</v>
      </c>
      <c r="D2501" t="s">
        <v>2646</v>
      </c>
      <c r="E2501" t="s">
        <v>2161</v>
      </c>
      <c r="F2501" t="s">
        <v>85</v>
      </c>
      <c r="G2501" t="s">
        <v>128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C2501" s="180" t="str">
        <f t="shared" si="131"/>
        <v>840093-SYWHR-SM</v>
      </c>
      <c r="AD2501" s="181">
        <f>IF(B2501="NET","",IF(B2501="","",IFERROR(VLOOKUP(AC2501,EAN!$A:$B,2,FALSE),"MANGLER - MÅ OPPDATERE EAN-FANEN")))</f>
        <v>7048652604866</v>
      </c>
      <c r="AE2501" s="180">
        <f t="shared" si="129"/>
        <v>0</v>
      </c>
      <c r="AF2501" s="180">
        <f t="shared" si="130"/>
        <v>0</v>
      </c>
      <c r="AH2501" s="133" t="str">
        <f>IF(B2501="NET","",IFERROR(VLOOKUP(AD2501,'2) Order Form'!$W$9:$W$684,1,FALSE),"Ikke med I order form"))</f>
        <v>Ikke med I order form</v>
      </c>
    </row>
    <row r="2502" spans="1:34" x14ac:dyDescent="0.2">
      <c r="A2502">
        <v>840093</v>
      </c>
      <c r="B2502" t="s">
        <v>4474</v>
      </c>
      <c r="C2502" t="s">
        <v>4226</v>
      </c>
      <c r="D2502" t="s">
        <v>2647</v>
      </c>
      <c r="E2502" t="s">
        <v>2161</v>
      </c>
      <c r="F2502" t="s">
        <v>86</v>
      </c>
      <c r="G2502" t="s">
        <v>128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C2502" s="180" t="str">
        <f t="shared" si="131"/>
        <v>840093-SYWHR-ML</v>
      </c>
      <c r="AD2502" s="181">
        <f>IF(B2502="NET","",IF(B2502="","",IFERROR(VLOOKUP(AC2502,EAN!$A:$B,2,FALSE),"MANGLER - MÅ OPPDATERE EAN-FANEN")))</f>
        <v>7048652604859</v>
      </c>
      <c r="AE2502" s="180">
        <f t="shared" ref="AE2502:AE2565" si="132">H2502</f>
        <v>0</v>
      </c>
      <c r="AF2502" s="180">
        <f t="shared" ref="AF2502:AF2565" si="133">AA2502</f>
        <v>0</v>
      </c>
      <c r="AH2502" s="133" t="str">
        <f>IF(B2502="NET","",IFERROR(VLOOKUP(AD2502,'2) Order Form'!$W$9:$W$684,1,FALSE),"Ikke med I order form"))</f>
        <v>Ikke med I order form</v>
      </c>
    </row>
    <row r="2503" spans="1:34" x14ac:dyDescent="0.2">
      <c r="A2503">
        <v>840093</v>
      </c>
      <c r="B2503" t="s">
        <v>4474</v>
      </c>
      <c r="C2503" t="s">
        <v>4226</v>
      </c>
      <c r="D2503" t="s">
        <v>2648</v>
      </c>
      <c r="E2503" t="s">
        <v>2161</v>
      </c>
      <c r="F2503" t="s">
        <v>87</v>
      </c>
      <c r="G2503" t="s">
        <v>128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C2503" s="180" t="str">
        <f t="shared" si="131"/>
        <v>840093-SYWHR-LXL</v>
      </c>
      <c r="AD2503" s="181">
        <f>IF(B2503="NET","",IF(B2503="","",IFERROR(VLOOKUP(AC2503,EAN!$A:$B,2,FALSE),"MANGLER - MÅ OPPDATERE EAN-FANEN")))</f>
        <v>7048652604842</v>
      </c>
      <c r="AE2503" s="180">
        <f t="shared" si="132"/>
        <v>0</v>
      </c>
      <c r="AF2503" s="180">
        <f t="shared" si="133"/>
        <v>0</v>
      </c>
      <c r="AH2503" s="133" t="str">
        <f>IF(B2503="NET","",IFERROR(VLOOKUP(AD2503,'2) Order Form'!$W$9:$W$684,1,FALSE),"Ikke med I order form"))</f>
        <v>Ikke med I order form</v>
      </c>
    </row>
    <row r="2504" spans="1:34" x14ac:dyDescent="0.2">
      <c r="A2504" s="155">
        <v>840094</v>
      </c>
      <c r="B2504" t="s">
        <v>292</v>
      </c>
      <c r="H2504" s="155">
        <v>202137</v>
      </c>
      <c r="I2504" s="155">
        <v>202137</v>
      </c>
      <c r="J2504" s="155">
        <v>202137</v>
      </c>
      <c r="K2504" s="155">
        <v>202137</v>
      </c>
      <c r="L2504" s="155">
        <v>202137</v>
      </c>
      <c r="M2504" s="155">
        <v>202137</v>
      </c>
      <c r="N2504" s="155">
        <v>202137</v>
      </c>
      <c r="O2504" s="155">
        <v>202137</v>
      </c>
      <c r="P2504" s="155">
        <v>202137</v>
      </c>
      <c r="Q2504" s="155">
        <v>202137</v>
      </c>
      <c r="R2504" s="155">
        <v>202137</v>
      </c>
      <c r="S2504" s="155">
        <v>202137</v>
      </c>
      <c r="T2504" s="155">
        <v>202137</v>
      </c>
      <c r="U2504" s="155">
        <v>202137</v>
      </c>
      <c r="V2504" s="155">
        <v>202137</v>
      </c>
      <c r="W2504" s="155">
        <v>202137</v>
      </c>
      <c r="X2504" s="155">
        <v>202137</v>
      </c>
      <c r="Y2504" s="155">
        <v>202137</v>
      </c>
      <c r="Z2504" s="155">
        <v>202137</v>
      </c>
      <c r="AA2504" s="155">
        <v>202137</v>
      </c>
      <c r="AC2504" s="180" t="str">
        <f t="shared" si="131"/>
        <v>840094-</v>
      </c>
      <c r="AD2504" s="181" t="str">
        <f>IF(B2504="NET","",IF(B2504="","",IFERROR(VLOOKUP(AC2504,EAN!$A:$B,2,FALSE),"MANGLER - MÅ OPPDATERE EAN-FANEN")))</f>
        <v/>
      </c>
      <c r="AE2504" s="180">
        <f t="shared" si="132"/>
        <v>202137</v>
      </c>
      <c r="AF2504" s="180">
        <f t="shared" si="133"/>
        <v>202137</v>
      </c>
      <c r="AH2504" s="133" t="str">
        <f>IF(B2504="NET","",IFERROR(VLOOKUP(AD2504,'2) Order Form'!$W$9:$W$684,1,FALSE),"Ikke med I order form"))</f>
        <v/>
      </c>
    </row>
    <row r="2505" spans="1:34" x14ac:dyDescent="0.2">
      <c r="A2505">
        <v>840094</v>
      </c>
      <c r="B2505" t="s">
        <v>4475</v>
      </c>
      <c r="C2505" t="s">
        <v>4226</v>
      </c>
      <c r="D2505" t="s">
        <v>2649</v>
      </c>
      <c r="E2505" t="s">
        <v>2650</v>
      </c>
      <c r="F2505" t="s">
        <v>85</v>
      </c>
      <c r="G2505" t="s">
        <v>128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C2505" s="180" t="str">
        <f t="shared" si="131"/>
        <v>840094-BGRRG-SM</v>
      </c>
      <c r="AD2505" s="181">
        <f>IF(B2505="NET","",IF(B2505="","",IFERROR(VLOOKUP(AC2505,EAN!$A:$B,2,FALSE),"MANGLER - MÅ OPPDATERE EAN-FANEN")))</f>
        <v>7048652714794</v>
      </c>
      <c r="AE2505" s="180">
        <f t="shared" si="132"/>
        <v>0</v>
      </c>
      <c r="AF2505" s="180">
        <f t="shared" si="133"/>
        <v>0</v>
      </c>
      <c r="AH2505" s="133" t="str">
        <f>IF(B2505="NET","",IFERROR(VLOOKUP(AD2505,'2) Order Form'!$W$9:$W$684,1,FALSE),"Ikke med I order form"))</f>
        <v>Ikke med I order form</v>
      </c>
    </row>
    <row r="2506" spans="1:34" x14ac:dyDescent="0.2">
      <c r="A2506">
        <v>840094</v>
      </c>
      <c r="B2506" t="s">
        <v>4475</v>
      </c>
      <c r="C2506" t="s">
        <v>4226</v>
      </c>
      <c r="D2506" t="s">
        <v>2651</v>
      </c>
      <c r="E2506" t="s">
        <v>2650</v>
      </c>
      <c r="F2506" t="s">
        <v>86</v>
      </c>
      <c r="G2506" t="s">
        <v>128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C2506" s="180" t="str">
        <f t="shared" si="131"/>
        <v>840094-BGRRG-ML</v>
      </c>
      <c r="AD2506" s="181">
        <f>IF(B2506="NET","",IF(B2506="","",IFERROR(VLOOKUP(AC2506,EAN!$A:$B,2,FALSE),"MANGLER - MÅ OPPDATERE EAN-FANEN")))</f>
        <v>7048652714787</v>
      </c>
      <c r="AE2506" s="180">
        <f t="shared" si="132"/>
        <v>0</v>
      </c>
      <c r="AF2506" s="180">
        <f t="shared" si="133"/>
        <v>0</v>
      </c>
      <c r="AH2506" s="133" t="str">
        <f>IF(B2506="NET","",IFERROR(VLOOKUP(AD2506,'2) Order Form'!$W$9:$W$684,1,FALSE),"Ikke med I order form"))</f>
        <v>Ikke med I order form</v>
      </c>
    </row>
    <row r="2507" spans="1:34" x14ac:dyDescent="0.2">
      <c r="A2507">
        <v>840094</v>
      </c>
      <c r="B2507" t="s">
        <v>4475</v>
      </c>
      <c r="C2507" t="s">
        <v>4226</v>
      </c>
      <c r="D2507" t="s">
        <v>2652</v>
      </c>
      <c r="E2507" t="s">
        <v>2650</v>
      </c>
      <c r="F2507" t="s">
        <v>87</v>
      </c>
      <c r="G2507" t="s">
        <v>128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C2507" s="180" t="str">
        <f t="shared" si="131"/>
        <v>840094-BGRRG-LXL</v>
      </c>
      <c r="AD2507" s="181">
        <f>IF(B2507="NET","",IF(B2507="","",IFERROR(VLOOKUP(AC2507,EAN!$A:$B,2,FALSE),"MANGLER - MÅ OPPDATERE EAN-FANEN")))</f>
        <v>7048652714770</v>
      </c>
      <c r="AE2507" s="180">
        <f t="shared" si="132"/>
        <v>0</v>
      </c>
      <c r="AF2507" s="180">
        <f t="shared" si="133"/>
        <v>0</v>
      </c>
      <c r="AH2507" s="133" t="str">
        <f>IF(B2507="NET","",IFERROR(VLOOKUP(AD2507,'2) Order Form'!$W$9:$W$684,1,FALSE),"Ikke med I order form"))</f>
        <v>Ikke med I order form</v>
      </c>
    </row>
    <row r="2508" spans="1:34" x14ac:dyDescent="0.2">
      <c r="A2508">
        <v>840094</v>
      </c>
      <c r="B2508" t="s">
        <v>4475</v>
      </c>
      <c r="C2508" t="s">
        <v>4226</v>
      </c>
      <c r="D2508" t="s">
        <v>293</v>
      </c>
      <c r="E2508" t="s">
        <v>284</v>
      </c>
      <c r="F2508" t="s">
        <v>85</v>
      </c>
      <c r="G2508" t="s">
        <v>128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C2508" s="180" t="str">
        <f t="shared" si="131"/>
        <v>840094-DTBLK-SM</v>
      </c>
      <c r="AD2508" s="181">
        <f>IF(B2508="NET","",IF(B2508="","",IFERROR(VLOOKUP(AC2508,EAN!$A:$B,2,FALSE),"MANGLER - MÅ OPPDATERE EAN-FANEN")))</f>
        <v>7048652714077</v>
      </c>
      <c r="AE2508" s="180">
        <f t="shared" si="132"/>
        <v>0</v>
      </c>
      <c r="AF2508" s="180">
        <f t="shared" si="133"/>
        <v>0</v>
      </c>
      <c r="AH2508" s="133" t="str">
        <f>IF(B2508="NET","",IFERROR(VLOOKUP(AD2508,'2) Order Form'!$W$9:$W$684,1,FALSE),"Ikke med I order form"))</f>
        <v>Ikke med I order form</v>
      </c>
    </row>
    <row r="2509" spans="1:34" x14ac:dyDescent="0.2">
      <c r="A2509">
        <v>840094</v>
      </c>
      <c r="B2509" t="s">
        <v>4475</v>
      </c>
      <c r="C2509" t="s">
        <v>4226</v>
      </c>
      <c r="D2509" t="s">
        <v>294</v>
      </c>
      <c r="E2509" t="s">
        <v>284</v>
      </c>
      <c r="F2509" t="s">
        <v>86</v>
      </c>
      <c r="G2509" t="s">
        <v>128</v>
      </c>
      <c r="H2509">
        <v>-1</v>
      </c>
      <c r="I2509">
        <v>-1</v>
      </c>
      <c r="J2509">
        <v>-1</v>
      </c>
      <c r="K2509">
        <v>-1</v>
      </c>
      <c r="L2509">
        <v>-1</v>
      </c>
      <c r="M2509">
        <v>-1</v>
      </c>
      <c r="N2509">
        <v>-1</v>
      </c>
      <c r="O2509">
        <v>-1</v>
      </c>
      <c r="P2509">
        <v>-1</v>
      </c>
      <c r="Q2509">
        <v>-1</v>
      </c>
      <c r="R2509">
        <v>-1</v>
      </c>
      <c r="S2509">
        <v>-1</v>
      </c>
      <c r="T2509">
        <v>-1</v>
      </c>
      <c r="U2509">
        <v>-1</v>
      </c>
      <c r="V2509">
        <v>-1</v>
      </c>
      <c r="W2509">
        <v>-1</v>
      </c>
      <c r="X2509">
        <v>-1</v>
      </c>
      <c r="Y2509">
        <v>-1</v>
      </c>
      <c r="Z2509">
        <v>-1</v>
      </c>
      <c r="AA2509">
        <v>-1</v>
      </c>
      <c r="AC2509" s="180" t="str">
        <f t="shared" si="131"/>
        <v>840094-DTBLK-ML</v>
      </c>
      <c r="AD2509" s="181">
        <f>IF(B2509="NET","",IF(B2509="","",IFERROR(VLOOKUP(AC2509,EAN!$A:$B,2,FALSE),"MANGLER - MÅ OPPDATERE EAN-FANEN")))</f>
        <v>7048652714060</v>
      </c>
      <c r="AE2509" s="180">
        <f t="shared" si="132"/>
        <v>-1</v>
      </c>
      <c r="AF2509" s="180">
        <f t="shared" si="133"/>
        <v>-1</v>
      </c>
      <c r="AH2509" s="133" t="str">
        <f>IF(B2509="NET","",IFERROR(VLOOKUP(AD2509,'2) Order Form'!$W$9:$W$684,1,FALSE),"Ikke med I order form"))</f>
        <v>Ikke med I order form</v>
      </c>
    </row>
    <row r="2510" spans="1:34" x14ac:dyDescent="0.2">
      <c r="A2510">
        <v>840094</v>
      </c>
      <c r="B2510" t="s">
        <v>4475</v>
      </c>
      <c r="C2510" t="s">
        <v>4226</v>
      </c>
      <c r="D2510" t="s">
        <v>295</v>
      </c>
      <c r="E2510" t="s">
        <v>284</v>
      </c>
      <c r="F2510" t="s">
        <v>87</v>
      </c>
      <c r="G2510" t="s">
        <v>128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C2510" s="180" t="str">
        <f t="shared" si="131"/>
        <v>840094-DTBLK-LXL</v>
      </c>
      <c r="AD2510" s="181">
        <f>IF(B2510="NET","",IF(B2510="","",IFERROR(VLOOKUP(AC2510,EAN!$A:$B,2,FALSE),"MANGLER - MÅ OPPDATERE EAN-FANEN")))</f>
        <v>7048652714053</v>
      </c>
      <c r="AE2510" s="180">
        <f t="shared" si="132"/>
        <v>0</v>
      </c>
      <c r="AF2510" s="180">
        <f t="shared" si="133"/>
        <v>0</v>
      </c>
      <c r="AH2510" s="133" t="str">
        <f>IF(B2510="NET","",IFERROR(VLOOKUP(AD2510,'2) Order Form'!$W$9:$W$684,1,FALSE),"Ikke med I order form"))</f>
        <v>Ikke med I order form</v>
      </c>
    </row>
    <row r="2511" spans="1:34" x14ac:dyDescent="0.2">
      <c r="A2511">
        <v>840094</v>
      </c>
      <c r="B2511" t="s">
        <v>4475</v>
      </c>
      <c r="C2511" t="s">
        <v>4226</v>
      </c>
      <c r="D2511" t="s">
        <v>300</v>
      </c>
      <c r="E2511" t="s">
        <v>285</v>
      </c>
      <c r="F2511" t="s">
        <v>85</v>
      </c>
      <c r="G2511" t="s">
        <v>128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C2511" s="180" t="str">
        <f t="shared" si="131"/>
        <v>840094-GSWHT-SM</v>
      </c>
      <c r="AD2511" s="181">
        <f>IF(B2511="NET","",IF(B2511="","",IFERROR(VLOOKUP(AC2511,EAN!$A:$B,2,FALSE),"MANGLER - MÅ OPPDATERE EAN-FANEN")))</f>
        <v>7048652714107</v>
      </c>
      <c r="AE2511" s="180">
        <f t="shared" si="132"/>
        <v>0</v>
      </c>
      <c r="AF2511" s="180">
        <f t="shared" si="133"/>
        <v>0</v>
      </c>
      <c r="AH2511" s="133" t="str">
        <f>IF(B2511="NET","",IFERROR(VLOOKUP(AD2511,'2) Order Form'!$W$9:$W$684,1,FALSE),"Ikke med I order form"))</f>
        <v>Ikke med I order form</v>
      </c>
    </row>
    <row r="2512" spans="1:34" x14ac:dyDescent="0.2">
      <c r="A2512">
        <v>840094</v>
      </c>
      <c r="B2512" t="s">
        <v>4475</v>
      </c>
      <c r="C2512" t="s">
        <v>4226</v>
      </c>
      <c r="D2512" t="s">
        <v>301</v>
      </c>
      <c r="E2512" t="s">
        <v>285</v>
      </c>
      <c r="F2512" t="s">
        <v>86</v>
      </c>
      <c r="G2512" t="s">
        <v>128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C2512" s="180" t="str">
        <f t="shared" si="131"/>
        <v>840094-GSWHT-ML</v>
      </c>
      <c r="AD2512" s="181">
        <f>IF(B2512="NET","",IF(B2512="","",IFERROR(VLOOKUP(AC2512,EAN!$A:$B,2,FALSE),"MANGLER - MÅ OPPDATERE EAN-FANEN")))</f>
        <v>7048652714091</v>
      </c>
      <c r="AE2512" s="180">
        <f t="shared" si="132"/>
        <v>0</v>
      </c>
      <c r="AF2512" s="180">
        <f t="shared" si="133"/>
        <v>0</v>
      </c>
      <c r="AH2512" s="133" t="str">
        <f>IF(B2512="NET","",IFERROR(VLOOKUP(AD2512,'2) Order Form'!$W$9:$W$684,1,FALSE),"Ikke med I order form"))</f>
        <v>Ikke med I order form</v>
      </c>
    </row>
    <row r="2513" spans="1:34" x14ac:dyDescent="0.2">
      <c r="A2513">
        <v>840094</v>
      </c>
      <c r="B2513" t="s">
        <v>4475</v>
      </c>
      <c r="C2513" t="s">
        <v>4226</v>
      </c>
      <c r="D2513" t="s">
        <v>302</v>
      </c>
      <c r="E2513" t="s">
        <v>285</v>
      </c>
      <c r="F2513" t="s">
        <v>87</v>
      </c>
      <c r="G2513" t="s">
        <v>128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C2513" s="180" t="str">
        <f t="shared" si="131"/>
        <v>840094-GSWHT-LXL</v>
      </c>
      <c r="AD2513" s="181">
        <f>IF(B2513="NET","",IF(B2513="","",IFERROR(VLOOKUP(AC2513,EAN!$A:$B,2,FALSE),"MANGLER - MÅ OPPDATERE EAN-FANEN")))</f>
        <v>7048652714084</v>
      </c>
      <c r="AE2513" s="180">
        <f t="shared" si="132"/>
        <v>0</v>
      </c>
      <c r="AF2513" s="180">
        <f t="shared" si="133"/>
        <v>0</v>
      </c>
      <c r="AH2513" s="133" t="str">
        <f>IF(B2513="NET","",IFERROR(VLOOKUP(AD2513,'2) Order Form'!$W$9:$W$684,1,FALSE),"Ikke med I order form"))</f>
        <v>Ikke med I order form</v>
      </c>
    </row>
    <row r="2514" spans="1:34" x14ac:dyDescent="0.2">
      <c r="A2514">
        <v>840094</v>
      </c>
      <c r="B2514" t="s">
        <v>4475</v>
      </c>
      <c r="C2514" t="s">
        <v>4226</v>
      </c>
      <c r="D2514" t="s">
        <v>2400</v>
      </c>
      <c r="E2514" t="s">
        <v>2401</v>
      </c>
      <c r="F2514" t="s">
        <v>85</v>
      </c>
      <c r="G2514" t="s">
        <v>128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C2514" s="180" t="str">
        <f t="shared" si="131"/>
        <v>840094-MBBLU-SM</v>
      </c>
      <c r="AD2514" s="181">
        <f>IF(B2514="NET","",IF(B2514="","",IFERROR(VLOOKUP(AC2514,EAN!$A:$B,2,FALSE),"MANGLER - MÅ OPPDATERE EAN-FANEN")))</f>
        <v>7048652714138</v>
      </c>
      <c r="AE2514" s="180">
        <f t="shared" si="132"/>
        <v>0</v>
      </c>
      <c r="AF2514" s="180">
        <f t="shared" si="133"/>
        <v>0</v>
      </c>
      <c r="AH2514" s="133" t="str">
        <f>IF(B2514="NET","",IFERROR(VLOOKUP(AD2514,'2) Order Form'!$W$9:$W$684,1,FALSE),"Ikke med I order form"))</f>
        <v>Ikke med I order form</v>
      </c>
    </row>
    <row r="2515" spans="1:34" x14ac:dyDescent="0.2">
      <c r="A2515">
        <v>840094</v>
      </c>
      <c r="B2515" t="s">
        <v>4475</v>
      </c>
      <c r="C2515" t="s">
        <v>4226</v>
      </c>
      <c r="D2515" t="s">
        <v>2402</v>
      </c>
      <c r="E2515" t="s">
        <v>2401</v>
      </c>
      <c r="F2515" t="s">
        <v>86</v>
      </c>
      <c r="G2515" t="s">
        <v>128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C2515" s="180" t="str">
        <f t="shared" si="131"/>
        <v>840094-MBBLU-ML</v>
      </c>
      <c r="AD2515" s="181">
        <f>IF(B2515="NET","",IF(B2515="","",IFERROR(VLOOKUP(AC2515,EAN!$A:$B,2,FALSE),"MANGLER - MÅ OPPDATERE EAN-FANEN")))</f>
        <v>7048652714121</v>
      </c>
      <c r="AE2515" s="180">
        <f t="shared" si="132"/>
        <v>0</v>
      </c>
      <c r="AF2515" s="180">
        <f t="shared" si="133"/>
        <v>0</v>
      </c>
      <c r="AH2515" s="133" t="str">
        <f>IF(B2515="NET","",IFERROR(VLOOKUP(AD2515,'2) Order Form'!$W$9:$W$684,1,FALSE),"Ikke med I order form"))</f>
        <v>Ikke med I order form</v>
      </c>
    </row>
    <row r="2516" spans="1:34" x14ac:dyDescent="0.2">
      <c r="A2516">
        <v>840094</v>
      </c>
      <c r="B2516" t="s">
        <v>4475</v>
      </c>
      <c r="C2516" t="s">
        <v>4226</v>
      </c>
      <c r="D2516" t="s">
        <v>2403</v>
      </c>
      <c r="E2516" t="s">
        <v>2401</v>
      </c>
      <c r="F2516" t="s">
        <v>87</v>
      </c>
      <c r="G2516" t="s">
        <v>128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C2516" s="180" t="str">
        <f t="shared" si="131"/>
        <v>840094-MBBLU-LXL</v>
      </c>
      <c r="AD2516" s="181">
        <f>IF(B2516="NET","",IF(B2516="","",IFERROR(VLOOKUP(AC2516,EAN!$A:$B,2,FALSE),"MANGLER - MÅ OPPDATERE EAN-FANEN")))</f>
        <v>7048652714114</v>
      </c>
      <c r="AE2516" s="180">
        <f t="shared" si="132"/>
        <v>0</v>
      </c>
      <c r="AF2516" s="180">
        <f t="shared" si="133"/>
        <v>0</v>
      </c>
      <c r="AH2516" s="133" t="str">
        <f>IF(B2516="NET","",IFERROR(VLOOKUP(AD2516,'2) Order Form'!$W$9:$W$684,1,FALSE),"Ikke med I order form"))</f>
        <v>Ikke med I order form</v>
      </c>
    </row>
    <row r="2517" spans="1:34" x14ac:dyDescent="0.2">
      <c r="A2517">
        <v>840094</v>
      </c>
      <c r="B2517" t="s">
        <v>4475</v>
      </c>
      <c r="C2517" t="s">
        <v>4226</v>
      </c>
      <c r="D2517" t="s">
        <v>2523</v>
      </c>
      <c r="E2517" t="s">
        <v>609</v>
      </c>
      <c r="F2517" t="s">
        <v>85</v>
      </c>
      <c r="G2517" t="s">
        <v>128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C2517" s="180" t="str">
        <f t="shared" si="131"/>
        <v>840094-MCHOR-SM</v>
      </c>
      <c r="AD2517" s="181">
        <f>IF(B2517="NET","",IF(B2517="","",IFERROR(VLOOKUP(AC2517,EAN!$A:$B,2,FALSE),"MANGLER - MÅ OPPDATERE EAN-FANEN")))</f>
        <v>7048652714169</v>
      </c>
      <c r="AE2517" s="180">
        <f t="shared" si="132"/>
        <v>0</v>
      </c>
      <c r="AF2517" s="180">
        <f t="shared" si="133"/>
        <v>0</v>
      </c>
      <c r="AH2517" s="133" t="str">
        <f>IF(B2517="NET","",IFERROR(VLOOKUP(AD2517,'2) Order Form'!$W$9:$W$684,1,FALSE),"Ikke med I order form"))</f>
        <v>Ikke med I order form</v>
      </c>
    </row>
    <row r="2518" spans="1:34" x14ac:dyDescent="0.2">
      <c r="A2518">
        <v>840094</v>
      </c>
      <c r="B2518" t="s">
        <v>4475</v>
      </c>
      <c r="C2518" t="s">
        <v>4226</v>
      </c>
      <c r="D2518" t="s">
        <v>864</v>
      </c>
      <c r="E2518" t="s">
        <v>609</v>
      </c>
      <c r="F2518" t="s">
        <v>86</v>
      </c>
      <c r="G2518" t="s">
        <v>128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C2518" s="180" t="str">
        <f t="shared" si="131"/>
        <v>840094-MCHOR-ML</v>
      </c>
      <c r="AD2518" s="181">
        <f>IF(B2518="NET","",IF(B2518="","",IFERROR(VLOOKUP(AC2518,EAN!$A:$B,2,FALSE),"MANGLER - MÅ OPPDATERE EAN-FANEN")))</f>
        <v>7048652714152</v>
      </c>
      <c r="AE2518" s="180">
        <f t="shared" si="132"/>
        <v>0</v>
      </c>
      <c r="AF2518" s="180">
        <f t="shared" si="133"/>
        <v>0</v>
      </c>
      <c r="AH2518" s="133" t="str">
        <f>IF(B2518="NET","",IFERROR(VLOOKUP(AD2518,'2) Order Form'!$W$9:$W$684,1,FALSE),"Ikke med I order form"))</f>
        <v>Ikke med I order form</v>
      </c>
    </row>
    <row r="2519" spans="1:34" x14ac:dyDescent="0.2">
      <c r="A2519">
        <v>840094</v>
      </c>
      <c r="B2519" t="s">
        <v>4475</v>
      </c>
      <c r="C2519" t="s">
        <v>4226</v>
      </c>
      <c r="D2519" t="s">
        <v>2524</v>
      </c>
      <c r="E2519" t="s">
        <v>609</v>
      </c>
      <c r="F2519" t="s">
        <v>87</v>
      </c>
      <c r="G2519" t="s">
        <v>128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C2519" s="180" t="str">
        <f t="shared" si="131"/>
        <v>840094-MCHOR-LXL</v>
      </c>
      <c r="AD2519" s="181">
        <f>IF(B2519="NET","",IF(B2519="","",IFERROR(VLOOKUP(AC2519,EAN!$A:$B,2,FALSE),"MANGLER - MÅ OPPDATERE EAN-FANEN")))</f>
        <v>7048652714145</v>
      </c>
      <c r="AE2519" s="180">
        <f t="shared" si="132"/>
        <v>0</v>
      </c>
      <c r="AF2519" s="180">
        <f t="shared" si="133"/>
        <v>0</v>
      </c>
      <c r="AH2519" s="133" t="str">
        <f>IF(B2519="NET","",IFERROR(VLOOKUP(AD2519,'2) Order Form'!$W$9:$W$684,1,FALSE),"Ikke med I order form"))</f>
        <v>Ikke med I order form</v>
      </c>
    </row>
    <row r="2520" spans="1:34" x14ac:dyDescent="0.2">
      <c r="A2520">
        <v>840094</v>
      </c>
      <c r="B2520" t="s">
        <v>4475</v>
      </c>
      <c r="C2520" t="s">
        <v>4226</v>
      </c>
      <c r="D2520" t="s">
        <v>416</v>
      </c>
      <c r="E2520" t="s">
        <v>417</v>
      </c>
      <c r="F2520" t="s">
        <v>85</v>
      </c>
      <c r="G2520" t="s">
        <v>128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C2520" s="180" t="str">
        <f t="shared" si="131"/>
        <v>840094-MNGRY-SM</v>
      </c>
      <c r="AD2520" s="181">
        <f>IF(B2520="NET","",IF(B2520="","",IFERROR(VLOOKUP(AC2520,EAN!$A:$B,2,FALSE),"MANGLER - MÅ OPPDATERE EAN-FANEN")))</f>
        <v>7048652714190</v>
      </c>
      <c r="AE2520" s="180">
        <f t="shared" si="132"/>
        <v>0</v>
      </c>
      <c r="AF2520" s="180">
        <f t="shared" si="133"/>
        <v>0</v>
      </c>
      <c r="AH2520" s="133" t="str">
        <f>IF(B2520="NET","",IFERROR(VLOOKUP(AD2520,'2) Order Form'!$W$9:$W$684,1,FALSE),"Ikke med I order form"))</f>
        <v>Ikke med I order form</v>
      </c>
    </row>
    <row r="2521" spans="1:34" x14ac:dyDescent="0.2">
      <c r="A2521">
        <v>840094</v>
      </c>
      <c r="B2521" t="s">
        <v>4475</v>
      </c>
      <c r="C2521" t="s">
        <v>4226</v>
      </c>
      <c r="D2521" t="s">
        <v>418</v>
      </c>
      <c r="E2521" t="s">
        <v>417</v>
      </c>
      <c r="F2521" t="s">
        <v>86</v>
      </c>
      <c r="G2521" t="s">
        <v>128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C2521" s="180" t="str">
        <f t="shared" si="131"/>
        <v>840094-MNGRY-ML</v>
      </c>
      <c r="AD2521" s="181">
        <f>IF(B2521="NET","",IF(B2521="","",IFERROR(VLOOKUP(AC2521,EAN!$A:$B,2,FALSE),"MANGLER - MÅ OPPDATERE EAN-FANEN")))</f>
        <v>7048652714183</v>
      </c>
      <c r="AE2521" s="180">
        <f t="shared" si="132"/>
        <v>0</v>
      </c>
      <c r="AF2521" s="180">
        <f t="shared" si="133"/>
        <v>0</v>
      </c>
      <c r="AH2521" s="133" t="str">
        <f>IF(B2521="NET","",IFERROR(VLOOKUP(AD2521,'2) Order Form'!$W$9:$W$684,1,FALSE),"Ikke med I order form"))</f>
        <v>Ikke med I order form</v>
      </c>
    </row>
    <row r="2522" spans="1:34" x14ac:dyDescent="0.2">
      <c r="A2522">
        <v>840094</v>
      </c>
      <c r="B2522" t="s">
        <v>4475</v>
      </c>
      <c r="C2522" t="s">
        <v>4226</v>
      </c>
      <c r="D2522" t="s">
        <v>419</v>
      </c>
      <c r="E2522" t="s">
        <v>417</v>
      </c>
      <c r="F2522" t="s">
        <v>87</v>
      </c>
      <c r="G2522" t="s">
        <v>128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C2522" s="180" t="str">
        <f t="shared" ref="AC2522:AC2585" si="134">CONCATENATE(A2522,"-",D2522)</f>
        <v>840094-MNGRY-LXL</v>
      </c>
      <c r="AD2522" s="181">
        <f>IF(B2522="NET","",IF(B2522="","",IFERROR(VLOOKUP(AC2522,EAN!$A:$B,2,FALSE),"MANGLER - MÅ OPPDATERE EAN-FANEN")))</f>
        <v>7048652714176</v>
      </c>
      <c r="AE2522" s="180">
        <f t="shared" si="132"/>
        <v>0</v>
      </c>
      <c r="AF2522" s="180">
        <f t="shared" si="133"/>
        <v>0</v>
      </c>
      <c r="AH2522" s="133" t="str">
        <f>IF(B2522="NET","",IFERROR(VLOOKUP(AD2522,'2) Order Form'!$W$9:$W$684,1,FALSE),"Ikke med I order form"))</f>
        <v>Ikke med I order form</v>
      </c>
    </row>
    <row r="2523" spans="1:34" x14ac:dyDescent="0.2">
      <c r="A2523">
        <v>840094</v>
      </c>
      <c r="B2523" t="s">
        <v>4475</v>
      </c>
      <c r="C2523" t="s">
        <v>4226</v>
      </c>
      <c r="D2523" t="s">
        <v>2420</v>
      </c>
      <c r="E2523" t="s">
        <v>2421</v>
      </c>
      <c r="F2523" t="s">
        <v>85</v>
      </c>
      <c r="G2523" t="s">
        <v>128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C2523" s="180" t="str">
        <f t="shared" si="134"/>
        <v>840094-MOLME-SM</v>
      </c>
      <c r="AD2523" s="181">
        <f>IF(B2523="NET","",IF(B2523="","",IFERROR(VLOOKUP(AC2523,EAN!$A:$B,2,FALSE),"MANGLER - MÅ OPPDATERE EAN-FANEN")))</f>
        <v>7048652714763</v>
      </c>
      <c r="AE2523" s="180">
        <f t="shared" si="132"/>
        <v>0</v>
      </c>
      <c r="AF2523" s="180">
        <f t="shared" si="133"/>
        <v>0</v>
      </c>
      <c r="AH2523" s="133" t="str">
        <f>IF(B2523="NET","",IFERROR(VLOOKUP(AD2523,'2) Order Form'!$W$9:$W$684,1,FALSE),"Ikke med I order form"))</f>
        <v>Ikke med I order form</v>
      </c>
    </row>
    <row r="2524" spans="1:34" x14ac:dyDescent="0.2">
      <c r="A2524">
        <v>840094</v>
      </c>
      <c r="B2524" t="s">
        <v>4475</v>
      </c>
      <c r="C2524" t="s">
        <v>4226</v>
      </c>
      <c r="D2524" t="s">
        <v>2422</v>
      </c>
      <c r="E2524" t="s">
        <v>2421</v>
      </c>
      <c r="F2524" t="s">
        <v>86</v>
      </c>
      <c r="G2524" t="s">
        <v>128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C2524" s="180" t="str">
        <f t="shared" si="134"/>
        <v>840094-MOLME-ML</v>
      </c>
      <c r="AD2524" s="181">
        <f>IF(B2524="NET","",IF(B2524="","",IFERROR(VLOOKUP(AC2524,EAN!$A:$B,2,FALSE),"MANGLER - MÅ OPPDATERE EAN-FANEN")))</f>
        <v>7048652714756</v>
      </c>
      <c r="AE2524" s="180">
        <f t="shared" si="132"/>
        <v>0</v>
      </c>
      <c r="AF2524" s="180">
        <f t="shared" si="133"/>
        <v>0</v>
      </c>
      <c r="AH2524" s="133" t="str">
        <f>IF(B2524="NET","",IFERROR(VLOOKUP(AD2524,'2) Order Form'!$W$9:$W$684,1,FALSE),"Ikke med I order form"))</f>
        <v>Ikke med I order form</v>
      </c>
    </row>
    <row r="2525" spans="1:34" x14ac:dyDescent="0.2">
      <c r="A2525">
        <v>840094</v>
      </c>
      <c r="B2525" t="s">
        <v>4475</v>
      </c>
      <c r="C2525" t="s">
        <v>4226</v>
      </c>
      <c r="D2525" t="s">
        <v>2423</v>
      </c>
      <c r="E2525" t="s">
        <v>2421</v>
      </c>
      <c r="F2525" t="s">
        <v>87</v>
      </c>
      <c r="G2525" t="s">
        <v>128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C2525" s="180" t="str">
        <f t="shared" si="134"/>
        <v>840094-MOLME-LXL</v>
      </c>
      <c r="AD2525" s="181">
        <f>IF(B2525="NET","",IF(B2525="","",IFERROR(VLOOKUP(AC2525,EAN!$A:$B,2,FALSE),"MANGLER - MÅ OPPDATERE EAN-FANEN")))</f>
        <v>7048652714749</v>
      </c>
      <c r="AE2525" s="180">
        <f t="shared" si="132"/>
        <v>0</v>
      </c>
      <c r="AF2525" s="180">
        <f t="shared" si="133"/>
        <v>0</v>
      </c>
      <c r="AH2525" s="133" t="str">
        <f>IF(B2525="NET","",IFERROR(VLOOKUP(AD2525,'2) Order Form'!$W$9:$W$684,1,FALSE),"Ikke med I order form"))</f>
        <v>Ikke med I order form</v>
      </c>
    </row>
    <row r="2526" spans="1:34" x14ac:dyDescent="0.2">
      <c r="A2526" s="155">
        <v>840095</v>
      </c>
      <c r="B2526" t="s">
        <v>292</v>
      </c>
      <c r="H2526" s="155">
        <v>202137</v>
      </c>
      <c r="I2526" s="155">
        <v>202137</v>
      </c>
      <c r="J2526" s="155">
        <v>202137</v>
      </c>
      <c r="K2526" s="155">
        <v>202137</v>
      </c>
      <c r="L2526" s="155">
        <v>202137</v>
      </c>
      <c r="M2526" s="155">
        <v>202137</v>
      </c>
      <c r="N2526" s="155">
        <v>202137</v>
      </c>
      <c r="O2526" s="155">
        <v>202137</v>
      </c>
      <c r="P2526" s="155">
        <v>202137</v>
      </c>
      <c r="Q2526" s="155">
        <v>202137</v>
      </c>
      <c r="R2526" s="155">
        <v>202137</v>
      </c>
      <c r="S2526" s="155">
        <v>202137</v>
      </c>
      <c r="T2526" s="155">
        <v>202137</v>
      </c>
      <c r="U2526" s="155">
        <v>202137</v>
      </c>
      <c r="V2526" s="155">
        <v>202137</v>
      </c>
      <c r="W2526" s="155">
        <v>202137</v>
      </c>
      <c r="X2526" s="155">
        <v>202137</v>
      </c>
      <c r="Y2526" s="155">
        <v>202137</v>
      </c>
      <c r="Z2526" s="155">
        <v>202137</v>
      </c>
      <c r="AA2526" s="155">
        <v>202137</v>
      </c>
      <c r="AC2526" s="180" t="str">
        <f t="shared" si="134"/>
        <v>840095-</v>
      </c>
      <c r="AD2526" s="181" t="str">
        <f>IF(B2526="NET","",IF(B2526="","",IFERROR(VLOOKUP(AC2526,EAN!$A:$B,2,FALSE),"MANGLER - MÅ OPPDATERE EAN-FANEN")))</f>
        <v/>
      </c>
      <c r="AE2526" s="180">
        <f t="shared" si="132"/>
        <v>202137</v>
      </c>
      <c r="AF2526" s="180">
        <f t="shared" si="133"/>
        <v>202137</v>
      </c>
      <c r="AH2526" s="133" t="str">
        <f>IF(B2526="NET","",IFERROR(VLOOKUP(AD2526,'2) Order Form'!$W$9:$W$684,1,FALSE),"Ikke med I order form"))</f>
        <v/>
      </c>
    </row>
    <row r="2527" spans="1:34" x14ac:dyDescent="0.2">
      <c r="A2527">
        <v>840095</v>
      </c>
      <c r="B2527" t="s">
        <v>4476</v>
      </c>
      <c r="C2527" t="s">
        <v>4226</v>
      </c>
      <c r="D2527" t="s">
        <v>2553</v>
      </c>
      <c r="E2527" t="s">
        <v>2552</v>
      </c>
      <c r="F2527" t="s">
        <v>85</v>
      </c>
      <c r="G2527" t="s">
        <v>128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C2527" s="180" t="str">
        <f t="shared" si="134"/>
        <v>840095-GFLUO-SM</v>
      </c>
      <c r="AD2527" s="181">
        <f>IF(B2527="NET","",IF(B2527="","",IFERROR(VLOOKUP(AC2527,EAN!$A:$B,2,FALSE),"MANGLER - MÅ OPPDATERE EAN-FANEN")))</f>
        <v>7048652713551</v>
      </c>
      <c r="AE2527" s="180">
        <f t="shared" si="132"/>
        <v>0</v>
      </c>
      <c r="AF2527" s="180">
        <f t="shared" si="133"/>
        <v>0</v>
      </c>
      <c r="AH2527" s="133" t="str">
        <f>IF(B2527="NET","",IFERROR(VLOOKUP(AD2527,'2) Order Form'!$W$9:$W$684,1,FALSE),"Ikke med I order form"))</f>
        <v>Ikke med I order form</v>
      </c>
    </row>
    <row r="2528" spans="1:34" x14ac:dyDescent="0.2">
      <c r="A2528">
        <v>840095</v>
      </c>
      <c r="B2528" t="s">
        <v>4476</v>
      </c>
      <c r="C2528" t="s">
        <v>4226</v>
      </c>
      <c r="D2528" t="s">
        <v>2554</v>
      </c>
      <c r="E2528" t="s">
        <v>2552</v>
      </c>
      <c r="F2528" t="s">
        <v>86</v>
      </c>
      <c r="G2528" t="s">
        <v>128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C2528" s="180" t="str">
        <f t="shared" si="134"/>
        <v>840095-GFLUO-ML</v>
      </c>
      <c r="AD2528" s="181">
        <f>IF(B2528="NET","",IF(B2528="","",IFERROR(VLOOKUP(AC2528,EAN!$A:$B,2,FALSE),"MANGLER - MÅ OPPDATERE EAN-FANEN")))</f>
        <v>7048652713544</v>
      </c>
      <c r="AE2528" s="180">
        <f t="shared" si="132"/>
        <v>0</v>
      </c>
      <c r="AF2528" s="180">
        <f t="shared" si="133"/>
        <v>0</v>
      </c>
      <c r="AH2528" s="133" t="str">
        <f>IF(B2528="NET","",IFERROR(VLOOKUP(AD2528,'2) Order Form'!$W$9:$W$684,1,FALSE),"Ikke med I order form"))</f>
        <v>Ikke med I order form</v>
      </c>
    </row>
    <row r="2529" spans="1:34" x14ac:dyDescent="0.2">
      <c r="A2529">
        <v>840095</v>
      </c>
      <c r="B2529" t="s">
        <v>4476</v>
      </c>
      <c r="C2529" t="s">
        <v>4226</v>
      </c>
      <c r="D2529" t="s">
        <v>2555</v>
      </c>
      <c r="E2529" t="s">
        <v>2552</v>
      </c>
      <c r="F2529" t="s">
        <v>87</v>
      </c>
      <c r="G2529" t="s">
        <v>128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C2529" s="180" t="str">
        <f t="shared" si="134"/>
        <v>840095-GFLUO-LXL</v>
      </c>
      <c r="AD2529" s="181">
        <f>IF(B2529="NET","",IF(B2529="","",IFERROR(VLOOKUP(AC2529,EAN!$A:$B,2,FALSE),"MANGLER - MÅ OPPDATERE EAN-FANEN")))</f>
        <v>7048652713537</v>
      </c>
      <c r="AE2529" s="180">
        <f t="shared" si="132"/>
        <v>0</v>
      </c>
      <c r="AF2529" s="180">
        <f t="shared" si="133"/>
        <v>0</v>
      </c>
      <c r="AH2529" s="133" t="str">
        <f>IF(B2529="NET","",IFERROR(VLOOKUP(AD2529,'2) Order Form'!$W$9:$W$684,1,FALSE),"Ikke med I order form"))</f>
        <v>Ikke med I order form</v>
      </c>
    </row>
    <row r="2530" spans="1:34" x14ac:dyDescent="0.2">
      <c r="A2530">
        <v>840095</v>
      </c>
      <c r="B2530" t="s">
        <v>4476</v>
      </c>
      <c r="C2530" t="s">
        <v>4226</v>
      </c>
      <c r="D2530" t="s">
        <v>2559</v>
      </c>
      <c r="E2530" t="s">
        <v>2558</v>
      </c>
      <c r="F2530" t="s">
        <v>85</v>
      </c>
      <c r="G2530" t="s">
        <v>128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C2530" s="180" t="str">
        <f t="shared" si="134"/>
        <v>840095-GLRGR-SM</v>
      </c>
      <c r="AD2530" s="181">
        <f>IF(B2530="NET","",IF(B2530="","",IFERROR(VLOOKUP(AC2530,EAN!$A:$B,2,FALSE),"MANGLER - MÅ OPPDATERE EAN-FANEN")))</f>
        <v>7048652713582</v>
      </c>
      <c r="AE2530" s="180">
        <f t="shared" si="132"/>
        <v>0</v>
      </c>
      <c r="AF2530" s="180">
        <f t="shared" si="133"/>
        <v>0</v>
      </c>
      <c r="AH2530" s="133" t="str">
        <f>IF(B2530="NET","",IFERROR(VLOOKUP(AD2530,'2) Order Form'!$W$9:$W$684,1,FALSE),"Ikke med I order form"))</f>
        <v>Ikke med I order form</v>
      </c>
    </row>
    <row r="2531" spans="1:34" x14ac:dyDescent="0.2">
      <c r="A2531">
        <v>840095</v>
      </c>
      <c r="B2531" t="s">
        <v>4476</v>
      </c>
      <c r="C2531" t="s">
        <v>4226</v>
      </c>
      <c r="D2531" t="s">
        <v>2560</v>
      </c>
      <c r="E2531" t="s">
        <v>2558</v>
      </c>
      <c r="F2531" t="s">
        <v>86</v>
      </c>
      <c r="G2531" t="s">
        <v>128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C2531" s="180" t="str">
        <f t="shared" si="134"/>
        <v>840095-GLRGR-ML</v>
      </c>
      <c r="AD2531" s="181">
        <f>IF(B2531="NET","",IF(B2531="","",IFERROR(VLOOKUP(AC2531,EAN!$A:$B,2,FALSE),"MANGLER - MÅ OPPDATERE EAN-FANEN")))</f>
        <v>7048652713575</v>
      </c>
      <c r="AE2531" s="180">
        <f t="shared" si="132"/>
        <v>0</v>
      </c>
      <c r="AF2531" s="180">
        <f t="shared" si="133"/>
        <v>0</v>
      </c>
      <c r="AH2531" s="133" t="str">
        <f>IF(B2531="NET","",IFERROR(VLOOKUP(AD2531,'2) Order Form'!$W$9:$W$684,1,FALSE),"Ikke med I order form"))</f>
        <v>Ikke med I order form</v>
      </c>
    </row>
    <row r="2532" spans="1:34" x14ac:dyDescent="0.2">
      <c r="A2532">
        <v>840095</v>
      </c>
      <c r="B2532" t="s">
        <v>4476</v>
      </c>
      <c r="C2532" t="s">
        <v>4226</v>
      </c>
      <c r="D2532" t="s">
        <v>2561</v>
      </c>
      <c r="E2532" t="s">
        <v>2558</v>
      </c>
      <c r="F2532" t="s">
        <v>87</v>
      </c>
      <c r="G2532" t="s">
        <v>128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C2532" s="180" t="str">
        <f t="shared" si="134"/>
        <v>840095-GLRGR-LXL</v>
      </c>
      <c r="AD2532" s="181">
        <f>IF(B2532="NET","",IF(B2532="","",IFERROR(VLOOKUP(AC2532,EAN!$A:$B,2,FALSE),"MANGLER - MÅ OPPDATERE EAN-FANEN")))</f>
        <v>7048652713568</v>
      </c>
      <c r="AE2532" s="180">
        <f t="shared" si="132"/>
        <v>0</v>
      </c>
      <c r="AF2532" s="180">
        <f t="shared" si="133"/>
        <v>0</v>
      </c>
      <c r="AH2532" s="133" t="str">
        <f>IF(B2532="NET","",IFERROR(VLOOKUP(AD2532,'2) Order Form'!$W$9:$W$684,1,FALSE),"Ikke med I order form"))</f>
        <v>Ikke med I order form</v>
      </c>
    </row>
    <row r="2533" spans="1:34" x14ac:dyDescent="0.2">
      <c r="A2533">
        <v>840095</v>
      </c>
      <c r="B2533" t="s">
        <v>4476</v>
      </c>
      <c r="C2533" t="s">
        <v>4226</v>
      </c>
      <c r="D2533" t="s">
        <v>300</v>
      </c>
      <c r="E2533" t="s">
        <v>285</v>
      </c>
      <c r="F2533" t="s">
        <v>85</v>
      </c>
      <c r="G2533" t="s">
        <v>128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C2533" s="180" t="str">
        <f t="shared" si="134"/>
        <v>840095-GSWHT-SM</v>
      </c>
      <c r="AD2533" s="181">
        <f>IF(B2533="NET","",IF(B2533="","",IFERROR(VLOOKUP(AC2533,EAN!$A:$B,2,FALSE),"MANGLER - MÅ OPPDATERE EAN-FANEN")))</f>
        <v>7048652713612</v>
      </c>
      <c r="AE2533" s="180">
        <f t="shared" si="132"/>
        <v>0</v>
      </c>
      <c r="AF2533" s="180">
        <f t="shared" si="133"/>
        <v>0</v>
      </c>
      <c r="AH2533" s="133" t="str">
        <f>IF(B2533="NET","",IFERROR(VLOOKUP(AD2533,'2) Order Form'!$W$9:$W$684,1,FALSE),"Ikke med I order form"))</f>
        <v>Ikke med I order form</v>
      </c>
    </row>
    <row r="2534" spans="1:34" x14ac:dyDescent="0.2">
      <c r="A2534">
        <v>840095</v>
      </c>
      <c r="B2534" t="s">
        <v>4476</v>
      </c>
      <c r="C2534" t="s">
        <v>4226</v>
      </c>
      <c r="D2534" t="s">
        <v>301</v>
      </c>
      <c r="E2534" t="s">
        <v>285</v>
      </c>
      <c r="F2534" t="s">
        <v>86</v>
      </c>
      <c r="G2534" t="s">
        <v>128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C2534" s="180" t="str">
        <f t="shared" si="134"/>
        <v>840095-GSWHT-ML</v>
      </c>
      <c r="AD2534" s="181">
        <f>IF(B2534="NET","",IF(B2534="","",IFERROR(VLOOKUP(AC2534,EAN!$A:$B,2,FALSE),"MANGLER - MÅ OPPDATERE EAN-FANEN")))</f>
        <v>7048652713605</v>
      </c>
      <c r="AE2534" s="180">
        <f t="shared" si="132"/>
        <v>0</v>
      </c>
      <c r="AF2534" s="180">
        <f t="shared" si="133"/>
        <v>0</v>
      </c>
      <c r="AH2534" s="133" t="str">
        <f>IF(B2534="NET","",IFERROR(VLOOKUP(AD2534,'2) Order Form'!$W$9:$W$684,1,FALSE),"Ikke med I order form"))</f>
        <v>Ikke med I order form</v>
      </c>
    </row>
    <row r="2535" spans="1:34" x14ac:dyDescent="0.2">
      <c r="A2535">
        <v>840095</v>
      </c>
      <c r="B2535" t="s">
        <v>4476</v>
      </c>
      <c r="C2535" t="s">
        <v>4226</v>
      </c>
      <c r="D2535" t="s">
        <v>302</v>
      </c>
      <c r="E2535" t="s">
        <v>285</v>
      </c>
      <c r="F2535" t="s">
        <v>87</v>
      </c>
      <c r="G2535" t="s">
        <v>128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C2535" s="180" t="str">
        <f t="shared" si="134"/>
        <v>840095-GSWHT-LXL</v>
      </c>
      <c r="AD2535" s="181">
        <f>IF(B2535="NET","",IF(B2535="","",IFERROR(VLOOKUP(AC2535,EAN!$A:$B,2,FALSE),"MANGLER - MÅ OPPDATERE EAN-FANEN")))</f>
        <v>7048652713599</v>
      </c>
      <c r="AE2535" s="180">
        <f t="shared" si="132"/>
        <v>0</v>
      </c>
      <c r="AF2535" s="180">
        <f t="shared" si="133"/>
        <v>0</v>
      </c>
      <c r="AH2535" s="133" t="str">
        <f>IF(B2535="NET","",IFERROR(VLOOKUP(AD2535,'2) Order Form'!$W$9:$W$684,1,FALSE),"Ikke med I order form"))</f>
        <v>Ikke med I order form</v>
      </c>
    </row>
    <row r="2536" spans="1:34" x14ac:dyDescent="0.2">
      <c r="A2536">
        <v>840095</v>
      </c>
      <c r="B2536" t="s">
        <v>4476</v>
      </c>
      <c r="C2536" t="s">
        <v>4226</v>
      </c>
      <c r="D2536" t="s">
        <v>416</v>
      </c>
      <c r="E2536" t="s">
        <v>417</v>
      </c>
      <c r="F2536" t="s">
        <v>85</v>
      </c>
      <c r="G2536" t="s">
        <v>128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C2536" s="180" t="str">
        <f t="shared" si="134"/>
        <v>840095-MNGRY-SM</v>
      </c>
      <c r="AD2536" s="181">
        <f>IF(B2536="NET","",IF(B2536="","",IFERROR(VLOOKUP(AC2536,EAN!$A:$B,2,FALSE),"MANGLER - MÅ OPPDATERE EAN-FANEN")))</f>
        <v>7048652713643</v>
      </c>
      <c r="AE2536" s="180">
        <f t="shared" si="132"/>
        <v>0</v>
      </c>
      <c r="AF2536" s="180">
        <f t="shared" si="133"/>
        <v>0</v>
      </c>
      <c r="AH2536" s="133" t="str">
        <f>IF(B2536="NET","",IFERROR(VLOOKUP(AD2536,'2) Order Form'!$W$9:$W$684,1,FALSE),"Ikke med I order form"))</f>
        <v>Ikke med I order form</v>
      </c>
    </row>
    <row r="2537" spans="1:34" x14ac:dyDescent="0.2">
      <c r="A2537">
        <v>840095</v>
      </c>
      <c r="B2537" t="s">
        <v>4476</v>
      </c>
      <c r="C2537" t="s">
        <v>4226</v>
      </c>
      <c r="D2537" t="s">
        <v>418</v>
      </c>
      <c r="E2537" t="s">
        <v>417</v>
      </c>
      <c r="F2537" t="s">
        <v>86</v>
      </c>
      <c r="G2537" t="s">
        <v>128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C2537" s="180" t="str">
        <f t="shared" si="134"/>
        <v>840095-MNGRY-ML</v>
      </c>
      <c r="AD2537" s="181">
        <f>IF(B2537="NET","",IF(B2537="","",IFERROR(VLOOKUP(AC2537,EAN!$A:$B,2,FALSE),"MANGLER - MÅ OPPDATERE EAN-FANEN")))</f>
        <v>7048652713636</v>
      </c>
      <c r="AE2537" s="180">
        <f t="shared" si="132"/>
        <v>0</v>
      </c>
      <c r="AF2537" s="180">
        <f t="shared" si="133"/>
        <v>0</v>
      </c>
      <c r="AH2537" s="133" t="str">
        <f>IF(B2537="NET","",IFERROR(VLOOKUP(AD2537,'2) Order Form'!$W$9:$W$684,1,FALSE),"Ikke med I order form"))</f>
        <v>Ikke med I order form</v>
      </c>
    </row>
    <row r="2538" spans="1:34" x14ac:dyDescent="0.2">
      <c r="A2538">
        <v>840095</v>
      </c>
      <c r="B2538" t="s">
        <v>4476</v>
      </c>
      <c r="C2538" t="s">
        <v>4226</v>
      </c>
      <c r="D2538" t="s">
        <v>419</v>
      </c>
      <c r="E2538" t="s">
        <v>417</v>
      </c>
      <c r="F2538" t="s">
        <v>87</v>
      </c>
      <c r="G2538" t="s">
        <v>128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C2538" s="180" t="str">
        <f t="shared" si="134"/>
        <v>840095-MNGRY-LXL</v>
      </c>
      <c r="AD2538" s="181">
        <f>IF(B2538="NET","",IF(B2538="","",IFERROR(VLOOKUP(AC2538,EAN!$A:$B,2,FALSE),"MANGLER - MÅ OPPDATERE EAN-FANEN")))</f>
        <v>7048652713629</v>
      </c>
      <c r="AE2538" s="180">
        <f t="shared" si="132"/>
        <v>0</v>
      </c>
      <c r="AF2538" s="180">
        <f t="shared" si="133"/>
        <v>0</v>
      </c>
      <c r="AH2538" s="133" t="str">
        <f>IF(B2538="NET","",IFERROR(VLOOKUP(AD2538,'2) Order Form'!$W$9:$W$684,1,FALSE),"Ikke med I order form"))</f>
        <v>Ikke med I order form</v>
      </c>
    </row>
    <row r="2539" spans="1:34" x14ac:dyDescent="0.2">
      <c r="A2539" s="155">
        <v>840096</v>
      </c>
      <c r="B2539" t="s">
        <v>292</v>
      </c>
      <c r="H2539" s="155">
        <v>202137</v>
      </c>
      <c r="I2539" s="155">
        <v>202137</v>
      </c>
      <c r="J2539" s="155">
        <v>202137</v>
      </c>
      <c r="K2539" s="155">
        <v>202137</v>
      </c>
      <c r="L2539" s="155">
        <v>202137</v>
      </c>
      <c r="M2539" s="155">
        <v>202137</v>
      </c>
      <c r="N2539" s="155">
        <v>202137</v>
      </c>
      <c r="O2539" s="155">
        <v>202137</v>
      </c>
      <c r="P2539" s="155">
        <v>202137</v>
      </c>
      <c r="Q2539" s="155">
        <v>202137</v>
      </c>
      <c r="R2539" s="155">
        <v>202137</v>
      </c>
      <c r="S2539" s="155">
        <v>202137</v>
      </c>
      <c r="T2539" s="155">
        <v>202137</v>
      </c>
      <c r="U2539" s="155">
        <v>202137</v>
      </c>
      <c r="V2539" s="155">
        <v>202137</v>
      </c>
      <c r="W2539" s="155">
        <v>202137</v>
      </c>
      <c r="X2539" s="155">
        <v>202137</v>
      </c>
      <c r="Y2539" s="155">
        <v>202137</v>
      </c>
      <c r="Z2539" s="155">
        <v>202137</v>
      </c>
      <c r="AA2539" s="155">
        <v>202137</v>
      </c>
      <c r="AC2539" s="180" t="str">
        <f t="shared" si="134"/>
        <v>840096-</v>
      </c>
      <c r="AD2539" s="181" t="str">
        <f>IF(B2539="NET","",IF(B2539="","",IFERROR(VLOOKUP(AC2539,EAN!$A:$B,2,FALSE),"MANGLER - MÅ OPPDATERE EAN-FANEN")))</f>
        <v/>
      </c>
      <c r="AE2539" s="180">
        <f t="shared" si="132"/>
        <v>202137</v>
      </c>
      <c r="AF2539" s="180">
        <f t="shared" si="133"/>
        <v>202137</v>
      </c>
      <c r="AH2539" s="133" t="str">
        <f>IF(B2539="NET","",IFERROR(VLOOKUP(AD2539,'2) Order Form'!$W$9:$W$684,1,FALSE),"Ikke med I order form"))</f>
        <v/>
      </c>
    </row>
    <row r="2540" spans="1:34" x14ac:dyDescent="0.2">
      <c r="A2540">
        <v>840096</v>
      </c>
      <c r="B2540" t="s">
        <v>4477</v>
      </c>
      <c r="C2540" t="s">
        <v>4226</v>
      </c>
      <c r="D2540" t="s">
        <v>2599</v>
      </c>
      <c r="E2540" t="s">
        <v>2600</v>
      </c>
      <c r="F2540" t="s">
        <v>85</v>
      </c>
      <c r="G2540" t="s">
        <v>128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C2540" s="180" t="str">
        <f t="shared" si="134"/>
        <v>840096-HK004-SM</v>
      </c>
      <c r="AD2540" s="181">
        <f>IF(B2540="NET","",IF(B2540="","",IFERROR(VLOOKUP(AC2540,EAN!$A:$B,2,FALSE),"MANGLER - MÅ OPPDATERE EAN-FANEN")))</f>
        <v>7048652713520</v>
      </c>
      <c r="AE2540" s="180">
        <f t="shared" si="132"/>
        <v>0</v>
      </c>
      <c r="AF2540" s="180">
        <f t="shared" si="133"/>
        <v>0</v>
      </c>
      <c r="AH2540" s="133" t="str">
        <f>IF(B2540="NET","",IFERROR(VLOOKUP(AD2540,'2) Order Form'!$W$9:$W$684,1,FALSE),"Ikke med I order form"))</f>
        <v>Ikke med I order form</v>
      </c>
    </row>
    <row r="2541" spans="1:34" x14ac:dyDescent="0.2">
      <c r="A2541">
        <v>840096</v>
      </c>
      <c r="B2541" t="s">
        <v>4477</v>
      </c>
      <c r="C2541" t="s">
        <v>4226</v>
      </c>
      <c r="D2541" t="s">
        <v>2601</v>
      </c>
      <c r="E2541" t="s">
        <v>2600</v>
      </c>
      <c r="F2541" t="s">
        <v>86</v>
      </c>
      <c r="G2541" t="s">
        <v>128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C2541" s="180" t="str">
        <f t="shared" si="134"/>
        <v>840096-HK004-ML</v>
      </c>
      <c r="AD2541" s="181">
        <f>IF(B2541="NET","",IF(B2541="","",IFERROR(VLOOKUP(AC2541,EAN!$A:$B,2,FALSE),"MANGLER - MÅ OPPDATERE EAN-FANEN")))</f>
        <v>7048652713513</v>
      </c>
      <c r="AE2541" s="180">
        <f t="shared" si="132"/>
        <v>0</v>
      </c>
      <c r="AF2541" s="180">
        <f t="shared" si="133"/>
        <v>0</v>
      </c>
      <c r="AH2541" s="133" t="str">
        <f>IF(B2541="NET","",IFERROR(VLOOKUP(AD2541,'2) Order Form'!$W$9:$W$684,1,FALSE),"Ikke med I order form"))</f>
        <v>Ikke med I order form</v>
      </c>
    </row>
    <row r="2542" spans="1:34" x14ac:dyDescent="0.2">
      <c r="A2542">
        <v>840096</v>
      </c>
      <c r="B2542" t="s">
        <v>4477</v>
      </c>
      <c r="C2542" t="s">
        <v>4226</v>
      </c>
      <c r="D2542" t="s">
        <v>2602</v>
      </c>
      <c r="E2542" t="s">
        <v>2600</v>
      </c>
      <c r="F2542" t="s">
        <v>87</v>
      </c>
      <c r="G2542" t="s">
        <v>128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C2542" s="180" t="str">
        <f t="shared" si="134"/>
        <v>840096-HK004-LXL</v>
      </c>
      <c r="AD2542" s="181">
        <f>IF(B2542="NET","",IF(B2542="","",IFERROR(VLOOKUP(AC2542,EAN!$A:$B,2,FALSE),"MANGLER - MÅ OPPDATERE EAN-FANEN")))</f>
        <v>7048652713506</v>
      </c>
      <c r="AE2542" s="180">
        <f t="shared" si="132"/>
        <v>0</v>
      </c>
      <c r="AF2542" s="180">
        <f t="shared" si="133"/>
        <v>0</v>
      </c>
      <c r="AH2542" s="133" t="str">
        <f>IF(B2542="NET","",IFERROR(VLOOKUP(AD2542,'2) Order Form'!$W$9:$W$684,1,FALSE),"Ikke med I order form"))</f>
        <v>Ikke med I order form</v>
      </c>
    </row>
    <row r="2543" spans="1:34" x14ac:dyDescent="0.2">
      <c r="A2543" s="155">
        <v>840097</v>
      </c>
      <c r="B2543" t="s">
        <v>292</v>
      </c>
      <c r="H2543" s="155">
        <v>202137</v>
      </c>
      <c r="I2543" s="155">
        <v>202137</v>
      </c>
      <c r="J2543" s="155">
        <v>202137</v>
      </c>
      <c r="K2543" s="155">
        <v>202137</v>
      </c>
      <c r="L2543" s="155">
        <v>202137</v>
      </c>
      <c r="M2543" s="155">
        <v>202137</v>
      </c>
      <c r="N2543" s="155">
        <v>202137</v>
      </c>
      <c r="O2543" s="155">
        <v>202137</v>
      </c>
      <c r="P2543" s="155">
        <v>202137</v>
      </c>
      <c r="Q2543" s="155">
        <v>202137</v>
      </c>
      <c r="R2543" s="155">
        <v>202137</v>
      </c>
      <c r="S2543" s="155">
        <v>202137</v>
      </c>
      <c r="T2543" s="155">
        <v>202137</v>
      </c>
      <c r="U2543" s="155">
        <v>202137</v>
      </c>
      <c r="V2543" s="155">
        <v>202137</v>
      </c>
      <c r="W2543" s="155">
        <v>202137</v>
      </c>
      <c r="X2543" s="155">
        <v>202137</v>
      </c>
      <c r="Y2543" s="155">
        <v>202137</v>
      </c>
      <c r="Z2543" s="155">
        <v>202137</v>
      </c>
      <c r="AA2543" s="155">
        <v>202137</v>
      </c>
      <c r="AC2543" s="180" t="str">
        <f t="shared" si="134"/>
        <v>840097-</v>
      </c>
      <c r="AD2543" s="181" t="str">
        <f>IF(B2543="NET","",IF(B2543="","",IFERROR(VLOOKUP(AC2543,EAN!$A:$B,2,FALSE),"MANGLER - MÅ OPPDATERE EAN-FANEN")))</f>
        <v/>
      </c>
      <c r="AE2543" s="180">
        <f t="shared" si="132"/>
        <v>202137</v>
      </c>
      <c r="AF2543" s="180">
        <f t="shared" si="133"/>
        <v>202137</v>
      </c>
      <c r="AH2543" s="133" t="str">
        <f>IF(B2543="NET","",IFERROR(VLOOKUP(AD2543,'2) Order Form'!$W$9:$W$684,1,FALSE),"Ikke med I order form"))</f>
        <v/>
      </c>
    </row>
    <row r="2544" spans="1:34" x14ac:dyDescent="0.2">
      <c r="A2544">
        <v>840097</v>
      </c>
      <c r="B2544" t="s">
        <v>4478</v>
      </c>
      <c r="C2544" t="s">
        <v>4226</v>
      </c>
      <c r="D2544" t="s">
        <v>416</v>
      </c>
      <c r="E2544" t="s">
        <v>417</v>
      </c>
      <c r="F2544" t="s">
        <v>85</v>
      </c>
      <c r="G2544" t="s">
        <v>128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C2544" s="180" t="str">
        <f t="shared" si="134"/>
        <v>840097-MNGRY-SM</v>
      </c>
      <c r="AD2544" s="181">
        <f>IF(B2544="NET","",IF(B2544="","",IFERROR(VLOOKUP(AC2544,EAN!$A:$B,2,FALSE),"MANGLER - MÅ OPPDATERE EAN-FANEN")))</f>
        <v>7048652715272</v>
      </c>
      <c r="AE2544" s="180">
        <f t="shared" si="132"/>
        <v>0</v>
      </c>
      <c r="AF2544" s="180">
        <f t="shared" si="133"/>
        <v>0</v>
      </c>
      <c r="AH2544" s="133" t="str">
        <f>IF(B2544="NET","",IFERROR(VLOOKUP(AD2544,'2) Order Form'!$W$9:$W$684,1,FALSE),"Ikke med I order form"))</f>
        <v>Ikke med I order form</v>
      </c>
    </row>
    <row r="2545" spans="1:34" x14ac:dyDescent="0.2">
      <c r="A2545">
        <v>840097</v>
      </c>
      <c r="B2545" t="s">
        <v>4478</v>
      </c>
      <c r="C2545" t="s">
        <v>4226</v>
      </c>
      <c r="D2545" t="s">
        <v>418</v>
      </c>
      <c r="E2545" t="s">
        <v>417</v>
      </c>
      <c r="F2545" t="s">
        <v>86</v>
      </c>
      <c r="G2545" t="s">
        <v>128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C2545" s="180" t="str">
        <f t="shared" si="134"/>
        <v>840097-MNGRY-ML</v>
      </c>
      <c r="AD2545" s="181">
        <f>IF(B2545="NET","",IF(B2545="","",IFERROR(VLOOKUP(AC2545,EAN!$A:$B,2,FALSE),"MANGLER - MÅ OPPDATERE EAN-FANEN")))</f>
        <v>7048652715265</v>
      </c>
      <c r="AE2545" s="180">
        <f t="shared" si="132"/>
        <v>0</v>
      </c>
      <c r="AF2545" s="180">
        <f t="shared" si="133"/>
        <v>0</v>
      </c>
      <c r="AH2545" s="133" t="str">
        <f>IF(B2545="NET","",IFERROR(VLOOKUP(AD2545,'2) Order Form'!$W$9:$W$684,1,FALSE),"Ikke med I order form"))</f>
        <v>Ikke med I order form</v>
      </c>
    </row>
    <row r="2546" spans="1:34" x14ac:dyDescent="0.2">
      <c r="A2546">
        <v>840097</v>
      </c>
      <c r="B2546" t="s">
        <v>4478</v>
      </c>
      <c r="C2546" t="s">
        <v>4226</v>
      </c>
      <c r="D2546" t="s">
        <v>419</v>
      </c>
      <c r="E2546" t="s">
        <v>417</v>
      </c>
      <c r="F2546" t="s">
        <v>87</v>
      </c>
      <c r="G2546" t="s">
        <v>128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C2546" s="180" t="str">
        <f t="shared" si="134"/>
        <v>840097-MNGRY-LXL</v>
      </c>
      <c r="AD2546" s="181">
        <f>IF(B2546="NET","",IF(B2546="","",IFERROR(VLOOKUP(AC2546,EAN!$A:$B,2,FALSE),"MANGLER - MÅ OPPDATERE EAN-FANEN")))</f>
        <v>7048652715258</v>
      </c>
      <c r="AE2546" s="180">
        <f t="shared" si="132"/>
        <v>0</v>
      </c>
      <c r="AF2546" s="180">
        <f t="shared" si="133"/>
        <v>0</v>
      </c>
      <c r="AH2546" s="133" t="str">
        <f>IF(B2546="NET","",IFERROR(VLOOKUP(AD2546,'2) Order Form'!$W$9:$W$684,1,FALSE),"Ikke med I order form"))</f>
        <v>Ikke med I order form</v>
      </c>
    </row>
    <row r="2547" spans="1:34" x14ac:dyDescent="0.2">
      <c r="A2547">
        <v>840097</v>
      </c>
      <c r="B2547" t="s">
        <v>4478</v>
      </c>
      <c r="C2547" t="s">
        <v>4226</v>
      </c>
      <c r="D2547" t="s">
        <v>2420</v>
      </c>
      <c r="E2547" t="s">
        <v>2421</v>
      </c>
      <c r="F2547" t="s">
        <v>85</v>
      </c>
      <c r="G2547" t="s">
        <v>128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C2547" s="180" t="str">
        <f t="shared" si="134"/>
        <v>840097-MOLME-SM</v>
      </c>
      <c r="AD2547" s="181">
        <f>IF(B2547="NET","",IF(B2547="","",IFERROR(VLOOKUP(AC2547,EAN!$A:$B,2,FALSE),"MANGLER - MÅ OPPDATERE EAN-FANEN")))</f>
        <v>7048652712592</v>
      </c>
      <c r="AE2547" s="180">
        <f t="shared" si="132"/>
        <v>0</v>
      </c>
      <c r="AF2547" s="180">
        <f t="shared" si="133"/>
        <v>0</v>
      </c>
      <c r="AH2547" s="133" t="str">
        <f>IF(B2547="NET","",IFERROR(VLOOKUP(AD2547,'2) Order Form'!$W$9:$W$684,1,FALSE),"Ikke med I order form"))</f>
        <v>Ikke med I order form</v>
      </c>
    </row>
    <row r="2548" spans="1:34" x14ac:dyDescent="0.2">
      <c r="A2548">
        <v>840097</v>
      </c>
      <c r="B2548" t="s">
        <v>4478</v>
      </c>
      <c r="C2548" t="s">
        <v>4226</v>
      </c>
      <c r="D2548" t="s">
        <v>2422</v>
      </c>
      <c r="E2548" t="s">
        <v>2421</v>
      </c>
      <c r="F2548" t="s">
        <v>86</v>
      </c>
      <c r="G2548" t="s">
        <v>128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C2548" s="180" t="str">
        <f t="shared" si="134"/>
        <v>840097-MOLME-ML</v>
      </c>
      <c r="AD2548" s="181">
        <f>IF(B2548="NET","",IF(B2548="","",IFERROR(VLOOKUP(AC2548,EAN!$A:$B,2,FALSE),"MANGLER - MÅ OPPDATERE EAN-FANEN")))</f>
        <v>7048652712585</v>
      </c>
      <c r="AE2548" s="180">
        <f t="shared" si="132"/>
        <v>0</v>
      </c>
      <c r="AF2548" s="180">
        <f t="shared" si="133"/>
        <v>0</v>
      </c>
      <c r="AH2548" s="133" t="str">
        <f>IF(B2548="NET","",IFERROR(VLOOKUP(AD2548,'2) Order Form'!$W$9:$W$684,1,FALSE),"Ikke med I order form"))</f>
        <v>Ikke med I order form</v>
      </c>
    </row>
    <row r="2549" spans="1:34" x14ac:dyDescent="0.2">
      <c r="A2549">
        <v>840097</v>
      </c>
      <c r="B2549" t="s">
        <v>4478</v>
      </c>
      <c r="C2549" t="s">
        <v>4226</v>
      </c>
      <c r="D2549" t="s">
        <v>2423</v>
      </c>
      <c r="E2549" t="s">
        <v>2421</v>
      </c>
      <c r="F2549" t="s">
        <v>87</v>
      </c>
      <c r="G2549" t="s">
        <v>128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C2549" s="180" t="str">
        <f t="shared" si="134"/>
        <v>840097-MOLME-LXL</v>
      </c>
      <c r="AD2549" s="181">
        <f>IF(B2549="NET","",IF(B2549="","",IFERROR(VLOOKUP(AC2549,EAN!$A:$B,2,FALSE),"MANGLER - MÅ OPPDATERE EAN-FANEN")))</f>
        <v>7048652712578</v>
      </c>
      <c r="AE2549" s="180">
        <f t="shared" si="132"/>
        <v>0</v>
      </c>
      <c r="AF2549" s="180">
        <f t="shared" si="133"/>
        <v>0</v>
      </c>
      <c r="AH2549" s="133" t="str">
        <f>IF(B2549="NET","",IFERROR(VLOOKUP(AD2549,'2) Order Form'!$W$9:$W$684,1,FALSE),"Ikke med I order form"))</f>
        <v>Ikke med I order form</v>
      </c>
    </row>
    <row r="2550" spans="1:34" x14ac:dyDescent="0.2">
      <c r="A2550">
        <v>840097</v>
      </c>
      <c r="B2550" t="s">
        <v>4478</v>
      </c>
      <c r="C2550" t="s">
        <v>4226</v>
      </c>
      <c r="D2550" t="s">
        <v>2546</v>
      </c>
      <c r="E2550" t="s">
        <v>2547</v>
      </c>
      <c r="F2550" t="s">
        <v>85</v>
      </c>
      <c r="G2550" t="s">
        <v>128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C2550" s="180" t="str">
        <f t="shared" si="134"/>
        <v>840097-NACAR-SM</v>
      </c>
      <c r="AD2550" s="181">
        <f>IF(B2550="NET","",IF(B2550="","",IFERROR(VLOOKUP(AC2550,EAN!$A:$B,2,FALSE),"MANGLER - MÅ OPPDATERE EAN-FANEN")))</f>
        <v>7048652712639</v>
      </c>
      <c r="AE2550" s="180">
        <f t="shared" si="132"/>
        <v>0</v>
      </c>
      <c r="AF2550" s="180">
        <f t="shared" si="133"/>
        <v>0</v>
      </c>
      <c r="AH2550" s="133" t="str">
        <f>IF(B2550="NET","",IFERROR(VLOOKUP(AD2550,'2) Order Form'!$W$9:$W$684,1,FALSE),"Ikke med I order form"))</f>
        <v>Ikke med I order form</v>
      </c>
    </row>
    <row r="2551" spans="1:34" x14ac:dyDescent="0.2">
      <c r="A2551">
        <v>840097</v>
      </c>
      <c r="B2551" t="s">
        <v>4478</v>
      </c>
      <c r="C2551" t="s">
        <v>4226</v>
      </c>
      <c r="D2551" t="s">
        <v>2548</v>
      </c>
      <c r="E2551" t="s">
        <v>2547</v>
      </c>
      <c r="F2551" t="s">
        <v>86</v>
      </c>
      <c r="G2551" t="s">
        <v>128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C2551" s="180" t="str">
        <f t="shared" si="134"/>
        <v>840097-NACAR-ML</v>
      </c>
      <c r="AD2551" s="181">
        <f>IF(B2551="NET","",IF(B2551="","",IFERROR(VLOOKUP(AC2551,EAN!$A:$B,2,FALSE),"MANGLER - MÅ OPPDATERE EAN-FANEN")))</f>
        <v>7048652712622</v>
      </c>
      <c r="AE2551" s="180">
        <f t="shared" si="132"/>
        <v>0</v>
      </c>
      <c r="AF2551" s="180">
        <f t="shared" si="133"/>
        <v>0</v>
      </c>
      <c r="AH2551" s="133" t="str">
        <f>IF(B2551="NET","",IFERROR(VLOOKUP(AD2551,'2) Order Form'!$W$9:$W$684,1,FALSE),"Ikke med I order form"))</f>
        <v>Ikke med I order form</v>
      </c>
    </row>
    <row r="2552" spans="1:34" x14ac:dyDescent="0.2">
      <c r="A2552">
        <v>840097</v>
      </c>
      <c r="B2552" t="s">
        <v>4478</v>
      </c>
      <c r="C2552" t="s">
        <v>4226</v>
      </c>
      <c r="D2552" t="s">
        <v>2549</v>
      </c>
      <c r="E2552" t="s">
        <v>2547</v>
      </c>
      <c r="F2552" t="s">
        <v>87</v>
      </c>
      <c r="G2552" t="s">
        <v>128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C2552" s="180" t="str">
        <f t="shared" si="134"/>
        <v>840097-NACAR-LXL</v>
      </c>
      <c r="AD2552" s="181">
        <f>IF(B2552="NET","",IF(B2552="","",IFERROR(VLOOKUP(AC2552,EAN!$A:$B,2,FALSE),"MANGLER - MÅ OPPDATERE EAN-FANEN")))</f>
        <v>7048652712615</v>
      </c>
      <c r="AE2552" s="180">
        <f t="shared" si="132"/>
        <v>0</v>
      </c>
      <c r="AF2552" s="180">
        <f t="shared" si="133"/>
        <v>0</v>
      </c>
      <c r="AH2552" s="133" t="str">
        <f>IF(B2552="NET","",IFERROR(VLOOKUP(AD2552,'2) Order Form'!$W$9:$W$684,1,FALSE),"Ikke med I order form"))</f>
        <v>Ikke med I order form</v>
      </c>
    </row>
    <row r="2553" spans="1:34" x14ac:dyDescent="0.2">
      <c r="A2553" s="155">
        <v>840098</v>
      </c>
      <c r="B2553" t="s">
        <v>292</v>
      </c>
      <c r="H2553" s="155">
        <v>202137</v>
      </c>
      <c r="I2553" s="155">
        <v>202137</v>
      </c>
      <c r="J2553" s="155">
        <v>202137</v>
      </c>
      <c r="K2553" s="155">
        <v>202137</v>
      </c>
      <c r="L2553" s="155">
        <v>202137</v>
      </c>
      <c r="M2553" s="155">
        <v>202137</v>
      </c>
      <c r="N2553" s="155">
        <v>202137</v>
      </c>
      <c r="O2553" s="155">
        <v>202137</v>
      </c>
      <c r="P2553" s="155">
        <v>202137</v>
      </c>
      <c r="Q2553" s="155">
        <v>202137</v>
      </c>
      <c r="R2553" s="155">
        <v>202137</v>
      </c>
      <c r="S2553" s="155">
        <v>202137</v>
      </c>
      <c r="T2553" s="155">
        <v>202137</v>
      </c>
      <c r="U2553" s="155">
        <v>202137</v>
      </c>
      <c r="V2553" s="155">
        <v>202137</v>
      </c>
      <c r="W2553" s="155">
        <v>202137</v>
      </c>
      <c r="X2553" s="155">
        <v>202137</v>
      </c>
      <c r="Y2553" s="155">
        <v>202137</v>
      </c>
      <c r="Z2553" s="155">
        <v>202137</v>
      </c>
      <c r="AA2553" s="155">
        <v>202137</v>
      </c>
      <c r="AC2553" s="180" t="str">
        <f t="shared" si="134"/>
        <v>840098-</v>
      </c>
      <c r="AD2553" s="181" t="str">
        <f>IF(B2553="NET","",IF(B2553="","",IFERROR(VLOOKUP(AC2553,EAN!$A:$B,2,FALSE),"MANGLER - MÅ OPPDATERE EAN-FANEN")))</f>
        <v/>
      </c>
      <c r="AE2553" s="180">
        <f t="shared" si="132"/>
        <v>202137</v>
      </c>
      <c r="AF2553" s="180">
        <f t="shared" si="133"/>
        <v>202137</v>
      </c>
      <c r="AH2553" s="133" t="str">
        <f>IF(B2553="NET","",IFERROR(VLOOKUP(AD2553,'2) Order Form'!$W$9:$W$684,1,FALSE),"Ikke med I order form"))</f>
        <v/>
      </c>
    </row>
    <row r="2554" spans="1:34" x14ac:dyDescent="0.2">
      <c r="A2554">
        <v>840098</v>
      </c>
      <c r="B2554" t="s">
        <v>4479</v>
      </c>
      <c r="C2554" t="s">
        <v>4226</v>
      </c>
      <c r="D2554" t="s">
        <v>300</v>
      </c>
      <c r="E2554" t="s">
        <v>285</v>
      </c>
      <c r="F2554" t="s">
        <v>85</v>
      </c>
      <c r="G2554" t="s">
        <v>128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C2554" s="180" t="str">
        <f t="shared" si="134"/>
        <v>840098-GSWHT-SM</v>
      </c>
      <c r="AD2554" s="181">
        <f>IF(B2554="NET","",IF(B2554="","",IFERROR(VLOOKUP(AC2554,EAN!$A:$B,2,FALSE),"MANGLER - MÅ OPPDATERE EAN-FANEN")))</f>
        <v>7048652715333</v>
      </c>
      <c r="AE2554" s="180">
        <f t="shared" si="132"/>
        <v>0</v>
      </c>
      <c r="AF2554" s="180">
        <f t="shared" si="133"/>
        <v>0</v>
      </c>
      <c r="AH2554" s="133" t="str">
        <f>IF(B2554="NET","",IFERROR(VLOOKUP(AD2554,'2) Order Form'!$W$9:$W$684,1,FALSE),"Ikke med I order form"))</f>
        <v>Ikke med I order form</v>
      </c>
    </row>
    <row r="2555" spans="1:34" x14ac:dyDescent="0.2">
      <c r="A2555">
        <v>840098</v>
      </c>
      <c r="B2555" t="s">
        <v>4479</v>
      </c>
      <c r="C2555" t="s">
        <v>4226</v>
      </c>
      <c r="D2555" t="s">
        <v>301</v>
      </c>
      <c r="E2555" t="s">
        <v>285</v>
      </c>
      <c r="F2555" t="s">
        <v>86</v>
      </c>
      <c r="G2555" t="s">
        <v>128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C2555" s="180" t="str">
        <f t="shared" si="134"/>
        <v>840098-GSWHT-ML</v>
      </c>
      <c r="AD2555" s="181">
        <f>IF(B2555="NET","",IF(B2555="","",IFERROR(VLOOKUP(AC2555,EAN!$A:$B,2,FALSE),"MANGLER - MÅ OPPDATERE EAN-FANEN")))</f>
        <v>7048652715326</v>
      </c>
      <c r="AE2555" s="180">
        <f t="shared" si="132"/>
        <v>0</v>
      </c>
      <c r="AF2555" s="180">
        <f t="shared" si="133"/>
        <v>0</v>
      </c>
      <c r="AH2555" s="133" t="str">
        <f>IF(B2555="NET","",IFERROR(VLOOKUP(AD2555,'2) Order Form'!$W$9:$W$684,1,FALSE),"Ikke med I order form"))</f>
        <v>Ikke med I order form</v>
      </c>
    </row>
    <row r="2556" spans="1:34" x14ac:dyDescent="0.2">
      <c r="A2556">
        <v>840098</v>
      </c>
      <c r="B2556" t="s">
        <v>4479</v>
      </c>
      <c r="C2556" t="s">
        <v>4226</v>
      </c>
      <c r="D2556" t="s">
        <v>302</v>
      </c>
      <c r="E2556" t="s">
        <v>285</v>
      </c>
      <c r="F2556" t="s">
        <v>87</v>
      </c>
      <c r="G2556" t="s">
        <v>128</v>
      </c>
      <c r="H2556">
        <v>-1</v>
      </c>
      <c r="I2556">
        <v>-1</v>
      </c>
      <c r="J2556">
        <v>-1</v>
      </c>
      <c r="K2556">
        <v>-1</v>
      </c>
      <c r="L2556">
        <v>-1</v>
      </c>
      <c r="M2556">
        <v>-1</v>
      </c>
      <c r="N2556">
        <v>-1</v>
      </c>
      <c r="O2556">
        <v>-1</v>
      </c>
      <c r="P2556">
        <v>-1</v>
      </c>
      <c r="Q2556">
        <v>-1</v>
      </c>
      <c r="R2556">
        <v>-1</v>
      </c>
      <c r="S2556">
        <v>-1</v>
      </c>
      <c r="T2556">
        <v>-1</v>
      </c>
      <c r="U2556">
        <v>-1</v>
      </c>
      <c r="V2556">
        <v>-1</v>
      </c>
      <c r="W2556">
        <v>-1</v>
      </c>
      <c r="X2556">
        <v>-1</v>
      </c>
      <c r="Y2556">
        <v>-1</v>
      </c>
      <c r="Z2556">
        <v>-1</v>
      </c>
      <c r="AA2556">
        <v>-1</v>
      </c>
      <c r="AC2556" s="180" t="str">
        <f t="shared" si="134"/>
        <v>840098-GSWHT-LXL</v>
      </c>
      <c r="AD2556" s="181">
        <f>IF(B2556="NET","",IF(B2556="","",IFERROR(VLOOKUP(AC2556,EAN!$A:$B,2,FALSE),"MANGLER - MÅ OPPDATERE EAN-FANEN")))</f>
        <v>7048652715319</v>
      </c>
      <c r="AE2556" s="180">
        <f t="shared" si="132"/>
        <v>-1</v>
      </c>
      <c r="AF2556" s="180">
        <f t="shared" si="133"/>
        <v>-1</v>
      </c>
      <c r="AH2556" s="133" t="str">
        <f>IF(B2556="NET","",IFERROR(VLOOKUP(AD2556,'2) Order Form'!$W$9:$W$684,1,FALSE),"Ikke med I order form"))</f>
        <v>Ikke med I order form</v>
      </c>
    </row>
    <row r="2557" spans="1:34" x14ac:dyDescent="0.2">
      <c r="A2557" s="155">
        <v>840099</v>
      </c>
      <c r="B2557" t="s">
        <v>292</v>
      </c>
      <c r="H2557" s="155">
        <v>202137</v>
      </c>
      <c r="I2557" s="155">
        <v>202137</v>
      </c>
      <c r="J2557" s="155">
        <v>202137</v>
      </c>
      <c r="K2557" s="155">
        <v>202137</v>
      </c>
      <c r="L2557" s="155">
        <v>202137</v>
      </c>
      <c r="M2557" s="155">
        <v>202137</v>
      </c>
      <c r="N2557" s="155">
        <v>202137</v>
      </c>
      <c r="O2557" s="155">
        <v>202137</v>
      </c>
      <c r="P2557" s="155">
        <v>202137</v>
      </c>
      <c r="Q2557" s="155">
        <v>202137</v>
      </c>
      <c r="R2557" s="155">
        <v>202137</v>
      </c>
      <c r="S2557" s="155">
        <v>202137</v>
      </c>
      <c r="T2557" s="155">
        <v>202137</v>
      </c>
      <c r="U2557" s="155">
        <v>202137</v>
      </c>
      <c r="V2557" s="155">
        <v>202137</v>
      </c>
      <c r="W2557" s="155">
        <v>202137</v>
      </c>
      <c r="X2557" s="155">
        <v>202137</v>
      </c>
      <c r="Y2557" s="155">
        <v>202137</v>
      </c>
      <c r="Z2557" s="155">
        <v>202137</v>
      </c>
      <c r="AA2557" s="155">
        <v>202137</v>
      </c>
      <c r="AC2557" s="180" t="str">
        <f t="shared" si="134"/>
        <v>840099-</v>
      </c>
      <c r="AD2557" s="181" t="str">
        <f>IF(B2557="NET","",IF(B2557="","",IFERROR(VLOOKUP(AC2557,EAN!$A:$B,2,FALSE),"MANGLER - MÅ OPPDATERE EAN-FANEN")))</f>
        <v/>
      </c>
      <c r="AE2557" s="180">
        <f t="shared" si="132"/>
        <v>202137</v>
      </c>
      <c r="AF2557" s="180">
        <f t="shared" si="133"/>
        <v>202137</v>
      </c>
      <c r="AH2557" s="133" t="str">
        <f>IF(B2557="NET","",IFERROR(VLOOKUP(AD2557,'2) Order Form'!$W$9:$W$684,1,FALSE),"Ikke med I order form"))</f>
        <v/>
      </c>
    </row>
    <row r="2558" spans="1:34" x14ac:dyDescent="0.2">
      <c r="A2558" s="155">
        <v>840100</v>
      </c>
      <c r="B2558" t="s">
        <v>292</v>
      </c>
      <c r="H2558" s="155">
        <v>202137</v>
      </c>
      <c r="I2558" s="155">
        <v>202137</v>
      </c>
      <c r="J2558" s="155">
        <v>202137</v>
      </c>
      <c r="K2558" s="155">
        <v>202137</v>
      </c>
      <c r="L2558" s="155">
        <v>202137</v>
      </c>
      <c r="M2558" s="155">
        <v>202137</v>
      </c>
      <c r="N2558" s="155">
        <v>202137</v>
      </c>
      <c r="O2558" s="155">
        <v>202137</v>
      </c>
      <c r="P2558" s="155">
        <v>202137</v>
      </c>
      <c r="Q2558" s="155">
        <v>202137</v>
      </c>
      <c r="R2558" s="155">
        <v>202137</v>
      </c>
      <c r="S2558" s="155">
        <v>202137</v>
      </c>
      <c r="T2558" s="155">
        <v>202137</v>
      </c>
      <c r="U2558" s="155">
        <v>202137</v>
      </c>
      <c r="V2558" s="155">
        <v>202137</v>
      </c>
      <c r="W2558" s="155">
        <v>202137</v>
      </c>
      <c r="X2558" s="155">
        <v>202137</v>
      </c>
      <c r="Y2558" s="155">
        <v>202137</v>
      </c>
      <c r="Z2558" s="155">
        <v>202137</v>
      </c>
      <c r="AA2558" s="155">
        <v>202137</v>
      </c>
      <c r="AC2558" s="180" t="str">
        <f t="shared" si="134"/>
        <v>840100-</v>
      </c>
      <c r="AD2558" s="181" t="str">
        <f>IF(B2558="NET","",IF(B2558="","",IFERROR(VLOOKUP(AC2558,EAN!$A:$B,2,FALSE),"MANGLER - MÅ OPPDATERE EAN-FANEN")))</f>
        <v/>
      </c>
      <c r="AE2558" s="180">
        <f t="shared" si="132"/>
        <v>202137</v>
      </c>
      <c r="AF2558" s="180">
        <f t="shared" si="133"/>
        <v>202137</v>
      </c>
      <c r="AH2558" s="133" t="str">
        <f>IF(B2558="NET","",IFERROR(VLOOKUP(AD2558,'2) Order Form'!$W$9:$W$684,1,FALSE),"Ikke med I order form"))</f>
        <v/>
      </c>
    </row>
    <row r="2559" spans="1:34" x14ac:dyDescent="0.2">
      <c r="A2559">
        <v>840100</v>
      </c>
      <c r="B2559" t="s">
        <v>4512</v>
      </c>
      <c r="C2559" t="s">
        <v>4226</v>
      </c>
      <c r="D2559" t="s">
        <v>4480</v>
      </c>
      <c r="E2559" t="s">
        <v>4481</v>
      </c>
      <c r="F2559" t="s">
        <v>85</v>
      </c>
      <c r="G2559" t="s">
        <v>128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C2559" s="180" t="str">
        <f t="shared" si="134"/>
        <v>840100-JT001-SM</v>
      </c>
      <c r="AD2559" s="181" t="str">
        <f>IF(B2559="NET","",IF(B2559="","",IFERROR(VLOOKUP(AC2559,EAN!$A:$B,2,FALSE),"MANGLER - MÅ OPPDATERE EAN-FANEN")))</f>
        <v>MANGLER - MÅ OPPDATERE EAN-FANEN</v>
      </c>
      <c r="AE2559" s="180">
        <f t="shared" si="132"/>
        <v>0</v>
      </c>
      <c r="AF2559" s="180">
        <f t="shared" si="133"/>
        <v>0</v>
      </c>
      <c r="AH2559" s="133" t="str">
        <f>IF(B2559="NET","",IFERROR(VLOOKUP(AD2559,'2) Order Form'!$W$9:$W$684,1,FALSE),"Ikke med I order form"))</f>
        <v>Ikke med I order form</v>
      </c>
    </row>
    <row r="2560" spans="1:34" x14ac:dyDescent="0.2">
      <c r="A2560">
        <v>840100</v>
      </c>
      <c r="B2560" t="s">
        <v>4512</v>
      </c>
      <c r="C2560" t="s">
        <v>4226</v>
      </c>
      <c r="D2560" t="s">
        <v>4482</v>
      </c>
      <c r="E2560" t="s">
        <v>4481</v>
      </c>
      <c r="F2560" t="s">
        <v>86</v>
      </c>
      <c r="G2560" t="s">
        <v>128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C2560" s="180" t="str">
        <f t="shared" si="134"/>
        <v>840100-JT001-ML</v>
      </c>
      <c r="AD2560" s="181" t="str">
        <f>IF(B2560="NET","",IF(B2560="","",IFERROR(VLOOKUP(AC2560,EAN!$A:$B,2,FALSE),"MANGLER - MÅ OPPDATERE EAN-FANEN")))</f>
        <v>MANGLER - MÅ OPPDATERE EAN-FANEN</v>
      </c>
      <c r="AE2560" s="180">
        <f t="shared" si="132"/>
        <v>0</v>
      </c>
      <c r="AF2560" s="180">
        <f t="shared" si="133"/>
        <v>0</v>
      </c>
      <c r="AH2560" s="133" t="str">
        <f>IF(B2560="NET","",IFERROR(VLOOKUP(AD2560,'2) Order Form'!$W$9:$W$684,1,FALSE),"Ikke med I order form"))</f>
        <v>Ikke med I order form</v>
      </c>
    </row>
    <row r="2561" spans="1:34" x14ac:dyDescent="0.2">
      <c r="A2561">
        <v>840100</v>
      </c>
      <c r="B2561" t="s">
        <v>4512</v>
      </c>
      <c r="C2561" t="s">
        <v>4226</v>
      </c>
      <c r="D2561" t="s">
        <v>4483</v>
      </c>
      <c r="E2561" t="s">
        <v>4481</v>
      </c>
      <c r="F2561" t="s">
        <v>87</v>
      </c>
      <c r="G2561" t="s">
        <v>128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C2561" s="180" t="str">
        <f t="shared" si="134"/>
        <v>840100-JT001-LXL</v>
      </c>
      <c r="AD2561" s="181" t="str">
        <f>IF(B2561="NET","",IF(B2561="","",IFERROR(VLOOKUP(AC2561,EAN!$A:$B,2,FALSE),"MANGLER - MÅ OPPDATERE EAN-FANEN")))</f>
        <v>MANGLER - MÅ OPPDATERE EAN-FANEN</v>
      </c>
      <c r="AE2561" s="180">
        <f t="shared" si="132"/>
        <v>0</v>
      </c>
      <c r="AF2561" s="180">
        <f t="shared" si="133"/>
        <v>0</v>
      </c>
      <c r="AH2561" s="133" t="str">
        <f>IF(B2561="NET","",IFERROR(VLOOKUP(AD2561,'2) Order Form'!$W$9:$W$684,1,FALSE),"Ikke med I order form"))</f>
        <v>Ikke med I order form</v>
      </c>
    </row>
    <row r="2562" spans="1:34" x14ac:dyDescent="0.2">
      <c r="A2562" s="155">
        <v>840101</v>
      </c>
      <c r="B2562" t="s">
        <v>292</v>
      </c>
      <c r="H2562" s="155">
        <v>202137</v>
      </c>
      <c r="I2562" s="155">
        <v>202137</v>
      </c>
      <c r="J2562" s="155">
        <v>202137</v>
      </c>
      <c r="K2562" s="155">
        <v>202137</v>
      </c>
      <c r="L2562" s="155">
        <v>202137</v>
      </c>
      <c r="M2562" s="155">
        <v>202137</v>
      </c>
      <c r="N2562" s="155">
        <v>202137</v>
      </c>
      <c r="O2562" s="155">
        <v>202137</v>
      </c>
      <c r="P2562" s="155">
        <v>202137</v>
      </c>
      <c r="Q2562" s="155">
        <v>202137</v>
      </c>
      <c r="R2562" s="155">
        <v>202137</v>
      </c>
      <c r="S2562" s="155">
        <v>202137</v>
      </c>
      <c r="T2562" s="155">
        <v>202137</v>
      </c>
      <c r="U2562" s="155">
        <v>202137</v>
      </c>
      <c r="V2562" s="155">
        <v>202137</v>
      </c>
      <c r="W2562" s="155">
        <v>202137</v>
      </c>
      <c r="X2562" s="155">
        <v>202137</v>
      </c>
      <c r="Y2562" s="155">
        <v>202137</v>
      </c>
      <c r="Z2562" s="155">
        <v>202137</v>
      </c>
      <c r="AA2562" s="155">
        <v>202137</v>
      </c>
      <c r="AC2562" s="180" t="str">
        <f t="shared" si="134"/>
        <v>840101-</v>
      </c>
      <c r="AD2562" s="181" t="str">
        <f>IF(B2562="NET","",IF(B2562="","",IFERROR(VLOOKUP(AC2562,EAN!$A:$B,2,FALSE),"MANGLER - MÅ OPPDATERE EAN-FANEN")))</f>
        <v/>
      </c>
      <c r="AE2562" s="180">
        <f t="shared" si="132"/>
        <v>202137</v>
      </c>
      <c r="AF2562" s="180">
        <f t="shared" si="133"/>
        <v>202137</v>
      </c>
      <c r="AH2562" s="133" t="str">
        <f>IF(B2562="NET","",IFERROR(VLOOKUP(AD2562,'2) Order Form'!$W$9:$W$684,1,FALSE),"Ikke med I order form"))</f>
        <v/>
      </c>
    </row>
    <row r="2563" spans="1:34" x14ac:dyDescent="0.2">
      <c r="A2563">
        <v>840101</v>
      </c>
      <c r="B2563" t="s">
        <v>4513</v>
      </c>
      <c r="C2563" t="s">
        <v>4226</v>
      </c>
      <c r="D2563" t="s">
        <v>2485</v>
      </c>
      <c r="E2563" t="s">
        <v>2486</v>
      </c>
      <c r="F2563" t="s">
        <v>85</v>
      </c>
      <c r="G2563" t="s">
        <v>128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C2563" s="180" t="str">
        <f t="shared" si="134"/>
        <v>840101-SNWHT-SM</v>
      </c>
      <c r="AD2563" s="181" t="str">
        <f>IF(B2563="NET","",IF(B2563="","",IFERROR(VLOOKUP(AC2563,EAN!$A:$B,2,FALSE),"MANGLER - MÅ OPPDATERE EAN-FANEN")))</f>
        <v>MANGLER - MÅ OPPDATERE EAN-FANEN</v>
      </c>
      <c r="AE2563" s="180">
        <f t="shared" si="132"/>
        <v>0</v>
      </c>
      <c r="AF2563" s="180">
        <f t="shared" si="133"/>
        <v>0</v>
      </c>
      <c r="AH2563" s="133" t="str">
        <f>IF(B2563="NET","",IFERROR(VLOOKUP(AD2563,'2) Order Form'!$W$9:$W$684,1,FALSE),"Ikke med I order form"))</f>
        <v>Ikke med I order form</v>
      </c>
    </row>
    <row r="2564" spans="1:34" x14ac:dyDescent="0.2">
      <c r="A2564">
        <v>840101</v>
      </c>
      <c r="B2564" t="s">
        <v>4513</v>
      </c>
      <c r="C2564" t="s">
        <v>4226</v>
      </c>
      <c r="D2564" t="s">
        <v>2487</v>
      </c>
      <c r="E2564" t="s">
        <v>2486</v>
      </c>
      <c r="F2564" t="s">
        <v>86</v>
      </c>
      <c r="G2564" t="s">
        <v>128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C2564" s="180" t="str">
        <f t="shared" si="134"/>
        <v>840101-SNWHT-ML</v>
      </c>
      <c r="AD2564" s="181" t="str">
        <f>IF(B2564="NET","",IF(B2564="","",IFERROR(VLOOKUP(AC2564,EAN!$A:$B,2,FALSE),"MANGLER - MÅ OPPDATERE EAN-FANEN")))</f>
        <v>MANGLER - MÅ OPPDATERE EAN-FANEN</v>
      </c>
      <c r="AE2564" s="180">
        <f t="shared" si="132"/>
        <v>0</v>
      </c>
      <c r="AF2564" s="180">
        <f t="shared" si="133"/>
        <v>0</v>
      </c>
      <c r="AH2564" s="133" t="str">
        <f>IF(B2564="NET","",IFERROR(VLOOKUP(AD2564,'2) Order Form'!$W$9:$W$684,1,FALSE),"Ikke med I order form"))</f>
        <v>Ikke med I order form</v>
      </c>
    </row>
    <row r="2565" spans="1:34" x14ac:dyDescent="0.2">
      <c r="A2565">
        <v>840101</v>
      </c>
      <c r="B2565" t="s">
        <v>4513</v>
      </c>
      <c r="C2565" t="s">
        <v>4226</v>
      </c>
      <c r="D2565" t="s">
        <v>2488</v>
      </c>
      <c r="E2565" t="s">
        <v>2486</v>
      </c>
      <c r="F2565" t="s">
        <v>87</v>
      </c>
      <c r="G2565" t="s">
        <v>128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C2565" s="180" t="str">
        <f t="shared" si="134"/>
        <v>840101-SNWHT-LXL</v>
      </c>
      <c r="AD2565" s="181" t="str">
        <f>IF(B2565="NET","",IF(B2565="","",IFERROR(VLOOKUP(AC2565,EAN!$A:$B,2,FALSE),"MANGLER - MÅ OPPDATERE EAN-FANEN")))</f>
        <v>MANGLER - MÅ OPPDATERE EAN-FANEN</v>
      </c>
      <c r="AE2565" s="180">
        <f t="shared" si="132"/>
        <v>0</v>
      </c>
      <c r="AF2565" s="180">
        <f t="shared" si="133"/>
        <v>0</v>
      </c>
      <c r="AH2565" s="133" t="str">
        <f>IF(B2565="NET","",IFERROR(VLOOKUP(AD2565,'2) Order Form'!$W$9:$W$684,1,FALSE),"Ikke med I order form"))</f>
        <v>Ikke med I order form</v>
      </c>
    </row>
    <row r="2566" spans="1:34" x14ac:dyDescent="0.2">
      <c r="A2566" s="155">
        <v>845065</v>
      </c>
      <c r="B2566" t="s">
        <v>292</v>
      </c>
      <c r="H2566" s="155">
        <v>202137</v>
      </c>
      <c r="I2566" s="155">
        <v>202137</v>
      </c>
      <c r="J2566" s="155">
        <v>202137</v>
      </c>
      <c r="K2566" s="155">
        <v>202137</v>
      </c>
      <c r="L2566" s="155">
        <v>202137</v>
      </c>
      <c r="M2566" s="155">
        <v>202137</v>
      </c>
      <c r="N2566" s="155">
        <v>202137</v>
      </c>
      <c r="O2566" s="155">
        <v>202137</v>
      </c>
      <c r="P2566" s="155">
        <v>202137</v>
      </c>
      <c r="Q2566" s="155">
        <v>202137</v>
      </c>
      <c r="R2566" s="155">
        <v>202137</v>
      </c>
      <c r="S2566" s="155">
        <v>202137</v>
      </c>
      <c r="T2566" s="155">
        <v>202137</v>
      </c>
      <c r="U2566" s="155">
        <v>202137</v>
      </c>
      <c r="V2566" s="155">
        <v>202137</v>
      </c>
      <c r="W2566" s="155">
        <v>202137</v>
      </c>
      <c r="X2566" s="155">
        <v>202137</v>
      </c>
      <c r="Y2566" s="155">
        <v>202137</v>
      </c>
      <c r="Z2566" s="155">
        <v>202137</v>
      </c>
      <c r="AA2566" s="155">
        <v>202137</v>
      </c>
      <c r="AC2566" s="180" t="str">
        <f t="shared" si="134"/>
        <v>845065-</v>
      </c>
      <c r="AD2566" s="181" t="str">
        <f>IF(B2566="NET","",IF(B2566="","",IFERROR(VLOOKUP(AC2566,EAN!$A:$B,2,FALSE),"MANGLER - MÅ OPPDATERE EAN-FANEN")))</f>
        <v/>
      </c>
      <c r="AE2566" s="180">
        <f t="shared" ref="AE2566:AE2629" si="135">H2566</f>
        <v>202137</v>
      </c>
      <c r="AF2566" s="180">
        <f t="shared" ref="AF2566:AF2629" si="136">AA2566</f>
        <v>202137</v>
      </c>
      <c r="AH2566" s="133" t="str">
        <f>IF(B2566="NET","",IFERROR(VLOOKUP(AD2566,'2) Order Form'!$W$9:$W$684,1,FALSE),"Ikke med I order form"))</f>
        <v/>
      </c>
    </row>
    <row r="2567" spans="1:34" x14ac:dyDescent="0.2">
      <c r="A2567">
        <v>845065</v>
      </c>
      <c r="B2567" t="s">
        <v>4484</v>
      </c>
      <c r="C2567" t="s">
        <v>4226</v>
      </c>
      <c r="D2567" t="s">
        <v>2649</v>
      </c>
      <c r="E2567" t="s">
        <v>2650</v>
      </c>
      <c r="F2567" t="s">
        <v>85</v>
      </c>
      <c r="G2567" t="s">
        <v>128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C2567" s="180" t="str">
        <f t="shared" si="134"/>
        <v>845065-BGRRG-SM</v>
      </c>
      <c r="AD2567" s="181" t="str">
        <f>IF(B2567="NET","",IF(B2567="","",IFERROR(VLOOKUP(AC2567,EAN!$A:$B,2,FALSE),"MANGLER - MÅ OPPDATERE EAN-FANEN")))</f>
        <v>MANGLER - MÅ OPPDATERE EAN-FANEN</v>
      </c>
      <c r="AE2567" s="180">
        <f t="shared" si="135"/>
        <v>0</v>
      </c>
      <c r="AF2567" s="180">
        <f t="shared" si="136"/>
        <v>0</v>
      </c>
      <c r="AH2567" s="133" t="str">
        <f>IF(B2567="NET","",IFERROR(VLOOKUP(AD2567,'2) Order Form'!$W$9:$W$684,1,FALSE),"Ikke med I order form"))</f>
        <v>Ikke med I order form</v>
      </c>
    </row>
    <row r="2568" spans="1:34" x14ac:dyDescent="0.2">
      <c r="A2568">
        <v>845065</v>
      </c>
      <c r="B2568" t="s">
        <v>4484</v>
      </c>
      <c r="C2568" t="s">
        <v>4226</v>
      </c>
      <c r="D2568" t="s">
        <v>2651</v>
      </c>
      <c r="E2568" t="s">
        <v>2650</v>
      </c>
      <c r="F2568" t="s">
        <v>86</v>
      </c>
      <c r="G2568" t="s">
        <v>128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C2568" s="180" t="str">
        <f t="shared" si="134"/>
        <v>845065-BGRRG-ML</v>
      </c>
      <c r="AD2568" s="181" t="str">
        <f>IF(B2568="NET","",IF(B2568="","",IFERROR(VLOOKUP(AC2568,EAN!$A:$B,2,FALSE),"MANGLER - MÅ OPPDATERE EAN-FANEN")))</f>
        <v>MANGLER - MÅ OPPDATERE EAN-FANEN</v>
      </c>
      <c r="AE2568" s="180">
        <f t="shared" si="135"/>
        <v>0</v>
      </c>
      <c r="AF2568" s="180">
        <f t="shared" si="136"/>
        <v>0</v>
      </c>
      <c r="AH2568" s="133" t="str">
        <f>IF(B2568="NET","",IFERROR(VLOOKUP(AD2568,'2) Order Form'!$W$9:$W$684,1,FALSE),"Ikke med I order form"))</f>
        <v>Ikke med I order form</v>
      </c>
    </row>
    <row r="2569" spans="1:34" x14ac:dyDescent="0.2">
      <c r="A2569">
        <v>845065</v>
      </c>
      <c r="B2569" t="s">
        <v>4484</v>
      </c>
      <c r="C2569" t="s">
        <v>4226</v>
      </c>
      <c r="D2569" t="s">
        <v>2652</v>
      </c>
      <c r="E2569" t="s">
        <v>2650</v>
      </c>
      <c r="F2569" t="s">
        <v>87</v>
      </c>
      <c r="G2569" t="s">
        <v>128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C2569" s="180" t="str">
        <f t="shared" si="134"/>
        <v>845065-BGRRG-LXL</v>
      </c>
      <c r="AD2569" s="181" t="str">
        <f>IF(B2569="NET","",IF(B2569="","",IFERROR(VLOOKUP(AC2569,EAN!$A:$B,2,FALSE),"MANGLER - MÅ OPPDATERE EAN-FANEN")))</f>
        <v>MANGLER - MÅ OPPDATERE EAN-FANEN</v>
      </c>
      <c r="AE2569" s="180">
        <f t="shared" si="135"/>
        <v>0</v>
      </c>
      <c r="AF2569" s="180">
        <f t="shared" si="136"/>
        <v>0</v>
      </c>
      <c r="AH2569" s="133" t="str">
        <f>IF(B2569="NET","",IFERROR(VLOOKUP(AD2569,'2) Order Form'!$W$9:$W$684,1,FALSE),"Ikke med I order form"))</f>
        <v>Ikke med I order form</v>
      </c>
    </row>
    <row r="2570" spans="1:34" x14ac:dyDescent="0.2">
      <c r="A2570">
        <v>845065</v>
      </c>
      <c r="B2570" t="s">
        <v>4484</v>
      </c>
      <c r="C2570" t="s">
        <v>4226</v>
      </c>
      <c r="D2570" t="s">
        <v>4342</v>
      </c>
      <c r="E2570" t="s">
        <v>4235</v>
      </c>
      <c r="F2570" t="s">
        <v>85</v>
      </c>
      <c r="G2570" t="s">
        <v>128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C2570" s="180" t="str">
        <f t="shared" si="134"/>
        <v>845065-BRWHT-SM</v>
      </c>
      <c r="AD2570" s="181" t="str">
        <f>IF(B2570="NET","",IF(B2570="","",IFERROR(VLOOKUP(AC2570,EAN!$A:$B,2,FALSE),"MANGLER - MÅ OPPDATERE EAN-FANEN")))</f>
        <v>MANGLER - MÅ OPPDATERE EAN-FANEN</v>
      </c>
      <c r="AE2570" s="180">
        <f t="shared" si="135"/>
        <v>0</v>
      </c>
      <c r="AF2570" s="180">
        <f t="shared" si="136"/>
        <v>0</v>
      </c>
      <c r="AH2570" s="133" t="str">
        <f>IF(B2570="NET","",IFERROR(VLOOKUP(AD2570,'2) Order Form'!$W$9:$W$684,1,FALSE),"Ikke med I order form"))</f>
        <v>Ikke med I order form</v>
      </c>
    </row>
    <row r="2571" spans="1:34" x14ac:dyDescent="0.2">
      <c r="A2571">
        <v>845065</v>
      </c>
      <c r="B2571" t="s">
        <v>4484</v>
      </c>
      <c r="C2571" t="s">
        <v>4226</v>
      </c>
      <c r="D2571" t="s">
        <v>4343</v>
      </c>
      <c r="E2571" t="s">
        <v>4235</v>
      </c>
      <c r="F2571" t="s">
        <v>86</v>
      </c>
      <c r="G2571" t="s">
        <v>128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C2571" s="180" t="str">
        <f t="shared" si="134"/>
        <v>845065-BRWHT-ML</v>
      </c>
      <c r="AD2571" s="181" t="str">
        <f>IF(B2571="NET","",IF(B2571="","",IFERROR(VLOOKUP(AC2571,EAN!$A:$B,2,FALSE),"MANGLER - MÅ OPPDATERE EAN-FANEN")))</f>
        <v>MANGLER - MÅ OPPDATERE EAN-FANEN</v>
      </c>
      <c r="AE2571" s="180">
        <f t="shared" si="135"/>
        <v>0</v>
      </c>
      <c r="AF2571" s="180">
        <f t="shared" si="136"/>
        <v>0</v>
      </c>
      <c r="AH2571" s="133" t="str">
        <f>IF(B2571="NET","",IFERROR(VLOOKUP(AD2571,'2) Order Form'!$W$9:$W$684,1,FALSE),"Ikke med I order form"))</f>
        <v>Ikke med I order form</v>
      </c>
    </row>
    <row r="2572" spans="1:34" x14ac:dyDescent="0.2">
      <c r="A2572">
        <v>845065</v>
      </c>
      <c r="B2572" t="s">
        <v>4484</v>
      </c>
      <c r="C2572" t="s">
        <v>4226</v>
      </c>
      <c r="D2572" t="s">
        <v>4344</v>
      </c>
      <c r="E2572" t="s">
        <v>4235</v>
      </c>
      <c r="F2572" t="s">
        <v>87</v>
      </c>
      <c r="G2572" t="s">
        <v>128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C2572" s="180" t="str">
        <f t="shared" si="134"/>
        <v>845065-BRWHT-LXL</v>
      </c>
      <c r="AD2572" s="181" t="str">
        <f>IF(B2572="NET","",IF(B2572="","",IFERROR(VLOOKUP(AC2572,EAN!$A:$B,2,FALSE),"MANGLER - MÅ OPPDATERE EAN-FANEN")))</f>
        <v>MANGLER - MÅ OPPDATERE EAN-FANEN</v>
      </c>
      <c r="AE2572" s="180">
        <f t="shared" si="135"/>
        <v>0</v>
      </c>
      <c r="AF2572" s="180">
        <f t="shared" si="136"/>
        <v>0</v>
      </c>
      <c r="AH2572" s="133" t="str">
        <f>IF(B2572="NET","",IFERROR(VLOOKUP(AD2572,'2) Order Form'!$W$9:$W$684,1,FALSE),"Ikke med I order form"))</f>
        <v>Ikke med I order form</v>
      </c>
    </row>
    <row r="2573" spans="1:34" x14ac:dyDescent="0.2">
      <c r="A2573">
        <v>845065</v>
      </c>
      <c r="B2573" t="s">
        <v>4484</v>
      </c>
      <c r="C2573" t="s">
        <v>4226</v>
      </c>
      <c r="D2573" t="s">
        <v>182</v>
      </c>
      <c r="E2573" t="s">
        <v>89</v>
      </c>
      <c r="F2573" t="s">
        <v>85</v>
      </c>
      <c r="G2573" t="s">
        <v>128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C2573" s="180" t="str">
        <f t="shared" si="134"/>
        <v>845065-MBLCK-SM</v>
      </c>
      <c r="AD2573" s="181">
        <f>IF(B2573="NET","",IF(B2573="","",IFERROR(VLOOKUP(AC2573,EAN!$A:$B,2,FALSE),"MANGLER - MÅ OPPDATERE EAN-FANEN")))</f>
        <v>7048652272546</v>
      </c>
      <c r="AE2573" s="180">
        <f t="shared" si="135"/>
        <v>0</v>
      </c>
      <c r="AF2573" s="180">
        <f t="shared" si="136"/>
        <v>0</v>
      </c>
      <c r="AH2573" s="133">
        <f>IF(B2573="NET","",IFERROR(VLOOKUP(AD2573,'2) Order Form'!$W$9:$W$684,1,FALSE),"Ikke med I order form"))</f>
        <v>7048652272546</v>
      </c>
    </row>
    <row r="2574" spans="1:34" x14ac:dyDescent="0.2">
      <c r="A2574">
        <v>845065</v>
      </c>
      <c r="B2574" t="s">
        <v>4484</v>
      </c>
      <c r="C2574" t="s">
        <v>4226</v>
      </c>
      <c r="D2574" t="s">
        <v>183</v>
      </c>
      <c r="E2574" t="s">
        <v>89</v>
      </c>
      <c r="F2574" t="s">
        <v>86</v>
      </c>
      <c r="G2574" t="s">
        <v>128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C2574" s="180" t="str">
        <f t="shared" si="134"/>
        <v>845065-MBLCK-ML</v>
      </c>
      <c r="AD2574" s="181">
        <f>IF(B2574="NET","",IF(B2574="","",IFERROR(VLOOKUP(AC2574,EAN!$A:$B,2,FALSE),"MANGLER - MÅ OPPDATERE EAN-FANEN")))</f>
        <v>7048652272539</v>
      </c>
      <c r="AE2574" s="180">
        <f t="shared" si="135"/>
        <v>0</v>
      </c>
      <c r="AF2574" s="180">
        <f t="shared" si="136"/>
        <v>0</v>
      </c>
      <c r="AH2574" s="133">
        <f>IF(B2574="NET","",IFERROR(VLOOKUP(AD2574,'2) Order Form'!$W$9:$W$684,1,FALSE),"Ikke med I order form"))</f>
        <v>7048652272539</v>
      </c>
    </row>
    <row r="2575" spans="1:34" x14ac:dyDescent="0.2">
      <c r="A2575">
        <v>845065</v>
      </c>
      <c r="B2575" t="s">
        <v>4484</v>
      </c>
      <c r="C2575" t="s">
        <v>4226</v>
      </c>
      <c r="D2575" t="s">
        <v>184</v>
      </c>
      <c r="E2575" t="s">
        <v>89</v>
      </c>
      <c r="F2575" t="s">
        <v>87</v>
      </c>
      <c r="G2575" t="s">
        <v>128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C2575" s="180" t="str">
        <f t="shared" si="134"/>
        <v>845065-MBLCK-LXL</v>
      </c>
      <c r="AD2575" s="181">
        <f>IF(B2575="NET","",IF(B2575="","",IFERROR(VLOOKUP(AC2575,EAN!$A:$B,2,FALSE),"MANGLER - MÅ OPPDATERE EAN-FANEN")))</f>
        <v>7048652272522</v>
      </c>
      <c r="AE2575" s="180">
        <f t="shared" si="135"/>
        <v>0</v>
      </c>
      <c r="AF2575" s="180">
        <f t="shared" si="136"/>
        <v>0</v>
      </c>
      <c r="AH2575" s="133">
        <f>IF(B2575="NET","",IFERROR(VLOOKUP(AD2575,'2) Order Form'!$W$9:$W$684,1,FALSE),"Ikke med I order form"))</f>
        <v>7048652272522</v>
      </c>
    </row>
    <row r="2576" spans="1:34" x14ac:dyDescent="0.2">
      <c r="A2576">
        <v>845065</v>
      </c>
      <c r="B2576" t="s">
        <v>4484</v>
      </c>
      <c r="C2576" t="s">
        <v>4226</v>
      </c>
      <c r="D2576" t="s">
        <v>822</v>
      </c>
      <c r="E2576" t="s">
        <v>554</v>
      </c>
      <c r="F2576" t="s">
        <v>85</v>
      </c>
      <c r="G2576" t="s">
        <v>401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C2576" s="180" t="str">
        <f t="shared" si="134"/>
        <v>845065-MEHRD-SM</v>
      </c>
      <c r="AD2576" s="181">
        <f>IF(B2576="NET","",IF(B2576="","",IFERROR(VLOOKUP(AC2576,EAN!$A:$B,2,FALSE),"MANGLER - MÅ OPPDATERE EAN-FANEN")))</f>
        <v>7048652272577</v>
      </c>
      <c r="AE2576" s="180">
        <f t="shared" si="135"/>
        <v>0</v>
      </c>
      <c r="AF2576" s="180">
        <f t="shared" si="136"/>
        <v>0</v>
      </c>
      <c r="AH2576" s="133" t="str">
        <f>IF(B2576="NET","",IFERROR(VLOOKUP(AD2576,'2) Order Form'!$W$9:$W$684,1,FALSE),"Ikke med I order form"))</f>
        <v>Ikke med I order form</v>
      </c>
    </row>
    <row r="2577" spans="1:34" x14ac:dyDescent="0.2">
      <c r="A2577">
        <v>845065</v>
      </c>
      <c r="B2577" t="s">
        <v>4484</v>
      </c>
      <c r="C2577" t="s">
        <v>4226</v>
      </c>
      <c r="D2577" t="s">
        <v>823</v>
      </c>
      <c r="E2577" t="s">
        <v>554</v>
      </c>
      <c r="F2577" t="s">
        <v>86</v>
      </c>
      <c r="G2577" t="s">
        <v>401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C2577" s="180" t="str">
        <f t="shared" si="134"/>
        <v>845065-MEHRD-ML</v>
      </c>
      <c r="AD2577" s="181">
        <f>IF(B2577="NET","",IF(B2577="","",IFERROR(VLOOKUP(AC2577,EAN!$A:$B,2,FALSE),"MANGLER - MÅ OPPDATERE EAN-FANEN")))</f>
        <v>7048652272560</v>
      </c>
      <c r="AE2577" s="180">
        <f t="shared" si="135"/>
        <v>0</v>
      </c>
      <c r="AF2577" s="180">
        <f t="shared" si="136"/>
        <v>0</v>
      </c>
      <c r="AH2577" s="133" t="str">
        <f>IF(B2577="NET","",IFERROR(VLOOKUP(AD2577,'2) Order Form'!$W$9:$W$684,1,FALSE),"Ikke med I order form"))</f>
        <v>Ikke med I order form</v>
      </c>
    </row>
    <row r="2578" spans="1:34" x14ac:dyDescent="0.2">
      <c r="A2578">
        <v>845065</v>
      </c>
      <c r="B2578" t="s">
        <v>4484</v>
      </c>
      <c r="C2578" t="s">
        <v>4226</v>
      </c>
      <c r="D2578" t="s">
        <v>824</v>
      </c>
      <c r="E2578" t="s">
        <v>554</v>
      </c>
      <c r="F2578" t="s">
        <v>87</v>
      </c>
      <c r="G2578" t="s">
        <v>401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C2578" s="180" t="str">
        <f t="shared" si="134"/>
        <v>845065-MEHRD-LXL</v>
      </c>
      <c r="AD2578" s="181">
        <f>IF(B2578="NET","",IF(B2578="","",IFERROR(VLOOKUP(AC2578,EAN!$A:$B,2,FALSE),"MANGLER - MÅ OPPDATERE EAN-FANEN")))</f>
        <v>7048652272553</v>
      </c>
      <c r="AE2578" s="180">
        <f t="shared" si="135"/>
        <v>0</v>
      </c>
      <c r="AF2578" s="180">
        <f t="shared" si="136"/>
        <v>0</v>
      </c>
      <c r="AH2578" s="133" t="str">
        <f>IF(B2578="NET","",IFERROR(VLOOKUP(AD2578,'2) Order Form'!$W$9:$W$684,1,FALSE),"Ikke med I order form"))</f>
        <v>Ikke med I order form</v>
      </c>
    </row>
    <row r="2579" spans="1:34" x14ac:dyDescent="0.2">
      <c r="A2579">
        <v>845065</v>
      </c>
      <c r="B2579" t="s">
        <v>4484</v>
      </c>
      <c r="C2579" t="s">
        <v>4226</v>
      </c>
      <c r="D2579" t="s">
        <v>825</v>
      </c>
      <c r="E2579" t="s">
        <v>556</v>
      </c>
      <c r="F2579" t="s">
        <v>85</v>
      </c>
      <c r="G2579" t="s">
        <v>401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C2579" s="180" t="str">
        <f t="shared" si="134"/>
        <v>845065-MFGRN-SM</v>
      </c>
      <c r="AD2579" s="181">
        <f>IF(B2579="NET","",IF(B2579="","",IFERROR(VLOOKUP(AC2579,EAN!$A:$B,2,FALSE),"MANGLER - MÅ OPPDATERE EAN-FANEN")))</f>
        <v>7048652539434</v>
      </c>
      <c r="AE2579" s="180">
        <f t="shared" si="135"/>
        <v>0</v>
      </c>
      <c r="AF2579" s="180">
        <f t="shared" si="136"/>
        <v>0</v>
      </c>
      <c r="AH2579" s="133" t="str">
        <f>IF(B2579="NET","",IFERROR(VLOOKUP(AD2579,'2) Order Form'!$W$9:$W$684,1,FALSE),"Ikke med I order form"))</f>
        <v>Ikke med I order form</v>
      </c>
    </row>
    <row r="2580" spans="1:34" x14ac:dyDescent="0.2">
      <c r="A2580">
        <v>845065</v>
      </c>
      <c r="B2580" t="s">
        <v>4484</v>
      </c>
      <c r="C2580" t="s">
        <v>4226</v>
      </c>
      <c r="D2580" t="s">
        <v>826</v>
      </c>
      <c r="E2580" t="s">
        <v>556</v>
      </c>
      <c r="F2580" t="s">
        <v>86</v>
      </c>
      <c r="G2580" t="s">
        <v>401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C2580" s="180" t="str">
        <f t="shared" si="134"/>
        <v>845065-MFGRN-ML</v>
      </c>
      <c r="AD2580" s="181">
        <f>IF(B2580="NET","",IF(B2580="","",IFERROR(VLOOKUP(AC2580,EAN!$A:$B,2,FALSE),"MANGLER - MÅ OPPDATERE EAN-FANEN")))</f>
        <v>7048652539427</v>
      </c>
      <c r="AE2580" s="180">
        <f t="shared" si="135"/>
        <v>0</v>
      </c>
      <c r="AF2580" s="180">
        <f t="shared" si="136"/>
        <v>0</v>
      </c>
      <c r="AH2580" s="133" t="str">
        <f>IF(B2580="NET","",IFERROR(VLOOKUP(AD2580,'2) Order Form'!$W$9:$W$684,1,FALSE),"Ikke med I order form"))</f>
        <v>Ikke med I order form</v>
      </c>
    </row>
    <row r="2581" spans="1:34" x14ac:dyDescent="0.2">
      <c r="A2581">
        <v>845065</v>
      </c>
      <c r="B2581" t="s">
        <v>4484</v>
      </c>
      <c r="C2581" t="s">
        <v>4226</v>
      </c>
      <c r="D2581" t="s">
        <v>827</v>
      </c>
      <c r="E2581" t="s">
        <v>556</v>
      </c>
      <c r="F2581" t="s">
        <v>87</v>
      </c>
      <c r="G2581" t="s">
        <v>401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C2581" s="180" t="str">
        <f t="shared" si="134"/>
        <v>845065-MFGRN-LXL</v>
      </c>
      <c r="AD2581" s="181">
        <f>IF(B2581="NET","",IF(B2581="","",IFERROR(VLOOKUP(AC2581,EAN!$A:$B,2,FALSE),"MANGLER - MÅ OPPDATERE EAN-FANEN")))</f>
        <v>7048652539410</v>
      </c>
      <c r="AE2581" s="180">
        <f t="shared" si="135"/>
        <v>0</v>
      </c>
      <c r="AF2581" s="180">
        <f t="shared" si="136"/>
        <v>0</v>
      </c>
      <c r="AH2581" s="133" t="str">
        <f>IF(B2581="NET","",IFERROR(VLOOKUP(AD2581,'2) Order Form'!$W$9:$W$684,1,FALSE),"Ikke med I order form"))</f>
        <v>Ikke med I order form</v>
      </c>
    </row>
    <row r="2582" spans="1:34" x14ac:dyDescent="0.2">
      <c r="A2582">
        <v>845065</v>
      </c>
      <c r="B2582" t="s">
        <v>4484</v>
      </c>
      <c r="C2582" t="s">
        <v>4226</v>
      </c>
      <c r="D2582" t="s">
        <v>828</v>
      </c>
      <c r="E2582" t="s">
        <v>559</v>
      </c>
      <c r="F2582" t="s">
        <v>85</v>
      </c>
      <c r="G2582" t="s">
        <v>401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C2582" s="180" t="str">
        <f t="shared" si="134"/>
        <v>845065-MOEDB-SM</v>
      </c>
      <c r="AD2582" s="181">
        <f>IF(B2582="NET","",IF(B2582="","",IFERROR(VLOOKUP(AC2582,EAN!$A:$B,2,FALSE),"MANGLER - MÅ OPPDATERE EAN-FANEN")))</f>
        <v>7048652272638</v>
      </c>
      <c r="AE2582" s="180">
        <f t="shared" si="135"/>
        <v>0</v>
      </c>
      <c r="AF2582" s="180">
        <f t="shared" si="136"/>
        <v>0</v>
      </c>
      <c r="AH2582" s="133" t="str">
        <f>IF(B2582="NET","",IFERROR(VLOOKUP(AD2582,'2) Order Form'!$W$9:$W$684,1,FALSE),"Ikke med I order form"))</f>
        <v>Ikke med I order form</v>
      </c>
    </row>
    <row r="2583" spans="1:34" x14ac:dyDescent="0.2">
      <c r="A2583">
        <v>845065</v>
      </c>
      <c r="B2583" t="s">
        <v>4484</v>
      </c>
      <c r="C2583" t="s">
        <v>4226</v>
      </c>
      <c r="D2583" t="s">
        <v>829</v>
      </c>
      <c r="E2583" t="s">
        <v>559</v>
      </c>
      <c r="F2583" t="s">
        <v>86</v>
      </c>
      <c r="G2583" t="s">
        <v>401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C2583" s="180" t="str">
        <f t="shared" si="134"/>
        <v>845065-MOEDB-ML</v>
      </c>
      <c r="AD2583" s="181">
        <f>IF(B2583="NET","",IF(B2583="","",IFERROR(VLOOKUP(AC2583,EAN!$A:$B,2,FALSE),"MANGLER - MÅ OPPDATERE EAN-FANEN")))</f>
        <v>7048652272621</v>
      </c>
      <c r="AE2583" s="180">
        <f t="shared" si="135"/>
        <v>0</v>
      </c>
      <c r="AF2583" s="180">
        <f t="shared" si="136"/>
        <v>0</v>
      </c>
      <c r="AH2583" s="133" t="str">
        <f>IF(B2583="NET","",IFERROR(VLOOKUP(AD2583,'2) Order Form'!$W$9:$W$684,1,FALSE),"Ikke med I order form"))</f>
        <v>Ikke med I order form</v>
      </c>
    </row>
    <row r="2584" spans="1:34" x14ac:dyDescent="0.2">
      <c r="A2584">
        <v>845065</v>
      </c>
      <c r="B2584" t="s">
        <v>4484</v>
      </c>
      <c r="C2584" t="s">
        <v>4226</v>
      </c>
      <c r="D2584" t="s">
        <v>830</v>
      </c>
      <c r="E2584" t="s">
        <v>559</v>
      </c>
      <c r="F2584" t="s">
        <v>87</v>
      </c>
      <c r="G2584" t="s">
        <v>401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C2584" s="180" t="str">
        <f t="shared" si="134"/>
        <v>845065-MOEDB-LXL</v>
      </c>
      <c r="AD2584" s="181">
        <f>IF(B2584="NET","",IF(B2584="","",IFERROR(VLOOKUP(AC2584,EAN!$A:$B,2,FALSE),"MANGLER - MÅ OPPDATERE EAN-FANEN")))</f>
        <v>7048652272614</v>
      </c>
      <c r="AE2584" s="180">
        <f t="shared" si="135"/>
        <v>0</v>
      </c>
      <c r="AF2584" s="180">
        <f t="shared" si="136"/>
        <v>0</v>
      </c>
      <c r="AH2584" s="133" t="str">
        <f>IF(B2584="NET","",IFERROR(VLOOKUP(AD2584,'2) Order Form'!$W$9:$W$684,1,FALSE),"Ikke med I order form"))</f>
        <v>Ikke med I order form</v>
      </c>
    </row>
    <row r="2585" spans="1:34" x14ac:dyDescent="0.2">
      <c r="A2585">
        <v>845065</v>
      </c>
      <c r="B2585" t="s">
        <v>4484</v>
      </c>
      <c r="C2585" t="s">
        <v>4226</v>
      </c>
      <c r="D2585" t="s">
        <v>831</v>
      </c>
      <c r="E2585" t="s">
        <v>544</v>
      </c>
      <c r="F2585" t="s">
        <v>85</v>
      </c>
      <c r="G2585" t="s">
        <v>401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C2585" s="180" t="str">
        <f t="shared" si="134"/>
        <v>845065-MSGMC-SM</v>
      </c>
      <c r="AD2585" s="181">
        <f>IF(B2585="NET","",IF(B2585="","",IFERROR(VLOOKUP(AC2585,EAN!$A:$B,2,FALSE),"MANGLER - MÅ OPPDATERE EAN-FANEN")))</f>
        <v>7048652539465</v>
      </c>
      <c r="AE2585" s="180">
        <f t="shared" si="135"/>
        <v>0</v>
      </c>
      <c r="AF2585" s="180">
        <f t="shared" si="136"/>
        <v>0</v>
      </c>
      <c r="AH2585" s="133" t="str">
        <f>IF(B2585="NET","",IFERROR(VLOOKUP(AD2585,'2) Order Form'!$W$9:$W$684,1,FALSE),"Ikke med I order form"))</f>
        <v>Ikke med I order form</v>
      </c>
    </row>
    <row r="2586" spans="1:34" x14ac:dyDescent="0.2">
      <c r="A2586">
        <v>845065</v>
      </c>
      <c r="B2586" t="s">
        <v>4484</v>
      </c>
      <c r="C2586" t="s">
        <v>4226</v>
      </c>
      <c r="D2586" t="s">
        <v>832</v>
      </c>
      <c r="E2586" t="s">
        <v>544</v>
      </c>
      <c r="F2586" t="s">
        <v>86</v>
      </c>
      <c r="G2586" t="s">
        <v>401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C2586" s="180" t="str">
        <f t="shared" ref="AC2586:AC2649" si="137">CONCATENATE(A2586,"-",D2586)</f>
        <v>845065-MSGMC-ML</v>
      </c>
      <c r="AD2586" s="181">
        <f>IF(B2586="NET","",IF(B2586="","",IFERROR(VLOOKUP(AC2586,EAN!$A:$B,2,FALSE),"MANGLER - MÅ OPPDATERE EAN-FANEN")))</f>
        <v>7048652539458</v>
      </c>
      <c r="AE2586" s="180">
        <f t="shared" si="135"/>
        <v>0</v>
      </c>
      <c r="AF2586" s="180">
        <f t="shared" si="136"/>
        <v>0</v>
      </c>
      <c r="AH2586" s="133" t="str">
        <f>IF(B2586="NET","",IFERROR(VLOOKUP(AD2586,'2) Order Form'!$W$9:$W$684,1,FALSE),"Ikke med I order form"))</f>
        <v>Ikke med I order form</v>
      </c>
    </row>
    <row r="2587" spans="1:34" x14ac:dyDescent="0.2">
      <c r="A2587">
        <v>845065</v>
      </c>
      <c r="B2587" t="s">
        <v>4484</v>
      </c>
      <c r="C2587" t="s">
        <v>4226</v>
      </c>
      <c r="D2587" t="s">
        <v>833</v>
      </c>
      <c r="E2587" t="s">
        <v>544</v>
      </c>
      <c r="F2587" t="s">
        <v>87</v>
      </c>
      <c r="G2587" t="s">
        <v>401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C2587" s="180" t="str">
        <f t="shared" si="137"/>
        <v>845065-MSGMC-LXL</v>
      </c>
      <c r="AD2587" s="181">
        <f>IF(B2587="NET","",IF(B2587="","",IFERROR(VLOOKUP(AC2587,EAN!$A:$B,2,FALSE),"MANGLER - MÅ OPPDATERE EAN-FANEN")))</f>
        <v>7048652539441</v>
      </c>
      <c r="AE2587" s="180">
        <f t="shared" si="135"/>
        <v>0</v>
      </c>
      <c r="AF2587" s="180">
        <f t="shared" si="136"/>
        <v>0</v>
      </c>
      <c r="AH2587" s="133" t="str">
        <f>IF(B2587="NET","",IFERROR(VLOOKUP(AD2587,'2) Order Form'!$W$9:$W$684,1,FALSE),"Ikke med I order form"))</f>
        <v>Ikke med I order form</v>
      </c>
    </row>
    <row r="2588" spans="1:34" x14ac:dyDescent="0.2">
      <c r="A2588">
        <v>845065</v>
      </c>
      <c r="B2588" t="s">
        <v>4484</v>
      </c>
      <c r="C2588" t="s">
        <v>4226</v>
      </c>
      <c r="D2588" t="s">
        <v>176</v>
      </c>
      <c r="E2588" t="s">
        <v>91</v>
      </c>
      <c r="F2588" t="s">
        <v>85</v>
      </c>
      <c r="G2588" t="s">
        <v>128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C2588" s="180" t="str">
        <f t="shared" si="137"/>
        <v>845065-MWHTE-SM</v>
      </c>
      <c r="AD2588" s="181">
        <f>IF(B2588="NET","",IF(B2588="","",IFERROR(VLOOKUP(AC2588,EAN!$A:$B,2,FALSE),"MANGLER - MÅ OPPDATERE EAN-FANEN")))</f>
        <v>7048652272669</v>
      </c>
      <c r="AE2588" s="180">
        <f t="shared" si="135"/>
        <v>0</v>
      </c>
      <c r="AF2588" s="180">
        <f t="shared" si="136"/>
        <v>0</v>
      </c>
      <c r="AH2588" s="133">
        <f>IF(B2588="NET","",IFERROR(VLOOKUP(AD2588,'2) Order Form'!$W$9:$W$684,1,FALSE),"Ikke med I order form"))</f>
        <v>7048652272669</v>
      </c>
    </row>
    <row r="2589" spans="1:34" x14ac:dyDescent="0.2">
      <c r="A2589">
        <v>845065</v>
      </c>
      <c r="B2589" t="s">
        <v>4484</v>
      </c>
      <c r="C2589" t="s">
        <v>4226</v>
      </c>
      <c r="D2589" t="s">
        <v>177</v>
      </c>
      <c r="E2589" t="s">
        <v>91</v>
      </c>
      <c r="F2589" t="s">
        <v>86</v>
      </c>
      <c r="G2589" t="s">
        <v>128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C2589" s="180" t="str">
        <f t="shared" si="137"/>
        <v>845065-MWHTE-ML</v>
      </c>
      <c r="AD2589" s="181">
        <f>IF(B2589="NET","",IF(B2589="","",IFERROR(VLOOKUP(AC2589,EAN!$A:$B,2,FALSE),"MANGLER - MÅ OPPDATERE EAN-FANEN")))</f>
        <v>7048652272652</v>
      </c>
      <c r="AE2589" s="180">
        <f t="shared" si="135"/>
        <v>0</v>
      </c>
      <c r="AF2589" s="180">
        <f t="shared" si="136"/>
        <v>0</v>
      </c>
      <c r="AH2589" s="133">
        <f>IF(B2589="NET","",IFERROR(VLOOKUP(AD2589,'2) Order Form'!$W$9:$W$684,1,FALSE),"Ikke med I order form"))</f>
        <v>7048652272652</v>
      </c>
    </row>
    <row r="2590" spans="1:34" x14ac:dyDescent="0.2">
      <c r="A2590">
        <v>845065</v>
      </c>
      <c r="B2590" t="s">
        <v>4484</v>
      </c>
      <c r="C2590" t="s">
        <v>4226</v>
      </c>
      <c r="D2590" t="s">
        <v>178</v>
      </c>
      <c r="E2590" t="s">
        <v>91</v>
      </c>
      <c r="F2590" t="s">
        <v>87</v>
      </c>
      <c r="G2590" t="s">
        <v>128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C2590" s="180" t="str">
        <f t="shared" si="137"/>
        <v>845065-MWHTE-LXL</v>
      </c>
      <c r="AD2590" s="181">
        <f>IF(B2590="NET","",IF(B2590="","",IFERROR(VLOOKUP(AC2590,EAN!$A:$B,2,FALSE),"MANGLER - MÅ OPPDATERE EAN-FANEN")))</f>
        <v>7048652272645</v>
      </c>
      <c r="AE2590" s="180">
        <f t="shared" si="135"/>
        <v>0</v>
      </c>
      <c r="AF2590" s="180">
        <f t="shared" si="136"/>
        <v>0</v>
      </c>
      <c r="AH2590" s="133">
        <f>IF(B2590="NET","",IFERROR(VLOOKUP(AD2590,'2) Order Form'!$W$9:$W$684,1,FALSE),"Ikke med I order form"))</f>
        <v>7048652272645</v>
      </c>
    </row>
    <row r="2591" spans="1:34" x14ac:dyDescent="0.2">
      <c r="A2591">
        <v>845065</v>
      </c>
      <c r="B2591" t="s">
        <v>4484</v>
      </c>
      <c r="C2591" t="s">
        <v>4226</v>
      </c>
      <c r="D2591" t="s">
        <v>179</v>
      </c>
      <c r="E2591" t="s">
        <v>103</v>
      </c>
      <c r="F2591" t="s">
        <v>85</v>
      </c>
      <c r="G2591" t="s">
        <v>128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C2591" s="180" t="str">
        <f t="shared" si="137"/>
        <v>845065-SGRME-SM</v>
      </c>
      <c r="AD2591" s="181">
        <f>IF(B2591="NET","",IF(B2591="","",IFERROR(VLOOKUP(AC2591,EAN!$A:$B,2,FALSE),"MANGLER - MÅ OPPDATERE EAN-FANEN")))</f>
        <v>7048652660268</v>
      </c>
      <c r="AE2591" s="180">
        <f t="shared" si="135"/>
        <v>0</v>
      </c>
      <c r="AF2591" s="180">
        <f t="shared" si="136"/>
        <v>0</v>
      </c>
      <c r="AH2591" s="133">
        <f>IF(B2591="NET","",IFERROR(VLOOKUP(AD2591,'2) Order Form'!$W$9:$W$684,1,FALSE),"Ikke med I order form"))</f>
        <v>7048652660268</v>
      </c>
    </row>
    <row r="2592" spans="1:34" x14ac:dyDescent="0.2">
      <c r="A2592">
        <v>845065</v>
      </c>
      <c r="B2592" t="s">
        <v>4484</v>
      </c>
      <c r="C2592" t="s">
        <v>4226</v>
      </c>
      <c r="D2592" t="s">
        <v>180</v>
      </c>
      <c r="E2592" t="s">
        <v>103</v>
      </c>
      <c r="F2592" t="s">
        <v>86</v>
      </c>
      <c r="G2592" t="s">
        <v>128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C2592" s="180" t="str">
        <f t="shared" si="137"/>
        <v>845065-SGRME-ML</v>
      </c>
      <c r="AD2592" s="181">
        <f>IF(B2592="NET","",IF(B2592="","",IFERROR(VLOOKUP(AC2592,EAN!$A:$B,2,FALSE),"MANGLER - MÅ OPPDATERE EAN-FANEN")))</f>
        <v>7048652660251</v>
      </c>
      <c r="AE2592" s="180">
        <f t="shared" si="135"/>
        <v>0</v>
      </c>
      <c r="AF2592" s="180">
        <f t="shared" si="136"/>
        <v>0</v>
      </c>
      <c r="AH2592" s="133">
        <f>IF(B2592="NET","",IFERROR(VLOOKUP(AD2592,'2) Order Form'!$W$9:$W$684,1,FALSE),"Ikke med I order form"))</f>
        <v>7048652660251</v>
      </c>
    </row>
    <row r="2593" spans="1:34" x14ac:dyDescent="0.2">
      <c r="A2593">
        <v>845065</v>
      </c>
      <c r="B2593" t="s">
        <v>4484</v>
      </c>
      <c r="C2593" t="s">
        <v>4226</v>
      </c>
      <c r="D2593" t="s">
        <v>420</v>
      </c>
      <c r="E2593" t="s">
        <v>103</v>
      </c>
      <c r="F2593" t="s">
        <v>87</v>
      </c>
      <c r="G2593" t="s">
        <v>128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C2593" s="180" t="str">
        <f t="shared" si="137"/>
        <v>845065-SGRME-LXL</v>
      </c>
      <c r="AD2593" s="181">
        <f>IF(B2593="NET","",IF(B2593="","",IFERROR(VLOOKUP(AC2593,EAN!$A:$B,2,FALSE),"MANGLER - MÅ OPPDATERE EAN-FANEN")))</f>
        <v>7048652660244</v>
      </c>
      <c r="AE2593" s="180">
        <f t="shared" si="135"/>
        <v>0</v>
      </c>
      <c r="AF2593" s="180">
        <f t="shared" si="136"/>
        <v>0</v>
      </c>
      <c r="AH2593" s="133">
        <f>IF(B2593="NET","",IFERROR(VLOOKUP(AD2593,'2) Order Form'!$W$9:$W$684,1,FALSE),"Ikke med I order form"))</f>
        <v>7048652660244</v>
      </c>
    </row>
    <row r="2594" spans="1:34" x14ac:dyDescent="0.2">
      <c r="A2594" s="155">
        <v>845066</v>
      </c>
      <c r="B2594" t="s">
        <v>292</v>
      </c>
      <c r="H2594" s="155">
        <v>202137</v>
      </c>
      <c r="I2594" s="155">
        <v>202137</v>
      </c>
      <c r="J2594" s="155">
        <v>202137</v>
      </c>
      <c r="K2594" s="155">
        <v>202137</v>
      </c>
      <c r="L2594" s="155">
        <v>202137</v>
      </c>
      <c r="M2594" s="155">
        <v>202137</v>
      </c>
      <c r="N2594" s="155">
        <v>202137</v>
      </c>
      <c r="O2594" s="155">
        <v>202137</v>
      </c>
      <c r="P2594" s="155">
        <v>202137</v>
      </c>
      <c r="Q2594" s="155">
        <v>202137</v>
      </c>
      <c r="R2594" s="155">
        <v>202137</v>
      </c>
      <c r="S2594" s="155">
        <v>202137</v>
      </c>
      <c r="T2594" s="155">
        <v>202137</v>
      </c>
      <c r="U2594" s="155">
        <v>202137</v>
      </c>
      <c r="V2594" s="155">
        <v>202137</v>
      </c>
      <c r="W2594" s="155">
        <v>202137</v>
      </c>
      <c r="X2594" s="155">
        <v>202137</v>
      </c>
      <c r="Y2594" s="155">
        <v>202137</v>
      </c>
      <c r="Z2594" s="155">
        <v>202137</v>
      </c>
      <c r="AA2594" s="155">
        <v>202137</v>
      </c>
      <c r="AC2594" s="180" t="str">
        <f t="shared" si="137"/>
        <v>845066-</v>
      </c>
      <c r="AD2594" s="181" t="str">
        <f>IF(B2594="NET","",IF(B2594="","",IFERROR(VLOOKUP(AC2594,EAN!$A:$B,2,FALSE),"MANGLER - MÅ OPPDATERE EAN-FANEN")))</f>
        <v/>
      </c>
      <c r="AE2594" s="180">
        <f t="shared" si="135"/>
        <v>202137</v>
      </c>
      <c r="AF2594" s="180">
        <f t="shared" si="136"/>
        <v>202137</v>
      </c>
      <c r="AH2594" s="133" t="str">
        <f>IF(B2594="NET","",IFERROR(VLOOKUP(AD2594,'2) Order Form'!$W$9:$W$684,1,FALSE),"Ikke med I order form"))</f>
        <v/>
      </c>
    </row>
    <row r="2595" spans="1:34" x14ac:dyDescent="0.2">
      <c r="A2595">
        <v>845066</v>
      </c>
      <c r="B2595" t="s">
        <v>4485</v>
      </c>
      <c r="C2595" t="s">
        <v>4226</v>
      </c>
      <c r="D2595" t="s">
        <v>835</v>
      </c>
      <c r="E2595" t="s">
        <v>565</v>
      </c>
      <c r="F2595" t="s">
        <v>85</v>
      </c>
      <c r="G2595" t="s">
        <v>128</v>
      </c>
      <c r="H2595">
        <v>14</v>
      </c>
      <c r="I2595">
        <v>14</v>
      </c>
      <c r="J2595">
        <v>14</v>
      </c>
      <c r="K2595">
        <v>14</v>
      </c>
      <c r="L2595">
        <v>14</v>
      </c>
      <c r="M2595">
        <v>14</v>
      </c>
      <c r="N2595">
        <v>14</v>
      </c>
      <c r="O2595">
        <v>14</v>
      </c>
      <c r="P2595">
        <v>14</v>
      </c>
      <c r="Q2595">
        <v>14</v>
      </c>
      <c r="R2595">
        <v>14</v>
      </c>
      <c r="S2595">
        <v>14</v>
      </c>
      <c r="T2595">
        <v>14</v>
      </c>
      <c r="U2595">
        <v>14</v>
      </c>
      <c r="V2595">
        <v>14</v>
      </c>
      <c r="W2595">
        <v>14</v>
      </c>
      <c r="X2595">
        <v>14</v>
      </c>
      <c r="Y2595">
        <v>14</v>
      </c>
      <c r="Z2595">
        <v>14</v>
      </c>
      <c r="AA2595">
        <v>14</v>
      </c>
      <c r="AC2595" s="180" t="str">
        <f t="shared" si="137"/>
        <v>845066-MBKME-SM</v>
      </c>
      <c r="AD2595" s="181">
        <f>IF(B2595="NET","",IF(B2595="","",IFERROR(VLOOKUP(AC2595,EAN!$A:$B,2,FALSE),"MANGLER - MÅ OPPDATERE EAN-FANEN")))</f>
        <v>7048652272690</v>
      </c>
      <c r="AE2595" s="180">
        <f t="shared" si="135"/>
        <v>14</v>
      </c>
      <c r="AF2595" s="180">
        <f t="shared" si="136"/>
        <v>14</v>
      </c>
      <c r="AH2595" s="133">
        <f>IF(B2595="NET","",IFERROR(VLOOKUP(AD2595,'2) Order Form'!$W$9:$W$684,1,FALSE),"Ikke med I order form"))</f>
        <v>7048652272690</v>
      </c>
    </row>
    <row r="2596" spans="1:34" x14ac:dyDescent="0.2">
      <c r="A2596">
        <v>845066</v>
      </c>
      <c r="B2596" t="s">
        <v>4485</v>
      </c>
      <c r="C2596" t="s">
        <v>4226</v>
      </c>
      <c r="D2596" t="s">
        <v>836</v>
      </c>
      <c r="E2596" t="s">
        <v>565</v>
      </c>
      <c r="F2596" t="s">
        <v>86</v>
      </c>
      <c r="G2596" t="s">
        <v>128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C2596" s="180" t="str">
        <f t="shared" si="137"/>
        <v>845066-MBKME-ML</v>
      </c>
      <c r="AD2596" s="181">
        <f>IF(B2596="NET","",IF(B2596="","",IFERROR(VLOOKUP(AC2596,EAN!$A:$B,2,FALSE),"MANGLER - MÅ OPPDATERE EAN-FANEN")))</f>
        <v>7048652272683</v>
      </c>
      <c r="AE2596" s="180">
        <f t="shared" si="135"/>
        <v>0</v>
      </c>
      <c r="AF2596" s="180">
        <f t="shared" si="136"/>
        <v>0</v>
      </c>
      <c r="AH2596" s="133">
        <f>IF(B2596="NET","",IFERROR(VLOOKUP(AD2596,'2) Order Form'!$W$9:$W$684,1,FALSE),"Ikke med I order form"))</f>
        <v>7048652272683</v>
      </c>
    </row>
    <row r="2597" spans="1:34" x14ac:dyDescent="0.2">
      <c r="A2597">
        <v>845066</v>
      </c>
      <c r="B2597" t="s">
        <v>4485</v>
      </c>
      <c r="C2597" t="s">
        <v>4226</v>
      </c>
      <c r="D2597" t="s">
        <v>837</v>
      </c>
      <c r="E2597" t="s">
        <v>565</v>
      </c>
      <c r="F2597" t="s">
        <v>87</v>
      </c>
      <c r="G2597" t="s">
        <v>128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C2597" s="180" t="str">
        <f t="shared" si="137"/>
        <v>845066-MBKME-LXL</v>
      </c>
      <c r="AD2597" s="181">
        <f>IF(B2597="NET","",IF(B2597="","",IFERROR(VLOOKUP(AC2597,EAN!$A:$B,2,FALSE),"MANGLER - MÅ OPPDATERE EAN-FANEN")))</f>
        <v>7048652272676</v>
      </c>
      <c r="AE2597" s="180">
        <f t="shared" si="135"/>
        <v>0</v>
      </c>
      <c r="AF2597" s="180">
        <f t="shared" si="136"/>
        <v>0</v>
      </c>
      <c r="AH2597" s="133">
        <f>IF(B2597="NET","",IFERROR(VLOOKUP(AD2597,'2) Order Form'!$W$9:$W$684,1,FALSE),"Ikke med I order form"))</f>
        <v>7048652272676</v>
      </c>
    </row>
    <row r="2598" spans="1:34" x14ac:dyDescent="0.2">
      <c r="A2598">
        <v>845066</v>
      </c>
      <c r="B2598" t="s">
        <v>4485</v>
      </c>
      <c r="C2598" t="s">
        <v>4226</v>
      </c>
      <c r="D2598" t="s">
        <v>838</v>
      </c>
      <c r="E2598" t="s">
        <v>567</v>
      </c>
      <c r="F2598" t="s">
        <v>85</v>
      </c>
      <c r="G2598" t="s">
        <v>128</v>
      </c>
      <c r="H2598">
        <v>22</v>
      </c>
      <c r="I2598">
        <v>22</v>
      </c>
      <c r="J2598">
        <v>22</v>
      </c>
      <c r="K2598">
        <v>22</v>
      </c>
      <c r="L2598">
        <v>22</v>
      </c>
      <c r="M2598">
        <v>22</v>
      </c>
      <c r="N2598">
        <v>22</v>
      </c>
      <c r="O2598">
        <v>22</v>
      </c>
      <c r="P2598">
        <v>22</v>
      </c>
      <c r="Q2598">
        <v>22</v>
      </c>
      <c r="R2598">
        <v>22</v>
      </c>
      <c r="S2598">
        <v>22</v>
      </c>
      <c r="T2598">
        <v>22</v>
      </c>
      <c r="U2598">
        <v>22</v>
      </c>
      <c r="V2598">
        <v>22</v>
      </c>
      <c r="W2598">
        <v>22</v>
      </c>
      <c r="X2598">
        <v>22</v>
      </c>
      <c r="Y2598">
        <v>22</v>
      </c>
      <c r="Z2598">
        <v>22</v>
      </c>
      <c r="AA2598">
        <v>22</v>
      </c>
      <c r="AC2598" s="180" t="str">
        <f t="shared" si="137"/>
        <v>845066-MWEMC-SM</v>
      </c>
      <c r="AD2598" s="181">
        <f>IF(B2598="NET","",IF(B2598="","",IFERROR(VLOOKUP(AC2598,EAN!$A:$B,2,FALSE),"MANGLER - MÅ OPPDATERE EAN-FANEN")))</f>
        <v>7048652272720</v>
      </c>
      <c r="AE2598" s="180">
        <f t="shared" si="135"/>
        <v>22</v>
      </c>
      <c r="AF2598" s="180">
        <f t="shared" si="136"/>
        <v>22</v>
      </c>
      <c r="AH2598" s="133">
        <f>IF(B2598="NET","",IFERROR(VLOOKUP(AD2598,'2) Order Form'!$W$9:$W$684,1,FALSE),"Ikke med I order form"))</f>
        <v>7048652272720</v>
      </c>
    </row>
    <row r="2599" spans="1:34" x14ac:dyDescent="0.2">
      <c r="A2599">
        <v>845066</v>
      </c>
      <c r="B2599" t="s">
        <v>4485</v>
      </c>
      <c r="C2599" t="s">
        <v>4226</v>
      </c>
      <c r="D2599" t="s">
        <v>839</v>
      </c>
      <c r="E2599" t="s">
        <v>567</v>
      </c>
      <c r="F2599" t="s">
        <v>86</v>
      </c>
      <c r="G2599" t="s">
        <v>128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C2599" s="180" t="str">
        <f t="shared" si="137"/>
        <v>845066-MWEMC-ML</v>
      </c>
      <c r="AD2599" s="181">
        <f>IF(B2599="NET","",IF(B2599="","",IFERROR(VLOOKUP(AC2599,EAN!$A:$B,2,FALSE),"MANGLER - MÅ OPPDATERE EAN-FANEN")))</f>
        <v>7048652272713</v>
      </c>
      <c r="AE2599" s="180">
        <f t="shared" si="135"/>
        <v>0</v>
      </c>
      <c r="AF2599" s="180">
        <f t="shared" si="136"/>
        <v>0</v>
      </c>
      <c r="AH2599" s="133">
        <f>IF(B2599="NET","",IFERROR(VLOOKUP(AD2599,'2) Order Form'!$W$9:$W$684,1,FALSE),"Ikke med I order form"))</f>
        <v>7048652272713</v>
      </c>
    </row>
    <row r="2600" spans="1:34" x14ac:dyDescent="0.2">
      <c r="A2600">
        <v>845066</v>
      </c>
      <c r="B2600" t="s">
        <v>4485</v>
      </c>
      <c r="C2600" t="s">
        <v>4226</v>
      </c>
      <c r="D2600" t="s">
        <v>840</v>
      </c>
      <c r="E2600" t="s">
        <v>567</v>
      </c>
      <c r="F2600" t="s">
        <v>87</v>
      </c>
      <c r="G2600" t="s">
        <v>128</v>
      </c>
      <c r="H2600">
        <v>19</v>
      </c>
      <c r="I2600">
        <v>19</v>
      </c>
      <c r="J2600">
        <v>19</v>
      </c>
      <c r="K2600">
        <v>19</v>
      </c>
      <c r="L2600">
        <v>19</v>
      </c>
      <c r="M2600">
        <v>19</v>
      </c>
      <c r="N2600">
        <v>19</v>
      </c>
      <c r="O2600">
        <v>19</v>
      </c>
      <c r="P2600">
        <v>19</v>
      </c>
      <c r="Q2600">
        <v>19</v>
      </c>
      <c r="R2600">
        <v>19</v>
      </c>
      <c r="S2600">
        <v>19</v>
      </c>
      <c r="T2600">
        <v>19</v>
      </c>
      <c r="U2600">
        <v>19</v>
      </c>
      <c r="V2600">
        <v>19</v>
      </c>
      <c r="W2600">
        <v>19</v>
      </c>
      <c r="X2600">
        <v>19</v>
      </c>
      <c r="Y2600">
        <v>19</v>
      </c>
      <c r="Z2600">
        <v>19</v>
      </c>
      <c r="AA2600">
        <v>19</v>
      </c>
      <c r="AC2600" s="180" t="str">
        <f t="shared" si="137"/>
        <v>845066-MWEMC-LXL</v>
      </c>
      <c r="AD2600" s="181">
        <f>IF(B2600="NET","",IF(B2600="","",IFERROR(VLOOKUP(AC2600,EAN!$A:$B,2,FALSE),"MANGLER - MÅ OPPDATERE EAN-FANEN")))</f>
        <v>7048652272706</v>
      </c>
      <c r="AE2600" s="180">
        <f t="shared" si="135"/>
        <v>19</v>
      </c>
      <c r="AF2600" s="180">
        <f t="shared" si="136"/>
        <v>19</v>
      </c>
      <c r="AH2600" s="133">
        <f>IF(B2600="NET","",IFERROR(VLOOKUP(AD2600,'2) Order Form'!$W$9:$W$684,1,FALSE),"Ikke med I order form"))</f>
        <v>7048652272706</v>
      </c>
    </row>
    <row r="2601" spans="1:34" x14ac:dyDescent="0.2">
      <c r="A2601" s="155">
        <v>845069</v>
      </c>
      <c r="B2601" t="s">
        <v>292</v>
      </c>
      <c r="H2601" s="155">
        <v>202137</v>
      </c>
      <c r="I2601" s="155">
        <v>202137</v>
      </c>
      <c r="J2601" s="155">
        <v>202137</v>
      </c>
      <c r="K2601" s="155">
        <v>202137</v>
      </c>
      <c r="L2601" s="155">
        <v>202137</v>
      </c>
      <c r="M2601" s="155">
        <v>202137</v>
      </c>
      <c r="N2601" s="155">
        <v>202137</v>
      </c>
      <c r="O2601" s="155">
        <v>202137</v>
      </c>
      <c r="P2601" s="155">
        <v>202137</v>
      </c>
      <c r="Q2601" s="155">
        <v>202137</v>
      </c>
      <c r="R2601" s="155">
        <v>202137</v>
      </c>
      <c r="S2601" s="155">
        <v>202137</v>
      </c>
      <c r="T2601" s="155">
        <v>202137</v>
      </c>
      <c r="U2601" s="155">
        <v>202137</v>
      </c>
      <c r="V2601" s="155">
        <v>202137</v>
      </c>
      <c r="W2601" s="155">
        <v>202137</v>
      </c>
      <c r="X2601" s="155">
        <v>202137</v>
      </c>
      <c r="Y2601" s="155">
        <v>202137</v>
      </c>
      <c r="Z2601" s="155">
        <v>202137</v>
      </c>
      <c r="AA2601" s="155">
        <v>202137</v>
      </c>
      <c r="AC2601" s="180" t="str">
        <f t="shared" si="137"/>
        <v>845069-</v>
      </c>
      <c r="AD2601" s="181" t="str">
        <f>IF(B2601="NET","",IF(B2601="","",IFERROR(VLOOKUP(AC2601,EAN!$A:$B,2,FALSE),"MANGLER - MÅ OPPDATERE EAN-FANEN")))</f>
        <v/>
      </c>
      <c r="AE2601" s="180">
        <f t="shared" si="135"/>
        <v>202137</v>
      </c>
      <c r="AF2601" s="180">
        <f t="shared" si="136"/>
        <v>202137</v>
      </c>
      <c r="AH2601" s="133" t="str">
        <f>IF(B2601="NET","",IFERROR(VLOOKUP(AD2601,'2) Order Form'!$W$9:$W$684,1,FALSE),"Ikke med I order form"))</f>
        <v/>
      </c>
    </row>
    <row r="2602" spans="1:34" x14ac:dyDescent="0.2">
      <c r="A2602">
        <v>845069</v>
      </c>
      <c r="B2602" t="s">
        <v>841</v>
      </c>
      <c r="C2602" t="s">
        <v>4226</v>
      </c>
      <c r="D2602" t="s">
        <v>4342</v>
      </c>
      <c r="E2602" t="s">
        <v>4235</v>
      </c>
      <c r="F2602" t="s">
        <v>85</v>
      </c>
      <c r="G2602" t="s">
        <v>128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C2602" s="180" t="str">
        <f t="shared" si="137"/>
        <v>845069-BRWHT-SM</v>
      </c>
      <c r="AD2602" s="181" t="str">
        <f>IF(B2602="NET","",IF(B2602="","",IFERROR(VLOOKUP(AC2602,EAN!$A:$B,2,FALSE),"MANGLER - MÅ OPPDATERE EAN-FANEN")))</f>
        <v>MANGLER - MÅ OPPDATERE EAN-FANEN</v>
      </c>
      <c r="AE2602" s="180">
        <f t="shared" si="135"/>
        <v>0</v>
      </c>
      <c r="AF2602" s="180">
        <f t="shared" si="136"/>
        <v>0</v>
      </c>
      <c r="AH2602" s="133" t="str">
        <f>IF(B2602="NET","",IFERROR(VLOOKUP(AD2602,'2) Order Form'!$W$9:$W$684,1,FALSE),"Ikke med I order form"))</f>
        <v>Ikke med I order form</v>
      </c>
    </row>
    <row r="2603" spans="1:34" x14ac:dyDescent="0.2">
      <c r="A2603">
        <v>845069</v>
      </c>
      <c r="B2603" t="s">
        <v>841</v>
      </c>
      <c r="C2603" t="s">
        <v>4226</v>
      </c>
      <c r="D2603" t="s">
        <v>4343</v>
      </c>
      <c r="E2603" t="s">
        <v>4235</v>
      </c>
      <c r="F2603" t="s">
        <v>86</v>
      </c>
      <c r="G2603" t="s">
        <v>128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C2603" s="180" t="str">
        <f t="shared" si="137"/>
        <v>845069-BRWHT-ML</v>
      </c>
      <c r="AD2603" s="181" t="str">
        <f>IF(B2603="NET","",IF(B2603="","",IFERROR(VLOOKUP(AC2603,EAN!$A:$B,2,FALSE),"MANGLER - MÅ OPPDATERE EAN-FANEN")))</f>
        <v>MANGLER - MÅ OPPDATERE EAN-FANEN</v>
      </c>
      <c r="AE2603" s="180">
        <f t="shared" si="135"/>
        <v>0</v>
      </c>
      <c r="AF2603" s="180">
        <f t="shared" si="136"/>
        <v>0</v>
      </c>
      <c r="AH2603" s="133" t="str">
        <f>IF(B2603="NET","",IFERROR(VLOOKUP(AD2603,'2) Order Form'!$W$9:$W$684,1,FALSE),"Ikke med I order form"))</f>
        <v>Ikke med I order form</v>
      </c>
    </row>
    <row r="2604" spans="1:34" x14ac:dyDescent="0.2">
      <c r="A2604">
        <v>845069</v>
      </c>
      <c r="B2604" t="s">
        <v>841</v>
      </c>
      <c r="C2604" t="s">
        <v>4226</v>
      </c>
      <c r="D2604" t="s">
        <v>4344</v>
      </c>
      <c r="E2604" t="s">
        <v>4235</v>
      </c>
      <c r="F2604" t="s">
        <v>87</v>
      </c>
      <c r="G2604" t="s">
        <v>128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C2604" s="180" t="str">
        <f t="shared" si="137"/>
        <v>845069-BRWHT-LXL</v>
      </c>
      <c r="AD2604" s="181" t="str">
        <f>IF(B2604="NET","",IF(B2604="","",IFERROR(VLOOKUP(AC2604,EAN!$A:$B,2,FALSE),"MANGLER - MÅ OPPDATERE EAN-FANEN")))</f>
        <v>MANGLER - MÅ OPPDATERE EAN-FANEN</v>
      </c>
      <c r="AE2604" s="180">
        <f t="shared" si="135"/>
        <v>0</v>
      </c>
      <c r="AF2604" s="180">
        <f t="shared" si="136"/>
        <v>0</v>
      </c>
      <c r="AH2604" s="133" t="str">
        <f>IF(B2604="NET","",IFERROR(VLOOKUP(AD2604,'2) Order Form'!$W$9:$W$684,1,FALSE),"Ikke med I order form"))</f>
        <v>Ikke med I order form</v>
      </c>
    </row>
    <row r="2605" spans="1:34" x14ac:dyDescent="0.2">
      <c r="A2605">
        <v>845069</v>
      </c>
      <c r="B2605" t="s">
        <v>841</v>
      </c>
      <c r="C2605" t="s">
        <v>4226</v>
      </c>
      <c r="D2605" t="s">
        <v>2091</v>
      </c>
      <c r="E2605" t="s">
        <v>89</v>
      </c>
      <c r="F2605" t="s">
        <v>85</v>
      </c>
      <c r="G2605" t="s">
        <v>128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C2605" s="180" t="str">
        <f t="shared" si="137"/>
        <v>845069-MBL21-SM</v>
      </c>
      <c r="AD2605" s="181">
        <f>IF(B2605="NET","",IF(B2605="","",IFERROR(VLOOKUP(AC2605,EAN!$A:$B,2,FALSE),"MANGLER - MÅ OPPDATERE EAN-FANEN")))</f>
        <v>7048652666413</v>
      </c>
      <c r="AE2605" s="180">
        <f t="shared" si="135"/>
        <v>0</v>
      </c>
      <c r="AF2605" s="180">
        <f t="shared" si="136"/>
        <v>0</v>
      </c>
      <c r="AH2605" s="133">
        <f>IF(B2605="NET","",IFERROR(VLOOKUP(AD2605,'2) Order Form'!$W$9:$W$684,1,FALSE),"Ikke med I order form"))</f>
        <v>7048652666413</v>
      </c>
    </row>
    <row r="2606" spans="1:34" x14ac:dyDescent="0.2">
      <c r="A2606">
        <v>845069</v>
      </c>
      <c r="B2606" t="s">
        <v>841</v>
      </c>
      <c r="C2606" t="s">
        <v>4226</v>
      </c>
      <c r="D2606" t="s">
        <v>2092</v>
      </c>
      <c r="E2606" t="s">
        <v>89</v>
      </c>
      <c r="F2606" t="s">
        <v>86</v>
      </c>
      <c r="G2606" t="s">
        <v>128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C2606" s="180" t="str">
        <f t="shared" si="137"/>
        <v>845069-MBL21-ML</v>
      </c>
      <c r="AD2606" s="181">
        <f>IF(B2606="NET","",IF(B2606="","",IFERROR(VLOOKUP(AC2606,EAN!$A:$B,2,FALSE),"MANGLER - MÅ OPPDATERE EAN-FANEN")))</f>
        <v>7048652666406</v>
      </c>
      <c r="AE2606" s="180">
        <f t="shared" si="135"/>
        <v>0</v>
      </c>
      <c r="AF2606" s="180">
        <f t="shared" si="136"/>
        <v>0</v>
      </c>
      <c r="AH2606" s="133">
        <f>IF(B2606="NET","",IFERROR(VLOOKUP(AD2606,'2) Order Form'!$W$9:$W$684,1,FALSE),"Ikke med I order form"))</f>
        <v>7048652666406</v>
      </c>
    </row>
    <row r="2607" spans="1:34" x14ac:dyDescent="0.2">
      <c r="A2607">
        <v>845069</v>
      </c>
      <c r="B2607" t="s">
        <v>841</v>
      </c>
      <c r="C2607" t="s">
        <v>4226</v>
      </c>
      <c r="D2607" t="s">
        <v>2093</v>
      </c>
      <c r="E2607" t="s">
        <v>89</v>
      </c>
      <c r="F2607" t="s">
        <v>87</v>
      </c>
      <c r="G2607" t="s">
        <v>128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C2607" s="180" t="str">
        <f t="shared" si="137"/>
        <v>845069-MBL21-LXL</v>
      </c>
      <c r="AD2607" s="181">
        <f>IF(B2607="NET","",IF(B2607="","",IFERROR(VLOOKUP(AC2607,EAN!$A:$B,2,FALSE),"MANGLER - MÅ OPPDATERE EAN-FANEN")))</f>
        <v>7048652666390</v>
      </c>
      <c r="AE2607" s="180">
        <f t="shared" si="135"/>
        <v>0</v>
      </c>
      <c r="AF2607" s="180">
        <f t="shared" si="136"/>
        <v>0</v>
      </c>
      <c r="AH2607" s="133">
        <f>IF(B2607="NET","",IFERROR(VLOOKUP(AD2607,'2) Order Form'!$W$9:$W$684,1,FALSE),"Ikke med I order form"))</f>
        <v>7048652666390</v>
      </c>
    </row>
    <row r="2608" spans="1:34" x14ac:dyDescent="0.2">
      <c r="A2608">
        <v>845069</v>
      </c>
      <c r="B2608" t="s">
        <v>841</v>
      </c>
      <c r="C2608" t="s">
        <v>4226</v>
      </c>
      <c r="D2608" t="s">
        <v>182</v>
      </c>
      <c r="E2608" t="s">
        <v>89</v>
      </c>
      <c r="F2608" t="s">
        <v>85</v>
      </c>
      <c r="G2608" t="s">
        <v>401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C2608" s="180" t="str">
        <f t="shared" si="137"/>
        <v>845069-MBLCK-SM</v>
      </c>
      <c r="AD2608" s="181">
        <f>IF(B2608="NET","",IF(B2608="","",IFERROR(VLOOKUP(AC2608,EAN!$A:$B,2,FALSE),"MANGLER - MÅ OPPDATERE EAN-FANEN")))</f>
        <v>7048652272812</v>
      </c>
      <c r="AE2608" s="180">
        <f t="shared" si="135"/>
        <v>0</v>
      </c>
      <c r="AF2608" s="180">
        <f t="shared" si="136"/>
        <v>0</v>
      </c>
      <c r="AH2608" s="133" t="str">
        <f>IF(B2608="NET","",IFERROR(VLOOKUP(AD2608,'2) Order Form'!$W$9:$W$684,1,FALSE),"Ikke med I order form"))</f>
        <v>Ikke med I order form</v>
      </c>
    </row>
    <row r="2609" spans="1:34" x14ac:dyDescent="0.2">
      <c r="A2609">
        <v>845069</v>
      </c>
      <c r="B2609" t="s">
        <v>841</v>
      </c>
      <c r="C2609" t="s">
        <v>4226</v>
      </c>
      <c r="D2609" t="s">
        <v>183</v>
      </c>
      <c r="E2609" t="s">
        <v>89</v>
      </c>
      <c r="F2609" t="s">
        <v>86</v>
      </c>
      <c r="G2609" t="s">
        <v>401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C2609" s="180" t="str">
        <f t="shared" si="137"/>
        <v>845069-MBLCK-ML</v>
      </c>
      <c r="AD2609" s="181">
        <f>IF(B2609="NET","",IF(B2609="","",IFERROR(VLOOKUP(AC2609,EAN!$A:$B,2,FALSE),"MANGLER - MÅ OPPDATERE EAN-FANEN")))</f>
        <v>7048652272805</v>
      </c>
      <c r="AE2609" s="180">
        <f t="shared" si="135"/>
        <v>0</v>
      </c>
      <c r="AF2609" s="180">
        <f t="shared" si="136"/>
        <v>0</v>
      </c>
      <c r="AH2609" s="133" t="str">
        <f>IF(B2609="NET","",IFERROR(VLOOKUP(AD2609,'2) Order Form'!$W$9:$W$684,1,FALSE),"Ikke med I order form"))</f>
        <v>Ikke med I order form</v>
      </c>
    </row>
    <row r="2610" spans="1:34" x14ac:dyDescent="0.2">
      <c r="A2610">
        <v>845069</v>
      </c>
      <c r="B2610" t="s">
        <v>841</v>
      </c>
      <c r="C2610" t="s">
        <v>4226</v>
      </c>
      <c r="D2610" t="s">
        <v>184</v>
      </c>
      <c r="E2610" t="s">
        <v>89</v>
      </c>
      <c r="F2610" t="s">
        <v>87</v>
      </c>
      <c r="G2610" t="s">
        <v>401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C2610" s="180" t="str">
        <f t="shared" si="137"/>
        <v>845069-MBLCK-LXL</v>
      </c>
      <c r="AD2610" s="181">
        <f>IF(B2610="NET","",IF(B2610="","",IFERROR(VLOOKUP(AC2610,EAN!$A:$B,2,FALSE),"MANGLER - MÅ OPPDATERE EAN-FANEN")))</f>
        <v>7048652272799</v>
      </c>
      <c r="AE2610" s="180">
        <f t="shared" si="135"/>
        <v>0</v>
      </c>
      <c r="AF2610" s="180">
        <f t="shared" si="136"/>
        <v>0</v>
      </c>
      <c r="AH2610" s="133" t="str">
        <f>IF(B2610="NET","",IFERROR(VLOOKUP(AD2610,'2) Order Form'!$W$9:$W$684,1,FALSE),"Ikke med I order form"))</f>
        <v>Ikke med I order form</v>
      </c>
    </row>
    <row r="2611" spans="1:34" x14ac:dyDescent="0.2">
      <c r="A2611">
        <v>845069</v>
      </c>
      <c r="B2611" t="s">
        <v>841</v>
      </c>
      <c r="C2611" t="s">
        <v>4226</v>
      </c>
      <c r="D2611" t="s">
        <v>421</v>
      </c>
      <c r="E2611" t="s">
        <v>422</v>
      </c>
      <c r="F2611" t="s">
        <v>85</v>
      </c>
      <c r="G2611" t="s">
        <v>401</v>
      </c>
      <c r="H2611">
        <v>1</v>
      </c>
      <c r="I2611">
        <v>1</v>
      </c>
      <c r="J2611">
        <v>1</v>
      </c>
      <c r="K2611">
        <v>1</v>
      </c>
      <c r="L2611">
        <v>1</v>
      </c>
      <c r="M2611">
        <v>1</v>
      </c>
      <c r="N2611">
        <v>1</v>
      </c>
      <c r="O2611">
        <v>1</v>
      </c>
      <c r="P2611">
        <v>1</v>
      </c>
      <c r="Q2611">
        <v>1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C2611" s="180" t="str">
        <f t="shared" si="137"/>
        <v>845069-MEAME-SM</v>
      </c>
      <c r="AD2611" s="181">
        <f>IF(B2611="NET","",IF(B2611="","",IFERROR(VLOOKUP(AC2611,EAN!$A:$B,2,FALSE),"MANGLER - MÅ OPPDATERE EAN-FANEN")))</f>
        <v>7048652660329</v>
      </c>
      <c r="AE2611" s="180">
        <f t="shared" si="135"/>
        <v>1</v>
      </c>
      <c r="AF2611" s="180">
        <f t="shared" si="136"/>
        <v>1</v>
      </c>
      <c r="AH2611" s="133">
        <f>IF(B2611="NET","",IFERROR(VLOOKUP(AD2611,'2) Order Form'!$W$9:$W$684,1,FALSE),"Ikke med I order form"))</f>
        <v>7048652660329</v>
      </c>
    </row>
    <row r="2612" spans="1:34" x14ac:dyDescent="0.2">
      <c r="A2612">
        <v>845069</v>
      </c>
      <c r="B2612" t="s">
        <v>841</v>
      </c>
      <c r="C2612" t="s">
        <v>4226</v>
      </c>
      <c r="D2612" t="s">
        <v>423</v>
      </c>
      <c r="E2612" t="s">
        <v>422</v>
      </c>
      <c r="F2612" t="s">
        <v>86</v>
      </c>
      <c r="G2612" t="s">
        <v>401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C2612" s="180" t="str">
        <f t="shared" si="137"/>
        <v>845069-MEAME-ML</v>
      </c>
      <c r="AD2612" s="181">
        <f>IF(B2612="NET","",IF(B2612="","",IFERROR(VLOOKUP(AC2612,EAN!$A:$B,2,FALSE),"MANGLER - MÅ OPPDATERE EAN-FANEN")))</f>
        <v>7048652660312</v>
      </c>
      <c r="AE2612" s="180">
        <f t="shared" si="135"/>
        <v>0</v>
      </c>
      <c r="AF2612" s="180">
        <f t="shared" si="136"/>
        <v>0</v>
      </c>
      <c r="AH2612" s="133">
        <f>IF(B2612="NET","",IFERROR(VLOOKUP(AD2612,'2) Order Form'!$W$9:$W$684,1,FALSE),"Ikke med I order form"))</f>
        <v>7048652660312</v>
      </c>
    </row>
    <row r="2613" spans="1:34" x14ac:dyDescent="0.2">
      <c r="A2613">
        <v>845069</v>
      </c>
      <c r="B2613" t="s">
        <v>841</v>
      </c>
      <c r="C2613" t="s">
        <v>4226</v>
      </c>
      <c r="D2613" t="s">
        <v>424</v>
      </c>
      <c r="E2613" t="s">
        <v>422</v>
      </c>
      <c r="F2613" t="s">
        <v>87</v>
      </c>
      <c r="G2613" t="s">
        <v>401</v>
      </c>
      <c r="H2613">
        <v>28</v>
      </c>
      <c r="I2613">
        <v>28</v>
      </c>
      <c r="J2613">
        <v>28</v>
      </c>
      <c r="K2613">
        <v>28</v>
      </c>
      <c r="L2613">
        <v>28</v>
      </c>
      <c r="M2613">
        <v>28</v>
      </c>
      <c r="N2613">
        <v>28</v>
      </c>
      <c r="O2613">
        <v>28</v>
      </c>
      <c r="P2613">
        <v>28</v>
      </c>
      <c r="Q2613">
        <v>28</v>
      </c>
      <c r="R2613">
        <v>28</v>
      </c>
      <c r="S2613">
        <v>28</v>
      </c>
      <c r="T2613">
        <v>28</v>
      </c>
      <c r="U2613">
        <v>28</v>
      </c>
      <c r="V2613">
        <v>28</v>
      </c>
      <c r="W2613">
        <v>28</v>
      </c>
      <c r="X2613">
        <v>28</v>
      </c>
      <c r="Y2613">
        <v>28</v>
      </c>
      <c r="Z2613">
        <v>28</v>
      </c>
      <c r="AA2613">
        <v>28</v>
      </c>
      <c r="AC2613" s="180" t="str">
        <f t="shared" si="137"/>
        <v>845069-MEAME-LXL</v>
      </c>
      <c r="AD2613" s="181">
        <f>IF(B2613="NET","",IF(B2613="","",IFERROR(VLOOKUP(AC2613,EAN!$A:$B,2,FALSE),"MANGLER - MÅ OPPDATERE EAN-FANEN")))</f>
        <v>7048652660305</v>
      </c>
      <c r="AE2613" s="180">
        <f t="shared" si="135"/>
        <v>28</v>
      </c>
      <c r="AF2613" s="180">
        <f t="shared" si="136"/>
        <v>28</v>
      </c>
      <c r="AH2613" s="133">
        <f>IF(B2613="NET","",IFERROR(VLOOKUP(AD2613,'2) Order Form'!$W$9:$W$684,1,FALSE),"Ikke med I order form"))</f>
        <v>7048652660305</v>
      </c>
    </row>
    <row r="2614" spans="1:34" x14ac:dyDescent="0.2">
      <c r="A2614">
        <v>845069</v>
      </c>
      <c r="B2614" t="s">
        <v>841</v>
      </c>
      <c r="C2614" t="s">
        <v>4226</v>
      </c>
      <c r="D2614" t="s">
        <v>822</v>
      </c>
      <c r="E2614" t="s">
        <v>554</v>
      </c>
      <c r="F2614" t="s">
        <v>85</v>
      </c>
      <c r="G2614" t="s">
        <v>401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C2614" s="180" t="str">
        <f t="shared" si="137"/>
        <v>845069-MEHRD-SM</v>
      </c>
      <c r="AD2614" s="181">
        <f>IF(B2614="NET","",IF(B2614="","",IFERROR(VLOOKUP(AC2614,EAN!$A:$B,2,FALSE),"MANGLER - MÅ OPPDATERE EAN-FANEN")))</f>
        <v>7048652272843</v>
      </c>
      <c r="AE2614" s="180">
        <f t="shared" si="135"/>
        <v>0</v>
      </c>
      <c r="AF2614" s="180">
        <f t="shared" si="136"/>
        <v>0</v>
      </c>
      <c r="AH2614" s="133" t="str">
        <f>IF(B2614="NET","",IFERROR(VLOOKUP(AD2614,'2) Order Form'!$W$9:$W$684,1,FALSE),"Ikke med I order form"))</f>
        <v>Ikke med I order form</v>
      </c>
    </row>
    <row r="2615" spans="1:34" x14ac:dyDescent="0.2">
      <c r="A2615">
        <v>845069</v>
      </c>
      <c r="B2615" t="s">
        <v>841</v>
      </c>
      <c r="C2615" t="s">
        <v>4226</v>
      </c>
      <c r="D2615" t="s">
        <v>823</v>
      </c>
      <c r="E2615" t="s">
        <v>554</v>
      </c>
      <c r="F2615" t="s">
        <v>86</v>
      </c>
      <c r="G2615" t="s">
        <v>401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C2615" s="180" t="str">
        <f t="shared" si="137"/>
        <v>845069-MEHRD-ML</v>
      </c>
      <c r="AD2615" s="181">
        <f>IF(B2615="NET","",IF(B2615="","",IFERROR(VLOOKUP(AC2615,EAN!$A:$B,2,FALSE),"MANGLER - MÅ OPPDATERE EAN-FANEN")))</f>
        <v>7048652272836</v>
      </c>
      <c r="AE2615" s="180">
        <f t="shared" si="135"/>
        <v>0</v>
      </c>
      <c r="AF2615" s="180">
        <f t="shared" si="136"/>
        <v>0</v>
      </c>
      <c r="AH2615" s="133" t="str">
        <f>IF(B2615="NET","",IFERROR(VLOOKUP(AD2615,'2) Order Form'!$W$9:$W$684,1,FALSE),"Ikke med I order form"))</f>
        <v>Ikke med I order form</v>
      </c>
    </row>
    <row r="2616" spans="1:34" x14ac:dyDescent="0.2">
      <c r="A2616">
        <v>845069</v>
      </c>
      <c r="B2616" t="s">
        <v>841</v>
      </c>
      <c r="C2616" t="s">
        <v>4226</v>
      </c>
      <c r="D2616" t="s">
        <v>824</v>
      </c>
      <c r="E2616" t="s">
        <v>554</v>
      </c>
      <c r="F2616" t="s">
        <v>87</v>
      </c>
      <c r="G2616" t="s">
        <v>401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C2616" s="180" t="str">
        <f t="shared" si="137"/>
        <v>845069-MEHRD-LXL</v>
      </c>
      <c r="AD2616" s="181">
        <f>IF(B2616="NET","",IF(B2616="","",IFERROR(VLOOKUP(AC2616,EAN!$A:$B,2,FALSE),"MANGLER - MÅ OPPDATERE EAN-FANEN")))</f>
        <v>7048652272829</v>
      </c>
      <c r="AE2616" s="180">
        <f t="shared" si="135"/>
        <v>0</v>
      </c>
      <c r="AF2616" s="180">
        <f t="shared" si="136"/>
        <v>0</v>
      </c>
      <c r="AH2616" s="133" t="str">
        <f>IF(B2616="NET","",IFERROR(VLOOKUP(AD2616,'2) Order Form'!$W$9:$W$684,1,FALSE),"Ikke med I order form"))</f>
        <v>Ikke med I order form</v>
      </c>
    </row>
    <row r="2617" spans="1:34" x14ac:dyDescent="0.2">
      <c r="A2617">
        <v>845069</v>
      </c>
      <c r="B2617" t="s">
        <v>841</v>
      </c>
      <c r="C2617" t="s">
        <v>4226</v>
      </c>
      <c r="D2617" t="s">
        <v>825</v>
      </c>
      <c r="E2617" t="s">
        <v>556</v>
      </c>
      <c r="F2617" t="s">
        <v>85</v>
      </c>
      <c r="G2617" t="s">
        <v>401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C2617" s="180" t="str">
        <f t="shared" si="137"/>
        <v>845069-MFGRN-SM</v>
      </c>
      <c r="AD2617" s="181">
        <f>IF(B2617="NET","",IF(B2617="","",IFERROR(VLOOKUP(AC2617,EAN!$A:$B,2,FALSE),"MANGLER - MÅ OPPDATERE EAN-FANEN")))</f>
        <v>7048652539496</v>
      </c>
      <c r="AE2617" s="180">
        <f t="shared" si="135"/>
        <v>0</v>
      </c>
      <c r="AF2617" s="180">
        <f t="shared" si="136"/>
        <v>0</v>
      </c>
      <c r="AH2617" s="133" t="str">
        <f>IF(B2617="NET","",IFERROR(VLOOKUP(AD2617,'2) Order Form'!$W$9:$W$684,1,FALSE),"Ikke med I order form"))</f>
        <v>Ikke med I order form</v>
      </c>
    </row>
    <row r="2618" spans="1:34" x14ac:dyDescent="0.2">
      <c r="A2618">
        <v>845069</v>
      </c>
      <c r="B2618" t="s">
        <v>841</v>
      </c>
      <c r="C2618" t="s">
        <v>4226</v>
      </c>
      <c r="D2618" t="s">
        <v>826</v>
      </c>
      <c r="E2618" t="s">
        <v>556</v>
      </c>
      <c r="F2618" t="s">
        <v>86</v>
      </c>
      <c r="G2618" t="s">
        <v>401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C2618" s="180" t="str">
        <f t="shared" si="137"/>
        <v>845069-MFGRN-ML</v>
      </c>
      <c r="AD2618" s="181">
        <f>IF(B2618="NET","",IF(B2618="","",IFERROR(VLOOKUP(AC2618,EAN!$A:$B,2,FALSE),"MANGLER - MÅ OPPDATERE EAN-FANEN")))</f>
        <v>7048652539489</v>
      </c>
      <c r="AE2618" s="180">
        <f t="shared" si="135"/>
        <v>0</v>
      </c>
      <c r="AF2618" s="180">
        <f t="shared" si="136"/>
        <v>0</v>
      </c>
      <c r="AH2618" s="133" t="str">
        <f>IF(B2618="NET","",IFERROR(VLOOKUP(AD2618,'2) Order Form'!$W$9:$W$684,1,FALSE),"Ikke med I order form"))</f>
        <v>Ikke med I order form</v>
      </c>
    </row>
    <row r="2619" spans="1:34" x14ac:dyDescent="0.2">
      <c r="A2619">
        <v>845069</v>
      </c>
      <c r="B2619" t="s">
        <v>841</v>
      </c>
      <c r="C2619" t="s">
        <v>4226</v>
      </c>
      <c r="D2619" t="s">
        <v>827</v>
      </c>
      <c r="E2619" t="s">
        <v>556</v>
      </c>
      <c r="F2619" t="s">
        <v>87</v>
      </c>
      <c r="G2619" t="s">
        <v>401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C2619" s="180" t="str">
        <f t="shared" si="137"/>
        <v>845069-MFGRN-LXL</v>
      </c>
      <c r="AD2619" s="181">
        <f>IF(B2619="NET","",IF(B2619="","",IFERROR(VLOOKUP(AC2619,EAN!$A:$B,2,FALSE),"MANGLER - MÅ OPPDATERE EAN-FANEN")))</f>
        <v>7048652539472</v>
      </c>
      <c r="AE2619" s="180">
        <f t="shared" si="135"/>
        <v>0</v>
      </c>
      <c r="AF2619" s="180">
        <f t="shared" si="136"/>
        <v>0</v>
      </c>
      <c r="AH2619" s="133" t="str">
        <f>IF(B2619="NET","",IFERROR(VLOOKUP(AD2619,'2) Order Form'!$W$9:$W$684,1,FALSE),"Ikke med I order form"))</f>
        <v>Ikke med I order form</v>
      </c>
    </row>
    <row r="2620" spans="1:34" x14ac:dyDescent="0.2">
      <c r="A2620">
        <v>845069</v>
      </c>
      <c r="B2620" t="s">
        <v>841</v>
      </c>
      <c r="C2620" t="s">
        <v>4226</v>
      </c>
      <c r="D2620" t="s">
        <v>226</v>
      </c>
      <c r="E2620" t="s">
        <v>207</v>
      </c>
      <c r="F2620" t="s">
        <v>85</v>
      </c>
      <c r="G2620" t="s">
        <v>401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C2620" s="180" t="str">
        <f t="shared" si="137"/>
        <v>845069-MMBLU-SM</v>
      </c>
      <c r="AD2620" s="181">
        <f>IF(B2620="NET","",IF(B2620="","",IFERROR(VLOOKUP(AC2620,EAN!$A:$B,2,FALSE),"MANGLER - MÅ OPPDATERE EAN-FANEN")))</f>
        <v>7048652539526</v>
      </c>
      <c r="AE2620" s="180">
        <f t="shared" si="135"/>
        <v>0</v>
      </c>
      <c r="AF2620" s="180">
        <f t="shared" si="136"/>
        <v>0</v>
      </c>
      <c r="AH2620" s="133" t="str">
        <f>IF(B2620="NET","",IFERROR(VLOOKUP(AD2620,'2) Order Form'!$W$9:$W$684,1,FALSE),"Ikke med I order form"))</f>
        <v>Ikke med I order form</v>
      </c>
    </row>
    <row r="2621" spans="1:34" x14ac:dyDescent="0.2">
      <c r="A2621">
        <v>845069</v>
      </c>
      <c r="B2621" t="s">
        <v>841</v>
      </c>
      <c r="C2621" t="s">
        <v>4226</v>
      </c>
      <c r="D2621" t="s">
        <v>227</v>
      </c>
      <c r="E2621" t="s">
        <v>207</v>
      </c>
      <c r="F2621" t="s">
        <v>86</v>
      </c>
      <c r="G2621" t="s">
        <v>401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C2621" s="180" t="str">
        <f t="shared" si="137"/>
        <v>845069-MMBLU-ML</v>
      </c>
      <c r="AD2621" s="181">
        <f>IF(B2621="NET","",IF(B2621="","",IFERROR(VLOOKUP(AC2621,EAN!$A:$B,2,FALSE),"MANGLER - MÅ OPPDATERE EAN-FANEN")))</f>
        <v>7048652539519</v>
      </c>
      <c r="AE2621" s="180">
        <f t="shared" si="135"/>
        <v>0</v>
      </c>
      <c r="AF2621" s="180">
        <f t="shared" si="136"/>
        <v>0</v>
      </c>
      <c r="AH2621" s="133" t="str">
        <f>IF(B2621="NET","",IFERROR(VLOOKUP(AD2621,'2) Order Form'!$W$9:$W$684,1,FALSE),"Ikke med I order form"))</f>
        <v>Ikke med I order form</v>
      </c>
    </row>
    <row r="2622" spans="1:34" x14ac:dyDescent="0.2">
      <c r="A2622">
        <v>845069</v>
      </c>
      <c r="B2622" t="s">
        <v>841</v>
      </c>
      <c r="C2622" t="s">
        <v>4226</v>
      </c>
      <c r="D2622" t="s">
        <v>228</v>
      </c>
      <c r="E2622" t="s">
        <v>207</v>
      </c>
      <c r="F2622" t="s">
        <v>87</v>
      </c>
      <c r="G2622" t="s">
        <v>401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C2622" s="180" t="str">
        <f t="shared" si="137"/>
        <v>845069-MMBLU-LXL</v>
      </c>
      <c r="AD2622" s="181">
        <f>IF(B2622="NET","",IF(B2622="","",IFERROR(VLOOKUP(AC2622,EAN!$A:$B,2,FALSE),"MANGLER - MÅ OPPDATERE EAN-FANEN")))</f>
        <v>7048652539502</v>
      </c>
      <c r="AE2622" s="180">
        <f t="shared" si="135"/>
        <v>0</v>
      </c>
      <c r="AF2622" s="180">
        <f t="shared" si="136"/>
        <v>0</v>
      </c>
      <c r="AH2622" s="133" t="str">
        <f>IF(B2622="NET","",IFERROR(VLOOKUP(AD2622,'2) Order Form'!$W$9:$W$684,1,FALSE),"Ikke med I order form"))</f>
        <v>Ikke med I order form</v>
      </c>
    </row>
    <row r="2623" spans="1:34" x14ac:dyDescent="0.2">
      <c r="A2623">
        <v>845069</v>
      </c>
      <c r="B2623" t="s">
        <v>841</v>
      </c>
      <c r="C2623" t="s">
        <v>4226</v>
      </c>
      <c r="D2623" t="s">
        <v>425</v>
      </c>
      <c r="E2623" t="s">
        <v>90</v>
      </c>
      <c r="F2623" t="s">
        <v>85</v>
      </c>
      <c r="G2623" t="s">
        <v>401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C2623" s="180" t="str">
        <f t="shared" si="137"/>
        <v>845069-MNAVY-SM</v>
      </c>
      <c r="AD2623" s="181">
        <f>IF(B2623="NET","",IF(B2623="","",IFERROR(VLOOKUP(AC2623,EAN!$A:$B,2,FALSE),"MANGLER - MÅ OPPDATERE EAN-FANEN")))</f>
        <v>7048652272874</v>
      </c>
      <c r="AE2623" s="180">
        <f t="shared" si="135"/>
        <v>0</v>
      </c>
      <c r="AF2623" s="180">
        <f t="shared" si="136"/>
        <v>0</v>
      </c>
      <c r="AH2623" s="133" t="str">
        <f>IF(B2623="NET","",IFERROR(VLOOKUP(AD2623,'2) Order Form'!$W$9:$W$684,1,FALSE),"Ikke med I order form"))</f>
        <v>Ikke med I order form</v>
      </c>
    </row>
    <row r="2624" spans="1:34" x14ac:dyDescent="0.2">
      <c r="A2624">
        <v>845069</v>
      </c>
      <c r="B2624" t="s">
        <v>841</v>
      </c>
      <c r="C2624" t="s">
        <v>4226</v>
      </c>
      <c r="D2624" t="s">
        <v>426</v>
      </c>
      <c r="E2624" t="s">
        <v>90</v>
      </c>
      <c r="F2624" t="s">
        <v>86</v>
      </c>
      <c r="G2624" t="s">
        <v>401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C2624" s="180" t="str">
        <f t="shared" si="137"/>
        <v>845069-MNAVY-ML</v>
      </c>
      <c r="AD2624" s="181">
        <f>IF(B2624="NET","",IF(B2624="","",IFERROR(VLOOKUP(AC2624,EAN!$A:$B,2,FALSE),"MANGLER - MÅ OPPDATERE EAN-FANEN")))</f>
        <v>7048652272867</v>
      </c>
      <c r="AE2624" s="180">
        <f t="shared" si="135"/>
        <v>0</v>
      </c>
      <c r="AF2624" s="180">
        <f t="shared" si="136"/>
        <v>0</v>
      </c>
      <c r="AH2624" s="133" t="str">
        <f>IF(B2624="NET","",IFERROR(VLOOKUP(AD2624,'2) Order Form'!$W$9:$W$684,1,FALSE),"Ikke med I order form"))</f>
        <v>Ikke med I order form</v>
      </c>
    </row>
    <row r="2625" spans="1:34" x14ac:dyDescent="0.2">
      <c r="A2625">
        <v>845069</v>
      </c>
      <c r="B2625" t="s">
        <v>841</v>
      </c>
      <c r="C2625" t="s">
        <v>4226</v>
      </c>
      <c r="D2625" t="s">
        <v>427</v>
      </c>
      <c r="E2625" t="s">
        <v>90</v>
      </c>
      <c r="F2625" t="s">
        <v>87</v>
      </c>
      <c r="G2625" t="s">
        <v>401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C2625" s="180" t="str">
        <f t="shared" si="137"/>
        <v>845069-MNAVY-LXL</v>
      </c>
      <c r="AD2625" s="181">
        <f>IF(B2625="NET","",IF(B2625="","",IFERROR(VLOOKUP(AC2625,EAN!$A:$B,2,FALSE),"MANGLER - MÅ OPPDATERE EAN-FANEN")))</f>
        <v>7048652272850</v>
      </c>
      <c r="AE2625" s="180">
        <f t="shared" si="135"/>
        <v>0</v>
      </c>
      <c r="AF2625" s="180">
        <f t="shared" si="136"/>
        <v>0</v>
      </c>
      <c r="AH2625" s="133" t="str">
        <f>IF(B2625="NET","",IFERROR(VLOOKUP(AD2625,'2) Order Form'!$W$9:$W$684,1,FALSE),"Ikke med I order form"))</f>
        <v>Ikke med I order form</v>
      </c>
    </row>
    <row r="2626" spans="1:34" x14ac:dyDescent="0.2">
      <c r="A2626">
        <v>845069</v>
      </c>
      <c r="B2626" t="s">
        <v>841</v>
      </c>
      <c r="C2626" t="s">
        <v>4226</v>
      </c>
      <c r="D2626" t="s">
        <v>828</v>
      </c>
      <c r="E2626" t="s">
        <v>559</v>
      </c>
      <c r="F2626" t="s">
        <v>85</v>
      </c>
      <c r="G2626" t="s">
        <v>401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C2626" s="180" t="str">
        <f t="shared" si="137"/>
        <v>845069-MOEDB-SM</v>
      </c>
      <c r="AD2626" s="181">
        <f>IF(B2626="NET","",IF(B2626="","",IFERROR(VLOOKUP(AC2626,EAN!$A:$B,2,FALSE),"MANGLER - MÅ OPPDATERE EAN-FANEN")))</f>
        <v>7048652272904</v>
      </c>
      <c r="AE2626" s="180">
        <f t="shared" si="135"/>
        <v>0</v>
      </c>
      <c r="AF2626" s="180">
        <f t="shared" si="136"/>
        <v>0</v>
      </c>
      <c r="AH2626" s="133" t="str">
        <f>IF(B2626="NET","",IFERROR(VLOOKUP(AD2626,'2) Order Form'!$W$9:$W$684,1,FALSE),"Ikke med I order form"))</f>
        <v>Ikke med I order form</v>
      </c>
    </row>
    <row r="2627" spans="1:34" x14ac:dyDescent="0.2">
      <c r="A2627">
        <v>845069</v>
      </c>
      <c r="B2627" t="s">
        <v>841</v>
      </c>
      <c r="C2627" t="s">
        <v>4226</v>
      </c>
      <c r="D2627" t="s">
        <v>829</v>
      </c>
      <c r="E2627" t="s">
        <v>559</v>
      </c>
      <c r="F2627" t="s">
        <v>86</v>
      </c>
      <c r="G2627" t="s">
        <v>401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C2627" s="180" t="str">
        <f t="shared" si="137"/>
        <v>845069-MOEDB-ML</v>
      </c>
      <c r="AD2627" s="181">
        <f>IF(B2627="NET","",IF(B2627="","",IFERROR(VLOOKUP(AC2627,EAN!$A:$B,2,FALSE),"MANGLER - MÅ OPPDATERE EAN-FANEN")))</f>
        <v>7048652272898</v>
      </c>
      <c r="AE2627" s="180">
        <f t="shared" si="135"/>
        <v>0</v>
      </c>
      <c r="AF2627" s="180">
        <f t="shared" si="136"/>
        <v>0</v>
      </c>
      <c r="AH2627" s="133" t="str">
        <f>IF(B2627="NET","",IFERROR(VLOOKUP(AD2627,'2) Order Form'!$W$9:$W$684,1,FALSE),"Ikke med I order form"))</f>
        <v>Ikke med I order form</v>
      </c>
    </row>
    <row r="2628" spans="1:34" x14ac:dyDescent="0.2">
      <c r="A2628">
        <v>845069</v>
      </c>
      <c r="B2628" t="s">
        <v>841</v>
      </c>
      <c r="C2628" t="s">
        <v>4226</v>
      </c>
      <c r="D2628" t="s">
        <v>830</v>
      </c>
      <c r="E2628" t="s">
        <v>559</v>
      </c>
      <c r="F2628" t="s">
        <v>87</v>
      </c>
      <c r="G2628" t="s">
        <v>401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C2628" s="180" t="str">
        <f t="shared" si="137"/>
        <v>845069-MOEDB-LXL</v>
      </c>
      <c r="AD2628" s="181">
        <f>IF(B2628="NET","",IF(B2628="","",IFERROR(VLOOKUP(AC2628,EAN!$A:$B,2,FALSE),"MANGLER - MÅ OPPDATERE EAN-FANEN")))</f>
        <v>7048652272881</v>
      </c>
      <c r="AE2628" s="180">
        <f t="shared" si="135"/>
        <v>0</v>
      </c>
      <c r="AF2628" s="180">
        <f t="shared" si="136"/>
        <v>0</v>
      </c>
      <c r="AH2628" s="133" t="str">
        <f>IF(B2628="NET","",IFERROR(VLOOKUP(AD2628,'2) Order Form'!$W$9:$W$684,1,FALSE),"Ikke med I order form"))</f>
        <v>Ikke med I order form</v>
      </c>
    </row>
    <row r="2629" spans="1:34" x14ac:dyDescent="0.2">
      <c r="A2629">
        <v>845069</v>
      </c>
      <c r="B2629" t="s">
        <v>841</v>
      </c>
      <c r="C2629" t="s">
        <v>4226</v>
      </c>
      <c r="D2629" t="s">
        <v>2424</v>
      </c>
      <c r="E2629" t="s">
        <v>2425</v>
      </c>
      <c r="F2629" t="s">
        <v>85</v>
      </c>
      <c r="G2629" t="s">
        <v>128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C2629" s="180" t="str">
        <f t="shared" si="137"/>
        <v>845069-MROGD-SM</v>
      </c>
      <c r="AD2629" s="181" t="str">
        <f>IF(B2629="NET","",IF(B2629="","",IFERROR(VLOOKUP(AC2629,EAN!$A:$B,2,FALSE),"MANGLER - MÅ OPPDATERE EAN-FANEN")))</f>
        <v>MANGLER - MÅ OPPDATERE EAN-FANEN</v>
      </c>
      <c r="AE2629" s="180">
        <f t="shared" si="135"/>
        <v>0</v>
      </c>
      <c r="AF2629" s="180">
        <f t="shared" si="136"/>
        <v>0</v>
      </c>
      <c r="AH2629" s="133" t="str">
        <f>IF(B2629="NET","",IFERROR(VLOOKUP(AD2629,'2) Order Form'!$W$9:$W$684,1,FALSE),"Ikke med I order form"))</f>
        <v>Ikke med I order form</v>
      </c>
    </row>
    <row r="2630" spans="1:34" x14ac:dyDescent="0.2">
      <c r="A2630">
        <v>845069</v>
      </c>
      <c r="B2630" t="s">
        <v>841</v>
      </c>
      <c r="C2630" t="s">
        <v>4226</v>
      </c>
      <c r="D2630" t="s">
        <v>2426</v>
      </c>
      <c r="E2630" t="s">
        <v>2425</v>
      </c>
      <c r="F2630" t="s">
        <v>86</v>
      </c>
      <c r="G2630" t="s">
        <v>128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C2630" s="180" t="str">
        <f t="shared" si="137"/>
        <v>845069-MROGD-ML</v>
      </c>
      <c r="AD2630" s="181" t="str">
        <f>IF(B2630="NET","",IF(B2630="","",IFERROR(VLOOKUP(AC2630,EAN!$A:$B,2,FALSE),"MANGLER - MÅ OPPDATERE EAN-FANEN")))</f>
        <v>MANGLER - MÅ OPPDATERE EAN-FANEN</v>
      </c>
      <c r="AE2630" s="180">
        <f t="shared" ref="AE2630:AE2693" si="138">H2630</f>
        <v>0</v>
      </c>
      <c r="AF2630" s="180">
        <f t="shared" ref="AF2630:AF2693" si="139">AA2630</f>
        <v>0</v>
      </c>
      <c r="AH2630" s="133" t="str">
        <f>IF(B2630="NET","",IFERROR(VLOOKUP(AD2630,'2) Order Form'!$W$9:$W$684,1,FALSE),"Ikke med I order form"))</f>
        <v>Ikke med I order form</v>
      </c>
    </row>
    <row r="2631" spans="1:34" x14ac:dyDescent="0.2">
      <c r="A2631">
        <v>845069</v>
      </c>
      <c r="B2631" t="s">
        <v>841</v>
      </c>
      <c r="C2631" t="s">
        <v>4226</v>
      </c>
      <c r="D2631" t="s">
        <v>2427</v>
      </c>
      <c r="E2631" t="s">
        <v>2425</v>
      </c>
      <c r="F2631" t="s">
        <v>87</v>
      </c>
      <c r="G2631" t="s">
        <v>128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C2631" s="180" t="str">
        <f t="shared" si="137"/>
        <v>845069-MROGD-LXL</v>
      </c>
      <c r="AD2631" s="181" t="str">
        <f>IF(B2631="NET","",IF(B2631="","",IFERROR(VLOOKUP(AC2631,EAN!$A:$B,2,FALSE),"MANGLER - MÅ OPPDATERE EAN-FANEN")))</f>
        <v>MANGLER - MÅ OPPDATERE EAN-FANEN</v>
      </c>
      <c r="AE2631" s="180">
        <f t="shared" si="138"/>
        <v>0</v>
      </c>
      <c r="AF2631" s="180">
        <f t="shared" si="139"/>
        <v>0</v>
      </c>
      <c r="AH2631" s="133" t="str">
        <f>IF(B2631="NET","",IFERROR(VLOOKUP(AD2631,'2) Order Form'!$W$9:$W$684,1,FALSE),"Ikke med I order form"))</f>
        <v>Ikke med I order form</v>
      </c>
    </row>
    <row r="2632" spans="1:34" x14ac:dyDescent="0.2">
      <c r="A2632">
        <v>845069</v>
      </c>
      <c r="B2632" t="s">
        <v>841</v>
      </c>
      <c r="C2632" t="s">
        <v>4226</v>
      </c>
      <c r="D2632" t="s">
        <v>229</v>
      </c>
      <c r="E2632" t="s">
        <v>208</v>
      </c>
      <c r="F2632" t="s">
        <v>85</v>
      </c>
      <c r="G2632" t="s">
        <v>401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C2632" s="180" t="str">
        <f t="shared" si="137"/>
        <v>845069-MSBMC-SM</v>
      </c>
      <c r="AD2632" s="181">
        <f>IF(B2632="NET","",IF(B2632="","",IFERROR(VLOOKUP(AC2632,EAN!$A:$B,2,FALSE),"MANGLER - MÅ OPPDATERE EAN-FANEN")))</f>
        <v>7048652539557</v>
      </c>
      <c r="AE2632" s="180">
        <f t="shared" si="138"/>
        <v>0</v>
      </c>
      <c r="AF2632" s="180">
        <f t="shared" si="139"/>
        <v>0</v>
      </c>
      <c r="AH2632" s="133" t="str">
        <f>IF(B2632="NET","",IFERROR(VLOOKUP(AD2632,'2) Order Form'!$W$9:$W$684,1,FALSE),"Ikke med I order form"))</f>
        <v>Ikke med I order form</v>
      </c>
    </row>
    <row r="2633" spans="1:34" x14ac:dyDescent="0.2">
      <c r="A2633">
        <v>845069</v>
      </c>
      <c r="B2633" t="s">
        <v>841</v>
      </c>
      <c r="C2633" t="s">
        <v>4226</v>
      </c>
      <c r="D2633" t="s">
        <v>230</v>
      </c>
      <c r="E2633" t="s">
        <v>208</v>
      </c>
      <c r="F2633" t="s">
        <v>86</v>
      </c>
      <c r="G2633" t="s">
        <v>401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C2633" s="180" t="str">
        <f t="shared" si="137"/>
        <v>845069-MSBMC-ML</v>
      </c>
      <c r="AD2633" s="181">
        <f>IF(B2633="NET","",IF(B2633="","",IFERROR(VLOOKUP(AC2633,EAN!$A:$B,2,FALSE),"MANGLER - MÅ OPPDATERE EAN-FANEN")))</f>
        <v>7048652539540</v>
      </c>
      <c r="AE2633" s="180">
        <f t="shared" si="138"/>
        <v>0</v>
      </c>
      <c r="AF2633" s="180">
        <f t="shared" si="139"/>
        <v>0</v>
      </c>
      <c r="AH2633" s="133" t="str">
        <f>IF(B2633="NET","",IFERROR(VLOOKUP(AD2633,'2) Order Form'!$W$9:$W$684,1,FALSE),"Ikke med I order form"))</f>
        <v>Ikke med I order form</v>
      </c>
    </row>
    <row r="2634" spans="1:34" x14ac:dyDescent="0.2">
      <c r="A2634">
        <v>845069</v>
      </c>
      <c r="B2634" t="s">
        <v>841</v>
      </c>
      <c r="C2634" t="s">
        <v>4226</v>
      </c>
      <c r="D2634" t="s">
        <v>231</v>
      </c>
      <c r="E2634" t="s">
        <v>208</v>
      </c>
      <c r="F2634" t="s">
        <v>87</v>
      </c>
      <c r="G2634" t="s">
        <v>401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C2634" s="180" t="str">
        <f t="shared" si="137"/>
        <v>845069-MSBMC-LXL</v>
      </c>
      <c r="AD2634" s="181">
        <f>IF(B2634="NET","",IF(B2634="","",IFERROR(VLOOKUP(AC2634,EAN!$A:$B,2,FALSE),"MANGLER - MÅ OPPDATERE EAN-FANEN")))</f>
        <v>7048652539533</v>
      </c>
      <c r="AE2634" s="180">
        <f t="shared" si="138"/>
        <v>0</v>
      </c>
      <c r="AF2634" s="180">
        <f t="shared" si="139"/>
        <v>0</v>
      </c>
      <c r="AH2634" s="133" t="str">
        <f>IF(B2634="NET","",IFERROR(VLOOKUP(AD2634,'2) Order Form'!$W$9:$W$684,1,FALSE),"Ikke med I order form"))</f>
        <v>Ikke med I order form</v>
      </c>
    </row>
    <row r="2635" spans="1:34" x14ac:dyDescent="0.2">
      <c r="A2635">
        <v>845069</v>
      </c>
      <c r="B2635" t="s">
        <v>841</v>
      </c>
      <c r="C2635" t="s">
        <v>4226</v>
      </c>
      <c r="D2635" t="s">
        <v>831</v>
      </c>
      <c r="E2635" t="s">
        <v>544</v>
      </c>
      <c r="F2635" t="s">
        <v>85</v>
      </c>
      <c r="G2635" t="s">
        <v>401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C2635" s="180" t="str">
        <f t="shared" si="137"/>
        <v>845069-MSGMC-SM</v>
      </c>
      <c r="AD2635" s="181">
        <f>IF(B2635="NET","",IF(B2635="","",IFERROR(VLOOKUP(AC2635,EAN!$A:$B,2,FALSE),"MANGLER - MÅ OPPDATERE EAN-FANEN")))</f>
        <v>7048652539588</v>
      </c>
      <c r="AE2635" s="180">
        <f t="shared" si="138"/>
        <v>0</v>
      </c>
      <c r="AF2635" s="180">
        <f t="shared" si="139"/>
        <v>0</v>
      </c>
      <c r="AH2635" s="133" t="str">
        <f>IF(B2635="NET","",IFERROR(VLOOKUP(AD2635,'2) Order Form'!$W$9:$W$684,1,FALSE),"Ikke med I order form"))</f>
        <v>Ikke med I order form</v>
      </c>
    </row>
    <row r="2636" spans="1:34" x14ac:dyDescent="0.2">
      <c r="A2636">
        <v>845069</v>
      </c>
      <c r="B2636" t="s">
        <v>841</v>
      </c>
      <c r="C2636" t="s">
        <v>4226</v>
      </c>
      <c r="D2636" t="s">
        <v>832</v>
      </c>
      <c r="E2636" t="s">
        <v>544</v>
      </c>
      <c r="F2636" t="s">
        <v>86</v>
      </c>
      <c r="G2636" t="s">
        <v>401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C2636" s="180" t="str">
        <f t="shared" si="137"/>
        <v>845069-MSGMC-ML</v>
      </c>
      <c r="AD2636" s="181">
        <f>IF(B2636="NET","",IF(B2636="","",IFERROR(VLOOKUP(AC2636,EAN!$A:$B,2,FALSE),"MANGLER - MÅ OPPDATERE EAN-FANEN")))</f>
        <v>7048652539571</v>
      </c>
      <c r="AE2636" s="180">
        <f t="shared" si="138"/>
        <v>0</v>
      </c>
      <c r="AF2636" s="180">
        <f t="shared" si="139"/>
        <v>0</v>
      </c>
      <c r="AH2636" s="133" t="str">
        <f>IF(B2636="NET","",IFERROR(VLOOKUP(AD2636,'2) Order Form'!$W$9:$W$684,1,FALSE),"Ikke med I order form"))</f>
        <v>Ikke med I order form</v>
      </c>
    </row>
    <row r="2637" spans="1:34" x14ac:dyDescent="0.2">
      <c r="A2637">
        <v>845069</v>
      </c>
      <c r="B2637" t="s">
        <v>841</v>
      </c>
      <c r="C2637" t="s">
        <v>4226</v>
      </c>
      <c r="D2637" t="s">
        <v>833</v>
      </c>
      <c r="E2637" t="s">
        <v>544</v>
      </c>
      <c r="F2637" t="s">
        <v>87</v>
      </c>
      <c r="G2637" t="s">
        <v>401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C2637" s="180" t="str">
        <f t="shared" si="137"/>
        <v>845069-MSGMC-LXL</v>
      </c>
      <c r="AD2637" s="181">
        <f>IF(B2637="NET","",IF(B2637="","",IFERROR(VLOOKUP(AC2637,EAN!$A:$B,2,FALSE),"MANGLER - MÅ OPPDATERE EAN-FANEN")))</f>
        <v>7048652539564</v>
      </c>
      <c r="AE2637" s="180">
        <f t="shared" si="138"/>
        <v>0</v>
      </c>
      <c r="AF2637" s="180">
        <f t="shared" si="139"/>
        <v>0</v>
      </c>
      <c r="AH2637" s="133" t="str">
        <f>IF(B2637="NET","",IFERROR(VLOOKUP(AD2637,'2) Order Form'!$W$9:$W$684,1,FALSE),"Ikke med I order form"))</f>
        <v>Ikke med I order form</v>
      </c>
    </row>
    <row r="2638" spans="1:34" x14ac:dyDescent="0.2">
      <c r="A2638">
        <v>845069</v>
      </c>
      <c r="B2638" t="s">
        <v>841</v>
      </c>
      <c r="C2638" t="s">
        <v>4226</v>
      </c>
      <c r="D2638" t="s">
        <v>2094</v>
      </c>
      <c r="E2638" t="s">
        <v>91</v>
      </c>
      <c r="F2638" t="s">
        <v>85</v>
      </c>
      <c r="G2638" t="s">
        <v>128</v>
      </c>
      <c r="H2638">
        <v>8</v>
      </c>
      <c r="I2638">
        <v>8</v>
      </c>
      <c r="J2638">
        <v>8</v>
      </c>
      <c r="K2638">
        <v>8</v>
      </c>
      <c r="L2638">
        <v>8</v>
      </c>
      <c r="M2638">
        <v>8</v>
      </c>
      <c r="N2638">
        <v>8</v>
      </c>
      <c r="O2638">
        <v>8</v>
      </c>
      <c r="P2638">
        <v>8</v>
      </c>
      <c r="Q2638">
        <v>8</v>
      </c>
      <c r="R2638">
        <v>8</v>
      </c>
      <c r="S2638">
        <v>8</v>
      </c>
      <c r="T2638">
        <v>8</v>
      </c>
      <c r="U2638">
        <v>8</v>
      </c>
      <c r="V2638">
        <v>8</v>
      </c>
      <c r="W2638">
        <v>8</v>
      </c>
      <c r="X2638">
        <v>8</v>
      </c>
      <c r="Y2638">
        <v>8</v>
      </c>
      <c r="Z2638">
        <v>8</v>
      </c>
      <c r="AA2638">
        <v>8</v>
      </c>
      <c r="AC2638" s="180" t="str">
        <f t="shared" si="137"/>
        <v>845069-MWH21-SM</v>
      </c>
      <c r="AD2638" s="181">
        <f>IF(B2638="NET","",IF(B2638="","",IFERROR(VLOOKUP(AC2638,EAN!$A:$B,2,FALSE),"MANGLER - MÅ OPPDATERE EAN-FANEN")))</f>
        <v>7048652666444</v>
      </c>
      <c r="AE2638" s="180">
        <f t="shared" si="138"/>
        <v>8</v>
      </c>
      <c r="AF2638" s="180">
        <f t="shared" si="139"/>
        <v>8</v>
      </c>
      <c r="AH2638" s="133">
        <f>IF(B2638="NET","",IFERROR(VLOOKUP(AD2638,'2) Order Form'!$W$9:$W$684,1,FALSE),"Ikke med I order form"))</f>
        <v>7048652666444</v>
      </c>
    </row>
    <row r="2639" spans="1:34" x14ac:dyDescent="0.2">
      <c r="A2639">
        <v>845069</v>
      </c>
      <c r="B2639" t="s">
        <v>841</v>
      </c>
      <c r="C2639" t="s">
        <v>4226</v>
      </c>
      <c r="D2639" t="s">
        <v>2095</v>
      </c>
      <c r="E2639" t="s">
        <v>91</v>
      </c>
      <c r="F2639" t="s">
        <v>86</v>
      </c>
      <c r="G2639" t="s">
        <v>128</v>
      </c>
      <c r="H2639">
        <v>1</v>
      </c>
      <c r="I2639">
        <v>1</v>
      </c>
      <c r="J2639">
        <v>1</v>
      </c>
      <c r="K2639">
        <v>1</v>
      </c>
      <c r="L2639">
        <v>1</v>
      </c>
      <c r="M2639">
        <v>1</v>
      </c>
      <c r="N2639">
        <v>1</v>
      </c>
      <c r="O2639">
        <v>1</v>
      </c>
      <c r="P2639">
        <v>1</v>
      </c>
      <c r="Q2639">
        <v>1</v>
      </c>
      <c r="R2639">
        <v>1</v>
      </c>
      <c r="S2639">
        <v>1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C2639" s="180" t="str">
        <f t="shared" si="137"/>
        <v>845069-MWH21-ML</v>
      </c>
      <c r="AD2639" s="181">
        <f>IF(B2639="NET","",IF(B2639="","",IFERROR(VLOOKUP(AC2639,EAN!$A:$B,2,FALSE),"MANGLER - MÅ OPPDATERE EAN-FANEN")))</f>
        <v>7048652666437</v>
      </c>
      <c r="AE2639" s="180">
        <f t="shared" si="138"/>
        <v>1</v>
      </c>
      <c r="AF2639" s="180">
        <f t="shared" si="139"/>
        <v>1</v>
      </c>
      <c r="AH2639" s="133">
        <f>IF(B2639="NET","",IFERROR(VLOOKUP(AD2639,'2) Order Form'!$W$9:$W$684,1,FALSE),"Ikke med I order form"))</f>
        <v>7048652666437</v>
      </c>
    </row>
    <row r="2640" spans="1:34" x14ac:dyDescent="0.2">
      <c r="A2640">
        <v>845069</v>
      </c>
      <c r="B2640" t="s">
        <v>841</v>
      </c>
      <c r="C2640" t="s">
        <v>4226</v>
      </c>
      <c r="D2640" t="s">
        <v>2096</v>
      </c>
      <c r="E2640" t="s">
        <v>91</v>
      </c>
      <c r="F2640" t="s">
        <v>87</v>
      </c>
      <c r="G2640" t="s">
        <v>128</v>
      </c>
      <c r="H2640">
        <v>31</v>
      </c>
      <c r="I2640">
        <v>31</v>
      </c>
      <c r="J2640">
        <v>31</v>
      </c>
      <c r="K2640">
        <v>31</v>
      </c>
      <c r="L2640">
        <v>31</v>
      </c>
      <c r="M2640">
        <v>31</v>
      </c>
      <c r="N2640">
        <v>31</v>
      </c>
      <c r="O2640">
        <v>31</v>
      </c>
      <c r="P2640">
        <v>31</v>
      </c>
      <c r="Q2640">
        <v>31</v>
      </c>
      <c r="R2640">
        <v>31</v>
      </c>
      <c r="S2640">
        <v>31</v>
      </c>
      <c r="T2640">
        <v>31</v>
      </c>
      <c r="U2640">
        <v>31</v>
      </c>
      <c r="V2640">
        <v>31</v>
      </c>
      <c r="W2640">
        <v>31</v>
      </c>
      <c r="X2640">
        <v>31</v>
      </c>
      <c r="Y2640">
        <v>31</v>
      </c>
      <c r="Z2640">
        <v>31</v>
      </c>
      <c r="AA2640">
        <v>31</v>
      </c>
      <c r="AC2640" s="180" t="str">
        <f t="shared" si="137"/>
        <v>845069-MWH21-LXL</v>
      </c>
      <c r="AD2640" s="181">
        <f>IF(B2640="NET","",IF(B2640="","",IFERROR(VLOOKUP(AC2640,EAN!$A:$B,2,FALSE),"MANGLER - MÅ OPPDATERE EAN-FANEN")))</f>
        <v>7048652666420</v>
      </c>
      <c r="AE2640" s="180">
        <f t="shared" si="138"/>
        <v>31</v>
      </c>
      <c r="AF2640" s="180">
        <f t="shared" si="139"/>
        <v>31</v>
      </c>
      <c r="AH2640" s="133">
        <f>IF(B2640="NET","",IFERROR(VLOOKUP(AD2640,'2) Order Form'!$W$9:$W$684,1,FALSE),"Ikke med I order form"))</f>
        <v>7048652666420</v>
      </c>
    </row>
    <row r="2641" spans="1:34" x14ac:dyDescent="0.2">
      <c r="A2641">
        <v>845069</v>
      </c>
      <c r="B2641" t="s">
        <v>841</v>
      </c>
      <c r="C2641" t="s">
        <v>4226</v>
      </c>
      <c r="D2641" t="s">
        <v>176</v>
      </c>
      <c r="E2641" t="s">
        <v>91</v>
      </c>
      <c r="F2641" t="s">
        <v>85</v>
      </c>
      <c r="G2641" t="s">
        <v>401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C2641" s="180" t="str">
        <f t="shared" si="137"/>
        <v>845069-MWHTE-SM</v>
      </c>
      <c r="AD2641" s="181">
        <f>IF(B2641="NET","",IF(B2641="","",IFERROR(VLOOKUP(AC2641,EAN!$A:$B,2,FALSE),"MANGLER - MÅ OPPDATERE EAN-FANEN")))</f>
        <v>7048652272935</v>
      </c>
      <c r="AE2641" s="180">
        <f t="shared" si="138"/>
        <v>0</v>
      </c>
      <c r="AF2641" s="180">
        <f t="shared" si="139"/>
        <v>0</v>
      </c>
      <c r="AH2641" s="133" t="str">
        <f>IF(B2641="NET","",IFERROR(VLOOKUP(AD2641,'2) Order Form'!$W$9:$W$684,1,FALSE),"Ikke med I order form"))</f>
        <v>Ikke med I order form</v>
      </c>
    </row>
    <row r="2642" spans="1:34" x14ac:dyDescent="0.2">
      <c r="A2642">
        <v>845069</v>
      </c>
      <c r="B2642" t="s">
        <v>841</v>
      </c>
      <c r="C2642" t="s">
        <v>4226</v>
      </c>
      <c r="D2642" t="s">
        <v>177</v>
      </c>
      <c r="E2642" t="s">
        <v>91</v>
      </c>
      <c r="F2642" t="s">
        <v>86</v>
      </c>
      <c r="G2642" t="s">
        <v>401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C2642" s="180" t="str">
        <f t="shared" si="137"/>
        <v>845069-MWHTE-ML</v>
      </c>
      <c r="AD2642" s="181">
        <f>IF(B2642="NET","",IF(B2642="","",IFERROR(VLOOKUP(AC2642,EAN!$A:$B,2,FALSE),"MANGLER - MÅ OPPDATERE EAN-FANEN")))</f>
        <v>7048652272928</v>
      </c>
      <c r="AE2642" s="180">
        <f t="shared" si="138"/>
        <v>0</v>
      </c>
      <c r="AF2642" s="180">
        <f t="shared" si="139"/>
        <v>0</v>
      </c>
      <c r="AH2642" s="133" t="str">
        <f>IF(B2642="NET","",IFERROR(VLOOKUP(AD2642,'2) Order Form'!$W$9:$W$684,1,FALSE),"Ikke med I order form"))</f>
        <v>Ikke med I order form</v>
      </c>
    </row>
    <row r="2643" spans="1:34" x14ac:dyDescent="0.2">
      <c r="A2643">
        <v>845069</v>
      </c>
      <c r="B2643" t="s">
        <v>841</v>
      </c>
      <c r="C2643" t="s">
        <v>4226</v>
      </c>
      <c r="D2643" t="s">
        <v>178</v>
      </c>
      <c r="E2643" t="s">
        <v>91</v>
      </c>
      <c r="F2643" t="s">
        <v>87</v>
      </c>
      <c r="G2643" t="s">
        <v>401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C2643" s="180" t="str">
        <f t="shared" si="137"/>
        <v>845069-MWHTE-LXL</v>
      </c>
      <c r="AD2643" s="181">
        <f>IF(B2643="NET","",IF(B2643="","",IFERROR(VLOOKUP(AC2643,EAN!$A:$B,2,FALSE),"MANGLER - MÅ OPPDATERE EAN-FANEN")))</f>
        <v>7048652272911</v>
      </c>
      <c r="AE2643" s="180">
        <f t="shared" si="138"/>
        <v>0</v>
      </c>
      <c r="AF2643" s="180">
        <f t="shared" si="139"/>
        <v>0</v>
      </c>
      <c r="AH2643" s="133" t="str">
        <f>IF(B2643="NET","",IFERROR(VLOOKUP(AD2643,'2) Order Form'!$W$9:$W$684,1,FALSE),"Ikke med I order form"))</f>
        <v>Ikke med I order form</v>
      </c>
    </row>
    <row r="2644" spans="1:34" x14ac:dyDescent="0.2">
      <c r="A2644">
        <v>845069</v>
      </c>
      <c r="B2644" t="s">
        <v>841</v>
      </c>
      <c r="C2644" t="s">
        <v>4226</v>
      </c>
      <c r="D2644" t="s">
        <v>4345</v>
      </c>
      <c r="E2644" t="s">
        <v>4346</v>
      </c>
      <c r="F2644" t="s">
        <v>85</v>
      </c>
      <c r="G2644" t="s">
        <v>128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C2644" s="180" t="str">
        <f t="shared" si="137"/>
        <v>845069-SGMFL-SM</v>
      </c>
      <c r="AD2644" s="181" t="str">
        <f>IF(B2644="NET","",IF(B2644="","",IFERROR(VLOOKUP(AC2644,EAN!$A:$B,2,FALSE),"MANGLER - MÅ OPPDATERE EAN-FANEN")))</f>
        <v>MANGLER - MÅ OPPDATERE EAN-FANEN</v>
      </c>
      <c r="AE2644" s="180">
        <f t="shared" si="138"/>
        <v>0</v>
      </c>
      <c r="AF2644" s="180">
        <f t="shared" si="139"/>
        <v>0</v>
      </c>
      <c r="AH2644" s="133" t="str">
        <f>IF(B2644="NET","",IFERROR(VLOOKUP(AD2644,'2) Order Form'!$W$9:$W$684,1,FALSE),"Ikke med I order form"))</f>
        <v>Ikke med I order form</v>
      </c>
    </row>
    <row r="2645" spans="1:34" x14ac:dyDescent="0.2">
      <c r="A2645">
        <v>845069</v>
      </c>
      <c r="B2645" t="s">
        <v>841</v>
      </c>
      <c r="C2645" t="s">
        <v>4226</v>
      </c>
      <c r="D2645" t="s">
        <v>4347</v>
      </c>
      <c r="E2645" t="s">
        <v>4346</v>
      </c>
      <c r="F2645" t="s">
        <v>86</v>
      </c>
      <c r="G2645" t="s">
        <v>128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C2645" s="180" t="str">
        <f t="shared" si="137"/>
        <v>845069-SGMFL-ML</v>
      </c>
      <c r="AD2645" s="181" t="str">
        <f>IF(B2645="NET","",IF(B2645="","",IFERROR(VLOOKUP(AC2645,EAN!$A:$B,2,FALSE),"MANGLER - MÅ OPPDATERE EAN-FANEN")))</f>
        <v>MANGLER - MÅ OPPDATERE EAN-FANEN</v>
      </c>
      <c r="AE2645" s="180">
        <f t="shared" si="138"/>
        <v>0</v>
      </c>
      <c r="AF2645" s="180">
        <f t="shared" si="139"/>
        <v>0</v>
      </c>
      <c r="AH2645" s="133" t="str">
        <f>IF(B2645="NET","",IFERROR(VLOOKUP(AD2645,'2) Order Form'!$W$9:$W$684,1,FALSE),"Ikke med I order form"))</f>
        <v>Ikke med I order form</v>
      </c>
    </row>
    <row r="2646" spans="1:34" x14ac:dyDescent="0.2">
      <c r="A2646">
        <v>845069</v>
      </c>
      <c r="B2646" t="s">
        <v>841</v>
      </c>
      <c r="C2646" t="s">
        <v>4226</v>
      </c>
      <c r="D2646" t="s">
        <v>4348</v>
      </c>
      <c r="E2646" t="s">
        <v>4346</v>
      </c>
      <c r="F2646" t="s">
        <v>87</v>
      </c>
      <c r="G2646" t="s">
        <v>128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C2646" s="180" t="str">
        <f t="shared" si="137"/>
        <v>845069-SGMFL-LXL</v>
      </c>
      <c r="AD2646" s="181" t="str">
        <f>IF(B2646="NET","",IF(B2646="","",IFERROR(VLOOKUP(AC2646,EAN!$A:$B,2,FALSE),"MANGLER - MÅ OPPDATERE EAN-FANEN")))</f>
        <v>MANGLER - MÅ OPPDATERE EAN-FANEN</v>
      </c>
      <c r="AE2646" s="180">
        <f t="shared" si="138"/>
        <v>0</v>
      </c>
      <c r="AF2646" s="180">
        <f t="shared" si="139"/>
        <v>0</v>
      </c>
      <c r="AH2646" s="133" t="str">
        <f>IF(B2646="NET","",IFERROR(VLOOKUP(AD2646,'2) Order Form'!$W$9:$W$684,1,FALSE),"Ikke med I order form"))</f>
        <v>Ikke med I order form</v>
      </c>
    </row>
    <row r="2647" spans="1:34" x14ac:dyDescent="0.2">
      <c r="A2647">
        <v>845069</v>
      </c>
      <c r="B2647" t="s">
        <v>841</v>
      </c>
      <c r="C2647" t="s">
        <v>4226</v>
      </c>
      <c r="D2647" t="s">
        <v>179</v>
      </c>
      <c r="E2647" t="s">
        <v>103</v>
      </c>
      <c r="F2647" t="s">
        <v>85</v>
      </c>
      <c r="G2647" t="s">
        <v>401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C2647" s="180" t="str">
        <f t="shared" si="137"/>
        <v>845069-SGRME-SM</v>
      </c>
      <c r="AD2647" s="181">
        <f>IF(B2647="NET","",IF(B2647="","",IFERROR(VLOOKUP(AC2647,EAN!$A:$B,2,FALSE),"MANGLER - MÅ OPPDATERE EAN-FANEN")))</f>
        <v>7048652660299</v>
      </c>
      <c r="AE2647" s="180">
        <f t="shared" si="138"/>
        <v>0</v>
      </c>
      <c r="AF2647" s="180">
        <f t="shared" si="139"/>
        <v>0</v>
      </c>
      <c r="AH2647" s="133">
        <f>IF(B2647="NET","",IFERROR(VLOOKUP(AD2647,'2) Order Form'!$W$9:$W$684,1,FALSE),"Ikke med I order form"))</f>
        <v>7048652660299</v>
      </c>
    </row>
    <row r="2648" spans="1:34" x14ac:dyDescent="0.2">
      <c r="A2648">
        <v>845069</v>
      </c>
      <c r="B2648" t="s">
        <v>841</v>
      </c>
      <c r="C2648" t="s">
        <v>4226</v>
      </c>
      <c r="D2648" t="s">
        <v>180</v>
      </c>
      <c r="E2648" t="s">
        <v>103</v>
      </c>
      <c r="F2648" t="s">
        <v>86</v>
      </c>
      <c r="G2648" t="s">
        <v>401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C2648" s="180" t="str">
        <f t="shared" si="137"/>
        <v>845069-SGRME-ML</v>
      </c>
      <c r="AD2648" s="181">
        <f>IF(B2648="NET","",IF(B2648="","",IFERROR(VLOOKUP(AC2648,EAN!$A:$B,2,FALSE),"MANGLER - MÅ OPPDATERE EAN-FANEN")))</f>
        <v>7048652660282</v>
      </c>
      <c r="AE2648" s="180">
        <f t="shared" si="138"/>
        <v>0</v>
      </c>
      <c r="AF2648" s="180">
        <f t="shared" si="139"/>
        <v>0</v>
      </c>
      <c r="AH2648" s="133">
        <f>IF(B2648="NET","",IFERROR(VLOOKUP(AD2648,'2) Order Form'!$W$9:$W$684,1,FALSE),"Ikke med I order form"))</f>
        <v>7048652660282</v>
      </c>
    </row>
    <row r="2649" spans="1:34" x14ac:dyDescent="0.2">
      <c r="A2649">
        <v>845069</v>
      </c>
      <c r="B2649" t="s">
        <v>841</v>
      </c>
      <c r="C2649" t="s">
        <v>4226</v>
      </c>
      <c r="D2649" t="s">
        <v>420</v>
      </c>
      <c r="E2649" t="s">
        <v>103</v>
      </c>
      <c r="F2649" t="s">
        <v>87</v>
      </c>
      <c r="G2649" t="s">
        <v>401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C2649" s="180" t="str">
        <f t="shared" si="137"/>
        <v>845069-SGRME-LXL</v>
      </c>
      <c r="AD2649" s="181">
        <f>IF(B2649="NET","",IF(B2649="","",IFERROR(VLOOKUP(AC2649,EAN!$A:$B,2,FALSE),"MANGLER - MÅ OPPDATERE EAN-FANEN")))</f>
        <v>7048652660275</v>
      </c>
      <c r="AE2649" s="180">
        <f t="shared" si="138"/>
        <v>0</v>
      </c>
      <c r="AF2649" s="180">
        <f t="shared" si="139"/>
        <v>0</v>
      </c>
      <c r="AH2649" s="133">
        <f>IF(B2649="NET","",IFERROR(VLOOKUP(AD2649,'2) Order Form'!$W$9:$W$684,1,FALSE),"Ikke med I order form"))</f>
        <v>7048652660275</v>
      </c>
    </row>
    <row r="2650" spans="1:34" x14ac:dyDescent="0.2">
      <c r="A2650" s="155">
        <v>845070</v>
      </c>
      <c r="B2650" t="s">
        <v>292</v>
      </c>
      <c r="H2650" s="155">
        <v>202137</v>
      </c>
      <c r="I2650" s="155">
        <v>202137</v>
      </c>
      <c r="J2650" s="155">
        <v>202137</v>
      </c>
      <c r="K2650" s="155">
        <v>202137</v>
      </c>
      <c r="L2650" s="155">
        <v>202137</v>
      </c>
      <c r="M2650" s="155">
        <v>202137</v>
      </c>
      <c r="N2650" s="155">
        <v>202137</v>
      </c>
      <c r="O2650" s="155">
        <v>202137</v>
      </c>
      <c r="P2650" s="155">
        <v>202137</v>
      </c>
      <c r="Q2650" s="155">
        <v>202137</v>
      </c>
      <c r="R2650" s="155">
        <v>202137</v>
      </c>
      <c r="S2650" s="155">
        <v>202137</v>
      </c>
      <c r="T2650" s="155">
        <v>202137</v>
      </c>
      <c r="U2650" s="155">
        <v>202137</v>
      </c>
      <c r="V2650" s="155">
        <v>202137</v>
      </c>
      <c r="W2650" s="155">
        <v>202137</v>
      </c>
      <c r="X2650" s="155">
        <v>202137</v>
      </c>
      <c r="Y2650" s="155">
        <v>202137</v>
      </c>
      <c r="Z2650" s="155">
        <v>202137</v>
      </c>
      <c r="AA2650" s="155">
        <v>202137</v>
      </c>
      <c r="AC2650" s="180" t="str">
        <f t="shared" ref="AC2650:AC2713" si="140">CONCATENATE(A2650,"-",D2650)</f>
        <v>845070-</v>
      </c>
      <c r="AD2650" s="181" t="str">
        <f>IF(B2650="NET","",IF(B2650="","",IFERROR(VLOOKUP(AC2650,EAN!$A:$B,2,FALSE),"MANGLER - MÅ OPPDATERE EAN-FANEN")))</f>
        <v/>
      </c>
      <c r="AE2650" s="180">
        <f t="shared" si="138"/>
        <v>202137</v>
      </c>
      <c r="AF2650" s="180">
        <f t="shared" si="139"/>
        <v>202137</v>
      </c>
      <c r="AH2650" s="133" t="str">
        <f>IF(B2650="NET","",IFERROR(VLOOKUP(AD2650,'2) Order Form'!$W$9:$W$684,1,FALSE),"Ikke med I order form"))</f>
        <v/>
      </c>
    </row>
    <row r="2651" spans="1:34" x14ac:dyDescent="0.2">
      <c r="A2651">
        <v>845070</v>
      </c>
      <c r="B2651" t="s">
        <v>4486</v>
      </c>
      <c r="C2651" t="s">
        <v>4226</v>
      </c>
      <c r="D2651" t="s">
        <v>4342</v>
      </c>
      <c r="E2651" t="s">
        <v>4235</v>
      </c>
      <c r="F2651" t="s">
        <v>85</v>
      </c>
      <c r="G2651" t="s">
        <v>128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C2651" s="180" t="str">
        <f t="shared" si="140"/>
        <v>845070-BRWHT-SM</v>
      </c>
      <c r="AD2651" s="181" t="str">
        <f>IF(B2651="NET","",IF(B2651="","",IFERROR(VLOOKUP(AC2651,EAN!$A:$B,2,FALSE),"MANGLER - MÅ OPPDATERE EAN-FANEN")))</f>
        <v>MANGLER - MÅ OPPDATERE EAN-FANEN</v>
      </c>
      <c r="AE2651" s="180">
        <f t="shared" si="138"/>
        <v>0</v>
      </c>
      <c r="AF2651" s="180">
        <f t="shared" si="139"/>
        <v>0</v>
      </c>
      <c r="AH2651" s="133" t="str">
        <f>IF(B2651="NET","",IFERROR(VLOOKUP(AD2651,'2) Order Form'!$W$9:$W$684,1,FALSE),"Ikke med I order form"))</f>
        <v>Ikke med I order form</v>
      </c>
    </row>
    <row r="2652" spans="1:34" x14ac:dyDescent="0.2">
      <c r="A2652">
        <v>845070</v>
      </c>
      <c r="B2652" t="s">
        <v>4486</v>
      </c>
      <c r="C2652" t="s">
        <v>4226</v>
      </c>
      <c r="D2652" t="s">
        <v>4343</v>
      </c>
      <c r="E2652" t="s">
        <v>4235</v>
      </c>
      <c r="F2652" t="s">
        <v>86</v>
      </c>
      <c r="G2652" t="s">
        <v>128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C2652" s="180" t="str">
        <f t="shared" si="140"/>
        <v>845070-BRWHT-ML</v>
      </c>
      <c r="AD2652" s="181" t="str">
        <f>IF(B2652="NET","",IF(B2652="","",IFERROR(VLOOKUP(AC2652,EAN!$A:$B,2,FALSE),"MANGLER - MÅ OPPDATERE EAN-FANEN")))</f>
        <v>MANGLER - MÅ OPPDATERE EAN-FANEN</v>
      </c>
      <c r="AE2652" s="180">
        <f t="shared" si="138"/>
        <v>0</v>
      </c>
      <c r="AF2652" s="180">
        <f t="shared" si="139"/>
        <v>0</v>
      </c>
      <c r="AH2652" s="133" t="str">
        <f>IF(B2652="NET","",IFERROR(VLOOKUP(AD2652,'2) Order Form'!$W$9:$W$684,1,FALSE),"Ikke med I order form"))</f>
        <v>Ikke med I order form</v>
      </c>
    </row>
    <row r="2653" spans="1:34" x14ac:dyDescent="0.2">
      <c r="A2653">
        <v>845070</v>
      </c>
      <c r="B2653" t="s">
        <v>4486</v>
      </c>
      <c r="C2653" t="s">
        <v>4226</v>
      </c>
      <c r="D2653" t="s">
        <v>4344</v>
      </c>
      <c r="E2653" t="s">
        <v>4235</v>
      </c>
      <c r="F2653" t="s">
        <v>87</v>
      </c>
      <c r="G2653" t="s">
        <v>128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C2653" s="180" t="str">
        <f t="shared" si="140"/>
        <v>845070-BRWHT-LXL</v>
      </c>
      <c r="AD2653" s="181" t="str">
        <f>IF(B2653="NET","",IF(B2653="","",IFERROR(VLOOKUP(AC2653,EAN!$A:$B,2,FALSE),"MANGLER - MÅ OPPDATERE EAN-FANEN")))</f>
        <v>MANGLER - MÅ OPPDATERE EAN-FANEN</v>
      </c>
      <c r="AE2653" s="180">
        <f t="shared" si="138"/>
        <v>0</v>
      </c>
      <c r="AF2653" s="180">
        <f t="shared" si="139"/>
        <v>0</v>
      </c>
      <c r="AH2653" s="133" t="str">
        <f>IF(B2653="NET","",IFERROR(VLOOKUP(AD2653,'2) Order Form'!$W$9:$W$684,1,FALSE),"Ikke med I order form"))</f>
        <v>Ikke med I order form</v>
      </c>
    </row>
    <row r="2654" spans="1:34" x14ac:dyDescent="0.2">
      <c r="A2654">
        <v>845070</v>
      </c>
      <c r="B2654" t="s">
        <v>4486</v>
      </c>
      <c r="C2654" t="s">
        <v>4226</v>
      </c>
      <c r="D2654" t="s">
        <v>182</v>
      </c>
      <c r="E2654" t="s">
        <v>89</v>
      </c>
      <c r="F2654" t="s">
        <v>85</v>
      </c>
      <c r="G2654" t="s">
        <v>128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C2654" s="180" t="str">
        <f t="shared" si="140"/>
        <v>845070-MBLCK-SM</v>
      </c>
      <c r="AD2654" s="181">
        <f>IF(B2654="NET","",IF(B2654="","",IFERROR(VLOOKUP(AC2654,EAN!$A:$B,2,FALSE),"MANGLER - MÅ OPPDATERE EAN-FANEN")))</f>
        <v>7048652272966</v>
      </c>
      <c r="AE2654" s="180">
        <f t="shared" si="138"/>
        <v>0</v>
      </c>
      <c r="AF2654" s="180">
        <f t="shared" si="139"/>
        <v>0</v>
      </c>
      <c r="AH2654" s="133">
        <f>IF(B2654="NET","",IFERROR(VLOOKUP(AD2654,'2) Order Form'!$W$9:$W$684,1,FALSE),"Ikke med I order form"))</f>
        <v>7048652272966</v>
      </c>
    </row>
    <row r="2655" spans="1:34" x14ac:dyDescent="0.2">
      <c r="A2655">
        <v>845070</v>
      </c>
      <c r="B2655" t="s">
        <v>4486</v>
      </c>
      <c r="C2655" t="s">
        <v>4226</v>
      </c>
      <c r="D2655" t="s">
        <v>183</v>
      </c>
      <c r="E2655" t="s">
        <v>89</v>
      </c>
      <c r="F2655" t="s">
        <v>86</v>
      </c>
      <c r="G2655" t="s">
        <v>128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C2655" s="180" t="str">
        <f t="shared" si="140"/>
        <v>845070-MBLCK-ML</v>
      </c>
      <c r="AD2655" s="181">
        <f>IF(B2655="NET","",IF(B2655="","",IFERROR(VLOOKUP(AC2655,EAN!$A:$B,2,FALSE),"MANGLER - MÅ OPPDATERE EAN-FANEN")))</f>
        <v>7048652272959</v>
      </c>
      <c r="AE2655" s="180">
        <f t="shared" si="138"/>
        <v>0</v>
      </c>
      <c r="AF2655" s="180">
        <f t="shared" si="139"/>
        <v>0</v>
      </c>
      <c r="AH2655" s="133">
        <f>IF(B2655="NET","",IFERROR(VLOOKUP(AD2655,'2) Order Form'!$W$9:$W$684,1,FALSE),"Ikke med I order form"))</f>
        <v>7048652272959</v>
      </c>
    </row>
    <row r="2656" spans="1:34" x14ac:dyDescent="0.2">
      <c r="A2656">
        <v>845070</v>
      </c>
      <c r="B2656" t="s">
        <v>4486</v>
      </c>
      <c r="C2656" t="s">
        <v>4226</v>
      </c>
      <c r="D2656" t="s">
        <v>184</v>
      </c>
      <c r="E2656" t="s">
        <v>89</v>
      </c>
      <c r="F2656" t="s">
        <v>87</v>
      </c>
      <c r="G2656" t="s">
        <v>128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C2656" s="180" t="str">
        <f t="shared" si="140"/>
        <v>845070-MBLCK-LXL</v>
      </c>
      <c r="AD2656" s="181">
        <f>IF(B2656="NET","",IF(B2656="","",IFERROR(VLOOKUP(AC2656,EAN!$A:$B,2,FALSE),"MANGLER - MÅ OPPDATERE EAN-FANEN")))</f>
        <v>7048652272942</v>
      </c>
      <c r="AE2656" s="180">
        <f t="shared" si="138"/>
        <v>0</v>
      </c>
      <c r="AF2656" s="180">
        <f t="shared" si="139"/>
        <v>0</v>
      </c>
      <c r="AH2656" s="133">
        <f>IF(B2656="NET","",IFERROR(VLOOKUP(AD2656,'2) Order Form'!$W$9:$W$684,1,FALSE),"Ikke med I order form"))</f>
        <v>7048652272942</v>
      </c>
    </row>
    <row r="2657" spans="1:34" x14ac:dyDescent="0.2">
      <c r="A2657">
        <v>845070</v>
      </c>
      <c r="B2657" t="s">
        <v>4486</v>
      </c>
      <c r="C2657" t="s">
        <v>4226</v>
      </c>
      <c r="D2657" t="s">
        <v>421</v>
      </c>
      <c r="E2657" t="s">
        <v>422</v>
      </c>
      <c r="F2657" t="s">
        <v>85</v>
      </c>
      <c r="G2657" t="s">
        <v>401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C2657" s="180" t="str">
        <f t="shared" si="140"/>
        <v>845070-MEAME-SM</v>
      </c>
      <c r="AD2657" s="181">
        <f>IF(B2657="NET","",IF(B2657="","",IFERROR(VLOOKUP(AC2657,EAN!$A:$B,2,FALSE),"MANGLER - MÅ OPPDATERE EAN-FANEN")))</f>
        <v>7048652660350</v>
      </c>
      <c r="AE2657" s="180">
        <f t="shared" si="138"/>
        <v>0</v>
      </c>
      <c r="AF2657" s="180">
        <f t="shared" si="139"/>
        <v>0</v>
      </c>
      <c r="AH2657" s="133">
        <f>IF(B2657="NET","",IFERROR(VLOOKUP(AD2657,'2) Order Form'!$W$9:$W$684,1,FALSE),"Ikke med I order form"))</f>
        <v>7048652660350</v>
      </c>
    </row>
    <row r="2658" spans="1:34" x14ac:dyDescent="0.2">
      <c r="A2658">
        <v>845070</v>
      </c>
      <c r="B2658" t="s">
        <v>4486</v>
      </c>
      <c r="C2658" t="s">
        <v>4226</v>
      </c>
      <c r="D2658" t="s">
        <v>423</v>
      </c>
      <c r="E2658" t="s">
        <v>422</v>
      </c>
      <c r="F2658" t="s">
        <v>86</v>
      </c>
      <c r="G2658" t="s">
        <v>401</v>
      </c>
      <c r="H2658">
        <v>147</v>
      </c>
      <c r="I2658">
        <v>147</v>
      </c>
      <c r="J2658">
        <v>147</v>
      </c>
      <c r="K2658">
        <v>147</v>
      </c>
      <c r="L2658">
        <v>147</v>
      </c>
      <c r="M2658">
        <v>147</v>
      </c>
      <c r="N2658">
        <v>147</v>
      </c>
      <c r="O2658">
        <v>147</v>
      </c>
      <c r="P2658">
        <v>147</v>
      </c>
      <c r="Q2658">
        <v>147</v>
      </c>
      <c r="R2658">
        <v>147</v>
      </c>
      <c r="S2658">
        <v>147</v>
      </c>
      <c r="T2658">
        <v>147</v>
      </c>
      <c r="U2658">
        <v>147</v>
      </c>
      <c r="V2658">
        <v>147</v>
      </c>
      <c r="W2658">
        <v>147</v>
      </c>
      <c r="X2658">
        <v>147</v>
      </c>
      <c r="Y2658">
        <v>147</v>
      </c>
      <c r="Z2658">
        <v>147</v>
      </c>
      <c r="AA2658">
        <v>147</v>
      </c>
      <c r="AC2658" s="180" t="str">
        <f t="shared" si="140"/>
        <v>845070-MEAME-ML</v>
      </c>
      <c r="AD2658" s="181">
        <f>IF(B2658="NET","",IF(B2658="","",IFERROR(VLOOKUP(AC2658,EAN!$A:$B,2,FALSE),"MANGLER - MÅ OPPDATERE EAN-FANEN")))</f>
        <v>7048652660343</v>
      </c>
      <c r="AE2658" s="180">
        <f t="shared" si="138"/>
        <v>147</v>
      </c>
      <c r="AF2658" s="180">
        <f t="shared" si="139"/>
        <v>147</v>
      </c>
      <c r="AH2658" s="133">
        <f>IF(B2658="NET","",IFERROR(VLOOKUP(AD2658,'2) Order Form'!$W$9:$W$684,1,FALSE),"Ikke med I order form"))</f>
        <v>7048652660343</v>
      </c>
    </row>
    <row r="2659" spans="1:34" x14ac:dyDescent="0.2">
      <c r="A2659">
        <v>845070</v>
      </c>
      <c r="B2659" t="s">
        <v>4486</v>
      </c>
      <c r="C2659" t="s">
        <v>4226</v>
      </c>
      <c r="D2659" t="s">
        <v>424</v>
      </c>
      <c r="E2659" t="s">
        <v>422</v>
      </c>
      <c r="F2659" t="s">
        <v>87</v>
      </c>
      <c r="G2659" t="s">
        <v>401</v>
      </c>
      <c r="H2659">
        <v>82</v>
      </c>
      <c r="I2659">
        <v>82</v>
      </c>
      <c r="J2659">
        <v>82</v>
      </c>
      <c r="K2659">
        <v>82</v>
      </c>
      <c r="L2659">
        <v>82</v>
      </c>
      <c r="M2659">
        <v>82</v>
      </c>
      <c r="N2659">
        <v>82</v>
      </c>
      <c r="O2659">
        <v>82</v>
      </c>
      <c r="P2659">
        <v>82</v>
      </c>
      <c r="Q2659">
        <v>82</v>
      </c>
      <c r="R2659">
        <v>82</v>
      </c>
      <c r="S2659">
        <v>82</v>
      </c>
      <c r="T2659">
        <v>82</v>
      </c>
      <c r="U2659">
        <v>82</v>
      </c>
      <c r="V2659">
        <v>82</v>
      </c>
      <c r="W2659">
        <v>82</v>
      </c>
      <c r="X2659">
        <v>82</v>
      </c>
      <c r="Y2659">
        <v>82</v>
      </c>
      <c r="Z2659">
        <v>82</v>
      </c>
      <c r="AA2659">
        <v>82</v>
      </c>
      <c r="AC2659" s="180" t="str">
        <f t="shared" si="140"/>
        <v>845070-MEAME-LXL</v>
      </c>
      <c r="AD2659" s="181">
        <f>IF(B2659="NET","",IF(B2659="","",IFERROR(VLOOKUP(AC2659,EAN!$A:$B,2,FALSE),"MANGLER - MÅ OPPDATERE EAN-FANEN")))</f>
        <v>7048652660336</v>
      </c>
      <c r="AE2659" s="180">
        <f t="shared" si="138"/>
        <v>82</v>
      </c>
      <c r="AF2659" s="180">
        <f t="shared" si="139"/>
        <v>82</v>
      </c>
      <c r="AH2659" s="133">
        <f>IF(B2659="NET","",IFERROR(VLOOKUP(AD2659,'2) Order Form'!$W$9:$W$684,1,FALSE),"Ikke med I order form"))</f>
        <v>7048652660336</v>
      </c>
    </row>
    <row r="2660" spans="1:34" x14ac:dyDescent="0.2">
      <c r="A2660">
        <v>845070</v>
      </c>
      <c r="B2660" t="s">
        <v>4486</v>
      </c>
      <c r="C2660" t="s">
        <v>4226</v>
      </c>
      <c r="D2660" t="s">
        <v>825</v>
      </c>
      <c r="E2660" t="s">
        <v>556</v>
      </c>
      <c r="F2660" t="s">
        <v>85</v>
      </c>
      <c r="G2660" t="s">
        <v>401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C2660" s="180" t="str">
        <f t="shared" si="140"/>
        <v>845070-MFGRN-SM</v>
      </c>
      <c r="AD2660" s="181">
        <f>IF(B2660="NET","",IF(B2660="","",IFERROR(VLOOKUP(AC2660,EAN!$A:$B,2,FALSE),"MANGLER - MÅ OPPDATERE EAN-FANEN")))</f>
        <v>7048652539618</v>
      </c>
      <c r="AE2660" s="180">
        <f t="shared" si="138"/>
        <v>0</v>
      </c>
      <c r="AF2660" s="180">
        <f t="shared" si="139"/>
        <v>0</v>
      </c>
      <c r="AH2660" s="133" t="str">
        <f>IF(B2660="NET","",IFERROR(VLOOKUP(AD2660,'2) Order Form'!$W$9:$W$684,1,FALSE),"Ikke med I order form"))</f>
        <v>Ikke med I order form</v>
      </c>
    </row>
    <row r="2661" spans="1:34" x14ac:dyDescent="0.2">
      <c r="A2661">
        <v>845070</v>
      </c>
      <c r="B2661" t="s">
        <v>4486</v>
      </c>
      <c r="C2661" t="s">
        <v>4226</v>
      </c>
      <c r="D2661" t="s">
        <v>826</v>
      </c>
      <c r="E2661" t="s">
        <v>556</v>
      </c>
      <c r="F2661" t="s">
        <v>86</v>
      </c>
      <c r="G2661" t="s">
        <v>401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C2661" s="180" t="str">
        <f t="shared" si="140"/>
        <v>845070-MFGRN-ML</v>
      </c>
      <c r="AD2661" s="181">
        <f>IF(B2661="NET","",IF(B2661="","",IFERROR(VLOOKUP(AC2661,EAN!$A:$B,2,FALSE),"MANGLER - MÅ OPPDATERE EAN-FANEN")))</f>
        <v>7048652539601</v>
      </c>
      <c r="AE2661" s="180">
        <f t="shared" si="138"/>
        <v>0</v>
      </c>
      <c r="AF2661" s="180">
        <f t="shared" si="139"/>
        <v>0</v>
      </c>
      <c r="AH2661" s="133" t="str">
        <f>IF(B2661="NET","",IFERROR(VLOOKUP(AD2661,'2) Order Form'!$W$9:$W$684,1,FALSE),"Ikke med I order form"))</f>
        <v>Ikke med I order form</v>
      </c>
    </row>
    <row r="2662" spans="1:34" x14ac:dyDescent="0.2">
      <c r="A2662">
        <v>845070</v>
      </c>
      <c r="B2662" t="s">
        <v>4486</v>
      </c>
      <c r="C2662" t="s">
        <v>4226</v>
      </c>
      <c r="D2662" t="s">
        <v>827</v>
      </c>
      <c r="E2662" t="s">
        <v>556</v>
      </c>
      <c r="F2662" t="s">
        <v>87</v>
      </c>
      <c r="G2662" t="s">
        <v>401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C2662" s="180" t="str">
        <f t="shared" si="140"/>
        <v>845070-MFGRN-LXL</v>
      </c>
      <c r="AD2662" s="181">
        <f>IF(B2662="NET","",IF(B2662="","",IFERROR(VLOOKUP(AC2662,EAN!$A:$B,2,FALSE),"MANGLER - MÅ OPPDATERE EAN-FANEN")))</f>
        <v>7048652539595</v>
      </c>
      <c r="AE2662" s="180">
        <f t="shared" si="138"/>
        <v>0</v>
      </c>
      <c r="AF2662" s="180">
        <f t="shared" si="139"/>
        <v>0</v>
      </c>
      <c r="AH2662" s="133" t="str">
        <f>IF(B2662="NET","",IFERROR(VLOOKUP(AD2662,'2) Order Form'!$W$9:$W$684,1,FALSE),"Ikke med I order form"))</f>
        <v>Ikke med I order form</v>
      </c>
    </row>
    <row r="2663" spans="1:34" x14ac:dyDescent="0.2">
      <c r="A2663">
        <v>845070</v>
      </c>
      <c r="B2663" t="s">
        <v>4486</v>
      </c>
      <c r="C2663" t="s">
        <v>4226</v>
      </c>
      <c r="D2663" t="s">
        <v>226</v>
      </c>
      <c r="E2663" t="s">
        <v>207</v>
      </c>
      <c r="F2663" t="s">
        <v>85</v>
      </c>
      <c r="G2663" t="s">
        <v>401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C2663" s="180" t="str">
        <f t="shared" si="140"/>
        <v>845070-MMBLU-SM</v>
      </c>
      <c r="AD2663" s="181">
        <f>IF(B2663="NET","",IF(B2663="","",IFERROR(VLOOKUP(AC2663,EAN!$A:$B,2,FALSE),"MANGLER - MÅ OPPDATERE EAN-FANEN")))</f>
        <v>7048652539649</v>
      </c>
      <c r="AE2663" s="180">
        <f t="shared" si="138"/>
        <v>0</v>
      </c>
      <c r="AF2663" s="180">
        <f t="shared" si="139"/>
        <v>0</v>
      </c>
      <c r="AH2663" s="133" t="str">
        <f>IF(B2663="NET","",IFERROR(VLOOKUP(AD2663,'2) Order Form'!$W$9:$W$684,1,FALSE),"Ikke med I order form"))</f>
        <v>Ikke med I order form</v>
      </c>
    </row>
    <row r="2664" spans="1:34" x14ac:dyDescent="0.2">
      <c r="A2664">
        <v>845070</v>
      </c>
      <c r="B2664" t="s">
        <v>4486</v>
      </c>
      <c r="C2664" t="s">
        <v>4226</v>
      </c>
      <c r="D2664" t="s">
        <v>227</v>
      </c>
      <c r="E2664" t="s">
        <v>207</v>
      </c>
      <c r="F2664" t="s">
        <v>86</v>
      </c>
      <c r="G2664" t="s">
        <v>401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C2664" s="180" t="str">
        <f t="shared" si="140"/>
        <v>845070-MMBLU-ML</v>
      </c>
      <c r="AD2664" s="181">
        <f>IF(B2664="NET","",IF(B2664="","",IFERROR(VLOOKUP(AC2664,EAN!$A:$B,2,FALSE),"MANGLER - MÅ OPPDATERE EAN-FANEN")))</f>
        <v>7048652539632</v>
      </c>
      <c r="AE2664" s="180">
        <f t="shared" si="138"/>
        <v>0</v>
      </c>
      <c r="AF2664" s="180">
        <f t="shared" si="139"/>
        <v>0</v>
      </c>
      <c r="AH2664" s="133" t="str">
        <f>IF(B2664="NET","",IFERROR(VLOOKUP(AD2664,'2) Order Form'!$W$9:$W$684,1,FALSE),"Ikke med I order form"))</f>
        <v>Ikke med I order form</v>
      </c>
    </row>
    <row r="2665" spans="1:34" x14ac:dyDescent="0.2">
      <c r="A2665">
        <v>845070</v>
      </c>
      <c r="B2665" t="s">
        <v>4486</v>
      </c>
      <c r="C2665" t="s">
        <v>4226</v>
      </c>
      <c r="D2665" t="s">
        <v>228</v>
      </c>
      <c r="E2665" t="s">
        <v>207</v>
      </c>
      <c r="F2665" t="s">
        <v>87</v>
      </c>
      <c r="G2665" t="s">
        <v>401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C2665" s="180" t="str">
        <f t="shared" si="140"/>
        <v>845070-MMBLU-LXL</v>
      </c>
      <c r="AD2665" s="181">
        <f>IF(B2665="NET","",IF(B2665="","",IFERROR(VLOOKUP(AC2665,EAN!$A:$B,2,FALSE),"MANGLER - MÅ OPPDATERE EAN-FANEN")))</f>
        <v>7048652539625</v>
      </c>
      <c r="AE2665" s="180">
        <f t="shared" si="138"/>
        <v>0</v>
      </c>
      <c r="AF2665" s="180">
        <f t="shared" si="139"/>
        <v>0</v>
      </c>
      <c r="AH2665" s="133" t="str">
        <f>IF(B2665="NET","",IFERROR(VLOOKUP(AD2665,'2) Order Form'!$W$9:$W$684,1,FALSE),"Ikke med I order form"))</f>
        <v>Ikke med I order form</v>
      </c>
    </row>
    <row r="2666" spans="1:34" x14ac:dyDescent="0.2">
      <c r="A2666">
        <v>845070</v>
      </c>
      <c r="B2666" t="s">
        <v>4486</v>
      </c>
      <c r="C2666" t="s">
        <v>4226</v>
      </c>
      <c r="D2666" t="s">
        <v>2424</v>
      </c>
      <c r="E2666" t="s">
        <v>2425</v>
      </c>
      <c r="F2666" t="s">
        <v>85</v>
      </c>
      <c r="G2666" t="s">
        <v>128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C2666" s="180" t="str">
        <f t="shared" si="140"/>
        <v>845070-MROGD-SM</v>
      </c>
      <c r="AD2666" s="181" t="str">
        <f>IF(B2666="NET","",IF(B2666="","",IFERROR(VLOOKUP(AC2666,EAN!$A:$B,2,FALSE),"MANGLER - MÅ OPPDATERE EAN-FANEN")))</f>
        <v>MANGLER - MÅ OPPDATERE EAN-FANEN</v>
      </c>
      <c r="AE2666" s="180">
        <f t="shared" si="138"/>
        <v>0</v>
      </c>
      <c r="AF2666" s="180">
        <f t="shared" si="139"/>
        <v>0</v>
      </c>
      <c r="AH2666" s="133" t="str">
        <f>IF(B2666="NET","",IFERROR(VLOOKUP(AD2666,'2) Order Form'!$W$9:$W$684,1,FALSE),"Ikke med I order form"))</f>
        <v>Ikke med I order form</v>
      </c>
    </row>
    <row r="2667" spans="1:34" x14ac:dyDescent="0.2">
      <c r="A2667">
        <v>845070</v>
      </c>
      <c r="B2667" t="s">
        <v>4486</v>
      </c>
      <c r="C2667" t="s">
        <v>4226</v>
      </c>
      <c r="D2667" t="s">
        <v>2426</v>
      </c>
      <c r="E2667" t="s">
        <v>2425</v>
      </c>
      <c r="F2667" t="s">
        <v>86</v>
      </c>
      <c r="G2667" t="s">
        <v>128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C2667" s="180" t="str">
        <f t="shared" si="140"/>
        <v>845070-MROGD-ML</v>
      </c>
      <c r="AD2667" s="181" t="str">
        <f>IF(B2667="NET","",IF(B2667="","",IFERROR(VLOOKUP(AC2667,EAN!$A:$B,2,FALSE),"MANGLER - MÅ OPPDATERE EAN-FANEN")))</f>
        <v>MANGLER - MÅ OPPDATERE EAN-FANEN</v>
      </c>
      <c r="AE2667" s="180">
        <f t="shared" si="138"/>
        <v>0</v>
      </c>
      <c r="AF2667" s="180">
        <f t="shared" si="139"/>
        <v>0</v>
      </c>
      <c r="AH2667" s="133" t="str">
        <f>IF(B2667="NET","",IFERROR(VLOOKUP(AD2667,'2) Order Form'!$W$9:$W$684,1,FALSE),"Ikke med I order form"))</f>
        <v>Ikke med I order form</v>
      </c>
    </row>
    <row r="2668" spans="1:34" x14ac:dyDescent="0.2">
      <c r="A2668">
        <v>845070</v>
      </c>
      <c r="B2668" t="s">
        <v>4486</v>
      </c>
      <c r="C2668" t="s">
        <v>4226</v>
      </c>
      <c r="D2668" t="s">
        <v>2427</v>
      </c>
      <c r="E2668" t="s">
        <v>2425</v>
      </c>
      <c r="F2668" t="s">
        <v>87</v>
      </c>
      <c r="G2668" t="s">
        <v>128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C2668" s="180" t="str">
        <f t="shared" si="140"/>
        <v>845070-MROGD-LXL</v>
      </c>
      <c r="AD2668" s="181" t="str">
        <f>IF(B2668="NET","",IF(B2668="","",IFERROR(VLOOKUP(AC2668,EAN!$A:$B,2,FALSE),"MANGLER - MÅ OPPDATERE EAN-FANEN")))</f>
        <v>MANGLER - MÅ OPPDATERE EAN-FANEN</v>
      </c>
      <c r="AE2668" s="180">
        <f t="shared" si="138"/>
        <v>0</v>
      </c>
      <c r="AF2668" s="180">
        <f t="shared" si="139"/>
        <v>0</v>
      </c>
      <c r="AH2668" s="133" t="str">
        <f>IF(B2668="NET","",IFERROR(VLOOKUP(AD2668,'2) Order Form'!$W$9:$W$684,1,FALSE),"Ikke med I order form"))</f>
        <v>Ikke med I order form</v>
      </c>
    </row>
    <row r="2669" spans="1:34" x14ac:dyDescent="0.2">
      <c r="A2669">
        <v>845070</v>
      </c>
      <c r="B2669" t="s">
        <v>4486</v>
      </c>
      <c r="C2669" t="s">
        <v>4226</v>
      </c>
      <c r="D2669" t="s">
        <v>229</v>
      </c>
      <c r="E2669" t="s">
        <v>208</v>
      </c>
      <c r="F2669" t="s">
        <v>85</v>
      </c>
      <c r="G2669" t="s">
        <v>401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C2669" s="180" t="str">
        <f t="shared" si="140"/>
        <v>845070-MSBMC-SM</v>
      </c>
      <c r="AD2669" s="181">
        <f>IF(B2669="NET","",IF(B2669="","",IFERROR(VLOOKUP(AC2669,EAN!$A:$B,2,FALSE),"MANGLER - MÅ OPPDATERE EAN-FANEN")))</f>
        <v>7048652539670</v>
      </c>
      <c r="AE2669" s="180">
        <f t="shared" si="138"/>
        <v>0</v>
      </c>
      <c r="AF2669" s="180">
        <f t="shared" si="139"/>
        <v>0</v>
      </c>
      <c r="AH2669" s="133" t="str">
        <f>IF(B2669="NET","",IFERROR(VLOOKUP(AD2669,'2) Order Form'!$W$9:$W$684,1,FALSE),"Ikke med I order form"))</f>
        <v>Ikke med I order form</v>
      </c>
    </row>
    <row r="2670" spans="1:34" x14ac:dyDescent="0.2">
      <c r="A2670">
        <v>845070</v>
      </c>
      <c r="B2670" t="s">
        <v>4486</v>
      </c>
      <c r="C2670" t="s">
        <v>4226</v>
      </c>
      <c r="D2670" t="s">
        <v>230</v>
      </c>
      <c r="E2670" t="s">
        <v>208</v>
      </c>
      <c r="F2670" t="s">
        <v>86</v>
      </c>
      <c r="G2670" t="s">
        <v>401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C2670" s="180" t="str">
        <f t="shared" si="140"/>
        <v>845070-MSBMC-ML</v>
      </c>
      <c r="AD2670" s="181">
        <f>IF(B2670="NET","",IF(B2670="","",IFERROR(VLOOKUP(AC2670,EAN!$A:$B,2,FALSE),"MANGLER - MÅ OPPDATERE EAN-FANEN")))</f>
        <v>7048652539663</v>
      </c>
      <c r="AE2670" s="180">
        <f t="shared" si="138"/>
        <v>0</v>
      </c>
      <c r="AF2670" s="180">
        <f t="shared" si="139"/>
        <v>0</v>
      </c>
      <c r="AH2670" s="133" t="str">
        <f>IF(B2670="NET","",IFERROR(VLOOKUP(AD2670,'2) Order Form'!$W$9:$W$684,1,FALSE),"Ikke med I order form"))</f>
        <v>Ikke med I order form</v>
      </c>
    </row>
    <row r="2671" spans="1:34" x14ac:dyDescent="0.2">
      <c r="A2671">
        <v>845070</v>
      </c>
      <c r="B2671" t="s">
        <v>4486</v>
      </c>
      <c r="C2671" t="s">
        <v>4226</v>
      </c>
      <c r="D2671" t="s">
        <v>231</v>
      </c>
      <c r="E2671" t="s">
        <v>208</v>
      </c>
      <c r="F2671" t="s">
        <v>87</v>
      </c>
      <c r="G2671" t="s">
        <v>401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C2671" s="180" t="str">
        <f t="shared" si="140"/>
        <v>845070-MSBMC-LXL</v>
      </c>
      <c r="AD2671" s="181">
        <f>IF(B2671="NET","",IF(B2671="","",IFERROR(VLOOKUP(AC2671,EAN!$A:$B,2,FALSE),"MANGLER - MÅ OPPDATERE EAN-FANEN")))</f>
        <v>7048652539656</v>
      </c>
      <c r="AE2671" s="180">
        <f t="shared" si="138"/>
        <v>0</v>
      </c>
      <c r="AF2671" s="180">
        <f t="shared" si="139"/>
        <v>0</v>
      </c>
      <c r="AH2671" s="133" t="str">
        <f>IF(B2671="NET","",IFERROR(VLOOKUP(AD2671,'2) Order Form'!$W$9:$W$684,1,FALSE),"Ikke med I order form"))</f>
        <v>Ikke med I order form</v>
      </c>
    </row>
    <row r="2672" spans="1:34" x14ac:dyDescent="0.2">
      <c r="A2672">
        <v>845070</v>
      </c>
      <c r="B2672" t="s">
        <v>4486</v>
      </c>
      <c r="C2672" t="s">
        <v>4226</v>
      </c>
      <c r="D2672" t="s">
        <v>831</v>
      </c>
      <c r="E2672" t="s">
        <v>544</v>
      </c>
      <c r="F2672" t="s">
        <v>85</v>
      </c>
      <c r="G2672" t="s">
        <v>401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C2672" s="180" t="str">
        <f t="shared" si="140"/>
        <v>845070-MSGMC-SM</v>
      </c>
      <c r="AD2672" s="181">
        <f>IF(B2672="NET","",IF(B2672="","",IFERROR(VLOOKUP(AC2672,EAN!$A:$B,2,FALSE),"MANGLER - MÅ OPPDATERE EAN-FANEN")))</f>
        <v>7048652539700</v>
      </c>
      <c r="AE2672" s="180">
        <f t="shared" si="138"/>
        <v>0</v>
      </c>
      <c r="AF2672" s="180">
        <f t="shared" si="139"/>
        <v>0</v>
      </c>
      <c r="AH2672" s="133" t="str">
        <f>IF(B2672="NET","",IFERROR(VLOOKUP(AD2672,'2) Order Form'!$W$9:$W$684,1,FALSE),"Ikke med I order form"))</f>
        <v>Ikke med I order form</v>
      </c>
    </row>
    <row r="2673" spans="1:34" x14ac:dyDescent="0.2">
      <c r="A2673">
        <v>845070</v>
      </c>
      <c r="B2673" t="s">
        <v>4486</v>
      </c>
      <c r="C2673" t="s">
        <v>4226</v>
      </c>
      <c r="D2673" t="s">
        <v>832</v>
      </c>
      <c r="E2673" t="s">
        <v>544</v>
      </c>
      <c r="F2673" t="s">
        <v>86</v>
      </c>
      <c r="G2673" t="s">
        <v>401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C2673" s="180" t="str">
        <f t="shared" si="140"/>
        <v>845070-MSGMC-ML</v>
      </c>
      <c r="AD2673" s="181">
        <f>IF(B2673="NET","",IF(B2673="","",IFERROR(VLOOKUP(AC2673,EAN!$A:$B,2,FALSE),"MANGLER - MÅ OPPDATERE EAN-FANEN")))</f>
        <v>7048652539694</v>
      </c>
      <c r="AE2673" s="180">
        <f t="shared" si="138"/>
        <v>0</v>
      </c>
      <c r="AF2673" s="180">
        <f t="shared" si="139"/>
        <v>0</v>
      </c>
      <c r="AH2673" s="133" t="str">
        <f>IF(B2673="NET","",IFERROR(VLOOKUP(AD2673,'2) Order Form'!$W$9:$W$684,1,FALSE),"Ikke med I order form"))</f>
        <v>Ikke med I order form</v>
      </c>
    </row>
    <row r="2674" spans="1:34" x14ac:dyDescent="0.2">
      <c r="A2674">
        <v>845070</v>
      </c>
      <c r="B2674" t="s">
        <v>4486</v>
      </c>
      <c r="C2674" t="s">
        <v>4226</v>
      </c>
      <c r="D2674" t="s">
        <v>833</v>
      </c>
      <c r="E2674" t="s">
        <v>544</v>
      </c>
      <c r="F2674" t="s">
        <v>87</v>
      </c>
      <c r="G2674" t="s">
        <v>401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C2674" s="180" t="str">
        <f t="shared" si="140"/>
        <v>845070-MSGMC-LXL</v>
      </c>
      <c r="AD2674" s="181">
        <f>IF(B2674="NET","",IF(B2674="","",IFERROR(VLOOKUP(AC2674,EAN!$A:$B,2,FALSE),"MANGLER - MÅ OPPDATERE EAN-FANEN")))</f>
        <v>7048652539687</v>
      </c>
      <c r="AE2674" s="180">
        <f t="shared" si="138"/>
        <v>0</v>
      </c>
      <c r="AF2674" s="180">
        <f t="shared" si="139"/>
        <v>0</v>
      </c>
      <c r="AH2674" s="133" t="str">
        <f>IF(B2674="NET","",IFERROR(VLOOKUP(AD2674,'2) Order Form'!$W$9:$W$684,1,FALSE),"Ikke med I order form"))</f>
        <v>Ikke med I order form</v>
      </c>
    </row>
    <row r="2675" spans="1:34" x14ac:dyDescent="0.2">
      <c r="A2675">
        <v>845070</v>
      </c>
      <c r="B2675" t="s">
        <v>4486</v>
      </c>
      <c r="C2675" t="s">
        <v>4226</v>
      </c>
      <c r="D2675" t="s">
        <v>176</v>
      </c>
      <c r="E2675" t="s">
        <v>91</v>
      </c>
      <c r="F2675" t="s">
        <v>85</v>
      </c>
      <c r="G2675" t="s">
        <v>128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C2675" s="180" t="str">
        <f t="shared" si="140"/>
        <v>845070-MWHTE-SM</v>
      </c>
      <c r="AD2675" s="181">
        <f>IF(B2675="NET","",IF(B2675="","",IFERROR(VLOOKUP(AC2675,EAN!$A:$B,2,FALSE),"MANGLER - MÅ OPPDATERE EAN-FANEN")))</f>
        <v>7048652273086</v>
      </c>
      <c r="AE2675" s="180">
        <f t="shared" si="138"/>
        <v>0</v>
      </c>
      <c r="AF2675" s="180">
        <f t="shared" si="139"/>
        <v>0</v>
      </c>
      <c r="AH2675" s="133">
        <f>IF(B2675="NET","",IFERROR(VLOOKUP(AD2675,'2) Order Form'!$W$9:$W$684,1,FALSE),"Ikke med I order form"))</f>
        <v>7048652273086</v>
      </c>
    </row>
    <row r="2676" spans="1:34" x14ac:dyDescent="0.2">
      <c r="A2676">
        <v>845070</v>
      </c>
      <c r="B2676" t="s">
        <v>4486</v>
      </c>
      <c r="C2676" t="s">
        <v>4226</v>
      </c>
      <c r="D2676" t="s">
        <v>177</v>
      </c>
      <c r="E2676" t="s">
        <v>91</v>
      </c>
      <c r="F2676" t="s">
        <v>86</v>
      </c>
      <c r="G2676" t="s">
        <v>128</v>
      </c>
      <c r="H2676">
        <v>121</v>
      </c>
      <c r="I2676">
        <v>121</v>
      </c>
      <c r="J2676">
        <v>121</v>
      </c>
      <c r="K2676">
        <v>121</v>
      </c>
      <c r="L2676">
        <v>121</v>
      </c>
      <c r="M2676">
        <v>121</v>
      </c>
      <c r="N2676">
        <v>121</v>
      </c>
      <c r="O2676">
        <v>121</v>
      </c>
      <c r="P2676">
        <v>121</v>
      </c>
      <c r="Q2676">
        <v>121</v>
      </c>
      <c r="R2676">
        <v>121</v>
      </c>
      <c r="S2676">
        <v>121</v>
      </c>
      <c r="T2676">
        <v>121</v>
      </c>
      <c r="U2676">
        <v>121</v>
      </c>
      <c r="V2676">
        <v>121</v>
      </c>
      <c r="W2676">
        <v>121</v>
      </c>
      <c r="X2676">
        <v>121</v>
      </c>
      <c r="Y2676">
        <v>121</v>
      </c>
      <c r="Z2676">
        <v>121</v>
      </c>
      <c r="AA2676">
        <v>121</v>
      </c>
      <c r="AC2676" s="180" t="str">
        <f t="shared" si="140"/>
        <v>845070-MWHTE-ML</v>
      </c>
      <c r="AD2676" s="181">
        <f>IF(B2676="NET","",IF(B2676="","",IFERROR(VLOOKUP(AC2676,EAN!$A:$B,2,FALSE),"MANGLER - MÅ OPPDATERE EAN-FANEN")))</f>
        <v>7048652273079</v>
      </c>
      <c r="AE2676" s="180">
        <f t="shared" si="138"/>
        <v>121</v>
      </c>
      <c r="AF2676" s="180">
        <f t="shared" si="139"/>
        <v>121</v>
      </c>
      <c r="AH2676" s="133">
        <f>IF(B2676="NET","",IFERROR(VLOOKUP(AD2676,'2) Order Form'!$W$9:$W$684,1,FALSE),"Ikke med I order form"))</f>
        <v>7048652273079</v>
      </c>
    </row>
    <row r="2677" spans="1:34" x14ac:dyDescent="0.2">
      <c r="A2677">
        <v>845070</v>
      </c>
      <c r="B2677" t="s">
        <v>4486</v>
      </c>
      <c r="C2677" t="s">
        <v>4226</v>
      </c>
      <c r="D2677" t="s">
        <v>178</v>
      </c>
      <c r="E2677" t="s">
        <v>91</v>
      </c>
      <c r="F2677" t="s">
        <v>87</v>
      </c>
      <c r="G2677" t="s">
        <v>128</v>
      </c>
      <c r="H2677">
        <v>63</v>
      </c>
      <c r="I2677">
        <v>63</v>
      </c>
      <c r="J2677">
        <v>63</v>
      </c>
      <c r="K2677">
        <v>63</v>
      </c>
      <c r="L2677">
        <v>63</v>
      </c>
      <c r="M2677">
        <v>63</v>
      </c>
      <c r="N2677">
        <v>63</v>
      </c>
      <c r="O2677">
        <v>63</v>
      </c>
      <c r="P2677">
        <v>63</v>
      </c>
      <c r="Q2677">
        <v>63</v>
      </c>
      <c r="R2677">
        <v>63</v>
      </c>
      <c r="S2677">
        <v>63</v>
      </c>
      <c r="T2677">
        <v>63</v>
      </c>
      <c r="U2677">
        <v>63</v>
      </c>
      <c r="V2677">
        <v>63</v>
      </c>
      <c r="W2677">
        <v>63</v>
      </c>
      <c r="X2677">
        <v>63</v>
      </c>
      <c r="Y2677">
        <v>63</v>
      </c>
      <c r="Z2677">
        <v>63</v>
      </c>
      <c r="AA2677">
        <v>63</v>
      </c>
      <c r="AC2677" s="180" t="str">
        <f t="shared" si="140"/>
        <v>845070-MWHTE-LXL</v>
      </c>
      <c r="AD2677" s="181">
        <f>IF(B2677="NET","",IF(B2677="","",IFERROR(VLOOKUP(AC2677,EAN!$A:$B,2,FALSE),"MANGLER - MÅ OPPDATERE EAN-FANEN")))</f>
        <v>7048652273062</v>
      </c>
      <c r="AE2677" s="180">
        <f t="shared" si="138"/>
        <v>63</v>
      </c>
      <c r="AF2677" s="180">
        <f t="shared" si="139"/>
        <v>63</v>
      </c>
      <c r="AH2677" s="133">
        <f>IF(B2677="NET","",IFERROR(VLOOKUP(AD2677,'2) Order Form'!$W$9:$W$684,1,FALSE),"Ikke med I order form"))</f>
        <v>7048652273062</v>
      </c>
    </row>
    <row r="2678" spans="1:34" x14ac:dyDescent="0.2">
      <c r="A2678">
        <v>845070</v>
      </c>
      <c r="B2678" t="s">
        <v>4486</v>
      </c>
      <c r="C2678" t="s">
        <v>4226</v>
      </c>
      <c r="D2678" t="s">
        <v>4345</v>
      </c>
      <c r="E2678" t="s">
        <v>4346</v>
      </c>
      <c r="F2678" t="s">
        <v>85</v>
      </c>
      <c r="G2678" t="s">
        <v>128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C2678" s="180" t="str">
        <f t="shared" si="140"/>
        <v>845070-SGMFL-SM</v>
      </c>
      <c r="AD2678" s="181" t="str">
        <f>IF(B2678="NET","",IF(B2678="","",IFERROR(VLOOKUP(AC2678,EAN!$A:$B,2,FALSE),"MANGLER - MÅ OPPDATERE EAN-FANEN")))</f>
        <v>MANGLER - MÅ OPPDATERE EAN-FANEN</v>
      </c>
      <c r="AE2678" s="180">
        <f t="shared" si="138"/>
        <v>0</v>
      </c>
      <c r="AF2678" s="180">
        <f t="shared" si="139"/>
        <v>0</v>
      </c>
      <c r="AH2678" s="133" t="str">
        <f>IF(B2678="NET","",IFERROR(VLOOKUP(AD2678,'2) Order Form'!$W$9:$W$684,1,FALSE),"Ikke med I order form"))</f>
        <v>Ikke med I order form</v>
      </c>
    </row>
    <row r="2679" spans="1:34" x14ac:dyDescent="0.2">
      <c r="A2679">
        <v>845070</v>
      </c>
      <c r="B2679" t="s">
        <v>4486</v>
      </c>
      <c r="C2679" t="s">
        <v>4226</v>
      </c>
      <c r="D2679" t="s">
        <v>4347</v>
      </c>
      <c r="E2679" t="s">
        <v>4346</v>
      </c>
      <c r="F2679" t="s">
        <v>86</v>
      </c>
      <c r="G2679" t="s">
        <v>128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C2679" s="180" t="str">
        <f t="shared" si="140"/>
        <v>845070-SGMFL-ML</v>
      </c>
      <c r="AD2679" s="181" t="str">
        <f>IF(B2679="NET","",IF(B2679="","",IFERROR(VLOOKUP(AC2679,EAN!$A:$B,2,FALSE),"MANGLER - MÅ OPPDATERE EAN-FANEN")))</f>
        <v>MANGLER - MÅ OPPDATERE EAN-FANEN</v>
      </c>
      <c r="AE2679" s="180">
        <f t="shared" si="138"/>
        <v>0</v>
      </c>
      <c r="AF2679" s="180">
        <f t="shared" si="139"/>
        <v>0</v>
      </c>
      <c r="AH2679" s="133" t="str">
        <f>IF(B2679="NET","",IFERROR(VLOOKUP(AD2679,'2) Order Form'!$W$9:$W$684,1,FALSE),"Ikke med I order form"))</f>
        <v>Ikke med I order form</v>
      </c>
    </row>
    <row r="2680" spans="1:34" x14ac:dyDescent="0.2">
      <c r="A2680">
        <v>845070</v>
      </c>
      <c r="B2680" t="s">
        <v>4486</v>
      </c>
      <c r="C2680" t="s">
        <v>4226</v>
      </c>
      <c r="D2680" t="s">
        <v>4348</v>
      </c>
      <c r="E2680" t="s">
        <v>4346</v>
      </c>
      <c r="F2680" t="s">
        <v>87</v>
      </c>
      <c r="G2680" t="s">
        <v>128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C2680" s="180" t="str">
        <f t="shared" si="140"/>
        <v>845070-SGMFL-LXL</v>
      </c>
      <c r="AD2680" s="181" t="str">
        <f>IF(B2680="NET","",IF(B2680="","",IFERROR(VLOOKUP(AC2680,EAN!$A:$B,2,FALSE),"MANGLER - MÅ OPPDATERE EAN-FANEN")))</f>
        <v>MANGLER - MÅ OPPDATERE EAN-FANEN</v>
      </c>
      <c r="AE2680" s="180">
        <f t="shared" si="138"/>
        <v>0</v>
      </c>
      <c r="AF2680" s="180">
        <f t="shared" si="139"/>
        <v>0</v>
      </c>
      <c r="AH2680" s="133" t="str">
        <f>IF(B2680="NET","",IFERROR(VLOOKUP(AD2680,'2) Order Form'!$W$9:$W$684,1,FALSE),"Ikke med I order form"))</f>
        <v>Ikke med I order form</v>
      </c>
    </row>
    <row r="2681" spans="1:34" x14ac:dyDescent="0.2">
      <c r="A2681">
        <v>845070</v>
      </c>
      <c r="B2681" t="s">
        <v>4486</v>
      </c>
      <c r="C2681" t="s">
        <v>4226</v>
      </c>
      <c r="D2681" t="s">
        <v>179</v>
      </c>
      <c r="E2681" t="s">
        <v>103</v>
      </c>
      <c r="F2681" t="s">
        <v>85</v>
      </c>
      <c r="G2681" t="s">
        <v>401</v>
      </c>
      <c r="H2681">
        <v>5</v>
      </c>
      <c r="I2681">
        <v>5</v>
      </c>
      <c r="J2681">
        <v>5</v>
      </c>
      <c r="K2681">
        <v>5</v>
      </c>
      <c r="L2681">
        <v>5</v>
      </c>
      <c r="M2681">
        <v>5</v>
      </c>
      <c r="N2681">
        <v>5</v>
      </c>
      <c r="O2681">
        <v>5</v>
      </c>
      <c r="P2681">
        <v>5</v>
      </c>
      <c r="Q2681">
        <v>5</v>
      </c>
      <c r="R2681">
        <v>5</v>
      </c>
      <c r="S2681">
        <v>5</v>
      </c>
      <c r="T2681">
        <v>5</v>
      </c>
      <c r="U2681">
        <v>5</v>
      </c>
      <c r="V2681">
        <v>5</v>
      </c>
      <c r="W2681">
        <v>5</v>
      </c>
      <c r="X2681">
        <v>5</v>
      </c>
      <c r="Y2681">
        <v>5</v>
      </c>
      <c r="Z2681">
        <v>5</v>
      </c>
      <c r="AA2681">
        <v>5</v>
      </c>
      <c r="AC2681" s="180" t="str">
        <f t="shared" si="140"/>
        <v>845070-SGRME-SM</v>
      </c>
      <c r="AD2681" s="181">
        <f>IF(B2681="NET","",IF(B2681="","",IFERROR(VLOOKUP(AC2681,EAN!$A:$B,2,FALSE),"MANGLER - MÅ OPPDATERE EAN-FANEN")))</f>
        <v>7048652660381</v>
      </c>
      <c r="AE2681" s="180">
        <f t="shared" si="138"/>
        <v>5</v>
      </c>
      <c r="AF2681" s="180">
        <f t="shared" si="139"/>
        <v>5</v>
      </c>
      <c r="AH2681" s="133">
        <f>IF(B2681="NET","",IFERROR(VLOOKUP(AD2681,'2) Order Form'!$W$9:$W$684,1,FALSE),"Ikke med I order form"))</f>
        <v>7048652660381</v>
      </c>
    </row>
    <row r="2682" spans="1:34" x14ac:dyDescent="0.2">
      <c r="A2682">
        <v>845070</v>
      </c>
      <c r="B2682" t="s">
        <v>4486</v>
      </c>
      <c r="C2682" t="s">
        <v>4226</v>
      </c>
      <c r="D2682" t="s">
        <v>180</v>
      </c>
      <c r="E2682" t="s">
        <v>103</v>
      </c>
      <c r="F2682" t="s">
        <v>86</v>
      </c>
      <c r="G2682" t="s">
        <v>401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C2682" s="180" t="str">
        <f t="shared" si="140"/>
        <v>845070-SGRME-ML</v>
      </c>
      <c r="AD2682" s="181">
        <f>IF(B2682="NET","",IF(B2682="","",IFERROR(VLOOKUP(AC2682,EAN!$A:$B,2,FALSE),"MANGLER - MÅ OPPDATERE EAN-FANEN")))</f>
        <v>7048652660374</v>
      </c>
      <c r="AE2682" s="180">
        <f t="shared" si="138"/>
        <v>0</v>
      </c>
      <c r="AF2682" s="180">
        <f t="shared" si="139"/>
        <v>0</v>
      </c>
      <c r="AH2682" s="133">
        <f>IF(B2682="NET","",IFERROR(VLOOKUP(AD2682,'2) Order Form'!$W$9:$W$684,1,FALSE),"Ikke med I order form"))</f>
        <v>7048652660374</v>
      </c>
    </row>
    <row r="2683" spans="1:34" x14ac:dyDescent="0.2">
      <c r="A2683">
        <v>845070</v>
      </c>
      <c r="B2683" t="s">
        <v>4486</v>
      </c>
      <c r="C2683" t="s">
        <v>4226</v>
      </c>
      <c r="D2683" t="s">
        <v>420</v>
      </c>
      <c r="E2683" t="s">
        <v>103</v>
      </c>
      <c r="F2683" t="s">
        <v>87</v>
      </c>
      <c r="G2683" t="s">
        <v>401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C2683" s="180" t="str">
        <f t="shared" si="140"/>
        <v>845070-SGRME-LXL</v>
      </c>
      <c r="AD2683" s="181">
        <f>IF(B2683="NET","",IF(B2683="","",IFERROR(VLOOKUP(AC2683,EAN!$A:$B,2,FALSE),"MANGLER - MÅ OPPDATERE EAN-FANEN")))</f>
        <v>7048652660367</v>
      </c>
      <c r="AE2683" s="180">
        <f t="shared" si="138"/>
        <v>0</v>
      </c>
      <c r="AF2683" s="180">
        <f t="shared" si="139"/>
        <v>0</v>
      </c>
      <c r="AH2683" s="133">
        <f>IF(B2683="NET","",IFERROR(VLOOKUP(AD2683,'2) Order Form'!$W$9:$W$684,1,FALSE),"Ikke med I order form"))</f>
        <v>7048652660367</v>
      </c>
    </row>
    <row r="2684" spans="1:34" x14ac:dyDescent="0.2">
      <c r="A2684" s="155">
        <v>845073</v>
      </c>
      <c r="B2684" t="s">
        <v>292</v>
      </c>
      <c r="H2684" s="155">
        <v>202137</v>
      </c>
      <c r="I2684" s="155">
        <v>202137</v>
      </c>
      <c r="J2684" s="155">
        <v>202137</v>
      </c>
      <c r="K2684" s="155">
        <v>202137</v>
      </c>
      <c r="L2684" s="155">
        <v>202137</v>
      </c>
      <c r="M2684" s="155">
        <v>202137</v>
      </c>
      <c r="N2684" s="155">
        <v>202137</v>
      </c>
      <c r="O2684" s="155">
        <v>202137</v>
      </c>
      <c r="P2684" s="155">
        <v>202137</v>
      </c>
      <c r="Q2684" s="155">
        <v>202137</v>
      </c>
      <c r="R2684" s="155">
        <v>202137</v>
      </c>
      <c r="S2684" s="155">
        <v>202137</v>
      </c>
      <c r="T2684" s="155">
        <v>202137</v>
      </c>
      <c r="U2684" s="155">
        <v>202137</v>
      </c>
      <c r="V2684" s="155">
        <v>202137</v>
      </c>
      <c r="W2684" s="155">
        <v>202137</v>
      </c>
      <c r="X2684" s="155">
        <v>202137</v>
      </c>
      <c r="Y2684" s="155">
        <v>202137</v>
      </c>
      <c r="Z2684" s="155">
        <v>202137</v>
      </c>
      <c r="AA2684" s="155">
        <v>202137</v>
      </c>
      <c r="AC2684" s="180" t="str">
        <f t="shared" si="140"/>
        <v>845073-</v>
      </c>
      <c r="AD2684" s="181" t="str">
        <f>IF(B2684="NET","",IF(B2684="","",IFERROR(VLOOKUP(AC2684,EAN!$A:$B,2,FALSE),"MANGLER - MÅ OPPDATERE EAN-FANEN")))</f>
        <v/>
      </c>
      <c r="AE2684" s="180">
        <f t="shared" si="138"/>
        <v>202137</v>
      </c>
      <c r="AF2684" s="180">
        <f t="shared" si="139"/>
        <v>202137</v>
      </c>
      <c r="AH2684" s="133" t="str">
        <f>IF(B2684="NET","",IFERROR(VLOOKUP(AD2684,'2) Order Form'!$W$9:$W$684,1,FALSE),"Ikke med I order form"))</f>
        <v/>
      </c>
    </row>
    <row r="2685" spans="1:34" x14ac:dyDescent="0.2">
      <c r="A2685">
        <v>845073</v>
      </c>
      <c r="B2685" t="s">
        <v>4487</v>
      </c>
      <c r="C2685" t="s">
        <v>4226</v>
      </c>
      <c r="D2685" t="s">
        <v>4349</v>
      </c>
      <c r="E2685" t="s">
        <v>4350</v>
      </c>
      <c r="F2685" t="s">
        <v>85</v>
      </c>
      <c r="G2685" t="s">
        <v>128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C2685" s="180" t="str">
        <f t="shared" si="140"/>
        <v>845073-BWHNC-SM</v>
      </c>
      <c r="AD2685" s="181" t="str">
        <f>IF(B2685="NET","",IF(B2685="","",IFERROR(VLOOKUP(AC2685,EAN!$A:$B,2,FALSE),"MANGLER - MÅ OPPDATERE EAN-FANEN")))</f>
        <v>MANGLER - MÅ OPPDATERE EAN-FANEN</v>
      </c>
      <c r="AE2685" s="180">
        <f t="shared" si="138"/>
        <v>0</v>
      </c>
      <c r="AF2685" s="180">
        <f t="shared" si="139"/>
        <v>0</v>
      </c>
      <c r="AH2685" s="133" t="str">
        <f>IF(B2685="NET","",IFERROR(VLOOKUP(AD2685,'2) Order Form'!$W$9:$W$684,1,FALSE),"Ikke med I order form"))</f>
        <v>Ikke med I order form</v>
      </c>
    </row>
    <row r="2686" spans="1:34" x14ac:dyDescent="0.2">
      <c r="A2686">
        <v>845073</v>
      </c>
      <c r="B2686" t="s">
        <v>4487</v>
      </c>
      <c r="C2686" t="s">
        <v>4226</v>
      </c>
      <c r="D2686" t="s">
        <v>4351</v>
      </c>
      <c r="E2686" t="s">
        <v>4350</v>
      </c>
      <c r="F2686" t="s">
        <v>86</v>
      </c>
      <c r="G2686" t="s">
        <v>128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C2686" s="180" t="str">
        <f t="shared" si="140"/>
        <v>845073-BWHNC-ML</v>
      </c>
      <c r="AD2686" s="181" t="str">
        <f>IF(B2686="NET","",IF(B2686="","",IFERROR(VLOOKUP(AC2686,EAN!$A:$B,2,FALSE),"MANGLER - MÅ OPPDATERE EAN-FANEN")))</f>
        <v>MANGLER - MÅ OPPDATERE EAN-FANEN</v>
      </c>
      <c r="AE2686" s="180">
        <f t="shared" si="138"/>
        <v>0</v>
      </c>
      <c r="AF2686" s="180">
        <f t="shared" si="139"/>
        <v>0</v>
      </c>
      <c r="AH2686" s="133" t="str">
        <f>IF(B2686="NET","",IFERROR(VLOOKUP(AD2686,'2) Order Form'!$W$9:$W$684,1,FALSE),"Ikke med I order form"))</f>
        <v>Ikke med I order form</v>
      </c>
    </row>
    <row r="2687" spans="1:34" x14ac:dyDescent="0.2">
      <c r="A2687">
        <v>845073</v>
      </c>
      <c r="B2687" t="s">
        <v>4487</v>
      </c>
      <c r="C2687" t="s">
        <v>4226</v>
      </c>
      <c r="D2687" t="s">
        <v>844</v>
      </c>
      <c r="E2687" t="s">
        <v>845</v>
      </c>
      <c r="F2687" t="s">
        <v>85</v>
      </c>
      <c r="G2687" t="s">
        <v>401</v>
      </c>
      <c r="H2687">
        <v>2</v>
      </c>
      <c r="I2687">
        <v>2</v>
      </c>
      <c r="J2687">
        <v>2</v>
      </c>
      <c r="K2687">
        <v>2</v>
      </c>
      <c r="L2687">
        <v>2</v>
      </c>
      <c r="M2687">
        <v>2</v>
      </c>
      <c r="N2687">
        <v>2</v>
      </c>
      <c r="O2687">
        <v>2</v>
      </c>
      <c r="P2687">
        <v>2</v>
      </c>
      <c r="Q2687">
        <v>2</v>
      </c>
      <c r="R2687">
        <v>2</v>
      </c>
      <c r="S2687">
        <v>2</v>
      </c>
      <c r="T2687">
        <v>2</v>
      </c>
      <c r="U2687">
        <v>2</v>
      </c>
      <c r="V2687">
        <v>2</v>
      </c>
      <c r="W2687">
        <v>2</v>
      </c>
      <c r="X2687">
        <v>2</v>
      </c>
      <c r="Y2687">
        <v>2</v>
      </c>
      <c r="Z2687">
        <v>2</v>
      </c>
      <c r="AA2687">
        <v>2</v>
      </c>
      <c r="AC2687" s="180" t="str">
        <f t="shared" si="140"/>
        <v>845073-CORNC-SM</v>
      </c>
      <c r="AD2687" s="181">
        <f>IF(B2687="NET","",IF(B2687="","",IFERROR(VLOOKUP(AC2687,EAN!$A:$B,2,FALSE),"MANGLER - MÅ OPPDATERE EAN-FANEN")))</f>
        <v>7048652660404</v>
      </c>
      <c r="AE2687" s="180">
        <f t="shared" si="138"/>
        <v>2</v>
      </c>
      <c r="AF2687" s="180">
        <f t="shared" si="139"/>
        <v>2</v>
      </c>
      <c r="AH2687" s="133">
        <f>IF(B2687="NET","",IFERROR(VLOOKUP(AD2687,'2) Order Form'!$W$9:$W$684,1,FALSE),"Ikke med I order form"))</f>
        <v>7048652660404</v>
      </c>
    </row>
    <row r="2688" spans="1:34" x14ac:dyDescent="0.2">
      <c r="A2688">
        <v>845073</v>
      </c>
      <c r="B2688" t="s">
        <v>4487</v>
      </c>
      <c r="C2688" t="s">
        <v>4226</v>
      </c>
      <c r="D2688" t="s">
        <v>846</v>
      </c>
      <c r="E2688" t="s">
        <v>845</v>
      </c>
      <c r="F2688" t="s">
        <v>86</v>
      </c>
      <c r="G2688" t="s">
        <v>401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C2688" s="180" t="str">
        <f t="shared" si="140"/>
        <v>845073-CORNC-ML</v>
      </c>
      <c r="AD2688" s="181">
        <f>IF(B2688="NET","",IF(B2688="","",IFERROR(VLOOKUP(AC2688,EAN!$A:$B,2,FALSE),"MANGLER - MÅ OPPDATERE EAN-FANEN")))</f>
        <v>7048652660398</v>
      </c>
      <c r="AE2688" s="180">
        <f t="shared" si="138"/>
        <v>0</v>
      </c>
      <c r="AF2688" s="180">
        <f t="shared" si="139"/>
        <v>0</v>
      </c>
      <c r="AH2688" s="133">
        <f>IF(B2688="NET","",IFERROR(VLOOKUP(AD2688,'2) Order Form'!$W$9:$W$684,1,FALSE),"Ikke med I order form"))</f>
        <v>7048652660398</v>
      </c>
    </row>
    <row r="2689" spans="1:34" x14ac:dyDescent="0.2">
      <c r="A2689">
        <v>845073</v>
      </c>
      <c r="B2689" t="s">
        <v>4487</v>
      </c>
      <c r="C2689" t="s">
        <v>4226</v>
      </c>
      <c r="D2689" t="s">
        <v>4352</v>
      </c>
      <c r="E2689" t="s">
        <v>4353</v>
      </c>
      <c r="F2689" t="s">
        <v>85</v>
      </c>
      <c r="G2689" t="s">
        <v>128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C2689" s="180" t="str">
        <f t="shared" si="140"/>
        <v>845073-DPUNC-SM</v>
      </c>
      <c r="AD2689" s="181" t="str">
        <f>IF(B2689="NET","",IF(B2689="","",IFERROR(VLOOKUP(AC2689,EAN!$A:$B,2,FALSE),"MANGLER - MÅ OPPDATERE EAN-FANEN")))</f>
        <v>MANGLER - MÅ OPPDATERE EAN-FANEN</v>
      </c>
      <c r="AE2689" s="180">
        <f t="shared" si="138"/>
        <v>0</v>
      </c>
      <c r="AF2689" s="180">
        <f t="shared" si="139"/>
        <v>0</v>
      </c>
      <c r="AH2689" s="133" t="str">
        <f>IF(B2689="NET","",IFERROR(VLOOKUP(AD2689,'2) Order Form'!$W$9:$W$684,1,FALSE),"Ikke med I order form"))</f>
        <v>Ikke med I order form</v>
      </c>
    </row>
    <row r="2690" spans="1:34" x14ac:dyDescent="0.2">
      <c r="A2690">
        <v>845073</v>
      </c>
      <c r="B2690" t="s">
        <v>4487</v>
      </c>
      <c r="C2690" t="s">
        <v>4226</v>
      </c>
      <c r="D2690" t="s">
        <v>4354</v>
      </c>
      <c r="E2690" t="s">
        <v>4353</v>
      </c>
      <c r="F2690" t="s">
        <v>86</v>
      </c>
      <c r="G2690" t="s">
        <v>128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C2690" s="180" t="str">
        <f t="shared" si="140"/>
        <v>845073-DPUNC-ML</v>
      </c>
      <c r="AD2690" s="181" t="str">
        <f>IF(B2690="NET","",IF(B2690="","",IFERROR(VLOOKUP(AC2690,EAN!$A:$B,2,FALSE),"MANGLER - MÅ OPPDATERE EAN-FANEN")))</f>
        <v>MANGLER - MÅ OPPDATERE EAN-FANEN</v>
      </c>
      <c r="AE2690" s="180">
        <f t="shared" si="138"/>
        <v>0</v>
      </c>
      <c r="AF2690" s="180">
        <f t="shared" si="139"/>
        <v>0</v>
      </c>
      <c r="AH2690" s="133" t="str">
        <f>IF(B2690="NET","",IFERROR(VLOOKUP(AD2690,'2) Order Form'!$W$9:$W$684,1,FALSE),"Ikke med I order form"))</f>
        <v>Ikke med I order form</v>
      </c>
    </row>
    <row r="2691" spans="1:34" x14ac:dyDescent="0.2">
      <c r="A2691">
        <v>845073</v>
      </c>
      <c r="B2691" t="s">
        <v>4487</v>
      </c>
      <c r="C2691" t="s">
        <v>4226</v>
      </c>
      <c r="D2691" t="s">
        <v>847</v>
      </c>
      <c r="E2691" t="s">
        <v>848</v>
      </c>
      <c r="F2691" t="s">
        <v>85</v>
      </c>
      <c r="G2691" t="s">
        <v>128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C2691" s="180" t="str">
        <f t="shared" si="140"/>
        <v>845073-MBKNC-SM</v>
      </c>
      <c r="AD2691" s="181">
        <f>IF(B2691="NET","",IF(B2691="","",IFERROR(VLOOKUP(AC2691,EAN!$A:$B,2,FALSE),"MANGLER - MÅ OPPDATERE EAN-FANEN")))</f>
        <v>7048652273154</v>
      </c>
      <c r="AE2691" s="180">
        <f t="shared" si="138"/>
        <v>0</v>
      </c>
      <c r="AF2691" s="180">
        <f t="shared" si="139"/>
        <v>0</v>
      </c>
      <c r="AH2691" s="133">
        <f>IF(B2691="NET","",IFERROR(VLOOKUP(AD2691,'2) Order Form'!$W$9:$W$684,1,FALSE),"Ikke med I order form"))</f>
        <v>7048652273154</v>
      </c>
    </row>
    <row r="2692" spans="1:34" x14ac:dyDescent="0.2">
      <c r="A2692">
        <v>845073</v>
      </c>
      <c r="B2692" t="s">
        <v>4487</v>
      </c>
      <c r="C2692" t="s">
        <v>4226</v>
      </c>
      <c r="D2692" t="s">
        <v>849</v>
      </c>
      <c r="E2692" t="s">
        <v>848</v>
      </c>
      <c r="F2692" t="s">
        <v>86</v>
      </c>
      <c r="G2692" t="s">
        <v>128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C2692" s="180" t="str">
        <f t="shared" si="140"/>
        <v>845073-MBKNC-ML</v>
      </c>
      <c r="AD2692" s="181">
        <f>IF(B2692="NET","",IF(B2692="","",IFERROR(VLOOKUP(AC2692,EAN!$A:$B,2,FALSE),"MANGLER - MÅ OPPDATERE EAN-FANEN")))</f>
        <v>7048652273147</v>
      </c>
      <c r="AE2692" s="180">
        <f t="shared" si="138"/>
        <v>0</v>
      </c>
      <c r="AF2692" s="180">
        <f t="shared" si="139"/>
        <v>0</v>
      </c>
      <c r="AH2692" s="133">
        <f>IF(B2692="NET","",IFERROR(VLOOKUP(AD2692,'2) Order Form'!$W$9:$W$684,1,FALSE),"Ikke med I order form"))</f>
        <v>7048652273147</v>
      </c>
    </row>
    <row r="2693" spans="1:34" x14ac:dyDescent="0.2">
      <c r="A2693">
        <v>845073</v>
      </c>
      <c r="B2693" t="s">
        <v>4487</v>
      </c>
      <c r="C2693" t="s">
        <v>4226</v>
      </c>
      <c r="D2693" t="s">
        <v>4355</v>
      </c>
      <c r="E2693" t="s">
        <v>4356</v>
      </c>
      <c r="F2693" t="s">
        <v>85</v>
      </c>
      <c r="G2693" t="s">
        <v>128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C2693" s="180" t="str">
        <f t="shared" si="140"/>
        <v>845073-MFLNC-SM</v>
      </c>
      <c r="AD2693" s="181" t="str">
        <f>IF(B2693="NET","",IF(B2693="","",IFERROR(VLOOKUP(AC2693,EAN!$A:$B,2,FALSE),"MANGLER - MÅ OPPDATERE EAN-FANEN")))</f>
        <v>MANGLER - MÅ OPPDATERE EAN-FANEN</v>
      </c>
      <c r="AE2693" s="180">
        <f t="shared" si="138"/>
        <v>0</v>
      </c>
      <c r="AF2693" s="180">
        <f t="shared" si="139"/>
        <v>0</v>
      </c>
      <c r="AH2693" s="133" t="str">
        <f>IF(B2693="NET","",IFERROR(VLOOKUP(AD2693,'2) Order Form'!$W$9:$W$684,1,FALSE),"Ikke med I order form"))</f>
        <v>Ikke med I order form</v>
      </c>
    </row>
    <row r="2694" spans="1:34" x14ac:dyDescent="0.2">
      <c r="A2694">
        <v>845073</v>
      </c>
      <c r="B2694" t="s">
        <v>4487</v>
      </c>
      <c r="C2694" t="s">
        <v>4226</v>
      </c>
      <c r="D2694" t="s">
        <v>4357</v>
      </c>
      <c r="E2694" t="s">
        <v>4356</v>
      </c>
      <c r="F2694" t="s">
        <v>86</v>
      </c>
      <c r="G2694" t="s">
        <v>128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C2694" s="180" t="str">
        <f t="shared" si="140"/>
        <v>845073-MFLNC-ML</v>
      </c>
      <c r="AD2694" s="181" t="str">
        <f>IF(B2694="NET","",IF(B2694="","",IFERROR(VLOOKUP(AC2694,EAN!$A:$B,2,FALSE),"MANGLER - MÅ OPPDATERE EAN-FANEN")))</f>
        <v>MANGLER - MÅ OPPDATERE EAN-FANEN</v>
      </c>
      <c r="AE2694" s="180">
        <f t="shared" ref="AE2694:AE2757" si="141">H2694</f>
        <v>0</v>
      </c>
      <c r="AF2694" s="180">
        <f t="shared" ref="AF2694:AF2757" si="142">AA2694</f>
        <v>0</v>
      </c>
      <c r="AH2694" s="133" t="str">
        <f>IF(B2694="NET","",IFERROR(VLOOKUP(AD2694,'2) Order Form'!$W$9:$W$684,1,FALSE),"Ikke med I order form"))</f>
        <v>Ikke med I order form</v>
      </c>
    </row>
    <row r="2695" spans="1:34" x14ac:dyDescent="0.2">
      <c r="A2695">
        <v>845073</v>
      </c>
      <c r="B2695" t="s">
        <v>4487</v>
      </c>
      <c r="C2695" t="s">
        <v>4226</v>
      </c>
      <c r="D2695" t="s">
        <v>850</v>
      </c>
      <c r="E2695" t="s">
        <v>2653</v>
      </c>
      <c r="F2695" t="s">
        <v>85</v>
      </c>
      <c r="G2695" t="s">
        <v>401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C2695" s="180" t="str">
        <f t="shared" si="140"/>
        <v>845073-NGRNC-SM</v>
      </c>
      <c r="AD2695" s="181">
        <f>IF(B2695="NET","",IF(B2695="","",IFERROR(VLOOKUP(AC2695,EAN!$A:$B,2,FALSE),"MANGLER - MÅ OPPDATERE EAN-FANEN")))</f>
        <v>7048652660428</v>
      </c>
      <c r="AE2695" s="180">
        <f t="shared" si="141"/>
        <v>0</v>
      </c>
      <c r="AF2695" s="180">
        <f t="shared" si="142"/>
        <v>0</v>
      </c>
      <c r="AH2695" s="133">
        <f>IF(B2695="NET","",IFERROR(VLOOKUP(AD2695,'2) Order Form'!$W$9:$W$684,1,FALSE),"Ikke med I order form"))</f>
        <v>7048652660428</v>
      </c>
    </row>
    <row r="2696" spans="1:34" x14ac:dyDescent="0.2">
      <c r="A2696">
        <v>845073</v>
      </c>
      <c r="B2696" t="s">
        <v>4487</v>
      </c>
      <c r="C2696" t="s">
        <v>4226</v>
      </c>
      <c r="D2696" t="s">
        <v>851</v>
      </c>
      <c r="E2696" t="s">
        <v>2653</v>
      </c>
      <c r="F2696" t="s">
        <v>86</v>
      </c>
      <c r="G2696" t="s">
        <v>401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C2696" s="180" t="str">
        <f t="shared" si="140"/>
        <v>845073-NGRNC-ML</v>
      </c>
      <c r="AD2696" s="181">
        <f>IF(B2696="NET","",IF(B2696="","",IFERROR(VLOOKUP(AC2696,EAN!$A:$B,2,FALSE),"MANGLER - MÅ OPPDATERE EAN-FANEN")))</f>
        <v>7048652660411</v>
      </c>
      <c r="AE2696" s="180">
        <f t="shared" si="141"/>
        <v>0</v>
      </c>
      <c r="AF2696" s="180">
        <f t="shared" si="142"/>
        <v>0</v>
      </c>
      <c r="AH2696" s="133">
        <f>IF(B2696="NET","",IFERROR(VLOOKUP(AD2696,'2) Order Form'!$W$9:$W$684,1,FALSE),"Ikke med I order form"))</f>
        <v>7048652660411</v>
      </c>
    </row>
    <row r="2697" spans="1:34" x14ac:dyDescent="0.2">
      <c r="A2697">
        <v>845073</v>
      </c>
      <c r="B2697" t="s">
        <v>4487</v>
      </c>
      <c r="C2697" t="s">
        <v>4226</v>
      </c>
      <c r="D2697" t="s">
        <v>852</v>
      </c>
      <c r="E2697" t="s">
        <v>853</v>
      </c>
      <c r="F2697" t="s">
        <v>85</v>
      </c>
      <c r="G2697" t="s">
        <v>401</v>
      </c>
      <c r="H2697">
        <v>1</v>
      </c>
      <c r="I2697">
        <v>1</v>
      </c>
      <c r="J2697">
        <v>1</v>
      </c>
      <c r="K2697">
        <v>1</v>
      </c>
      <c r="L2697">
        <v>1</v>
      </c>
      <c r="M2697">
        <v>1</v>
      </c>
      <c r="N2697">
        <v>1</v>
      </c>
      <c r="O2697">
        <v>1</v>
      </c>
      <c r="P2697">
        <v>1</v>
      </c>
      <c r="Q2697">
        <v>1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C2697" s="180" t="str">
        <f t="shared" si="140"/>
        <v>845073-RBNCN-SM</v>
      </c>
      <c r="AD2697" s="181">
        <f>IF(B2697="NET","",IF(B2697="","",IFERROR(VLOOKUP(AC2697,EAN!$A:$B,2,FALSE),"MANGLER - MÅ OPPDATERE EAN-FANEN")))</f>
        <v>7048652273185</v>
      </c>
      <c r="AE2697" s="180">
        <f t="shared" si="141"/>
        <v>1</v>
      </c>
      <c r="AF2697" s="180">
        <f t="shared" si="142"/>
        <v>1</v>
      </c>
      <c r="AH2697" s="133" t="str">
        <f>IF(B2697="NET","",IFERROR(VLOOKUP(AD2697,'2) Order Form'!$W$9:$W$684,1,FALSE),"Ikke med I order form"))</f>
        <v>Ikke med I order form</v>
      </c>
    </row>
    <row r="2698" spans="1:34" x14ac:dyDescent="0.2">
      <c r="A2698">
        <v>845073</v>
      </c>
      <c r="B2698" t="s">
        <v>4487</v>
      </c>
      <c r="C2698" t="s">
        <v>4226</v>
      </c>
      <c r="D2698" t="s">
        <v>854</v>
      </c>
      <c r="E2698" t="s">
        <v>853</v>
      </c>
      <c r="F2698" t="s">
        <v>86</v>
      </c>
      <c r="G2698" t="s">
        <v>401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C2698" s="180" t="str">
        <f t="shared" si="140"/>
        <v>845073-RBNCN-ML</v>
      </c>
      <c r="AD2698" s="181">
        <f>IF(B2698="NET","",IF(B2698="","",IFERROR(VLOOKUP(AC2698,EAN!$A:$B,2,FALSE),"MANGLER - MÅ OPPDATERE EAN-FANEN")))</f>
        <v>7048652273178</v>
      </c>
      <c r="AE2698" s="180">
        <f t="shared" si="141"/>
        <v>0</v>
      </c>
      <c r="AF2698" s="180">
        <f t="shared" si="142"/>
        <v>0</v>
      </c>
      <c r="AH2698" s="133" t="str">
        <f>IF(B2698="NET","",IFERROR(VLOOKUP(AD2698,'2) Order Form'!$W$9:$W$684,1,FALSE),"Ikke med I order form"))</f>
        <v>Ikke med I order form</v>
      </c>
    </row>
    <row r="2699" spans="1:34" x14ac:dyDescent="0.2">
      <c r="A2699">
        <v>845073</v>
      </c>
      <c r="B2699" t="s">
        <v>4487</v>
      </c>
      <c r="C2699" t="s">
        <v>4226</v>
      </c>
      <c r="D2699" t="s">
        <v>855</v>
      </c>
      <c r="E2699" t="s">
        <v>853</v>
      </c>
      <c r="F2699" t="s">
        <v>87</v>
      </c>
      <c r="G2699" t="s">
        <v>401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C2699" s="180" t="str">
        <f t="shared" si="140"/>
        <v>845073-RBNCN-LXL</v>
      </c>
      <c r="AD2699" s="181">
        <f>IF(B2699="NET","",IF(B2699="","",IFERROR(VLOOKUP(AC2699,EAN!$A:$B,2,FALSE),"MANGLER - MÅ OPPDATERE EAN-FANEN")))</f>
        <v>7048652273161</v>
      </c>
      <c r="AE2699" s="180">
        <f t="shared" si="141"/>
        <v>0</v>
      </c>
      <c r="AF2699" s="180">
        <f t="shared" si="142"/>
        <v>0</v>
      </c>
      <c r="AH2699" s="133" t="str">
        <f>IF(B2699="NET","",IFERROR(VLOOKUP(AD2699,'2) Order Form'!$W$9:$W$684,1,FALSE),"Ikke med I order form"))</f>
        <v>Ikke med I order form</v>
      </c>
    </row>
    <row r="2700" spans="1:34" x14ac:dyDescent="0.2">
      <c r="A2700">
        <v>845073</v>
      </c>
      <c r="B2700" t="s">
        <v>4487</v>
      </c>
      <c r="C2700" t="s">
        <v>4226</v>
      </c>
      <c r="D2700" t="s">
        <v>179</v>
      </c>
      <c r="E2700" t="s">
        <v>103</v>
      </c>
      <c r="F2700" t="s">
        <v>85</v>
      </c>
      <c r="G2700" t="s">
        <v>401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C2700" s="180" t="str">
        <f t="shared" si="140"/>
        <v>845073-SGRME-SM</v>
      </c>
      <c r="AD2700" s="181">
        <f>IF(B2700="NET","",IF(B2700="","",IFERROR(VLOOKUP(AC2700,EAN!$A:$B,2,FALSE),"MANGLER - MÅ OPPDATERE EAN-FANEN")))</f>
        <v>7048652539748</v>
      </c>
      <c r="AE2700" s="180">
        <f t="shared" si="141"/>
        <v>0</v>
      </c>
      <c r="AF2700" s="180">
        <f t="shared" si="142"/>
        <v>0</v>
      </c>
      <c r="AH2700" s="133" t="str">
        <f>IF(B2700="NET","",IFERROR(VLOOKUP(AD2700,'2) Order Form'!$W$9:$W$684,1,FALSE),"Ikke med I order form"))</f>
        <v>Ikke med I order form</v>
      </c>
    </row>
    <row r="2701" spans="1:34" x14ac:dyDescent="0.2">
      <c r="A2701">
        <v>845073</v>
      </c>
      <c r="B2701" t="s">
        <v>4487</v>
      </c>
      <c r="C2701" t="s">
        <v>4226</v>
      </c>
      <c r="D2701" t="s">
        <v>180</v>
      </c>
      <c r="E2701" t="s">
        <v>103</v>
      </c>
      <c r="F2701" t="s">
        <v>86</v>
      </c>
      <c r="G2701" t="s">
        <v>401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C2701" s="180" t="str">
        <f t="shared" si="140"/>
        <v>845073-SGRME-ML</v>
      </c>
      <c r="AD2701" s="181">
        <f>IF(B2701="NET","",IF(B2701="","",IFERROR(VLOOKUP(AC2701,EAN!$A:$B,2,FALSE),"MANGLER - MÅ OPPDATERE EAN-FANEN")))</f>
        <v>7048652539731</v>
      </c>
      <c r="AE2701" s="180">
        <f t="shared" si="141"/>
        <v>0</v>
      </c>
      <c r="AF2701" s="180">
        <f t="shared" si="142"/>
        <v>0</v>
      </c>
      <c r="AH2701" s="133" t="str">
        <f>IF(B2701="NET","",IFERROR(VLOOKUP(AD2701,'2) Order Form'!$W$9:$W$684,1,FALSE),"Ikke med I order form"))</f>
        <v>Ikke med I order form</v>
      </c>
    </row>
    <row r="2702" spans="1:34" x14ac:dyDescent="0.2">
      <c r="A2702" s="155">
        <v>845074</v>
      </c>
      <c r="B2702" t="s">
        <v>292</v>
      </c>
      <c r="H2702" s="155">
        <v>202137</v>
      </c>
      <c r="I2702" s="155">
        <v>202137</v>
      </c>
      <c r="J2702" s="155">
        <v>202137</v>
      </c>
      <c r="K2702" s="155">
        <v>202137</v>
      </c>
      <c r="L2702" s="155">
        <v>202137</v>
      </c>
      <c r="M2702" s="155">
        <v>202137</v>
      </c>
      <c r="N2702" s="155">
        <v>202137</v>
      </c>
      <c r="O2702" s="155">
        <v>202137</v>
      </c>
      <c r="P2702" s="155">
        <v>202137</v>
      </c>
      <c r="Q2702" s="155">
        <v>202137</v>
      </c>
      <c r="R2702" s="155">
        <v>202137</v>
      </c>
      <c r="S2702" s="155">
        <v>202137</v>
      </c>
      <c r="T2702" s="155">
        <v>202137</v>
      </c>
      <c r="U2702" s="155">
        <v>202137</v>
      </c>
      <c r="V2702" s="155">
        <v>202137</v>
      </c>
      <c r="W2702" s="155">
        <v>202137</v>
      </c>
      <c r="X2702" s="155">
        <v>202137</v>
      </c>
      <c r="Y2702" s="155">
        <v>202137</v>
      </c>
      <c r="Z2702" s="155">
        <v>202137</v>
      </c>
      <c r="AA2702" s="155">
        <v>202137</v>
      </c>
      <c r="AC2702" s="180" t="str">
        <f t="shared" si="140"/>
        <v>845074-</v>
      </c>
      <c r="AD2702" s="181" t="str">
        <f>IF(B2702="NET","",IF(B2702="","",IFERROR(VLOOKUP(AC2702,EAN!$A:$B,2,FALSE),"MANGLER - MÅ OPPDATERE EAN-FANEN")))</f>
        <v/>
      </c>
      <c r="AE2702" s="180">
        <f t="shared" si="141"/>
        <v>202137</v>
      </c>
      <c r="AF2702" s="180">
        <f t="shared" si="142"/>
        <v>202137</v>
      </c>
      <c r="AH2702" s="133" t="str">
        <f>IF(B2702="NET","",IFERROR(VLOOKUP(AD2702,'2) Order Form'!$W$9:$W$684,1,FALSE),"Ikke med I order form"))</f>
        <v/>
      </c>
    </row>
    <row r="2703" spans="1:34" x14ac:dyDescent="0.2">
      <c r="A2703">
        <v>845074</v>
      </c>
      <c r="B2703" t="s">
        <v>856</v>
      </c>
      <c r="C2703" t="s">
        <v>4226</v>
      </c>
      <c r="D2703" t="s">
        <v>4358</v>
      </c>
      <c r="E2703" t="s">
        <v>4237</v>
      </c>
      <c r="F2703" t="s">
        <v>88</v>
      </c>
      <c r="G2703" t="s">
        <v>128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C2703" s="180" t="str">
        <f t="shared" si="140"/>
        <v>845074-GLBLM-XSS</v>
      </c>
      <c r="AD2703" s="181" t="str">
        <f>IF(B2703="NET","",IF(B2703="","",IFERROR(VLOOKUP(AC2703,EAN!$A:$B,2,FALSE),"MANGLER - MÅ OPPDATERE EAN-FANEN")))</f>
        <v>MANGLER - MÅ OPPDATERE EAN-FANEN</v>
      </c>
      <c r="AE2703" s="180">
        <f t="shared" si="141"/>
        <v>0</v>
      </c>
      <c r="AF2703" s="180">
        <f t="shared" si="142"/>
        <v>0</v>
      </c>
      <c r="AH2703" s="133" t="str">
        <f>IF(B2703="NET","",IFERROR(VLOOKUP(AD2703,'2) Order Form'!$W$9:$W$684,1,FALSE),"Ikke med I order form"))</f>
        <v>Ikke med I order form</v>
      </c>
    </row>
    <row r="2704" spans="1:34" x14ac:dyDescent="0.2">
      <c r="A2704">
        <v>845074</v>
      </c>
      <c r="B2704" t="s">
        <v>856</v>
      </c>
      <c r="C2704" t="s">
        <v>4226</v>
      </c>
      <c r="D2704" t="s">
        <v>4359</v>
      </c>
      <c r="E2704" t="s">
        <v>4237</v>
      </c>
      <c r="F2704" t="s">
        <v>85</v>
      </c>
      <c r="G2704" t="s">
        <v>128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C2704" s="180" t="str">
        <f t="shared" si="140"/>
        <v>845074-GLBLM-SM</v>
      </c>
      <c r="AD2704" s="181" t="str">
        <f>IF(B2704="NET","",IF(B2704="","",IFERROR(VLOOKUP(AC2704,EAN!$A:$B,2,FALSE),"MANGLER - MÅ OPPDATERE EAN-FANEN")))</f>
        <v>MANGLER - MÅ OPPDATERE EAN-FANEN</v>
      </c>
      <c r="AE2704" s="180">
        <f t="shared" si="141"/>
        <v>0</v>
      </c>
      <c r="AF2704" s="180">
        <f t="shared" si="142"/>
        <v>0</v>
      </c>
      <c r="AH2704" s="133" t="str">
        <f>IF(B2704="NET","",IFERROR(VLOOKUP(AD2704,'2) Order Form'!$W$9:$W$684,1,FALSE),"Ikke med I order form"))</f>
        <v>Ikke med I order form</v>
      </c>
    </row>
    <row r="2705" spans="1:34" x14ac:dyDescent="0.2">
      <c r="A2705">
        <v>845074</v>
      </c>
      <c r="B2705" t="s">
        <v>856</v>
      </c>
      <c r="C2705" t="s">
        <v>4226</v>
      </c>
      <c r="D2705" t="s">
        <v>4360</v>
      </c>
      <c r="E2705" t="s">
        <v>4232</v>
      </c>
      <c r="F2705" t="s">
        <v>88</v>
      </c>
      <c r="G2705" t="s">
        <v>128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C2705" s="180" t="str">
        <f t="shared" si="140"/>
        <v>845074-MFLUO-XSS</v>
      </c>
      <c r="AD2705" s="181" t="str">
        <f>IF(B2705="NET","",IF(B2705="","",IFERROR(VLOOKUP(AC2705,EAN!$A:$B,2,FALSE),"MANGLER - MÅ OPPDATERE EAN-FANEN")))</f>
        <v>MANGLER - MÅ OPPDATERE EAN-FANEN</v>
      </c>
      <c r="AE2705" s="180">
        <f t="shared" si="141"/>
        <v>0</v>
      </c>
      <c r="AF2705" s="180">
        <f t="shared" si="142"/>
        <v>0</v>
      </c>
      <c r="AH2705" s="133" t="str">
        <f>IF(B2705="NET","",IFERROR(VLOOKUP(AD2705,'2) Order Form'!$W$9:$W$684,1,FALSE),"Ikke med I order form"))</f>
        <v>Ikke med I order form</v>
      </c>
    </row>
    <row r="2706" spans="1:34" x14ac:dyDescent="0.2">
      <c r="A2706">
        <v>845074</v>
      </c>
      <c r="B2706" t="s">
        <v>856</v>
      </c>
      <c r="C2706" t="s">
        <v>4226</v>
      </c>
      <c r="D2706" t="s">
        <v>4361</v>
      </c>
      <c r="E2706" t="s">
        <v>4232</v>
      </c>
      <c r="F2706" t="s">
        <v>85</v>
      </c>
      <c r="G2706" t="s">
        <v>128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C2706" s="180" t="str">
        <f t="shared" si="140"/>
        <v>845074-MFLUO-SM</v>
      </c>
      <c r="AD2706" s="181" t="str">
        <f>IF(B2706="NET","",IF(B2706="","",IFERROR(VLOOKUP(AC2706,EAN!$A:$B,2,FALSE),"MANGLER - MÅ OPPDATERE EAN-FANEN")))</f>
        <v>MANGLER - MÅ OPPDATERE EAN-FANEN</v>
      </c>
      <c r="AE2706" s="180">
        <f t="shared" si="141"/>
        <v>0</v>
      </c>
      <c r="AF2706" s="180">
        <f t="shared" si="142"/>
        <v>0</v>
      </c>
      <c r="AH2706" s="133" t="str">
        <f>IF(B2706="NET","",IFERROR(VLOOKUP(AD2706,'2) Order Form'!$W$9:$W$684,1,FALSE),"Ikke med I order form"))</f>
        <v>Ikke med I order form</v>
      </c>
    </row>
    <row r="2707" spans="1:34" x14ac:dyDescent="0.2">
      <c r="A2707">
        <v>845074</v>
      </c>
      <c r="B2707" t="s">
        <v>856</v>
      </c>
      <c r="C2707" t="s">
        <v>4226</v>
      </c>
      <c r="D2707" t="s">
        <v>2581</v>
      </c>
      <c r="E2707" t="s">
        <v>417</v>
      </c>
      <c r="F2707" t="s">
        <v>88</v>
      </c>
      <c r="G2707" t="s">
        <v>128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C2707" s="180" t="str">
        <f t="shared" si="140"/>
        <v>845074-MNGRY-XSS</v>
      </c>
      <c r="AD2707" s="181" t="str">
        <f>IF(B2707="NET","",IF(B2707="","",IFERROR(VLOOKUP(AC2707,EAN!$A:$B,2,FALSE),"MANGLER - MÅ OPPDATERE EAN-FANEN")))</f>
        <v>MANGLER - MÅ OPPDATERE EAN-FANEN</v>
      </c>
      <c r="AE2707" s="180">
        <f t="shared" si="141"/>
        <v>0</v>
      </c>
      <c r="AF2707" s="180">
        <f t="shared" si="142"/>
        <v>0</v>
      </c>
      <c r="AH2707" s="133" t="str">
        <f>IF(B2707="NET","",IFERROR(VLOOKUP(AD2707,'2) Order Form'!$W$9:$W$684,1,FALSE),"Ikke med I order form"))</f>
        <v>Ikke med I order form</v>
      </c>
    </row>
    <row r="2708" spans="1:34" x14ac:dyDescent="0.2">
      <c r="A2708">
        <v>845074</v>
      </c>
      <c r="B2708" t="s">
        <v>856</v>
      </c>
      <c r="C2708" t="s">
        <v>4226</v>
      </c>
      <c r="D2708" t="s">
        <v>416</v>
      </c>
      <c r="E2708" t="s">
        <v>417</v>
      </c>
      <c r="F2708" t="s">
        <v>85</v>
      </c>
      <c r="G2708" t="s">
        <v>128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C2708" s="180" t="str">
        <f t="shared" si="140"/>
        <v>845074-MNGRY-SM</v>
      </c>
      <c r="AD2708" s="181" t="str">
        <f>IF(B2708="NET","",IF(B2708="","",IFERROR(VLOOKUP(AC2708,EAN!$A:$B,2,FALSE),"MANGLER - MÅ OPPDATERE EAN-FANEN")))</f>
        <v>MANGLER - MÅ OPPDATERE EAN-FANEN</v>
      </c>
      <c r="AE2708" s="180">
        <f t="shared" si="141"/>
        <v>0</v>
      </c>
      <c r="AF2708" s="180">
        <f t="shared" si="142"/>
        <v>0</v>
      </c>
      <c r="AH2708" s="133" t="str">
        <f>IF(B2708="NET","",IFERROR(VLOOKUP(AD2708,'2) Order Form'!$W$9:$W$684,1,FALSE),"Ikke med I order form"))</f>
        <v>Ikke med I order form</v>
      </c>
    </row>
    <row r="2709" spans="1:34" x14ac:dyDescent="0.2">
      <c r="A2709">
        <v>845074</v>
      </c>
      <c r="B2709" t="s">
        <v>856</v>
      </c>
      <c r="C2709" t="s">
        <v>4226</v>
      </c>
      <c r="D2709" t="s">
        <v>857</v>
      </c>
      <c r="E2709" t="s">
        <v>97</v>
      </c>
      <c r="F2709" t="s">
        <v>88</v>
      </c>
      <c r="G2709" t="s">
        <v>401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C2709" s="180" t="str">
        <f t="shared" si="140"/>
        <v>845074-MOPRE-XSS</v>
      </c>
      <c r="AD2709" s="181">
        <f>IF(B2709="NET","",IF(B2709="","",IFERROR(VLOOKUP(AC2709,EAN!$A:$B,2,FALSE),"MANGLER - MÅ OPPDATERE EAN-FANEN")))</f>
        <v>7048652327420</v>
      </c>
      <c r="AE2709" s="180">
        <f t="shared" si="141"/>
        <v>0</v>
      </c>
      <c r="AF2709" s="180">
        <f t="shared" si="142"/>
        <v>0</v>
      </c>
      <c r="AH2709" s="133">
        <f>IF(B2709="NET","",IFERROR(VLOOKUP(AD2709,'2) Order Form'!$W$9:$W$684,1,FALSE),"Ikke med I order form"))</f>
        <v>7048652327420</v>
      </c>
    </row>
    <row r="2710" spans="1:34" x14ac:dyDescent="0.2">
      <c r="A2710">
        <v>845074</v>
      </c>
      <c r="B2710" t="s">
        <v>856</v>
      </c>
      <c r="C2710" t="s">
        <v>4226</v>
      </c>
      <c r="D2710" t="s">
        <v>181</v>
      </c>
      <c r="E2710" t="s">
        <v>97</v>
      </c>
      <c r="F2710" t="s">
        <v>85</v>
      </c>
      <c r="G2710" t="s">
        <v>401</v>
      </c>
      <c r="H2710">
        <v>23</v>
      </c>
      <c r="I2710">
        <v>23</v>
      </c>
      <c r="J2710">
        <v>23</v>
      </c>
      <c r="K2710">
        <v>23</v>
      </c>
      <c r="L2710">
        <v>23</v>
      </c>
      <c r="M2710">
        <v>23</v>
      </c>
      <c r="N2710">
        <v>23</v>
      </c>
      <c r="O2710">
        <v>23</v>
      </c>
      <c r="P2710">
        <v>23</v>
      </c>
      <c r="Q2710">
        <v>23</v>
      </c>
      <c r="R2710">
        <v>23</v>
      </c>
      <c r="S2710">
        <v>23</v>
      </c>
      <c r="T2710">
        <v>23</v>
      </c>
      <c r="U2710">
        <v>23</v>
      </c>
      <c r="V2710">
        <v>23</v>
      </c>
      <c r="W2710">
        <v>23</v>
      </c>
      <c r="X2710">
        <v>23</v>
      </c>
      <c r="Y2710">
        <v>23</v>
      </c>
      <c r="Z2710">
        <v>23</v>
      </c>
      <c r="AA2710">
        <v>23</v>
      </c>
      <c r="AC2710" s="180" t="str">
        <f t="shared" si="140"/>
        <v>845074-MOPRE-SM</v>
      </c>
      <c r="AD2710" s="181">
        <f>IF(B2710="NET","",IF(B2710="","",IFERROR(VLOOKUP(AC2710,EAN!$A:$B,2,FALSE),"MANGLER - MÅ OPPDATERE EAN-FANEN")))</f>
        <v>7048652327413</v>
      </c>
      <c r="AE2710" s="180">
        <f t="shared" si="141"/>
        <v>23</v>
      </c>
      <c r="AF2710" s="180">
        <f t="shared" si="142"/>
        <v>23</v>
      </c>
      <c r="AH2710" s="133">
        <f>IF(B2710="NET","",IFERROR(VLOOKUP(AD2710,'2) Order Form'!$W$9:$W$684,1,FALSE),"Ikke med I order form"))</f>
        <v>7048652327413</v>
      </c>
    </row>
    <row r="2711" spans="1:34" x14ac:dyDescent="0.2">
      <c r="A2711">
        <v>845074</v>
      </c>
      <c r="B2711" t="s">
        <v>856</v>
      </c>
      <c r="C2711" t="s">
        <v>4226</v>
      </c>
      <c r="D2711" t="s">
        <v>858</v>
      </c>
      <c r="E2711" t="s">
        <v>859</v>
      </c>
      <c r="F2711" t="s">
        <v>88</v>
      </c>
      <c r="G2711" t="s">
        <v>401</v>
      </c>
      <c r="H2711">
        <v>5</v>
      </c>
      <c r="I2711">
        <v>5</v>
      </c>
      <c r="J2711">
        <v>5</v>
      </c>
      <c r="K2711">
        <v>5</v>
      </c>
      <c r="L2711">
        <v>5</v>
      </c>
      <c r="M2711">
        <v>5</v>
      </c>
      <c r="N2711">
        <v>5</v>
      </c>
      <c r="O2711">
        <v>5</v>
      </c>
      <c r="P2711">
        <v>5</v>
      </c>
      <c r="Q2711">
        <v>5</v>
      </c>
      <c r="R2711">
        <v>5</v>
      </c>
      <c r="S2711">
        <v>5</v>
      </c>
      <c r="T2711">
        <v>5</v>
      </c>
      <c r="U2711">
        <v>5</v>
      </c>
      <c r="V2711">
        <v>5</v>
      </c>
      <c r="W2711">
        <v>5</v>
      </c>
      <c r="X2711">
        <v>5</v>
      </c>
      <c r="Y2711">
        <v>5</v>
      </c>
      <c r="Z2711">
        <v>5</v>
      </c>
      <c r="AA2711">
        <v>5</v>
      </c>
      <c r="AC2711" s="180" t="str">
        <f t="shared" si="140"/>
        <v>845074-MRBCO-XSS</v>
      </c>
      <c r="AD2711" s="181">
        <f>IF(B2711="NET","",IF(B2711="","",IFERROR(VLOOKUP(AC2711,EAN!$A:$B,2,FALSE),"MANGLER - MÅ OPPDATERE EAN-FANEN")))</f>
        <v>7048652327444</v>
      </c>
      <c r="AE2711" s="180">
        <f t="shared" si="141"/>
        <v>5</v>
      </c>
      <c r="AF2711" s="180">
        <f t="shared" si="142"/>
        <v>5</v>
      </c>
      <c r="AH2711" s="133">
        <f>IF(B2711="NET","",IFERROR(VLOOKUP(AD2711,'2) Order Form'!$W$9:$W$684,1,FALSE),"Ikke med I order form"))</f>
        <v>7048652327444</v>
      </c>
    </row>
    <row r="2712" spans="1:34" x14ac:dyDescent="0.2">
      <c r="A2712">
        <v>845074</v>
      </c>
      <c r="B2712" t="s">
        <v>856</v>
      </c>
      <c r="C2712" t="s">
        <v>4226</v>
      </c>
      <c r="D2712" t="s">
        <v>860</v>
      </c>
      <c r="E2712" t="s">
        <v>859</v>
      </c>
      <c r="F2712" t="s">
        <v>85</v>
      </c>
      <c r="G2712" t="s">
        <v>401</v>
      </c>
      <c r="H2712">
        <v>68</v>
      </c>
      <c r="I2712">
        <v>68</v>
      </c>
      <c r="J2712">
        <v>68</v>
      </c>
      <c r="K2712">
        <v>68</v>
      </c>
      <c r="L2712">
        <v>68</v>
      </c>
      <c r="M2712">
        <v>68</v>
      </c>
      <c r="N2712">
        <v>68</v>
      </c>
      <c r="O2712">
        <v>68</v>
      </c>
      <c r="P2712">
        <v>68</v>
      </c>
      <c r="Q2712">
        <v>68</v>
      </c>
      <c r="R2712">
        <v>68</v>
      </c>
      <c r="S2712">
        <v>68</v>
      </c>
      <c r="T2712">
        <v>68</v>
      </c>
      <c r="U2712">
        <v>68</v>
      </c>
      <c r="V2712">
        <v>68</v>
      </c>
      <c r="W2712">
        <v>68</v>
      </c>
      <c r="X2712">
        <v>68</v>
      </c>
      <c r="Y2712">
        <v>68</v>
      </c>
      <c r="Z2712">
        <v>68</v>
      </c>
      <c r="AA2712">
        <v>68</v>
      </c>
      <c r="AC2712" s="180" t="str">
        <f t="shared" si="140"/>
        <v>845074-MRBCO-SM</v>
      </c>
      <c r="AD2712" s="181">
        <f>IF(B2712="NET","",IF(B2712="","",IFERROR(VLOOKUP(AC2712,EAN!$A:$B,2,FALSE),"MANGLER - MÅ OPPDATERE EAN-FANEN")))</f>
        <v>7048652327437</v>
      </c>
      <c r="AE2712" s="180">
        <f t="shared" si="141"/>
        <v>68</v>
      </c>
      <c r="AF2712" s="180">
        <f t="shared" si="142"/>
        <v>68</v>
      </c>
      <c r="AH2712" s="133">
        <f>IF(B2712="NET","",IFERROR(VLOOKUP(AD2712,'2) Order Form'!$W$9:$W$684,1,FALSE),"Ikke med I order form"))</f>
        <v>7048652327437</v>
      </c>
    </row>
    <row r="2713" spans="1:34" x14ac:dyDescent="0.2">
      <c r="A2713" s="155">
        <v>845075</v>
      </c>
      <c r="B2713" t="s">
        <v>292</v>
      </c>
      <c r="H2713" s="155">
        <v>202137</v>
      </c>
      <c r="I2713" s="155">
        <v>202137</v>
      </c>
      <c r="J2713" s="155">
        <v>202137</v>
      </c>
      <c r="K2713" s="155">
        <v>202137</v>
      </c>
      <c r="L2713" s="155">
        <v>202137</v>
      </c>
      <c r="M2713" s="155">
        <v>202137</v>
      </c>
      <c r="N2713" s="155">
        <v>202137</v>
      </c>
      <c r="O2713" s="155">
        <v>202137</v>
      </c>
      <c r="P2713" s="155">
        <v>202137</v>
      </c>
      <c r="Q2713" s="155">
        <v>202137</v>
      </c>
      <c r="R2713" s="155">
        <v>202137</v>
      </c>
      <c r="S2713" s="155">
        <v>202137</v>
      </c>
      <c r="T2713" s="155">
        <v>202137</v>
      </c>
      <c r="U2713" s="155">
        <v>202137</v>
      </c>
      <c r="V2713" s="155">
        <v>202137</v>
      </c>
      <c r="W2713" s="155">
        <v>202137</v>
      </c>
      <c r="X2713" s="155">
        <v>202137</v>
      </c>
      <c r="Y2713" s="155">
        <v>202137</v>
      </c>
      <c r="Z2713" s="155">
        <v>202137</v>
      </c>
      <c r="AA2713" s="155">
        <v>202137</v>
      </c>
      <c r="AC2713" s="180" t="str">
        <f t="shared" si="140"/>
        <v>845075-</v>
      </c>
      <c r="AD2713" s="181" t="str">
        <f>IF(B2713="NET","",IF(B2713="","",IFERROR(VLOOKUP(AC2713,EAN!$A:$B,2,FALSE),"MANGLER - MÅ OPPDATERE EAN-FANEN")))</f>
        <v/>
      </c>
      <c r="AE2713" s="180">
        <f t="shared" si="141"/>
        <v>202137</v>
      </c>
      <c r="AF2713" s="180">
        <f t="shared" si="142"/>
        <v>202137</v>
      </c>
      <c r="AH2713" s="133" t="str">
        <f>IF(B2713="NET","",IFERROR(VLOOKUP(AD2713,'2) Order Form'!$W$9:$W$684,1,FALSE),"Ikke med I order form"))</f>
        <v/>
      </c>
    </row>
    <row r="2714" spans="1:34" x14ac:dyDescent="0.2">
      <c r="A2714">
        <v>845075</v>
      </c>
      <c r="B2714" t="s">
        <v>861</v>
      </c>
      <c r="C2714" t="s">
        <v>4226</v>
      </c>
      <c r="D2714" t="s">
        <v>4239</v>
      </c>
      <c r="E2714" t="s">
        <v>4240</v>
      </c>
      <c r="F2714" t="s">
        <v>7</v>
      </c>
      <c r="G2714" t="s">
        <v>128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C2714" s="180" t="str">
        <f t="shared" ref="AC2714:AC2777" si="143">CONCATENATE(A2714,"-",D2714)</f>
        <v>845075-BUORE-M</v>
      </c>
      <c r="AD2714" s="181" t="str">
        <f>IF(B2714="NET","",IF(B2714="","",IFERROR(VLOOKUP(AC2714,EAN!$A:$B,2,FALSE),"MANGLER - MÅ OPPDATERE EAN-FANEN")))</f>
        <v>MANGLER - MÅ OPPDATERE EAN-FANEN</v>
      </c>
      <c r="AE2714" s="180">
        <f t="shared" si="141"/>
        <v>0</v>
      </c>
      <c r="AF2714" s="180">
        <f t="shared" si="142"/>
        <v>0</v>
      </c>
      <c r="AH2714" s="133" t="str">
        <f>IF(B2714="NET","",IFERROR(VLOOKUP(AD2714,'2) Order Form'!$W$9:$W$684,1,FALSE),"Ikke med I order form"))</f>
        <v>Ikke med I order form</v>
      </c>
    </row>
    <row r="2715" spans="1:34" x14ac:dyDescent="0.2">
      <c r="A2715">
        <v>845075</v>
      </c>
      <c r="B2715" t="s">
        <v>861</v>
      </c>
      <c r="C2715" t="s">
        <v>4226</v>
      </c>
      <c r="D2715" t="s">
        <v>4241</v>
      </c>
      <c r="E2715" t="s">
        <v>4240</v>
      </c>
      <c r="F2715" t="s">
        <v>67</v>
      </c>
      <c r="G2715" t="s">
        <v>128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C2715" s="180" t="str">
        <f t="shared" si="143"/>
        <v>845075-BUORE-L</v>
      </c>
      <c r="AD2715" s="181" t="str">
        <f>IF(B2715="NET","",IF(B2715="","",IFERROR(VLOOKUP(AC2715,EAN!$A:$B,2,FALSE),"MANGLER - MÅ OPPDATERE EAN-FANEN")))</f>
        <v>MANGLER - MÅ OPPDATERE EAN-FANEN</v>
      </c>
      <c r="AE2715" s="180">
        <f t="shared" si="141"/>
        <v>0</v>
      </c>
      <c r="AF2715" s="180">
        <f t="shared" si="142"/>
        <v>0</v>
      </c>
      <c r="AH2715" s="133" t="str">
        <f>IF(B2715="NET","",IFERROR(VLOOKUP(AD2715,'2) Order Form'!$W$9:$W$684,1,FALSE),"Ikke med I order form"))</f>
        <v>Ikke med I order form</v>
      </c>
    </row>
    <row r="2716" spans="1:34" x14ac:dyDescent="0.2">
      <c r="A2716">
        <v>845075</v>
      </c>
      <c r="B2716" t="s">
        <v>861</v>
      </c>
      <c r="C2716" t="s">
        <v>4226</v>
      </c>
      <c r="D2716" t="s">
        <v>862</v>
      </c>
      <c r="E2716" t="s">
        <v>654</v>
      </c>
      <c r="F2716" t="s">
        <v>7</v>
      </c>
      <c r="G2716" t="s">
        <v>401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C2716" s="180" t="str">
        <f t="shared" si="143"/>
        <v>845075-GFGRN-M</v>
      </c>
      <c r="AD2716" s="181">
        <f>IF(B2716="NET","",IF(B2716="","",IFERROR(VLOOKUP(AC2716,EAN!$A:$B,2,FALSE),"MANGLER - MÅ OPPDATERE EAN-FANEN")))</f>
        <v>7048652539786</v>
      </c>
      <c r="AE2716" s="180">
        <f t="shared" si="141"/>
        <v>0</v>
      </c>
      <c r="AF2716" s="180">
        <f t="shared" si="142"/>
        <v>0</v>
      </c>
      <c r="AH2716" s="133" t="str">
        <f>IF(B2716="NET","",IFERROR(VLOOKUP(AD2716,'2) Order Form'!$W$9:$W$684,1,FALSE),"Ikke med I order form"))</f>
        <v>Ikke med I order form</v>
      </c>
    </row>
    <row r="2717" spans="1:34" x14ac:dyDescent="0.2">
      <c r="A2717">
        <v>845075</v>
      </c>
      <c r="B2717" t="s">
        <v>861</v>
      </c>
      <c r="C2717" t="s">
        <v>4226</v>
      </c>
      <c r="D2717" t="s">
        <v>863</v>
      </c>
      <c r="E2717" t="s">
        <v>654</v>
      </c>
      <c r="F2717" t="s">
        <v>67</v>
      </c>
      <c r="G2717" t="s">
        <v>401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C2717" s="180" t="str">
        <f t="shared" si="143"/>
        <v>845075-GFGRN-L</v>
      </c>
      <c r="AD2717" s="181">
        <f>IF(B2717="NET","",IF(B2717="","",IFERROR(VLOOKUP(AC2717,EAN!$A:$B,2,FALSE),"MANGLER - MÅ OPPDATERE EAN-FANEN")))</f>
        <v>7048652539779</v>
      </c>
      <c r="AE2717" s="180">
        <f t="shared" si="141"/>
        <v>0</v>
      </c>
      <c r="AF2717" s="180">
        <f t="shared" si="142"/>
        <v>0</v>
      </c>
      <c r="AH2717" s="133" t="str">
        <f>IF(B2717="NET","",IFERROR(VLOOKUP(AD2717,'2) Order Form'!$W$9:$W$684,1,FALSE),"Ikke med I order form"))</f>
        <v>Ikke med I order form</v>
      </c>
    </row>
    <row r="2718" spans="1:34" x14ac:dyDescent="0.2">
      <c r="A2718">
        <v>845075</v>
      </c>
      <c r="B2718" t="s">
        <v>861</v>
      </c>
      <c r="C2718" t="s">
        <v>4226</v>
      </c>
      <c r="D2718" t="s">
        <v>604</v>
      </c>
      <c r="E2718" t="s">
        <v>89</v>
      </c>
      <c r="F2718" t="s">
        <v>7</v>
      </c>
      <c r="G2718" t="s">
        <v>128</v>
      </c>
      <c r="H2718">
        <v>52</v>
      </c>
      <c r="I2718">
        <v>52</v>
      </c>
      <c r="J2718">
        <v>52</v>
      </c>
      <c r="K2718">
        <v>52</v>
      </c>
      <c r="L2718">
        <v>52</v>
      </c>
      <c r="M2718">
        <v>52</v>
      </c>
      <c r="N2718">
        <v>52</v>
      </c>
      <c r="O2718">
        <v>52</v>
      </c>
      <c r="P2718">
        <v>52</v>
      </c>
      <c r="Q2718">
        <v>52</v>
      </c>
      <c r="R2718">
        <v>52</v>
      </c>
      <c r="S2718">
        <v>52</v>
      </c>
      <c r="T2718">
        <v>52</v>
      </c>
      <c r="U2718">
        <v>52</v>
      </c>
      <c r="V2718">
        <v>52</v>
      </c>
      <c r="W2718">
        <v>52</v>
      </c>
      <c r="X2718">
        <v>52</v>
      </c>
      <c r="Y2718">
        <v>52</v>
      </c>
      <c r="Z2718">
        <v>52</v>
      </c>
      <c r="AA2718">
        <v>52</v>
      </c>
      <c r="AC2718" s="180" t="str">
        <f t="shared" si="143"/>
        <v>845075-MBLCK-M</v>
      </c>
      <c r="AD2718" s="181">
        <f>IF(B2718="NET","",IF(B2718="","",IFERROR(VLOOKUP(AC2718,EAN!$A:$B,2,FALSE),"MANGLER - MÅ OPPDATERE EAN-FANEN")))</f>
        <v>7048652329257</v>
      </c>
      <c r="AE2718" s="180">
        <f t="shared" si="141"/>
        <v>52</v>
      </c>
      <c r="AF2718" s="180">
        <f t="shared" si="142"/>
        <v>52</v>
      </c>
      <c r="AH2718" s="133">
        <f>IF(B2718="NET","",IFERROR(VLOOKUP(AD2718,'2) Order Form'!$W$9:$W$684,1,FALSE),"Ikke med I order form"))</f>
        <v>7048652329257</v>
      </c>
    </row>
    <row r="2719" spans="1:34" x14ac:dyDescent="0.2">
      <c r="A2719">
        <v>845075</v>
      </c>
      <c r="B2719" t="s">
        <v>861</v>
      </c>
      <c r="C2719" t="s">
        <v>4226</v>
      </c>
      <c r="D2719" t="s">
        <v>605</v>
      </c>
      <c r="E2719" t="s">
        <v>89</v>
      </c>
      <c r="F2719" t="s">
        <v>67</v>
      </c>
      <c r="G2719" t="s">
        <v>128</v>
      </c>
      <c r="H2719">
        <v>25</v>
      </c>
      <c r="I2719">
        <v>25</v>
      </c>
      <c r="J2719">
        <v>25</v>
      </c>
      <c r="K2719">
        <v>25</v>
      </c>
      <c r="L2719">
        <v>25</v>
      </c>
      <c r="M2719">
        <v>25</v>
      </c>
      <c r="N2719">
        <v>25</v>
      </c>
      <c r="O2719">
        <v>25</v>
      </c>
      <c r="P2719">
        <v>25</v>
      </c>
      <c r="Q2719">
        <v>25</v>
      </c>
      <c r="R2719">
        <v>25</v>
      </c>
      <c r="S2719">
        <v>25</v>
      </c>
      <c r="T2719">
        <v>25</v>
      </c>
      <c r="U2719">
        <v>25</v>
      </c>
      <c r="V2719">
        <v>25</v>
      </c>
      <c r="W2719">
        <v>25</v>
      </c>
      <c r="X2719">
        <v>25</v>
      </c>
      <c r="Y2719">
        <v>25</v>
      </c>
      <c r="Z2719">
        <v>25</v>
      </c>
      <c r="AA2719">
        <v>25</v>
      </c>
      <c r="AC2719" s="180" t="str">
        <f t="shared" si="143"/>
        <v>845075-MBLCK-L</v>
      </c>
      <c r="AD2719" s="181">
        <f>IF(B2719="NET","",IF(B2719="","",IFERROR(VLOOKUP(AC2719,EAN!$A:$B,2,FALSE),"MANGLER - MÅ OPPDATERE EAN-FANEN")))</f>
        <v>7048652329240</v>
      </c>
      <c r="AE2719" s="180">
        <f t="shared" si="141"/>
        <v>25</v>
      </c>
      <c r="AF2719" s="180">
        <f t="shared" si="142"/>
        <v>25</v>
      </c>
      <c r="AH2719" s="133">
        <f>IF(B2719="NET","",IFERROR(VLOOKUP(AD2719,'2) Order Form'!$W$9:$W$684,1,FALSE),"Ikke med I order form"))</f>
        <v>7048652329240</v>
      </c>
    </row>
    <row r="2720" spans="1:34" x14ac:dyDescent="0.2">
      <c r="A2720">
        <v>845075</v>
      </c>
      <c r="B2720" t="s">
        <v>861</v>
      </c>
      <c r="C2720" t="s">
        <v>4226</v>
      </c>
      <c r="D2720" t="s">
        <v>606</v>
      </c>
      <c r="E2720" t="s">
        <v>552</v>
      </c>
      <c r="F2720" t="s">
        <v>7</v>
      </c>
      <c r="G2720" t="s">
        <v>128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C2720" s="180" t="str">
        <f t="shared" si="143"/>
        <v>845075-MCDGY-M</v>
      </c>
      <c r="AD2720" s="181" t="str">
        <f>IF(B2720="NET","",IF(B2720="","",IFERROR(VLOOKUP(AC2720,EAN!$A:$B,2,FALSE),"MANGLER - MÅ OPPDATERE EAN-FANEN")))</f>
        <v>MANGLER - MÅ OPPDATERE EAN-FANEN</v>
      </c>
      <c r="AE2720" s="180">
        <f t="shared" si="141"/>
        <v>0</v>
      </c>
      <c r="AF2720" s="180">
        <f t="shared" si="142"/>
        <v>0</v>
      </c>
      <c r="AH2720" s="133" t="str">
        <f>IF(B2720="NET","",IFERROR(VLOOKUP(AD2720,'2) Order Form'!$W$9:$W$684,1,FALSE),"Ikke med I order form"))</f>
        <v>Ikke med I order form</v>
      </c>
    </row>
    <row r="2721" spans="1:34" x14ac:dyDescent="0.2">
      <c r="A2721">
        <v>845075</v>
      </c>
      <c r="B2721" t="s">
        <v>861</v>
      </c>
      <c r="C2721" t="s">
        <v>4226</v>
      </c>
      <c r="D2721" t="s">
        <v>607</v>
      </c>
      <c r="E2721" t="s">
        <v>552</v>
      </c>
      <c r="F2721" t="s">
        <v>67</v>
      </c>
      <c r="G2721" t="s">
        <v>128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C2721" s="180" t="str">
        <f t="shared" si="143"/>
        <v>845075-MCDGY-L</v>
      </c>
      <c r="AD2721" s="181" t="str">
        <f>IF(B2721="NET","",IF(B2721="","",IFERROR(VLOOKUP(AC2721,EAN!$A:$B,2,FALSE),"MANGLER - MÅ OPPDATERE EAN-FANEN")))</f>
        <v>MANGLER - MÅ OPPDATERE EAN-FANEN</v>
      </c>
      <c r="AE2721" s="180">
        <f t="shared" si="141"/>
        <v>0</v>
      </c>
      <c r="AF2721" s="180">
        <f t="shared" si="142"/>
        <v>0</v>
      </c>
      <c r="AH2721" s="133" t="str">
        <f>IF(B2721="NET","",IFERROR(VLOOKUP(AD2721,'2) Order Form'!$W$9:$W$684,1,FALSE),"Ikke med I order form"))</f>
        <v>Ikke med I order form</v>
      </c>
    </row>
    <row r="2722" spans="1:34" x14ac:dyDescent="0.2">
      <c r="A2722">
        <v>845075</v>
      </c>
      <c r="B2722" t="s">
        <v>861</v>
      </c>
      <c r="C2722" t="s">
        <v>4226</v>
      </c>
      <c r="D2722" t="s">
        <v>610</v>
      </c>
      <c r="E2722" t="s">
        <v>609</v>
      </c>
      <c r="F2722" t="s">
        <v>67</v>
      </c>
      <c r="G2722" t="s">
        <v>401</v>
      </c>
      <c r="H2722">
        <v>22</v>
      </c>
      <c r="I2722">
        <v>22</v>
      </c>
      <c r="J2722">
        <v>22</v>
      </c>
      <c r="K2722">
        <v>22</v>
      </c>
      <c r="L2722">
        <v>22</v>
      </c>
      <c r="M2722">
        <v>22</v>
      </c>
      <c r="N2722">
        <v>22</v>
      </c>
      <c r="O2722">
        <v>22</v>
      </c>
      <c r="P2722">
        <v>22</v>
      </c>
      <c r="Q2722">
        <v>22</v>
      </c>
      <c r="R2722">
        <v>22</v>
      </c>
      <c r="S2722">
        <v>22</v>
      </c>
      <c r="T2722">
        <v>22</v>
      </c>
      <c r="U2722">
        <v>22</v>
      </c>
      <c r="V2722">
        <v>22</v>
      </c>
      <c r="W2722">
        <v>22</v>
      </c>
      <c r="X2722">
        <v>22</v>
      </c>
      <c r="Y2722">
        <v>22</v>
      </c>
      <c r="Z2722">
        <v>22</v>
      </c>
      <c r="AA2722">
        <v>22</v>
      </c>
      <c r="AC2722" s="180" t="str">
        <f t="shared" si="143"/>
        <v>845075-MCHOR-L</v>
      </c>
      <c r="AD2722" s="181">
        <f>IF(B2722="NET","",IF(B2722="","",IFERROR(VLOOKUP(AC2722,EAN!$A:$B,2,FALSE),"MANGLER - MÅ OPPDATERE EAN-FANEN")))</f>
        <v>7048652660459</v>
      </c>
      <c r="AE2722" s="180">
        <f t="shared" si="141"/>
        <v>22</v>
      </c>
      <c r="AF2722" s="180">
        <f t="shared" si="142"/>
        <v>22</v>
      </c>
      <c r="AH2722" s="133">
        <f>IF(B2722="NET","",IFERROR(VLOOKUP(AD2722,'2) Order Form'!$W$9:$W$684,1,FALSE),"Ikke med I order form"))</f>
        <v>7048652660459</v>
      </c>
    </row>
    <row r="2723" spans="1:34" x14ac:dyDescent="0.2">
      <c r="A2723">
        <v>845075</v>
      </c>
      <c r="B2723" t="s">
        <v>861</v>
      </c>
      <c r="C2723" t="s">
        <v>4226</v>
      </c>
      <c r="D2723" t="s">
        <v>608</v>
      </c>
      <c r="E2723" t="s">
        <v>609</v>
      </c>
      <c r="F2723" t="s">
        <v>7</v>
      </c>
      <c r="G2723" t="s">
        <v>401</v>
      </c>
      <c r="H2723">
        <v>25</v>
      </c>
      <c r="I2723">
        <v>25</v>
      </c>
      <c r="J2723">
        <v>25</v>
      </c>
      <c r="K2723">
        <v>25</v>
      </c>
      <c r="L2723">
        <v>25</v>
      </c>
      <c r="M2723">
        <v>25</v>
      </c>
      <c r="N2723">
        <v>25</v>
      </c>
      <c r="O2723">
        <v>25</v>
      </c>
      <c r="P2723">
        <v>25</v>
      </c>
      <c r="Q2723">
        <v>25</v>
      </c>
      <c r="R2723">
        <v>25</v>
      </c>
      <c r="S2723">
        <v>25</v>
      </c>
      <c r="T2723">
        <v>25</v>
      </c>
      <c r="U2723">
        <v>25</v>
      </c>
      <c r="V2723">
        <v>25</v>
      </c>
      <c r="W2723">
        <v>25</v>
      </c>
      <c r="X2723">
        <v>25</v>
      </c>
      <c r="Y2723">
        <v>25</v>
      </c>
      <c r="Z2723">
        <v>25</v>
      </c>
      <c r="AA2723">
        <v>25</v>
      </c>
      <c r="AC2723" s="180" t="str">
        <f t="shared" si="143"/>
        <v>845075-MCHOR-M</v>
      </c>
      <c r="AD2723" s="181">
        <f>IF(B2723="NET","",IF(B2723="","",IFERROR(VLOOKUP(AC2723,EAN!$A:$B,2,FALSE),"MANGLER - MÅ OPPDATERE EAN-FANEN")))</f>
        <v>7048652660435</v>
      </c>
      <c r="AE2723" s="180">
        <f t="shared" si="141"/>
        <v>25</v>
      </c>
      <c r="AF2723" s="180">
        <f t="shared" si="142"/>
        <v>25</v>
      </c>
      <c r="AH2723" s="133">
        <f>IF(B2723="NET","",IFERROR(VLOOKUP(AD2723,'2) Order Form'!$W$9:$W$684,1,FALSE),"Ikke med I order form"))</f>
        <v>7048652660435</v>
      </c>
    </row>
    <row r="2724" spans="1:34" x14ac:dyDescent="0.2">
      <c r="A2724">
        <v>845075</v>
      </c>
      <c r="B2724" t="s">
        <v>861</v>
      </c>
      <c r="C2724" t="s">
        <v>4226</v>
      </c>
      <c r="D2724" t="s">
        <v>865</v>
      </c>
      <c r="E2724" t="s">
        <v>90</v>
      </c>
      <c r="F2724" t="s">
        <v>7</v>
      </c>
      <c r="G2724" t="s">
        <v>401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C2724" s="180" t="str">
        <f t="shared" si="143"/>
        <v>845075-MNAVY-M</v>
      </c>
      <c r="AD2724" s="181">
        <f>IF(B2724="NET","",IF(B2724="","",IFERROR(VLOOKUP(AC2724,EAN!$A:$B,2,FALSE),"MANGLER - MÅ OPPDATERE EAN-FANEN")))</f>
        <v>7048652329271</v>
      </c>
      <c r="AE2724" s="180">
        <f t="shared" si="141"/>
        <v>0</v>
      </c>
      <c r="AF2724" s="180">
        <f t="shared" si="142"/>
        <v>0</v>
      </c>
      <c r="AH2724" s="133" t="str">
        <f>IF(B2724="NET","",IFERROR(VLOOKUP(AD2724,'2) Order Form'!$W$9:$W$684,1,FALSE),"Ikke med I order form"))</f>
        <v>Ikke med I order form</v>
      </c>
    </row>
    <row r="2725" spans="1:34" x14ac:dyDescent="0.2">
      <c r="A2725">
        <v>845075</v>
      </c>
      <c r="B2725" t="s">
        <v>861</v>
      </c>
      <c r="C2725" t="s">
        <v>4226</v>
      </c>
      <c r="D2725" t="s">
        <v>866</v>
      </c>
      <c r="E2725" t="s">
        <v>90</v>
      </c>
      <c r="F2725" t="s">
        <v>67</v>
      </c>
      <c r="G2725" t="s">
        <v>401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C2725" s="180" t="str">
        <f t="shared" si="143"/>
        <v>845075-MNAVY-L</v>
      </c>
      <c r="AD2725" s="181">
        <f>IF(B2725="NET","",IF(B2725="","",IFERROR(VLOOKUP(AC2725,EAN!$A:$B,2,FALSE),"MANGLER - MÅ OPPDATERE EAN-FANEN")))</f>
        <v>7048652329264</v>
      </c>
      <c r="AE2725" s="180">
        <f t="shared" si="141"/>
        <v>0</v>
      </c>
      <c r="AF2725" s="180">
        <f t="shared" si="142"/>
        <v>0</v>
      </c>
      <c r="AH2725" s="133" t="str">
        <f>IF(B2725="NET","",IFERROR(VLOOKUP(AD2725,'2) Order Form'!$W$9:$W$684,1,FALSE),"Ikke med I order form"))</f>
        <v>Ikke med I order form</v>
      </c>
    </row>
    <row r="2726" spans="1:34" x14ac:dyDescent="0.2">
      <c r="A2726">
        <v>845075</v>
      </c>
      <c r="B2726" t="s">
        <v>861</v>
      </c>
      <c r="C2726" t="s">
        <v>4226</v>
      </c>
      <c r="D2726" t="s">
        <v>620</v>
      </c>
      <c r="E2726" t="s">
        <v>417</v>
      </c>
      <c r="F2726" t="s">
        <v>67</v>
      </c>
      <c r="G2726" t="s">
        <v>401</v>
      </c>
      <c r="H2726">
        <v>6</v>
      </c>
      <c r="I2726">
        <v>6</v>
      </c>
      <c r="J2726">
        <v>6</v>
      </c>
      <c r="K2726">
        <v>6</v>
      </c>
      <c r="L2726">
        <v>6</v>
      </c>
      <c r="M2726">
        <v>6</v>
      </c>
      <c r="N2726">
        <v>6</v>
      </c>
      <c r="O2726">
        <v>6</v>
      </c>
      <c r="P2726">
        <v>6</v>
      </c>
      <c r="Q2726">
        <v>6</v>
      </c>
      <c r="R2726">
        <v>6</v>
      </c>
      <c r="S2726">
        <v>6</v>
      </c>
      <c r="T2726">
        <v>6</v>
      </c>
      <c r="U2726">
        <v>6</v>
      </c>
      <c r="V2726">
        <v>6</v>
      </c>
      <c r="W2726">
        <v>6</v>
      </c>
      <c r="X2726">
        <v>6</v>
      </c>
      <c r="Y2726">
        <v>6</v>
      </c>
      <c r="Z2726">
        <v>6</v>
      </c>
      <c r="AA2726">
        <v>6</v>
      </c>
      <c r="AC2726" s="180" t="str">
        <f t="shared" si="143"/>
        <v>845075-MNGRY-L</v>
      </c>
      <c r="AD2726" s="181">
        <f>IF(B2726="NET","",IF(B2726="","",IFERROR(VLOOKUP(AC2726,EAN!$A:$B,2,FALSE),"MANGLER - MÅ OPPDATERE EAN-FANEN")))</f>
        <v>7048652660466</v>
      </c>
      <c r="AE2726" s="180">
        <f t="shared" si="141"/>
        <v>6</v>
      </c>
      <c r="AF2726" s="180">
        <f t="shared" si="142"/>
        <v>6</v>
      </c>
      <c r="AH2726" s="133">
        <f>IF(B2726="NET","",IFERROR(VLOOKUP(AD2726,'2) Order Form'!$W$9:$W$684,1,FALSE),"Ikke med I order form"))</f>
        <v>7048652660466</v>
      </c>
    </row>
    <row r="2727" spans="1:34" x14ac:dyDescent="0.2">
      <c r="A2727">
        <v>845075</v>
      </c>
      <c r="B2727" t="s">
        <v>861</v>
      </c>
      <c r="C2727" t="s">
        <v>4226</v>
      </c>
      <c r="D2727" t="s">
        <v>619</v>
      </c>
      <c r="E2727" t="s">
        <v>417</v>
      </c>
      <c r="F2727" t="s">
        <v>7</v>
      </c>
      <c r="G2727" t="s">
        <v>401</v>
      </c>
      <c r="H2727">
        <v>8</v>
      </c>
      <c r="I2727">
        <v>8</v>
      </c>
      <c r="J2727">
        <v>8</v>
      </c>
      <c r="K2727">
        <v>8</v>
      </c>
      <c r="L2727">
        <v>8</v>
      </c>
      <c r="M2727">
        <v>8</v>
      </c>
      <c r="N2727">
        <v>8</v>
      </c>
      <c r="O2727">
        <v>8</v>
      </c>
      <c r="P2727">
        <v>8</v>
      </c>
      <c r="Q2727">
        <v>8</v>
      </c>
      <c r="R2727">
        <v>8</v>
      </c>
      <c r="S2727">
        <v>8</v>
      </c>
      <c r="T2727">
        <v>8</v>
      </c>
      <c r="U2727">
        <v>8</v>
      </c>
      <c r="V2727">
        <v>8</v>
      </c>
      <c r="W2727">
        <v>8</v>
      </c>
      <c r="X2727">
        <v>8</v>
      </c>
      <c r="Y2727">
        <v>8</v>
      </c>
      <c r="Z2727">
        <v>8</v>
      </c>
      <c r="AA2727">
        <v>8</v>
      </c>
      <c r="AC2727" s="180" t="str">
        <f t="shared" si="143"/>
        <v>845075-MNGRY-M</v>
      </c>
      <c r="AD2727" s="181">
        <f>IF(B2727="NET","",IF(B2727="","",IFERROR(VLOOKUP(AC2727,EAN!$A:$B,2,FALSE),"MANGLER - MÅ OPPDATERE EAN-FANEN")))</f>
        <v>7048652660442</v>
      </c>
      <c r="AE2727" s="180">
        <f t="shared" si="141"/>
        <v>8</v>
      </c>
      <c r="AF2727" s="180">
        <f t="shared" si="142"/>
        <v>8</v>
      </c>
      <c r="AH2727" s="133">
        <f>IF(B2727="NET","",IFERROR(VLOOKUP(AD2727,'2) Order Form'!$W$9:$W$684,1,FALSE),"Ikke med I order form"))</f>
        <v>7048652660442</v>
      </c>
    </row>
    <row r="2728" spans="1:34" x14ac:dyDescent="0.2">
      <c r="A2728">
        <v>845075</v>
      </c>
      <c r="B2728" t="s">
        <v>861</v>
      </c>
      <c r="C2728" t="s">
        <v>4226</v>
      </c>
      <c r="D2728" t="s">
        <v>869</v>
      </c>
      <c r="E2728" t="s">
        <v>91</v>
      </c>
      <c r="F2728" t="s">
        <v>7</v>
      </c>
      <c r="G2728" t="s">
        <v>128</v>
      </c>
      <c r="H2728">
        <v>14</v>
      </c>
      <c r="I2728">
        <v>14</v>
      </c>
      <c r="J2728">
        <v>14</v>
      </c>
      <c r="K2728">
        <v>14</v>
      </c>
      <c r="L2728">
        <v>14</v>
      </c>
      <c r="M2728">
        <v>14</v>
      </c>
      <c r="N2728">
        <v>14</v>
      </c>
      <c r="O2728">
        <v>14</v>
      </c>
      <c r="P2728">
        <v>14</v>
      </c>
      <c r="Q2728">
        <v>14</v>
      </c>
      <c r="R2728">
        <v>14</v>
      </c>
      <c r="S2728">
        <v>14</v>
      </c>
      <c r="T2728">
        <v>14</v>
      </c>
      <c r="U2728">
        <v>14</v>
      </c>
      <c r="V2728">
        <v>14</v>
      </c>
      <c r="W2728">
        <v>14</v>
      </c>
      <c r="X2728">
        <v>14</v>
      </c>
      <c r="Y2728">
        <v>14</v>
      </c>
      <c r="Z2728">
        <v>14</v>
      </c>
      <c r="AA2728">
        <v>14</v>
      </c>
      <c r="AC2728" s="180" t="str">
        <f t="shared" si="143"/>
        <v>845075-MWH20-M</v>
      </c>
      <c r="AD2728" s="181">
        <f>IF(B2728="NET","",IF(B2728="","",IFERROR(VLOOKUP(AC2728,EAN!$A:$B,2,FALSE),"MANGLER - MÅ OPPDATERE EAN-FANEN")))</f>
        <v>7048652555540</v>
      </c>
      <c r="AE2728" s="180">
        <f t="shared" si="141"/>
        <v>14</v>
      </c>
      <c r="AF2728" s="180">
        <f t="shared" si="142"/>
        <v>14</v>
      </c>
      <c r="AH2728" s="133">
        <f>IF(B2728="NET","",IFERROR(VLOOKUP(AD2728,'2) Order Form'!$W$9:$W$684,1,FALSE),"Ikke med I order form"))</f>
        <v>7048652555540</v>
      </c>
    </row>
    <row r="2729" spans="1:34" x14ac:dyDescent="0.2">
      <c r="A2729">
        <v>845075</v>
      </c>
      <c r="B2729" t="s">
        <v>861</v>
      </c>
      <c r="C2729" t="s">
        <v>4226</v>
      </c>
      <c r="D2729" t="s">
        <v>870</v>
      </c>
      <c r="E2729" t="s">
        <v>91</v>
      </c>
      <c r="F2729" t="s">
        <v>67</v>
      </c>
      <c r="G2729" t="s">
        <v>128</v>
      </c>
      <c r="H2729">
        <v>24</v>
      </c>
      <c r="I2729">
        <v>24</v>
      </c>
      <c r="J2729">
        <v>24</v>
      </c>
      <c r="K2729">
        <v>24</v>
      </c>
      <c r="L2729">
        <v>24</v>
      </c>
      <c r="M2729">
        <v>24</v>
      </c>
      <c r="N2729">
        <v>24</v>
      </c>
      <c r="O2729">
        <v>24</v>
      </c>
      <c r="P2729">
        <v>24</v>
      </c>
      <c r="Q2729">
        <v>24</v>
      </c>
      <c r="R2729">
        <v>24</v>
      </c>
      <c r="S2729">
        <v>24</v>
      </c>
      <c r="T2729">
        <v>24</v>
      </c>
      <c r="U2729">
        <v>24</v>
      </c>
      <c r="V2729">
        <v>24</v>
      </c>
      <c r="W2729">
        <v>24</v>
      </c>
      <c r="X2729">
        <v>24</v>
      </c>
      <c r="Y2729">
        <v>24</v>
      </c>
      <c r="Z2729">
        <v>24</v>
      </c>
      <c r="AA2729">
        <v>24</v>
      </c>
      <c r="AC2729" s="180" t="str">
        <f t="shared" si="143"/>
        <v>845075-MWH20-L</v>
      </c>
      <c r="AD2729" s="181">
        <f>IF(B2729="NET","",IF(B2729="","",IFERROR(VLOOKUP(AC2729,EAN!$A:$B,2,FALSE),"MANGLER - MÅ OPPDATERE EAN-FANEN")))</f>
        <v>7048652555533</v>
      </c>
      <c r="AE2729" s="180">
        <f t="shared" si="141"/>
        <v>24</v>
      </c>
      <c r="AF2729" s="180">
        <f t="shared" si="142"/>
        <v>24</v>
      </c>
      <c r="AH2729" s="133">
        <f>IF(B2729="NET","",IFERROR(VLOOKUP(AD2729,'2) Order Form'!$W$9:$W$684,1,FALSE),"Ikke med I order form"))</f>
        <v>7048652555533</v>
      </c>
    </row>
    <row r="2730" spans="1:34" x14ac:dyDescent="0.2">
      <c r="A2730">
        <v>845075</v>
      </c>
      <c r="B2730" t="s">
        <v>861</v>
      </c>
      <c r="C2730" t="s">
        <v>4226</v>
      </c>
      <c r="D2730" t="s">
        <v>871</v>
      </c>
      <c r="E2730" t="s">
        <v>91</v>
      </c>
      <c r="F2730" t="s">
        <v>7</v>
      </c>
      <c r="G2730" t="s">
        <v>401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C2730" s="180" t="str">
        <f t="shared" si="143"/>
        <v>845075-MWHTE-M</v>
      </c>
      <c r="AD2730" s="181">
        <f>IF(B2730="NET","",IF(B2730="","",IFERROR(VLOOKUP(AC2730,EAN!$A:$B,2,FALSE),"MANGLER - MÅ OPPDATERE EAN-FANEN")))</f>
        <v>7048652329295</v>
      </c>
      <c r="AE2730" s="180">
        <f t="shared" si="141"/>
        <v>0</v>
      </c>
      <c r="AF2730" s="180">
        <f t="shared" si="142"/>
        <v>0</v>
      </c>
      <c r="AH2730" s="133" t="str">
        <f>IF(B2730="NET","",IFERROR(VLOOKUP(AD2730,'2) Order Form'!$W$9:$W$684,1,FALSE),"Ikke med I order form"))</f>
        <v>Ikke med I order form</v>
      </c>
    </row>
    <row r="2731" spans="1:34" x14ac:dyDescent="0.2">
      <c r="A2731">
        <v>845075</v>
      </c>
      <c r="B2731" t="s">
        <v>861</v>
      </c>
      <c r="C2731" t="s">
        <v>4226</v>
      </c>
      <c r="D2731" t="s">
        <v>872</v>
      </c>
      <c r="E2731" t="s">
        <v>91</v>
      </c>
      <c r="F2731" t="s">
        <v>67</v>
      </c>
      <c r="G2731" t="s">
        <v>401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C2731" s="180" t="str">
        <f t="shared" si="143"/>
        <v>845075-MWHTE-L</v>
      </c>
      <c r="AD2731" s="181">
        <f>IF(B2731="NET","",IF(B2731="","",IFERROR(VLOOKUP(AC2731,EAN!$A:$B,2,FALSE),"MANGLER - MÅ OPPDATERE EAN-FANEN")))</f>
        <v>7048652329288</v>
      </c>
      <c r="AE2731" s="180">
        <f t="shared" si="141"/>
        <v>0</v>
      </c>
      <c r="AF2731" s="180">
        <f t="shared" si="142"/>
        <v>0</v>
      </c>
      <c r="AH2731" s="133" t="str">
        <f>IF(B2731="NET","",IFERROR(VLOOKUP(AD2731,'2) Order Form'!$W$9:$W$684,1,FALSE),"Ikke med I order form"))</f>
        <v>Ikke med I order form</v>
      </c>
    </row>
    <row r="2732" spans="1:34" x14ac:dyDescent="0.2">
      <c r="A2732">
        <v>845075</v>
      </c>
      <c r="B2732" t="s">
        <v>861</v>
      </c>
      <c r="C2732" t="s">
        <v>4226</v>
      </c>
      <c r="D2732" t="s">
        <v>4362</v>
      </c>
      <c r="E2732" t="s">
        <v>4346</v>
      </c>
      <c r="F2732" t="s">
        <v>7</v>
      </c>
      <c r="G2732" t="s">
        <v>128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C2732" s="180" t="str">
        <f t="shared" si="143"/>
        <v>845075-SGMFL-M</v>
      </c>
      <c r="AD2732" s="181" t="str">
        <f>IF(B2732="NET","",IF(B2732="","",IFERROR(VLOOKUP(AC2732,EAN!$A:$B,2,FALSE),"MANGLER - MÅ OPPDATERE EAN-FANEN")))</f>
        <v>MANGLER - MÅ OPPDATERE EAN-FANEN</v>
      </c>
      <c r="AE2732" s="180">
        <f t="shared" si="141"/>
        <v>0</v>
      </c>
      <c r="AF2732" s="180">
        <f t="shared" si="142"/>
        <v>0</v>
      </c>
      <c r="AH2732" s="133" t="str">
        <f>IF(B2732="NET","",IFERROR(VLOOKUP(AD2732,'2) Order Form'!$W$9:$W$684,1,FALSE),"Ikke med I order form"))</f>
        <v>Ikke med I order form</v>
      </c>
    </row>
    <row r="2733" spans="1:34" x14ac:dyDescent="0.2">
      <c r="A2733">
        <v>845075</v>
      </c>
      <c r="B2733" t="s">
        <v>861</v>
      </c>
      <c r="C2733" t="s">
        <v>4226</v>
      </c>
      <c r="D2733" t="s">
        <v>4363</v>
      </c>
      <c r="E2733" t="s">
        <v>4346</v>
      </c>
      <c r="F2733" t="s">
        <v>67</v>
      </c>
      <c r="G2733" t="s">
        <v>128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C2733" s="180" t="str">
        <f t="shared" si="143"/>
        <v>845075-SGMFL-L</v>
      </c>
      <c r="AD2733" s="181" t="str">
        <f>IF(B2733="NET","",IF(B2733="","",IFERROR(VLOOKUP(AC2733,EAN!$A:$B,2,FALSE),"MANGLER - MÅ OPPDATERE EAN-FANEN")))</f>
        <v>MANGLER - MÅ OPPDATERE EAN-FANEN</v>
      </c>
      <c r="AE2733" s="180">
        <f t="shared" si="141"/>
        <v>0</v>
      </c>
      <c r="AF2733" s="180">
        <f t="shared" si="142"/>
        <v>0</v>
      </c>
      <c r="AH2733" s="133" t="str">
        <f>IF(B2733="NET","",IFERROR(VLOOKUP(AD2733,'2) Order Form'!$W$9:$W$684,1,FALSE),"Ikke med I order form"))</f>
        <v>Ikke med I order form</v>
      </c>
    </row>
    <row r="2734" spans="1:34" x14ac:dyDescent="0.2">
      <c r="A2734">
        <v>845075</v>
      </c>
      <c r="B2734" t="s">
        <v>861</v>
      </c>
      <c r="C2734" t="s">
        <v>4226</v>
      </c>
      <c r="D2734" t="s">
        <v>4244</v>
      </c>
      <c r="E2734" t="s">
        <v>4245</v>
      </c>
      <c r="F2734" t="s">
        <v>7</v>
      </c>
      <c r="G2734" t="s">
        <v>128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C2734" s="180" t="str">
        <f t="shared" si="143"/>
        <v>845075-SKBLM-M</v>
      </c>
      <c r="AD2734" s="181" t="str">
        <f>IF(B2734="NET","",IF(B2734="","",IFERROR(VLOOKUP(AC2734,EAN!$A:$B,2,FALSE),"MANGLER - MÅ OPPDATERE EAN-FANEN")))</f>
        <v>MANGLER - MÅ OPPDATERE EAN-FANEN</v>
      </c>
      <c r="AE2734" s="180">
        <f t="shared" si="141"/>
        <v>0</v>
      </c>
      <c r="AF2734" s="180">
        <f t="shared" si="142"/>
        <v>0</v>
      </c>
      <c r="AH2734" s="133" t="str">
        <f>IF(B2734="NET","",IFERROR(VLOOKUP(AD2734,'2) Order Form'!$W$9:$W$684,1,FALSE),"Ikke med I order form"))</f>
        <v>Ikke med I order form</v>
      </c>
    </row>
    <row r="2735" spans="1:34" x14ac:dyDescent="0.2">
      <c r="A2735">
        <v>845075</v>
      </c>
      <c r="B2735" t="s">
        <v>861</v>
      </c>
      <c r="C2735" t="s">
        <v>4226</v>
      </c>
      <c r="D2735" t="s">
        <v>4246</v>
      </c>
      <c r="E2735" t="s">
        <v>4245</v>
      </c>
      <c r="F2735" t="s">
        <v>67</v>
      </c>
      <c r="G2735" t="s">
        <v>128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C2735" s="180" t="str">
        <f t="shared" si="143"/>
        <v>845075-SKBLM-L</v>
      </c>
      <c r="AD2735" s="181" t="str">
        <f>IF(B2735="NET","",IF(B2735="","",IFERROR(VLOOKUP(AC2735,EAN!$A:$B,2,FALSE),"MANGLER - MÅ OPPDATERE EAN-FANEN")))</f>
        <v>MANGLER - MÅ OPPDATERE EAN-FANEN</v>
      </c>
      <c r="AE2735" s="180">
        <f t="shared" si="141"/>
        <v>0</v>
      </c>
      <c r="AF2735" s="180">
        <f t="shared" si="142"/>
        <v>0</v>
      </c>
      <c r="AH2735" s="133" t="str">
        <f>IF(B2735="NET","",IFERROR(VLOOKUP(AD2735,'2) Order Form'!$W$9:$W$684,1,FALSE),"Ikke med I order form"))</f>
        <v>Ikke med I order form</v>
      </c>
    </row>
    <row r="2736" spans="1:34" x14ac:dyDescent="0.2">
      <c r="A2736" s="155">
        <v>845076</v>
      </c>
      <c r="B2736" t="s">
        <v>292</v>
      </c>
      <c r="H2736" s="155">
        <v>202137</v>
      </c>
      <c r="I2736" s="155">
        <v>202137</v>
      </c>
      <c r="J2736" s="155">
        <v>202137</v>
      </c>
      <c r="K2736" s="155">
        <v>202137</v>
      </c>
      <c r="L2736" s="155">
        <v>202137</v>
      </c>
      <c r="M2736" s="155">
        <v>202137</v>
      </c>
      <c r="N2736" s="155">
        <v>202137</v>
      </c>
      <c r="O2736" s="155">
        <v>202137</v>
      </c>
      <c r="P2736" s="155">
        <v>202137</v>
      </c>
      <c r="Q2736" s="155">
        <v>202137</v>
      </c>
      <c r="R2736" s="155">
        <v>202137</v>
      </c>
      <c r="S2736" s="155">
        <v>202137</v>
      </c>
      <c r="T2736" s="155">
        <v>202137</v>
      </c>
      <c r="U2736" s="155">
        <v>202137</v>
      </c>
      <c r="V2736" s="155">
        <v>202137</v>
      </c>
      <c r="W2736" s="155">
        <v>202137</v>
      </c>
      <c r="X2736" s="155">
        <v>202137</v>
      </c>
      <c r="Y2736" s="155">
        <v>202137</v>
      </c>
      <c r="Z2736" s="155">
        <v>202137</v>
      </c>
      <c r="AA2736" s="155">
        <v>202137</v>
      </c>
      <c r="AC2736" s="180" t="str">
        <f t="shared" si="143"/>
        <v>845076-</v>
      </c>
      <c r="AD2736" s="181" t="str">
        <f>IF(B2736="NET","",IF(B2736="","",IFERROR(VLOOKUP(AC2736,EAN!$A:$B,2,FALSE),"MANGLER - MÅ OPPDATERE EAN-FANEN")))</f>
        <v/>
      </c>
      <c r="AE2736" s="180">
        <f t="shared" si="141"/>
        <v>202137</v>
      </c>
      <c r="AF2736" s="180">
        <f t="shared" si="142"/>
        <v>202137</v>
      </c>
      <c r="AH2736" s="133" t="str">
        <f>IF(B2736="NET","",IFERROR(VLOOKUP(AD2736,'2) Order Form'!$W$9:$W$684,1,FALSE),"Ikke med I order form"))</f>
        <v/>
      </c>
    </row>
    <row r="2737" spans="1:34" x14ac:dyDescent="0.2">
      <c r="A2737">
        <v>845076</v>
      </c>
      <c r="B2737" t="s">
        <v>4488</v>
      </c>
      <c r="C2737" t="s">
        <v>4226</v>
      </c>
      <c r="D2737" t="s">
        <v>4239</v>
      </c>
      <c r="E2737" t="s">
        <v>4240</v>
      </c>
      <c r="F2737" t="s">
        <v>7</v>
      </c>
      <c r="G2737" t="s">
        <v>128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C2737" s="180" t="str">
        <f t="shared" si="143"/>
        <v>845076-BUORE-M</v>
      </c>
      <c r="AD2737" s="181" t="str">
        <f>IF(B2737="NET","",IF(B2737="","",IFERROR(VLOOKUP(AC2737,EAN!$A:$B,2,FALSE),"MANGLER - MÅ OPPDATERE EAN-FANEN")))</f>
        <v>MANGLER - MÅ OPPDATERE EAN-FANEN</v>
      </c>
      <c r="AE2737" s="180">
        <f t="shared" si="141"/>
        <v>0</v>
      </c>
      <c r="AF2737" s="180">
        <f t="shared" si="142"/>
        <v>0</v>
      </c>
      <c r="AH2737" s="133" t="str">
        <f>IF(B2737="NET","",IFERROR(VLOOKUP(AD2737,'2) Order Form'!$W$9:$W$684,1,FALSE),"Ikke med I order form"))</f>
        <v>Ikke med I order form</v>
      </c>
    </row>
    <row r="2738" spans="1:34" x14ac:dyDescent="0.2">
      <c r="A2738">
        <v>845076</v>
      </c>
      <c r="B2738" t="s">
        <v>4488</v>
      </c>
      <c r="C2738" t="s">
        <v>4226</v>
      </c>
      <c r="D2738" t="s">
        <v>4241</v>
      </c>
      <c r="E2738" t="s">
        <v>4240</v>
      </c>
      <c r="F2738" t="s">
        <v>67</v>
      </c>
      <c r="G2738" t="s">
        <v>128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C2738" s="180" t="str">
        <f t="shared" si="143"/>
        <v>845076-BUORE-L</v>
      </c>
      <c r="AD2738" s="181" t="str">
        <f>IF(B2738="NET","",IF(B2738="","",IFERROR(VLOOKUP(AC2738,EAN!$A:$B,2,FALSE),"MANGLER - MÅ OPPDATERE EAN-FANEN")))</f>
        <v>MANGLER - MÅ OPPDATERE EAN-FANEN</v>
      </c>
      <c r="AE2738" s="180">
        <f t="shared" si="141"/>
        <v>0</v>
      </c>
      <c r="AF2738" s="180">
        <f t="shared" si="142"/>
        <v>0</v>
      </c>
      <c r="AH2738" s="133" t="str">
        <f>IF(B2738="NET","",IFERROR(VLOOKUP(AD2738,'2) Order Form'!$W$9:$W$684,1,FALSE),"Ikke med I order form"))</f>
        <v>Ikke med I order form</v>
      </c>
    </row>
    <row r="2739" spans="1:34" x14ac:dyDescent="0.2">
      <c r="A2739">
        <v>845076</v>
      </c>
      <c r="B2739" t="s">
        <v>4488</v>
      </c>
      <c r="C2739" t="s">
        <v>4226</v>
      </c>
      <c r="D2739" t="s">
        <v>874</v>
      </c>
      <c r="E2739" t="s">
        <v>549</v>
      </c>
      <c r="F2739" t="s">
        <v>7</v>
      </c>
      <c r="G2739" t="s">
        <v>401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C2739" s="180" t="str">
        <f t="shared" si="143"/>
        <v>845076-MBKCE-M</v>
      </c>
      <c r="AD2739" s="181">
        <f>IF(B2739="NET","",IF(B2739="","",IFERROR(VLOOKUP(AC2739,EAN!$A:$B,2,FALSE),"MANGLER - MÅ OPPDATERE EAN-FANEN")))</f>
        <v>7048652273901</v>
      </c>
      <c r="AE2739" s="180">
        <f t="shared" si="141"/>
        <v>0</v>
      </c>
      <c r="AF2739" s="180">
        <f t="shared" si="142"/>
        <v>0</v>
      </c>
      <c r="AH2739" s="133" t="str">
        <f>IF(B2739="NET","",IFERROR(VLOOKUP(AD2739,'2) Order Form'!$W$9:$W$684,1,FALSE),"Ikke med I order form"))</f>
        <v>Ikke med I order form</v>
      </c>
    </row>
    <row r="2740" spans="1:34" x14ac:dyDescent="0.2">
      <c r="A2740">
        <v>845076</v>
      </c>
      <c r="B2740" t="s">
        <v>4488</v>
      </c>
      <c r="C2740" t="s">
        <v>4226</v>
      </c>
      <c r="D2740" t="s">
        <v>875</v>
      </c>
      <c r="E2740" t="s">
        <v>549</v>
      </c>
      <c r="F2740" t="s">
        <v>67</v>
      </c>
      <c r="G2740" t="s">
        <v>401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C2740" s="180" t="str">
        <f t="shared" si="143"/>
        <v>845076-MBKCE-L</v>
      </c>
      <c r="AD2740" s="181">
        <f>IF(B2740="NET","",IF(B2740="","",IFERROR(VLOOKUP(AC2740,EAN!$A:$B,2,FALSE),"MANGLER - MÅ OPPDATERE EAN-FANEN")))</f>
        <v>7048652273895</v>
      </c>
      <c r="AE2740" s="180">
        <f t="shared" si="141"/>
        <v>0</v>
      </c>
      <c r="AF2740" s="180">
        <f t="shared" si="142"/>
        <v>0</v>
      </c>
      <c r="AH2740" s="133" t="str">
        <f>IF(B2740="NET","",IFERROR(VLOOKUP(AD2740,'2) Order Form'!$W$9:$W$684,1,FALSE),"Ikke med I order form"))</f>
        <v>Ikke med I order form</v>
      </c>
    </row>
    <row r="2741" spans="1:34" x14ac:dyDescent="0.2">
      <c r="A2741">
        <v>845076</v>
      </c>
      <c r="B2741" t="s">
        <v>4488</v>
      </c>
      <c r="C2741" t="s">
        <v>4226</v>
      </c>
      <c r="D2741" t="s">
        <v>604</v>
      </c>
      <c r="E2741" t="s">
        <v>89</v>
      </c>
      <c r="F2741" t="s">
        <v>7</v>
      </c>
      <c r="G2741" t="s">
        <v>128</v>
      </c>
      <c r="H2741">
        <v>32</v>
      </c>
      <c r="I2741">
        <v>32</v>
      </c>
      <c r="J2741">
        <v>32</v>
      </c>
      <c r="K2741">
        <v>32</v>
      </c>
      <c r="L2741">
        <v>32</v>
      </c>
      <c r="M2741">
        <v>32</v>
      </c>
      <c r="N2741">
        <v>32</v>
      </c>
      <c r="O2741">
        <v>32</v>
      </c>
      <c r="P2741">
        <v>32</v>
      </c>
      <c r="Q2741">
        <v>32</v>
      </c>
      <c r="R2741">
        <v>32</v>
      </c>
      <c r="S2741">
        <v>32</v>
      </c>
      <c r="T2741">
        <v>32</v>
      </c>
      <c r="U2741">
        <v>32</v>
      </c>
      <c r="V2741">
        <v>32</v>
      </c>
      <c r="W2741">
        <v>32</v>
      </c>
      <c r="X2741">
        <v>32</v>
      </c>
      <c r="Y2741">
        <v>32</v>
      </c>
      <c r="Z2741">
        <v>32</v>
      </c>
      <c r="AA2741">
        <v>32</v>
      </c>
      <c r="AC2741" s="180" t="str">
        <f t="shared" si="143"/>
        <v>845076-MBLCK-M</v>
      </c>
      <c r="AD2741" s="181">
        <f>IF(B2741="NET","",IF(B2741="","",IFERROR(VLOOKUP(AC2741,EAN!$A:$B,2,FALSE),"MANGLER - MÅ OPPDATERE EAN-FANEN")))</f>
        <v>7048652539847</v>
      </c>
      <c r="AE2741" s="180">
        <f t="shared" si="141"/>
        <v>32</v>
      </c>
      <c r="AF2741" s="180">
        <f t="shared" si="142"/>
        <v>32</v>
      </c>
      <c r="AH2741" s="133">
        <f>IF(B2741="NET","",IFERROR(VLOOKUP(AD2741,'2) Order Form'!$W$9:$W$684,1,FALSE),"Ikke med I order form"))</f>
        <v>7048652539847</v>
      </c>
    </row>
    <row r="2742" spans="1:34" x14ac:dyDescent="0.2">
      <c r="A2742">
        <v>845076</v>
      </c>
      <c r="B2742" t="s">
        <v>4488</v>
      </c>
      <c r="C2742" t="s">
        <v>4226</v>
      </c>
      <c r="D2742" t="s">
        <v>605</v>
      </c>
      <c r="E2742" t="s">
        <v>89</v>
      </c>
      <c r="F2742" t="s">
        <v>67</v>
      </c>
      <c r="G2742" t="s">
        <v>128</v>
      </c>
      <c r="H2742">
        <v>30</v>
      </c>
      <c r="I2742">
        <v>30</v>
      </c>
      <c r="J2742">
        <v>30</v>
      </c>
      <c r="K2742">
        <v>30</v>
      </c>
      <c r="L2742">
        <v>30</v>
      </c>
      <c r="M2742">
        <v>30</v>
      </c>
      <c r="N2742">
        <v>30</v>
      </c>
      <c r="O2742">
        <v>30</v>
      </c>
      <c r="P2742">
        <v>30</v>
      </c>
      <c r="Q2742">
        <v>30</v>
      </c>
      <c r="R2742">
        <v>30</v>
      </c>
      <c r="S2742">
        <v>30</v>
      </c>
      <c r="T2742">
        <v>30</v>
      </c>
      <c r="U2742">
        <v>30</v>
      </c>
      <c r="V2742">
        <v>30</v>
      </c>
      <c r="W2742">
        <v>30</v>
      </c>
      <c r="X2742">
        <v>30</v>
      </c>
      <c r="Y2742">
        <v>30</v>
      </c>
      <c r="Z2742">
        <v>30</v>
      </c>
      <c r="AA2742">
        <v>30</v>
      </c>
      <c r="AC2742" s="180" t="str">
        <f t="shared" si="143"/>
        <v>845076-MBLCK-L</v>
      </c>
      <c r="AD2742" s="181">
        <f>IF(B2742="NET","",IF(B2742="","",IFERROR(VLOOKUP(AC2742,EAN!$A:$B,2,FALSE),"MANGLER - MÅ OPPDATERE EAN-FANEN")))</f>
        <v>7048652539830</v>
      </c>
      <c r="AE2742" s="180">
        <f t="shared" si="141"/>
        <v>30</v>
      </c>
      <c r="AF2742" s="180">
        <f t="shared" si="142"/>
        <v>30</v>
      </c>
      <c r="AH2742" s="133">
        <f>IF(B2742="NET","",IFERROR(VLOOKUP(AD2742,'2) Order Form'!$W$9:$W$684,1,FALSE),"Ikke med I order form"))</f>
        <v>7048652539830</v>
      </c>
    </row>
    <row r="2743" spans="1:34" x14ac:dyDescent="0.2">
      <c r="A2743">
        <v>845076</v>
      </c>
      <c r="B2743" t="s">
        <v>4488</v>
      </c>
      <c r="C2743" t="s">
        <v>4226</v>
      </c>
      <c r="D2743" t="s">
        <v>606</v>
      </c>
      <c r="E2743" t="s">
        <v>552</v>
      </c>
      <c r="F2743" t="s">
        <v>7</v>
      </c>
      <c r="G2743" t="s">
        <v>128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C2743" s="180" t="str">
        <f t="shared" si="143"/>
        <v>845076-MCDGY-M</v>
      </c>
      <c r="AD2743" s="181" t="str">
        <f>IF(B2743="NET","",IF(B2743="","",IFERROR(VLOOKUP(AC2743,EAN!$A:$B,2,FALSE),"MANGLER - MÅ OPPDATERE EAN-FANEN")))</f>
        <v>MANGLER - MÅ OPPDATERE EAN-FANEN</v>
      </c>
      <c r="AE2743" s="180">
        <f t="shared" si="141"/>
        <v>0</v>
      </c>
      <c r="AF2743" s="180">
        <f t="shared" si="142"/>
        <v>0</v>
      </c>
      <c r="AH2743" s="133" t="str">
        <f>IF(B2743="NET","",IFERROR(VLOOKUP(AD2743,'2) Order Form'!$W$9:$W$684,1,FALSE),"Ikke med I order form"))</f>
        <v>Ikke med I order form</v>
      </c>
    </row>
    <row r="2744" spans="1:34" x14ac:dyDescent="0.2">
      <c r="A2744">
        <v>845076</v>
      </c>
      <c r="B2744" t="s">
        <v>4488</v>
      </c>
      <c r="C2744" t="s">
        <v>4226</v>
      </c>
      <c r="D2744" t="s">
        <v>607</v>
      </c>
      <c r="E2744" t="s">
        <v>552</v>
      </c>
      <c r="F2744" t="s">
        <v>67</v>
      </c>
      <c r="G2744" t="s">
        <v>128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C2744" s="180" t="str">
        <f t="shared" si="143"/>
        <v>845076-MCDGY-L</v>
      </c>
      <c r="AD2744" s="181" t="str">
        <f>IF(B2744="NET","",IF(B2744="","",IFERROR(VLOOKUP(AC2744,EAN!$A:$B,2,FALSE),"MANGLER - MÅ OPPDATERE EAN-FANEN")))</f>
        <v>MANGLER - MÅ OPPDATERE EAN-FANEN</v>
      </c>
      <c r="AE2744" s="180">
        <f t="shared" si="141"/>
        <v>0</v>
      </c>
      <c r="AF2744" s="180">
        <f t="shared" si="142"/>
        <v>0</v>
      </c>
      <c r="AH2744" s="133" t="str">
        <f>IF(B2744="NET","",IFERROR(VLOOKUP(AD2744,'2) Order Form'!$W$9:$W$684,1,FALSE),"Ikke med I order form"))</f>
        <v>Ikke med I order form</v>
      </c>
    </row>
    <row r="2745" spans="1:34" x14ac:dyDescent="0.2">
      <c r="A2745">
        <v>845076</v>
      </c>
      <c r="B2745" t="s">
        <v>4488</v>
      </c>
      <c r="C2745" t="s">
        <v>4226</v>
      </c>
      <c r="D2745" t="s">
        <v>608</v>
      </c>
      <c r="E2745" t="s">
        <v>609</v>
      </c>
      <c r="F2745" t="s">
        <v>7</v>
      </c>
      <c r="G2745" t="s">
        <v>401</v>
      </c>
      <c r="H2745">
        <v>16</v>
      </c>
      <c r="I2745">
        <v>16</v>
      </c>
      <c r="J2745">
        <v>16</v>
      </c>
      <c r="K2745">
        <v>16</v>
      </c>
      <c r="L2745">
        <v>16</v>
      </c>
      <c r="M2745">
        <v>16</v>
      </c>
      <c r="N2745">
        <v>16</v>
      </c>
      <c r="O2745">
        <v>16</v>
      </c>
      <c r="P2745">
        <v>16</v>
      </c>
      <c r="Q2745">
        <v>16</v>
      </c>
      <c r="R2745">
        <v>16</v>
      </c>
      <c r="S2745">
        <v>16</v>
      </c>
      <c r="T2745">
        <v>16</v>
      </c>
      <c r="U2745">
        <v>16</v>
      </c>
      <c r="V2745">
        <v>16</v>
      </c>
      <c r="W2745">
        <v>16</v>
      </c>
      <c r="X2745">
        <v>16</v>
      </c>
      <c r="Y2745">
        <v>16</v>
      </c>
      <c r="Z2745">
        <v>16</v>
      </c>
      <c r="AA2745">
        <v>16</v>
      </c>
      <c r="AC2745" s="180" t="str">
        <f t="shared" si="143"/>
        <v>845076-MCHOR-M</v>
      </c>
      <c r="AD2745" s="181">
        <f>IF(B2745="NET","",IF(B2745="","",IFERROR(VLOOKUP(AC2745,EAN!$A:$B,2,FALSE),"MANGLER - MÅ OPPDATERE EAN-FANEN")))</f>
        <v>7048652660480</v>
      </c>
      <c r="AE2745" s="180">
        <f t="shared" si="141"/>
        <v>16</v>
      </c>
      <c r="AF2745" s="180">
        <f t="shared" si="142"/>
        <v>16</v>
      </c>
      <c r="AH2745" s="133">
        <f>IF(B2745="NET","",IFERROR(VLOOKUP(AD2745,'2) Order Form'!$W$9:$W$684,1,FALSE),"Ikke med I order form"))</f>
        <v>7048652660480</v>
      </c>
    </row>
    <row r="2746" spans="1:34" x14ac:dyDescent="0.2">
      <c r="A2746">
        <v>845076</v>
      </c>
      <c r="B2746" t="s">
        <v>4488</v>
      </c>
      <c r="C2746" t="s">
        <v>4226</v>
      </c>
      <c r="D2746" t="s">
        <v>610</v>
      </c>
      <c r="E2746" t="s">
        <v>609</v>
      </c>
      <c r="F2746" t="s">
        <v>67</v>
      </c>
      <c r="G2746" t="s">
        <v>401</v>
      </c>
      <c r="H2746">
        <v>6</v>
      </c>
      <c r="I2746">
        <v>6</v>
      </c>
      <c r="J2746">
        <v>6</v>
      </c>
      <c r="K2746">
        <v>6</v>
      </c>
      <c r="L2746">
        <v>6</v>
      </c>
      <c r="M2746">
        <v>6</v>
      </c>
      <c r="N2746">
        <v>6</v>
      </c>
      <c r="O2746">
        <v>6</v>
      </c>
      <c r="P2746">
        <v>6</v>
      </c>
      <c r="Q2746">
        <v>6</v>
      </c>
      <c r="R2746">
        <v>6</v>
      </c>
      <c r="S2746">
        <v>6</v>
      </c>
      <c r="T2746">
        <v>6</v>
      </c>
      <c r="U2746">
        <v>6</v>
      </c>
      <c r="V2746">
        <v>6</v>
      </c>
      <c r="W2746">
        <v>6</v>
      </c>
      <c r="X2746">
        <v>6</v>
      </c>
      <c r="Y2746">
        <v>6</v>
      </c>
      <c r="Z2746">
        <v>6</v>
      </c>
      <c r="AA2746">
        <v>6</v>
      </c>
      <c r="AC2746" s="180" t="str">
        <f t="shared" si="143"/>
        <v>845076-MCHOR-L</v>
      </c>
      <c r="AD2746" s="181">
        <f>IF(B2746="NET","",IF(B2746="","",IFERROR(VLOOKUP(AC2746,EAN!$A:$B,2,FALSE),"MANGLER - MÅ OPPDATERE EAN-FANEN")))</f>
        <v>7048652660473</v>
      </c>
      <c r="AE2746" s="180">
        <f t="shared" si="141"/>
        <v>6</v>
      </c>
      <c r="AF2746" s="180">
        <f t="shared" si="142"/>
        <v>6</v>
      </c>
      <c r="AH2746" s="133">
        <f>IF(B2746="NET","",IFERROR(VLOOKUP(AD2746,'2) Order Form'!$W$9:$W$684,1,FALSE),"Ikke med I order form"))</f>
        <v>7048652660473</v>
      </c>
    </row>
    <row r="2747" spans="1:34" x14ac:dyDescent="0.2">
      <c r="A2747">
        <v>845076</v>
      </c>
      <c r="B2747" t="s">
        <v>4488</v>
      </c>
      <c r="C2747" t="s">
        <v>4226</v>
      </c>
      <c r="D2747" t="s">
        <v>865</v>
      </c>
      <c r="E2747" t="s">
        <v>90</v>
      </c>
      <c r="F2747" t="s">
        <v>7</v>
      </c>
      <c r="G2747" t="s">
        <v>401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C2747" s="180" t="str">
        <f t="shared" si="143"/>
        <v>845076-MNAVY-M</v>
      </c>
      <c r="AD2747" s="181">
        <f>IF(B2747="NET","",IF(B2747="","",IFERROR(VLOOKUP(AC2747,EAN!$A:$B,2,FALSE),"MANGLER - MÅ OPPDATERE EAN-FANEN")))</f>
        <v>7048652273925</v>
      </c>
      <c r="AE2747" s="180">
        <f t="shared" si="141"/>
        <v>0</v>
      </c>
      <c r="AF2747" s="180">
        <f t="shared" si="142"/>
        <v>0</v>
      </c>
      <c r="AH2747" s="133" t="str">
        <f>IF(B2747="NET","",IFERROR(VLOOKUP(AD2747,'2) Order Form'!$W$9:$W$684,1,FALSE),"Ikke med I order form"))</f>
        <v>Ikke med I order form</v>
      </c>
    </row>
    <row r="2748" spans="1:34" x14ac:dyDescent="0.2">
      <c r="A2748">
        <v>845076</v>
      </c>
      <c r="B2748" t="s">
        <v>4488</v>
      </c>
      <c r="C2748" t="s">
        <v>4226</v>
      </c>
      <c r="D2748" t="s">
        <v>866</v>
      </c>
      <c r="E2748" t="s">
        <v>90</v>
      </c>
      <c r="F2748" t="s">
        <v>67</v>
      </c>
      <c r="G2748" t="s">
        <v>401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C2748" s="180" t="str">
        <f t="shared" si="143"/>
        <v>845076-MNAVY-L</v>
      </c>
      <c r="AD2748" s="181">
        <f>IF(B2748="NET","",IF(B2748="","",IFERROR(VLOOKUP(AC2748,EAN!$A:$B,2,FALSE),"MANGLER - MÅ OPPDATERE EAN-FANEN")))</f>
        <v>7048652273918</v>
      </c>
      <c r="AE2748" s="180">
        <f t="shared" si="141"/>
        <v>0</v>
      </c>
      <c r="AF2748" s="180">
        <f t="shared" si="142"/>
        <v>0</v>
      </c>
      <c r="AH2748" s="133" t="str">
        <f>IF(B2748="NET","",IFERROR(VLOOKUP(AD2748,'2) Order Form'!$W$9:$W$684,1,FALSE),"Ikke med I order form"))</f>
        <v>Ikke med I order form</v>
      </c>
    </row>
    <row r="2749" spans="1:34" x14ac:dyDescent="0.2">
      <c r="A2749">
        <v>845076</v>
      </c>
      <c r="B2749" t="s">
        <v>4488</v>
      </c>
      <c r="C2749" t="s">
        <v>4226</v>
      </c>
      <c r="D2749" t="s">
        <v>619</v>
      </c>
      <c r="E2749" t="s">
        <v>417</v>
      </c>
      <c r="F2749" t="s">
        <v>7</v>
      </c>
      <c r="G2749" t="s">
        <v>401</v>
      </c>
      <c r="H2749">
        <v>20</v>
      </c>
      <c r="I2749">
        <v>20</v>
      </c>
      <c r="J2749">
        <v>20</v>
      </c>
      <c r="K2749">
        <v>20</v>
      </c>
      <c r="L2749">
        <v>20</v>
      </c>
      <c r="M2749">
        <v>20</v>
      </c>
      <c r="N2749">
        <v>20</v>
      </c>
      <c r="O2749">
        <v>20</v>
      </c>
      <c r="P2749">
        <v>20</v>
      </c>
      <c r="Q2749">
        <v>20</v>
      </c>
      <c r="R2749">
        <v>20</v>
      </c>
      <c r="S2749">
        <v>20</v>
      </c>
      <c r="T2749">
        <v>20</v>
      </c>
      <c r="U2749">
        <v>20</v>
      </c>
      <c r="V2749">
        <v>20</v>
      </c>
      <c r="W2749">
        <v>20</v>
      </c>
      <c r="X2749">
        <v>20</v>
      </c>
      <c r="Y2749">
        <v>20</v>
      </c>
      <c r="Z2749">
        <v>20</v>
      </c>
      <c r="AA2749">
        <v>20</v>
      </c>
      <c r="AC2749" s="180" t="str">
        <f t="shared" si="143"/>
        <v>845076-MNGRY-M</v>
      </c>
      <c r="AD2749" s="181">
        <f>IF(B2749="NET","",IF(B2749="","",IFERROR(VLOOKUP(AC2749,EAN!$A:$B,2,FALSE),"MANGLER - MÅ OPPDATERE EAN-FANEN")))</f>
        <v>7048652660503</v>
      </c>
      <c r="AE2749" s="180">
        <f t="shared" si="141"/>
        <v>20</v>
      </c>
      <c r="AF2749" s="180">
        <f t="shared" si="142"/>
        <v>20</v>
      </c>
      <c r="AH2749" s="133">
        <f>IF(B2749="NET","",IFERROR(VLOOKUP(AD2749,'2) Order Form'!$W$9:$W$684,1,FALSE),"Ikke med I order form"))</f>
        <v>7048652660503</v>
      </c>
    </row>
    <row r="2750" spans="1:34" x14ac:dyDescent="0.2">
      <c r="A2750">
        <v>845076</v>
      </c>
      <c r="B2750" t="s">
        <v>4488</v>
      </c>
      <c r="C2750" t="s">
        <v>4226</v>
      </c>
      <c r="D2750" t="s">
        <v>620</v>
      </c>
      <c r="E2750" t="s">
        <v>417</v>
      </c>
      <c r="F2750" t="s">
        <v>67</v>
      </c>
      <c r="G2750" t="s">
        <v>401</v>
      </c>
      <c r="H2750">
        <v>18</v>
      </c>
      <c r="I2750">
        <v>18</v>
      </c>
      <c r="J2750">
        <v>18</v>
      </c>
      <c r="K2750">
        <v>18</v>
      </c>
      <c r="L2750">
        <v>18</v>
      </c>
      <c r="M2750">
        <v>18</v>
      </c>
      <c r="N2750">
        <v>18</v>
      </c>
      <c r="O2750">
        <v>18</v>
      </c>
      <c r="P2750">
        <v>18</v>
      </c>
      <c r="Q2750">
        <v>18</v>
      </c>
      <c r="R2750">
        <v>18</v>
      </c>
      <c r="S2750">
        <v>18</v>
      </c>
      <c r="T2750">
        <v>18</v>
      </c>
      <c r="U2750">
        <v>18</v>
      </c>
      <c r="V2750">
        <v>18</v>
      </c>
      <c r="W2750">
        <v>18</v>
      </c>
      <c r="X2750">
        <v>18</v>
      </c>
      <c r="Y2750">
        <v>18</v>
      </c>
      <c r="Z2750">
        <v>18</v>
      </c>
      <c r="AA2750">
        <v>18</v>
      </c>
      <c r="AC2750" s="180" t="str">
        <f t="shared" si="143"/>
        <v>845076-MNGRY-L</v>
      </c>
      <c r="AD2750" s="181">
        <f>IF(B2750="NET","",IF(B2750="","",IFERROR(VLOOKUP(AC2750,EAN!$A:$B,2,FALSE),"MANGLER - MÅ OPPDATERE EAN-FANEN")))</f>
        <v>7048652660497</v>
      </c>
      <c r="AE2750" s="180">
        <f t="shared" si="141"/>
        <v>18</v>
      </c>
      <c r="AF2750" s="180">
        <f t="shared" si="142"/>
        <v>18</v>
      </c>
      <c r="AH2750" s="133">
        <f>IF(B2750="NET","",IFERROR(VLOOKUP(AD2750,'2) Order Form'!$W$9:$W$684,1,FALSE),"Ikke med I order form"))</f>
        <v>7048652660497</v>
      </c>
    </row>
    <row r="2751" spans="1:34" x14ac:dyDescent="0.2">
      <c r="A2751">
        <v>845076</v>
      </c>
      <c r="B2751" t="s">
        <v>4488</v>
      </c>
      <c r="C2751" t="s">
        <v>4226</v>
      </c>
      <c r="D2751" t="s">
        <v>867</v>
      </c>
      <c r="E2751" t="s">
        <v>544</v>
      </c>
      <c r="F2751" t="s">
        <v>7</v>
      </c>
      <c r="G2751" t="s">
        <v>401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C2751" s="180" t="str">
        <f t="shared" si="143"/>
        <v>845076-MSGMC-M</v>
      </c>
      <c r="AD2751" s="181">
        <f>IF(B2751="NET","",IF(B2751="","",IFERROR(VLOOKUP(AC2751,EAN!$A:$B,2,FALSE),"MANGLER - MÅ OPPDATERE EAN-FANEN")))</f>
        <v>7048652539861</v>
      </c>
      <c r="AE2751" s="180">
        <f t="shared" si="141"/>
        <v>0</v>
      </c>
      <c r="AF2751" s="180">
        <f t="shared" si="142"/>
        <v>0</v>
      </c>
      <c r="AH2751" s="133" t="str">
        <f>IF(B2751="NET","",IFERROR(VLOOKUP(AD2751,'2) Order Form'!$W$9:$W$684,1,FALSE),"Ikke med I order form"))</f>
        <v>Ikke med I order form</v>
      </c>
    </row>
    <row r="2752" spans="1:34" x14ac:dyDescent="0.2">
      <c r="A2752">
        <v>845076</v>
      </c>
      <c r="B2752" t="s">
        <v>4488</v>
      </c>
      <c r="C2752" t="s">
        <v>4226</v>
      </c>
      <c r="D2752" t="s">
        <v>868</v>
      </c>
      <c r="E2752" t="s">
        <v>544</v>
      </c>
      <c r="F2752" t="s">
        <v>67</v>
      </c>
      <c r="G2752" t="s">
        <v>401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C2752" s="180" t="str">
        <f t="shared" si="143"/>
        <v>845076-MSGMC-L</v>
      </c>
      <c r="AD2752" s="181">
        <f>IF(B2752="NET","",IF(B2752="","",IFERROR(VLOOKUP(AC2752,EAN!$A:$B,2,FALSE),"MANGLER - MÅ OPPDATERE EAN-FANEN")))</f>
        <v>7048652539854</v>
      </c>
      <c r="AE2752" s="180">
        <f t="shared" si="141"/>
        <v>0</v>
      </c>
      <c r="AF2752" s="180">
        <f t="shared" si="142"/>
        <v>0</v>
      </c>
      <c r="AH2752" s="133" t="str">
        <f>IF(B2752="NET","",IFERROR(VLOOKUP(AD2752,'2) Order Form'!$W$9:$W$684,1,FALSE),"Ikke med I order form"))</f>
        <v>Ikke med I order form</v>
      </c>
    </row>
    <row r="2753" spans="1:34" x14ac:dyDescent="0.2">
      <c r="A2753">
        <v>845076</v>
      </c>
      <c r="B2753" t="s">
        <v>4488</v>
      </c>
      <c r="C2753" t="s">
        <v>4226</v>
      </c>
      <c r="D2753" t="s">
        <v>871</v>
      </c>
      <c r="E2753" t="s">
        <v>91</v>
      </c>
      <c r="F2753" t="s">
        <v>7</v>
      </c>
      <c r="G2753" t="s">
        <v>128</v>
      </c>
      <c r="H2753">
        <v>3</v>
      </c>
      <c r="I2753">
        <v>3</v>
      </c>
      <c r="J2753">
        <v>3</v>
      </c>
      <c r="K2753">
        <v>3</v>
      </c>
      <c r="L2753">
        <v>3</v>
      </c>
      <c r="M2753">
        <v>3</v>
      </c>
      <c r="N2753">
        <v>3</v>
      </c>
      <c r="O2753">
        <v>3</v>
      </c>
      <c r="P2753">
        <v>3</v>
      </c>
      <c r="Q2753">
        <v>3</v>
      </c>
      <c r="R2753">
        <v>3</v>
      </c>
      <c r="S2753">
        <v>3</v>
      </c>
      <c r="T2753">
        <v>3</v>
      </c>
      <c r="U2753">
        <v>3</v>
      </c>
      <c r="V2753">
        <v>3</v>
      </c>
      <c r="W2753">
        <v>3</v>
      </c>
      <c r="X2753">
        <v>3</v>
      </c>
      <c r="Y2753">
        <v>3</v>
      </c>
      <c r="Z2753">
        <v>3</v>
      </c>
      <c r="AA2753">
        <v>3</v>
      </c>
      <c r="AC2753" s="180" t="str">
        <f t="shared" si="143"/>
        <v>845076-MWHTE-M</v>
      </c>
      <c r="AD2753" s="181">
        <f>IF(B2753="NET","",IF(B2753="","",IFERROR(VLOOKUP(AC2753,EAN!$A:$B,2,FALSE),"MANGLER - MÅ OPPDATERE EAN-FANEN")))</f>
        <v>7048652273949</v>
      </c>
      <c r="AE2753" s="180">
        <f t="shared" si="141"/>
        <v>3</v>
      </c>
      <c r="AF2753" s="180">
        <f t="shared" si="142"/>
        <v>3</v>
      </c>
      <c r="AH2753" s="133">
        <f>IF(B2753="NET","",IFERROR(VLOOKUP(AD2753,'2) Order Form'!$W$9:$W$684,1,FALSE),"Ikke med I order form"))</f>
        <v>7048652273949</v>
      </c>
    </row>
    <row r="2754" spans="1:34" x14ac:dyDescent="0.2">
      <c r="A2754">
        <v>845076</v>
      </c>
      <c r="B2754" t="s">
        <v>4488</v>
      </c>
      <c r="C2754" t="s">
        <v>4226</v>
      </c>
      <c r="D2754" t="s">
        <v>872</v>
      </c>
      <c r="E2754" t="s">
        <v>91</v>
      </c>
      <c r="F2754" t="s">
        <v>67</v>
      </c>
      <c r="G2754" t="s">
        <v>128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C2754" s="180" t="str">
        <f t="shared" si="143"/>
        <v>845076-MWHTE-L</v>
      </c>
      <c r="AD2754" s="181">
        <f>IF(B2754="NET","",IF(B2754="","",IFERROR(VLOOKUP(AC2754,EAN!$A:$B,2,FALSE),"MANGLER - MÅ OPPDATERE EAN-FANEN")))</f>
        <v>7048652273932</v>
      </c>
      <c r="AE2754" s="180">
        <f t="shared" si="141"/>
        <v>0</v>
      </c>
      <c r="AF2754" s="180">
        <f t="shared" si="142"/>
        <v>0</v>
      </c>
      <c r="AH2754" s="133">
        <f>IF(B2754="NET","",IFERROR(VLOOKUP(AD2754,'2) Order Form'!$W$9:$W$684,1,FALSE),"Ikke med I order form"))</f>
        <v>7048652273932</v>
      </c>
    </row>
    <row r="2755" spans="1:34" x14ac:dyDescent="0.2">
      <c r="A2755">
        <v>845076</v>
      </c>
      <c r="B2755" t="s">
        <v>4488</v>
      </c>
      <c r="C2755" t="s">
        <v>4226</v>
      </c>
      <c r="D2755" t="s">
        <v>4362</v>
      </c>
      <c r="E2755" t="s">
        <v>4346</v>
      </c>
      <c r="F2755" t="s">
        <v>7</v>
      </c>
      <c r="G2755" t="s">
        <v>128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C2755" s="180" t="str">
        <f t="shared" si="143"/>
        <v>845076-SGMFL-M</v>
      </c>
      <c r="AD2755" s="181" t="str">
        <f>IF(B2755="NET","",IF(B2755="","",IFERROR(VLOOKUP(AC2755,EAN!$A:$B,2,FALSE),"MANGLER - MÅ OPPDATERE EAN-FANEN")))</f>
        <v>MANGLER - MÅ OPPDATERE EAN-FANEN</v>
      </c>
      <c r="AE2755" s="180">
        <f t="shared" si="141"/>
        <v>0</v>
      </c>
      <c r="AF2755" s="180">
        <f t="shared" si="142"/>
        <v>0</v>
      </c>
      <c r="AH2755" s="133" t="str">
        <f>IF(B2755="NET","",IFERROR(VLOOKUP(AD2755,'2) Order Form'!$W$9:$W$684,1,FALSE),"Ikke med I order form"))</f>
        <v>Ikke med I order form</v>
      </c>
    </row>
    <row r="2756" spans="1:34" x14ac:dyDescent="0.2">
      <c r="A2756">
        <v>845076</v>
      </c>
      <c r="B2756" t="s">
        <v>4488</v>
      </c>
      <c r="C2756" t="s">
        <v>4226</v>
      </c>
      <c r="D2756" t="s">
        <v>4363</v>
      </c>
      <c r="E2756" t="s">
        <v>4346</v>
      </c>
      <c r="F2756" t="s">
        <v>67</v>
      </c>
      <c r="G2756" t="s">
        <v>128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C2756" s="180" t="str">
        <f t="shared" si="143"/>
        <v>845076-SGMFL-L</v>
      </c>
      <c r="AD2756" s="181" t="str">
        <f>IF(B2756="NET","",IF(B2756="","",IFERROR(VLOOKUP(AC2756,EAN!$A:$B,2,FALSE),"MANGLER - MÅ OPPDATERE EAN-FANEN")))</f>
        <v>MANGLER - MÅ OPPDATERE EAN-FANEN</v>
      </c>
      <c r="AE2756" s="180">
        <f t="shared" si="141"/>
        <v>0</v>
      </c>
      <c r="AF2756" s="180">
        <f t="shared" si="142"/>
        <v>0</v>
      </c>
      <c r="AH2756" s="133" t="str">
        <f>IF(B2756="NET","",IFERROR(VLOOKUP(AD2756,'2) Order Form'!$W$9:$W$684,1,FALSE),"Ikke med I order form"))</f>
        <v>Ikke med I order form</v>
      </c>
    </row>
    <row r="2757" spans="1:34" x14ac:dyDescent="0.2">
      <c r="A2757">
        <v>845076</v>
      </c>
      <c r="B2757" t="s">
        <v>4488</v>
      </c>
      <c r="C2757" t="s">
        <v>4226</v>
      </c>
      <c r="D2757" t="s">
        <v>4244</v>
      </c>
      <c r="E2757" t="s">
        <v>4245</v>
      </c>
      <c r="F2757" t="s">
        <v>7</v>
      </c>
      <c r="G2757" t="s">
        <v>128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C2757" s="180" t="str">
        <f t="shared" si="143"/>
        <v>845076-SKBLM-M</v>
      </c>
      <c r="AD2757" s="181" t="str">
        <f>IF(B2757="NET","",IF(B2757="","",IFERROR(VLOOKUP(AC2757,EAN!$A:$B,2,FALSE),"MANGLER - MÅ OPPDATERE EAN-FANEN")))</f>
        <v>MANGLER - MÅ OPPDATERE EAN-FANEN</v>
      </c>
      <c r="AE2757" s="180">
        <f t="shared" si="141"/>
        <v>0</v>
      </c>
      <c r="AF2757" s="180">
        <f t="shared" si="142"/>
        <v>0</v>
      </c>
      <c r="AH2757" s="133" t="str">
        <f>IF(B2757="NET","",IFERROR(VLOOKUP(AD2757,'2) Order Form'!$W$9:$W$684,1,FALSE),"Ikke med I order form"))</f>
        <v>Ikke med I order form</v>
      </c>
    </row>
    <row r="2758" spans="1:34" x14ac:dyDescent="0.2">
      <c r="A2758">
        <v>845076</v>
      </c>
      <c r="B2758" t="s">
        <v>4488</v>
      </c>
      <c r="C2758" t="s">
        <v>4226</v>
      </c>
      <c r="D2758" t="s">
        <v>4246</v>
      </c>
      <c r="E2758" t="s">
        <v>4245</v>
      </c>
      <c r="F2758" t="s">
        <v>67</v>
      </c>
      <c r="G2758" t="s">
        <v>128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C2758" s="180" t="str">
        <f t="shared" si="143"/>
        <v>845076-SKBLM-L</v>
      </c>
      <c r="AD2758" s="181" t="str">
        <f>IF(B2758="NET","",IF(B2758="","",IFERROR(VLOOKUP(AC2758,EAN!$A:$B,2,FALSE),"MANGLER - MÅ OPPDATERE EAN-FANEN")))</f>
        <v>MANGLER - MÅ OPPDATERE EAN-FANEN</v>
      </c>
      <c r="AE2758" s="180">
        <f t="shared" ref="AE2758:AE2821" si="144">H2758</f>
        <v>0</v>
      </c>
      <c r="AF2758" s="180">
        <f t="shared" ref="AF2758:AF2821" si="145">AA2758</f>
        <v>0</v>
      </c>
      <c r="AH2758" s="133" t="str">
        <f>IF(B2758="NET","",IFERROR(VLOOKUP(AD2758,'2) Order Form'!$W$9:$W$684,1,FALSE),"Ikke med I order form"))</f>
        <v>Ikke med I order form</v>
      </c>
    </row>
    <row r="2759" spans="1:34" x14ac:dyDescent="0.2">
      <c r="A2759" s="155">
        <v>845077</v>
      </c>
      <c r="B2759" t="s">
        <v>292</v>
      </c>
      <c r="H2759" s="155">
        <v>202137</v>
      </c>
      <c r="I2759" s="155">
        <v>202137</v>
      </c>
      <c r="J2759" s="155">
        <v>202137</v>
      </c>
      <c r="K2759" s="155">
        <v>202137</v>
      </c>
      <c r="L2759" s="155">
        <v>202137</v>
      </c>
      <c r="M2759" s="155">
        <v>202137</v>
      </c>
      <c r="N2759" s="155">
        <v>202137</v>
      </c>
      <c r="O2759" s="155">
        <v>202137</v>
      </c>
      <c r="P2759" s="155">
        <v>202137</v>
      </c>
      <c r="Q2759" s="155">
        <v>202137</v>
      </c>
      <c r="R2759" s="155">
        <v>202137</v>
      </c>
      <c r="S2759" s="155">
        <v>202137</v>
      </c>
      <c r="T2759" s="155">
        <v>202137</v>
      </c>
      <c r="U2759" s="155">
        <v>202137</v>
      </c>
      <c r="V2759" s="155">
        <v>202137</v>
      </c>
      <c r="W2759" s="155">
        <v>202137</v>
      </c>
      <c r="X2759" s="155">
        <v>202137</v>
      </c>
      <c r="Y2759" s="155">
        <v>202137</v>
      </c>
      <c r="Z2759" s="155">
        <v>202137</v>
      </c>
      <c r="AA2759" s="155">
        <v>202137</v>
      </c>
      <c r="AC2759" s="180" t="str">
        <f t="shared" si="143"/>
        <v>845077-</v>
      </c>
      <c r="AD2759" s="181" t="str">
        <f>IF(B2759="NET","",IF(B2759="","",IFERROR(VLOOKUP(AC2759,EAN!$A:$B,2,FALSE),"MANGLER - MÅ OPPDATERE EAN-FANEN")))</f>
        <v/>
      </c>
      <c r="AE2759" s="180">
        <f t="shared" si="144"/>
        <v>202137</v>
      </c>
      <c r="AF2759" s="180">
        <f t="shared" si="145"/>
        <v>202137</v>
      </c>
      <c r="AH2759" s="133" t="str">
        <f>IF(B2759="NET","",IFERROR(VLOOKUP(AD2759,'2) Order Form'!$W$9:$W$684,1,FALSE),"Ikke med I order form"))</f>
        <v/>
      </c>
    </row>
    <row r="2760" spans="1:34" x14ac:dyDescent="0.2">
      <c r="A2760">
        <v>845077</v>
      </c>
      <c r="B2760" t="s">
        <v>876</v>
      </c>
      <c r="C2760" t="s">
        <v>4226</v>
      </c>
      <c r="D2760" t="s">
        <v>877</v>
      </c>
      <c r="E2760" t="s">
        <v>878</v>
      </c>
      <c r="F2760" t="s">
        <v>7</v>
      </c>
      <c r="G2760" t="s">
        <v>128</v>
      </c>
      <c r="H2760">
        <v>212</v>
      </c>
      <c r="I2760">
        <v>212</v>
      </c>
      <c r="J2760">
        <v>212</v>
      </c>
      <c r="K2760">
        <v>212</v>
      </c>
      <c r="L2760">
        <v>212</v>
      </c>
      <c r="M2760">
        <v>212</v>
      </c>
      <c r="N2760">
        <v>212</v>
      </c>
      <c r="O2760">
        <v>212</v>
      </c>
      <c r="P2760">
        <v>212</v>
      </c>
      <c r="Q2760">
        <v>212</v>
      </c>
      <c r="R2760">
        <v>212</v>
      </c>
      <c r="S2760">
        <v>212</v>
      </c>
      <c r="T2760">
        <v>212</v>
      </c>
      <c r="U2760">
        <v>212</v>
      </c>
      <c r="V2760">
        <v>212</v>
      </c>
      <c r="W2760">
        <v>212</v>
      </c>
      <c r="X2760">
        <v>212</v>
      </c>
      <c r="Y2760">
        <v>212</v>
      </c>
      <c r="Z2760">
        <v>212</v>
      </c>
      <c r="AA2760">
        <v>212</v>
      </c>
      <c r="AC2760" s="180" t="str">
        <f t="shared" si="143"/>
        <v>845077-ABLCK-M</v>
      </c>
      <c r="AD2760" s="181">
        <f>IF(B2760="NET","",IF(B2760="","",IFERROR(VLOOKUP(AC2760,EAN!$A:$B,2,FALSE),"MANGLER - MÅ OPPDATERE EAN-FANEN")))</f>
        <v>7048652660527</v>
      </c>
      <c r="AE2760" s="180">
        <f t="shared" si="144"/>
        <v>212</v>
      </c>
      <c r="AF2760" s="180">
        <f t="shared" si="145"/>
        <v>212</v>
      </c>
      <c r="AH2760" s="133">
        <f>IF(B2760="NET","",IFERROR(VLOOKUP(AD2760,'2) Order Form'!$W$9:$W$684,1,FALSE),"Ikke med I order form"))</f>
        <v>7048652660527</v>
      </c>
    </row>
    <row r="2761" spans="1:34" x14ac:dyDescent="0.2">
      <c r="A2761">
        <v>845077</v>
      </c>
      <c r="B2761" t="s">
        <v>876</v>
      </c>
      <c r="C2761" t="s">
        <v>4226</v>
      </c>
      <c r="D2761" t="s">
        <v>879</v>
      </c>
      <c r="E2761" t="s">
        <v>878</v>
      </c>
      <c r="F2761" t="s">
        <v>67</v>
      </c>
      <c r="G2761" t="s">
        <v>128</v>
      </c>
      <c r="H2761">
        <v>53</v>
      </c>
      <c r="I2761">
        <v>53</v>
      </c>
      <c r="J2761">
        <v>53</v>
      </c>
      <c r="K2761">
        <v>53</v>
      </c>
      <c r="L2761">
        <v>53</v>
      </c>
      <c r="M2761">
        <v>53</v>
      </c>
      <c r="N2761">
        <v>53</v>
      </c>
      <c r="O2761">
        <v>53</v>
      </c>
      <c r="P2761">
        <v>53</v>
      </c>
      <c r="Q2761">
        <v>53</v>
      </c>
      <c r="R2761">
        <v>53</v>
      </c>
      <c r="S2761">
        <v>53</v>
      </c>
      <c r="T2761">
        <v>53</v>
      </c>
      <c r="U2761">
        <v>53</v>
      </c>
      <c r="V2761">
        <v>53</v>
      </c>
      <c r="W2761">
        <v>53</v>
      </c>
      <c r="X2761">
        <v>53</v>
      </c>
      <c r="Y2761">
        <v>53</v>
      </c>
      <c r="Z2761">
        <v>53</v>
      </c>
      <c r="AA2761">
        <v>53</v>
      </c>
      <c r="AC2761" s="180" t="str">
        <f t="shared" si="143"/>
        <v>845077-ABLCK-L</v>
      </c>
      <c r="AD2761" s="181">
        <f>IF(B2761="NET","",IF(B2761="","",IFERROR(VLOOKUP(AC2761,EAN!$A:$B,2,FALSE),"MANGLER - MÅ OPPDATERE EAN-FANEN")))</f>
        <v>7048652660510</v>
      </c>
      <c r="AE2761" s="180">
        <f t="shared" si="144"/>
        <v>53</v>
      </c>
      <c r="AF2761" s="180">
        <f t="shared" si="145"/>
        <v>53</v>
      </c>
      <c r="AH2761" s="133">
        <f>IF(B2761="NET","",IFERROR(VLOOKUP(AD2761,'2) Order Form'!$W$9:$W$684,1,FALSE),"Ikke med I order form"))</f>
        <v>7048652660510</v>
      </c>
    </row>
    <row r="2762" spans="1:34" x14ac:dyDescent="0.2">
      <c r="A2762">
        <v>845077</v>
      </c>
      <c r="B2762" t="s">
        <v>876</v>
      </c>
      <c r="C2762" t="s">
        <v>4226</v>
      </c>
      <c r="D2762" t="s">
        <v>4239</v>
      </c>
      <c r="E2762" t="s">
        <v>4240</v>
      </c>
      <c r="F2762" t="s">
        <v>7</v>
      </c>
      <c r="G2762" t="s">
        <v>128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C2762" s="180" t="str">
        <f t="shared" si="143"/>
        <v>845077-BUORE-M</v>
      </c>
      <c r="AD2762" s="181" t="str">
        <f>IF(B2762="NET","",IF(B2762="","",IFERROR(VLOOKUP(AC2762,EAN!$A:$B,2,FALSE),"MANGLER - MÅ OPPDATERE EAN-FANEN")))</f>
        <v>MANGLER - MÅ OPPDATERE EAN-FANEN</v>
      </c>
      <c r="AE2762" s="180">
        <f t="shared" si="144"/>
        <v>0</v>
      </c>
      <c r="AF2762" s="180">
        <f t="shared" si="145"/>
        <v>0</v>
      </c>
      <c r="AH2762" s="133" t="str">
        <f>IF(B2762="NET","",IFERROR(VLOOKUP(AD2762,'2) Order Form'!$W$9:$W$684,1,FALSE),"Ikke med I order form"))</f>
        <v>Ikke med I order form</v>
      </c>
    </row>
    <row r="2763" spans="1:34" x14ac:dyDescent="0.2">
      <c r="A2763">
        <v>845077</v>
      </c>
      <c r="B2763" t="s">
        <v>876</v>
      </c>
      <c r="C2763" t="s">
        <v>4226</v>
      </c>
      <c r="D2763" t="s">
        <v>4241</v>
      </c>
      <c r="E2763" t="s">
        <v>4240</v>
      </c>
      <c r="F2763" t="s">
        <v>67</v>
      </c>
      <c r="G2763" t="s">
        <v>128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C2763" s="180" t="str">
        <f t="shared" si="143"/>
        <v>845077-BUORE-L</v>
      </c>
      <c r="AD2763" s="181" t="str">
        <f>IF(B2763="NET","",IF(B2763="","",IFERROR(VLOOKUP(AC2763,EAN!$A:$B,2,FALSE),"MANGLER - MÅ OPPDATERE EAN-FANEN")))</f>
        <v>MANGLER - MÅ OPPDATERE EAN-FANEN</v>
      </c>
      <c r="AE2763" s="180">
        <f t="shared" si="144"/>
        <v>0</v>
      </c>
      <c r="AF2763" s="180">
        <f t="shared" si="145"/>
        <v>0</v>
      </c>
      <c r="AH2763" s="133" t="str">
        <f>IF(B2763="NET","",IFERROR(VLOOKUP(AD2763,'2) Order Form'!$W$9:$W$684,1,FALSE),"Ikke med I order form"))</f>
        <v>Ikke med I order form</v>
      </c>
    </row>
    <row r="2764" spans="1:34" x14ac:dyDescent="0.2">
      <c r="A2764">
        <v>845077</v>
      </c>
      <c r="B2764" t="s">
        <v>876</v>
      </c>
      <c r="C2764" t="s">
        <v>4226</v>
      </c>
      <c r="D2764" t="s">
        <v>880</v>
      </c>
      <c r="E2764" t="s">
        <v>209</v>
      </c>
      <c r="F2764" t="s">
        <v>7</v>
      </c>
      <c r="G2764" t="s">
        <v>401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C2764" s="180" t="str">
        <f t="shared" si="143"/>
        <v>845077-GMBLU-M</v>
      </c>
      <c r="AD2764" s="181">
        <f>IF(B2764="NET","",IF(B2764="","",IFERROR(VLOOKUP(AC2764,EAN!$A:$B,2,FALSE),"MANGLER - MÅ OPPDATERE EAN-FANEN")))</f>
        <v>7048652539885</v>
      </c>
      <c r="AE2764" s="180">
        <f t="shared" si="144"/>
        <v>0</v>
      </c>
      <c r="AF2764" s="180">
        <f t="shared" si="145"/>
        <v>0</v>
      </c>
      <c r="AH2764" s="133" t="str">
        <f>IF(B2764="NET","",IFERROR(VLOOKUP(AD2764,'2) Order Form'!$W$9:$W$684,1,FALSE),"Ikke med I order form"))</f>
        <v>Ikke med I order form</v>
      </c>
    </row>
    <row r="2765" spans="1:34" x14ac:dyDescent="0.2">
      <c r="A2765">
        <v>845077</v>
      </c>
      <c r="B2765" t="s">
        <v>876</v>
      </c>
      <c r="C2765" t="s">
        <v>4226</v>
      </c>
      <c r="D2765" t="s">
        <v>881</v>
      </c>
      <c r="E2765" t="s">
        <v>209</v>
      </c>
      <c r="F2765" t="s">
        <v>67</v>
      </c>
      <c r="G2765" t="s">
        <v>401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C2765" s="180" t="str">
        <f t="shared" si="143"/>
        <v>845077-GMBLU-L</v>
      </c>
      <c r="AD2765" s="181">
        <f>IF(B2765="NET","",IF(B2765="","",IFERROR(VLOOKUP(AC2765,EAN!$A:$B,2,FALSE),"MANGLER - MÅ OPPDATERE EAN-FANEN")))</f>
        <v>7048652539878</v>
      </c>
      <c r="AE2765" s="180">
        <f t="shared" si="144"/>
        <v>0</v>
      </c>
      <c r="AF2765" s="180">
        <f t="shared" si="145"/>
        <v>0</v>
      </c>
      <c r="AH2765" s="133" t="str">
        <f>IF(B2765="NET","",IFERROR(VLOOKUP(AD2765,'2) Order Form'!$W$9:$W$684,1,FALSE),"Ikke med I order form"))</f>
        <v>Ikke med I order form</v>
      </c>
    </row>
    <row r="2766" spans="1:34" x14ac:dyDescent="0.2">
      <c r="A2766">
        <v>845077</v>
      </c>
      <c r="B2766" t="s">
        <v>876</v>
      </c>
      <c r="C2766" t="s">
        <v>4226</v>
      </c>
      <c r="D2766" t="s">
        <v>604</v>
      </c>
      <c r="E2766" t="s">
        <v>89</v>
      </c>
      <c r="F2766" t="s">
        <v>7</v>
      </c>
      <c r="G2766" t="s">
        <v>401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C2766" s="180" t="str">
        <f t="shared" si="143"/>
        <v>845077-MBLCK-M</v>
      </c>
      <c r="AD2766" s="181">
        <f>IF(B2766="NET","",IF(B2766="","",IFERROR(VLOOKUP(AC2766,EAN!$A:$B,2,FALSE),"MANGLER - MÅ OPPDATERE EAN-FANEN")))</f>
        <v>7048652273963</v>
      </c>
      <c r="AE2766" s="180">
        <f t="shared" si="144"/>
        <v>0</v>
      </c>
      <c r="AF2766" s="180">
        <f t="shared" si="145"/>
        <v>0</v>
      </c>
      <c r="AH2766" s="133" t="str">
        <f>IF(B2766="NET","",IFERROR(VLOOKUP(AD2766,'2) Order Form'!$W$9:$W$684,1,FALSE),"Ikke med I order form"))</f>
        <v>Ikke med I order form</v>
      </c>
    </row>
    <row r="2767" spans="1:34" x14ac:dyDescent="0.2">
      <c r="A2767">
        <v>845077</v>
      </c>
      <c r="B2767" t="s">
        <v>876</v>
      </c>
      <c r="C2767" t="s">
        <v>4226</v>
      </c>
      <c r="D2767" t="s">
        <v>605</v>
      </c>
      <c r="E2767" t="s">
        <v>89</v>
      </c>
      <c r="F2767" t="s">
        <v>67</v>
      </c>
      <c r="G2767" t="s">
        <v>401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C2767" s="180" t="str">
        <f t="shared" si="143"/>
        <v>845077-MBLCK-L</v>
      </c>
      <c r="AD2767" s="181">
        <f>IF(B2767="NET","",IF(B2767="","",IFERROR(VLOOKUP(AC2767,EAN!$A:$B,2,FALSE),"MANGLER - MÅ OPPDATERE EAN-FANEN")))</f>
        <v>7048652273956</v>
      </c>
      <c r="AE2767" s="180">
        <f t="shared" si="144"/>
        <v>0</v>
      </c>
      <c r="AF2767" s="180">
        <f t="shared" si="145"/>
        <v>0</v>
      </c>
      <c r="AH2767" s="133" t="str">
        <f>IF(B2767="NET","",IFERROR(VLOOKUP(AD2767,'2) Order Form'!$W$9:$W$684,1,FALSE),"Ikke med I order form"))</f>
        <v>Ikke med I order form</v>
      </c>
    </row>
    <row r="2768" spans="1:34" x14ac:dyDescent="0.2">
      <c r="A2768">
        <v>845077</v>
      </c>
      <c r="B2768" t="s">
        <v>876</v>
      </c>
      <c r="C2768" t="s">
        <v>4226</v>
      </c>
      <c r="D2768" t="s">
        <v>606</v>
      </c>
      <c r="E2768" t="s">
        <v>552</v>
      </c>
      <c r="F2768" t="s">
        <v>7</v>
      </c>
      <c r="G2768" t="s">
        <v>128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C2768" s="180" t="str">
        <f t="shared" si="143"/>
        <v>845077-MCDGY-M</v>
      </c>
      <c r="AD2768" s="181">
        <f>IF(B2768="NET","",IF(B2768="","",IFERROR(VLOOKUP(AC2768,EAN!$A:$B,2,FALSE),"MANGLER - MÅ OPPDATERE EAN-FANEN")))</f>
        <v>7048652660541</v>
      </c>
      <c r="AE2768" s="180">
        <f t="shared" si="144"/>
        <v>0</v>
      </c>
      <c r="AF2768" s="180">
        <f t="shared" si="145"/>
        <v>0</v>
      </c>
      <c r="AH2768" s="133">
        <f>IF(B2768="NET","",IFERROR(VLOOKUP(AD2768,'2) Order Form'!$W$9:$W$684,1,FALSE),"Ikke med I order form"))</f>
        <v>7048652660541</v>
      </c>
    </row>
    <row r="2769" spans="1:34" x14ac:dyDescent="0.2">
      <c r="A2769">
        <v>845077</v>
      </c>
      <c r="B2769" t="s">
        <v>876</v>
      </c>
      <c r="C2769" t="s">
        <v>4226</v>
      </c>
      <c r="D2769" t="s">
        <v>607</v>
      </c>
      <c r="E2769" t="s">
        <v>552</v>
      </c>
      <c r="F2769" t="s">
        <v>67</v>
      </c>
      <c r="G2769" t="s">
        <v>128</v>
      </c>
      <c r="H2769">
        <v>26</v>
      </c>
      <c r="I2769">
        <v>26</v>
      </c>
      <c r="J2769">
        <v>26</v>
      </c>
      <c r="K2769">
        <v>26</v>
      </c>
      <c r="L2769">
        <v>26</v>
      </c>
      <c r="M2769">
        <v>26</v>
      </c>
      <c r="N2769">
        <v>26</v>
      </c>
      <c r="O2769">
        <v>26</v>
      </c>
      <c r="P2769">
        <v>26</v>
      </c>
      <c r="Q2769">
        <v>26</v>
      </c>
      <c r="R2769">
        <v>26</v>
      </c>
      <c r="S2769">
        <v>26</v>
      </c>
      <c r="T2769">
        <v>26</v>
      </c>
      <c r="U2769">
        <v>26</v>
      </c>
      <c r="V2769">
        <v>26</v>
      </c>
      <c r="W2769">
        <v>26</v>
      </c>
      <c r="X2769">
        <v>26</v>
      </c>
      <c r="Y2769">
        <v>26</v>
      </c>
      <c r="Z2769">
        <v>26</v>
      </c>
      <c r="AA2769">
        <v>26</v>
      </c>
      <c r="AC2769" s="180" t="str">
        <f t="shared" si="143"/>
        <v>845077-MCDGY-L</v>
      </c>
      <c r="AD2769" s="181">
        <f>IF(B2769="NET","",IF(B2769="","",IFERROR(VLOOKUP(AC2769,EAN!$A:$B,2,FALSE),"MANGLER - MÅ OPPDATERE EAN-FANEN")))</f>
        <v>7048652660534</v>
      </c>
      <c r="AE2769" s="180">
        <f t="shared" si="144"/>
        <v>26</v>
      </c>
      <c r="AF2769" s="180">
        <f t="shared" si="145"/>
        <v>26</v>
      </c>
      <c r="AH2769" s="133">
        <f>IF(B2769="NET","",IFERROR(VLOOKUP(AD2769,'2) Order Form'!$W$9:$W$684,1,FALSE),"Ikke med I order form"))</f>
        <v>7048652660534</v>
      </c>
    </row>
    <row r="2770" spans="1:34" x14ac:dyDescent="0.2">
      <c r="A2770">
        <v>845077</v>
      </c>
      <c r="B2770" t="s">
        <v>876</v>
      </c>
      <c r="C2770" t="s">
        <v>4226</v>
      </c>
      <c r="D2770" t="s">
        <v>608</v>
      </c>
      <c r="E2770" t="s">
        <v>609</v>
      </c>
      <c r="F2770" t="s">
        <v>7</v>
      </c>
      <c r="G2770" t="s">
        <v>401</v>
      </c>
      <c r="H2770">
        <v>39</v>
      </c>
      <c r="I2770">
        <v>39</v>
      </c>
      <c r="J2770">
        <v>39</v>
      </c>
      <c r="K2770">
        <v>39</v>
      </c>
      <c r="L2770">
        <v>39</v>
      </c>
      <c r="M2770">
        <v>39</v>
      </c>
      <c r="N2770">
        <v>39</v>
      </c>
      <c r="O2770">
        <v>39</v>
      </c>
      <c r="P2770">
        <v>39</v>
      </c>
      <c r="Q2770">
        <v>39</v>
      </c>
      <c r="R2770">
        <v>39</v>
      </c>
      <c r="S2770">
        <v>39</v>
      </c>
      <c r="T2770">
        <v>39</v>
      </c>
      <c r="U2770">
        <v>39</v>
      </c>
      <c r="V2770">
        <v>39</v>
      </c>
      <c r="W2770">
        <v>39</v>
      </c>
      <c r="X2770">
        <v>39</v>
      </c>
      <c r="Y2770">
        <v>39</v>
      </c>
      <c r="Z2770">
        <v>39</v>
      </c>
      <c r="AA2770">
        <v>39</v>
      </c>
      <c r="AC2770" s="180" t="str">
        <f t="shared" si="143"/>
        <v>845077-MCHOR-M</v>
      </c>
      <c r="AD2770" s="181">
        <f>IF(B2770="NET","",IF(B2770="","",IFERROR(VLOOKUP(AC2770,EAN!$A:$B,2,FALSE),"MANGLER - MÅ OPPDATERE EAN-FANEN")))</f>
        <v>7048652660565</v>
      </c>
      <c r="AE2770" s="180">
        <f t="shared" si="144"/>
        <v>39</v>
      </c>
      <c r="AF2770" s="180">
        <f t="shared" si="145"/>
        <v>39</v>
      </c>
      <c r="AH2770" s="133">
        <f>IF(B2770="NET","",IFERROR(VLOOKUP(AD2770,'2) Order Form'!$W$9:$W$684,1,FALSE),"Ikke med I order form"))</f>
        <v>7048652660565</v>
      </c>
    </row>
    <row r="2771" spans="1:34" x14ac:dyDescent="0.2">
      <c r="A2771">
        <v>845077</v>
      </c>
      <c r="B2771" t="s">
        <v>876</v>
      </c>
      <c r="C2771" t="s">
        <v>4226</v>
      </c>
      <c r="D2771" t="s">
        <v>610</v>
      </c>
      <c r="E2771" t="s">
        <v>609</v>
      </c>
      <c r="F2771" t="s">
        <v>67</v>
      </c>
      <c r="G2771" t="s">
        <v>401</v>
      </c>
      <c r="H2771">
        <v>33</v>
      </c>
      <c r="I2771">
        <v>33</v>
      </c>
      <c r="J2771">
        <v>33</v>
      </c>
      <c r="K2771">
        <v>33</v>
      </c>
      <c r="L2771">
        <v>33</v>
      </c>
      <c r="M2771">
        <v>33</v>
      </c>
      <c r="N2771">
        <v>33</v>
      </c>
      <c r="O2771">
        <v>33</v>
      </c>
      <c r="P2771">
        <v>33</v>
      </c>
      <c r="Q2771">
        <v>33</v>
      </c>
      <c r="R2771">
        <v>33</v>
      </c>
      <c r="S2771">
        <v>33</v>
      </c>
      <c r="T2771">
        <v>33</v>
      </c>
      <c r="U2771">
        <v>33</v>
      </c>
      <c r="V2771">
        <v>33</v>
      </c>
      <c r="W2771">
        <v>33</v>
      </c>
      <c r="X2771">
        <v>33</v>
      </c>
      <c r="Y2771">
        <v>33</v>
      </c>
      <c r="Z2771">
        <v>33</v>
      </c>
      <c r="AA2771">
        <v>33</v>
      </c>
      <c r="AC2771" s="180" t="str">
        <f t="shared" si="143"/>
        <v>845077-MCHOR-L</v>
      </c>
      <c r="AD2771" s="181">
        <f>IF(B2771="NET","",IF(B2771="","",IFERROR(VLOOKUP(AC2771,EAN!$A:$B,2,FALSE),"MANGLER - MÅ OPPDATERE EAN-FANEN")))</f>
        <v>7048652660558</v>
      </c>
      <c r="AE2771" s="180">
        <f t="shared" si="144"/>
        <v>33</v>
      </c>
      <c r="AF2771" s="180">
        <f t="shared" si="145"/>
        <v>33</v>
      </c>
      <c r="AH2771" s="133">
        <f>IF(B2771="NET","",IFERROR(VLOOKUP(AD2771,'2) Order Form'!$W$9:$W$684,1,FALSE),"Ikke med I order form"))</f>
        <v>7048652660558</v>
      </c>
    </row>
    <row r="2772" spans="1:34" x14ac:dyDescent="0.2">
      <c r="A2772">
        <v>845077</v>
      </c>
      <c r="B2772" t="s">
        <v>876</v>
      </c>
      <c r="C2772" t="s">
        <v>4226</v>
      </c>
      <c r="D2772" t="s">
        <v>882</v>
      </c>
      <c r="E2772" t="s">
        <v>883</v>
      </c>
      <c r="F2772" t="s">
        <v>7</v>
      </c>
      <c r="G2772" t="s">
        <v>401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C2772" s="180" t="str">
        <f t="shared" si="143"/>
        <v>845077-MMGRN-M</v>
      </c>
      <c r="AD2772" s="181">
        <f>IF(B2772="NET","",IF(B2772="","",IFERROR(VLOOKUP(AC2772,EAN!$A:$B,2,FALSE),"MANGLER - MÅ OPPDATERE EAN-FANEN")))</f>
        <v>7048652539908</v>
      </c>
      <c r="AE2772" s="180">
        <f t="shared" si="144"/>
        <v>0</v>
      </c>
      <c r="AF2772" s="180">
        <f t="shared" si="145"/>
        <v>0</v>
      </c>
      <c r="AH2772" s="133" t="str">
        <f>IF(B2772="NET","",IFERROR(VLOOKUP(AD2772,'2) Order Form'!$W$9:$W$684,1,FALSE),"Ikke med I order form"))</f>
        <v>Ikke med I order form</v>
      </c>
    </row>
    <row r="2773" spans="1:34" x14ac:dyDescent="0.2">
      <c r="A2773">
        <v>845077</v>
      </c>
      <c r="B2773" t="s">
        <v>876</v>
      </c>
      <c r="C2773" t="s">
        <v>4226</v>
      </c>
      <c r="D2773" t="s">
        <v>884</v>
      </c>
      <c r="E2773" t="s">
        <v>883</v>
      </c>
      <c r="F2773" t="s">
        <v>67</v>
      </c>
      <c r="G2773" t="s">
        <v>401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C2773" s="180" t="str">
        <f t="shared" si="143"/>
        <v>845077-MMGRN-L</v>
      </c>
      <c r="AD2773" s="181">
        <f>IF(B2773="NET","",IF(B2773="","",IFERROR(VLOOKUP(AC2773,EAN!$A:$B,2,FALSE),"MANGLER - MÅ OPPDATERE EAN-FANEN")))</f>
        <v>7048652539892</v>
      </c>
      <c r="AE2773" s="180">
        <f t="shared" si="144"/>
        <v>0</v>
      </c>
      <c r="AF2773" s="180">
        <f t="shared" si="145"/>
        <v>0</v>
      </c>
      <c r="AH2773" s="133" t="str">
        <f>IF(B2773="NET","",IFERROR(VLOOKUP(AD2773,'2) Order Form'!$W$9:$W$684,1,FALSE),"Ikke med I order form"))</f>
        <v>Ikke med I order form</v>
      </c>
    </row>
    <row r="2774" spans="1:34" x14ac:dyDescent="0.2">
      <c r="A2774">
        <v>845077</v>
      </c>
      <c r="B2774" t="s">
        <v>876</v>
      </c>
      <c r="C2774" t="s">
        <v>4226</v>
      </c>
      <c r="D2774" t="s">
        <v>619</v>
      </c>
      <c r="E2774" t="s">
        <v>417</v>
      </c>
      <c r="F2774" t="s">
        <v>7</v>
      </c>
      <c r="G2774" t="s">
        <v>401</v>
      </c>
      <c r="H2774">
        <v>6</v>
      </c>
      <c r="I2774">
        <v>6</v>
      </c>
      <c r="J2774">
        <v>6</v>
      </c>
      <c r="K2774">
        <v>6</v>
      </c>
      <c r="L2774">
        <v>6</v>
      </c>
      <c r="M2774">
        <v>6</v>
      </c>
      <c r="N2774">
        <v>6</v>
      </c>
      <c r="O2774">
        <v>6</v>
      </c>
      <c r="P2774">
        <v>6</v>
      </c>
      <c r="Q2774">
        <v>6</v>
      </c>
      <c r="R2774">
        <v>6</v>
      </c>
      <c r="S2774">
        <v>6</v>
      </c>
      <c r="T2774">
        <v>6</v>
      </c>
      <c r="U2774">
        <v>6</v>
      </c>
      <c r="V2774">
        <v>6</v>
      </c>
      <c r="W2774">
        <v>6</v>
      </c>
      <c r="X2774">
        <v>6</v>
      </c>
      <c r="Y2774">
        <v>6</v>
      </c>
      <c r="Z2774">
        <v>6</v>
      </c>
      <c r="AA2774">
        <v>6</v>
      </c>
      <c r="AC2774" s="180" t="str">
        <f t="shared" si="143"/>
        <v>845077-MNGRY-M</v>
      </c>
      <c r="AD2774" s="181">
        <f>IF(B2774="NET","",IF(B2774="","",IFERROR(VLOOKUP(AC2774,EAN!$A:$B,2,FALSE),"MANGLER - MÅ OPPDATERE EAN-FANEN")))</f>
        <v>7048652660589</v>
      </c>
      <c r="AE2774" s="180">
        <f t="shared" si="144"/>
        <v>6</v>
      </c>
      <c r="AF2774" s="180">
        <f t="shared" si="145"/>
        <v>6</v>
      </c>
      <c r="AH2774" s="133">
        <f>IF(B2774="NET","",IFERROR(VLOOKUP(AD2774,'2) Order Form'!$W$9:$W$684,1,FALSE),"Ikke med I order form"))</f>
        <v>7048652660589</v>
      </c>
    </row>
    <row r="2775" spans="1:34" x14ac:dyDescent="0.2">
      <c r="A2775">
        <v>845077</v>
      </c>
      <c r="B2775" t="s">
        <v>876</v>
      </c>
      <c r="C2775" t="s">
        <v>4226</v>
      </c>
      <c r="D2775" t="s">
        <v>620</v>
      </c>
      <c r="E2775" t="s">
        <v>417</v>
      </c>
      <c r="F2775" t="s">
        <v>67</v>
      </c>
      <c r="G2775" t="s">
        <v>401</v>
      </c>
      <c r="H2775">
        <v>14</v>
      </c>
      <c r="I2775">
        <v>14</v>
      </c>
      <c r="J2775">
        <v>14</v>
      </c>
      <c r="K2775">
        <v>14</v>
      </c>
      <c r="L2775">
        <v>14</v>
      </c>
      <c r="M2775">
        <v>14</v>
      </c>
      <c r="N2775">
        <v>14</v>
      </c>
      <c r="O2775">
        <v>14</v>
      </c>
      <c r="P2775">
        <v>14</v>
      </c>
      <c r="Q2775">
        <v>14</v>
      </c>
      <c r="R2775">
        <v>14</v>
      </c>
      <c r="S2775">
        <v>14</v>
      </c>
      <c r="T2775">
        <v>14</v>
      </c>
      <c r="U2775">
        <v>14</v>
      </c>
      <c r="V2775">
        <v>14</v>
      </c>
      <c r="W2775">
        <v>14</v>
      </c>
      <c r="X2775">
        <v>14</v>
      </c>
      <c r="Y2775">
        <v>14</v>
      </c>
      <c r="Z2775">
        <v>14</v>
      </c>
      <c r="AA2775">
        <v>14</v>
      </c>
      <c r="AC2775" s="180" t="str">
        <f t="shared" si="143"/>
        <v>845077-MNGRY-L</v>
      </c>
      <c r="AD2775" s="181">
        <f>IF(B2775="NET","",IF(B2775="","",IFERROR(VLOOKUP(AC2775,EAN!$A:$B,2,FALSE),"MANGLER - MÅ OPPDATERE EAN-FANEN")))</f>
        <v>7048652660572</v>
      </c>
      <c r="AE2775" s="180">
        <f t="shared" si="144"/>
        <v>14</v>
      </c>
      <c r="AF2775" s="180">
        <f t="shared" si="145"/>
        <v>14</v>
      </c>
      <c r="AH2775" s="133">
        <f>IF(B2775="NET","",IFERROR(VLOOKUP(AD2775,'2) Order Form'!$W$9:$W$684,1,FALSE),"Ikke med I order form"))</f>
        <v>7048652660572</v>
      </c>
    </row>
    <row r="2776" spans="1:34" x14ac:dyDescent="0.2">
      <c r="A2776">
        <v>845077</v>
      </c>
      <c r="B2776" t="s">
        <v>876</v>
      </c>
      <c r="C2776" t="s">
        <v>4226</v>
      </c>
      <c r="D2776" t="s">
        <v>621</v>
      </c>
      <c r="E2776" t="s">
        <v>559</v>
      </c>
      <c r="F2776" t="s">
        <v>7</v>
      </c>
      <c r="G2776" t="s">
        <v>401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C2776" s="180" t="str">
        <f t="shared" si="143"/>
        <v>845077-MOEDB-M</v>
      </c>
      <c r="AD2776" s="181">
        <f>IF(B2776="NET","",IF(B2776="","",IFERROR(VLOOKUP(AC2776,EAN!$A:$B,2,FALSE),"MANGLER - MÅ OPPDATERE EAN-FANEN")))</f>
        <v>7048652273987</v>
      </c>
      <c r="AE2776" s="180">
        <f t="shared" si="144"/>
        <v>0</v>
      </c>
      <c r="AF2776" s="180">
        <f t="shared" si="145"/>
        <v>0</v>
      </c>
      <c r="AH2776" s="133" t="str">
        <f>IF(B2776="NET","",IFERROR(VLOOKUP(AD2776,'2) Order Form'!$W$9:$W$684,1,FALSE),"Ikke med I order form"))</f>
        <v>Ikke med I order form</v>
      </c>
    </row>
    <row r="2777" spans="1:34" x14ac:dyDescent="0.2">
      <c r="A2777">
        <v>845077</v>
      </c>
      <c r="B2777" t="s">
        <v>876</v>
      </c>
      <c r="C2777" t="s">
        <v>4226</v>
      </c>
      <c r="D2777" t="s">
        <v>622</v>
      </c>
      <c r="E2777" t="s">
        <v>559</v>
      </c>
      <c r="F2777" t="s">
        <v>67</v>
      </c>
      <c r="G2777" t="s">
        <v>401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C2777" s="180" t="str">
        <f t="shared" si="143"/>
        <v>845077-MOEDB-L</v>
      </c>
      <c r="AD2777" s="181">
        <f>IF(B2777="NET","",IF(B2777="","",IFERROR(VLOOKUP(AC2777,EAN!$A:$B,2,FALSE),"MANGLER - MÅ OPPDATERE EAN-FANEN")))</f>
        <v>7048652273970</v>
      </c>
      <c r="AE2777" s="180">
        <f t="shared" si="144"/>
        <v>0</v>
      </c>
      <c r="AF2777" s="180">
        <f t="shared" si="145"/>
        <v>0</v>
      </c>
      <c r="AH2777" s="133" t="str">
        <f>IF(B2777="NET","",IFERROR(VLOOKUP(AD2777,'2) Order Form'!$W$9:$W$684,1,FALSE),"Ikke med I order form"))</f>
        <v>Ikke med I order form</v>
      </c>
    </row>
    <row r="2778" spans="1:34" x14ac:dyDescent="0.2">
      <c r="A2778">
        <v>845077</v>
      </c>
      <c r="B2778" t="s">
        <v>876</v>
      </c>
      <c r="C2778" t="s">
        <v>4226</v>
      </c>
      <c r="D2778" t="s">
        <v>623</v>
      </c>
      <c r="E2778" t="s">
        <v>624</v>
      </c>
      <c r="F2778" t="s">
        <v>7</v>
      </c>
      <c r="G2778" t="s">
        <v>401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C2778" s="180" t="str">
        <f t="shared" ref="AC2778:AC2841" si="146">CONCATENATE(A2778,"-",D2778)</f>
        <v>845077-MOWHT-M</v>
      </c>
      <c r="AD2778" s="181">
        <f>IF(B2778="NET","",IF(B2778="","",IFERROR(VLOOKUP(AC2778,EAN!$A:$B,2,FALSE),"MANGLER - MÅ OPPDATERE EAN-FANEN")))</f>
        <v>7048652274007</v>
      </c>
      <c r="AE2778" s="180">
        <f t="shared" si="144"/>
        <v>0</v>
      </c>
      <c r="AF2778" s="180">
        <f t="shared" si="145"/>
        <v>0</v>
      </c>
      <c r="AH2778" s="133" t="str">
        <f>IF(B2778="NET","",IFERROR(VLOOKUP(AD2778,'2) Order Form'!$W$9:$W$684,1,FALSE),"Ikke med I order form"))</f>
        <v>Ikke med I order form</v>
      </c>
    </row>
    <row r="2779" spans="1:34" x14ac:dyDescent="0.2">
      <c r="A2779">
        <v>845077</v>
      </c>
      <c r="B2779" t="s">
        <v>876</v>
      </c>
      <c r="C2779" t="s">
        <v>4226</v>
      </c>
      <c r="D2779" t="s">
        <v>625</v>
      </c>
      <c r="E2779" t="s">
        <v>624</v>
      </c>
      <c r="F2779" t="s">
        <v>67</v>
      </c>
      <c r="G2779" t="s">
        <v>401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C2779" s="180" t="str">
        <f t="shared" si="146"/>
        <v>845077-MOWHT-L</v>
      </c>
      <c r="AD2779" s="181">
        <f>IF(B2779="NET","",IF(B2779="","",IFERROR(VLOOKUP(AC2779,EAN!$A:$B,2,FALSE),"MANGLER - MÅ OPPDATERE EAN-FANEN")))</f>
        <v>7048652273994</v>
      </c>
      <c r="AE2779" s="180">
        <f t="shared" si="144"/>
        <v>0</v>
      </c>
      <c r="AF2779" s="180">
        <f t="shared" si="145"/>
        <v>0</v>
      </c>
      <c r="AH2779" s="133" t="str">
        <f>IF(B2779="NET","",IFERROR(VLOOKUP(AD2779,'2) Order Form'!$W$9:$W$684,1,FALSE),"Ikke med I order form"))</f>
        <v>Ikke med I order form</v>
      </c>
    </row>
    <row r="2780" spans="1:34" x14ac:dyDescent="0.2">
      <c r="A2780">
        <v>845077</v>
      </c>
      <c r="B2780" t="s">
        <v>876</v>
      </c>
      <c r="C2780" t="s">
        <v>4226</v>
      </c>
      <c r="D2780" t="s">
        <v>4489</v>
      </c>
      <c r="E2780" t="s">
        <v>91</v>
      </c>
      <c r="F2780" t="s">
        <v>7</v>
      </c>
      <c r="G2780" t="s">
        <v>128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C2780" s="180" t="str">
        <f t="shared" si="146"/>
        <v>845077-MWH22-M</v>
      </c>
      <c r="AD2780" s="181" t="str">
        <f>IF(B2780="NET","",IF(B2780="","",IFERROR(VLOOKUP(AC2780,EAN!$A:$B,2,FALSE),"MANGLER - MÅ OPPDATERE EAN-FANEN")))</f>
        <v>MANGLER - MÅ OPPDATERE EAN-FANEN</v>
      </c>
      <c r="AE2780" s="180">
        <f t="shared" si="144"/>
        <v>0</v>
      </c>
      <c r="AF2780" s="180">
        <f t="shared" si="145"/>
        <v>0</v>
      </c>
      <c r="AH2780" s="133" t="str">
        <f>IF(B2780="NET","",IFERROR(VLOOKUP(AD2780,'2) Order Form'!$W$9:$W$684,1,FALSE),"Ikke med I order form"))</f>
        <v>Ikke med I order form</v>
      </c>
    </row>
    <row r="2781" spans="1:34" x14ac:dyDescent="0.2">
      <c r="A2781">
        <v>845077</v>
      </c>
      <c r="B2781" t="s">
        <v>876</v>
      </c>
      <c r="C2781" t="s">
        <v>4226</v>
      </c>
      <c r="D2781" t="s">
        <v>4490</v>
      </c>
      <c r="E2781" t="s">
        <v>91</v>
      </c>
      <c r="F2781" t="s">
        <v>67</v>
      </c>
      <c r="G2781" t="s">
        <v>128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C2781" s="180" t="str">
        <f t="shared" si="146"/>
        <v>845077-MWH22-L</v>
      </c>
      <c r="AD2781" s="181" t="str">
        <f>IF(B2781="NET","",IF(B2781="","",IFERROR(VLOOKUP(AC2781,EAN!$A:$B,2,FALSE),"MANGLER - MÅ OPPDATERE EAN-FANEN")))</f>
        <v>MANGLER - MÅ OPPDATERE EAN-FANEN</v>
      </c>
      <c r="AE2781" s="180">
        <f t="shared" si="144"/>
        <v>0</v>
      </c>
      <c r="AF2781" s="180">
        <f t="shared" si="145"/>
        <v>0</v>
      </c>
      <c r="AH2781" s="133" t="str">
        <f>IF(B2781="NET","",IFERROR(VLOOKUP(AD2781,'2) Order Form'!$W$9:$W$684,1,FALSE),"Ikke med I order form"))</f>
        <v>Ikke med I order form</v>
      </c>
    </row>
    <row r="2782" spans="1:34" x14ac:dyDescent="0.2">
      <c r="A2782">
        <v>845077</v>
      </c>
      <c r="B2782" t="s">
        <v>876</v>
      </c>
      <c r="C2782" t="s">
        <v>4226</v>
      </c>
      <c r="D2782" t="s">
        <v>871</v>
      </c>
      <c r="E2782" t="s">
        <v>91</v>
      </c>
      <c r="F2782" t="s">
        <v>7</v>
      </c>
      <c r="G2782" t="s">
        <v>401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C2782" s="180" t="str">
        <f t="shared" si="146"/>
        <v>845077-MWHTE-M</v>
      </c>
      <c r="AD2782" s="181">
        <f>IF(B2782="NET","",IF(B2782="","",IFERROR(VLOOKUP(AC2782,EAN!$A:$B,2,FALSE),"MANGLER - MÅ OPPDATERE EAN-FANEN")))</f>
        <v>7048652274021</v>
      </c>
      <c r="AE2782" s="180">
        <f t="shared" si="144"/>
        <v>0</v>
      </c>
      <c r="AF2782" s="180">
        <f t="shared" si="145"/>
        <v>0</v>
      </c>
      <c r="AH2782" s="133" t="str">
        <f>IF(B2782="NET","",IFERROR(VLOOKUP(AD2782,'2) Order Form'!$W$9:$W$684,1,FALSE),"Ikke med I order form"))</f>
        <v>Ikke med I order form</v>
      </c>
    </row>
    <row r="2783" spans="1:34" x14ac:dyDescent="0.2">
      <c r="A2783">
        <v>845077</v>
      </c>
      <c r="B2783" t="s">
        <v>876</v>
      </c>
      <c r="C2783" t="s">
        <v>4226</v>
      </c>
      <c r="D2783" t="s">
        <v>872</v>
      </c>
      <c r="E2783" t="s">
        <v>91</v>
      </c>
      <c r="F2783" t="s">
        <v>67</v>
      </c>
      <c r="G2783" t="s">
        <v>401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C2783" s="180" t="str">
        <f t="shared" si="146"/>
        <v>845077-MWHTE-L</v>
      </c>
      <c r="AD2783" s="181">
        <f>IF(B2783="NET","",IF(B2783="","",IFERROR(VLOOKUP(AC2783,EAN!$A:$B,2,FALSE),"MANGLER - MÅ OPPDATERE EAN-FANEN")))</f>
        <v>7048652274014</v>
      </c>
      <c r="AE2783" s="180">
        <f t="shared" si="144"/>
        <v>0</v>
      </c>
      <c r="AF2783" s="180">
        <f t="shared" si="145"/>
        <v>0</v>
      </c>
      <c r="AH2783" s="133" t="str">
        <f>IF(B2783="NET","",IFERROR(VLOOKUP(AD2783,'2) Order Form'!$W$9:$W$684,1,FALSE),"Ikke med I order form"))</f>
        <v>Ikke med I order form</v>
      </c>
    </row>
    <row r="2784" spans="1:34" x14ac:dyDescent="0.2">
      <c r="A2784">
        <v>845077</v>
      </c>
      <c r="B2784" t="s">
        <v>876</v>
      </c>
      <c r="C2784" t="s">
        <v>4226</v>
      </c>
      <c r="D2784" t="s">
        <v>4362</v>
      </c>
      <c r="E2784" t="s">
        <v>4346</v>
      </c>
      <c r="F2784" t="s">
        <v>7</v>
      </c>
      <c r="G2784" t="s">
        <v>128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C2784" s="180" t="str">
        <f t="shared" si="146"/>
        <v>845077-SGMFL-M</v>
      </c>
      <c r="AD2784" s="181" t="str">
        <f>IF(B2784="NET","",IF(B2784="","",IFERROR(VLOOKUP(AC2784,EAN!$A:$B,2,FALSE),"MANGLER - MÅ OPPDATERE EAN-FANEN")))</f>
        <v>MANGLER - MÅ OPPDATERE EAN-FANEN</v>
      </c>
      <c r="AE2784" s="180">
        <f t="shared" si="144"/>
        <v>0</v>
      </c>
      <c r="AF2784" s="180">
        <f t="shared" si="145"/>
        <v>0</v>
      </c>
      <c r="AH2784" s="133" t="str">
        <f>IF(B2784="NET","",IFERROR(VLOOKUP(AD2784,'2) Order Form'!$W$9:$W$684,1,FALSE),"Ikke med I order form"))</f>
        <v>Ikke med I order form</v>
      </c>
    </row>
    <row r="2785" spans="1:34" x14ac:dyDescent="0.2">
      <c r="A2785">
        <v>845077</v>
      </c>
      <c r="B2785" t="s">
        <v>876</v>
      </c>
      <c r="C2785" t="s">
        <v>4226</v>
      </c>
      <c r="D2785" t="s">
        <v>4363</v>
      </c>
      <c r="E2785" t="s">
        <v>4346</v>
      </c>
      <c r="F2785" t="s">
        <v>67</v>
      </c>
      <c r="G2785" t="s">
        <v>128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C2785" s="180" t="str">
        <f t="shared" si="146"/>
        <v>845077-SGMFL-L</v>
      </c>
      <c r="AD2785" s="181" t="str">
        <f>IF(B2785="NET","",IF(B2785="","",IFERROR(VLOOKUP(AC2785,EAN!$A:$B,2,FALSE),"MANGLER - MÅ OPPDATERE EAN-FANEN")))</f>
        <v>MANGLER - MÅ OPPDATERE EAN-FANEN</v>
      </c>
      <c r="AE2785" s="180">
        <f t="shared" si="144"/>
        <v>0</v>
      </c>
      <c r="AF2785" s="180">
        <f t="shared" si="145"/>
        <v>0</v>
      </c>
      <c r="AH2785" s="133" t="str">
        <f>IF(B2785="NET","",IFERROR(VLOOKUP(AD2785,'2) Order Form'!$W$9:$W$684,1,FALSE),"Ikke med I order form"))</f>
        <v>Ikke med I order form</v>
      </c>
    </row>
    <row r="2786" spans="1:34" x14ac:dyDescent="0.2">
      <c r="A2786">
        <v>845077</v>
      </c>
      <c r="B2786" t="s">
        <v>876</v>
      </c>
      <c r="C2786" t="s">
        <v>4226</v>
      </c>
      <c r="D2786" t="s">
        <v>4244</v>
      </c>
      <c r="E2786" t="s">
        <v>4245</v>
      </c>
      <c r="F2786" t="s">
        <v>7</v>
      </c>
      <c r="G2786" t="s">
        <v>128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C2786" s="180" t="str">
        <f t="shared" si="146"/>
        <v>845077-SKBLM-M</v>
      </c>
      <c r="AD2786" s="181" t="str">
        <f>IF(B2786="NET","",IF(B2786="","",IFERROR(VLOOKUP(AC2786,EAN!$A:$B,2,FALSE),"MANGLER - MÅ OPPDATERE EAN-FANEN")))</f>
        <v>MANGLER - MÅ OPPDATERE EAN-FANEN</v>
      </c>
      <c r="AE2786" s="180">
        <f t="shared" si="144"/>
        <v>0</v>
      </c>
      <c r="AF2786" s="180">
        <f t="shared" si="145"/>
        <v>0</v>
      </c>
      <c r="AH2786" s="133" t="str">
        <f>IF(B2786="NET","",IFERROR(VLOOKUP(AD2786,'2) Order Form'!$W$9:$W$684,1,FALSE),"Ikke med I order form"))</f>
        <v>Ikke med I order form</v>
      </c>
    </row>
    <row r="2787" spans="1:34" x14ac:dyDescent="0.2">
      <c r="A2787">
        <v>845077</v>
      </c>
      <c r="B2787" t="s">
        <v>876</v>
      </c>
      <c r="C2787" t="s">
        <v>4226</v>
      </c>
      <c r="D2787" t="s">
        <v>4246</v>
      </c>
      <c r="E2787" t="s">
        <v>4245</v>
      </c>
      <c r="F2787" t="s">
        <v>67</v>
      </c>
      <c r="G2787" t="s">
        <v>128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C2787" s="180" t="str">
        <f t="shared" si="146"/>
        <v>845077-SKBLM-L</v>
      </c>
      <c r="AD2787" s="181" t="str">
        <f>IF(B2787="NET","",IF(B2787="","",IFERROR(VLOOKUP(AC2787,EAN!$A:$B,2,FALSE),"MANGLER - MÅ OPPDATERE EAN-FANEN")))</f>
        <v>MANGLER - MÅ OPPDATERE EAN-FANEN</v>
      </c>
      <c r="AE2787" s="180">
        <f t="shared" si="144"/>
        <v>0</v>
      </c>
      <c r="AF2787" s="180">
        <f t="shared" si="145"/>
        <v>0</v>
      </c>
      <c r="AH2787" s="133" t="str">
        <f>IF(B2787="NET","",IFERROR(VLOOKUP(AD2787,'2) Order Form'!$W$9:$W$684,1,FALSE),"Ikke med I order form"))</f>
        <v>Ikke med I order form</v>
      </c>
    </row>
    <row r="2788" spans="1:34" x14ac:dyDescent="0.2">
      <c r="A2788" s="155">
        <v>845078</v>
      </c>
      <c r="B2788" t="s">
        <v>292</v>
      </c>
      <c r="H2788" s="155">
        <v>202137</v>
      </c>
      <c r="I2788" s="155">
        <v>202137</v>
      </c>
      <c r="J2788" s="155">
        <v>202137</v>
      </c>
      <c r="K2788" s="155">
        <v>202137</v>
      </c>
      <c r="L2788" s="155">
        <v>202137</v>
      </c>
      <c r="M2788" s="155">
        <v>202137</v>
      </c>
      <c r="N2788" s="155">
        <v>202137</v>
      </c>
      <c r="O2788" s="155">
        <v>202137</v>
      </c>
      <c r="P2788" s="155">
        <v>202137</v>
      </c>
      <c r="Q2788" s="155">
        <v>202137</v>
      </c>
      <c r="R2788" s="155">
        <v>202137</v>
      </c>
      <c r="S2788" s="155">
        <v>202137</v>
      </c>
      <c r="T2788" s="155">
        <v>202137</v>
      </c>
      <c r="U2788" s="155">
        <v>202137</v>
      </c>
      <c r="V2788" s="155">
        <v>202137</v>
      </c>
      <c r="W2788" s="155">
        <v>202137</v>
      </c>
      <c r="X2788" s="155">
        <v>202137</v>
      </c>
      <c r="Y2788" s="155">
        <v>202137</v>
      </c>
      <c r="Z2788" s="155">
        <v>202137</v>
      </c>
      <c r="AA2788" s="155">
        <v>202137</v>
      </c>
      <c r="AC2788" s="180" t="str">
        <f t="shared" si="146"/>
        <v>845078-</v>
      </c>
      <c r="AD2788" s="181" t="str">
        <f>IF(B2788="NET","",IF(B2788="","",IFERROR(VLOOKUP(AC2788,EAN!$A:$B,2,FALSE),"MANGLER - MÅ OPPDATERE EAN-FANEN")))</f>
        <v/>
      </c>
      <c r="AE2788" s="180">
        <f t="shared" si="144"/>
        <v>202137</v>
      </c>
      <c r="AF2788" s="180">
        <f t="shared" si="145"/>
        <v>202137</v>
      </c>
      <c r="AH2788" s="133" t="str">
        <f>IF(B2788="NET","",IFERROR(VLOOKUP(AD2788,'2) Order Form'!$W$9:$W$684,1,FALSE),"Ikke med I order form"))</f>
        <v/>
      </c>
    </row>
    <row r="2789" spans="1:34" x14ac:dyDescent="0.2">
      <c r="A2789">
        <v>845078</v>
      </c>
      <c r="B2789" t="s">
        <v>885</v>
      </c>
      <c r="C2789" t="s">
        <v>4226</v>
      </c>
      <c r="D2789" t="s">
        <v>4239</v>
      </c>
      <c r="E2789" t="s">
        <v>4240</v>
      </c>
      <c r="F2789" t="s">
        <v>7</v>
      </c>
      <c r="G2789" t="s">
        <v>128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C2789" s="180" t="str">
        <f t="shared" si="146"/>
        <v>845078-BUORE-M</v>
      </c>
      <c r="AD2789" s="181" t="str">
        <f>IF(B2789="NET","",IF(B2789="","",IFERROR(VLOOKUP(AC2789,EAN!$A:$B,2,FALSE),"MANGLER - MÅ OPPDATERE EAN-FANEN")))</f>
        <v>MANGLER - MÅ OPPDATERE EAN-FANEN</v>
      </c>
      <c r="AE2789" s="180">
        <f t="shared" si="144"/>
        <v>0</v>
      </c>
      <c r="AF2789" s="180">
        <f t="shared" si="145"/>
        <v>0</v>
      </c>
      <c r="AH2789" s="133" t="str">
        <f>IF(B2789="NET","",IFERROR(VLOOKUP(AD2789,'2) Order Form'!$W$9:$W$684,1,FALSE),"Ikke med I order form"))</f>
        <v>Ikke med I order form</v>
      </c>
    </row>
    <row r="2790" spans="1:34" x14ac:dyDescent="0.2">
      <c r="A2790">
        <v>845078</v>
      </c>
      <c r="B2790" t="s">
        <v>885</v>
      </c>
      <c r="C2790" t="s">
        <v>4226</v>
      </c>
      <c r="D2790" t="s">
        <v>4241</v>
      </c>
      <c r="E2790" t="s">
        <v>4240</v>
      </c>
      <c r="F2790" t="s">
        <v>67</v>
      </c>
      <c r="G2790" t="s">
        <v>128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C2790" s="180" t="str">
        <f t="shared" si="146"/>
        <v>845078-BUORE-L</v>
      </c>
      <c r="AD2790" s="181" t="str">
        <f>IF(B2790="NET","",IF(B2790="","",IFERROR(VLOOKUP(AC2790,EAN!$A:$B,2,FALSE),"MANGLER - MÅ OPPDATERE EAN-FANEN")))</f>
        <v>MANGLER - MÅ OPPDATERE EAN-FANEN</v>
      </c>
      <c r="AE2790" s="180">
        <f t="shared" si="144"/>
        <v>0</v>
      </c>
      <c r="AF2790" s="180">
        <f t="shared" si="145"/>
        <v>0</v>
      </c>
      <c r="AH2790" s="133" t="str">
        <f>IF(B2790="NET","",IFERROR(VLOOKUP(AD2790,'2) Order Form'!$W$9:$W$684,1,FALSE),"Ikke med I order form"))</f>
        <v>Ikke med I order form</v>
      </c>
    </row>
    <row r="2791" spans="1:34" x14ac:dyDescent="0.2">
      <c r="A2791">
        <v>845078</v>
      </c>
      <c r="B2791" t="s">
        <v>885</v>
      </c>
      <c r="C2791" t="s">
        <v>4226</v>
      </c>
      <c r="D2791" t="s">
        <v>604</v>
      </c>
      <c r="E2791" t="s">
        <v>89</v>
      </c>
      <c r="F2791" t="s">
        <v>7</v>
      </c>
      <c r="G2791" t="s">
        <v>401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C2791" s="180" t="str">
        <f t="shared" si="146"/>
        <v>845078-MBLCK-M</v>
      </c>
      <c r="AD2791" s="181">
        <f>IF(B2791="NET","",IF(B2791="","",IFERROR(VLOOKUP(AC2791,EAN!$A:$B,2,FALSE),"MANGLER - MÅ OPPDATERE EAN-FANEN")))</f>
        <v>7048652274045</v>
      </c>
      <c r="AE2791" s="180">
        <f t="shared" si="144"/>
        <v>0</v>
      </c>
      <c r="AF2791" s="180">
        <f t="shared" si="145"/>
        <v>0</v>
      </c>
      <c r="AH2791" s="133" t="str">
        <f>IF(B2791="NET","",IFERROR(VLOOKUP(AD2791,'2) Order Form'!$W$9:$W$684,1,FALSE),"Ikke med I order form"))</f>
        <v>Ikke med I order form</v>
      </c>
    </row>
    <row r="2792" spans="1:34" x14ac:dyDescent="0.2">
      <c r="A2792">
        <v>845078</v>
      </c>
      <c r="B2792" t="s">
        <v>885</v>
      </c>
      <c r="C2792" t="s">
        <v>4226</v>
      </c>
      <c r="D2792" t="s">
        <v>605</v>
      </c>
      <c r="E2792" t="s">
        <v>89</v>
      </c>
      <c r="F2792" t="s">
        <v>67</v>
      </c>
      <c r="G2792" t="s">
        <v>401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C2792" s="180" t="str">
        <f t="shared" si="146"/>
        <v>845078-MBLCK-L</v>
      </c>
      <c r="AD2792" s="181">
        <f>IF(B2792="NET","",IF(B2792="","",IFERROR(VLOOKUP(AC2792,EAN!$A:$B,2,FALSE),"MANGLER - MÅ OPPDATERE EAN-FANEN")))</f>
        <v>7048652274038</v>
      </c>
      <c r="AE2792" s="180">
        <f t="shared" si="144"/>
        <v>0</v>
      </c>
      <c r="AF2792" s="180">
        <f t="shared" si="145"/>
        <v>0</v>
      </c>
      <c r="AH2792" s="133" t="str">
        <f>IF(B2792="NET","",IFERROR(VLOOKUP(AD2792,'2) Order Form'!$W$9:$W$684,1,FALSE),"Ikke med I order form"))</f>
        <v>Ikke med I order form</v>
      </c>
    </row>
    <row r="2793" spans="1:34" x14ac:dyDescent="0.2">
      <c r="A2793">
        <v>845078</v>
      </c>
      <c r="B2793" t="s">
        <v>885</v>
      </c>
      <c r="C2793" t="s">
        <v>4226</v>
      </c>
      <c r="D2793" t="s">
        <v>606</v>
      </c>
      <c r="E2793" t="s">
        <v>552</v>
      </c>
      <c r="F2793" t="s">
        <v>7</v>
      </c>
      <c r="G2793" t="s">
        <v>128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C2793" s="180" t="str">
        <f t="shared" si="146"/>
        <v>845078-MCDGY-M</v>
      </c>
      <c r="AD2793" s="181" t="str">
        <f>IF(B2793="NET","",IF(B2793="","",IFERROR(VLOOKUP(AC2793,EAN!$A:$B,2,FALSE),"MANGLER - MÅ OPPDATERE EAN-FANEN")))</f>
        <v>MANGLER - MÅ OPPDATERE EAN-FANEN</v>
      </c>
      <c r="AE2793" s="180">
        <f t="shared" si="144"/>
        <v>0</v>
      </c>
      <c r="AF2793" s="180">
        <f t="shared" si="145"/>
        <v>0</v>
      </c>
      <c r="AH2793" s="133" t="str">
        <f>IF(B2793="NET","",IFERROR(VLOOKUP(AD2793,'2) Order Form'!$W$9:$W$684,1,FALSE),"Ikke med I order form"))</f>
        <v>Ikke med I order form</v>
      </c>
    </row>
    <row r="2794" spans="1:34" x14ac:dyDescent="0.2">
      <c r="A2794">
        <v>845078</v>
      </c>
      <c r="B2794" t="s">
        <v>885</v>
      </c>
      <c r="C2794" t="s">
        <v>4226</v>
      </c>
      <c r="D2794" t="s">
        <v>607</v>
      </c>
      <c r="E2794" t="s">
        <v>552</v>
      </c>
      <c r="F2794" t="s">
        <v>67</v>
      </c>
      <c r="G2794" t="s">
        <v>128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C2794" s="180" t="str">
        <f t="shared" si="146"/>
        <v>845078-MCDGY-L</v>
      </c>
      <c r="AD2794" s="181" t="str">
        <f>IF(B2794="NET","",IF(B2794="","",IFERROR(VLOOKUP(AC2794,EAN!$A:$B,2,FALSE),"MANGLER - MÅ OPPDATERE EAN-FANEN")))</f>
        <v>MANGLER - MÅ OPPDATERE EAN-FANEN</v>
      </c>
      <c r="AE2794" s="180">
        <f t="shared" si="144"/>
        <v>0</v>
      </c>
      <c r="AF2794" s="180">
        <f t="shared" si="145"/>
        <v>0</v>
      </c>
      <c r="AH2794" s="133" t="str">
        <f>IF(B2794="NET","",IFERROR(VLOOKUP(AD2794,'2) Order Form'!$W$9:$W$684,1,FALSE),"Ikke med I order form"))</f>
        <v>Ikke med I order form</v>
      </c>
    </row>
    <row r="2795" spans="1:34" x14ac:dyDescent="0.2">
      <c r="A2795">
        <v>845078</v>
      </c>
      <c r="B2795" t="s">
        <v>885</v>
      </c>
      <c r="C2795" t="s">
        <v>4226</v>
      </c>
      <c r="D2795" t="s">
        <v>869</v>
      </c>
      <c r="E2795" t="s">
        <v>91</v>
      </c>
      <c r="F2795" t="s">
        <v>7</v>
      </c>
      <c r="G2795" t="s">
        <v>401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C2795" s="180" t="str">
        <f t="shared" si="146"/>
        <v>845078-MWH20-M</v>
      </c>
      <c r="AD2795" s="181">
        <f>IF(B2795="NET","",IF(B2795="","",IFERROR(VLOOKUP(AC2795,EAN!$A:$B,2,FALSE),"MANGLER - MÅ OPPDATERE EAN-FANEN")))</f>
        <v>7048652671431</v>
      </c>
      <c r="AE2795" s="180">
        <f t="shared" si="144"/>
        <v>0</v>
      </c>
      <c r="AF2795" s="180">
        <f t="shared" si="145"/>
        <v>0</v>
      </c>
      <c r="AH2795" s="133" t="str">
        <f>IF(B2795="NET","",IFERROR(VLOOKUP(AD2795,'2) Order Form'!$W$9:$W$684,1,FALSE),"Ikke med I order form"))</f>
        <v>Ikke med I order form</v>
      </c>
    </row>
    <row r="2796" spans="1:34" x14ac:dyDescent="0.2">
      <c r="A2796">
        <v>845078</v>
      </c>
      <c r="B2796" t="s">
        <v>885</v>
      </c>
      <c r="C2796" t="s">
        <v>4226</v>
      </c>
      <c r="D2796" t="s">
        <v>870</v>
      </c>
      <c r="E2796" t="s">
        <v>91</v>
      </c>
      <c r="F2796" t="s">
        <v>67</v>
      </c>
      <c r="G2796" t="s">
        <v>401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C2796" s="180" t="str">
        <f t="shared" si="146"/>
        <v>845078-MWH20-L</v>
      </c>
      <c r="AD2796" s="181">
        <f>IF(B2796="NET","",IF(B2796="","",IFERROR(VLOOKUP(AC2796,EAN!$A:$B,2,FALSE),"MANGLER - MÅ OPPDATERE EAN-FANEN")))</f>
        <v>7048652671424</v>
      </c>
      <c r="AE2796" s="180">
        <f t="shared" si="144"/>
        <v>0</v>
      </c>
      <c r="AF2796" s="180">
        <f t="shared" si="145"/>
        <v>0</v>
      </c>
      <c r="AH2796" s="133" t="str">
        <f>IF(B2796="NET","",IFERROR(VLOOKUP(AD2796,'2) Order Form'!$W$9:$W$684,1,FALSE),"Ikke med I order form"))</f>
        <v>Ikke med I order form</v>
      </c>
    </row>
    <row r="2797" spans="1:34" x14ac:dyDescent="0.2">
      <c r="A2797">
        <v>845078</v>
      </c>
      <c r="B2797" t="s">
        <v>885</v>
      </c>
      <c r="C2797" t="s">
        <v>4226</v>
      </c>
      <c r="D2797" t="s">
        <v>871</v>
      </c>
      <c r="E2797" t="s">
        <v>91</v>
      </c>
      <c r="F2797" t="s">
        <v>7</v>
      </c>
      <c r="G2797" t="s">
        <v>401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C2797" s="180" t="str">
        <f t="shared" si="146"/>
        <v>845078-MWHTE-M</v>
      </c>
      <c r="AD2797" s="181">
        <f>IF(B2797="NET","",IF(B2797="","",IFERROR(VLOOKUP(AC2797,EAN!$A:$B,2,FALSE),"MANGLER - MÅ OPPDATERE EAN-FANEN")))</f>
        <v>7048652274083</v>
      </c>
      <c r="AE2797" s="180">
        <f t="shared" si="144"/>
        <v>0</v>
      </c>
      <c r="AF2797" s="180">
        <f t="shared" si="145"/>
        <v>0</v>
      </c>
      <c r="AH2797" s="133" t="str">
        <f>IF(B2797="NET","",IFERROR(VLOOKUP(AD2797,'2) Order Form'!$W$9:$W$684,1,FALSE),"Ikke med I order form"))</f>
        <v>Ikke med I order form</v>
      </c>
    </row>
    <row r="2798" spans="1:34" x14ac:dyDescent="0.2">
      <c r="A2798">
        <v>845078</v>
      </c>
      <c r="B2798" t="s">
        <v>885</v>
      </c>
      <c r="C2798" t="s">
        <v>4226</v>
      </c>
      <c r="D2798" t="s">
        <v>872</v>
      </c>
      <c r="E2798" t="s">
        <v>91</v>
      </c>
      <c r="F2798" t="s">
        <v>67</v>
      </c>
      <c r="G2798" t="s">
        <v>401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C2798" s="180" t="str">
        <f t="shared" si="146"/>
        <v>845078-MWHTE-L</v>
      </c>
      <c r="AD2798" s="181">
        <f>IF(B2798="NET","",IF(B2798="","",IFERROR(VLOOKUP(AC2798,EAN!$A:$B,2,FALSE),"MANGLER - MÅ OPPDATERE EAN-FANEN")))</f>
        <v>7048652274076</v>
      </c>
      <c r="AE2798" s="180">
        <f t="shared" si="144"/>
        <v>0</v>
      </c>
      <c r="AF2798" s="180">
        <f t="shared" si="145"/>
        <v>0</v>
      </c>
      <c r="AH2798" s="133" t="str">
        <f>IF(B2798="NET","",IFERROR(VLOOKUP(AD2798,'2) Order Form'!$W$9:$W$684,1,FALSE),"Ikke med I order form"))</f>
        <v>Ikke med I order form</v>
      </c>
    </row>
    <row r="2799" spans="1:34" x14ac:dyDescent="0.2">
      <c r="A2799">
        <v>845078</v>
      </c>
      <c r="B2799" t="s">
        <v>885</v>
      </c>
      <c r="C2799" t="s">
        <v>4226</v>
      </c>
      <c r="D2799" t="s">
        <v>4362</v>
      </c>
      <c r="E2799" t="s">
        <v>4346</v>
      </c>
      <c r="F2799" t="s">
        <v>7</v>
      </c>
      <c r="G2799" t="s">
        <v>128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C2799" s="180" t="str">
        <f t="shared" si="146"/>
        <v>845078-SGMFL-M</v>
      </c>
      <c r="AD2799" s="181" t="str">
        <f>IF(B2799="NET","",IF(B2799="","",IFERROR(VLOOKUP(AC2799,EAN!$A:$B,2,FALSE),"MANGLER - MÅ OPPDATERE EAN-FANEN")))</f>
        <v>MANGLER - MÅ OPPDATERE EAN-FANEN</v>
      </c>
      <c r="AE2799" s="180">
        <f t="shared" si="144"/>
        <v>0</v>
      </c>
      <c r="AF2799" s="180">
        <f t="shared" si="145"/>
        <v>0</v>
      </c>
      <c r="AH2799" s="133" t="str">
        <f>IF(B2799="NET","",IFERROR(VLOOKUP(AD2799,'2) Order Form'!$W$9:$W$684,1,FALSE),"Ikke med I order form"))</f>
        <v>Ikke med I order form</v>
      </c>
    </row>
    <row r="2800" spans="1:34" x14ac:dyDescent="0.2">
      <c r="A2800">
        <v>845078</v>
      </c>
      <c r="B2800" t="s">
        <v>885</v>
      </c>
      <c r="C2800" t="s">
        <v>4226</v>
      </c>
      <c r="D2800" t="s">
        <v>4363</v>
      </c>
      <c r="E2800" t="s">
        <v>4346</v>
      </c>
      <c r="F2800" t="s">
        <v>67</v>
      </c>
      <c r="G2800" t="s">
        <v>128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C2800" s="180" t="str">
        <f t="shared" si="146"/>
        <v>845078-SGMFL-L</v>
      </c>
      <c r="AD2800" s="181" t="str">
        <f>IF(B2800="NET","",IF(B2800="","",IFERROR(VLOOKUP(AC2800,EAN!$A:$B,2,FALSE),"MANGLER - MÅ OPPDATERE EAN-FANEN")))</f>
        <v>MANGLER - MÅ OPPDATERE EAN-FANEN</v>
      </c>
      <c r="AE2800" s="180">
        <f t="shared" si="144"/>
        <v>0</v>
      </c>
      <c r="AF2800" s="180">
        <f t="shared" si="145"/>
        <v>0</v>
      </c>
      <c r="AH2800" s="133" t="str">
        <f>IF(B2800="NET","",IFERROR(VLOOKUP(AD2800,'2) Order Form'!$W$9:$W$684,1,FALSE),"Ikke med I order form"))</f>
        <v>Ikke med I order form</v>
      </c>
    </row>
    <row r="2801" spans="1:34" x14ac:dyDescent="0.2">
      <c r="A2801" s="155">
        <v>845079</v>
      </c>
      <c r="B2801" t="s">
        <v>292</v>
      </c>
      <c r="H2801" s="155">
        <v>202137</v>
      </c>
      <c r="I2801" s="155">
        <v>202137</v>
      </c>
      <c r="J2801" s="155">
        <v>202137</v>
      </c>
      <c r="K2801" s="155">
        <v>202137</v>
      </c>
      <c r="L2801" s="155">
        <v>202137</v>
      </c>
      <c r="M2801" s="155">
        <v>202137</v>
      </c>
      <c r="N2801" s="155">
        <v>202137</v>
      </c>
      <c r="O2801" s="155">
        <v>202137</v>
      </c>
      <c r="P2801" s="155">
        <v>202137</v>
      </c>
      <c r="Q2801" s="155">
        <v>202137</v>
      </c>
      <c r="R2801" s="155">
        <v>202137</v>
      </c>
      <c r="S2801" s="155">
        <v>202137</v>
      </c>
      <c r="T2801" s="155">
        <v>202137</v>
      </c>
      <c r="U2801" s="155">
        <v>202137</v>
      </c>
      <c r="V2801" s="155">
        <v>202137</v>
      </c>
      <c r="W2801" s="155">
        <v>202137</v>
      </c>
      <c r="X2801" s="155">
        <v>202137</v>
      </c>
      <c r="Y2801" s="155">
        <v>202137</v>
      </c>
      <c r="Z2801" s="155">
        <v>202137</v>
      </c>
      <c r="AA2801" s="155">
        <v>202137</v>
      </c>
      <c r="AC2801" s="180" t="str">
        <f t="shared" si="146"/>
        <v>845079-</v>
      </c>
      <c r="AD2801" s="181" t="str">
        <f>IF(B2801="NET","",IF(B2801="","",IFERROR(VLOOKUP(AC2801,EAN!$A:$B,2,FALSE),"MANGLER - MÅ OPPDATERE EAN-FANEN")))</f>
        <v/>
      </c>
      <c r="AE2801" s="180">
        <f t="shared" si="144"/>
        <v>202137</v>
      </c>
      <c r="AF2801" s="180">
        <f t="shared" si="145"/>
        <v>202137</v>
      </c>
      <c r="AH2801" s="133" t="str">
        <f>IF(B2801="NET","",IFERROR(VLOOKUP(AD2801,'2) Order Form'!$W$9:$W$684,1,FALSE),"Ikke med I order form"))</f>
        <v/>
      </c>
    </row>
    <row r="2802" spans="1:34" x14ac:dyDescent="0.2">
      <c r="A2802">
        <v>845079</v>
      </c>
      <c r="B2802" t="s">
        <v>4491</v>
      </c>
      <c r="C2802" t="s">
        <v>4226</v>
      </c>
      <c r="D2802" t="s">
        <v>4239</v>
      </c>
      <c r="E2802" t="s">
        <v>4240</v>
      </c>
      <c r="F2802" t="s">
        <v>7</v>
      </c>
      <c r="G2802" t="s">
        <v>128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C2802" s="180" t="str">
        <f t="shared" si="146"/>
        <v>845079-BUORE-M</v>
      </c>
      <c r="AD2802" s="181" t="str">
        <f>IF(B2802="NET","",IF(B2802="","",IFERROR(VLOOKUP(AC2802,EAN!$A:$B,2,FALSE),"MANGLER - MÅ OPPDATERE EAN-FANEN")))</f>
        <v>MANGLER - MÅ OPPDATERE EAN-FANEN</v>
      </c>
      <c r="AE2802" s="180">
        <f t="shared" si="144"/>
        <v>0</v>
      </c>
      <c r="AF2802" s="180">
        <f t="shared" si="145"/>
        <v>0</v>
      </c>
      <c r="AH2802" s="133" t="str">
        <f>IF(B2802="NET","",IFERROR(VLOOKUP(AD2802,'2) Order Form'!$W$9:$W$684,1,FALSE),"Ikke med I order form"))</f>
        <v>Ikke med I order form</v>
      </c>
    </row>
    <row r="2803" spans="1:34" x14ac:dyDescent="0.2">
      <c r="A2803">
        <v>845079</v>
      </c>
      <c r="B2803" t="s">
        <v>4491</v>
      </c>
      <c r="C2803" t="s">
        <v>4226</v>
      </c>
      <c r="D2803" t="s">
        <v>4241</v>
      </c>
      <c r="E2803" t="s">
        <v>4240</v>
      </c>
      <c r="F2803" t="s">
        <v>67</v>
      </c>
      <c r="G2803" t="s">
        <v>128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C2803" s="180" t="str">
        <f t="shared" si="146"/>
        <v>845079-BUORE-L</v>
      </c>
      <c r="AD2803" s="181" t="str">
        <f>IF(B2803="NET","",IF(B2803="","",IFERROR(VLOOKUP(AC2803,EAN!$A:$B,2,FALSE),"MANGLER - MÅ OPPDATERE EAN-FANEN")))</f>
        <v>MANGLER - MÅ OPPDATERE EAN-FANEN</v>
      </c>
      <c r="AE2803" s="180">
        <f t="shared" si="144"/>
        <v>0</v>
      </c>
      <c r="AF2803" s="180">
        <f t="shared" si="145"/>
        <v>0</v>
      </c>
      <c r="AH2803" s="133" t="str">
        <f>IF(B2803="NET","",IFERROR(VLOOKUP(AD2803,'2) Order Form'!$W$9:$W$684,1,FALSE),"Ikke med I order form"))</f>
        <v>Ikke med I order form</v>
      </c>
    </row>
    <row r="2804" spans="1:34" x14ac:dyDescent="0.2">
      <c r="A2804">
        <v>845079</v>
      </c>
      <c r="B2804" t="s">
        <v>4491</v>
      </c>
      <c r="C2804" t="s">
        <v>4226</v>
      </c>
      <c r="D2804" t="s">
        <v>874</v>
      </c>
      <c r="E2804" t="s">
        <v>549</v>
      </c>
      <c r="F2804" t="s">
        <v>7</v>
      </c>
      <c r="G2804" t="s">
        <v>401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C2804" s="180" t="str">
        <f t="shared" si="146"/>
        <v>845079-MBKCE-M</v>
      </c>
      <c r="AD2804" s="181">
        <f>IF(B2804="NET","",IF(B2804="","",IFERROR(VLOOKUP(AC2804,EAN!$A:$B,2,FALSE),"MANGLER - MÅ OPPDATERE EAN-FANEN")))</f>
        <v>7048652490346</v>
      </c>
      <c r="AE2804" s="180">
        <f t="shared" si="144"/>
        <v>0</v>
      </c>
      <c r="AF2804" s="180">
        <f t="shared" si="145"/>
        <v>0</v>
      </c>
      <c r="AH2804" s="133" t="str">
        <f>IF(B2804="NET","",IFERROR(VLOOKUP(AD2804,'2) Order Form'!$W$9:$W$684,1,FALSE),"Ikke med I order form"))</f>
        <v>Ikke med I order form</v>
      </c>
    </row>
    <row r="2805" spans="1:34" x14ac:dyDescent="0.2">
      <c r="A2805">
        <v>845079</v>
      </c>
      <c r="B2805" t="s">
        <v>4491</v>
      </c>
      <c r="C2805" t="s">
        <v>4226</v>
      </c>
      <c r="D2805" t="s">
        <v>875</v>
      </c>
      <c r="E2805" t="s">
        <v>549</v>
      </c>
      <c r="F2805" t="s">
        <v>67</v>
      </c>
      <c r="G2805" t="s">
        <v>401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C2805" s="180" t="str">
        <f t="shared" si="146"/>
        <v>845079-MBKCE-L</v>
      </c>
      <c r="AD2805" s="181">
        <f>IF(B2805="NET","",IF(B2805="","",IFERROR(VLOOKUP(AC2805,EAN!$A:$B,2,FALSE),"MANGLER - MÅ OPPDATERE EAN-FANEN")))</f>
        <v>7048652490339</v>
      </c>
      <c r="AE2805" s="180">
        <f t="shared" si="144"/>
        <v>0</v>
      </c>
      <c r="AF2805" s="180">
        <f t="shared" si="145"/>
        <v>0</v>
      </c>
      <c r="AH2805" s="133" t="str">
        <f>IF(B2805="NET","",IFERROR(VLOOKUP(AD2805,'2) Order Form'!$W$9:$W$684,1,FALSE),"Ikke med I order form"))</f>
        <v>Ikke med I order form</v>
      </c>
    </row>
    <row r="2806" spans="1:34" x14ac:dyDescent="0.2">
      <c r="A2806">
        <v>845079</v>
      </c>
      <c r="B2806" t="s">
        <v>4491</v>
      </c>
      <c r="C2806" t="s">
        <v>4226</v>
      </c>
      <c r="D2806" t="s">
        <v>604</v>
      </c>
      <c r="E2806" t="s">
        <v>89</v>
      </c>
      <c r="F2806" t="s">
        <v>7</v>
      </c>
      <c r="G2806" t="s">
        <v>128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C2806" s="180" t="str">
        <f t="shared" si="146"/>
        <v>845079-MBLCK-M</v>
      </c>
      <c r="AD2806" s="181" t="str">
        <f>IF(B2806="NET","",IF(B2806="","",IFERROR(VLOOKUP(AC2806,EAN!$A:$B,2,FALSE),"MANGLER - MÅ OPPDATERE EAN-FANEN")))</f>
        <v>MANGLER - MÅ OPPDATERE EAN-FANEN</v>
      </c>
      <c r="AE2806" s="180">
        <f t="shared" si="144"/>
        <v>0</v>
      </c>
      <c r="AF2806" s="180">
        <f t="shared" si="145"/>
        <v>0</v>
      </c>
      <c r="AH2806" s="133" t="str">
        <f>IF(B2806="NET","",IFERROR(VLOOKUP(AD2806,'2) Order Form'!$W$9:$W$684,1,FALSE),"Ikke med I order form"))</f>
        <v>Ikke med I order form</v>
      </c>
    </row>
    <row r="2807" spans="1:34" x14ac:dyDescent="0.2">
      <c r="A2807">
        <v>845079</v>
      </c>
      <c r="B2807" t="s">
        <v>4491</v>
      </c>
      <c r="C2807" t="s">
        <v>4226</v>
      </c>
      <c r="D2807" t="s">
        <v>605</v>
      </c>
      <c r="E2807" t="s">
        <v>89</v>
      </c>
      <c r="F2807" t="s">
        <v>67</v>
      </c>
      <c r="G2807" t="s">
        <v>128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C2807" s="180" t="str">
        <f t="shared" si="146"/>
        <v>845079-MBLCK-L</v>
      </c>
      <c r="AD2807" s="181" t="str">
        <f>IF(B2807="NET","",IF(B2807="","",IFERROR(VLOOKUP(AC2807,EAN!$A:$B,2,FALSE),"MANGLER - MÅ OPPDATERE EAN-FANEN")))</f>
        <v>MANGLER - MÅ OPPDATERE EAN-FANEN</v>
      </c>
      <c r="AE2807" s="180">
        <f t="shared" si="144"/>
        <v>0</v>
      </c>
      <c r="AF2807" s="180">
        <f t="shared" si="145"/>
        <v>0</v>
      </c>
      <c r="AH2807" s="133" t="str">
        <f>IF(B2807="NET","",IFERROR(VLOOKUP(AD2807,'2) Order Form'!$W$9:$W$684,1,FALSE),"Ikke med I order form"))</f>
        <v>Ikke med I order form</v>
      </c>
    </row>
    <row r="2808" spans="1:34" x14ac:dyDescent="0.2">
      <c r="A2808">
        <v>845079</v>
      </c>
      <c r="B2808" t="s">
        <v>4491</v>
      </c>
      <c r="C2808" t="s">
        <v>4226</v>
      </c>
      <c r="D2808" t="s">
        <v>606</v>
      </c>
      <c r="E2808" t="s">
        <v>552</v>
      </c>
      <c r="F2808" t="s">
        <v>7</v>
      </c>
      <c r="G2808" t="s">
        <v>128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C2808" s="180" t="str">
        <f t="shared" si="146"/>
        <v>845079-MCDGY-M</v>
      </c>
      <c r="AD2808" s="181" t="str">
        <f>IF(B2808="NET","",IF(B2808="","",IFERROR(VLOOKUP(AC2808,EAN!$A:$B,2,FALSE),"MANGLER - MÅ OPPDATERE EAN-FANEN")))</f>
        <v>MANGLER - MÅ OPPDATERE EAN-FANEN</v>
      </c>
      <c r="AE2808" s="180">
        <f t="shared" si="144"/>
        <v>0</v>
      </c>
      <c r="AF2808" s="180">
        <f t="shared" si="145"/>
        <v>0</v>
      </c>
      <c r="AH2808" s="133" t="str">
        <f>IF(B2808="NET","",IFERROR(VLOOKUP(AD2808,'2) Order Form'!$W$9:$W$684,1,FALSE),"Ikke med I order form"))</f>
        <v>Ikke med I order form</v>
      </c>
    </row>
    <row r="2809" spans="1:34" x14ac:dyDescent="0.2">
      <c r="A2809">
        <v>845079</v>
      </c>
      <c r="B2809" t="s">
        <v>4491</v>
      </c>
      <c r="C2809" t="s">
        <v>4226</v>
      </c>
      <c r="D2809" t="s">
        <v>607</v>
      </c>
      <c r="E2809" t="s">
        <v>552</v>
      </c>
      <c r="F2809" t="s">
        <v>67</v>
      </c>
      <c r="G2809" t="s">
        <v>128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C2809" s="180" t="str">
        <f t="shared" si="146"/>
        <v>845079-MCDGY-L</v>
      </c>
      <c r="AD2809" s="181" t="str">
        <f>IF(B2809="NET","",IF(B2809="","",IFERROR(VLOOKUP(AC2809,EAN!$A:$B,2,FALSE),"MANGLER - MÅ OPPDATERE EAN-FANEN")))</f>
        <v>MANGLER - MÅ OPPDATERE EAN-FANEN</v>
      </c>
      <c r="AE2809" s="180">
        <f t="shared" si="144"/>
        <v>0</v>
      </c>
      <c r="AF2809" s="180">
        <f t="shared" si="145"/>
        <v>0</v>
      </c>
      <c r="AH2809" s="133" t="str">
        <f>IF(B2809="NET","",IFERROR(VLOOKUP(AD2809,'2) Order Form'!$W$9:$W$684,1,FALSE),"Ikke med I order form"))</f>
        <v>Ikke med I order form</v>
      </c>
    </row>
    <row r="2810" spans="1:34" x14ac:dyDescent="0.2">
      <c r="A2810">
        <v>845079</v>
      </c>
      <c r="B2810" t="s">
        <v>4491</v>
      </c>
      <c r="C2810" t="s">
        <v>4226</v>
      </c>
      <c r="D2810" t="s">
        <v>865</v>
      </c>
      <c r="E2810" t="s">
        <v>90</v>
      </c>
      <c r="F2810" t="s">
        <v>7</v>
      </c>
      <c r="G2810" t="s">
        <v>401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C2810" s="180" t="str">
        <f t="shared" si="146"/>
        <v>845079-MNAVY-M</v>
      </c>
      <c r="AD2810" s="181">
        <f>IF(B2810="NET","",IF(B2810="","",IFERROR(VLOOKUP(AC2810,EAN!$A:$B,2,FALSE),"MANGLER - MÅ OPPDATERE EAN-FANEN")))</f>
        <v>7048652344311</v>
      </c>
      <c r="AE2810" s="180">
        <f t="shared" si="144"/>
        <v>0</v>
      </c>
      <c r="AF2810" s="180">
        <f t="shared" si="145"/>
        <v>0</v>
      </c>
      <c r="AH2810" s="133" t="str">
        <f>IF(B2810="NET","",IFERROR(VLOOKUP(AD2810,'2) Order Form'!$W$9:$W$684,1,FALSE),"Ikke med I order form"))</f>
        <v>Ikke med I order form</v>
      </c>
    </row>
    <row r="2811" spans="1:34" x14ac:dyDescent="0.2">
      <c r="A2811">
        <v>845079</v>
      </c>
      <c r="B2811" t="s">
        <v>4491</v>
      </c>
      <c r="C2811" t="s">
        <v>4226</v>
      </c>
      <c r="D2811" t="s">
        <v>866</v>
      </c>
      <c r="E2811" t="s">
        <v>90</v>
      </c>
      <c r="F2811" t="s">
        <v>67</v>
      </c>
      <c r="G2811" t="s">
        <v>401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C2811" s="180" t="str">
        <f t="shared" si="146"/>
        <v>845079-MNAVY-L</v>
      </c>
      <c r="AD2811" s="181">
        <f>IF(B2811="NET","",IF(B2811="","",IFERROR(VLOOKUP(AC2811,EAN!$A:$B,2,FALSE),"MANGLER - MÅ OPPDATERE EAN-FANEN")))</f>
        <v>7048652344304</v>
      </c>
      <c r="AE2811" s="180">
        <f t="shared" si="144"/>
        <v>0</v>
      </c>
      <c r="AF2811" s="180">
        <f t="shared" si="145"/>
        <v>0</v>
      </c>
      <c r="AH2811" s="133" t="str">
        <f>IF(B2811="NET","",IFERROR(VLOOKUP(AD2811,'2) Order Form'!$W$9:$W$684,1,FALSE),"Ikke med I order form"))</f>
        <v>Ikke med I order form</v>
      </c>
    </row>
    <row r="2812" spans="1:34" x14ac:dyDescent="0.2">
      <c r="A2812">
        <v>845079</v>
      </c>
      <c r="B2812" t="s">
        <v>4491</v>
      </c>
      <c r="C2812" t="s">
        <v>4226</v>
      </c>
      <c r="D2812" t="s">
        <v>619</v>
      </c>
      <c r="E2812" t="s">
        <v>417</v>
      </c>
      <c r="F2812" t="s">
        <v>7</v>
      </c>
      <c r="G2812" t="s">
        <v>401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C2812" s="180" t="str">
        <f t="shared" si="146"/>
        <v>845079-MNGRY-M</v>
      </c>
      <c r="AD2812" s="181">
        <f>IF(B2812="NET","",IF(B2812="","",IFERROR(VLOOKUP(AC2812,EAN!$A:$B,2,FALSE),"MANGLER - MÅ OPPDATERE EAN-FANEN")))</f>
        <v>7048652660749</v>
      </c>
      <c r="AE2812" s="180">
        <f t="shared" si="144"/>
        <v>0</v>
      </c>
      <c r="AF2812" s="180">
        <f t="shared" si="145"/>
        <v>0</v>
      </c>
      <c r="AH2812" s="133" t="str">
        <f>IF(B2812="NET","",IFERROR(VLOOKUP(AD2812,'2) Order Form'!$W$9:$W$684,1,FALSE),"Ikke med I order form"))</f>
        <v>Ikke med I order form</v>
      </c>
    </row>
    <row r="2813" spans="1:34" x14ac:dyDescent="0.2">
      <c r="A2813">
        <v>845079</v>
      </c>
      <c r="B2813" t="s">
        <v>4491</v>
      </c>
      <c r="C2813" t="s">
        <v>4226</v>
      </c>
      <c r="D2813" t="s">
        <v>620</v>
      </c>
      <c r="E2813" t="s">
        <v>417</v>
      </c>
      <c r="F2813" t="s">
        <v>67</v>
      </c>
      <c r="G2813" t="s">
        <v>401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C2813" s="180" t="str">
        <f t="shared" si="146"/>
        <v>845079-MNGRY-L</v>
      </c>
      <c r="AD2813" s="181">
        <f>IF(B2813="NET","",IF(B2813="","",IFERROR(VLOOKUP(AC2813,EAN!$A:$B,2,FALSE),"MANGLER - MÅ OPPDATERE EAN-FANEN")))</f>
        <v>7048652660732</v>
      </c>
      <c r="AE2813" s="180">
        <f t="shared" si="144"/>
        <v>0</v>
      </c>
      <c r="AF2813" s="180">
        <f t="shared" si="145"/>
        <v>0</v>
      </c>
      <c r="AH2813" s="133" t="str">
        <f>IF(B2813="NET","",IFERROR(VLOOKUP(AD2813,'2) Order Form'!$W$9:$W$684,1,FALSE),"Ikke med I order form"))</f>
        <v>Ikke med I order form</v>
      </c>
    </row>
    <row r="2814" spans="1:34" x14ac:dyDescent="0.2">
      <c r="A2814">
        <v>845079</v>
      </c>
      <c r="B2814" t="s">
        <v>4491</v>
      </c>
      <c r="C2814" t="s">
        <v>4226</v>
      </c>
      <c r="D2814" t="s">
        <v>871</v>
      </c>
      <c r="E2814" t="s">
        <v>91</v>
      </c>
      <c r="F2814" t="s">
        <v>7</v>
      </c>
      <c r="G2814" t="s">
        <v>401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C2814" s="180" t="str">
        <f t="shared" si="146"/>
        <v>845079-MWHTE-M</v>
      </c>
      <c r="AD2814" s="181">
        <f>IF(B2814="NET","",IF(B2814="","",IFERROR(VLOOKUP(AC2814,EAN!$A:$B,2,FALSE),"MANGLER - MÅ OPPDATERE EAN-FANEN")))</f>
        <v>7048652274120</v>
      </c>
      <c r="AE2814" s="180">
        <f t="shared" si="144"/>
        <v>0</v>
      </c>
      <c r="AF2814" s="180">
        <f t="shared" si="145"/>
        <v>0</v>
      </c>
      <c r="AH2814" s="133" t="str">
        <f>IF(B2814="NET","",IFERROR(VLOOKUP(AD2814,'2) Order Form'!$W$9:$W$684,1,FALSE),"Ikke med I order form"))</f>
        <v>Ikke med I order form</v>
      </c>
    </row>
    <row r="2815" spans="1:34" x14ac:dyDescent="0.2">
      <c r="A2815">
        <v>845079</v>
      </c>
      <c r="B2815" t="s">
        <v>4491</v>
      </c>
      <c r="C2815" t="s">
        <v>4226</v>
      </c>
      <c r="D2815" t="s">
        <v>872</v>
      </c>
      <c r="E2815" t="s">
        <v>91</v>
      </c>
      <c r="F2815" t="s">
        <v>67</v>
      </c>
      <c r="G2815" t="s">
        <v>401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C2815" s="180" t="str">
        <f t="shared" si="146"/>
        <v>845079-MWHTE-L</v>
      </c>
      <c r="AD2815" s="181">
        <f>IF(B2815="NET","",IF(B2815="","",IFERROR(VLOOKUP(AC2815,EAN!$A:$B,2,FALSE),"MANGLER - MÅ OPPDATERE EAN-FANEN")))</f>
        <v>7048652274113</v>
      </c>
      <c r="AE2815" s="180">
        <f t="shared" si="144"/>
        <v>0</v>
      </c>
      <c r="AF2815" s="180">
        <f t="shared" si="145"/>
        <v>0</v>
      </c>
      <c r="AH2815" s="133" t="str">
        <f>IF(B2815="NET","",IFERROR(VLOOKUP(AD2815,'2) Order Form'!$W$9:$W$684,1,FALSE),"Ikke med I order form"))</f>
        <v>Ikke med I order form</v>
      </c>
    </row>
    <row r="2816" spans="1:34" x14ac:dyDescent="0.2">
      <c r="A2816">
        <v>845079</v>
      </c>
      <c r="B2816" t="s">
        <v>4491</v>
      </c>
      <c r="C2816" t="s">
        <v>4226</v>
      </c>
      <c r="D2816" t="s">
        <v>4362</v>
      </c>
      <c r="E2816" t="s">
        <v>4346</v>
      </c>
      <c r="F2816" t="s">
        <v>7</v>
      </c>
      <c r="G2816" t="s">
        <v>128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C2816" s="180" t="str">
        <f t="shared" si="146"/>
        <v>845079-SGMFL-M</v>
      </c>
      <c r="AD2816" s="181" t="str">
        <f>IF(B2816="NET","",IF(B2816="","",IFERROR(VLOOKUP(AC2816,EAN!$A:$B,2,FALSE),"MANGLER - MÅ OPPDATERE EAN-FANEN")))</f>
        <v>MANGLER - MÅ OPPDATERE EAN-FANEN</v>
      </c>
      <c r="AE2816" s="180">
        <f t="shared" si="144"/>
        <v>0</v>
      </c>
      <c r="AF2816" s="180">
        <f t="shared" si="145"/>
        <v>0</v>
      </c>
      <c r="AH2816" s="133" t="str">
        <f>IF(B2816="NET","",IFERROR(VLOOKUP(AD2816,'2) Order Form'!$W$9:$W$684,1,FALSE),"Ikke med I order form"))</f>
        <v>Ikke med I order form</v>
      </c>
    </row>
    <row r="2817" spans="1:34" x14ac:dyDescent="0.2">
      <c r="A2817">
        <v>845079</v>
      </c>
      <c r="B2817" t="s">
        <v>4491</v>
      </c>
      <c r="C2817" t="s">
        <v>4226</v>
      </c>
      <c r="D2817" t="s">
        <v>4363</v>
      </c>
      <c r="E2817" t="s">
        <v>4346</v>
      </c>
      <c r="F2817" t="s">
        <v>67</v>
      </c>
      <c r="G2817" t="s">
        <v>128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C2817" s="180" t="str">
        <f t="shared" si="146"/>
        <v>845079-SGMFL-L</v>
      </c>
      <c r="AD2817" s="181" t="str">
        <f>IF(B2817="NET","",IF(B2817="","",IFERROR(VLOOKUP(AC2817,EAN!$A:$B,2,FALSE),"MANGLER - MÅ OPPDATERE EAN-FANEN")))</f>
        <v>MANGLER - MÅ OPPDATERE EAN-FANEN</v>
      </c>
      <c r="AE2817" s="180">
        <f t="shared" si="144"/>
        <v>0</v>
      </c>
      <c r="AF2817" s="180">
        <f t="shared" si="145"/>
        <v>0</v>
      </c>
      <c r="AH2817" s="133" t="str">
        <f>IF(B2817="NET","",IFERROR(VLOOKUP(AD2817,'2) Order Form'!$W$9:$W$684,1,FALSE),"Ikke med I order form"))</f>
        <v>Ikke med I order form</v>
      </c>
    </row>
    <row r="2818" spans="1:34" x14ac:dyDescent="0.2">
      <c r="A2818" s="155">
        <v>845080</v>
      </c>
      <c r="B2818" t="s">
        <v>292</v>
      </c>
      <c r="H2818" s="155">
        <v>202137</v>
      </c>
      <c r="I2818" s="155">
        <v>202137</v>
      </c>
      <c r="J2818" s="155">
        <v>202137</v>
      </c>
      <c r="K2818" s="155">
        <v>202137</v>
      </c>
      <c r="L2818" s="155">
        <v>202137</v>
      </c>
      <c r="M2818" s="155">
        <v>202137</v>
      </c>
      <c r="N2818" s="155">
        <v>202137</v>
      </c>
      <c r="O2818" s="155">
        <v>202137</v>
      </c>
      <c r="P2818" s="155">
        <v>202137</v>
      </c>
      <c r="Q2818" s="155">
        <v>202137</v>
      </c>
      <c r="R2818" s="155">
        <v>202137</v>
      </c>
      <c r="S2818" s="155">
        <v>202137</v>
      </c>
      <c r="T2818" s="155">
        <v>202137</v>
      </c>
      <c r="U2818" s="155">
        <v>202137</v>
      </c>
      <c r="V2818" s="155">
        <v>202137</v>
      </c>
      <c r="W2818" s="155">
        <v>202137</v>
      </c>
      <c r="X2818" s="155">
        <v>202137</v>
      </c>
      <c r="Y2818" s="155">
        <v>202137</v>
      </c>
      <c r="Z2818" s="155">
        <v>202137</v>
      </c>
      <c r="AA2818" s="155">
        <v>202137</v>
      </c>
      <c r="AC2818" s="180" t="str">
        <f t="shared" si="146"/>
        <v>845080-</v>
      </c>
      <c r="AD2818" s="181" t="str">
        <f>IF(B2818="NET","",IF(B2818="","",IFERROR(VLOOKUP(AC2818,EAN!$A:$B,2,FALSE),"MANGLER - MÅ OPPDATERE EAN-FANEN")))</f>
        <v/>
      </c>
      <c r="AE2818" s="180">
        <f t="shared" si="144"/>
        <v>202137</v>
      </c>
      <c r="AF2818" s="180">
        <f t="shared" si="145"/>
        <v>202137</v>
      </c>
      <c r="AH2818" s="133" t="str">
        <f>IF(B2818="NET","",IFERROR(VLOOKUP(AD2818,'2) Order Form'!$W$9:$W$684,1,FALSE),"Ikke med I order form"))</f>
        <v/>
      </c>
    </row>
    <row r="2819" spans="1:34" x14ac:dyDescent="0.2">
      <c r="A2819">
        <v>845080</v>
      </c>
      <c r="B2819" t="s">
        <v>887</v>
      </c>
      <c r="C2819" t="s">
        <v>4226</v>
      </c>
      <c r="D2819" t="s">
        <v>604</v>
      </c>
      <c r="E2819" t="s">
        <v>89</v>
      </c>
      <c r="F2819" t="s">
        <v>7</v>
      </c>
      <c r="G2819" t="s">
        <v>401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C2819" s="180" t="str">
        <f t="shared" si="146"/>
        <v>845080-MBLCK-M</v>
      </c>
      <c r="AD2819" s="181">
        <f>IF(B2819="NET","",IF(B2819="","",IFERROR(VLOOKUP(AC2819,EAN!$A:$B,2,FALSE),"MANGLER - MÅ OPPDATERE EAN-FANEN")))</f>
        <v>7048652274144</v>
      </c>
      <c r="AE2819" s="180">
        <f t="shared" si="144"/>
        <v>0</v>
      </c>
      <c r="AF2819" s="180">
        <f t="shared" si="145"/>
        <v>0</v>
      </c>
      <c r="AH2819" s="133" t="str">
        <f>IF(B2819="NET","",IFERROR(VLOOKUP(AD2819,'2) Order Form'!$W$9:$W$684,1,FALSE),"Ikke med I order form"))</f>
        <v>Ikke med I order form</v>
      </c>
    </row>
    <row r="2820" spans="1:34" x14ac:dyDescent="0.2">
      <c r="A2820">
        <v>845080</v>
      </c>
      <c r="B2820" t="s">
        <v>887</v>
      </c>
      <c r="C2820" t="s">
        <v>4226</v>
      </c>
      <c r="D2820" t="s">
        <v>605</v>
      </c>
      <c r="E2820" t="s">
        <v>89</v>
      </c>
      <c r="F2820" t="s">
        <v>67</v>
      </c>
      <c r="G2820" t="s">
        <v>401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C2820" s="180" t="str">
        <f t="shared" si="146"/>
        <v>845080-MBLCK-L</v>
      </c>
      <c r="AD2820" s="181">
        <f>IF(B2820="NET","",IF(B2820="","",IFERROR(VLOOKUP(AC2820,EAN!$A:$B,2,FALSE),"MANGLER - MÅ OPPDATERE EAN-FANEN")))</f>
        <v>7048652274137</v>
      </c>
      <c r="AE2820" s="180">
        <f t="shared" si="144"/>
        <v>0</v>
      </c>
      <c r="AF2820" s="180">
        <f t="shared" si="145"/>
        <v>0</v>
      </c>
      <c r="AH2820" s="133" t="str">
        <f>IF(B2820="NET","",IFERROR(VLOOKUP(AD2820,'2) Order Form'!$W$9:$W$684,1,FALSE),"Ikke med I order form"))</f>
        <v>Ikke med I order form</v>
      </c>
    </row>
    <row r="2821" spans="1:34" x14ac:dyDescent="0.2">
      <c r="A2821">
        <v>845080</v>
      </c>
      <c r="B2821" t="s">
        <v>887</v>
      </c>
      <c r="C2821" t="s">
        <v>4226</v>
      </c>
      <c r="D2821" t="s">
        <v>871</v>
      </c>
      <c r="E2821" t="s">
        <v>91</v>
      </c>
      <c r="F2821" t="s">
        <v>7</v>
      </c>
      <c r="G2821" t="s">
        <v>401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C2821" s="180" t="str">
        <f t="shared" si="146"/>
        <v>845080-MWHTE-M</v>
      </c>
      <c r="AD2821" s="181">
        <f>IF(B2821="NET","",IF(B2821="","",IFERROR(VLOOKUP(AC2821,EAN!$A:$B,2,FALSE),"MANGLER - MÅ OPPDATERE EAN-FANEN")))</f>
        <v>7048652274205</v>
      </c>
      <c r="AE2821" s="180">
        <f t="shared" si="144"/>
        <v>0</v>
      </c>
      <c r="AF2821" s="180">
        <f t="shared" si="145"/>
        <v>0</v>
      </c>
      <c r="AH2821" s="133" t="str">
        <f>IF(B2821="NET","",IFERROR(VLOOKUP(AD2821,'2) Order Form'!$W$9:$W$684,1,FALSE),"Ikke med I order form"))</f>
        <v>Ikke med I order form</v>
      </c>
    </row>
    <row r="2822" spans="1:34" x14ac:dyDescent="0.2">
      <c r="A2822">
        <v>845080</v>
      </c>
      <c r="B2822" t="s">
        <v>887</v>
      </c>
      <c r="C2822" t="s">
        <v>4226</v>
      </c>
      <c r="D2822" t="s">
        <v>872</v>
      </c>
      <c r="E2822" t="s">
        <v>91</v>
      </c>
      <c r="F2822" t="s">
        <v>67</v>
      </c>
      <c r="G2822" t="s">
        <v>401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C2822" s="180" t="str">
        <f t="shared" si="146"/>
        <v>845080-MWHTE-L</v>
      </c>
      <c r="AD2822" s="181">
        <f>IF(B2822="NET","",IF(B2822="","",IFERROR(VLOOKUP(AC2822,EAN!$A:$B,2,FALSE),"MANGLER - MÅ OPPDATERE EAN-FANEN")))</f>
        <v>7048652274199</v>
      </c>
      <c r="AE2822" s="180">
        <f t="shared" ref="AE2822:AE2885" si="147">H2822</f>
        <v>0</v>
      </c>
      <c r="AF2822" s="180">
        <f t="shared" ref="AF2822:AF2885" si="148">AA2822</f>
        <v>0</v>
      </c>
      <c r="AH2822" s="133" t="str">
        <f>IF(B2822="NET","",IFERROR(VLOOKUP(AD2822,'2) Order Form'!$W$9:$W$684,1,FALSE),"Ikke med I order form"))</f>
        <v>Ikke med I order form</v>
      </c>
    </row>
    <row r="2823" spans="1:34" x14ac:dyDescent="0.2">
      <c r="A2823" s="155">
        <v>845081</v>
      </c>
      <c r="B2823" t="s">
        <v>292</v>
      </c>
      <c r="H2823" s="155">
        <v>202137</v>
      </c>
      <c r="I2823" s="155">
        <v>202137</v>
      </c>
      <c r="J2823" s="155">
        <v>202137</v>
      </c>
      <c r="K2823" s="155">
        <v>202137</v>
      </c>
      <c r="L2823" s="155">
        <v>202137</v>
      </c>
      <c r="M2823" s="155">
        <v>202137</v>
      </c>
      <c r="N2823" s="155">
        <v>202137</v>
      </c>
      <c r="O2823" s="155">
        <v>202137</v>
      </c>
      <c r="P2823" s="155">
        <v>202137</v>
      </c>
      <c r="Q2823" s="155">
        <v>202137</v>
      </c>
      <c r="R2823" s="155">
        <v>202137</v>
      </c>
      <c r="S2823" s="155">
        <v>202137</v>
      </c>
      <c r="T2823" s="155">
        <v>202137</v>
      </c>
      <c r="U2823" s="155">
        <v>202137</v>
      </c>
      <c r="V2823" s="155">
        <v>202137</v>
      </c>
      <c r="W2823" s="155">
        <v>202137</v>
      </c>
      <c r="X2823" s="155">
        <v>202137</v>
      </c>
      <c r="Y2823" s="155">
        <v>202137</v>
      </c>
      <c r="Z2823" s="155">
        <v>202137</v>
      </c>
      <c r="AA2823" s="155">
        <v>202137</v>
      </c>
      <c r="AC2823" s="180" t="str">
        <f t="shared" si="146"/>
        <v>845081-</v>
      </c>
      <c r="AD2823" s="181" t="str">
        <f>IF(B2823="NET","",IF(B2823="","",IFERROR(VLOOKUP(AC2823,EAN!$A:$B,2,FALSE),"MANGLER - MÅ OPPDATERE EAN-FANEN")))</f>
        <v/>
      </c>
      <c r="AE2823" s="180">
        <f t="shared" si="147"/>
        <v>202137</v>
      </c>
      <c r="AF2823" s="180">
        <f t="shared" si="148"/>
        <v>202137</v>
      </c>
      <c r="AH2823" s="133" t="str">
        <f>IF(B2823="NET","",IFERROR(VLOOKUP(AD2823,'2) Order Form'!$W$9:$W$684,1,FALSE),"Ikke med I order form"))</f>
        <v/>
      </c>
    </row>
    <row r="2824" spans="1:34" x14ac:dyDescent="0.2">
      <c r="A2824">
        <v>845081</v>
      </c>
      <c r="B2824" t="s">
        <v>888</v>
      </c>
      <c r="C2824" t="s">
        <v>4226</v>
      </c>
      <c r="D2824" t="s">
        <v>4364</v>
      </c>
      <c r="E2824" t="s">
        <v>2650</v>
      </c>
      <c r="F2824" t="s">
        <v>8</v>
      </c>
      <c r="G2824" t="s">
        <v>128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C2824" s="180" t="str">
        <f t="shared" si="146"/>
        <v>845081-BGRRG-S</v>
      </c>
      <c r="AD2824" s="181" t="str">
        <f>IF(B2824="NET","",IF(B2824="","",IFERROR(VLOOKUP(AC2824,EAN!$A:$B,2,FALSE),"MANGLER - MÅ OPPDATERE EAN-FANEN")))</f>
        <v>MANGLER - MÅ OPPDATERE EAN-FANEN</v>
      </c>
      <c r="AE2824" s="180">
        <f t="shared" si="147"/>
        <v>0</v>
      </c>
      <c r="AF2824" s="180">
        <f t="shared" si="148"/>
        <v>0</v>
      </c>
      <c r="AH2824" s="133" t="str">
        <f>IF(B2824="NET","",IFERROR(VLOOKUP(AD2824,'2) Order Form'!$W$9:$W$684,1,FALSE),"Ikke med I order form"))</f>
        <v>Ikke med I order form</v>
      </c>
    </row>
    <row r="2825" spans="1:34" x14ac:dyDescent="0.2">
      <c r="A2825">
        <v>845081</v>
      </c>
      <c r="B2825" t="s">
        <v>888</v>
      </c>
      <c r="C2825" t="s">
        <v>4226</v>
      </c>
      <c r="D2825" t="s">
        <v>4365</v>
      </c>
      <c r="E2825" t="s">
        <v>2650</v>
      </c>
      <c r="F2825" t="s">
        <v>7</v>
      </c>
      <c r="G2825" t="s">
        <v>128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C2825" s="180" t="str">
        <f t="shared" si="146"/>
        <v>845081-BGRRG-M</v>
      </c>
      <c r="AD2825" s="181" t="str">
        <f>IF(B2825="NET","",IF(B2825="","",IFERROR(VLOOKUP(AC2825,EAN!$A:$B,2,FALSE),"MANGLER - MÅ OPPDATERE EAN-FANEN")))</f>
        <v>MANGLER - MÅ OPPDATERE EAN-FANEN</v>
      </c>
      <c r="AE2825" s="180">
        <f t="shared" si="147"/>
        <v>0</v>
      </c>
      <c r="AF2825" s="180">
        <f t="shared" si="148"/>
        <v>0</v>
      </c>
      <c r="AH2825" s="133" t="str">
        <f>IF(B2825="NET","",IFERROR(VLOOKUP(AD2825,'2) Order Form'!$W$9:$W$684,1,FALSE),"Ikke med I order form"))</f>
        <v>Ikke med I order form</v>
      </c>
    </row>
    <row r="2826" spans="1:34" x14ac:dyDescent="0.2">
      <c r="A2826">
        <v>845081</v>
      </c>
      <c r="B2826" t="s">
        <v>888</v>
      </c>
      <c r="C2826" t="s">
        <v>4226</v>
      </c>
      <c r="D2826" t="s">
        <v>4366</v>
      </c>
      <c r="E2826" t="s">
        <v>2650</v>
      </c>
      <c r="F2826" t="s">
        <v>67</v>
      </c>
      <c r="G2826" t="s">
        <v>128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C2826" s="180" t="str">
        <f t="shared" si="146"/>
        <v>845081-BGRRG-L</v>
      </c>
      <c r="AD2826" s="181" t="str">
        <f>IF(B2826="NET","",IF(B2826="","",IFERROR(VLOOKUP(AC2826,EAN!$A:$B,2,FALSE),"MANGLER - MÅ OPPDATERE EAN-FANEN")))</f>
        <v>MANGLER - MÅ OPPDATERE EAN-FANEN</v>
      </c>
      <c r="AE2826" s="180">
        <f t="shared" si="147"/>
        <v>0</v>
      </c>
      <c r="AF2826" s="180">
        <f t="shared" si="148"/>
        <v>0</v>
      </c>
      <c r="AH2826" s="133" t="str">
        <f>IF(B2826="NET","",IFERROR(VLOOKUP(AD2826,'2) Order Form'!$W$9:$W$684,1,FALSE),"Ikke med I order form"))</f>
        <v>Ikke med I order form</v>
      </c>
    </row>
    <row r="2827" spans="1:34" x14ac:dyDescent="0.2">
      <c r="A2827">
        <v>845081</v>
      </c>
      <c r="B2827" t="s">
        <v>888</v>
      </c>
      <c r="C2827" t="s">
        <v>4226</v>
      </c>
      <c r="D2827" t="s">
        <v>4367</v>
      </c>
      <c r="E2827" t="s">
        <v>4235</v>
      </c>
      <c r="F2827" t="s">
        <v>8</v>
      </c>
      <c r="G2827" t="s">
        <v>128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C2827" s="180" t="str">
        <f t="shared" si="146"/>
        <v>845081-BRWHT-S</v>
      </c>
      <c r="AD2827" s="181" t="str">
        <f>IF(B2827="NET","",IF(B2827="","",IFERROR(VLOOKUP(AC2827,EAN!$A:$B,2,FALSE),"MANGLER - MÅ OPPDATERE EAN-FANEN")))</f>
        <v>MANGLER - MÅ OPPDATERE EAN-FANEN</v>
      </c>
      <c r="AE2827" s="180">
        <f t="shared" si="147"/>
        <v>0</v>
      </c>
      <c r="AF2827" s="180">
        <f t="shared" si="148"/>
        <v>0</v>
      </c>
      <c r="AH2827" s="133" t="str">
        <f>IF(B2827="NET","",IFERROR(VLOOKUP(AD2827,'2) Order Form'!$W$9:$W$684,1,FALSE),"Ikke med I order form"))</f>
        <v>Ikke med I order form</v>
      </c>
    </row>
    <row r="2828" spans="1:34" x14ac:dyDescent="0.2">
      <c r="A2828">
        <v>845081</v>
      </c>
      <c r="B2828" t="s">
        <v>888</v>
      </c>
      <c r="C2828" t="s">
        <v>4226</v>
      </c>
      <c r="D2828" t="s">
        <v>4368</v>
      </c>
      <c r="E2828" t="s">
        <v>4235</v>
      </c>
      <c r="F2828" t="s">
        <v>7</v>
      </c>
      <c r="G2828" t="s">
        <v>128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C2828" s="180" t="str">
        <f t="shared" si="146"/>
        <v>845081-BRWHT-M</v>
      </c>
      <c r="AD2828" s="181" t="str">
        <f>IF(B2828="NET","",IF(B2828="","",IFERROR(VLOOKUP(AC2828,EAN!$A:$B,2,FALSE),"MANGLER - MÅ OPPDATERE EAN-FANEN")))</f>
        <v>MANGLER - MÅ OPPDATERE EAN-FANEN</v>
      </c>
      <c r="AE2828" s="180">
        <f t="shared" si="147"/>
        <v>0</v>
      </c>
      <c r="AF2828" s="180">
        <f t="shared" si="148"/>
        <v>0</v>
      </c>
      <c r="AH2828" s="133" t="str">
        <f>IF(B2828="NET","",IFERROR(VLOOKUP(AD2828,'2) Order Form'!$W$9:$W$684,1,FALSE),"Ikke med I order form"))</f>
        <v>Ikke med I order form</v>
      </c>
    </row>
    <row r="2829" spans="1:34" x14ac:dyDescent="0.2">
      <c r="A2829">
        <v>845081</v>
      </c>
      <c r="B2829" t="s">
        <v>888</v>
      </c>
      <c r="C2829" t="s">
        <v>4226</v>
      </c>
      <c r="D2829" t="s">
        <v>4369</v>
      </c>
      <c r="E2829" t="s">
        <v>4235</v>
      </c>
      <c r="F2829" t="s">
        <v>67</v>
      </c>
      <c r="G2829" t="s">
        <v>128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C2829" s="180" t="str">
        <f t="shared" si="146"/>
        <v>845081-BRWHT-L</v>
      </c>
      <c r="AD2829" s="181" t="str">
        <f>IF(B2829="NET","",IF(B2829="","",IFERROR(VLOOKUP(AC2829,EAN!$A:$B,2,FALSE),"MANGLER - MÅ OPPDATERE EAN-FANEN")))</f>
        <v>MANGLER - MÅ OPPDATERE EAN-FANEN</v>
      </c>
      <c r="AE2829" s="180">
        <f t="shared" si="147"/>
        <v>0</v>
      </c>
      <c r="AF2829" s="180">
        <f t="shared" si="148"/>
        <v>0</v>
      </c>
      <c r="AH2829" s="133" t="str">
        <f>IF(B2829="NET","",IFERROR(VLOOKUP(AD2829,'2) Order Form'!$W$9:$W$684,1,FALSE),"Ikke med I order form"))</f>
        <v>Ikke med I order form</v>
      </c>
    </row>
    <row r="2830" spans="1:34" x14ac:dyDescent="0.2">
      <c r="A2830">
        <v>845081</v>
      </c>
      <c r="B2830" t="s">
        <v>888</v>
      </c>
      <c r="C2830" t="s">
        <v>4226</v>
      </c>
      <c r="D2830" t="s">
        <v>4370</v>
      </c>
      <c r="E2830" t="s">
        <v>4240</v>
      </c>
      <c r="F2830" t="s">
        <v>8</v>
      </c>
      <c r="G2830" t="s">
        <v>128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C2830" s="180" t="str">
        <f t="shared" si="146"/>
        <v>845081-BUORE-S</v>
      </c>
      <c r="AD2830" s="181" t="str">
        <f>IF(B2830="NET","",IF(B2830="","",IFERROR(VLOOKUP(AC2830,EAN!$A:$B,2,FALSE),"MANGLER - MÅ OPPDATERE EAN-FANEN")))</f>
        <v>MANGLER - MÅ OPPDATERE EAN-FANEN</v>
      </c>
      <c r="AE2830" s="180">
        <f t="shared" si="147"/>
        <v>0</v>
      </c>
      <c r="AF2830" s="180">
        <f t="shared" si="148"/>
        <v>0</v>
      </c>
      <c r="AH2830" s="133" t="str">
        <f>IF(B2830="NET","",IFERROR(VLOOKUP(AD2830,'2) Order Form'!$W$9:$W$684,1,FALSE),"Ikke med I order form"))</f>
        <v>Ikke med I order form</v>
      </c>
    </row>
    <row r="2831" spans="1:34" x14ac:dyDescent="0.2">
      <c r="A2831">
        <v>845081</v>
      </c>
      <c r="B2831" t="s">
        <v>888</v>
      </c>
      <c r="C2831" t="s">
        <v>4226</v>
      </c>
      <c r="D2831" t="s">
        <v>4239</v>
      </c>
      <c r="E2831" t="s">
        <v>4240</v>
      </c>
      <c r="F2831" t="s">
        <v>7</v>
      </c>
      <c r="G2831" t="s">
        <v>128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C2831" s="180" t="str">
        <f t="shared" si="146"/>
        <v>845081-BUORE-M</v>
      </c>
      <c r="AD2831" s="181" t="str">
        <f>IF(B2831="NET","",IF(B2831="","",IFERROR(VLOOKUP(AC2831,EAN!$A:$B,2,FALSE),"MANGLER - MÅ OPPDATERE EAN-FANEN")))</f>
        <v>MANGLER - MÅ OPPDATERE EAN-FANEN</v>
      </c>
      <c r="AE2831" s="180">
        <f t="shared" si="147"/>
        <v>0</v>
      </c>
      <c r="AF2831" s="180">
        <f t="shared" si="148"/>
        <v>0</v>
      </c>
      <c r="AH2831" s="133" t="str">
        <f>IF(B2831="NET","",IFERROR(VLOOKUP(AD2831,'2) Order Form'!$W$9:$W$684,1,FALSE),"Ikke med I order form"))</f>
        <v>Ikke med I order form</v>
      </c>
    </row>
    <row r="2832" spans="1:34" x14ac:dyDescent="0.2">
      <c r="A2832">
        <v>845081</v>
      </c>
      <c r="B2832" t="s">
        <v>888</v>
      </c>
      <c r="C2832" t="s">
        <v>4226</v>
      </c>
      <c r="D2832" t="s">
        <v>4241</v>
      </c>
      <c r="E2832" t="s">
        <v>4240</v>
      </c>
      <c r="F2832" t="s">
        <v>67</v>
      </c>
      <c r="G2832" t="s">
        <v>128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C2832" s="180" t="str">
        <f t="shared" si="146"/>
        <v>845081-BUORE-L</v>
      </c>
      <c r="AD2832" s="181" t="str">
        <f>IF(B2832="NET","",IF(B2832="","",IFERROR(VLOOKUP(AC2832,EAN!$A:$B,2,FALSE),"MANGLER - MÅ OPPDATERE EAN-FANEN")))</f>
        <v>MANGLER - MÅ OPPDATERE EAN-FANEN</v>
      </c>
      <c r="AE2832" s="180">
        <f t="shared" si="147"/>
        <v>0</v>
      </c>
      <c r="AF2832" s="180">
        <f t="shared" si="148"/>
        <v>0</v>
      </c>
      <c r="AH2832" s="133" t="str">
        <f>IF(B2832="NET","",IFERROR(VLOOKUP(AD2832,'2) Order Form'!$W$9:$W$684,1,FALSE),"Ikke med I order form"))</f>
        <v>Ikke med I order form</v>
      </c>
    </row>
    <row r="2833" spans="1:34" x14ac:dyDescent="0.2">
      <c r="A2833">
        <v>845081</v>
      </c>
      <c r="B2833" t="s">
        <v>888</v>
      </c>
      <c r="C2833" t="s">
        <v>4226</v>
      </c>
      <c r="D2833" t="s">
        <v>889</v>
      </c>
      <c r="E2833" t="s">
        <v>654</v>
      </c>
      <c r="F2833" t="s">
        <v>8</v>
      </c>
      <c r="G2833" t="s">
        <v>401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C2833" s="180" t="str">
        <f t="shared" si="146"/>
        <v>845081-GFGRN-S</v>
      </c>
      <c r="AD2833" s="181">
        <f>IF(B2833="NET","",IF(B2833="","",IFERROR(VLOOKUP(AC2833,EAN!$A:$B,2,FALSE),"MANGLER - MÅ OPPDATERE EAN-FANEN")))</f>
        <v>7048652539939</v>
      </c>
      <c r="AE2833" s="180">
        <f t="shared" si="147"/>
        <v>0</v>
      </c>
      <c r="AF2833" s="180">
        <f t="shared" si="148"/>
        <v>0</v>
      </c>
      <c r="AH2833" s="133" t="str">
        <f>IF(B2833="NET","",IFERROR(VLOOKUP(AD2833,'2) Order Form'!$W$9:$W$684,1,FALSE),"Ikke med I order form"))</f>
        <v>Ikke med I order form</v>
      </c>
    </row>
    <row r="2834" spans="1:34" x14ac:dyDescent="0.2">
      <c r="A2834">
        <v>845081</v>
      </c>
      <c r="B2834" t="s">
        <v>888</v>
      </c>
      <c r="C2834" t="s">
        <v>4226</v>
      </c>
      <c r="D2834" t="s">
        <v>862</v>
      </c>
      <c r="E2834" t="s">
        <v>654</v>
      </c>
      <c r="F2834" t="s">
        <v>7</v>
      </c>
      <c r="G2834" t="s">
        <v>401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C2834" s="180" t="str">
        <f t="shared" si="146"/>
        <v>845081-GFGRN-M</v>
      </c>
      <c r="AD2834" s="181">
        <f>IF(B2834="NET","",IF(B2834="","",IFERROR(VLOOKUP(AC2834,EAN!$A:$B,2,FALSE),"MANGLER - MÅ OPPDATERE EAN-FANEN")))</f>
        <v>7048652539922</v>
      </c>
      <c r="AE2834" s="180">
        <f t="shared" si="147"/>
        <v>0</v>
      </c>
      <c r="AF2834" s="180">
        <f t="shared" si="148"/>
        <v>0</v>
      </c>
      <c r="AH2834" s="133" t="str">
        <f>IF(B2834="NET","",IFERROR(VLOOKUP(AD2834,'2) Order Form'!$W$9:$W$684,1,FALSE),"Ikke med I order form"))</f>
        <v>Ikke med I order form</v>
      </c>
    </row>
    <row r="2835" spans="1:34" x14ac:dyDescent="0.2">
      <c r="A2835">
        <v>845081</v>
      </c>
      <c r="B2835" t="s">
        <v>888</v>
      </c>
      <c r="C2835" t="s">
        <v>4226</v>
      </c>
      <c r="D2835" t="s">
        <v>863</v>
      </c>
      <c r="E2835" t="s">
        <v>654</v>
      </c>
      <c r="F2835" t="s">
        <v>67</v>
      </c>
      <c r="G2835" t="s">
        <v>401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C2835" s="180" t="str">
        <f t="shared" si="146"/>
        <v>845081-GFGRN-L</v>
      </c>
      <c r="AD2835" s="181">
        <f>IF(B2835="NET","",IF(B2835="","",IFERROR(VLOOKUP(AC2835,EAN!$A:$B,2,FALSE),"MANGLER - MÅ OPPDATERE EAN-FANEN")))</f>
        <v>7048652539915</v>
      </c>
      <c r="AE2835" s="180">
        <f t="shared" si="147"/>
        <v>0</v>
      </c>
      <c r="AF2835" s="180">
        <f t="shared" si="148"/>
        <v>0</v>
      </c>
      <c r="AH2835" s="133" t="str">
        <f>IF(B2835="NET","",IFERROR(VLOOKUP(AD2835,'2) Order Form'!$W$9:$W$684,1,FALSE),"Ikke med I order form"))</f>
        <v>Ikke med I order form</v>
      </c>
    </row>
    <row r="2836" spans="1:34" x14ac:dyDescent="0.2">
      <c r="A2836">
        <v>845081</v>
      </c>
      <c r="B2836" t="s">
        <v>888</v>
      </c>
      <c r="C2836" t="s">
        <v>4226</v>
      </c>
      <c r="D2836" t="s">
        <v>890</v>
      </c>
      <c r="E2836" t="s">
        <v>209</v>
      </c>
      <c r="F2836" t="s">
        <v>8</v>
      </c>
      <c r="G2836" t="s">
        <v>401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C2836" s="180" t="str">
        <f t="shared" si="146"/>
        <v>845081-GMBLU-S</v>
      </c>
      <c r="AD2836" s="181">
        <f>IF(B2836="NET","",IF(B2836="","",IFERROR(VLOOKUP(AC2836,EAN!$A:$B,2,FALSE),"MANGLER - MÅ OPPDATERE EAN-FANEN")))</f>
        <v>7048652539960</v>
      </c>
      <c r="AE2836" s="180">
        <f t="shared" si="147"/>
        <v>0</v>
      </c>
      <c r="AF2836" s="180">
        <f t="shared" si="148"/>
        <v>0</v>
      </c>
      <c r="AH2836" s="133" t="str">
        <f>IF(B2836="NET","",IFERROR(VLOOKUP(AD2836,'2) Order Form'!$W$9:$W$684,1,FALSE),"Ikke med I order form"))</f>
        <v>Ikke med I order form</v>
      </c>
    </row>
    <row r="2837" spans="1:34" x14ac:dyDescent="0.2">
      <c r="A2837">
        <v>845081</v>
      </c>
      <c r="B2837" t="s">
        <v>888</v>
      </c>
      <c r="C2837" t="s">
        <v>4226</v>
      </c>
      <c r="D2837" t="s">
        <v>880</v>
      </c>
      <c r="E2837" t="s">
        <v>209</v>
      </c>
      <c r="F2837" t="s">
        <v>7</v>
      </c>
      <c r="G2837" t="s">
        <v>401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C2837" s="180" t="str">
        <f t="shared" si="146"/>
        <v>845081-GMBLU-M</v>
      </c>
      <c r="AD2837" s="181">
        <f>IF(B2837="NET","",IF(B2837="","",IFERROR(VLOOKUP(AC2837,EAN!$A:$B,2,FALSE),"MANGLER - MÅ OPPDATERE EAN-FANEN")))</f>
        <v>7048652539953</v>
      </c>
      <c r="AE2837" s="180">
        <f t="shared" si="147"/>
        <v>0</v>
      </c>
      <c r="AF2837" s="180">
        <f t="shared" si="148"/>
        <v>0</v>
      </c>
      <c r="AH2837" s="133" t="str">
        <f>IF(B2837="NET","",IFERROR(VLOOKUP(AD2837,'2) Order Form'!$W$9:$W$684,1,FALSE),"Ikke med I order form"))</f>
        <v>Ikke med I order form</v>
      </c>
    </row>
    <row r="2838" spans="1:34" x14ac:dyDescent="0.2">
      <c r="A2838">
        <v>845081</v>
      </c>
      <c r="B2838" t="s">
        <v>888</v>
      </c>
      <c r="C2838" t="s">
        <v>4226</v>
      </c>
      <c r="D2838" t="s">
        <v>881</v>
      </c>
      <c r="E2838" t="s">
        <v>209</v>
      </c>
      <c r="F2838" t="s">
        <v>67</v>
      </c>
      <c r="G2838" t="s">
        <v>401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C2838" s="180" t="str">
        <f t="shared" si="146"/>
        <v>845081-GMBLU-L</v>
      </c>
      <c r="AD2838" s="181">
        <f>IF(B2838="NET","",IF(B2838="","",IFERROR(VLOOKUP(AC2838,EAN!$A:$B,2,FALSE),"MANGLER - MÅ OPPDATERE EAN-FANEN")))</f>
        <v>7048652539946</v>
      </c>
      <c r="AE2838" s="180">
        <f t="shared" si="147"/>
        <v>0</v>
      </c>
      <c r="AF2838" s="180">
        <f t="shared" si="148"/>
        <v>0</v>
      </c>
      <c r="AH2838" s="133" t="str">
        <f>IF(B2838="NET","",IFERROR(VLOOKUP(AD2838,'2) Order Form'!$W$9:$W$684,1,FALSE),"Ikke med I order form"))</f>
        <v>Ikke med I order form</v>
      </c>
    </row>
    <row r="2839" spans="1:34" x14ac:dyDescent="0.2">
      <c r="A2839">
        <v>845081</v>
      </c>
      <c r="B2839" t="s">
        <v>888</v>
      </c>
      <c r="C2839" t="s">
        <v>4226</v>
      </c>
      <c r="D2839" t="s">
        <v>891</v>
      </c>
      <c r="E2839" t="s">
        <v>422</v>
      </c>
      <c r="F2839" t="s">
        <v>8</v>
      </c>
      <c r="G2839" t="s">
        <v>401</v>
      </c>
      <c r="H2839">
        <v>32</v>
      </c>
      <c r="I2839">
        <v>32</v>
      </c>
      <c r="J2839">
        <v>32</v>
      </c>
      <c r="K2839">
        <v>32</v>
      </c>
      <c r="L2839">
        <v>32</v>
      </c>
      <c r="M2839">
        <v>32</v>
      </c>
      <c r="N2839">
        <v>32</v>
      </c>
      <c r="O2839">
        <v>32</v>
      </c>
      <c r="P2839">
        <v>32</v>
      </c>
      <c r="Q2839">
        <v>32</v>
      </c>
      <c r="R2839">
        <v>32</v>
      </c>
      <c r="S2839">
        <v>32</v>
      </c>
      <c r="T2839">
        <v>32</v>
      </c>
      <c r="U2839">
        <v>32</v>
      </c>
      <c r="V2839">
        <v>32</v>
      </c>
      <c r="W2839">
        <v>32</v>
      </c>
      <c r="X2839">
        <v>32</v>
      </c>
      <c r="Y2839">
        <v>32</v>
      </c>
      <c r="Z2839">
        <v>32</v>
      </c>
      <c r="AA2839">
        <v>32</v>
      </c>
      <c r="AC2839" s="180" t="str">
        <f t="shared" si="146"/>
        <v>845081-MAQM-S</v>
      </c>
      <c r="AD2839" s="181">
        <f>IF(B2839="NET","",IF(B2839="","",IFERROR(VLOOKUP(AC2839,EAN!$A:$B,2,FALSE),"MANGLER - MÅ OPPDATERE EAN-FANEN")))</f>
        <v>7048652662446</v>
      </c>
      <c r="AE2839" s="180">
        <f t="shared" si="147"/>
        <v>32</v>
      </c>
      <c r="AF2839" s="180">
        <f t="shared" si="148"/>
        <v>32</v>
      </c>
      <c r="AH2839" s="133">
        <f>IF(B2839="NET","",IFERROR(VLOOKUP(AD2839,'2) Order Form'!$W$9:$W$684,1,FALSE),"Ikke med I order form"))</f>
        <v>7048652662446</v>
      </c>
    </row>
    <row r="2840" spans="1:34" x14ac:dyDescent="0.2">
      <c r="A2840">
        <v>845081</v>
      </c>
      <c r="B2840" t="s">
        <v>888</v>
      </c>
      <c r="C2840" t="s">
        <v>4226</v>
      </c>
      <c r="D2840" t="s">
        <v>892</v>
      </c>
      <c r="E2840" t="s">
        <v>422</v>
      </c>
      <c r="F2840" t="s">
        <v>7</v>
      </c>
      <c r="G2840" t="s">
        <v>401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C2840" s="180" t="str">
        <f t="shared" si="146"/>
        <v>845081-MAQM-M</v>
      </c>
      <c r="AD2840" s="181">
        <f>IF(B2840="NET","",IF(B2840="","",IFERROR(VLOOKUP(AC2840,EAN!$A:$B,2,FALSE),"MANGLER - MÅ OPPDATERE EAN-FANEN")))</f>
        <v>7048652662439</v>
      </c>
      <c r="AE2840" s="180">
        <f t="shared" si="147"/>
        <v>0</v>
      </c>
      <c r="AF2840" s="180">
        <f t="shared" si="148"/>
        <v>0</v>
      </c>
      <c r="AH2840" s="133">
        <f>IF(B2840="NET","",IFERROR(VLOOKUP(AD2840,'2) Order Form'!$W$9:$W$684,1,FALSE),"Ikke med I order form"))</f>
        <v>7048652662439</v>
      </c>
    </row>
    <row r="2841" spans="1:34" x14ac:dyDescent="0.2">
      <c r="A2841">
        <v>845081</v>
      </c>
      <c r="B2841" t="s">
        <v>888</v>
      </c>
      <c r="C2841" t="s">
        <v>4226</v>
      </c>
      <c r="D2841" t="s">
        <v>893</v>
      </c>
      <c r="E2841" t="s">
        <v>422</v>
      </c>
      <c r="F2841" t="s">
        <v>67</v>
      </c>
      <c r="G2841" t="s">
        <v>401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C2841" s="180" t="str">
        <f t="shared" si="146"/>
        <v>845081-MAQM-L</v>
      </c>
      <c r="AD2841" s="181">
        <f>IF(B2841="NET","",IF(B2841="","",IFERROR(VLOOKUP(AC2841,EAN!$A:$B,2,FALSE),"MANGLER - MÅ OPPDATERE EAN-FANEN")))</f>
        <v>7048652662422</v>
      </c>
      <c r="AE2841" s="180">
        <f t="shared" si="147"/>
        <v>0</v>
      </c>
      <c r="AF2841" s="180">
        <f t="shared" si="148"/>
        <v>0</v>
      </c>
      <c r="AH2841" s="133">
        <f>IF(B2841="NET","",IFERROR(VLOOKUP(AD2841,'2) Order Form'!$W$9:$W$684,1,FALSE),"Ikke med I order form"))</f>
        <v>7048652662422</v>
      </c>
    </row>
    <row r="2842" spans="1:34" x14ac:dyDescent="0.2">
      <c r="A2842">
        <v>845081</v>
      </c>
      <c r="B2842" t="s">
        <v>888</v>
      </c>
      <c r="C2842" t="s">
        <v>4226</v>
      </c>
      <c r="D2842" t="s">
        <v>894</v>
      </c>
      <c r="E2842" t="s">
        <v>89</v>
      </c>
      <c r="F2842" t="s">
        <v>8</v>
      </c>
      <c r="G2842" t="s">
        <v>128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C2842" s="180" t="str">
        <f t="shared" ref="AC2842:AC2905" si="149">CONCATENATE(A2842,"-",D2842)</f>
        <v>845081-MBLCK-S</v>
      </c>
      <c r="AD2842" s="181">
        <f>IF(B2842="NET","",IF(B2842="","",IFERROR(VLOOKUP(AC2842,EAN!$A:$B,2,FALSE),"MANGLER - MÅ OPPDATERE EAN-FANEN")))</f>
        <v>7048652274236</v>
      </c>
      <c r="AE2842" s="180">
        <f t="shared" si="147"/>
        <v>0</v>
      </c>
      <c r="AF2842" s="180">
        <f t="shared" si="148"/>
        <v>0</v>
      </c>
      <c r="AH2842" s="133">
        <f>IF(B2842="NET","",IFERROR(VLOOKUP(AD2842,'2) Order Form'!$W$9:$W$684,1,FALSE),"Ikke med I order form"))</f>
        <v>7048652274236</v>
      </c>
    </row>
    <row r="2843" spans="1:34" x14ac:dyDescent="0.2">
      <c r="A2843">
        <v>845081</v>
      </c>
      <c r="B2843" t="s">
        <v>888</v>
      </c>
      <c r="C2843" t="s">
        <v>4226</v>
      </c>
      <c r="D2843" t="s">
        <v>604</v>
      </c>
      <c r="E2843" t="s">
        <v>89</v>
      </c>
      <c r="F2843" t="s">
        <v>7</v>
      </c>
      <c r="G2843" t="s">
        <v>128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C2843" s="180" t="str">
        <f t="shared" si="149"/>
        <v>845081-MBLCK-M</v>
      </c>
      <c r="AD2843" s="181">
        <f>IF(B2843="NET","",IF(B2843="","",IFERROR(VLOOKUP(AC2843,EAN!$A:$B,2,FALSE),"MANGLER - MÅ OPPDATERE EAN-FANEN")))</f>
        <v>7048652274229</v>
      </c>
      <c r="AE2843" s="180">
        <f t="shared" si="147"/>
        <v>0</v>
      </c>
      <c r="AF2843" s="180">
        <f t="shared" si="148"/>
        <v>0</v>
      </c>
      <c r="AH2843" s="133">
        <f>IF(B2843="NET","",IFERROR(VLOOKUP(AD2843,'2) Order Form'!$W$9:$W$684,1,FALSE),"Ikke med I order form"))</f>
        <v>7048652274229</v>
      </c>
    </row>
    <row r="2844" spans="1:34" x14ac:dyDescent="0.2">
      <c r="A2844">
        <v>845081</v>
      </c>
      <c r="B2844" t="s">
        <v>888</v>
      </c>
      <c r="C2844" t="s">
        <v>4226</v>
      </c>
      <c r="D2844" t="s">
        <v>605</v>
      </c>
      <c r="E2844" t="s">
        <v>89</v>
      </c>
      <c r="F2844" t="s">
        <v>67</v>
      </c>
      <c r="G2844" t="s">
        <v>128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C2844" s="180" t="str">
        <f t="shared" si="149"/>
        <v>845081-MBLCK-L</v>
      </c>
      <c r="AD2844" s="181">
        <f>IF(B2844="NET","",IF(B2844="","",IFERROR(VLOOKUP(AC2844,EAN!$A:$B,2,FALSE),"MANGLER - MÅ OPPDATERE EAN-FANEN")))</f>
        <v>7048652274212</v>
      </c>
      <c r="AE2844" s="180">
        <f t="shared" si="147"/>
        <v>0</v>
      </c>
      <c r="AF2844" s="180">
        <f t="shared" si="148"/>
        <v>0</v>
      </c>
      <c r="AH2844" s="133">
        <f>IF(B2844="NET","",IFERROR(VLOOKUP(AD2844,'2) Order Form'!$W$9:$W$684,1,FALSE),"Ikke med I order form"))</f>
        <v>7048652274212</v>
      </c>
    </row>
    <row r="2845" spans="1:34" x14ac:dyDescent="0.2">
      <c r="A2845">
        <v>845081</v>
      </c>
      <c r="B2845" t="s">
        <v>888</v>
      </c>
      <c r="C2845" t="s">
        <v>4226</v>
      </c>
      <c r="D2845" t="s">
        <v>895</v>
      </c>
      <c r="E2845" t="s">
        <v>609</v>
      </c>
      <c r="F2845" t="s">
        <v>8</v>
      </c>
      <c r="G2845" t="s">
        <v>401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C2845" s="180" t="str">
        <f t="shared" si="149"/>
        <v>845081-MCHOR-S</v>
      </c>
      <c r="AD2845" s="181">
        <f>IF(B2845="NET","",IF(B2845="","",IFERROR(VLOOKUP(AC2845,EAN!$A:$B,2,FALSE),"MANGLER - MÅ OPPDATERE EAN-FANEN")))</f>
        <v>7048652660886</v>
      </c>
      <c r="AE2845" s="180">
        <f t="shared" si="147"/>
        <v>0</v>
      </c>
      <c r="AF2845" s="180">
        <f t="shared" si="148"/>
        <v>0</v>
      </c>
      <c r="AH2845" s="133">
        <f>IF(B2845="NET","",IFERROR(VLOOKUP(AD2845,'2) Order Form'!$W$9:$W$684,1,FALSE),"Ikke med I order form"))</f>
        <v>7048652660886</v>
      </c>
    </row>
    <row r="2846" spans="1:34" x14ac:dyDescent="0.2">
      <c r="A2846">
        <v>845081</v>
      </c>
      <c r="B2846" t="s">
        <v>888</v>
      </c>
      <c r="C2846" t="s">
        <v>4226</v>
      </c>
      <c r="D2846" t="s">
        <v>608</v>
      </c>
      <c r="E2846" t="s">
        <v>609</v>
      </c>
      <c r="F2846" t="s">
        <v>7</v>
      </c>
      <c r="G2846" t="s">
        <v>401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C2846" s="180" t="str">
        <f t="shared" si="149"/>
        <v>845081-MCHOR-M</v>
      </c>
      <c r="AD2846" s="181">
        <f>IF(B2846="NET","",IF(B2846="","",IFERROR(VLOOKUP(AC2846,EAN!$A:$B,2,FALSE),"MANGLER - MÅ OPPDATERE EAN-FANEN")))</f>
        <v>7048652660879</v>
      </c>
      <c r="AE2846" s="180">
        <f t="shared" si="147"/>
        <v>0</v>
      </c>
      <c r="AF2846" s="180">
        <f t="shared" si="148"/>
        <v>0</v>
      </c>
      <c r="AH2846" s="133">
        <f>IF(B2846="NET","",IFERROR(VLOOKUP(AD2846,'2) Order Form'!$W$9:$W$684,1,FALSE),"Ikke med I order form"))</f>
        <v>7048652660879</v>
      </c>
    </row>
    <row r="2847" spans="1:34" x14ac:dyDescent="0.2">
      <c r="A2847">
        <v>845081</v>
      </c>
      <c r="B2847" t="s">
        <v>888</v>
      </c>
      <c r="C2847" t="s">
        <v>4226</v>
      </c>
      <c r="D2847" t="s">
        <v>610</v>
      </c>
      <c r="E2847" t="s">
        <v>609</v>
      </c>
      <c r="F2847" t="s">
        <v>67</v>
      </c>
      <c r="G2847" t="s">
        <v>401</v>
      </c>
      <c r="H2847">
        <v>1</v>
      </c>
      <c r="I2847">
        <v>1</v>
      </c>
      <c r="J2847">
        <v>1</v>
      </c>
      <c r="K2847">
        <v>1</v>
      </c>
      <c r="L2847">
        <v>1</v>
      </c>
      <c r="M2847">
        <v>1</v>
      </c>
      <c r="N2847">
        <v>1</v>
      </c>
      <c r="O2847">
        <v>1</v>
      </c>
      <c r="P2847">
        <v>1</v>
      </c>
      <c r="Q2847">
        <v>1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C2847" s="180" t="str">
        <f t="shared" si="149"/>
        <v>845081-MCHOR-L</v>
      </c>
      <c r="AD2847" s="181">
        <f>IF(B2847="NET","",IF(B2847="","",IFERROR(VLOOKUP(AC2847,EAN!$A:$B,2,FALSE),"MANGLER - MÅ OPPDATERE EAN-FANEN")))</f>
        <v>7048652660862</v>
      </c>
      <c r="AE2847" s="180">
        <f t="shared" si="147"/>
        <v>1</v>
      </c>
      <c r="AF2847" s="180">
        <f t="shared" si="148"/>
        <v>1</v>
      </c>
      <c r="AH2847" s="133">
        <f>IF(B2847="NET","",IFERROR(VLOOKUP(AD2847,'2) Order Form'!$W$9:$W$684,1,FALSE),"Ikke med I order form"))</f>
        <v>7048652660862</v>
      </c>
    </row>
    <row r="2848" spans="1:34" x14ac:dyDescent="0.2">
      <c r="A2848">
        <v>845081</v>
      </c>
      <c r="B2848" t="s">
        <v>888</v>
      </c>
      <c r="C2848" t="s">
        <v>4226</v>
      </c>
      <c r="D2848" t="s">
        <v>896</v>
      </c>
      <c r="E2848" t="s">
        <v>90</v>
      </c>
      <c r="F2848" t="s">
        <v>8</v>
      </c>
      <c r="G2848" t="s">
        <v>401</v>
      </c>
      <c r="H2848">
        <v>1</v>
      </c>
      <c r="I2848">
        <v>1</v>
      </c>
      <c r="J2848">
        <v>1</v>
      </c>
      <c r="K2848">
        <v>1</v>
      </c>
      <c r="L2848">
        <v>1</v>
      </c>
      <c r="M2848">
        <v>1</v>
      </c>
      <c r="N2848">
        <v>1</v>
      </c>
      <c r="O2848">
        <v>1</v>
      </c>
      <c r="P2848">
        <v>1</v>
      </c>
      <c r="Q2848">
        <v>1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C2848" s="180" t="str">
        <f t="shared" si="149"/>
        <v>845081-MNAVY-S</v>
      </c>
      <c r="AD2848" s="181">
        <f>IF(B2848="NET","",IF(B2848="","",IFERROR(VLOOKUP(AC2848,EAN!$A:$B,2,FALSE),"MANGLER - MÅ OPPDATERE EAN-FANEN")))</f>
        <v>7048652274267</v>
      </c>
      <c r="AE2848" s="180">
        <f t="shared" si="147"/>
        <v>1</v>
      </c>
      <c r="AF2848" s="180">
        <f t="shared" si="148"/>
        <v>1</v>
      </c>
      <c r="AH2848" s="133" t="str">
        <f>IF(B2848="NET","",IFERROR(VLOOKUP(AD2848,'2) Order Form'!$W$9:$W$684,1,FALSE),"Ikke med I order form"))</f>
        <v>Ikke med I order form</v>
      </c>
    </row>
    <row r="2849" spans="1:34" x14ac:dyDescent="0.2">
      <c r="A2849">
        <v>845081</v>
      </c>
      <c r="B2849" t="s">
        <v>888</v>
      </c>
      <c r="C2849" t="s">
        <v>4226</v>
      </c>
      <c r="D2849" t="s">
        <v>865</v>
      </c>
      <c r="E2849" t="s">
        <v>90</v>
      </c>
      <c r="F2849" t="s">
        <v>7</v>
      </c>
      <c r="G2849" t="s">
        <v>401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C2849" s="180" t="str">
        <f t="shared" si="149"/>
        <v>845081-MNAVY-M</v>
      </c>
      <c r="AD2849" s="181">
        <f>IF(B2849="NET","",IF(B2849="","",IFERROR(VLOOKUP(AC2849,EAN!$A:$B,2,FALSE),"MANGLER - MÅ OPPDATERE EAN-FANEN")))</f>
        <v>7048652274250</v>
      </c>
      <c r="AE2849" s="180">
        <f t="shared" si="147"/>
        <v>0</v>
      </c>
      <c r="AF2849" s="180">
        <f t="shared" si="148"/>
        <v>0</v>
      </c>
      <c r="AH2849" s="133" t="str">
        <f>IF(B2849="NET","",IFERROR(VLOOKUP(AD2849,'2) Order Form'!$W$9:$W$684,1,FALSE),"Ikke med I order form"))</f>
        <v>Ikke med I order form</v>
      </c>
    </row>
    <row r="2850" spans="1:34" x14ac:dyDescent="0.2">
      <c r="A2850">
        <v>845081</v>
      </c>
      <c r="B2850" t="s">
        <v>888</v>
      </c>
      <c r="C2850" t="s">
        <v>4226</v>
      </c>
      <c r="D2850" t="s">
        <v>866</v>
      </c>
      <c r="E2850" t="s">
        <v>90</v>
      </c>
      <c r="F2850" t="s">
        <v>67</v>
      </c>
      <c r="G2850" t="s">
        <v>401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C2850" s="180" t="str">
        <f t="shared" si="149"/>
        <v>845081-MNAVY-L</v>
      </c>
      <c r="AD2850" s="181">
        <f>IF(B2850="NET","",IF(B2850="","",IFERROR(VLOOKUP(AC2850,EAN!$A:$B,2,FALSE),"MANGLER - MÅ OPPDATERE EAN-FANEN")))</f>
        <v>7048652274243</v>
      </c>
      <c r="AE2850" s="180">
        <f t="shared" si="147"/>
        <v>0</v>
      </c>
      <c r="AF2850" s="180">
        <f t="shared" si="148"/>
        <v>0</v>
      </c>
      <c r="AH2850" s="133" t="str">
        <f>IF(B2850="NET","",IFERROR(VLOOKUP(AD2850,'2) Order Form'!$W$9:$W$684,1,FALSE),"Ikke med I order form"))</f>
        <v>Ikke med I order form</v>
      </c>
    </row>
    <row r="2851" spans="1:34" x14ac:dyDescent="0.2">
      <c r="A2851">
        <v>845081</v>
      </c>
      <c r="B2851" t="s">
        <v>888</v>
      </c>
      <c r="C2851" t="s">
        <v>4226</v>
      </c>
      <c r="D2851" t="s">
        <v>897</v>
      </c>
      <c r="E2851" t="s">
        <v>417</v>
      </c>
      <c r="F2851" t="s">
        <v>8</v>
      </c>
      <c r="G2851" t="s">
        <v>401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C2851" s="180" t="str">
        <f t="shared" si="149"/>
        <v>845081-MNGRY-S</v>
      </c>
      <c r="AD2851" s="181">
        <f>IF(B2851="NET","",IF(B2851="","",IFERROR(VLOOKUP(AC2851,EAN!$A:$B,2,FALSE),"MANGLER - MÅ OPPDATERE EAN-FANEN")))</f>
        <v>7048652660916</v>
      </c>
      <c r="AE2851" s="180">
        <f t="shared" si="147"/>
        <v>0</v>
      </c>
      <c r="AF2851" s="180">
        <f t="shared" si="148"/>
        <v>0</v>
      </c>
      <c r="AH2851" s="133">
        <f>IF(B2851="NET","",IFERROR(VLOOKUP(AD2851,'2) Order Form'!$W$9:$W$684,1,FALSE),"Ikke med I order form"))</f>
        <v>7048652660916</v>
      </c>
    </row>
    <row r="2852" spans="1:34" x14ac:dyDescent="0.2">
      <c r="A2852">
        <v>845081</v>
      </c>
      <c r="B2852" t="s">
        <v>888</v>
      </c>
      <c r="C2852" t="s">
        <v>4226</v>
      </c>
      <c r="D2852" t="s">
        <v>619</v>
      </c>
      <c r="E2852" t="s">
        <v>417</v>
      </c>
      <c r="F2852" t="s">
        <v>7</v>
      </c>
      <c r="G2852" t="s">
        <v>401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C2852" s="180" t="str">
        <f t="shared" si="149"/>
        <v>845081-MNGRY-M</v>
      </c>
      <c r="AD2852" s="181">
        <f>IF(B2852="NET","",IF(B2852="","",IFERROR(VLOOKUP(AC2852,EAN!$A:$B,2,FALSE),"MANGLER - MÅ OPPDATERE EAN-FANEN")))</f>
        <v>7048652660909</v>
      </c>
      <c r="AE2852" s="180">
        <f t="shared" si="147"/>
        <v>0</v>
      </c>
      <c r="AF2852" s="180">
        <f t="shared" si="148"/>
        <v>0</v>
      </c>
      <c r="AH2852" s="133">
        <f>IF(B2852="NET","",IFERROR(VLOOKUP(AD2852,'2) Order Form'!$W$9:$W$684,1,FALSE),"Ikke med I order form"))</f>
        <v>7048652660909</v>
      </c>
    </row>
    <row r="2853" spans="1:34" x14ac:dyDescent="0.2">
      <c r="A2853">
        <v>845081</v>
      </c>
      <c r="B2853" t="s">
        <v>888</v>
      </c>
      <c r="C2853" t="s">
        <v>4226</v>
      </c>
      <c r="D2853" t="s">
        <v>620</v>
      </c>
      <c r="E2853" t="s">
        <v>417</v>
      </c>
      <c r="F2853" t="s">
        <v>67</v>
      </c>
      <c r="G2853" t="s">
        <v>401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C2853" s="180" t="str">
        <f t="shared" si="149"/>
        <v>845081-MNGRY-L</v>
      </c>
      <c r="AD2853" s="181">
        <f>IF(B2853="NET","",IF(B2853="","",IFERROR(VLOOKUP(AC2853,EAN!$A:$B,2,FALSE),"MANGLER - MÅ OPPDATERE EAN-FANEN")))</f>
        <v>7048652660893</v>
      </c>
      <c r="AE2853" s="180">
        <f t="shared" si="147"/>
        <v>0</v>
      </c>
      <c r="AF2853" s="180">
        <f t="shared" si="148"/>
        <v>0</v>
      </c>
      <c r="AH2853" s="133">
        <f>IF(B2853="NET","",IFERROR(VLOOKUP(AD2853,'2) Order Form'!$W$9:$W$684,1,FALSE),"Ikke med I order form"))</f>
        <v>7048652660893</v>
      </c>
    </row>
    <row r="2854" spans="1:34" x14ac:dyDescent="0.2">
      <c r="A2854">
        <v>845081</v>
      </c>
      <c r="B2854" t="s">
        <v>888</v>
      </c>
      <c r="C2854" t="s">
        <v>4226</v>
      </c>
      <c r="D2854" t="s">
        <v>898</v>
      </c>
      <c r="E2854" t="s">
        <v>559</v>
      </c>
      <c r="F2854" t="s">
        <v>8</v>
      </c>
      <c r="G2854" t="s">
        <v>401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C2854" s="180" t="str">
        <f t="shared" si="149"/>
        <v>845081-MOEDB-S</v>
      </c>
      <c r="AD2854" s="181">
        <f>IF(B2854="NET","",IF(B2854="","",IFERROR(VLOOKUP(AC2854,EAN!$A:$B,2,FALSE),"MANGLER - MÅ OPPDATERE EAN-FANEN")))</f>
        <v>7048652274298</v>
      </c>
      <c r="AE2854" s="180">
        <f t="shared" si="147"/>
        <v>0</v>
      </c>
      <c r="AF2854" s="180">
        <f t="shared" si="148"/>
        <v>0</v>
      </c>
      <c r="AH2854" s="133" t="str">
        <f>IF(B2854="NET","",IFERROR(VLOOKUP(AD2854,'2) Order Form'!$W$9:$W$684,1,FALSE),"Ikke med I order form"))</f>
        <v>Ikke med I order form</v>
      </c>
    </row>
    <row r="2855" spans="1:34" x14ac:dyDescent="0.2">
      <c r="A2855">
        <v>845081</v>
      </c>
      <c r="B2855" t="s">
        <v>888</v>
      </c>
      <c r="C2855" t="s">
        <v>4226</v>
      </c>
      <c r="D2855" t="s">
        <v>621</v>
      </c>
      <c r="E2855" t="s">
        <v>559</v>
      </c>
      <c r="F2855" t="s">
        <v>7</v>
      </c>
      <c r="G2855" t="s">
        <v>401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C2855" s="180" t="str">
        <f t="shared" si="149"/>
        <v>845081-MOEDB-M</v>
      </c>
      <c r="AD2855" s="181">
        <f>IF(B2855="NET","",IF(B2855="","",IFERROR(VLOOKUP(AC2855,EAN!$A:$B,2,FALSE),"MANGLER - MÅ OPPDATERE EAN-FANEN")))</f>
        <v>7048652274281</v>
      </c>
      <c r="AE2855" s="180">
        <f t="shared" si="147"/>
        <v>0</v>
      </c>
      <c r="AF2855" s="180">
        <f t="shared" si="148"/>
        <v>0</v>
      </c>
      <c r="AH2855" s="133" t="str">
        <f>IF(B2855="NET","",IFERROR(VLOOKUP(AD2855,'2) Order Form'!$W$9:$W$684,1,FALSE),"Ikke med I order form"))</f>
        <v>Ikke med I order form</v>
      </c>
    </row>
    <row r="2856" spans="1:34" x14ac:dyDescent="0.2">
      <c r="A2856">
        <v>845081</v>
      </c>
      <c r="B2856" t="s">
        <v>888</v>
      </c>
      <c r="C2856" t="s">
        <v>4226</v>
      </c>
      <c r="D2856" t="s">
        <v>622</v>
      </c>
      <c r="E2856" t="s">
        <v>559</v>
      </c>
      <c r="F2856" t="s">
        <v>67</v>
      </c>
      <c r="G2856" t="s">
        <v>401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C2856" s="180" t="str">
        <f t="shared" si="149"/>
        <v>845081-MOEDB-L</v>
      </c>
      <c r="AD2856" s="181">
        <f>IF(B2856="NET","",IF(B2856="","",IFERROR(VLOOKUP(AC2856,EAN!$A:$B,2,FALSE),"MANGLER - MÅ OPPDATERE EAN-FANEN")))</f>
        <v>7048652274274</v>
      </c>
      <c r="AE2856" s="180">
        <f t="shared" si="147"/>
        <v>0</v>
      </c>
      <c r="AF2856" s="180">
        <f t="shared" si="148"/>
        <v>0</v>
      </c>
      <c r="AH2856" s="133" t="str">
        <f>IF(B2856="NET","",IFERROR(VLOOKUP(AD2856,'2) Order Form'!$W$9:$W$684,1,FALSE),"Ikke med I order form"))</f>
        <v>Ikke med I order form</v>
      </c>
    </row>
    <row r="2857" spans="1:34" x14ac:dyDescent="0.2">
      <c r="A2857">
        <v>845081</v>
      </c>
      <c r="B2857" t="s">
        <v>888</v>
      </c>
      <c r="C2857" t="s">
        <v>4226</v>
      </c>
      <c r="D2857" t="s">
        <v>899</v>
      </c>
      <c r="E2857" t="s">
        <v>624</v>
      </c>
      <c r="F2857" t="s">
        <v>8</v>
      </c>
      <c r="G2857" t="s">
        <v>401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C2857" s="180" t="str">
        <f t="shared" si="149"/>
        <v>845081-MOWHT-S</v>
      </c>
      <c r="AD2857" s="181">
        <f>IF(B2857="NET","",IF(B2857="","",IFERROR(VLOOKUP(AC2857,EAN!$A:$B,2,FALSE),"MANGLER - MÅ OPPDATERE EAN-FANEN")))</f>
        <v>7048652274328</v>
      </c>
      <c r="AE2857" s="180">
        <f t="shared" si="147"/>
        <v>0</v>
      </c>
      <c r="AF2857" s="180">
        <f t="shared" si="148"/>
        <v>0</v>
      </c>
      <c r="AH2857" s="133" t="str">
        <f>IF(B2857="NET","",IFERROR(VLOOKUP(AD2857,'2) Order Form'!$W$9:$W$684,1,FALSE),"Ikke med I order form"))</f>
        <v>Ikke med I order form</v>
      </c>
    </row>
    <row r="2858" spans="1:34" x14ac:dyDescent="0.2">
      <c r="A2858">
        <v>845081</v>
      </c>
      <c r="B2858" t="s">
        <v>888</v>
      </c>
      <c r="C2858" t="s">
        <v>4226</v>
      </c>
      <c r="D2858" t="s">
        <v>623</v>
      </c>
      <c r="E2858" t="s">
        <v>624</v>
      </c>
      <c r="F2858" t="s">
        <v>7</v>
      </c>
      <c r="G2858" t="s">
        <v>401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C2858" s="180" t="str">
        <f t="shared" si="149"/>
        <v>845081-MOWHT-M</v>
      </c>
      <c r="AD2858" s="181">
        <f>IF(B2858="NET","",IF(B2858="","",IFERROR(VLOOKUP(AC2858,EAN!$A:$B,2,FALSE),"MANGLER - MÅ OPPDATERE EAN-FANEN")))</f>
        <v>7048652274311</v>
      </c>
      <c r="AE2858" s="180">
        <f t="shared" si="147"/>
        <v>0</v>
      </c>
      <c r="AF2858" s="180">
        <f t="shared" si="148"/>
        <v>0</v>
      </c>
      <c r="AH2858" s="133" t="str">
        <f>IF(B2858="NET","",IFERROR(VLOOKUP(AD2858,'2) Order Form'!$W$9:$W$684,1,FALSE),"Ikke med I order form"))</f>
        <v>Ikke med I order form</v>
      </c>
    </row>
    <row r="2859" spans="1:34" x14ac:dyDescent="0.2">
      <c r="A2859">
        <v>845081</v>
      </c>
      <c r="B2859" t="s">
        <v>888</v>
      </c>
      <c r="C2859" t="s">
        <v>4226</v>
      </c>
      <c r="D2859" t="s">
        <v>625</v>
      </c>
      <c r="E2859" t="s">
        <v>624</v>
      </c>
      <c r="F2859" t="s">
        <v>67</v>
      </c>
      <c r="G2859" t="s">
        <v>401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C2859" s="180" t="str">
        <f t="shared" si="149"/>
        <v>845081-MOWHT-L</v>
      </c>
      <c r="AD2859" s="181">
        <f>IF(B2859="NET","",IF(B2859="","",IFERROR(VLOOKUP(AC2859,EAN!$A:$B,2,FALSE),"MANGLER - MÅ OPPDATERE EAN-FANEN")))</f>
        <v>7048652274304</v>
      </c>
      <c r="AE2859" s="180">
        <f t="shared" si="147"/>
        <v>0</v>
      </c>
      <c r="AF2859" s="180">
        <f t="shared" si="148"/>
        <v>0</v>
      </c>
      <c r="AH2859" s="133" t="str">
        <f>IF(B2859="NET","",IFERROR(VLOOKUP(AD2859,'2) Order Form'!$W$9:$W$684,1,FALSE),"Ikke med I order form"))</f>
        <v>Ikke med I order form</v>
      </c>
    </row>
    <row r="2860" spans="1:34" x14ac:dyDescent="0.2">
      <c r="A2860">
        <v>845081</v>
      </c>
      <c r="B2860" t="s">
        <v>888</v>
      </c>
      <c r="C2860" t="s">
        <v>4226</v>
      </c>
      <c r="D2860" t="s">
        <v>900</v>
      </c>
      <c r="E2860" t="s">
        <v>208</v>
      </c>
      <c r="F2860" t="s">
        <v>8</v>
      </c>
      <c r="G2860" t="s">
        <v>401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C2860" s="180" t="str">
        <f t="shared" si="149"/>
        <v>845081-MSBMC-S</v>
      </c>
      <c r="AD2860" s="181">
        <f>IF(B2860="NET","",IF(B2860="","",IFERROR(VLOOKUP(AC2860,EAN!$A:$B,2,FALSE),"MANGLER - MÅ OPPDATERE EAN-FANEN")))</f>
        <v>7048652539991</v>
      </c>
      <c r="AE2860" s="180">
        <f t="shared" si="147"/>
        <v>0</v>
      </c>
      <c r="AF2860" s="180">
        <f t="shared" si="148"/>
        <v>0</v>
      </c>
      <c r="AH2860" s="133" t="str">
        <f>IF(B2860="NET","",IFERROR(VLOOKUP(AD2860,'2) Order Form'!$W$9:$W$684,1,FALSE),"Ikke med I order form"))</f>
        <v>Ikke med I order form</v>
      </c>
    </row>
    <row r="2861" spans="1:34" x14ac:dyDescent="0.2">
      <c r="A2861">
        <v>845081</v>
      </c>
      <c r="B2861" t="s">
        <v>888</v>
      </c>
      <c r="C2861" t="s">
        <v>4226</v>
      </c>
      <c r="D2861" t="s">
        <v>901</v>
      </c>
      <c r="E2861" t="s">
        <v>208</v>
      </c>
      <c r="F2861" t="s">
        <v>7</v>
      </c>
      <c r="G2861" t="s">
        <v>401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C2861" s="180" t="str">
        <f t="shared" si="149"/>
        <v>845081-MSBMC-M</v>
      </c>
      <c r="AD2861" s="181">
        <f>IF(B2861="NET","",IF(B2861="","",IFERROR(VLOOKUP(AC2861,EAN!$A:$B,2,FALSE),"MANGLER - MÅ OPPDATERE EAN-FANEN")))</f>
        <v>7048652539984</v>
      </c>
      <c r="AE2861" s="180">
        <f t="shared" si="147"/>
        <v>0</v>
      </c>
      <c r="AF2861" s="180">
        <f t="shared" si="148"/>
        <v>0</v>
      </c>
      <c r="AH2861" s="133" t="str">
        <f>IF(B2861="NET","",IFERROR(VLOOKUP(AD2861,'2) Order Form'!$W$9:$W$684,1,FALSE),"Ikke med I order form"))</f>
        <v>Ikke med I order form</v>
      </c>
    </row>
    <row r="2862" spans="1:34" x14ac:dyDescent="0.2">
      <c r="A2862">
        <v>845081</v>
      </c>
      <c r="B2862" t="s">
        <v>888</v>
      </c>
      <c r="C2862" t="s">
        <v>4226</v>
      </c>
      <c r="D2862" t="s">
        <v>902</v>
      </c>
      <c r="E2862" t="s">
        <v>208</v>
      </c>
      <c r="F2862" t="s">
        <v>67</v>
      </c>
      <c r="G2862" t="s">
        <v>401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C2862" s="180" t="str">
        <f t="shared" si="149"/>
        <v>845081-MSBMC-L</v>
      </c>
      <c r="AD2862" s="181">
        <f>IF(B2862="NET","",IF(B2862="","",IFERROR(VLOOKUP(AC2862,EAN!$A:$B,2,FALSE),"MANGLER - MÅ OPPDATERE EAN-FANEN")))</f>
        <v>7048652539977</v>
      </c>
      <c r="AE2862" s="180">
        <f t="shared" si="147"/>
        <v>0</v>
      </c>
      <c r="AF2862" s="180">
        <f t="shared" si="148"/>
        <v>0</v>
      </c>
      <c r="AH2862" s="133" t="str">
        <f>IF(B2862="NET","",IFERROR(VLOOKUP(AD2862,'2) Order Form'!$W$9:$W$684,1,FALSE),"Ikke med I order form"))</f>
        <v>Ikke med I order form</v>
      </c>
    </row>
    <row r="2863" spans="1:34" x14ac:dyDescent="0.2">
      <c r="A2863">
        <v>845081</v>
      </c>
      <c r="B2863" t="s">
        <v>888</v>
      </c>
      <c r="C2863" t="s">
        <v>4226</v>
      </c>
      <c r="D2863" t="s">
        <v>903</v>
      </c>
      <c r="E2863" t="s">
        <v>544</v>
      </c>
      <c r="F2863" t="s">
        <v>8</v>
      </c>
      <c r="G2863" t="s">
        <v>401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C2863" s="180" t="str">
        <f t="shared" si="149"/>
        <v>845081-MSGMC-S</v>
      </c>
      <c r="AD2863" s="181">
        <f>IF(B2863="NET","",IF(B2863="","",IFERROR(VLOOKUP(AC2863,EAN!$A:$B,2,FALSE),"MANGLER - MÅ OPPDATERE EAN-FANEN")))</f>
        <v>7048652540027</v>
      </c>
      <c r="AE2863" s="180">
        <f t="shared" si="147"/>
        <v>0</v>
      </c>
      <c r="AF2863" s="180">
        <f t="shared" si="148"/>
        <v>0</v>
      </c>
      <c r="AH2863" s="133" t="str">
        <f>IF(B2863="NET","",IFERROR(VLOOKUP(AD2863,'2) Order Form'!$W$9:$W$684,1,FALSE),"Ikke med I order form"))</f>
        <v>Ikke med I order form</v>
      </c>
    </row>
    <row r="2864" spans="1:34" x14ac:dyDescent="0.2">
      <c r="A2864">
        <v>845081</v>
      </c>
      <c r="B2864" t="s">
        <v>888</v>
      </c>
      <c r="C2864" t="s">
        <v>4226</v>
      </c>
      <c r="D2864" t="s">
        <v>867</v>
      </c>
      <c r="E2864" t="s">
        <v>544</v>
      </c>
      <c r="F2864" t="s">
        <v>7</v>
      </c>
      <c r="G2864" t="s">
        <v>401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C2864" s="180" t="str">
        <f t="shared" si="149"/>
        <v>845081-MSGMC-M</v>
      </c>
      <c r="AD2864" s="181">
        <f>IF(B2864="NET","",IF(B2864="","",IFERROR(VLOOKUP(AC2864,EAN!$A:$B,2,FALSE),"MANGLER - MÅ OPPDATERE EAN-FANEN")))</f>
        <v>7048652540010</v>
      </c>
      <c r="AE2864" s="180">
        <f t="shared" si="147"/>
        <v>0</v>
      </c>
      <c r="AF2864" s="180">
        <f t="shared" si="148"/>
        <v>0</v>
      </c>
      <c r="AH2864" s="133" t="str">
        <f>IF(B2864="NET","",IFERROR(VLOOKUP(AD2864,'2) Order Form'!$W$9:$W$684,1,FALSE),"Ikke med I order form"))</f>
        <v>Ikke med I order form</v>
      </c>
    </row>
    <row r="2865" spans="1:34" x14ac:dyDescent="0.2">
      <c r="A2865">
        <v>845081</v>
      </c>
      <c r="B2865" t="s">
        <v>888</v>
      </c>
      <c r="C2865" t="s">
        <v>4226</v>
      </c>
      <c r="D2865" t="s">
        <v>868</v>
      </c>
      <c r="E2865" t="s">
        <v>544</v>
      </c>
      <c r="F2865" t="s">
        <v>67</v>
      </c>
      <c r="G2865" t="s">
        <v>401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C2865" s="180" t="str">
        <f t="shared" si="149"/>
        <v>845081-MSGMC-L</v>
      </c>
      <c r="AD2865" s="181">
        <f>IF(B2865="NET","",IF(B2865="","",IFERROR(VLOOKUP(AC2865,EAN!$A:$B,2,FALSE),"MANGLER - MÅ OPPDATERE EAN-FANEN")))</f>
        <v>7048652540003</v>
      </c>
      <c r="AE2865" s="180">
        <f t="shared" si="147"/>
        <v>0</v>
      </c>
      <c r="AF2865" s="180">
        <f t="shared" si="148"/>
        <v>0</v>
      </c>
      <c r="AH2865" s="133" t="str">
        <f>IF(B2865="NET","",IFERROR(VLOOKUP(AD2865,'2) Order Form'!$W$9:$W$684,1,FALSE),"Ikke med I order form"))</f>
        <v>Ikke med I order form</v>
      </c>
    </row>
    <row r="2866" spans="1:34" x14ac:dyDescent="0.2">
      <c r="A2866">
        <v>845081</v>
      </c>
      <c r="B2866" t="s">
        <v>888</v>
      </c>
      <c r="C2866" t="s">
        <v>4226</v>
      </c>
      <c r="D2866" t="s">
        <v>904</v>
      </c>
      <c r="E2866" t="s">
        <v>91</v>
      </c>
      <c r="F2866" t="s">
        <v>8</v>
      </c>
      <c r="G2866" t="s">
        <v>128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C2866" s="180" t="str">
        <f t="shared" si="149"/>
        <v>845081-MWH20-S</v>
      </c>
      <c r="AD2866" s="181">
        <f>IF(B2866="NET","",IF(B2866="","",IFERROR(VLOOKUP(AC2866,EAN!$A:$B,2,FALSE),"MANGLER - MÅ OPPDATERE EAN-FANEN")))</f>
        <v>7048652555496</v>
      </c>
      <c r="AE2866" s="180">
        <f t="shared" si="147"/>
        <v>0</v>
      </c>
      <c r="AF2866" s="180">
        <f t="shared" si="148"/>
        <v>0</v>
      </c>
      <c r="AH2866" s="133">
        <f>IF(B2866="NET","",IFERROR(VLOOKUP(AD2866,'2) Order Form'!$W$9:$W$684,1,FALSE),"Ikke med I order form"))</f>
        <v>7048652555496</v>
      </c>
    </row>
    <row r="2867" spans="1:34" x14ac:dyDescent="0.2">
      <c r="A2867">
        <v>845081</v>
      </c>
      <c r="B2867" t="s">
        <v>888</v>
      </c>
      <c r="C2867" t="s">
        <v>4226</v>
      </c>
      <c r="D2867" t="s">
        <v>869</v>
      </c>
      <c r="E2867" t="s">
        <v>91</v>
      </c>
      <c r="F2867" t="s">
        <v>7</v>
      </c>
      <c r="G2867" t="s">
        <v>128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C2867" s="180" t="str">
        <f t="shared" si="149"/>
        <v>845081-MWH20-M</v>
      </c>
      <c r="AD2867" s="181">
        <f>IF(B2867="NET","",IF(B2867="","",IFERROR(VLOOKUP(AC2867,EAN!$A:$B,2,FALSE),"MANGLER - MÅ OPPDATERE EAN-FANEN")))</f>
        <v>7048652555489</v>
      </c>
      <c r="AE2867" s="180">
        <f t="shared" si="147"/>
        <v>0</v>
      </c>
      <c r="AF2867" s="180">
        <f t="shared" si="148"/>
        <v>0</v>
      </c>
      <c r="AH2867" s="133">
        <f>IF(B2867="NET","",IFERROR(VLOOKUP(AD2867,'2) Order Form'!$W$9:$W$684,1,FALSE),"Ikke med I order form"))</f>
        <v>7048652555489</v>
      </c>
    </row>
    <row r="2868" spans="1:34" x14ac:dyDescent="0.2">
      <c r="A2868">
        <v>845081</v>
      </c>
      <c r="B2868" t="s">
        <v>888</v>
      </c>
      <c r="C2868" t="s">
        <v>4226</v>
      </c>
      <c r="D2868" t="s">
        <v>870</v>
      </c>
      <c r="E2868" t="s">
        <v>91</v>
      </c>
      <c r="F2868" t="s">
        <v>67</v>
      </c>
      <c r="G2868" t="s">
        <v>128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C2868" s="180" t="str">
        <f t="shared" si="149"/>
        <v>845081-MWH20-L</v>
      </c>
      <c r="AD2868" s="181">
        <f>IF(B2868="NET","",IF(B2868="","",IFERROR(VLOOKUP(AC2868,EAN!$A:$B,2,FALSE),"MANGLER - MÅ OPPDATERE EAN-FANEN")))</f>
        <v>7048652555472</v>
      </c>
      <c r="AE2868" s="180">
        <f t="shared" si="147"/>
        <v>0</v>
      </c>
      <c r="AF2868" s="180">
        <f t="shared" si="148"/>
        <v>0</v>
      </c>
      <c r="AH2868" s="133">
        <f>IF(B2868="NET","",IFERROR(VLOOKUP(AD2868,'2) Order Form'!$W$9:$W$684,1,FALSE),"Ikke med I order form"))</f>
        <v>7048652555472</v>
      </c>
    </row>
    <row r="2869" spans="1:34" x14ac:dyDescent="0.2">
      <c r="A2869">
        <v>845081</v>
      </c>
      <c r="B2869" t="s">
        <v>888</v>
      </c>
      <c r="C2869" t="s">
        <v>4226</v>
      </c>
      <c r="D2869" t="s">
        <v>905</v>
      </c>
      <c r="E2869" t="s">
        <v>91</v>
      </c>
      <c r="F2869" t="s">
        <v>8</v>
      </c>
      <c r="G2869" t="s">
        <v>401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C2869" s="180" t="str">
        <f t="shared" si="149"/>
        <v>845081-MWHTE-S</v>
      </c>
      <c r="AD2869" s="181">
        <f>IF(B2869="NET","",IF(B2869="","",IFERROR(VLOOKUP(AC2869,EAN!$A:$B,2,FALSE),"MANGLER - MÅ OPPDATERE EAN-FANEN")))</f>
        <v>7048652274359</v>
      </c>
      <c r="AE2869" s="180">
        <f t="shared" si="147"/>
        <v>0</v>
      </c>
      <c r="AF2869" s="180">
        <f t="shared" si="148"/>
        <v>0</v>
      </c>
      <c r="AH2869" s="133" t="str">
        <f>IF(B2869="NET","",IFERROR(VLOOKUP(AD2869,'2) Order Form'!$W$9:$W$684,1,FALSE),"Ikke med I order form"))</f>
        <v>Ikke med I order form</v>
      </c>
    </row>
    <row r="2870" spans="1:34" x14ac:dyDescent="0.2">
      <c r="A2870">
        <v>845081</v>
      </c>
      <c r="B2870" t="s">
        <v>888</v>
      </c>
      <c r="C2870" t="s">
        <v>4226</v>
      </c>
      <c r="D2870" t="s">
        <v>871</v>
      </c>
      <c r="E2870" t="s">
        <v>91</v>
      </c>
      <c r="F2870" t="s">
        <v>7</v>
      </c>
      <c r="G2870" t="s">
        <v>401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C2870" s="180" t="str">
        <f t="shared" si="149"/>
        <v>845081-MWHTE-M</v>
      </c>
      <c r="AD2870" s="181">
        <f>IF(B2870="NET","",IF(B2870="","",IFERROR(VLOOKUP(AC2870,EAN!$A:$B,2,FALSE),"MANGLER - MÅ OPPDATERE EAN-FANEN")))</f>
        <v>7048652274342</v>
      </c>
      <c r="AE2870" s="180">
        <f t="shared" si="147"/>
        <v>0</v>
      </c>
      <c r="AF2870" s="180">
        <f t="shared" si="148"/>
        <v>0</v>
      </c>
      <c r="AH2870" s="133" t="str">
        <f>IF(B2870="NET","",IFERROR(VLOOKUP(AD2870,'2) Order Form'!$W$9:$W$684,1,FALSE),"Ikke med I order form"))</f>
        <v>Ikke med I order form</v>
      </c>
    </row>
    <row r="2871" spans="1:34" x14ac:dyDescent="0.2">
      <c r="A2871">
        <v>845081</v>
      </c>
      <c r="B2871" t="s">
        <v>888</v>
      </c>
      <c r="C2871" t="s">
        <v>4226</v>
      </c>
      <c r="D2871" t="s">
        <v>872</v>
      </c>
      <c r="E2871" t="s">
        <v>91</v>
      </c>
      <c r="F2871" t="s">
        <v>67</v>
      </c>
      <c r="G2871" t="s">
        <v>401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C2871" s="180" t="str">
        <f t="shared" si="149"/>
        <v>845081-MWHTE-L</v>
      </c>
      <c r="AD2871" s="181">
        <f>IF(B2871="NET","",IF(B2871="","",IFERROR(VLOOKUP(AC2871,EAN!$A:$B,2,FALSE),"MANGLER - MÅ OPPDATERE EAN-FANEN")))</f>
        <v>7048652274335</v>
      </c>
      <c r="AE2871" s="180">
        <f t="shared" si="147"/>
        <v>0</v>
      </c>
      <c r="AF2871" s="180">
        <f t="shared" si="148"/>
        <v>0</v>
      </c>
      <c r="AH2871" s="133" t="str">
        <f>IF(B2871="NET","",IFERROR(VLOOKUP(AD2871,'2) Order Form'!$W$9:$W$684,1,FALSE),"Ikke med I order form"))</f>
        <v>Ikke med I order form</v>
      </c>
    </row>
    <row r="2872" spans="1:34" x14ac:dyDescent="0.2">
      <c r="A2872">
        <v>845081</v>
      </c>
      <c r="B2872" t="s">
        <v>888</v>
      </c>
      <c r="C2872" t="s">
        <v>4226</v>
      </c>
      <c r="D2872" t="s">
        <v>4371</v>
      </c>
      <c r="E2872" t="s">
        <v>4346</v>
      </c>
      <c r="F2872" t="s">
        <v>8</v>
      </c>
      <c r="G2872" t="s">
        <v>128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C2872" s="180" t="str">
        <f t="shared" si="149"/>
        <v>845081-SGMFL-S</v>
      </c>
      <c r="AD2872" s="181" t="str">
        <f>IF(B2872="NET","",IF(B2872="","",IFERROR(VLOOKUP(AC2872,EAN!$A:$B,2,FALSE),"MANGLER - MÅ OPPDATERE EAN-FANEN")))</f>
        <v>MANGLER - MÅ OPPDATERE EAN-FANEN</v>
      </c>
      <c r="AE2872" s="180">
        <f t="shared" si="147"/>
        <v>0</v>
      </c>
      <c r="AF2872" s="180">
        <f t="shared" si="148"/>
        <v>0</v>
      </c>
      <c r="AH2872" s="133" t="str">
        <f>IF(B2872="NET","",IFERROR(VLOOKUP(AD2872,'2) Order Form'!$W$9:$W$684,1,FALSE),"Ikke med I order form"))</f>
        <v>Ikke med I order form</v>
      </c>
    </row>
    <row r="2873" spans="1:34" x14ac:dyDescent="0.2">
      <c r="A2873">
        <v>845081</v>
      </c>
      <c r="B2873" t="s">
        <v>888</v>
      </c>
      <c r="C2873" t="s">
        <v>4226</v>
      </c>
      <c r="D2873" t="s">
        <v>4362</v>
      </c>
      <c r="E2873" t="s">
        <v>4346</v>
      </c>
      <c r="F2873" t="s">
        <v>7</v>
      </c>
      <c r="G2873" t="s">
        <v>128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C2873" s="180" t="str">
        <f t="shared" si="149"/>
        <v>845081-SGMFL-M</v>
      </c>
      <c r="AD2873" s="181" t="str">
        <f>IF(B2873="NET","",IF(B2873="","",IFERROR(VLOOKUP(AC2873,EAN!$A:$B,2,FALSE),"MANGLER - MÅ OPPDATERE EAN-FANEN")))</f>
        <v>MANGLER - MÅ OPPDATERE EAN-FANEN</v>
      </c>
      <c r="AE2873" s="180">
        <f t="shared" si="147"/>
        <v>0</v>
      </c>
      <c r="AF2873" s="180">
        <f t="shared" si="148"/>
        <v>0</v>
      </c>
      <c r="AH2873" s="133" t="str">
        <f>IF(B2873="NET","",IFERROR(VLOOKUP(AD2873,'2) Order Form'!$W$9:$W$684,1,FALSE),"Ikke med I order form"))</f>
        <v>Ikke med I order form</v>
      </c>
    </row>
    <row r="2874" spans="1:34" x14ac:dyDescent="0.2">
      <c r="A2874">
        <v>845081</v>
      </c>
      <c r="B2874" t="s">
        <v>888</v>
      </c>
      <c r="C2874" t="s">
        <v>4226</v>
      </c>
      <c r="D2874" t="s">
        <v>4363</v>
      </c>
      <c r="E2874" t="s">
        <v>4346</v>
      </c>
      <c r="F2874" t="s">
        <v>67</v>
      </c>
      <c r="G2874" t="s">
        <v>128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C2874" s="180" t="str">
        <f t="shared" si="149"/>
        <v>845081-SGMFL-L</v>
      </c>
      <c r="AD2874" s="181" t="str">
        <f>IF(B2874="NET","",IF(B2874="","",IFERROR(VLOOKUP(AC2874,EAN!$A:$B,2,FALSE),"MANGLER - MÅ OPPDATERE EAN-FANEN")))</f>
        <v>MANGLER - MÅ OPPDATERE EAN-FANEN</v>
      </c>
      <c r="AE2874" s="180">
        <f t="shared" si="147"/>
        <v>0</v>
      </c>
      <c r="AF2874" s="180">
        <f t="shared" si="148"/>
        <v>0</v>
      </c>
      <c r="AH2874" s="133" t="str">
        <f>IF(B2874="NET","",IFERROR(VLOOKUP(AD2874,'2) Order Form'!$W$9:$W$684,1,FALSE),"Ikke med I order form"))</f>
        <v>Ikke med I order form</v>
      </c>
    </row>
    <row r="2875" spans="1:34" x14ac:dyDescent="0.2">
      <c r="A2875" s="155">
        <v>845082</v>
      </c>
      <c r="B2875" t="s">
        <v>292</v>
      </c>
      <c r="H2875" s="155">
        <v>202137</v>
      </c>
      <c r="I2875" s="155">
        <v>202137</v>
      </c>
      <c r="J2875" s="155">
        <v>202137</v>
      </c>
      <c r="K2875" s="155">
        <v>202137</v>
      </c>
      <c r="L2875" s="155">
        <v>202137</v>
      </c>
      <c r="M2875" s="155">
        <v>202137</v>
      </c>
      <c r="N2875" s="155">
        <v>202137</v>
      </c>
      <c r="O2875" s="155">
        <v>202137</v>
      </c>
      <c r="P2875" s="155">
        <v>202137</v>
      </c>
      <c r="Q2875" s="155">
        <v>202137</v>
      </c>
      <c r="R2875" s="155">
        <v>202137</v>
      </c>
      <c r="S2875" s="155">
        <v>202137</v>
      </c>
      <c r="T2875" s="155">
        <v>202137</v>
      </c>
      <c r="U2875" s="155">
        <v>202137</v>
      </c>
      <c r="V2875" s="155">
        <v>202137</v>
      </c>
      <c r="W2875" s="155">
        <v>202137</v>
      </c>
      <c r="X2875" s="155">
        <v>202137</v>
      </c>
      <c r="Y2875" s="155">
        <v>202137</v>
      </c>
      <c r="Z2875" s="155">
        <v>202137</v>
      </c>
      <c r="AA2875" s="155">
        <v>202137</v>
      </c>
      <c r="AC2875" s="180" t="str">
        <f t="shared" si="149"/>
        <v>845082-</v>
      </c>
      <c r="AD2875" s="181" t="str">
        <f>IF(B2875="NET","",IF(B2875="","",IFERROR(VLOOKUP(AC2875,EAN!$A:$B,2,FALSE),"MANGLER - MÅ OPPDATERE EAN-FANEN")))</f>
        <v/>
      </c>
      <c r="AE2875" s="180">
        <f t="shared" si="147"/>
        <v>202137</v>
      </c>
      <c r="AF2875" s="180">
        <f t="shared" si="148"/>
        <v>202137</v>
      </c>
      <c r="AH2875" s="133" t="str">
        <f>IF(B2875="NET","",IFERROR(VLOOKUP(AD2875,'2) Order Form'!$W$9:$W$684,1,FALSE),"Ikke med I order form"))</f>
        <v/>
      </c>
    </row>
    <row r="2876" spans="1:34" x14ac:dyDescent="0.2">
      <c r="A2876">
        <v>845082</v>
      </c>
      <c r="B2876" t="s">
        <v>4492</v>
      </c>
      <c r="C2876" t="s">
        <v>4226</v>
      </c>
      <c r="D2876" t="s">
        <v>4364</v>
      </c>
      <c r="E2876" t="s">
        <v>2650</v>
      </c>
      <c r="F2876" t="s">
        <v>8</v>
      </c>
      <c r="G2876" t="s">
        <v>128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C2876" s="180" t="str">
        <f t="shared" si="149"/>
        <v>845082-BGRRG-S</v>
      </c>
      <c r="AD2876" s="181" t="str">
        <f>IF(B2876="NET","",IF(B2876="","",IFERROR(VLOOKUP(AC2876,EAN!$A:$B,2,FALSE),"MANGLER - MÅ OPPDATERE EAN-FANEN")))</f>
        <v>MANGLER - MÅ OPPDATERE EAN-FANEN</v>
      </c>
      <c r="AE2876" s="180">
        <f t="shared" si="147"/>
        <v>0</v>
      </c>
      <c r="AF2876" s="180">
        <f t="shared" si="148"/>
        <v>0</v>
      </c>
      <c r="AH2876" s="133" t="str">
        <f>IF(B2876="NET","",IFERROR(VLOOKUP(AD2876,'2) Order Form'!$W$9:$W$684,1,FALSE),"Ikke med I order form"))</f>
        <v>Ikke med I order form</v>
      </c>
    </row>
    <row r="2877" spans="1:34" x14ac:dyDescent="0.2">
      <c r="A2877">
        <v>845082</v>
      </c>
      <c r="B2877" t="s">
        <v>4492</v>
      </c>
      <c r="C2877" t="s">
        <v>4226</v>
      </c>
      <c r="D2877" t="s">
        <v>4365</v>
      </c>
      <c r="E2877" t="s">
        <v>2650</v>
      </c>
      <c r="F2877" t="s">
        <v>7</v>
      </c>
      <c r="G2877" t="s">
        <v>128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C2877" s="180" t="str">
        <f t="shared" si="149"/>
        <v>845082-BGRRG-M</v>
      </c>
      <c r="AD2877" s="181" t="str">
        <f>IF(B2877="NET","",IF(B2877="","",IFERROR(VLOOKUP(AC2877,EAN!$A:$B,2,FALSE),"MANGLER - MÅ OPPDATERE EAN-FANEN")))</f>
        <v>MANGLER - MÅ OPPDATERE EAN-FANEN</v>
      </c>
      <c r="AE2877" s="180">
        <f t="shared" si="147"/>
        <v>0</v>
      </c>
      <c r="AF2877" s="180">
        <f t="shared" si="148"/>
        <v>0</v>
      </c>
      <c r="AH2877" s="133" t="str">
        <f>IF(B2877="NET","",IFERROR(VLOOKUP(AD2877,'2) Order Form'!$W$9:$W$684,1,FALSE),"Ikke med I order form"))</f>
        <v>Ikke med I order form</v>
      </c>
    </row>
    <row r="2878" spans="1:34" x14ac:dyDescent="0.2">
      <c r="A2878">
        <v>845082</v>
      </c>
      <c r="B2878" t="s">
        <v>4492</v>
      </c>
      <c r="C2878" t="s">
        <v>4226</v>
      </c>
      <c r="D2878" t="s">
        <v>4366</v>
      </c>
      <c r="E2878" t="s">
        <v>2650</v>
      </c>
      <c r="F2878" t="s">
        <v>67</v>
      </c>
      <c r="G2878" t="s">
        <v>128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C2878" s="180" t="str">
        <f t="shared" si="149"/>
        <v>845082-BGRRG-L</v>
      </c>
      <c r="AD2878" s="181" t="str">
        <f>IF(B2878="NET","",IF(B2878="","",IFERROR(VLOOKUP(AC2878,EAN!$A:$B,2,FALSE),"MANGLER - MÅ OPPDATERE EAN-FANEN")))</f>
        <v>MANGLER - MÅ OPPDATERE EAN-FANEN</v>
      </c>
      <c r="AE2878" s="180">
        <f t="shared" si="147"/>
        <v>0</v>
      </c>
      <c r="AF2878" s="180">
        <f t="shared" si="148"/>
        <v>0</v>
      </c>
      <c r="AH2878" s="133" t="str">
        <f>IF(B2878="NET","",IFERROR(VLOOKUP(AD2878,'2) Order Form'!$W$9:$W$684,1,FALSE),"Ikke med I order form"))</f>
        <v>Ikke med I order form</v>
      </c>
    </row>
    <row r="2879" spans="1:34" x14ac:dyDescent="0.2">
      <c r="A2879">
        <v>845082</v>
      </c>
      <c r="B2879" t="s">
        <v>4492</v>
      </c>
      <c r="C2879" t="s">
        <v>4226</v>
      </c>
      <c r="D2879" t="s">
        <v>4367</v>
      </c>
      <c r="E2879" t="s">
        <v>4235</v>
      </c>
      <c r="F2879" t="s">
        <v>8</v>
      </c>
      <c r="G2879" t="s">
        <v>128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C2879" s="180" t="str">
        <f t="shared" si="149"/>
        <v>845082-BRWHT-S</v>
      </c>
      <c r="AD2879" s="181" t="str">
        <f>IF(B2879="NET","",IF(B2879="","",IFERROR(VLOOKUP(AC2879,EAN!$A:$B,2,FALSE),"MANGLER - MÅ OPPDATERE EAN-FANEN")))</f>
        <v>MANGLER - MÅ OPPDATERE EAN-FANEN</v>
      </c>
      <c r="AE2879" s="180">
        <f t="shared" si="147"/>
        <v>0</v>
      </c>
      <c r="AF2879" s="180">
        <f t="shared" si="148"/>
        <v>0</v>
      </c>
      <c r="AH2879" s="133" t="str">
        <f>IF(B2879="NET","",IFERROR(VLOOKUP(AD2879,'2) Order Form'!$W$9:$W$684,1,FALSE),"Ikke med I order form"))</f>
        <v>Ikke med I order form</v>
      </c>
    </row>
    <row r="2880" spans="1:34" x14ac:dyDescent="0.2">
      <c r="A2880">
        <v>845082</v>
      </c>
      <c r="B2880" t="s">
        <v>4492</v>
      </c>
      <c r="C2880" t="s">
        <v>4226</v>
      </c>
      <c r="D2880" t="s">
        <v>4368</v>
      </c>
      <c r="E2880" t="s">
        <v>4235</v>
      </c>
      <c r="F2880" t="s">
        <v>7</v>
      </c>
      <c r="G2880" t="s">
        <v>128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C2880" s="180" t="str">
        <f t="shared" si="149"/>
        <v>845082-BRWHT-M</v>
      </c>
      <c r="AD2880" s="181" t="str">
        <f>IF(B2880="NET","",IF(B2880="","",IFERROR(VLOOKUP(AC2880,EAN!$A:$B,2,FALSE),"MANGLER - MÅ OPPDATERE EAN-FANEN")))</f>
        <v>MANGLER - MÅ OPPDATERE EAN-FANEN</v>
      </c>
      <c r="AE2880" s="180">
        <f t="shared" si="147"/>
        <v>0</v>
      </c>
      <c r="AF2880" s="180">
        <f t="shared" si="148"/>
        <v>0</v>
      </c>
      <c r="AH2880" s="133" t="str">
        <f>IF(B2880="NET","",IFERROR(VLOOKUP(AD2880,'2) Order Form'!$W$9:$W$684,1,FALSE),"Ikke med I order form"))</f>
        <v>Ikke med I order form</v>
      </c>
    </row>
    <row r="2881" spans="1:34" x14ac:dyDescent="0.2">
      <c r="A2881">
        <v>845082</v>
      </c>
      <c r="B2881" t="s">
        <v>4492</v>
      </c>
      <c r="C2881" t="s">
        <v>4226</v>
      </c>
      <c r="D2881" t="s">
        <v>4369</v>
      </c>
      <c r="E2881" t="s">
        <v>4235</v>
      </c>
      <c r="F2881" t="s">
        <v>67</v>
      </c>
      <c r="G2881" t="s">
        <v>128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C2881" s="180" t="str">
        <f t="shared" si="149"/>
        <v>845082-BRWHT-L</v>
      </c>
      <c r="AD2881" s="181" t="str">
        <f>IF(B2881="NET","",IF(B2881="","",IFERROR(VLOOKUP(AC2881,EAN!$A:$B,2,FALSE),"MANGLER - MÅ OPPDATERE EAN-FANEN")))</f>
        <v>MANGLER - MÅ OPPDATERE EAN-FANEN</v>
      </c>
      <c r="AE2881" s="180">
        <f t="shared" si="147"/>
        <v>0</v>
      </c>
      <c r="AF2881" s="180">
        <f t="shared" si="148"/>
        <v>0</v>
      </c>
      <c r="AH2881" s="133" t="str">
        <f>IF(B2881="NET","",IFERROR(VLOOKUP(AD2881,'2) Order Form'!$W$9:$W$684,1,FALSE),"Ikke med I order form"))</f>
        <v>Ikke med I order form</v>
      </c>
    </row>
    <row r="2882" spans="1:34" x14ac:dyDescent="0.2">
      <c r="A2882">
        <v>845082</v>
      </c>
      <c r="B2882" t="s">
        <v>4492</v>
      </c>
      <c r="C2882" t="s">
        <v>4226</v>
      </c>
      <c r="D2882" t="s">
        <v>4370</v>
      </c>
      <c r="E2882" t="s">
        <v>4240</v>
      </c>
      <c r="F2882" t="s">
        <v>8</v>
      </c>
      <c r="G2882" t="s">
        <v>128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C2882" s="180" t="str">
        <f t="shared" si="149"/>
        <v>845082-BUORE-S</v>
      </c>
      <c r="AD2882" s="181" t="str">
        <f>IF(B2882="NET","",IF(B2882="","",IFERROR(VLOOKUP(AC2882,EAN!$A:$B,2,FALSE),"MANGLER - MÅ OPPDATERE EAN-FANEN")))</f>
        <v>MANGLER - MÅ OPPDATERE EAN-FANEN</v>
      </c>
      <c r="AE2882" s="180">
        <f t="shared" si="147"/>
        <v>0</v>
      </c>
      <c r="AF2882" s="180">
        <f t="shared" si="148"/>
        <v>0</v>
      </c>
      <c r="AH2882" s="133" t="str">
        <f>IF(B2882="NET","",IFERROR(VLOOKUP(AD2882,'2) Order Form'!$W$9:$W$684,1,FALSE),"Ikke med I order form"))</f>
        <v>Ikke med I order form</v>
      </c>
    </row>
    <row r="2883" spans="1:34" x14ac:dyDescent="0.2">
      <c r="A2883">
        <v>845082</v>
      </c>
      <c r="B2883" t="s">
        <v>4492</v>
      </c>
      <c r="C2883" t="s">
        <v>4226</v>
      </c>
      <c r="D2883" t="s">
        <v>4239</v>
      </c>
      <c r="E2883" t="s">
        <v>4240</v>
      </c>
      <c r="F2883" t="s">
        <v>7</v>
      </c>
      <c r="G2883" t="s">
        <v>128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C2883" s="180" t="str">
        <f t="shared" si="149"/>
        <v>845082-BUORE-M</v>
      </c>
      <c r="AD2883" s="181" t="str">
        <f>IF(B2883="NET","",IF(B2883="","",IFERROR(VLOOKUP(AC2883,EAN!$A:$B,2,FALSE),"MANGLER - MÅ OPPDATERE EAN-FANEN")))</f>
        <v>MANGLER - MÅ OPPDATERE EAN-FANEN</v>
      </c>
      <c r="AE2883" s="180">
        <f t="shared" si="147"/>
        <v>0</v>
      </c>
      <c r="AF2883" s="180">
        <f t="shared" si="148"/>
        <v>0</v>
      </c>
      <c r="AH2883" s="133" t="str">
        <f>IF(B2883="NET","",IFERROR(VLOOKUP(AD2883,'2) Order Form'!$W$9:$W$684,1,FALSE),"Ikke med I order form"))</f>
        <v>Ikke med I order form</v>
      </c>
    </row>
    <row r="2884" spans="1:34" x14ac:dyDescent="0.2">
      <c r="A2884">
        <v>845082</v>
      </c>
      <c r="B2884" t="s">
        <v>4492</v>
      </c>
      <c r="C2884" t="s">
        <v>4226</v>
      </c>
      <c r="D2884" t="s">
        <v>4241</v>
      </c>
      <c r="E2884" t="s">
        <v>4240</v>
      </c>
      <c r="F2884" t="s">
        <v>67</v>
      </c>
      <c r="G2884" t="s">
        <v>128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C2884" s="180" t="str">
        <f t="shared" si="149"/>
        <v>845082-BUORE-L</v>
      </c>
      <c r="AD2884" s="181" t="str">
        <f>IF(B2884="NET","",IF(B2884="","",IFERROR(VLOOKUP(AC2884,EAN!$A:$B,2,FALSE),"MANGLER - MÅ OPPDATERE EAN-FANEN")))</f>
        <v>MANGLER - MÅ OPPDATERE EAN-FANEN</v>
      </c>
      <c r="AE2884" s="180">
        <f t="shared" si="147"/>
        <v>0</v>
      </c>
      <c r="AF2884" s="180">
        <f t="shared" si="148"/>
        <v>0</v>
      </c>
      <c r="AH2884" s="133" t="str">
        <f>IF(B2884="NET","",IFERROR(VLOOKUP(AD2884,'2) Order Form'!$W$9:$W$684,1,FALSE),"Ikke med I order form"))</f>
        <v>Ikke med I order form</v>
      </c>
    </row>
    <row r="2885" spans="1:34" x14ac:dyDescent="0.2">
      <c r="A2885">
        <v>845082</v>
      </c>
      <c r="B2885" t="s">
        <v>4492</v>
      </c>
      <c r="C2885" t="s">
        <v>4226</v>
      </c>
      <c r="D2885" t="s">
        <v>889</v>
      </c>
      <c r="E2885" t="s">
        <v>654</v>
      </c>
      <c r="F2885" t="s">
        <v>8</v>
      </c>
      <c r="G2885" t="s">
        <v>401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C2885" s="180" t="str">
        <f t="shared" si="149"/>
        <v>845082-GFGRN-S</v>
      </c>
      <c r="AD2885" s="181">
        <f>IF(B2885="NET","",IF(B2885="","",IFERROR(VLOOKUP(AC2885,EAN!$A:$B,2,FALSE),"MANGLER - MÅ OPPDATERE EAN-FANEN")))</f>
        <v>7048652540058</v>
      </c>
      <c r="AE2885" s="180">
        <f t="shared" si="147"/>
        <v>0</v>
      </c>
      <c r="AF2885" s="180">
        <f t="shared" si="148"/>
        <v>0</v>
      </c>
      <c r="AH2885" s="133" t="str">
        <f>IF(B2885="NET","",IFERROR(VLOOKUP(AD2885,'2) Order Form'!$W$9:$W$684,1,FALSE),"Ikke med I order form"))</f>
        <v>Ikke med I order form</v>
      </c>
    </row>
    <row r="2886" spans="1:34" x14ac:dyDescent="0.2">
      <c r="A2886">
        <v>845082</v>
      </c>
      <c r="B2886" t="s">
        <v>4492</v>
      </c>
      <c r="C2886" t="s">
        <v>4226</v>
      </c>
      <c r="D2886" t="s">
        <v>862</v>
      </c>
      <c r="E2886" t="s">
        <v>654</v>
      </c>
      <c r="F2886" t="s">
        <v>7</v>
      </c>
      <c r="G2886" t="s">
        <v>401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C2886" s="180" t="str">
        <f t="shared" si="149"/>
        <v>845082-GFGRN-M</v>
      </c>
      <c r="AD2886" s="181">
        <f>IF(B2886="NET","",IF(B2886="","",IFERROR(VLOOKUP(AC2886,EAN!$A:$B,2,FALSE),"MANGLER - MÅ OPPDATERE EAN-FANEN")))</f>
        <v>7048652540041</v>
      </c>
      <c r="AE2886" s="180">
        <f t="shared" ref="AE2886:AE2949" si="150">H2886</f>
        <v>0</v>
      </c>
      <c r="AF2886" s="180">
        <f t="shared" ref="AF2886:AF2949" si="151">AA2886</f>
        <v>0</v>
      </c>
      <c r="AH2886" s="133" t="str">
        <f>IF(B2886="NET","",IFERROR(VLOOKUP(AD2886,'2) Order Form'!$W$9:$W$684,1,FALSE),"Ikke med I order form"))</f>
        <v>Ikke med I order form</v>
      </c>
    </row>
    <row r="2887" spans="1:34" x14ac:dyDescent="0.2">
      <c r="A2887">
        <v>845082</v>
      </c>
      <c r="B2887" t="s">
        <v>4492</v>
      </c>
      <c r="C2887" t="s">
        <v>4226</v>
      </c>
      <c r="D2887" t="s">
        <v>863</v>
      </c>
      <c r="E2887" t="s">
        <v>654</v>
      </c>
      <c r="F2887" t="s">
        <v>67</v>
      </c>
      <c r="G2887" t="s">
        <v>401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C2887" s="180" t="str">
        <f t="shared" si="149"/>
        <v>845082-GFGRN-L</v>
      </c>
      <c r="AD2887" s="181">
        <f>IF(B2887="NET","",IF(B2887="","",IFERROR(VLOOKUP(AC2887,EAN!$A:$B,2,FALSE),"MANGLER - MÅ OPPDATERE EAN-FANEN")))</f>
        <v>7048652540034</v>
      </c>
      <c r="AE2887" s="180">
        <f t="shared" si="150"/>
        <v>0</v>
      </c>
      <c r="AF2887" s="180">
        <f t="shared" si="151"/>
        <v>0</v>
      </c>
      <c r="AH2887" s="133" t="str">
        <f>IF(B2887="NET","",IFERROR(VLOOKUP(AD2887,'2) Order Form'!$W$9:$W$684,1,FALSE),"Ikke med I order form"))</f>
        <v>Ikke med I order form</v>
      </c>
    </row>
    <row r="2888" spans="1:34" x14ac:dyDescent="0.2">
      <c r="A2888">
        <v>845082</v>
      </c>
      <c r="B2888" t="s">
        <v>4492</v>
      </c>
      <c r="C2888" t="s">
        <v>4226</v>
      </c>
      <c r="D2888" t="s">
        <v>890</v>
      </c>
      <c r="E2888" t="s">
        <v>209</v>
      </c>
      <c r="F2888" t="s">
        <v>8</v>
      </c>
      <c r="G2888" t="s">
        <v>401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C2888" s="180" t="str">
        <f t="shared" si="149"/>
        <v>845082-GMBLU-S</v>
      </c>
      <c r="AD2888" s="181">
        <f>IF(B2888="NET","",IF(B2888="","",IFERROR(VLOOKUP(AC2888,EAN!$A:$B,2,FALSE),"MANGLER - MÅ OPPDATERE EAN-FANEN")))</f>
        <v>7048652540089</v>
      </c>
      <c r="AE2888" s="180">
        <f t="shared" si="150"/>
        <v>0</v>
      </c>
      <c r="AF2888" s="180">
        <f t="shared" si="151"/>
        <v>0</v>
      </c>
      <c r="AH2888" s="133" t="str">
        <f>IF(B2888="NET","",IFERROR(VLOOKUP(AD2888,'2) Order Form'!$W$9:$W$684,1,FALSE),"Ikke med I order form"))</f>
        <v>Ikke med I order form</v>
      </c>
    </row>
    <row r="2889" spans="1:34" x14ac:dyDescent="0.2">
      <c r="A2889">
        <v>845082</v>
      </c>
      <c r="B2889" t="s">
        <v>4492</v>
      </c>
      <c r="C2889" t="s">
        <v>4226</v>
      </c>
      <c r="D2889" t="s">
        <v>880</v>
      </c>
      <c r="E2889" t="s">
        <v>209</v>
      </c>
      <c r="F2889" t="s">
        <v>7</v>
      </c>
      <c r="G2889" t="s">
        <v>401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C2889" s="180" t="str">
        <f t="shared" si="149"/>
        <v>845082-GMBLU-M</v>
      </c>
      <c r="AD2889" s="181">
        <f>IF(B2889="NET","",IF(B2889="","",IFERROR(VLOOKUP(AC2889,EAN!$A:$B,2,FALSE),"MANGLER - MÅ OPPDATERE EAN-FANEN")))</f>
        <v>7048652540072</v>
      </c>
      <c r="AE2889" s="180">
        <f t="shared" si="150"/>
        <v>0</v>
      </c>
      <c r="AF2889" s="180">
        <f t="shared" si="151"/>
        <v>0</v>
      </c>
      <c r="AH2889" s="133" t="str">
        <f>IF(B2889="NET","",IFERROR(VLOOKUP(AD2889,'2) Order Form'!$W$9:$W$684,1,FALSE),"Ikke med I order form"))</f>
        <v>Ikke med I order form</v>
      </c>
    </row>
    <row r="2890" spans="1:34" x14ac:dyDescent="0.2">
      <c r="A2890">
        <v>845082</v>
      </c>
      <c r="B2890" t="s">
        <v>4492</v>
      </c>
      <c r="C2890" t="s">
        <v>4226</v>
      </c>
      <c r="D2890" t="s">
        <v>881</v>
      </c>
      <c r="E2890" t="s">
        <v>209</v>
      </c>
      <c r="F2890" t="s">
        <v>67</v>
      </c>
      <c r="G2890" t="s">
        <v>401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C2890" s="180" t="str">
        <f t="shared" si="149"/>
        <v>845082-GMBLU-L</v>
      </c>
      <c r="AD2890" s="181">
        <f>IF(B2890="NET","",IF(B2890="","",IFERROR(VLOOKUP(AC2890,EAN!$A:$B,2,FALSE),"MANGLER - MÅ OPPDATERE EAN-FANEN")))</f>
        <v>7048652540065</v>
      </c>
      <c r="AE2890" s="180">
        <f t="shared" si="150"/>
        <v>0</v>
      </c>
      <c r="AF2890" s="180">
        <f t="shared" si="151"/>
        <v>0</v>
      </c>
      <c r="AH2890" s="133" t="str">
        <f>IF(B2890="NET","",IFERROR(VLOOKUP(AD2890,'2) Order Form'!$W$9:$W$684,1,FALSE),"Ikke med I order form"))</f>
        <v>Ikke med I order form</v>
      </c>
    </row>
    <row r="2891" spans="1:34" x14ac:dyDescent="0.2">
      <c r="A2891">
        <v>845082</v>
      </c>
      <c r="B2891" t="s">
        <v>4492</v>
      </c>
      <c r="C2891" t="s">
        <v>4226</v>
      </c>
      <c r="D2891" t="s">
        <v>907</v>
      </c>
      <c r="E2891" t="s">
        <v>89</v>
      </c>
      <c r="F2891" t="s">
        <v>8</v>
      </c>
      <c r="G2891" t="s">
        <v>128</v>
      </c>
      <c r="H2891">
        <v>5</v>
      </c>
      <c r="I2891">
        <v>5</v>
      </c>
      <c r="J2891">
        <v>5</v>
      </c>
      <c r="K2891">
        <v>5</v>
      </c>
      <c r="L2891">
        <v>5</v>
      </c>
      <c r="M2891">
        <v>5</v>
      </c>
      <c r="N2891">
        <v>5</v>
      </c>
      <c r="O2891">
        <v>5</v>
      </c>
      <c r="P2891">
        <v>5</v>
      </c>
      <c r="Q2891">
        <v>5</v>
      </c>
      <c r="R2891">
        <v>5</v>
      </c>
      <c r="S2891">
        <v>5</v>
      </c>
      <c r="T2891">
        <v>5</v>
      </c>
      <c r="U2891">
        <v>5</v>
      </c>
      <c r="V2891">
        <v>5</v>
      </c>
      <c r="W2891">
        <v>5</v>
      </c>
      <c r="X2891">
        <v>5</v>
      </c>
      <c r="Y2891">
        <v>5</v>
      </c>
      <c r="Z2891">
        <v>5</v>
      </c>
      <c r="AA2891">
        <v>5</v>
      </c>
      <c r="AC2891" s="180" t="str">
        <f t="shared" si="149"/>
        <v>845082-MBL20-S</v>
      </c>
      <c r="AD2891" s="181">
        <f>IF(B2891="NET","",IF(B2891="","",IFERROR(VLOOKUP(AC2891,EAN!$A:$B,2,FALSE),"MANGLER - MÅ OPPDATERE EAN-FANEN")))</f>
        <v>7048652555526</v>
      </c>
      <c r="AE2891" s="180">
        <f t="shared" si="150"/>
        <v>5</v>
      </c>
      <c r="AF2891" s="180">
        <f t="shared" si="151"/>
        <v>5</v>
      </c>
      <c r="AH2891" s="133">
        <f>IF(B2891="NET","",IFERROR(VLOOKUP(AD2891,'2) Order Form'!$W$9:$W$684,1,FALSE),"Ikke med I order form"))</f>
        <v>7048652555526</v>
      </c>
    </row>
    <row r="2892" spans="1:34" x14ac:dyDescent="0.2">
      <c r="A2892">
        <v>845082</v>
      </c>
      <c r="B2892" t="s">
        <v>4492</v>
      </c>
      <c r="C2892" t="s">
        <v>4226</v>
      </c>
      <c r="D2892" t="s">
        <v>908</v>
      </c>
      <c r="E2892" t="s">
        <v>89</v>
      </c>
      <c r="F2892" t="s">
        <v>7</v>
      </c>
      <c r="G2892" t="s">
        <v>128</v>
      </c>
      <c r="H2892">
        <v>69</v>
      </c>
      <c r="I2892">
        <v>69</v>
      </c>
      <c r="J2892">
        <v>69</v>
      </c>
      <c r="K2892">
        <v>69</v>
      </c>
      <c r="L2892">
        <v>69</v>
      </c>
      <c r="M2892">
        <v>69</v>
      </c>
      <c r="N2892">
        <v>69</v>
      </c>
      <c r="O2892">
        <v>69</v>
      </c>
      <c r="P2892">
        <v>69</v>
      </c>
      <c r="Q2892">
        <v>69</v>
      </c>
      <c r="R2892">
        <v>69</v>
      </c>
      <c r="S2892">
        <v>69</v>
      </c>
      <c r="T2892">
        <v>69</v>
      </c>
      <c r="U2892">
        <v>69</v>
      </c>
      <c r="V2892">
        <v>69</v>
      </c>
      <c r="W2892">
        <v>69</v>
      </c>
      <c r="X2892">
        <v>69</v>
      </c>
      <c r="Y2892">
        <v>69</v>
      </c>
      <c r="Z2892">
        <v>69</v>
      </c>
      <c r="AA2892">
        <v>69</v>
      </c>
      <c r="AC2892" s="180" t="str">
        <f t="shared" si="149"/>
        <v>845082-MBL20-M</v>
      </c>
      <c r="AD2892" s="181">
        <f>IF(B2892="NET","",IF(B2892="","",IFERROR(VLOOKUP(AC2892,EAN!$A:$B,2,FALSE),"MANGLER - MÅ OPPDATERE EAN-FANEN")))</f>
        <v>7048652555519</v>
      </c>
      <c r="AE2892" s="180">
        <f t="shared" si="150"/>
        <v>69</v>
      </c>
      <c r="AF2892" s="180">
        <f t="shared" si="151"/>
        <v>69</v>
      </c>
      <c r="AH2892" s="133">
        <f>IF(B2892="NET","",IFERROR(VLOOKUP(AD2892,'2) Order Form'!$W$9:$W$684,1,FALSE),"Ikke med I order form"))</f>
        <v>7048652555519</v>
      </c>
    </row>
    <row r="2893" spans="1:34" x14ac:dyDescent="0.2">
      <c r="A2893">
        <v>845082</v>
      </c>
      <c r="B2893" t="s">
        <v>4492</v>
      </c>
      <c r="C2893" t="s">
        <v>4226</v>
      </c>
      <c r="D2893" t="s">
        <v>909</v>
      </c>
      <c r="E2893" t="s">
        <v>89</v>
      </c>
      <c r="F2893" t="s">
        <v>67</v>
      </c>
      <c r="G2893" t="s">
        <v>128</v>
      </c>
      <c r="H2893">
        <v>31</v>
      </c>
      <c r="I2893">
        <v>31</v>
      </c>
      <c r="J2893">
        <v>31</v>
      </c>
      <c r="K2893">
        <v>31</v>
      </c>
      <c r="L2893">
        <v>31</v>
      </c>
      <c r="M2893">
        <v>31</v>
      </c>
      <c r="N2893">
        <v>31</v>
      </c>
      <c r="O2893">
        <v>31</v>
      </c>
      <c r="P2893">
        <v>31</v>
      </c>
      <c r="Q2893">
        <v>31</v>
      </c>
      <c r="R2893">
        <v>31</v>
      </c>
      <c r="S2893">
        <v>31</v>
      </c>
      <c r="T2893">
        <v>31</v>
      </c>
      <c r="U2893">
        <v>31</v>
      </c>
      <c r="V2893">
        <v>31</v>
      </c>
      <c r="W2893">
        <v>31</v>
      </c>
      <c r="X2893">
        <v>31</v>
      </c>
      <c r="Y2893">
        <v>31</v>
      </c>
      <c r="Z2893">
        <v>31</v>
      </c>
      <c r="AA2893">
        <v>31</v>
      </c>
      <c r="AC2893" s="180" t="str">
        <f t="shared" si="149"/>
        <v>845082-MBL20-L</v>
      </c>
      <c r="AD2893" s="181">
        <f>IF(B2893="NET","",IF(B2893="","",IFERROR(VLOOKUP(AC2893,EAN!$A:$B,2,FALSE),"MANGLER - MÅ OPPDATERE EAN-FANEN")))</f>
        <v>7048652555502</v>
      </c>
      <c r="AE2893" s="180">
        <f t="shared" si="150"/>
        <v>31</v>
      </c>
      <c r="AF2893" s="180">
        <f t="shared" si="151"/>
        <v>31</v>
      </c>
      <c r="AH2893" s="133">
        <f>IF(B2893="NET","",IFERROR(VLOOKUP(AD2893,'2) Order Form'!$W$9:$W$684,1,FALSE),"Ikke med I order form"))</f>
        <v>7048652555502</v>
      </c>
    </row>
    <row r="2894" spans="1:34" x14ac:dyDescent="0.2">
      <c r="A2894">
        <v>845082</v>
      </c>
      <c r="B2894" t="s">
        <v>4492</v>
      </c>
      <c r="C2894" t="s">
        <v>4226</v>
      </c>
      <c r="D2894" t="s">
        <v>894</v>
      </c>
      <c r="E2894" t="s">
        <v>89</v>
      </c>
      <c r="F2894" t="s">
        <v>8</v>
      </c>
      <c r="G2894" t="s">
        <v>401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C2894" s="180" t="str">
        <f t="shared" si="149"/>
        <v>845082-MBLCK-S</v>
      </c>
      <c r="AD2894" s="181">
        <f>IF(B2894="NET","",IF(B2894="","",IFERROR(VLOOKUP(AC2894,EAN!$A:$B,2,FALSE),"MANGLER - MÅ OPPDATERE EAN-FANEN")))</f>
        <v>7048652274380</v>
      </c>
      <c r="AE2894" s="180">
        <f t="shared" si="150"/>
        <v>0</v>
      </c>
      <c r="AF2894" s="180">
        <f t="shared" si="151"/>
        <v>0</v>
      </c>
      <c r="AH2894" s="133" t="str">
        <f>IF(B2894="NET","",IFERROR(VLOOKUP(AD2894,'2) Order Form'!$W$9:$W$684,1,FALSE),"Ikke med I order form"))</f>
        <v>Ikke med I order form</v>
      </c>
    </row>
    <row r="2895" spans="1:34" x14ac:dyDescent="0.2">
      <c r="A2895">
        <v>845082</v>
      </c>
      <c r="B2895" t="s">
        <v>4492</v>
      </c>
      <c r="C2895" t="s">
        <v>4226</v>
      </c>
      <c r="D2895" t="s">
        <v>604</v>
      </c>
      <c r="E2895" t="s">
        <v>89</v>
      </c>
      <c r="F2895" t="s">
        <v>7</v>
      </c>
      <c r="G2895" t="s">
        <v>401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C2895" s="180" t="str">
        <f t="shared" si="149"/>
        <v>845082-MBLCK-M</v>
      </c>
      <c r="AD2895" s="181">
        <f>IF(B2895="NET","",IF(B2895="","",IFERROR(VLOOKUP(AC2895,EAN!$A:$B,2,FALSE),"MANGLER - MÅ OPPDATERE EAN-FANEN")))</f>
        <v>7048652274373</v>
      </c>
      <c r="AE2895" s="180">
        <f t="shared" si="150"/>
        <v>0</v>
      </c>
      <c r="AF2895" s="180">
        <f t="shared" si="151"/>
        <v>0</v>
      </c>
      <c r="AH2895" s="133" t="str">
        <f>IF(B2895="NET","",IFERROR(VLOOKUP(AD2895,'2) Order Form'!$W$9:$W$684,1,FALSE),"Ikke med I order form"))</f>
        <v>Ikke med I order form</v>
      </c>
    </row>
    <row r="2896" spans="1:34" x14ac:dyDescent="0.2">
      <c r="A2896">
        <v>845082</v>
      </c>
      <c r="B2896" t="s">
        <v>4492</v>
      </c>
      <c r="C2896" t="s">
        <v>4226</v>
      </c>
      <c r="D2896" t="s">
        <v>605</v>
      </c>
      <c r="E2896" t="s">
        <v>89</v>
      </c>
      <c r="F2896" t="s">
        <v>67</v>
      </c>
      <c r="G2896" t="s">
        <v>401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C2896" s="180" t="str">
        <f t="shared" si="149"/>
        <v>845082-MBLCK-L</v>
      </c>
      <c r="AD2896" s="181">
        <f>IF(B2896="NET","",IF(B2896="","",IFERROR(VLOOKUP(AC2896,EAN!$A:$B,2,FALSE),"MANGLER - MÅ OPPDATERE EAN-FANEN")))</f>
        <v>7048652274366</v>
      </c>
      <c r="AE2896" s="180">
        <f t="shared" si="150"/>
        <v>0</v>
      </c>
      <c r="AF2896" s="180">
        <f t="shared" si="151"/>
        <v>0</v>
      </c>
      <c r="AH2896" s="133" t="str">
        <f>IF(B2896="NET","",IFERROR(VLOOKUP(AD2896,'2) Order Form'!$W$9:$W$684,1,FALSE),"Ikke med I order form"))</f>
        <v>Ikke med I order form</v>
      </c>
    </row>
    <row r="2897" spans="1:34" x14ac:dyDescent="0.2">
      <c r="A2897">
        <v>845082</v>
      </c>
      <c r="B2897" t="s">
        <v>4492</v>
      </c>
      <c r="C2897" t="s">
        <v>4226</v>
      </c>
      <c r="D2897" t="s">
        <v>895</v>
      </c>
      <c r="E2897" t="s">
        <v>609</v>
      </c>
      <c r="F2897" t="s">
        <v>8</v>
      </c>
      <c r="G2897" t="s">
        <v>401</v>
      </c>
      <c r="H2897">
        <v>8</v>
      </c>
      <c r="I2897">
        <v>8</v>
      </c>
      <c r="J2897">
        <v>8</v>
      </c>
      <c r="K2897">
        <v>8</v>
      </c>
      <c r="L2897">
        <v>8</v>
      </c>
      <c r="M2897">
        <v>8</v>
      </c>
      <c r="N2897">
        <v>8</v>
      </c>
      <c r="O2897">
        <v>8</v>
      </c>
      <c r="P2897">
        <v>8</v>
      </c>
      <c r="Q2897">
        <v>8</v>
      </c>
      <c r="R2897">
        <v>8</v>
      </c>
      <c r="S2897">
        <v>8</v>
      </c>
      <c r="T2897">
        <v>8</v>
      </c>
      <c r="U2897">
        <v>8</v>
      </c>
      <c r="V2897">
        <v>8</v>
      </c>
      <c r="W2897">
        <v>8</v>
      </c>
      <c r="X2897">
        <v>8</v>
      </c>
      <c r="Y2897">
        <v>8</v>
      </c>
      <c r="Z2897">
        <v>8</v>
      </c>
      <c r="AA2897">
        <v>8</v>
      </c>
      <c r="AC2897" s="180" t="str">
        <f t="shared" si="149"/>
        <v>845082-MCHOR-S</v>
      </c>
      <c r="AD2897" s="181">
        <f>IF(B2897="NET","",IF(B2897="","",IFERROR(VLOOKUP(AC2897,EAN!$A:$B,2,FALSE),"MANGLER - MÅ OPPDATERE EAN-FANEN")))</f>
        <v>7048652660947</v>
      </c>
      <c r="AE2897" s="180">
        <f t="shared" si="150"/>
        <v>8</v>
      </c>
      <c r="AF2897" s="180">
        <f t="shared" si="151"/>
        <v>8</v>
      </c>
      <c r="AH2897" s="133">
        <f>IF(B2897="NET","",IFERROR(VLOOKUP(AD2897,'2) Order Form'!$W$9:$W$684,1,FALSE),"Ikke med I order form"))</f>
        <v>7048652660947</v>
      </c>
    </row>
    <row r="2898" spans="1:34" x14ac:dyDescent="0.2">
      <c r="A2898">
        <v>845082</v>
      </c>
      <c r="B2898" t="s">
        <v>4492</v>
      </c>
      <c r="C2898" t="s">
        <v>4226</v>
      </c>
      <c r="D2898" t="s">
        <v>608</v>
      </c>
      <c r="E2898" t="s">
        <v>609</v>
      </c>
      <c r="F2898" t="s">
        <v>7</v>
      </c>
      <c r="G2898" t="s">
        <v>401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C2898" s="180" t="str">
        <f t="shared" si="149"/>
        <v>845082-MCHOR-M</v>
      </c>
      <c r="AD2898" s="181">
        <f>IF(B2898="NET","",IF(B2898="","",IFERROR(VLOOKUP(AC2898,EAN!$A:$B,2,FALSE),"MANGLER - MÅ OPPDATERE EAN-FANEN")))</f>
        <v>7048652660930</v>
      </c>
      <c r="AE2898" s="180">
        <f t="shared" si="150"/>
        <v>0</v>
      </c>
      <c r="AF2898" s="180">
        <f t="shared" si="151"/>
        <v>0</v>
      </c>
      <c r="AH2898" s="133">
        <f>IF(B2898="NET","",IFERROR(VLOOKUP(AD2898,'2) Order Form'!$W$9:$W$684,1,FALSE),"Ikke med I order form"))</f>
        <v>7048652660930</v>
      </c>
    </row>
    <row r="2899" spans="1:34" x14ac:dyDescent="0.2">
      <c r="A2899">
        <v>845082</v>
      </c>
      <c r="B2899" t="s">
        <v>4492</v>
      </c>
      <c r="C2899" t="s">
        <v>4226</v>
      </c>
      <c r="D2899" t="s">
        <v>610</v>
      </c>
      <c r="E2899" t="s">
        <v>609</v>
      </c>
      <c r="F2899" t="s">
        <v>67</v>
      </c>
      <c r="G2899" t="s">
        <v>401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C2899" s="180" t="str">
        <f t="shared" si="149"/>
        <v>845082-MCHOR-L</v>
      </c>
      <c r="AD2899" s="181">
        <f>IF(B2899="NET","",IF(B2899="","",IFERROR(VLOOKUP(AC2899,EAN!$A:$B,2,FALSE),"MANGLER - MÅ OPPDATERE EAN-FANEN")))</f>
        <v>7048652660923</v>
      </c>
      <c r="AE2899" s="180">
        <f t="shared" si="150"/>
        <v>0</v>
      </c>
      <c r="AF2899" s="180">
        <f t="shared" si="151"/>
        <v>0</v>
      </c>
      <c r="AH2899" s="133">
        <f>IF(B2899="NET","",IFERROR(VLOOKUP(AD2899,'2) Order Form'!$W$9:$W$684,1,FALSE),"Ikke med I order form"))</f>
        <v>7048652660923</v>
      </c>
    </row>
    <row r="2900" spans="1:34" x14ac:dyDescent="0.2">
      <c r="A2900">
        <v>845082</v>
      </c>
      <c r="B2900" t="s">
        <v>4492</v>
      </c>
      <c r="C2900" t="s">
        <v>4226</v>
      </c>
      <c r="D2900" t="s">
        <v>910</v>
      </c>
      <c r="E2900" t="s">
        <v>422</v>
      </c>
      <c r="F2900" t="s">
        <v>8</v>
      </c>
      <c r="G2900" t="s">
        <v>401</v>
      </c>
      <c r="H2900">
        <v>7</v>
      </c>
      <c r="I2900">
        <v>7</v>
      </c>
      <c r="J2900">
        <v>7</v>
      </c>
      <c r="K2900">
        <v>7</v>
      </c>
      <c r="L2900">
        <v>7</v>
      </c>
      <c r="M2900">
        <v>7</v>
      </c>
      <c r="N2900">
        <v>7</v>
      </c>
      <c r="O2900">
        <v>7</v>
      </c>
      <c r="P2900">
        <v>7</v>
      </c>
      <c r="Q2900">
        <v>7</v>
      </c>
      <c r="R2900">
        <v>7</v>
      </c>
      <c r="S2900">
        <v>7</v>
      </c>
      <c r="T2900">
        <v>7</v>
      </c>
      <c r="U2900">
        <v>7</v>
      </c>
      <c r="V2900">
        <v>7</v>
      </c>
      <c r="W2900">
        <v>7</v>
      </c>
      <c r="X2900">
        <v>7</v>
      </c>
      <c r="Y2900">
        <v>7</v>
      </c>
      <c r="Z2900">
        <v>7</v>
      </c>
      <c r="AA2900">
        <v>7</v>
      </c>
      <c r="AC2900" s="180" t="str">
        <f t="shared" si="149"/>
        <v>845082-MEAME-S</v>
      </c>
      <c r="AD2900" s="181">
        <f>IF(B2900="NET","",IF(B2900="","",IFERROR(VLOOKUP(AC2900,EAN!$A:$B,2,FALSE),"MANGLER - MÅ OPPDATERE EAN-FANEN")))</f>
        <v>7048652660978</v>
      </c>
      <c r="AE2900" s="180">
        <f t="shared" si="150"/>
        <v>7</v>
      </c>
      <c r="AF2900" s="180">
        <f t="shared" si="151"/>
        <v>7</v>
      </c>
      <c r="AH2900" s="133">
        <f>IF(B2900="NET","",IFERROR(VLOOKUP(AD2900,'2) Order Form'!$W$9:$W$684,1,FALSE),"Ikke med I order form"))</f>
        <v>7048652660978</v>
      </c>
    </row>
    <row r="2901" spans="1:34" x14ac:dyDescent="0.2">
      <c r="A2901">
        <v>845082</v>
      </c>
      <c r="B2901" t="s">
        <v>4492</v>
      </c>
      <c r="C2901" t="s">
        <v>4226</v>
      </c>
      <c r="D2901" t="s">
        <v>911</v>
      </c>
      <c r="E2901" t="s">
        <v>422</v>
      </c>
      <c r="F2901" t="s">
        <v>7</v>
      </c>
      <c r="G2901" t="s">
        <v>401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C2901" s="180" t="str">
        <f t="shared" si="149"/>
        <v>845082-MEAME-M</v>
      </c>
      <c r="AD2901" s="181">
        <f>IF(B2901="NET","",IF(B2901="","",IFERROR(VLOOKUP(AC2901,EAN!$A:$B,2,FALSE),"MANGLER - MÅ OPPDATERE EAN-FANEN")))</f>
        <v>7048652660961</v>
      </c>
      <c r="AE2901" s="180">
        <f t="shared" si="150"/>
        <v>0</v>
      </c>
      <c r="AF2901" s="180">
        <f t="shared" si="151"/>
        <v>0</v>
      </c>
      <c r="AH2901" s="133">
        <f>IF(B2901="NET","",IFERROR(VLOOKUP(AD2901,'2) Order Form'!$W$9:$W$684,1,FALSE),"Ikke med I order form"))</f>
        <v>7048652660961</v>
      </c>
    </row>
    <row r="2902" spans="1:34" x14ac:dyDescent="0.2">
      <c r="A2902">
        <v>845082</v>
      </c>
      <c r="B2902" t="s">
        <v>4492</v>
      </c>
      <c r="C2902" t="s">
        <v>4226</v>
      </c>
      <c r="D2902" t="s">
        <v>912</v>
      </c>
      <c r="E2902" t="s">
        <v>422</v>
      </c>
      <c r="F2902" t="s">
        <v>67</v>
      </c>
      <c r="G2902" t="s">
        <v>401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C2902" s="180" t="str">
        <f t="shared" si="149"/>
        <v>845082-MEAME-L</v>
      </c>
      <c r="AD2902" s="181">
        <f>IF(B2902="NET","",IF(B2902="","",IFERROR(VLOOKUP(AC2902,EAN!$A:$B,2,FALSE),"MANGLER - MÅ OPPDATERE EAN-FANEN")))</f>
        <v>7048652660954</v>
      </c>
      <c r="AE2902" s="180">
        <f t="shared" si="150"/>
        <v>0</v>
      </c>
      <c r="AF2902" s="180">
        <f t="shared" si="151"/>
        <v>0</v>
      </c>
      <c r="AH2902" s="133">
        <f>IF(B2902="NET","",IFERROR(VLOOKUP(AD2902,'2) Order Form'!$W$9:$W$684,1,FALSE),"Ikke med I order form"))</f>
        <v>7048652660954</v>
      </c>
    </row>
    <row r="2903" spans="1:34" x14ac:dyDescent="0.2">
      <c r="A2903">
        <v>845082</v>
      </c>
      <c r="B2903" t="s">
        <v>4492</v>
      </c>
      <c r="C2903" t="s">
        <v>4226</v>
      </c>
      <c r="D2903" t="s">
        <v>896</v>
      </c>
      <c r="E2903" t="s">
        <v>90</v>
      </c>
      <c r="F2903" t="s">
        <v>8</v>
      </c>
      <c r="G2903" t="s">
        <v>401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C2903" s="180" t="str">
        <f t="shared" si="149"/>
        <v>845082-MNAVY-S</v>
      </c>
      <c r="AD2903" s="181">
        <f>IF(B2903="NET","",IF(B2903="","",IFERROR(VLOOKUP(AC2903,EAN!$A:$B,2,FALSE),"MANGLER - MÅ OPPDATERE EAN-FANEN")))</f>
        <v>7048652274410</v>
      </c>
      <c r="AE2903" s="180">
        <f t="shared" si="150"/>
        <v>0</v>
      </c>
      <c r="AF2903" s="180">
        <f t="shared" si="151"/>
        <v>0</v>
      </c>
      <c r="AH2903" s="133" t="str">
        <f>IF(B2903="NET","",IFERROR(VLOOKUP(AD2903,'2) Order Form'!$W$9:$W$684,1,FALSE),"Ikke med I order form"))</f>
        <v>Ikke med I order form</v>
      </c>
    </row>
    <row r="2904" spans="1:34" x14ac:dyDescent="0.2">
      <c r="A2904">
        <v>845082</v>
      </c>
      <c r="B2904" t="s">
        <v>4492</v>
      </c>
      <c r="C2904" t="s">
        <v>4226</v>
      </c>
      <c r="D2904" t="s">
        <v>865</v>
      </c>
      <c r="E2904" t="s">
        <v>90</v>
      </c>
      <c r="F2904" t="s">
        <v>7</v>
      </c>
      <c r="G2904" t="s">
        <v>401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C2904" s="180" t="str">
        <f t="shared" si="149"/>
        <v>845082-MNAVY-M</v>
      </c>
      <c r="AD2904" s="181">
        <f>IF(B2904="NET","",IF(B2904="","",IFERROR(VLOOKUP(AC2904,EAN!$A:$B,2,FALSE),"MANGLER - MÅ OPPDATERE EAN-FANEN")))</f>
        <v>7048652274403</v>
      </c>
      <c r="AE2904" s="180">
        <f t="shared" si="150"/>
        <v>0</v>
      </c>
      <c r="AF2904" s="180">
        <f t="shared" si="151"/>
        <v>0</v>
      </c>
      <c r="AH2904" s="133" t="str">
        <f>IF(B2904="NET","",IFERROR(VLOOKUP(AD2904,'2) Order Form'!$W$9:$W$684,1,FALSE),"Ikke med I order form"))</f>
        <v>Ikke med I order form</v>
      </c>
    </row>
    <row r="2905" spans="1:34" x14ac:dyDescent="0.2">
      <c r="A2905">
        <v>845082</v>
      </c>
      <c r="B2905" t="s">
        <v>4492</v>
      </c>
      <c r="C2905" t="s">
        <v>4226</v>
      </c>
      <c r="D2905" t="s">
        <v>866</v>
      </c>
      <c r="E2905" t="s">
        <v>90</v>
      </c>
      <c r="F2905" t="s">
        <v>67</v>
      </c>
      <c r="G2905" t="s">
        <v>401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C2905" s="180" t="str">
        <f t="shared" si="149"/>
        <v>845082-MNAVY-L</v>
      </c>
      <c r="AD2905" s="181">
        <f>IF(B2905="NET","",IF(B2905="","",IFERROR(VLOOKUP(AC2905,EAN!$A:$B,2,FALSE),"MANGLER - MÅ OPPDATERE EAN-FANEN")))</f>
        <v>7048652274397</v>
      </c>
      <c r="AE2905" s="180">
        <f t="shared" si="150"/>
        <v>0</v>
      </c>
      <c r="AF2905" s="180">
        <f t="shared" si="151"/>
        <v>0</v>
      </c>
      <c r="AH2905" s="133" t="str">
        <f>IF(B2905="NET","",IFERROR(VLOOKUP(AD2905,'2) Order Form'!$W$9:$W$684,1,FALSE),"Ikke med I order form"))</f>
        <v>Ikke med I order form</v>
      </c>
    </row>
    <row r="2906" spans="1:34" x14ac:dyDescent="0.2">
      <c r="A2906">
        <v>845082</v>
      </c>
      <c r="B2906" t="s">
        <v>4492</v>
      </c>
      <c r="C2906" t="s">
        <v>4226</v>
      </c>
      <c r="D2906" t="s">
        <v>897</v>
      </c>
      <c r="E2906" t="s">
        <v>417</v>
      </c>
      <c r="F2906" t="s">
        <v>8</v>
      </c>
      <c r="G2906" t="s">
        <v>401</v>
      </c>
      <c r="H2906">
        <v>22</v>
      </c>
      <c r="I2906">
        <v>22</v>
      </c>
      <c r="J2906">
        <v>22</v>
      </c>
      <c r="K2906">
        <v>22</v>
      </c>
      <c r="L2906">
        <v>22</v>
      </c>
      <c r="M2906">
        <v>22</v>
      </c>
      <c r="N2906">
        <v>22</v>
      </c>
      <c r="O2906">
        <v>22</v>
      </c>
      <c r="P2906">
        <v>22</v>
      </c>
      <c r="Q2906">
        <v>22</v>
      </c>
      <c r="R2906">
        <v>22</v>
      </c>
      <c r="S2906">
        <v>22</v>
      </c>
      <c r="T2906">
        <v>22</v>
      </c>
      <c r="U2906">
        <v>22</v>
      </c>
      <c r="V2906">
        <v>22</v>
      </c>
      <c r="W2906">
        <v>22</v>
      </c>
      <c r="X2906">
        <v>22</v>
      </c>
      <c r="Y2906">
        <v>22</v>
      </c>
      <c r="Z2906">
        <v>22</v>
      </c>
      <c r="AA2906">
        <v>22</v>
      </c>
      <c r="AC2906" s="180" t="str">
        <f t="shared" ref="AC2906:AC2932" si="152">CONCATENATE(A2906,"-",D2906)</f>
        <v>845082-MNGRY-S</v>
      </c>
      <c r="AD2906" s="181">
        <f>IF(B2906="NET","",IF(B2906="","",IFERROR(VLOOKUP(AC2906,EAN!$A:$B,2,FALSE),"MANGLER - MÅ OPPDATERE EAN-FANEN")))</f>
        <v>7048652661005</v>
      </c>
      <c r="AE2906" s="180">
        <f t="shared" si="150"/>
        <v>22</v>
      </c>
      <c r="AF2906" s="180">
        <f t="shared" si="151"/>
        <v>22</v>
      </c>
      <c r="AH2906" s="133">
        <f>IF(B2906="NET","",IFERROR(VLOOKUP(AD2906,'2) Order Form'!$W$9:$W$684,1,FALSE),"Ikke med I order form"))</f>
        <v>7048652661005</v>
      </c>
    </row>
    <row r="2907" spans="1:34" x14ac:dyDescent="0.2">
      <c r="A2907">
        <v>845082</v>
      </c>
      <c r="B2907" t="s">
        <v>4492</v>
      </c>
      <c r="C2907" t="s">
        <v>4226</v>
      </c>
      <c r="D2907" t="s">
        <v>619</v>
      </c>
      <c r="E2907" t="s">
        <v>417</v>
      </c>
      <c r="F2907" t="s">
        <v>7</v>
      </c>
      <c r="G2907" t="s">
        <v>401</v>
      </c>
      <c r="H2907">
        <v>34</v>
      </c>
      <c r="I2907">
        <v>34</v>
      </c>
      <c r="J2907">
        <v>34</v>
      </c>
      <c r="K2907">
        <v>34</v>
      </c>
      <c r="L2907">
        <v>34</v>
      </c>
      <c r="M2907">
        <v>34</v>
      </c>
      <c r="N2907">
        <v>34</v>
      </c>
      <c r="O2907">
        <v>34</v>
      </c>
      <c r="P2907">
        <v>34</v>
      </c>
      <c r="Q2907">
        <v>34</v>
      </c>
      <c r="R2907">
        <v>34</v>
      </c>
      <c r="S2907">
        <v>34</v>
      </c>
      <c r="T2907">
        <v>34</v>
      </c>
      <c r="U2907">
        <v>34</v>
      </c>
      <c r="V2907">
        <v>34</v>
      </c>
      <c r="W2907">
        <v>34</v>
      </c>
      <c r="X2907">
        <v>34</v>
      </c>
      <c r="Y2907">
        <v>34</v>
      </c>
      <c r="Z2907">
        <v>34</v>
      </c>
      <c r="AA2907">
        <v>34</v>
      </c>
      <c r="AC2907" s="180" t="str">
        <f t="shared" si="152"/>
        <v>845082-MNGRY-M</v>
      </c>
      <c r="AD2907" s="181">
        <f>IF(B2907="NET","",IF(B2907="","",IFERROR(VLOOKUP(AC2907,EAN!$A:$B,2,FALSE),"MANGLER - MÅ OPPDATERE EAN-FANEN")))</f>
        <v>7048652660992</v>
      </c>
      <c r="AE2907" s="180">
        <f t="shared" si="150"/>
        <v>34</v>
      </c>
      <c r="AF2907" s="180">
        <f t="shared" si="151"/>
        <v>34</v>
      </c>
      <c r="AH2907" s="133">
        <f>IF(B2907="NET","",IFERROR(VLOOKUP(AD2907,'2) Order Form'!$W$9:$W$684,1,FALSE),"Ikke med I order form"))</f>
        <v>7048652660992</v>
      </c>
    </row>
    <row r="2908" spans="1:34" x14ac:dyDescent="0.2">
      <c r="A2908">
        <v>845082</v>
      </c>
      <c r="B2908" t="s">
        <v>4492</v>
      </c>
      <c r="C2908" t="s">
        <v>4226</v>
      </c>
      <c r="D2908" t="s">
        <v>620</v>
      </c>
      <c r="E2908" t="s">
        <v>417</v>
      </c>
      <c r="F2908" t="s">
        <v>67</v>
      </c>
      <c r="G2908" t="s">
        <v>401</v>
      </c>
      <c r="H2908">
        <v>23</v>
      </c>
      <c r="I2908">
        <v>23</v>
      </c>
      <c r="J2908">
        <v>23</v>
      </c>
      <c r="K2908">
        <v>23</v>
      </c>
      <c r="L2908">
        <v>23</v>
      </c>
      <c r="M2908">
        <v>23</v>
      </c>
      <c r="N2908">
        <v>23</v>
      </c>
      <c r="O2908">
        <v>23</v>
      </c>
      <c r="P2908">
        <v>23</v>
      </c>
      <c r="Q2908">
        <v>23</v>
      </c>
      <c r="R2908">
        <v>23</v>
      </c>
      <c r="S2908">
        <v>23</v>
      </c>
      <c r="T2908">
        <v>23</v>
      </c>
      <c r="U2908">
        <v>23</v>
      </c>
      <c r="V2908">
        <v>23</v>
      </c>
      <c r="W2908">
        <v>23</v>
      </c>
      <c r="X2908">
        <v>23</v>
      </c>
      <c r="Y2908">
        <v>23</v>
      </c>
      <c r="Z2908">
        <v>23</v>
      </c>
      <c r="AA2908">
        <v>23</v>
      </c>
      <c r="AC2908" s="180" t="str">
        <f t="shared" si="152"/>
        <v>845082-MNGRY-L</v>
      </c>
      <c r="AD2908" s="181">
        <f>IF(B2908="NET","",IF(B2908="","",IFERROR(VLOOKUP(AC2908,EAN!$A:$B,2,FALSE),"MANGLER - MÅ OPPDATERE EAN-FANEN")))</f>
        <v>7048652660985</v>
      </c>
      <c r="AE2908" s="180">
        <f t="shared" si="150"/>
        <v>23</v>
      </c>
      <c r="AF2908" s="180">
        <f t="shared" si="151"/>
        <v>23</v>
      </c>
      <c r="AH2908" s="133">
        <f>IF(B2908="NET","",IFERROR(VLOOKUP(AD2908,'2) Order Form'!$W$9:$W$684,1,FALSE),"Ikke med I order form"))</f>
        <v>7048652660985</v>
      </c>
    </row>
    <row r="2909" spans="1:34" x14ac:dyDescent="0.2">
      <c r="A2909">
        <v>845082</v>
      </c>
      <c r="B2909" t="s">
        <v>4492</v>
      </c>
      <c r="C2909" t="s">
        <v>4226</v>
      </c>
      <c r="D2909" t="s">
        <v>898</v>
      </c>
      <c r="E2909" t="s">
        <v>559</v>
      </c>
      <c r="F2909" t="s">
        <v>8</v>
      </c>
      <c r="G2909" t="s">
        <v>401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C2909" s="180" t="str">
        <f t="shared" si="152"/>
        <v>845082-MOEDB-S</v>
      </c>
      <c r="AD2909" s="181">
        <f>IF(B2909="NET","",IF(B2909="","",IFERROR(VLOOKUP(AC2909,EAN!$A:$B,2,FALSE),"MANGLER - MÅ OPPDATERE EAN-FANEN")))</f>
        <v>7048652274441</v>
      </c>
      <c r="AE2909" s="180">
        <f t="shared" si="150"/>
        <v>0</v>
      </c>
      <c r="AF2909" s="180">
        <f t="shared" si="151"/>
        <v>0</v>
      </c>
      <c r="AH2909" s="133" t="str">
        <f>IF(B2909="NET","",IFERROR(VLOOKUP(AD2909,'2) Order Form'!$W$9:$W$684,1,FALSE),"Ikke med I order form"))</f>
        <v>Ikke med I order form</v>
      </c>
    </row>
    <row r="2910" spans="1:34" x14ac:dyDescent="0.2">
      <c r="A2910">
        <v>845082</v>
      </c>
      <c r="B2910" t="s">
        <v>4492</v>
      </c>
      <c r="C2910" t="s">
        <v>4226</v>
      </c>
      <c r="D2910" t="s">
        <v>621</v>
      </c>
      <c r="E2910" t="s">
        <v>559</v>
      </c>
      <c r="F2910" t="s">
        <v>7</v>
      </c>
      <c r="G2910" t="s">
        <v>401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C2910" s="180" t="str">
        <f t="shared" si="152"/>
        <v>845082-MOEDB-M</v>
      </c>
      <c r="AD2910" s="181">
        <f>IF(B2910="NET","",IF(B2910="","",IFERROR(VLOOKUP(AC2910,EAN!$A:$B,2,FALSE),"MANGLER - MÅ OPPDATERE EAN-FANEN")))</f>
        <v>7048652274434</v>
      </c>
      <c r="AE2910" s="180">
        <f t="shared" si="150"/>
        <v>0</v>
      </c>
      <c r="AF2910" s="180">
        <f t="shared" si="151"/>
        <v>0</v>
      </c>
      <c r="AH2910" s="133" t="str">
        <f>IF(B2910="NET","",IFERROR(VLOOKUP(AD2910,'2) Order Form'!$W$9:$W$684,1,FALSE),"Ikke med I order form"))</f>
        <v>Ikke med I order form</v>
      </c>
    </row>
    <row r="2911" spans="1:34" x14ac:dyDescent="0.2">
      <c r="A2911">
        <v>845082</v>
      </c>
      <c r="B2911" t="s">
        <v>4492</v>
      </c>
      <c r="C2911" t="s">
        <v>4226</v>
      </c>
      <c r="D2911" t="s">
        <v>622</v>
      </c>
      <c r="E2911" t="s">
        <v>559</v>
      </c>
      <c r="F2911" t="s">
        <v>67</v>
      </c>
      <c r="G2911" t="s">
        <v>401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C2911" s="180" t="str">
        <f t="shared" si="152"/>
        <v>845082-MOEDB-L</v>
      </c>
      <c r="AD2911" s="181">
        <f>IF(B2911="NET","",IF(B2911="","",IFERROR(VLOOKUP(AC2911,EAN!$A:$B,2,FALSE),"MANGLER - MÅ OPPDATERE EAN-FANEN")))</f>
        <v>7048652274427</v>
      </c>
      <c r="AE2911" s="180">
        <f t="shared" si="150"/>
        <v>0</v>
      </c>
      <c r="AF2911" s="180">
        <f t="shared" si="151"/>
        <v>0</v>
      </c>
      <c r="AH2911" s="133" t="str">
        <f>IF(B2911="NET","",IFERROR(VLOOKUP(AD2911,'2) Order Form'!$W$9:$W$684,1,FALSE),"Ikke med I order form"))</f>
        <v>Ikke med I order form</v>
      </c>
    </row>
    <row r="2912" spans="1:34" x14ac:dyDescent="0.2">
      <c r="A2912">
        <v>845082</v>
      </c>
      <c r="B2912" t="s">
        <v>4492</v>
      </c>
      <c r="C2912" t="s">
        <v>4226</v>
      </c>
      <c r="D2912" t="s">
        <v>899</v>
      </c>
      <c r="E2912" t="s">
        <v>624</v>
      </c>
      <c r="F2912" t="s">
        <v>8</v>
      </c>
      <c r="G2912" t="s">
        <v>401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C2912" s="180" t="str">
        <f t="shared" si="152"/>
        <v>845082-MOWHT-S</v>
      </c>
      <c r="AD2912" s="181">
        <f>IF(B2912="NET","",IF(B2912="","",IFERROR(VLOOKUP(AC2912,EAN!$A:$B,2,FALSE),"MANGLER - MÅ OPPDATERE EAN-FANEN")))</f>
        <v>7048652274472</v>
      </c>
      <c r="AE2912" s="180">
        <f t="shared" si="150"/>
        <v>0</v>
      </c>
      <c r="AF2912" s="180">
        <f t="shared" si="151"/>
        <v>0</v>
      </c>
      <c r="AH2912" s="133" t="str">
        <f>IF(B2912="NET","",IFERROR(VLOOKUP(AD2912,'2) Order Form'!$W$9:$W$684,1,FALSE),"Ikke med I order form"))</f>
        <v>Ikke med I order form</v>
      </c>
    </row>
    <row r="2913" spans="1:34" x14ac:dyDescent="0.2">
      <c r="A2913">
        <v>845082</v>
      </c>
      <c r="B2913" t="s">
        <v>4492</v>
      </c>
      <c r="C2913" t="s">
        <v>4226</v>
      </c>
      <c r="D2913" t="s">
        <v>623</v>
      </c>
      <c r="E2913" t="s">
        <v>624</v>
      </c>
      <c r="F2913" t="s">
        <v>7</v>
      </c>
      <c r="G2913" t="s">
        <v>401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C2913" s="180" t="str">
        <f t="shared" si="152"/>
        <v>845082-MOWHT-M</v>
      </c>
      <c r="AD2913" s="181">
        <f>IF(B2913="NET","",IF(B2913="","",IFERROR(VLOOKUP(AC2913,EAN!$A:$B,2,FALSE),"MANGLER - MÅ OPPDATERE EAN-FANEN")))</f>
        <v>7048652274465</v>
      </c>
      <c r="AE2913" s="180">
        <f t="shared" si="150"/>
        <v>0</v>
      </c>
      <c r="AF2913" s="180">
        <f t="shared" si="151"/>
        <v>0</v>
      </c>
      <c r="AH2913" s="133" t="str">
        <f>IF(B2913="NET","",IFERROR(VLOOKUP(AD2913,'2) Order Form'!$W$9:$W$684,1,FALSE),"Ikke med I order form"))</f>
        <v>Ikke med I order form</v>
      </c>
    </row>
    <row r="2914" spans="1:34" x14ac:dyDescent="0.2">
      <c r="A2914">
        <v>845082</v>
      </c>
      <c r="B2914" t="s">
        <v>4492</v>
      </c>
      <c r="C2914" t="s">
        <v>4226</v>
      </c>
      <c r="D2914" t="s">
        <v>625</v>
      </c>
      <c r="E2914" t="s">
        <v>624</v>
      </c>
      <c r="F2914" t="s">
        <v>67</v>
      </c>
      <c r="G2914" t="s">
        <v>401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C2914" s="180" t="str">
        <f t="shared" si="152"/>
        <v>845082-MOWHT-L</v>
      </c>
      <c r="AD2914" s="181">
        <f>IF(B2914="NET","",IF(B2914="","",IFERROR(VLOOKUP(AC2914,EAN!$A:$B,2,FALSE),"MANGLER - MÅ OPPDATERE EAN-FANEN")))</f>
        <v>7048652274458</v>
      </c>
      <c r="AE2914" s="180">
        <f t="shared" si="150"/>
        <v>0</v>
      </c>
      <c r="AF2914" s="180">
        <f t="shared" si="151"/>
        <v>0</v>
      </c>
      <c r="AH2914" s="133" t="str">
        <f>IF(B2914="NET","",IFERROR(VLOOKUP(AD2914,'2) Order Form'!$W$9:$W$684,1,FALSE),"Ikke med I order form"))</f>
        <v>Ikke med I order form</v>
      </c>
    </row>
    <row r="2915" spans="1:34" x14ac:dyDescent="0.2">
      <c r="A2915">
        <v>845082</v>
      </c>
      <c r="B2915" t="s">
        <v>4492</v>
      </c>
      <c r="C2915" t="s">
        <v>4226</v>
      </c>
      <c r="D2915" t="s">
        <v>900</v>
      </c>
      <c r="E2915" t="s">
        <v>208</v>
      </c>
      <c r="F2915" t="s">
        <v>8</v>
      </c>
      <c r="G2915" t="s">
        <v>401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C2915" s="180" t="str">
        <f t="shared" si="152"/>
        <v>845082-MSBMC-S</v>
      </c>
      <c r="AD2915" s="181">
        <f>IF(B2915="NET","",IF(B2915="","",IFERROR(VLOOKUP(AC2915,EAN!$A:$B,2,FALSE),"MANGLER - MÅ OPPDATERE EAN-FANEN")))</f>
        <v>7048652540119</v>
      </c>
      <c r="AE2915" s="180">
        <f t="shared" si="150"/>
        <v>0</v>
      </c>
      <c r="AF2915" s="180">
        <f t="shared" si="151"/>
        <v>0</v>
      </c>
      <c r="AH2915" s="133" t="str">
        <f>IF(B2915="NET","",IFERROR(VLOOKUP(AD2915,'2) Order Form'!$W$9:$W$684,1,FALSE),"Ikke med I order form"))</f>
        <v>Ikke med I order form</v>
      </c>
    </row>
    <row r="2916" spans="1:34" x14ac:dyDescent="0.2">
      <c r="A2916">
        <v>845082</v>
      </c>
      <c r="B2916" t="s">
        <v>4492</v>
      </c>
      <c r="C2916" t="s">
        <v>4226</v>
      </c>
      <c r="D2916" t="s">
        <v>901</v>
      </c>
      <c r="E2916" t="s">
        <v>208</v>
      </c>
      <c r="F2916" t="s">
        <v>7</v>
      </c>
      <c r="G2916" t="s">
        <v>401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C2916" s="180" t="str">
        <f t="shared" si="152"/>
        <v>845082-MSBMC-M</v>
      </c>
      <c r="AD2916" s="181">
        <f>IF(B2916="NET","",IF(B2916="","",IFERROR(VLOOKUP(AC2916,EAN!$A:$B,2,FALSE),"MANGLER - MÅ OPPDATERE EAN-FANEN")))</f>
        <v>7048652540102</v>
      </c>
      <c r="AE2916" s="180">
        <f t="shared" si="150"/>
        <v>0</v>
      </c>
      <c r="AF2916" s="180">
        <f t="shared" si="151"/>
        <v>0</v>
      </c>
      <c r="AH2916" s="133" t="str">
        <f>IF(B2916="NET","",IFERROR(VLOOKUP(AD2916,'2) Order Form'!$W$9:$W$684,1,FALSE),"Ikke med I order form"))</f>
        <v>Ikke med I order form</v>
      </c>
    </row>
    <row r="2917" spans="1:34" x14ac:dyDescent="0.2">
      <c r="A2917">
        <v>845082</v>
      </c>
      <c r="B2917" t="s">
        <v>4492</v>
      </c>
      <c r="C2917" t="s">
        <v>4226</v>
      </c>
      <c r="D2917" t="s">
        <v>902</v>
      </c>
      <c r="E2917" t="s">
        <v>208</v>
      </c>
      <c r="F2917" t="s">
        <v>67</v>
      </c>
      <c r="G2917" t="s">
        <v>401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C2917" s="180" t="str">
        <f t="shared" si="152"/>
        <v>845082-MSBMC-L</v>
      </c>
      <c r="AD2917" s="181">
        <f>IF(B2917="NET","",IF(B2917="","",IFERROR(VLOOKUP(AC2917,EAN!$A:$B,2,FALSE),"MANGLER - MÅ OPPDATERE EAN-FANEN")))</f>
        <v>7048652540096</v>
      </c>
      <c r="AE2917" s="180">
        <f t="shared" si="150"/>
        <v>0</v>
      </c>
      <c r="AF2917" s="180">
        <f t="shared" si="151"/>
        <v>0</v>
      </c>
      <c r="AH2917" s="133" t="str">
        <f>IF(B2917="NET","",IFERROR(VLOOKUP(AD2917,'2) Order Form'!$W$9:$W$684,1,FALSE),"Ikke med I order form"))</f>
        <v>Ikke med I order form</v>
      </c>
    </row>
    <row r="2918" spans="1:34" x14ac:dyDescent="0.2">
      <c r="A2918">
        <v>845082</v>
      </c>
      <c r="B2918" t="s">
        <v>4492</v>
      </c>
      <c r="C2918" t="s">
        <v>4226</v>
      </c>
      <c r="D2918" t="s">
        <v>903</v>
      </c>
      <c r="E2918" t="s">
        <v>544</v>
      </c>
      <c r="F2918" t="s">
        <v>8</v>
      </c>
      <c r="G2918" t="s">
        <v>401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C2918" s="180" t="str">
        <f t="shared" si="152"/>
        <v>845082-MSGMC-S</v>
      </c>
      <c r="AD2918" s="181">
        <f>IF(B2918="NET","",IF(B2918="","",IFERROR(VLOOKUP(AC2918,EAN!$A:$B,2,FALSE),"MANGLER - MÅ OPPDATERE EAN-FANEN")))</f>
        <v>7048652540140</v>
      </c>
      <c r="AE2918" s="180">
        <f t="shared" si="150"/>
        <v>0</v>
      </c>
      <c r="AF2918" s="180">
        <f t="shared" si="151"/>
        <v>0</v>
      </c>
      <c r="AH2918" s="133" t="str">
        <f>IF(B2918="NET","",IFERROR(VLOOKUP(AD2918,'2) Order Form'!$W$9:$W$684,1,FALSE),"Ikke med I order form"))</f>
        <v>Ikke med I order form</v>
      </c>
    </row>
    <row r="2919" spans="1:34" x14ac:dyDescent="0.2">
      <c r="A2919">
        <v>845082</v>
      </c>
      <c r="B2919" t="s">
        <v>4492</v>
      </c>
      <c r="C2919" t="s">
        <v>4226</v>
      </c>
      <c r="D2919" t="s">
        <v>867</v>
      </c>
      <c r="E2919" t="s">
        <v>544</v>
      </c>
      <c r="F2919" t="s">
        <v>7</v>
      </c>
      <c r="G2919" t="s">
        <v>401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C2919" s="180" t="str">
        <f t="shared" si="152"/>
        <v>845082-MSGMC-M</v>
      </c>
      <c r="AD2919" s="181">
        <f>IF(B2919="NET","",IF(B2919="","",IFERROR(VLOOKUP(AC2919,EAN!$A:$B,2,FALSE),"MANGLER - MÅ OPPDATERE EAN-FANEN")))</f>
        <v>7048652540133</v>
      </c>
      <c r="AE2919" s="180">
        <f t="shared" si="150"/>
        <v>0</v>
      </c>
      <c r="AF2919" s="180">
        <f t="shared" si="151"/>
        <v>0</v>
      </c>
      <c r="AH2919" s="133" t="str">
        <f>IF(B2919="NET","",IFERROR(VLOOKUP(AD2919,'2) Order Form'!$W$9:$W$684,1,FALSE),"Ikke med I order form"))</f>
        <v>Ikke med I order form</v>
      </c>
    </row>
    <row r="2920" spans="1:34" x14ac:dyDescent="0.2">
      <c r="A2920">
        <v>845082</v>
      </c>
      <c r="B2920" t="s">
        <v>4492</v>
      </c>
      <c r="C2920" t="s">
        <v>4226</v>
      </c>
      <c r="D2920" t="s">
        <v>868</v>
      </c>
      <c r="E2920" t="s">
        <v>544</v>
      </c>
      <c r="F2920" t="s">
        <v>67</v>
      </c>
      <c r="G2920" t="s">
        <v>401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C2920" s="180" t="str">
        <f t="shared" si="152"/>
        <v>845082-MSGMC-L</v>
      </c>
      <c r="AD2920" s="181">
        <f>IF(B2920="NET","",IF(B2920="","",IFERROR(VLOOKUP(AC2920,EAN!$A:$B,2,FALSE),"MANGLER - MÅ OPPDATERE EAN-FANEN")))</f>
        <v>7048652540126</v>
      </c>
      <c r="AE2920" s="180">
        <f t="shared" si="150"/>
        <v>0</v>
      </c>
      <c r="AF2920" s="180">
        <f t="shared" si="151"/>
        <v>0</v>
      </c>
      <c r="AH2920" s="133" t="str">
        <f>IF(B2920="NET","",IFERROR(VLOOKUP(AD2920,'2) Order Form'!$W$9:$W$684,1,FALSE),"Ikke med I order form"))</f>
        <v>Ikke med I order form</v>
      </c>
    </row>
    <row r="2921" spans="1:34" x14ac:dyDescent="0.2">
      <c r="A2921">
        <v>845082</v>
      </c>
      <c r="B2921" t="s">
        <v>4492</v>
      </c>
      <c r="C2921" t="s">
        <v>4226</v>
      </c>
      <c r="D2921" t="s">
        <v>905</v>
      </c>
      <c r="E2921" t="s">
        <v>91</v>
      </c>
      <c r="F2921" t="s">
        <v>8</v>
      </c>
      <c r="G2921" t="s">
        <v>128</v>
      </c>
      <c r="H2921">
        <v>16</v>
      </c>
      <c r="I2921">
        <v>16</v>
      </c>
      <c r="J2921">
        <v>16</v>
      </c>
      <c r="K2921">
        <v>16</v>
      </c>
      <c r="L2921">
        <v>16</v>
      </c>
      <c r="M2921">
        <v>16</v>
      </c>
      <c r="N2921">
        <v>16</v>
      </c>
      <c r="O2921">
        <v>16</v>
      </c>
      <c r="P2921">
        <v>16</v>
      </c>
      <c r="Q2921">
        <v>16</v>
      </c>
      <c r="R2921">
        <v>16</v>
      </c>
      <c r="S2921">
        <v>16</v>
      </c>
      <c r="T2921">
        <v>16</v>
      </c>
      <c r="U2921">
        <v>16</v>
      </c>
      <c r="V2921">
        <v>16</v>
      </c>
      <c r="W2921">
        <v>16</v>
      </c>
      <c r="X2921">
        <v>16</v>
      </c>
      <c r="Y2921">
        <v>16</v>
      </c>
      <c r="Z2921">
        <v>16</v>
      </c>
      <c r="AA2921">
        <v>16</v>
      </c>
      <c r="AC2921" s="180" t="str">
        <f t="shared" si="152"/>
        <v>845082-MWHTE-S</v>
      </c>
      <c r="AD2921" s="181">
        <f>IF(B2921="NET","",IF(B2921="","",IFERROR(VLOOKUP(AC2921,EAN!$A:$B,2,FALSE),"MANGLER - MÅ OPPDATERE EAN-FANEN")))</f>
        <v>7048652274502</v>
      </c>
      <c r="AE2921" s="180">
        <f t="shared" si="150"/>
        <v>16</v>
      </c>
      <c r="AF2921" s="180">
        <f t="shared" si="151"/>
        <v>16</v>
      </c>
      <c r="AH2921" s="133">
        <f>IF(B2921="NET","",IFERROR(VLOOKUP(AD2921,'2) Order Form'!$W$9:$W$684,1,FALSE),"Ikke med I order form"))</f>
        <v>7048652274502</v>
      </c>
    </row>
    <row r="2922" spans="1:34" x14ac:dyDescent="0.2">
      <c r="A2922">
        <v>845082</v>
      </c>
      <c r="B2922" t="s">
        <v>4492</v>
      </c>
      <c r="C2922" t="s">
        <v>4226</v>
      </c>
      <c r="D2922" t="s">
        <v>871</v>
      </c>
      <c r="E2922" t="s">
        <v>91</v>
      </c>
      <c r="F2922" t="s">
        <v>7</v>
      </c>
      <c r="G2922" t="s">
        <v>128</v>
      </c>
      <c r="H2922">
        <v>78</v>
      </c>
      <c r="I2922">
        <v>78</v>
      </c>
      <c r="J2922">
        <v>78</v>
      </c>
      <c r="K2922">
        <v>78</v>
      </c>
      <c r="L2922">
        <v>78</v>
      </c>
      <c r="M2922">
        <v>78</v>
      </c>
      <c r="N2922">
        <v>78</v>
      </c>
      <c r="O2922">
        <v>78</v>
      </c>
      <c r="P2922">
        <v>78</v>
      </c>
      <c r="Q2922">
        <v>78</v>
      </c>
      <c r="R2922">
        <v>78</v>
      </c>
      <c r="S2922">
        <v>78</v>
      </c>
      <c r="T2922">
        <v>78</v>
      </c>
      <c r="U2922">
        <v>78</v>
      </c>
      <c r="V2922">
        <v>78</v>
      </c>
      <c r="W2922">
        <v>78</v>
      </c>
      <c r="X2922">
        <v>78</v>
      </c>
      <c r="Y2922">
        <v>78</v>
      </c>
      <c r="Z2922">
        <v>78</v>
      </c>
      <c r="AA2922">
        <v>78</v>
      </c>
      <c r="AC2922" s="180" t="str">
        <f t="shared" si="152"/>
        <v>845082-MWHTE-M</v>
      </c>
      <c r="AD2922" s="181">
        <f>IF(B2922="NET","",IF(B2922="","",IFERROR(VLOOKUP(AC2922,EAN!$A:$B,2,FALSE),"MANGLER - MÅ OPPDATERE EAN-FANEN")))</f>
        <v>7048652274496</v>
      </c>
      <c r="AE2922" s="180">
        <f t="shared" si="150"/>
        <v>78</v>
      </c>
      <c r="AF2922" s="180">
        <f t="shared" si="151"/>
        <v>78</v>
      </c>
      <c r="AH2922" s="133">
        <f>IF(B2922="NET","",IFERROR(VLOOKUP(AD2922,'2) Order Form'!$W$9:$W$684,1,FALSE),"Ikke med I order form"))</f>
        <v>7048652274496</v>
      </c>
    </row>
    <row r="2923" spans="1:34" x14ac:dyDescent="0.2">
      <c r="A2923">
        <v>845082</v>
      </c>
      <c r="B2923" t="s">
        <v>4492</v>
      </c>
      <c r="C2923" t="s">
        <v>4226</v>
      </c>
      <c r="D2923" t="s">
        <v>872</v>
      </c>
      <c r="E2923" t="s">
        <v>91</v>
      </c>
      <c r="F2923" t="s">
        <v>67</v>
      </c>
      <c r="G2923" t="s">
        <v>128</v>
      </c>
      <c r="H2923">
        <v>51</v>
      </c>
      <c r="I2923">
        <v>51</v>
      </c>
      <c r="J2923">
        <v>51</v>
      </c>
      <c r="K2923">
        <v>51</v>
      </c>
      <c r="L2923">
        <v>51</v>
      </c>
      <c r="M2923">
        <v>51</v>
      </c>
      <c r="N2923">
        <v>51</v>
      </c>
      <c r="O2923">
        <v>51</v>
      </c>
      <c r="P2923">
        <v>51</v>
      </c>
      <c r="Q2923">
        <v>51</v>
      </c>
      <c r="R2923">
        <v>51</v>
      </c>
      <c r="S2923">
        <v>51</v>
      </c>
      <c r="T2923">
        <v>51</v>
      </c>
      <c r="U2923">
        <v>51</v>
      </c>
      <c r="V2923">
        <v>51</v>
      </c>
      <c r="W2923">
        <v>51</v>
      </c>
      <c r="X2923">
        <v>51</v>
      </c>
      <c r="Y2923">
        <v>51</v>
      </c>
      <c r="Z2923">
        <v>51</v>
      </c>
      <c r="AA2923">
        <v>51</v>
      </c>
      <c r="AC2923" s="180" t="str">
        <f t="shared" si="152"/>
        <v>845082-MWHTE-L</v>
      </c>
      <c r="AD2923" s="181">
        <f>IF(B2923="NET","",IF(B2923="","",IFERROR(VLOOKUP(AC2923,EAN!$A:$B,2,FALSE),"MANGLER - MÅ OPPDATERE EAN-FANEN")))</f>
        <v>7048652274489</v>
      </c>
      <c r="AE2923" s="180">
        <f t="shared" si="150"/>
        <v>51</v>
      </c>
      <c r="AF2923" s="180">
        <f t="shared" si="151"/>
        <v>51</v>
      </c>
      <c r="AH2923" s="133">
        <f>IF(B2923="NET","",IFERROR(VLOOKUP(AD2923,'2) Order Form'!$W$9:$W$684,1,FALSE),"Ikke med I order form"))</f>
        <v>7048652274489</v>
      </c>
    </row>
    <row r="2924" spans="1:34" x14ac:dyDescent="0.2">
      <c r="A2924">
        <v>845082</v>
      </c>
      <c r="B2924" t="s">
        <v>4492</v>
      </c>
      <c r="C2924" t="s">
        <v>4226</v>
      </c>
      <c r="D2924" t="s">
        <v>4371</v>
      </c>
      <c r="E2924" t="s">
        <v>4346</v>
      </c>
      <c r="F2924" t="s">
        <v>8</v>
      </c>
      <c r="G2924" t="s">
        <v>128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C2924" s="180" t="str">
        <f t="shared" si="152"/>
        <v>845082-SGMFL-S</v>
      </c>
      <c r="AD2924" s="181" t="str">
        <f>IF(B2924="NET","",IF(B2924="","",IFERROR(VLOOKUP(AC2924,EAN!$A:$B,2,FALSE),"MANGLER - MÅ OPPDATERE EAN-FANEN")))</f>
        <v>MANGLER - MÅ OPPDATERE EAN-FANEN</v>
      </c>
      <c r="AE2924" s="180">
        <f t="shared" si="150"/>
        <v>0</v>
      </c>
      <c r="AF2924" s="180">
        <f t="shared" si="151"/>
        <v>0</v>
      </c>
      <c r="AH2924" s="133" t="str">
        <f>IF(B2924="NET","",IFERROR(VLOOKUP(AD2924,'2) Order Form'!$W$9:$W$684,1,FALSE),"Ikke med I order form"))</f>
        <v>Ikke med I order form</v>
      </c>
    </row>
    <row r="2925" spans="1:34" x14ac:dyDescent="0.2">
      <c r="A2925">
        <v>845082</v>
      </c>
      <c r="B2925" t="s">
        <v>4492</v>
      </c>
      <c r="C2925" t="s">
        <v>4226</v>
      </c>
      <c r="D2925" t="s">
        <v>4362</v>
      </c>
      <c r="E2925" t="s">
        <v>4346</v>
      </c>
      <c r="F2925" t="s">
        <v>7</v>
      </c>
      <c r="G2925" t="s">
        <v>128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C2925" s="180" t="str">
        <f t="shared" si="152"/>
        <v>845082-SGMFL-M</v>
      </c>
      <c r="AD2925" s="181" t="str">
        <f>IF(B2925="NET","",IF(B2925="","",IFERROR(VLOOKUP(AC2925,EAN!$A:$B,2,FALSE),"MANGLER - MÅ OPPDATERE EAN-FANEN")))</f>
        <v>MANGLER - MÅ OPPDATERE EAN-FANEN</v>
      </c>
      <c r="AE2925" s="180">
        <f t="shared" si="150"/>
        <v>0</v>
      </c>
      <c r="AF2925" s="180">
        <f t="shared" si="151"/>
        <v>0</v>
      </c>
      <c r="AH2925" s="133" t="str">
        <f>IF(B2925="NET","",IFERROR(VLOOKUP(AD2925,'2) Order Form'!$W$9:$W$684,1,FALSE),"Ikke med I order form"))</f>
        <v>Ikke med I order form</v>
      </c>
    </row>
    <row r="2926" spans="1:34" x14ac:dyDescent="0.2">
      <c r="A2926">
        <v>845082</v>
      </c>
      <c r="B2926" t="s">
        <v>4492</v>
      </c>
      <c r="C2926" t="s">
        <v>4226</v>
      </c>
      <c r="D2926" t="s">
        <v>4363</v>
      </c>
      <c r="E2926" t="s">
        <v>4346</v>
      </c>
      <c r="F2926" t="s">
        <v>67</v>
      </c>
      <c r="G2926" t="s">
        <v>128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C2926" s="180" t="str">
        <f t="shared" si="152"/>
        <v>845082-SGMFL-L</v>
      </c>
      <c r="AD2926" s="181" t="str">
        <f>IF(B2926="NET","",IF(B2926="","",IFERROR(VLOOKUP(AC2926,EAN!$A:$B,2,FALSE),"MANGLER - MÅ OPPDATERE EAN-FANEN")))</f>
        <v>MANGLER - MÅ OPPDATERE EAN-FANEN</v>
      </c>
      <c r="AE2926" s="180">
        <f t="shared" si="150"/>
        <v>0</v>
      </c>
      <c r="AF2926" s="180">
        <f t="shared" si="151"/>
        <v>0</v>
      </c>
      <c r="AH2926" s="133" t="str">
        <f>IF(B2926="NET","",IFERROR(VLOOKUP(AD2926,'2) Order Form'!$W$9:$W$684,1,FALSE),"Ikke med I order form"))</f>
        <v>Ikke med I order form</v>
      </c>
    </row>
    <row r="2927" spans="1:34" x14ac:dyDescent="0.2">
      <c r="A2927" s="155">
        <v>845086</v>
      </c>
      <c r="B2927" t="s">
        <v>292</v>
      </c>
      <c r="H2927" s="155">
        <v>202137</v>
      </c>
      <c r="I2927" s="155">
        <v>202137</v>
      </c>
      <c r="J2927" s="155">
        <v>202137</v>
      </c>
      <c r="K2927" s="155">
        <v>202137</v>
      </c>
      <c r="L2927" s="155">
        <v>202137</v>
      </c>
      <c r="M2927" s="155">
        <v>202137</v>
      </c>
      <c r="N2927" s="155">
        <v>202137</v>
      </c>
      <c r="O2927" s="155">
        <v>202137</v>
      </c>
      <c r="P2927" s="155">
        <v>202137</v>
      </c>
      <c r="Q2927" s="155">
        <v>202137</v>
      </c>
      <c r="R2927" s="155">
        <v>202137</v>
      </c>
      <c r="S2927" s="155">
        <v>202137</v>
      </c>
      <c r="T2927" s="155">
        <v>202137</v>
      </c>
      <c r="U2927" s="155">
        <v>202137</v>
      </c>
      <c r="V2927" s="155">
        <v>202137</v>
      </c>
      <c r="W2927" s="155">
        <v>202137</v>
      </c>
      <c r="X2927" s="155">
        <v>202137</v>
      </c>
      <c r="Y2927" s="155">
        <v>202137</v>
      </c>
      <c r="Z2927" s="155">
        <v>202137</v>
      </c>
      <c r="AA2927" s="155">
        <v>202137</v>
      </c>
      <c r="AC2927" s="180" t="str">
        <f t="shared" si="152"/>
        <v>845086-</v>
      </c>
      <c r="AD2927" s="181" t="str">
        <f>IF(B2927="NET","",IF(B2927="","",IFERROR(VLOOKUP(AC2927,EAN!$A:$B,2,FALSE),"MANGLER - MÅ OPPDATERE EAN-FANEN")))</f>
        <v/>
      </c>
      <c r="AE2927" s="180">
        <f t="shared" si="150"/>
        <v>202137</v>
      </c>
      <c r="AF2927" s="180">
        <f t="shared" si="151"/>
        <v>202137</v>
      </c>
      <c r="AH2927" s="133" t="str">
        <f>IF(B2927="NET","",IFERROR(VLOOKUP(AD2927,'2) Order Form'!$W$9:$W$684,1,FALSE),"Ikke med I order form"))</f>
        <v/>
      </c>
    </row>
    <row r="2928" spans="1:34" x14ac:dyDescent="0.2">
      <c r="A2928">
        <v>845086</v>
      </c>
      <c r="B2928" t="s">
        <v>4493</v>
      </c>
      <c r="C2928" t="s">
        <v>4226</v>
      </c>
      <c r="D2928" t="s">
        <v>604</v>
      </c>
      <c r="E2928" t="s">
        <v>89</v>
      </c>
      <c r="F2928" t="s">
        <v>7</v>
      </c>
      <c r="G2928" t="s">
        <v>128</v>
      </c>
      <c r="H2928">
        <v>18</v>
      </c>
      <c r="I2928">
        <v>18</v>
      </c>
      <c r="J2928">
        <v>18</v>
      </c>
      <c r="K2928">
        <v>18</v>
      </c>
      <c r="L2928">
        <v>18</v>
      </c>
      <c r="M2928">
        <v>18</v>
      </c>
      <c r="N2928">
        <v>18</v>
      </c>
      <c r="O2928">
        <v>18</v>
      </c>
      <c r="P2928">
        <v>18</v>
      </c>
      <c r="Q2928">
        <v>18</v>
      </c>
      <c r="R2928">
        <v>18</v>
      </c>
      <c r="S2928">
        <v>18</v>
      </c>
      <c r="T2928">
        <v>18</v>
      </c>
      <c r="U2928">
        <v>18</v>
      </c>
      <c r="V2928">
        <v>18</v>
      </c>
      <c r="W2928">
        <v>18</v>
      </c>
      <c r="X2928">
        <v>18</v>
      </c>
      <c r="Y2928">
        <v>18</v>
      </c>
      <c r="Z2928">
        <v>18</v>
      </c>
      <c r="AA2928">
        <v>18</v>
      </c>
      <c r="AC2928" s="180" t="str">
        <f t="shared" si="152"/>
        <v>845086-MBLCK-M</v>
      </c>
      <c r="AD2928" s="181">
        <f>IF(B2928="NET","",IF(B2928="","",IFERROR(VLOOKUP(AC2928,EAN!$A:$B,2,FALSE),"MANGLER - MÅ OPPDATERE EAN-FANEN")))</f>
        <v>7048652274564</v>
      </c>
      <c r="AE2928" s="180">
        <f t="shared" si="150"/>
        <v>18</v>
      </c>
      <c r="AF2928" s="180">
        <f t="shared" si="151"/>
        <v>18</v>
      </c>
      <c r="AH2928" s="133">
        <f>IF(B2928="NET","",IFERROR(VLOOKUP(AD2928,'2) Order Form'!$W$9:$W$684,1,FALSE),"Ikke med I order form"))</f>
        <v>7048652274564</v>
      </c>
    </row>
    <row r="2929" spans="1:34" x14ac:dyDescent="0.2">
      <c r="A2929">
        <v>845086</v>
      </c>
      <c r="B2929" t="s">
        <v>4493</v>
      </c>
      <c r="C2929" t="s">
        <v>4226</v>
      </c>
      <c r="D2929" t="s">
        <v>605</v>
      </c>
      <c r="E2929" t="s">
        <v>89</v>
      </c>
      <c r="F2929" t="s">
        <v>67</v>
      </c>
      <c r="G2929" t="s">
        <v>128</v>
      </c>
      <c r="H2929">
        <v>28</v>
      </c>
      <c r="I2929">
        <v>28</v>
      </c>
      <c r="J2929">
        <v>28</v>
      </c>
      <c r="K2929">
        <v>28</v>
      </c>
      <c r="L2929">
        <v>28</v>
      </c>
      <c r="M2929">
        <v>28</v>
      </c>
      <c r="N2929">
        <v>28</v>
      </c>
      <c r="O2929">
        <v>28</v>
      </c>
      <c r="P2929">
        <v>28</v>
      </c>
      <c r="Q2929">
        <v>28</v>
      </c>
      <c r="R2929">
        <v>28</v>
      </c>
      <c r="S2929">
        <v>28</v>
      </c>
      <c r="T2929">
        <v>28</v>
      </c>
      <c r="U2929">
        <v>28</v>
      </c>
      <c r="V2929">
        <v>28</v>
      </c>
      <c r="W2929">
        <v>28</v>
      </c>
      <c r="X2929">
        <v>28</v>
      </c>
      <c r="Y2929">
        <v>28</v>
      </c>
      <c r="Z2929">
        <v>28</v>
      </c>
      <c r="AA2929">
        <v>28</v>
      </c>
      <c r="AC2929" s="180" t="str">
        <f t="shared" si="152"/>
        <v>845086-MBLCK-L</v>
      </c>
      <c r="AD2929" s="181">
        <f>IF(B2929="NET","",IF(B2929="","",IFERROR(VLOOKUP(AC2929,EAN!$A:$B,2,FALSE),"MANGLER - MÅ OPPDATERE EAN-FANEN")))</f>
        <v>7048652274557</v>
      </c>
      <c r="AE2929" s="180">
        <f t="shared" si="150"/>
        <v>28</v>
      </c>
      <c r="AF2929" s="180">
        <f t="shared" si="151"/>
        <v>28</v>
      </c>
      <c r="AH2929" s="133">
        <f>IF(B2929="NET","",IFERROR(VLOOKUP(AD2929,'2) Order Form'!$W$9:$W$684,1,FALSE),"Ikke med I order form"))</f>
        <v>7048652274557</v>
      </c>
    </row>
    <row r="2930" spans="1:34" x14ac:dyDescent="0.2">
      <c r="A2930">
        <v>845086</v>
      </c>
      <c r="B2930" t="s">
        <v>4493</v>
      </c>
      <c r="C2930" t="s">
        <v>4226</v>
      </c>
      <c r="D2930" t="s">
        <v>914</v>
      </c>
      <c r="E2930" t="s">
        <v>210</v>
      </c>
      <c r="F2930" t="s">
        <v>7</v>
      </c>
      <c r="G2930" t="s">
        <v>401</v>
      </c>
      <c r="H2930">
        <v>13</v>
      </c>
      <c r="I2930">
        <v>13</v>
      </c>
      <c r="J2930">
        <v>13</v>
      </c>
      <c r="K2930">
        <v>13</v>
      </c>
      <c r="L2930">
        <v>13</v>
      </c>
      <c r="M2930">
        <v>13</v>
      </c>
      <c r="N2930">
        <v>13</v>
      </c>
      <c r="O2930">
        <v>13</v>
      </c>
      <c r="P2930">
        <v>13</v>
      </c>
      <c r="Q2930">
        <v>13</v>
      </c>
      <c r="R2930">
        <v>13</v>
      </c>
      <c r="S2930">
        <v>13</v>
      </c>
      <c r="T2930">
        <v>13</v>
      </c>
      <c r="U2930">
        <v>13</v>
      </c>
      <c r="V2930">
        <v>13</v>
      </c>
      <c r="W2930">
        <v>13</v>
      </c>
      <c r="X2930">
        <v>13</v>
      </c>
      <c r="Y2930">
        <v>13</v>
      </c>
      <c r="Z2930">
        <v>13</v>
      </c>
      <c r="AA2930">
        <v>13</v>
      </c>
      <c r="AC2930" s="180" t="str">
        <f t="shared" si="152"/>
        <v>845086-MSLGY-M</v>
      </c>
      <c r="AD2930" s="181">
        <f>IF(B2930="NET","",IF(B2930="","",IFERROR(VLOOKUP(AC2930,EAN!$A:$B,2,FALSE),"MANGLER - MÅ OPPDATERE EAN-FANEN")))</f>
        <v>7048652274588</v>
      </c>
      <c r="AE2930" s="180">
        <f t="shared" si="150"/>
        <v>13</v>
      </c>
      <c r="AF2930" s="180">
        <f t="shared" si="151"/>
        <v>13</v>
      </c>
      <c r="AH2930" s="133" t="str">
        <f>IF(B2930="NET","",IFERROR(VLOOKUP(AD2930,'2) Order Form'!$W$9:$W$684,1,FALSE),"Ikke med I order form"))</f>
        <v>Ikke med I order form</v>
      </c>
    </row>
    <row r="2931" spans="1:34" x14ac:dyDescent="0.2">
      <c r="A2931">
        <v>845086</v>
      </c>
      <c r="B2931" t="s">
        <v>4493</v>
      </c>
      <c r="C2931" t="s">
        <v>4226</v>
      </c>
      <c r="D2931" t="s">
        <v>915</v>
      </c>
      <c r="E2931" t="s">
        <v>210</v>
      </c>
      <c r="F2931" t="s">
        <v>67</v>
      </c>
      <c r="G2931" t="s">
        <v>401</v>
      </c>
      <c r="H2931">
        <v>16</v>
      </c>
      <c r="I2931">
        <v>16</v>
      </c>
      <c r="J2931">
        <v>16</v>
      </c>
      <c r="K2931">
        <v>16</v>
      </c>
      <c r="L2931">
        <v>16</v>
      </c>
      <c r="M2931">
        <v>16</v>
      </c>
      <c r="N2931">
        <v>16</v>
      </c>
      <c r="O2931">
        <v>16</v>
      </c>
      <c r="P2931">
        <v>16</v>
      </c>
      <c r="Q2931">
        <v>16</v>
      </c>
      <c r="R2931">
        <v>16</v>
      </c>
      <c r="S2931">
        <v>16</v>
      </c>
      <c r="T2931">
        <v>16</v>
      </c>
      <c r="U2931">
        <v>16</v>
      </c>
      <c r="V2931">
        <v>16</v>
      </c>
      <c r="W2931">
        <v>16</v>
      </c>
      <c r="X2931">
        <v>16</v>
      </c>
      <c r="Y2931">
        <v>16</v>
      </c>
      <c r="Z2931">
        <v>16</v>
      </c>
      <c r="AA2931">
        <v>16</v>
      </c>
      <c r="AC2931" s="180" t="str">
        <f t="shared" si="152"/>
        <v>845086-MSLGY-L</v>
      </c>
      <c r="AD2931" s="181">
        <f>IF(B2931="NET","",IF(B2931="","",IFERROR(VLOOKUP(AC2931,EAN!$A:$B,2,FALSE),"MANGLER - MÅ OPPDATERE EAN-FANEN")))</f>
        <v>7048652274571</v>
      </c>
      <c r="AE2931" s="180">
        <f t="shared" si="150"/>
        <v>16</v>
      </c>
      <c r="AF2931" s="180">
        <f t="shared" si="151"/>
        <v>16</v>
      </c>
      <c r="AH2931" s="133" t="str">
        <f>IF(B2931="NET","",IFERROR(VLOOKUP(AD2931,'2) Order Form'!$W$9:$W$684,1,FALSE),"Ikke med I order form"))</f>
        <v>Ikke med I order form</v>
      </c>
    </row>
    <row r="2932" spans="1:34" x14ac:dyDescent="0.2">
      <c r="A2932">
        <v>845086</v>
      </c>
      <c r="B2932" t="s">
        <v>4493</v>
      </c>
      <c r="C2932" t="s">
        <v>4226</v>
      </c>
      <c r="D2932" t="s">
        <v>871</v>
      </c>
      <c r="E2932" t="s">
        <v>91</v>
      </c>
      <c r="F2932" t="s">
        <v>7</v>
      </c>
      <c r="G2932" t="s">
        <v>128</v>
      </c>
      <c r="H2932">
        <v>9</v>
      </c>
      <c r="I2932">
        <v>9</v>
      </c>
      <c r="J2932">
        <v>9</v>
      </c>
      <c r="K2932">
        <v>9</v>
      </c>
      <c r="L2932">
        <v>9</v>
      </c>
      <c r="M2932">
        <v>9</v>
      </c>
      <c r="N2932">
        <v>9</v>
      </c>
      <c r="O2932">
        <v>9</v>
      </c>
      <c r="P2932">
        <v>9</v>
      </c>
      <c r="Q2932">
        <v>9</v>
      </c>
      <c r="R2932">
        <v>9</v>
      </c>
      <c r="S2932">
        <v>9</v>
      </c>
      <c r="T2932">
        <v>9</v>
      </c>
      <c r="U2932">
        <v>9</v>
      </c>
      <c r="V2932">
        <v>9</v>
      </c>
      <c r="W2932">
        <v>9</v>
      </c>
      <c r="X2932">
        <v>9</v>
      </c>
      <c r="Y2932">
        <v>9</v>
      </c>
      <c r="Z2932">
        <v>9</v>
      </c>
      <c r="AA2932">
        <v>9</v>
      </c>
      <c r="AC2932" s="180" t="str">
        <f t="shared" si="152"/>
        <v>845086-MWHTE-M</v>
      </c>
      <c r="AD2932" s="181">
        <f>IF(B2932="NET","",IF(B2932="","",IFERROR(VLOOKUP(AC2932,EAN!$A:$B,2,FALSE),"MANGLER - MÅ OPPDATERE EAN-FANEN")))</f>
        <v>7048652274601</v>
      </c>
      <c r="AE2932" s="180">
        <f t="shared" si="150"/>
        <v>9</v>
      </c>
      <c r="AF2932" s="180">
        <f t="shared" si="151"/>
        <v>9</v>
      </c>
      <c r="AH2932" s="133">
        <f>IF(B2932="NET","",IFERROR(VLOOKUP(AD2932,'2) Order Form'!$W$9:$W$684,1,FALSE),"Ikke med I order form"))</f>
        <v>7048652274601</v>
      </c>
    </row>
    <row r="2933" spans="1:34" x14ac:dyDescent="0.2">
      <c r="A2933">
        <v>845086</v>
      </c>
      <c r="B2933" t="s">
        <v>4493</v>
      </c>
      <c r="C2933" t="s">
        <v>4226</v>
      </c>
      <c r="D2933" t="s">
        <v>872</v>
      </c>
      <c r="E2933" t="s">
        <v>91</v>
      </c>
      <c r="F2933" t="s">
        <v>67</v>
      </c>
      <c r="G2933" t="s">
        <v>128</v>
      </c>
      <c r="H2933">
        <v>19</v>
      </c>
      <c r="I2933">
        <v>19</v>
      </c>
      <c r="J2933">
        <v>19</v>
      </c>
      <c r="K2933">
        <v>19</v>
      </c>
      <c r="L2933">
        <v>19</v>
      </c>
      <c r="M2933">
        <v>19</v>
      </c>
      <c r="N2933">
        <v>19</v>
      </c>
      <c r="O2933">
        <v>19</v>
      </c>
      <c r="P2933">
        <v>19</v>
      </c>
      <c r="Q2933">
        <v>19</v>
      </c>
      <c r="R2933">
        <v>19</v>
      </c>
      <c r="S2933">
        <v>19</v>
      </c>
      <c r="T2933">
        <v>19</v>
      </c>
      <c r="U2933">
        <v>19</v>
      </c>
      <c r="V2933">
        <v>19</v>
      </c>
      <c r="W2933">
        <v>19</v>
      </c>
      <c r="X2933">
        <v>19</v>
      </c>
      <c r="Y2933">
        <v>19</v>
      </c>
      <c r="Z2933">
        <v>19</v>
      </c>
      <c r="AA2933">
        <v>19</v>
      </c>
      <c r="AC2933" s="180" t="str">
        <f t="shared" ref="AC2933:AC2996" si="153">CONCATENATE(A2933,"-",D2933)</f>
        <v>845086-MWHTE-L</v>
      </c>
      <c r="AD2933" s="181">
        <f>IF(B2933="NET","",IF(B2933="","",IFERROR(VLOOKUP(AC2933,EAN!$A:$B,2,FALSE),"MANGLER - MÅ OPPDATERE EAN-FANEN")))</f>
        <v>7048652274595</v>
      </c>
      <c r="AE2933" s="180">
        <f t="shared" si="150"/>
        <v>19</v>
      </c>
      <c r="AF2933" s="180">
        <f t="shared" si="151"/>
        <v>19</v>
      </c>
    </row>
    <row r="2934" spans="1:34" x14ac:dyDescent="0.2">
      <c r="A2934" s="155">
        <v>845087</v>
      </c>
      <c r="B2934" t="s">
        <v>292</v>
      </c>
      <c r="H2934" s="155">
        <v>202137</v>
      </c>
      <c r="I2934" s="155">
        <v>202137</v>
      </c>
      <c r="J2934" s="155">
        <v>202137</v>
      </c>
      <c r="K2934" s="155">
        <v>202137</v>
      </c>
      <c r="L2934" s="155">
        <v>202137</v>
      </c>
      <c r="M2934" s="155">
        <v>202137</v>
      </c>
      <c r="N2934" s="155">
        <v>202137</v>
      </c>
      <c r="O2934" s="155">
        <v>202137</v>
      </c>
      <c r="P2934" s="155">
        <v>202137</v>
      </c>
      <c r="Q2934" s="155">
        <v>202137</v>
      </c>
      <c r="R2934" s="155">
        <v>202137</v>
      </c>
      <c r="S2934" s="155">
        <v>202137</v>
      </c>
      <c r="T2934" s="155">
        <v>202137</v>
      </c>
      <c r="U2934" s="155">
        <v>202137</v>
      </c>
      <c r="V2934" s="155">
        <v>202137</v>
      </c>
      <c r="W2934" s="155">
        <v>202137</v>
      </c>
      <c r="X2934" s="155">
        <v>202137</v>
      </c>
      <c r="Y2934" s="155">
        <v>202137</v>
      </c>
      <c r="Z2934" s="155">
        <v>202137</v>
      </c>
      <c r="AA2934" s="155">
        <v>202137</v>
      </c>
      <c r="AC2934" s="180" t="str">
        <f t="shared" si="153"/>
        <v>845087-</v>
      </c>
      <c r="AD2934" s="181" t="str">
        <f>IF(B2934="NET","",IF(B2934="","",IFERROR(VLOOKUP(AC2934,EAN!$A:$B,2,FALSE),"MANGLER - MÅ OPPDATERE EAN-FANEN")))</f>
        <v/>
      </c>
      <c r="AE2934" s="180">
        <f t="shared" si="150"/>
        <v>202137</v>
      </c>
      <c r="AF2934" s="180">
        <f t="shared" si="151"/>
        <v>202137</v>
      </c>
    </row>
    <row r="2935" spans="1:34" x14ac:dyDescent="0.2">
      <c r="A2935">
        <v>845087</v>
      </c>
      <c r="B2935" t="s">
        <v>916</v>
      </c>
      <c r="C2935" t="s">
        <v>4226</v>
      </c>
      <c r="D2935" t="s">
        <v>917</v>
      </c>
      <c r="E2935" t="s">
        <v>549</v>
      </c>
      <c r="F2935" t="s">
        <v>85</v>
      </c>
      <c r="G2935" t="s">
        <v>401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C2935" s="180" t="str">
        <f t="shared" si="153"/>
        <v>845087-MBKCE-SM</v>
      </c>
      <c r="AD2935" s="181">
        <f>IF(B2935="NET","",IF(B2935="","",IFERROR(VLOOKUP(AC2935,EAN!$A:$B,2,FALSE),"MANGLER - MÅ OPPDATERE EAN-FANEN")))</f>
        <v>7048652274632</v>
      </c>
      <c r="AE2935" s="180">
        <f t="shared" si="150"/>
        <v>0</v>
      </c>
      <c r="AF2935" s="180">
        <f t="shared" si="151"/>
        <v>0</v>
      </c>
    </row>
    <row r="2936" spans="1:34" x14ac:dyDescent="0.2">
      <c r="A2936">
        <v>845087</v>
      </c>
      <c r="B2936" t="s">
        <v>916</v>
      </c>
      <c r="C2936" t="s">
        <v>4226</v>
      </c>
      <c r="D2936" t="s">
        <v>918</v>
      </c>
      <c r="E2936" t="s">
        <v>549</v>
      </c>
      <c r="F2936" t="s">
        <v>86</v>
      </c>
      <c r="G2936" t="s">
        <v>401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C2936" s="180" t="str">
        <f t="shared" si="153"/>
        <v>845087-MBKCE-ML</v>
      </c>
      <c r="AD2936" s="181">
        <f>IF(B2936="NET","",IF(B2936="","",IFERROR(VLOOKUP(AC2936,EAN!$A:$B,2,FALSE),"MANGLER - MÅ OPPDATERE EAN-FANEN")))</f>
        <v>7048652274625</v>
      </c>
      <c r="AE2936" s="180">
        <f t="shared" si="150"/>
        <v>0</v>
      </c>
      <c r="AF2936" s="180">
        <f t="shared" si="151"/>
        <v>0</v>
      </c>
    </row>
    <row r="2937" spans="1:34" x14ac:dyDescent="0.2">
      <c r="A2937">
        <v>845087</v>
      </c>
      <c r="B2937" t="s">
        <v>916</v>
      </c>
      <c r="C2937" t="s">
        <v>4226</v>
      </c>
      <c r="D2937" t="s">
        <v>919</v>
      </c>
      <c r="E2937" t="s">
        <v>549</v>
      </c>
      <c r="F2937" t="s">
        <v>87</v>
      </c>
      <c r="G2937" t="s">
        <v>401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C2937" s="180" t="str">
        <f t="shared" si="153"/>
        <v>845087-MBKCE-LXL</v>
      </c>
      <c r="AD2937" s="181">
        <f>IF(B2937="NET","",IF(B2937="","",IFERROR(VLOOKUP(AC2937,EAN!$A:$B,2,FALSE),"MANGLER - MÅ OPPDATERE EAN-FANEN")))</f>
        <v>7048652274618</v>
      </c>
      <c r="AE2937" s="180">
        <f t="shared" si="150"/>
        <v>0</v>
      </c>
      <c r="AF2937" s="180">
        <f t="shared" si="151"/>
        <v>0</v>
      </c>
    </row>
    <row r="2938" spans="1:34" x14ac:dyDescent="0.2">
      <c r="A2938">
        <v>845087</v>
      </c>
      <c r="B2938" t="s">
        <v>916</v>
      </c>
      <c r="C2938" t="s">
        <v>4226</v>
      </c>
      <c r="D2938" t="s">
        <v>182</v>
      </c>
      <c r="E2938" t="s">
        <v>89</v>
      </c>
      <c r="F2938" t="s">
        <v>85</v>
      </c>
      <c r="G2938" t="s">
        <v>128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C2938" s="180" t="str">
        <f t="shared" si="153"/>
        <v>845087-MBLCK-SM</v>
      </c>
      <c r="AD2938" s="181">
        <f>IF(B2938="NET","",IF(B2938="","",IFERROR(VLOOKUP(AC2938,EAN!$A:$B,2,FALSE),"MANGLER - MÅ OPPDATERE EAN-FANEN")))</f>
        <v>7048652274663</v>
      </c>
      <c r="AE2938" s="180">
        <f t="shared" si="150"/>
        <v>0</v>
      </c>
      <c r="AF2938" s="180">
        <f t="shared" si="151"/>
        <v>0</v>
      </c>
    </row>
    <row r="2939" spans="1:34" x14ac:dyDescent="0.2">
      <c r="A2939">
        <v>845087</v>
      </c>
      <c r="B2939" t="s">
        <v>916</v>
      </c>
      <c r="C2939" t="s">
        <v>4226</v>
      </c>
      <c r="D2939" t="s">
        <v>183</v>
      </c>
      <c r="E2939" t="s">
        <v>89</v>
      </c>
      <c r="F2939" t="s">
        <v>86</v>
      </c>
      <c r="G2939" t="s">
        <v>128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C2939" s="180" t="str">
        <f t="shared" si="153"/>
        <v>845087-MBLCK-ML</v>
      </c>
      <c r="AD2939" s="181">
        <f>IF(B2939="NET","",IF(B2939="","",IFERROR(VLOOKUP(AC2939,EAN!$A:$B,2,FALSE),"MANGLER - MÅ OPPDATERE EAN-FANEN")))</f>
        <v>7048652274656</v>
      </c>
      <c r="AE2939" s="180">
        <f t="shared" si="150"/>
        <v>0</v>
      </c>
      <c r="AF2939" s="180">
        <f t="shared" si="151"/>
        <v>0</v>
      </c>
    </row>
    <row r="2940" spans="1:34" x14ac:dyDescent="0.2">
      <c r="A2940">
        <v>845087</v>
      </c>
      <c r="B2940" t="s">
        <v>916</v>
      </c>
      <c r="C2940" t="s">
        <v>4226</v>
      </c>
      <c r="D2940" t="s">
        <v>184</v>
      </c>
      <c r="E2940" t="s">
        <v>89</v>
      </c>
      <c r="F2940" t="s">
        <v>87</v>
      </c>
      <c r="G2940" t="s">
        <v>128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C2940" s="180" t="str">
        <f t="shared" si="153"/>
        <v>845087-MBLCK-LXL</v>
      </c>
      <c r="AD2940" s="181">
        <f>IF(B2940="NET","",IF(B2940="","",IFERROR(VLOOKUP(AC2940,EAN!$A:$B,2,FALSE),"MANGLER - MÅ OPPDATERE EAN-FANEN")))</f>
        <v>7048652274649</v>
      </c>
      <c r="AE2940" s="180">
        <f t="shared" si="150"/>
        <v>0</v>
      </c>
      <c r="AF2940" s="180">
        <f t="shared" si="151"/>
        <v>0</v>
      </c>
    </row>
    <row r="2941" spans="1:34" x14ac:dyDescent="0.2">
      <c r="A2941">
        <v>845087</v>
      </c>
      <c r="B2941" t="s">
        <v>916</v>
      </c>
      <c r="C2941" t="s">
        <v>4226</v>
      </c>
      <c r="D2941" t="s">
        <v>416</v>
      </c>
      <c r="E2941" t="s">
        <v>417</v>
      </c>
      <c r="F2941" t="s">
        <v>85</v>
      </c>
      <c r="G2941" t="s">
        <v>128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C2941" s="180" t="str">
        <f t="shared" si="153"/>
        <v>845087-MNGRY-SM</v>
      </c>
      <c r="AD2941" s="181">
        <f>IF(B2941="NET","",IF(B2941="","",IFERROR(VLOOKUP(AC2941,EAN!$A:$B,2,FALSE),"MANGLER - MÅ OPPDATERE EAN-FANEN")))</f>
        <v>7048652661036</v>
      </c>
      <c r="AE2941" s="180">
        <f t="shared" si="150"/>
        <v>0</v>
      </c>
      <c r="AF2941" s="180">
        <f t="shared" si="151"/>
        <v>0</v>
      </c>
    </row>
    <row r="2942" spans="1:34" x14ac:dyDescent="0.2">
      <c r="A2942">
        <v>845087</v>
      </c>
      <c r="B2942" t="s">
        <v>916</v>
      </c>
      <c r="C2942" t="s">
        <v>4226</v>
      </c>
      <c r="D2942" t="s">
        <v>418</v>
      </c>
      <c r="E2942" t="s">
        <v>417</v>
      </c>
      <c r="F2942" t="s">
        <v>86</v>
      </c>
      <c r="G2942" t="s">
        <v>128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C2942" s="180" t="str">
        <f t="shared" si="153"/>
        <v>845087-MNGRY-ML</v>
      </c>
      <c r="AD2942" s="181">
        <f>IF(B2942="NET","",IF(B2942="","",IFERROR(VLOOKUP(AC2942,EAN!$A:$B,2,FALSE),"MANGLER - MÅ OPPDATERE EAN-FANEN")))</f>
        <v>7048652661029</v>
      </c>
      <c r="AE2942" s="180">
        <f t="shared" si="150"/>
        <v>0</v>
      </c>
      <c r="AF2942" s="180">
        <f t="shared" si="151"/>
        <v>0</v>
      </c>
    </row>
    <row r="2943" spans="1:34" x14ac:dyDescent="0.2">
      <c r="A2943">
        <v>845087</v>
      </c>
      <c r="B2943" t="s">
        <v>916</v>
      </c>
      <c r="C2943" t="s">
        <v>4226</v>
      </c>
      <c r="D2943" t="s">
        <v>419</v>
      </c>
      <c r="E2943" t="s">
        <v>417</v>
      </c>
      <c r="F2943" t="s">
        <v>87</v>
      </c>
      <c r="G2943" t="s">
        <v>128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C2943" s="180" t="str">
        <f t="shared" si="153"/>
        <v>845087-MNGRY-LXL</v>
      </c>
      <c r="AD2943" s="181">
        <f>IF(B2943="NET","",IF(B2943="","",IFERROR(VLOOKUP(AC2943,EAN!$A:$B,2,FALSE),"MANGLER - MÅ OPPDATERE EAN-FANEN")))</f>
        <v>7048652661012</v>
      </c>
      <c r="AE2943" s="180">
        <f t="shared" si="150"/>
        <v>0</v>
      </c>
      <c r="AF2943" s="180">
        <f t="shared" si="151"/>
        <v>0</v>
      </c>
    </row>
    <row r="2944" spans="1:34" x14ac:dyDescent="0.2">
      <c r="A2944" s="155">
        <v>845088</v>
      </c>
      <c r="B2944" t="s">
        <v>292</v>
      </c>
      <c r="H2944" s="155">
        <v>202137</v>
      </c>
      <c r="I2944" s="155">
        <v>202137</v>
      </c>
      <c r="J2944" s="155">
        <v>202137</v>
      </c>
      <c r="K2944" s="155">
        <v>202137</v>
      </c>
      <c r="L2944" s="155">
        <v>202137</v>
      </c>
      <c r="M2944" s="155">
        <v>202137</v>
      </c>
      <c r="N2944" s="155">
        <v>202137</v>
      </c>
      <c r="O2944" s="155">
        <v>202137</v>
      </c>
      <c r="P2944" s="155">
        <v>202137</v>
      </c>
      <c r="Q2944" s="155">
        <v>202137</v>
      </c>
      <c r="R2944" s="155">
        <v>202137</v>
      </c>
      <c r="S2944" s="155">
        <v>202137</v>
      </c>
      <c r="T2944" s="155">
        <v>202137</v>
      </c>
      <c r="U2944" s="155">
        <v>202137</v>
      </c>
      <c r="V2944" s="155">
        <v>202137</v>
      </c>
      <c r="W2944" s="155">
        <v>202137</v>
      </c>
      <c r="X2944" s="155">
        <v>202137</v>
      </c>
      <c r="Y2944" s="155">
        <v>202137</v>
      </c>
      <c r="Z2944" s="155">
        <v>202137</v>
      </c>
      <c r="AA2944" s="155">
        <v>202137</v>
      </c>
      <c r="AC2944" s="180" t="str">
        <f t="shared" si="153"/>
        <v>845088-</v>
      </c>
      <c r="AD2944" s="181" t="str">
        <f>IF(B2944="NET","",IF(B2944="","",IFERROR(VLOOKUP(AC2944,EAN!$A:$B,2,FALSE),"MANGLER - MÅ OPPDATERE EAN-FANEN")))</f>
        <v/>
      </c>
      <c r="AE2944" s="180">
        <f t="shared" si="150"/>
        <v>202137</v>
      </c>
      <c r="AF2944" s="180">
        <f t="shared" si="151"/>
        <v>202137</v>
      </c>
    </row>
    <row r="2945" spans="1:32" x14ac:dyDescent="0.2">
      <c r="A2945">
        <v>845088</v>
      </c>
      <c r="B2945" t="s">
        <v>4494</v>
      </c>
      <c r="C2945" t="s">
        <v>4226</v>
      </c>
      <c r="D2945" t="s">
        <v>917</v>
      </c>
      <c r="E2945" t="s">
        <v>549</v>
      </c>
      <c r="F2945" t="s">
        <v>85</v>
      </c>
      <c r="G2945" t="s">
        <v>401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C2945" s="180" t="str">
        <f t="shared" si="153"/>
        <v>845088-MBKCE-SM</v>
      </c>
      <c r="AD2945" s="181">
        <f>IF(B2945="NET","",IF(B2945="","",IFERROR(VLOOKUP(AC2945,EAN!$A:$B,2,FALSE),"MANGLER - MÅ OPPDATERE EAN-FANEN")))</f>
        <v>7048652274694</v>
      </c>
      <c r="AE2945" s="180">
        <f t="shared" si="150"/>
        <v>0</v>
      </c>
      <c r="AF2945" s="180">
        <f t="shared" si="151"/>
        <v>0</v>
      </c>
    </row>
    <row r="2946" spans="1:32" x14ac:dyDescent="0.2">
      <c r="A2946">
        <v>845088</v>
      </c>
      <c r="B2946" t="s">
        <v>4494</v>
      </c>
      <c r="C2946" t="s">
        <v>4226</v>
      </c>
      <c r="D2946" t="s">
        <v>918</v>
      </c>
      <c r="E2946" t="s">
        <v>549</v>
      </c>
      <c r="F2946" t="s">
        <v>86</v>
      </c>
      <c r="G2946" t="s">
        <v>401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C2946" s="180" t="str">
        <f t="shared" si="153"/>
        <v>845088-MBKCE-ML</v>
      </c>
      <c r="AD2946" s="181">
        <f>IF(B2946="NET","",IF(B2946="","",IFERROR(VLOOKUP(AC2946,EAN!$A:$B,2,FALSE),"MANGLER - MÅ OPPDATERE EAN-FANEN")))</f>
        <v>7048652274687</v>
      </c>
      <c r="AE2946" s="180">
        <f t="shared" si="150"/>
        <v>0</v>
      </c>
      <c r="AF2946" s="180">
        <f t="shared" si="151"/>
        <v>0</v>
      </c>
    </row>
    <row r="2947" spans="1:32" x14ac:dyDescent="0.2">
      <c r="A2947">
        <v>845088</v>
      </c>
      <c r="B2947" t="s">
        <v>4494</v>
      </c>
      <c r="C2947" t="s">
        <v>4226</v>
      </c>
      <c r="D2947" t="s">
        <v>919</v>
      </c>
      <c r="E2947" t="s">
        <v>549</v>
      </c>
      <c r="F2947" t="s">
        <v>87</v>
      </c>
      <c r="G2947" t="s">
        <v>401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C2947" s="180" t="str">
        <f t="shared" si="153"/>
        <v>845088-MBKCE-LXL</v>
      </c>
      <c r="AD2947" s="181">
        <f>IF(B2947="NET","",IF(B2947="","",IFERROR(VLOOKUP(AC2947,EAN!$A:$B,2,FALSE),"MANGLER - MÅ OPPDATERE EAN-FANEN")))</f>
        <v>7048652274670</v>
      </c>
      <c r="AE2947" s="180">
        <f t="shared" si="150"/>
        <v>0</v>
      </c>
      <c r="AF2947" s="180">
        <f t="shared" si="151"/>
        <v>0</v>
      </c>
    </row>
    <row r="2948" spans="1:32" x14ac:dyDescent="0.2">
      <c r="A2948">
        <v>845088</v>
      </c>
      <c r="B2948" t="s">
        <v>4494</v>
      </c>
      <c r="C2948" t="s">
        <v>4226</v>
      </c>
      <c r="D2948" t="s">
        <v>182</v>
      </c>
      <c r="E2948" t="s">
        <v>89</v>
      </c>
      <c r="F2948" t="s">
        <v>85</v>
      </c>
      <c r="G2948" t="s">
        <v>128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C2948" s="180" t="str">
        <f t="shared" si="153"/>
        <v>845088-MBLCK-SM</v>
      </c>
      <c r="AD2948" s="181">
        <f>IF(B2948="NET","",IF(B2948="","",IFERROR(VLOOKUP(AC2948,EAN!$A:$B,2,FALSE),"MANGLER - MÅ OPPDATERE EAN-FANEN")))</f>
        <v>7048652274724</v>
      </c>
      <c r="AE2948" s="180">
        <f t="shared" si="150"/>
        <v>0</v>
      </c>
      <c r="AF2948" s="180">
        <f t="shared" si="151"/>
        <v>0</v>
      </c>
    </row>
    <row r="2949" spans="1:32" x14ac:dyDescent="0.2">
      <c r="A2949">
        <v>845088</v>
      </c>
      <c r="B2949" t="s">
        <v>4494</v>
      </c>
      <c r="C2949" t="s">
        <v>4226</v>
      </c>
      <c r="D2949" t="s">
        <v>183</v>
      </c>
      <c r="E2949" t="s">
        <v>89</v>
      </c>
      <c r="F2949" t="s">
        <v>86</v>
      </c>
      <c r="G2949" t="s">
        <v>128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C2949" s="180" t="str">
        <f t="shared" si="153"/>
        <v>845088-MBLCK-ML</v>
      </c>
      <c r="AD2949" s="181">
        <f>IF(B2949="NET","",IF(B2949="","",IFERROR(VLOOKUP(AC2949,EAN!$A:$B,2,FALSE),"MANGLER - MÅ OPPDATERE EAN-FANEN")))</f>
        <v>7048652274717</v>
      </c>
      <c r="AE2949" s="180">
        <f t="shared" si="150"/>
        <v>0</v>
      </c>
      <c r="AF2949" s="180">
        <f t="shared" si="151"/>
        <v>0</v>
      </c>
    </row>
    <row r="2950" spans="1:32" x14ac:dyDescent="0.2">
      <c r="A2950">
        <v>845088</v>
      </c>
      <c r="B2950" t="s">
        <v>4494</v>
      </c>
      <c r="C2950" t="s">
        <v>4226</v>
      </c>
      <c r="D2950" t="s">
        <v>184</v>
      </c>
      <c r="E2950" t="s">
        <v>89</v>
      </c>
      <c r="F2950" t="s">
        <v>87</v>
      </c>
      <c r="G2950" t="s">
        <v>128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C2950" s="180" t="str">
        <f t="shared" si="153"/>
        <v>845088-MBLCK-LXL</v>
      </c>
      <c r="AD2950" s="181">
        <f>IF(B2950="NET","",IF(B2950="","",IFERROR(VLOOKUP(AC2950,EAN!$A:$B,2,FALSE),"MANGLER - MÅ OPPDATERE EAN-FANEN")))</f>
        <v>7048652274700</v>
      </c>
      <c r="AE2950" s="180">
        <f t="shared" ref="AE2950:AE3013" si="154">H2950</f>
        <v>0</v>
      </c>
      <c r="AF2950" s="180">
        <f t="shared" ref="AF2950:AF3013" si="155">AA2950</f>
        <v>0</v>
      </c>
    </row>
    <row r="2951" spans="1:32" x14ac:dyDescent="0.2">
      <c r="A2951">
        <v>845088</v>
      </c>
      <c r="B2951" t="s">
        <v>4494</v>
      </c>
      <c r="C2951" t="s">
        <v>4226</v>
      </c>
      <c r="D2951" t="s">
        <v>416</v>
      </c>
      <c r="E2951" t="s">
        <v>417</v>
      </c>
      <c r="F2951" t="s">
        <v>85</v>
      </c>
      <c r="G2951" t="s">
        <v>128</v>
      </c>
      <c r="H2951">
        <v>29</v>
      </c>
      <c r="I2951">
        <v>29</v>
      </c>
      <c r="J2951">
        <v>29</v>
      </c>
      <c r="K2951">
        <v>29</v>
      </c>
      <c r="L2951">
        <v>29</v>
      </c>
      <c r="M2951">
        <v>29</v>
      </c>
      <c r="N2951">
        <v>29</v>
      </c>
      <c r="O2951">
        <v>29</v>
      </c>
      <c r="P2951">
        <v>29</v>
      </c>
      <c r="Q2951">
        <v>29</v>
      </c>
      <c r="R2951">
        <v>29</v>
      </c>
      <c r="S2951">
        <v>29</v>
      </c>
      <c r="T2951">
        <v>29</v>
      </c>
      <c r="U2951">
        <v>29</v>
      </c>
      <c r="V2951">
        <v>29</v>
      </c>
      <c r="W2951">
        <v>29</v>
      </c>
      <c r="X2951">
        <v>29</v>
      </c>
      <c r="Y2951">
        <v>29</v>
      </c>
      <c r="Z2951">
        <v>29</v>
      </c>
      <c r="AA2951">
        <v>29</v>
      </c>
      <c r="AC2951" s="180" t="str">
        <f t="shared" si="153"/>
        <v>845088-MNGRY-SM</v>
      </c>
      <c r="AD2951" s="181">
        <f>IF(B2951="NET","",IF(B2951="","",IFERROR(VLOOKUP(AC2951,EAN!$A:$B,2,FALSE),"MANGLER - MÅ OPPDATERE EAN-FANEN")))</f>
        <v>7048652661067</v>
      </c>
      <c r="AE2951" s="180">
        <f t="shared" si="154"/>
        <v>29</v>
      </c>
      <c r="AF2951" s="180">
        <f t="shared" si="155"/>
        <v>29</v>
      </c>
    </row>
    <row r="2952" spans="1:32" x14ac:dyDescent="0.2">
      <c r="A2952">
        <v>845088</v>
      </c>
      <c r="B2952" t="s">
        <v>4494</v>
      </c>
      <c r="C2952" t="s">
        <v>4226</v>
      </c>
      <c r="D2952" t="s">
        <v>418</v>
      </c>
      <c r="E2952" t="s">
        <v>417</v>
      </c>
      <c r="F2952" t="s">
        <v>86</v>
      </c>
      <c r="G2952" t="s">
        <v>128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C2952" s="180" t="str">
        <f t="shared" si="153"/>
        <v>845088-MNGRY-ML</v>
      </c>
      <c r="AD2952" s="181">
        <f>IF(B2952="NET","",IF(B2952="","",IFERROR(VLOOKUP(AC2952,EAN!$A:$B,2,FALSE),"MANGLER - MÅ OPPDATERE EAN-FANEN")))</f>
        <v>7048652661050</v>
      </c>
      <c r="AE2952" s="180">
        <f t="shared" si="154"/>
        <v>0</v>
      </c>
      <c r="AF2952" s="180">
        <f t="shared" si="155"/>
        <v>0</v>
      </c>
    </row>
    <row r="2953" spans="1:32" x14ac:dyDescent="0.2">
      <c r="A2953">
        <v>845088</v>
      </c>
      <c r="B2953" t="s">
        <v>4494</v>
      </c>
      <c r="C2953" t="s">
        <v>4226</v>
      </c>
      <c r="D2953" t="s">
        <v>419</v>
      </c>
      <c r="E2953" t="s">
        <v>417</v>
      </c>
      <c r="F2953" t="s">
        <v>87</v>
      </c>
      <c r="G2953" t="s">
        <v>128</v>
      </c>
      <c r="H2953">
        <v>6</v>
      </c>
      <c r="I2953">
        <v>6</v>
      </c>
      <c r="J2953">
        <v>6</v>
      </c>
      <c r="K2953">
        <v>6</v>
      </c>
      <c r="L2953">
        <v>6</v>
      </c>
      <c r="M2953">
        <v>6</v>
      </c>
      <c r="N2953">
        <v>6</v>
      </c>
      <c r="O2953">
        <v>6</v>
      </c>
      <c r="P2953">
        <v>6</v>
      </c>
      <c r="Q2953">
        <v>6</v>
      </c>
      <c r="R2953">
        <v>6</v>
      </c>
      <c r="S2953">
        <v>6</v>
      </c>
      <c r="T2953">
        <v>6</v>
      </c>
      <c r="U2953">
        <v>6</v>
      </c>
      <c r="V2953">
        <v>6</v>
      </c>
      <c r="W2953">
        <v>6</v>
      </c>
      <c r="X2953">
        <v>6</v>
      </c>
      <c r="Y2953">
        <v>6</v>
      </c>
      <c r="Z2953">
        <v>6</v>
      </c>
      <c r="AA2953">
        <v>6</v>
      </c>
      <c r="AC2953" s="180" t="str">
        <f t="shared" si="153"/>
        <v>845088-MNGRY-LXL</v>
      </c>
      <c r="AD2953" s="181">
        <f>IF(B2953="NET","",IF(B2953="","",IFERROR(VLOOKUP(AC2953,EAN!$A:$B,2,FALSE),"MANGLER - MÅ OPPDATERE EAN-FANEN")))</f>
        <v>7048652661043</v>
      </c>
      <c r="AE2953" s="180">
        <f t="shared" si="154"/>
        <v>6</v>
      </c>
      <c r="AF2953" s="180">
        <f t="shared" si="155"/>
        <v>6</v>
      </c>
    </row>
    <row r="2954" spans="1:32" x14ac:dyDescent="0.2">
      <c r="A2954" s="155">
        <v>845091</v>
      </c>
      <c r="B2954" t="s">
        <v>292</v>
      </c>
      <c r="H2954" s="155">
        <v>202137</v>
      </c>
      <c r="I2954" s="155">
        <v>202137</v>
      </c>
      <c r="J2954" s="155">
        <v>202137</v>
      </c>
      <c r="K2954" s="155">
        <v>202137</v>
      </c>
      <c r="L2954" s="155">
        <v>202137</v>
      </c>
      <c r="M2954" s="155">
        <v>202137</v>
      </c>
      <c r="N2954" s="155">
        <v>202137</v>
      </c>
      <c r="O2954" s="155">
        <v>202137</v>
      </c>
      <c r="P2954" s="155">
        <v>202137</v>
      </c>
      <c r="Q2954" s="155">
        <v>202137</v>
      </c>
      <c r="R2954" s="155">
        <v>202137</v>
      </c>
      <c r="S2954" s="155">
        <v>202137</v>
      </c>
      <c r="T2954" s="155">
        <v>202137</v>
      </c>
      <c r="U2954" s="155">
        <v>202137</v>
      </c>
      <c r="V2954" s="155">
        <v>202137</v>
      </c>
      <c r="W2954" s="155">
        <v>202137</v>
      </c>
      <c r="X2954" s="155">
        <v>202137</v>
      </c>
      <c r="Y2954" s="155">
        <v>202137</v>
      </c>
      <c r="Z2954" s="155">
        <v>202137</v>
      </c>
      <c r="AA2954" s="155">
        <v>202137</v>
      </c>
      <c r="AC2954" s="180" t="str">
        <f t="shared" si="153"/>
        <v>845091-</v>
      </c>
      <c r="AD2954" s="181" t="str">
        <f>IF(B2954="NET","",IF(B2954="","",IFERROR(VLOOKUP(AC2954,EAN!$A:$B,2,FALSE),"MANGLER - MÅ OPPDATERE EAN-FANEN")))</f>
        <v/>
      </c>
      <c r="AE2954" s="180">
        <f t="shared" si="154"/>
        <v>202137</v>
      </c>
      <c r="AF2954" s="180">
        <f t="shared" si="155"/>
        <v>202137</v>
      </c>
    </row>
    <row r="2955" spans="1:32" x14ac:dyDescent="0.2">
      <c r="A2955">
        <v>845091</v>
      </c>
      <c r="B2955" t="s">
        <v>921</v>
      </c>
      <c r="C2955" t="s">
        <v>4226</v>
      </c>
      <c r="D2955" t="s">
        <v>4372</v>
      </c>
      <c r="E2955" t="s">
        <v>4228</v>
      </c>
      <c r="F2955" t="s">
        <v>85</v>
      </c>
      <c r="G2955" t="s">
        <v>128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C2955" s="180" t="str">
        <f t="shared" si="153"/>
        <v>845091-DPUMC-SM</v>
      </c>
      <c r="AD2955" s="181" t="str">
        <f>IF(B2955="NET","",IF(B2955="","",IFERROR(VLOOKUP(AC2955,EAN!$A:$B,2,FALSE),"MANGLER - MÅ OPPDATERE EAN-FANEN")))</f>
        <v>MANGLER - MÅ OPPDATERE EAN-FANEN</v>
      </c>
      <c r="AE2955" s="180">
        <f t="shared" si="154"/>
        <v>0</v>
      </c>
      <c r="AF2955" s="180">
        <f t="shared" si="155"/>
        <v>0</v>
      </c>
    </row>
    <row r="2956" spans="1:32" x14ac:dyDescent="0.2">
      <c r="A2956">
        <v>845091</v>
      </c>
      <c r="B2956" t="s">
        <v>921</v>
      </c>
      <c r="C2956" t="s">
        <v>4226</v>
      </c>
      <c r="D2956" t="s">
        <v>4373</v>
      </c>
      <c r="E2956" t="s">
        <v>4228</v>
      </c>
      <c r="F2956" t="s">
        <v>86</v>
      </c>
      <c r="G2956" t="s">
        <v>128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C2956" s="180" t="str">
        <f t="shared" si="153"/>
        <v>845091-DPUMC-ML</v>
      </c>
      <c r="AD2956" s="181" t="str">
        <f>IF(B2956="NET","",IF(B2956="","",IFERROR(VLOOKUP(AC2956,EAN!$A:$B,2,FALSE),"MANGLER - MÅ OPPDATERE EAN-FANEN")))</f>
        <v>MANGLER - MÅ OPPDATERE EAN-FANEN</v>
      </c>
      <c r="AE2956" s="180">
        <f t="shared" si="154"/>
        <v>0</v>
      </c>
      <c r="AF2956" s="180">
        <f t="shared" si="155"/>
        <v>0</v>
      </c>
    </row>
    <row r="2957" spans="1:32" x14ac:dyDescent="0.2">
      <c r="A2957">
        <v>845091</v>
      </c>
      <c r="B2957" t="s">
        <v>921</v>
      </c>
      <c r="C2957" t="s">
        <v>4226</v>
      </c>
      <c r="D2957" t="s">
        <v>4374</v>
      </c>
      <c r="E2957" t="s">
        <v>4228</v>
      </c>
      <c r="F2957" t="s">
        <v>87</v>
      </c>
      <c r="G2957" t="s">
        <v>128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C2957" s="180" t="str">
        <f t="shared" si="153"/>
        <v>845091-DPUMC-LXL</v>
      </c>
      <c r="AD2957" s="181" t="str">
        <f>IF(B2957="NET","",IF(B2957="","",IFERROR(VLOOKUP(AC2957,EAN!$A:$B,2,FALSE),"MANGLER - MÅ OPPDATERE EAN-FANEN")))</f>
        <v>MANGLER - MÅ OPPDATERE EAN-FANEN</v>
      </c>
      <c r="AE2957" s="180">
        <f t="shared" si="154"/>
        <v>0</v>
      </c>
      <c r="AF2957" s="180">
        <f t="shared" si="155"/>
        <v>0</v>
      </c>
    </row>
    <row r="2958" spans="1:32" x14ac:dyDescent="0.2">
      <c r="A2958">
        <v>845091</v>
      </c>
      <c r="B2958" t="s">
        <v>921</v>
      </c>
      <c r="C2958" t="s">
        <v>4226</v>
      </c>
      <c r="D2958" t="s">
        <v>293</v>
      </c>
      <c r="E2958" t="s">
        <v>284</v>
      </c>
      <c r="F2958" t="s">
        <v>85</v>
      </c>
      <c r="G2958" t="s">
        <v>128</v>
      </c>
      <c r="H2958">
        <v>35</v>
      </c>
      <c r="I2958">
        <v>35</v>
      </c>
      <c r="J2958">
        <v>35</v>
      </c>
      <c r="K2958">
        <v>35</v>
      </c>
      <c r="L2958">
        <v>35</v>
      </c>
      <c r="M2958">
        <v>35</v>
      </c>
      <c r="N2958">
        <v>35</v>
      </c>
      <c r="O2958">
        <v>35</v>
      </c>
      <c r="P2958">
        <v>35</v>
      </c>
      <c r="Q2958">
        <v>35</v>
      </c>
      <c r="R2958">
        <v>35</v>
      </c>
      <c r="S2958">
        <v>35</v>
      </c>
      <c r="T2958">
        <v>35</v>
      </c>
      <c r="U2958">
        <v>35</v>
      </c>
      <c r="V2958">
        <v>35</v>
      </c>
      <c r="W2958">
        <v>35</v>
      </c>
      <c r="X2958">
        <v>35</v>
      </c>
      <c r="Y2958">
        <v>35</v>
      </c>
      <c r="Z2958">
        <v>35</v>
      </c>
      <c r="AA2958">
        <v>35</v>
      </c>
      <c r="AC2958" s="180" t="str">
        <f t="shared" si="153"/>
        <v>845091-DTBLK-SM</v>
      </c>
      <c r="AD2958" s="181">
        <f>IF(B2958="NET","",IF(B2958="","",IFERROR(VLOOKUP(AC2958,EAN!$A:$B,2,FALSE),"MANGLER - MÅ OPPDATERE EAN-FANEN")))</f>
        <v>7048652274755</v>
      </c>
      <c r="AE2958" s="180">
        <f t="shared" si="154"/>
        <v>35</v>
      </c>
      <c r="AF2958" s="180">
        <f t="shared" si="155"/>
        <v>35</v>
      </c>
    </row>
    <row r="2959" spans="1:32" x14ac:dyDescent="0.2">
      <c r="A2959">
        <v>845091</v>
      </c>
      <c r="B2959" t="s">
        <v>921</v>
      </c>
      <c r="C2959" t="s">
        <v>4226</v>
      </c>
      <c r="D2959" t="s">
        <v>294</v>
      </c>
      <c r="E2959" t="s">
        <v>284</v>
      </c>
      <c r="F2959" t="s">
        <v>86</v>
      </c>
      <c r="G2959" t="s">
        <v>128</v>
      </c>
      <c r="H2959">
        <v>24</v>
      </c>
      <c r="I2959">
        <v>24</v>
      </c>
      <c r="J2959">
        <v>24</v>
      </c>
      <c r="K2959">
        <v>24</v>
      </c>
      <c r="L2959">
        <v>24</v>
      </c>
      <c r="M2959">
        <v>24</v>
      </c>
      <c r="N2959">
        <v>24</v>
      </c>
      <c r="O2959">
        <v>24</v>
      </c>
      <c r="P2959">
        <v>24</v>
      </c>
      <c r="Q2959">
        <v>24</v>
      </c>
      <c r="R2959">
        <v>24</v>
      </c>
      <c r="S2959">
        <v>24</v>
      </c>
      <c r="T2959">
        <v>24</v>
      </c>
      <c r="U2959">
        <v>24</v>
      </c>
      <c r="V2959">
        <v>24</v>
      </c>
      <c r="W2959">
        <v>24</v>
      </c>
      <c r="X2959">
        <v>24</v>
      </c>
      <c r="Y2959">
        <v>24</v>
      </c>
      <c r="Z2959">
        <v>24</v>
      </c>
      <c r="AA2959">
        <v>24</v>
      </c>
      <c r="AC2959" s="180" t="str">
        <f t="shared" si="153"/>
        <v>845091-DTBLK-ML</v>
      </c>
      <c r="AD2959" s="181">
        <f>IF(B2959="NET","",IF(B2959="","",IFERROR(VLOOKUP(AC2959,EAN!$A:$B,2,FALSE),"MANGLER - MÅ OPPDATERE EAN-FANEN")))</f>
        <v>7048652274748</v>
      </c>
      <c r="AE2959" s="180">
        <f t="shared" si="154"/>
        <v>24</v>
      </c>
      <c r="AF2959" s="180">
        <f t="shared" si="155"/>
        <v>24</v>
      </c>
    </row>
    <row r="2960" spans="1:32" x14ac:dyDescent="0.2">
      <c r="A2960">
        <v>845091</v>
      </c>
      <c r="B2960" t="s">
        <v>921</v>
      </c>
      <c r="C2960" t="s">
        <v>4226</v>
      </c>
      <c r="D2960" t="s">
        <v>295</v>
      </c>
      <c r="E2960" t="s">
        <v>284</v>
      </c>
      <c r="F2960" t="s">
        <v>87</v>
      </c>
      <c r="G2960" t="s">
        <v>128</v>
      </c>
      <c r="H2960">
        <v>14</v>
      </c>
      <c r="I2960">
        <v>14</v>
      </c>
      <c r="J2960">
        <v>14</v>
      </c>
      <c r="K2960">
        <v>14</v>
      </c>
      <c r="L2960">
        <v>14</v>
      </c>
      <c r="M2960">
        <v>14</v>
      </c>
      <c r="N2960">
        <v>14</v>
      </c>
      <c r="O2960">
        <v>14</v>
      </c>
      <c r="P2960">
        <v>14</v>
      </c>
      <c r="Q2960">
        <v>14</v>
      </c>
      <c r="R2960">
        <v>14</v>
      </c>
      <c r="S2960">
        <v>14</v>
      </c>
      <c r="T2960">
        <v>14</v>
      </c>
      <c r="U2960">
        <v>14</v>
      </c>
      <c r="V2960">
        <v>14</v>
      </c>
      <c r="W2960">
        <v>14</v>
      </c>
      <c r="X2960">
        <v>14</v>
      </c>
      <c r="Y2960">
        <v>14</v>
      </c>
      <c r="Z2960">
        <v>14</v>
      </c>
      <c r="AA2960">
        <v>14</v>
      </c>
      <c r="AC2960" s="180" t="str">
        <f t="shared" si="153"/>
        <v>845091-DTBLK-LXL</v>
      </c>
      <c r="AD2960" s="181">
        <f>IF(B2960="NET","",IF(B2960="","",IFERROR(VLOOKUP(AC2960,EAN!$A:$B,2,FALSE),"MANGLER - MÅ OPPDATERE EAN-FANEN")))</f>
        <v>7048652274731</v>
      </c>
      <c r="AE2960" s="180">
        <f t="shared" si="154"/>
        <v>14</v>
      </c>
      <c r="AF2960" s="180">
        <f t="shared" si="155"/>
        <v>14</v>
      </c>
    </row>
    <row r="2961" spans="1:32" x14ac:dyDescent="0.2">
      <c r="A2961">
        <v>845091</v>
      </c>
      <c r="B2961" t="s">
        <v>921</v>
      </c>
      <c r="C2961" t="s">
        <v>4226</v>
      </c>
      <c r="D2961" t="s">
        <v>922</v>
      </c>
      <c r="E2961" t="s">
        <v>923</v>
      </c>
      <c r="F2961" t="s">
        <v>85</v>
      </c>
      <c r="G2961" t="s">
        <v>401</v>
      </c>
      <c r="H2961">
        <v>47</v>
      </c>
      <c r="I2961">
        <v>47</v>
      </c>
      <c r="J2961">
        <v>47</v>
      </c>
      <c r="K2961">
        <v>47</v>
      </c>
      <c r="L2961">
        <v>47</v>
      </c>
      <c r="M2961">
        <v>47</v>
      </c>
      <c r="N2961">
        <v>47</v>
      </c>
      <c r="O2961">
        <v>47</v>
      </c>
      <c r="P2961">
        <v>47</v>
      </c>
      <c r="Q2961">
        <v>47</v>
      </c>
      <c r="R2961">
        <v>47</v>
      </c>
      <c r="S2961">
        <v>47</v>
      </c>
      <c r="T2961">
        <v>47</v>
      </c>
      <c r="U2961">
        <v>47</v>
      </c>
      <c r="V2961">
        <v>47</v>
      </c>
      <c r="W2961">
        <v>47</v>
      </c>
      <c r="X2961">
        <v>47</v>
      </c>
      <c r="Y2961">
        <v>47</v>
      </c>
      <c r="Z2961">
        <v>47</v>
      </c>
      <c r="AA2961">
        <v>47</v>
      </c>
      <c r="AC2961" s="180" t="str">
        <f t="shared" si="153"/>
        <v>845091-GCHOR-SM</v>
      </c>
      <c r="AD2961" s="181">
        <f>IF(B2961="NET","",IF(B2961="","",IFERROR(VLOOKUP(AC2961,EAN!$A:$B,2,FALSE),"MANGLER - MÅ OPPDATERE EAN-FANEN")))</f>
        <v>7048652661272</v>
      </c>
      <c r="AE2961" s="180">
        <f t="shared" si="154"/>
        <v>47</v>
      </c>
      <c r="AF2961" s="180">
        <f t="shared" si="155"/>
        <v>47</v>
      </c>
    </row>
    <row r="2962" spans="1:32" x14ac:dyDescent="0.2">
      <c r="A2962">
        <v>845091</v>
      </c>
      <c r="B2962" t="s">
        <v>921</v>
      </c>
      <c r="C2962" t="s">
        <v>4226</v>
      </c>
      <c r="D2962" t="s">
        <v>924</v>
      </c>
      <c r="E2962" t="s">
        <v>923</v>
      </c>
      <c r="F2962" t="s">
        <v>86</v>
      </c>
      <c r="G2962" t="s">
        <v>401</v>
      </c>
      <c r="H2962">
        <v>16</v>
      </c>
      <c r="I2962">
        <v>16</v>
      </c>
      <c r="J2962">
        <v>16</v>
      </c>
      <c r="K2962">
        <v>16</v>
      </c>
      <c r="L2962">
        <v>16</v>
      </c>
      <c r="M2962">
        <v>16</v>
      </c>
      <c r="N2962">
        <v>16</v>
      </c>
      <c r="O2962">
        <v>16</v>
      </c>
      <c r="P2962">
        <v>16</v>
      </c>
      <c r="Q2962">
        <v>16</v>
      </c>
      <c r="R2962">
        <v>16</v>
      </c>
      <c r="S2962">
        <v>16</v>
      </c>
      <c r="T2962">
        <v>16</v>
      </c>
      <c r="U2962">
        <v>16</v>
      </c>
      <c r="V2962">
        <v>16</v>
      </c>
      <c r="W2962">
        <v>16</v>
      </c>
      <c r="X2962">
        <v>16</v>
      </c>
      <c r="Y2962">
        <v>16</v>
      </c>
      <c r="Z2962">
        <v>16</v>
      </c>
      <c r="AA2962">
        <v>16</v>
      </c>
      <c r="AC2962" s="180" t="str">
        <f t="shared" si="153"/>
        <v>845091-GCHOR-ML</v>
      </c>
      <c r="AD2962" s="181">
        <f>IF(B2962="NET","",IF(B2962="","",IFERROR(VLOOKUP(AC2962,EAN!$A:$B,2,FALSE),"MANGLER - MÅ OPPDATERE EAN-FANEN")))</f>
        <v>7048652661265</v>
      </c>
      <c r="AE2962" s="180">
        <f t="shared" si="154"/>
        <v>16</v>
      </c>
      <c r="AF2962" s="180">
        <f t="shared" si="155"/>
        <v>16</v>
      </c>
    </row>
    <row r="2963" spans="1:32" x14ac:dyDescent="0.2">
      <c r="A2963">
        <v>845091</v>
      </c>
      <c r="B2963" t="s">
        <v>921</v>
      </c>
      <c r="C2963" t="s">
        <v>4226</v>
      </c>
      <c r="D2963" t="s">
        <v>925</v>
      </c>
      <c r="E2963" t="s">
        <v>923</v>
      </c>
      <c r="F2963" t="s">
        <v>87</v>
      </c>
      <c r="G2963" t="s">
        <v>401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C2963" s="180" t="str">
        <f t="shared" si="153"/>
        <v>845091-GCHOR-LXL</v>
      </c>
      <c r="AD2963" s="181">
        <f>IF(B2963="NET","",IF(B2963="","",IFERROR(VLOOKUP(AC2963,EAN!$A:$B,2,FALSE),"MANGLER - MÅ OPPDATERE EAN-FANEN")))</f>
        <v>7048652661258</v>
      </c>
      <c r="AE2963" s="180">
        <f t="shared" si="154"/>
        <v>0</v>
      </c>
      <c r="AF2963" s="180">
        <f t="shared" si="155"/>
        <v>0</v>
      </c>
    </row>
    <row r="2964" spans="1:32" x14ac:dyDescent="0.2">
      <c r="A2964">
        <v>845091</v>
      </c>
      <c r="B2964" t="s">
        <v>921</v>
      </c>
      <c r="C2964" t="s">
        <v>4226</v>
      </c>
      <c r="D2964" t="s">
        <v>296</v>
      </c>
      <c r="E2964" t="s">
        <v>297</v>
      </c>
      <c r="F2964" t="s">
        <v>85</v>
      </c>
      <c r="G2964" t="s">
        <v>401</v>
      </c>
      <c r="H2964">
        <v>13</v>
      </c>
      <c r="I2964">
        <v>13</v>
      </c>
      <c r="J2964">
        <v>13</v>
      </c>
      <c r="K2964">
        <v>13</v>
      </c>
      <c r="L2964">
        <v>13</v>
      </c>
      <c r="M2964">
        <v>13</v>
      </c>
      <c r="N2964">
        <v>13</v>
      </c>
      <c r="O2964">
        <v>13</v>
      </c>
      <c r="P2964">
        <v>13</v>
      </c>
      <c r="Q2964">
        <v>13</v>
      </c>
      <c r="R2964">
        <v>13</v>
      </c>
      <c r="S2964">
        <v>13</v>
      </c>
      <c r="T2964">
        <v>13</v>
      </c>
      <c r="U2964">
        <v>13</v>
      </c>
      <c r="V2964">
        <v>13</v>
      </c>
      <c r="W2964">
        <v>13</v>
      </c>
      <c r="X2964">
        <v>13</v>
      </c>
      <c r="Y2964">
        <v>13</v>
      </c>
      <c r="Z2964">
        <v>13</v>
      </c>
      <c r="AA2964">
        <v>13</v>
      </c>
      <c r="AC2964" s="180" t="str">
        <f t="shared" si="153"/>
        <v>845091-GFRED-SM</v>
      </c>
      <c r="AD2964" s="181">
        <f>IF(B2964="NET","",IF(B2964="","",IFERROR(VLOOKUP(AC2964,EAN!$A:$B,2,FALSE),"MANGLER - MÅ OPPDATERE EAN-FANEN")))</f>
        <v>7048652543301</v>
      </c>
      <c r="AE2964" s="180">
        <f t="shared" si="154"/>
        <v>13</v>
      </c>
      <c r="AF2964" s="180">
        <f t="shared" si="155"/>
        <v>13</v>
      </c>
    </row>
    <row r="2965" spans="1:32" x14ac:dyDescent="0.2">
      <c r="A2965">
        <v>845091</v>
      </c>
      <c r="B2965" t="s">
        <v>921</v>
      </c>
      <c r="C2965" t="s">
        <v>4226</v>
      </c>
      <c r="D2965" t="s">
        <v>298</v>
      </c>
      <c r="E2965" t="s">
        <v>297</v>
      </c>
      <c r="F2965" t="s">
        <v>86</v>
      </c>
      <c r="G2965" t="s">
        <v>401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C2965" s="180" t="str">
        <f t="shared" si="153"/>
        <v>845091-GFRED-ML</v>
      </c>
      <c r="AD2965" s="181">
        <f>IF(B2965="NET","",IF(B2965="","",IFERROR(VLOOKUP(AC2965,EAN!$A:$B,2,FALSE),"MANGLER - MÅ OPPDATERE EAN-FANEN")))</f>
        <v>7048652543295</v>
      </c>
      <c r="AE2965" s="180">
        <f t="shared" si="154"/>
        <v>0</v>
      </c>
      <c r="AF2965" s="180">
        <f t="shared" si="155"/>
        <v>0</v>
      </c>
    </row>
    <row r="2966" spans="1:32" x14ac:dyDescent="0.2">
      <c r="A2966">
        <v>845091</v>
      </c>
      <c r="B2966" t="s">
        <v>921</v>
      </c>
      <c r="C2966" t="s">
        <v>4226</v>
      </c>
      <c r="D2966" t="s">
        <v>299</v>
      </c>
      <c r="E2966" t="s">
        <v>297</v>
      </c>
      <c r="F2966" t="s">
        <v>87</v>
      </c>
      <c r="G2966" t="s">
        <v>401</v>
      </c>
      <c r="H2966">
        <v>9</v>
      </c>
      <c r="I2966">
        <v>9</v>
      </c>
      <c r="J2966">
        <v>9</v>
      </c>
      <c r="K2966">
        <v>9</v>
      </c>
      <c r="L2966">
        <v>9</v>
      </c>
      <c r="M2966">
        <v>9</v>
      </c>
      <c r="N2966">
        <v>9</v>
      </c>
      <c r="O2966">
        <v>9</v>
      </c>
      <c r="P2966">
        <v>9</v>
      </c>
      <c r="Q2966">
        <v>9</v>
      </c>
      <c r="R2966">
        <v>9</v>
      </c>
      <c r="S2966">
        <v>9</v>
      </c>
      <c r="T2966">
        <v>9</v>
      </c>
      <c r="U2966">
        <v>9</v>
      </c>
      <c r="V2966">
        <v>9</v>
      </c>
      <c r="W2966">
        <v>9</v>
      </c>
      <c r="X2966">
        <v>9</v>
      </c>
      <c r="Y2966">
        <v>9</v>
      </c>
      <c r="Z2966">
        <v>9</v>
      </c>
      <c r="AA2966">
        <v>9</v>
      </c>
      <c r="AC2966" s="180" t="str">
        <f t="shared" si="153"/>
        <v>845091-GFRED-LXL</v>
      </c>
      <c r="AD2966" s="181">
        <f>IF(B2966="NET","",IF(B2966="","",IFERROR(VLOOKUP(AC2966,EAN!$A:$B,2,FALSE),"MANGLER - MÅ OPPDATERE EAN-FANEN")))</f>
        <v>7048652543288</v>
      </c>
      <c r="AE2966" s="180">
        <f t="shared" si="154"/>
        <v>9</v>
      </c>
      <c r="AF2966" s="180">
        <f t="shared" si="155"/>
        <v>9</v>
      </c>
    </row>
    <row r="2967" spans="1:32" x14ac:dyDescent="0.2">
      <c r="A2967">
        <v>845091</v>
      </c>
      <c r="B2967" t="s">
        <v>921</v>
      </c>
      <c r="C2967" t="s">
        <v>4226</v>
      </c>
      <c r="D2967" t="s">
        <v>926</v>
      </c>
      <c r="E2967" t="s">
        <v>927</v>
      </c>
      <c r="F2967" t="s">
        <v>85</v>
      </c>
      <c r="G2967" t="s">
        <v>401</v>
      </c>
      <c r="H2967">
        <v>14</v>
      </c>
      <c r="I2967">
        <v>14</v>
      </c>
      <c r="J2967">
        <v>14</v>
      </c>
      <c r="K2967">
        <v>14</v>
      </c>
      <c r="L2967">
        <v>14</v>
      </c>
      <c r="M2967">
        <v>14</v>
      </c>
      <c r="N2967">
        <v>14</v>
      </c>
      <c r="O2967">
        <v>14</v>
      </c>
      <c r="P2967">
        <v>14</v>
      </c>
      <c r="Q2967">
        <v>14</v>
      </c>
      <c r="R2967">
        <v>14</v>
      </c>
      <c r="S2967">
        <v>14</v>
      </c>
      <c r="T2967">
        <v>14</v>
      </c>
      <c r="U2967">
        <v>14</v>
      </c>
      <c r="V2967">
        <v>14</v>
      </c>
      <c r="W2967">
        <v>14</v>
      </c>
      <c r="X2967">
        <v>14</v>
      </c>
      <c r="Y2967">
        <v>14</v>
      </c>
      <c r="Z2967">
        <v>14</v>
      </c>
      <c r="AA2967">
        <v>14</v>
      </c>
      <c r="AC2967" s="180" t="str">
        <f t="shared" si="153"/>
        <v>845091-GLIAQM-SM</v>
      </c>
      <c r="AD2967" s="181">
        <f>IF(B2967="NET","",IF(B2967="","",IFERROR(VLOOKUP(AC2967,EAN!$A:$B,2,FALSE),"MANGLER - MÅ OPPDATERE EAN-FANEN")))</f>
        <v>7048652661302</v>
      </c>
      <c r="AE2967" s="180">
        <f t="shared" si="154"/>
        <v>14</v>
      </c>
      <c r="AF2967" s="180">
        <f t="shared" si="155"/>
        <v>14</v>
      </c>
    </row>
    <row r="2968" spans="1:32" x14ac:dyDescent="0.2">
      <c r="A2968">
        <v>845091</v>
      </c>
      <c r="B2968" t="s">
        <v>921</v>
      </c>
      <c r="C2968" t="s">
        <v>4226</v>
      </c>
      <c r="D2968" t="s">
        <v>928</v>
      </c>
      <c r="E2968" t="s">
        <v>927</v>
      </c>
      <c r="F2968" t="s">
        <v>86</v>
      </c>
      <c r="G2968" t="s">
        <v>401</v>
      </c>
      <c r="H2968">
        <v>8</v>
      </c>
      <c r="I2968">
        <v>8</v>
      </c>
      <c r="J2968">
        <v>8</v>
      </c>
      <c r="K2968">
        <v>8</v>
      </c>
      <c r="L2968">
        <v>8</v>
      </c>
      <c r="M2968">
        <v>8</v>
      </c>
      <c r="N2968">
        <v>8</v>
      </c>
      <c r="O2968">
        <v>8</v>
      </c>
      <c r="P2968">
        <v>8</v>
      </c>
      <c r="Q2968">
        <v>8</v>
      </c>
      <c r="R2968">
        <v>8</v>
      </c>
      <c r="S2968">
        <v>8</v>
      </c>
      <c r="T2968">
        <v>8</v>
      </c>
      <c r="U2968">
        <v>8</v>
      </c>
      <c r="V2968">
        <v>8</v>
      </c>
      <c r="W2968">
        <v>8</v>
      </c>
      <c r="X2968">
        <v>8</v>
      </c>
      <c r="Y2968">
        <v>8</v>
      </c>
      <c r="Z2968">
        <v>8</v>
      </c>
      <c r="AA2968">
        <v>8</v>
      </c>
      <c r="AC2968" s="180" t="str">
        <f t="shared" si="153"/>
        <v>845091-GLIAQM-ML</v>
      </c>
      <c r="AD2968" s="181">
        <f>IF(B2968="NET","",IF(B2968="","",IFERROR(VLOOKUP(AC2968,EAN!$A:$B,2,FALSE),"MANGLER - MÅ OPPDATERE EAN-FANEN")))</f>
        <v>7048652661296</v>
      </c>
      <c r="AE2968" s="180">
        <f t="shared" si="154"/>
        <v>8</v>
      </c>
      <c r="AF2968" s="180">
        <f t="shared" si="155"/>
        <v>8</v>
      </c>
    </row>
    <row r="2969" spans="1:32" x14ac:dyDescent="0.2">
      <c r="A2969">
        <v>845091</v>
      </c>
      <c r="B2969" t="s">
        <v>921</v>
      </c>
      <c r="C2969" t="s">
        <v>4226</v>
      </c>
      <c r="D2969" t="s">
        <v>929</v>
      </c>
      <c r="E2969" t="s">
        <v>927</v>
      </c>
      <c r="F2969" t="s">
        <v>87</v>
      </c>
      <c r="G2969" t="s">
        <v>401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C2969" s="180" t="str">
        <f t="shared" si="153"/>
        <v>845091-GLIAQM-LXL</v>
      </c>
      <c r="AD2969" s="181">
        <f>IF(B2969="NET","",IF(B2969="","",IFERROR(VLOOKUP(AC2969,EAN!$A:$B,2,FALSE),"MANGLER - MÅ OPPDATERE EAN-FANEN")))</f>
        <v>7048652661289</v>
      </c>
      <c r="AE2969" s="180">
        <f t="shared" si="154"/>
        <v>0</v>
      </c>
      <c r="AF2969" s="180">
        <f t="shared" si="155"/>
        <v>0</v>
      </c>
    </row>
    <row r="2970" spans="1:32" x14ac:dyDescent="0.2">
      <c r="A2970">
        <v>845091</v>
      </c>
      <c r="B2970" t="s">
        <v>921</v>
      </c>
      <c r="C2970" t="s">
        <v>4226</v>
      </c>
      <c r="D2970" t="s">
        <v>300</v>
      </c>
      <c r="E2970" t="s">
        <v>285</v>
      </c>
      <c r="F2970" t="s">
        <v>85</v>
      </c>
      <c r="G2970" t="s">
        <v>128</v>
      </c>
      <c r="H2970">
        <v>2</v>
      </c>
      <c r="I2970">
        <v>2</v>
      </c>
      <c r="J2970">
        <v>2</v>
      </c>
      <c r="K2970">
        <v>2</v>
      </c>
      <c r="L2970">
        <v>2</v>
      </c>
      <c r="M2970">
        <v>2</v>
      </c>
      <c r="N2970">
        <v>2</v>
      </c>
      <c r="O2970">
        <v>2</v>
      </c>
      <c r="P2970">
        <v>2</v>
      </c>
      <c r="Q2970">
        <v>2</v>
      </c>
      <c r="R2970">
        <v>2</v>
      </c>
      <c r="S2970">
        <v>2</v>
      </c>
      <c r="T2970">
        <v>2</v>
      </c>
      <c r="U2970">
        <v>2</v>
      </c>
      <c r="V2970">
        <v>2</v>
      </c>
      <c r="W2970">
        <v>2</v>
      </c>
      <c r="X2970">
        <v>2</v>
      </c>
      <c r="Y2970">
        <v>2</v>
      </c>
      <c r="Z2970">
        <v>2</v>
      </c>
      <c r="AA2970">
        <v>2</v>
      </c>
      <c r="AC2970" s="180" t="str">
        <f t="shared" si="153"/>
        <v>845091-GSWHT-SM</v>
      </c>
      <c r="AD2970" s="181">
        <f>IF(B2970="NET","",IF(B2970="","",IFERROR(VLOOKUP(AC2970,EAN!$A:$B,2,FALSE),"MANGLER - MÅ OPPDATERE EAN-FANEN")))</f>
        <v>7048652274786</v>
      </c>
      <c r="AE2970" s="180">
        <f t="shared" si="154"/>
        <v>2</v>
      </c>
      <c r="AF2970" s="180">
        <f t="shared" si="155"/>
        <v>2</v>
      </c>
    </row>
    <row r="2971" spans="1:32" x14ac:dyDescent="0.2">
      <c r="A2971">
        <v>845091</v>
      </c>
      <c r="B2971" t="s">
        <v>921</v>
      </c>
      <c r="C2971" t="s">
        <v>4226</v>
      </c>
      <c r="D2971" t="s">
        <v>301</v>
      </c>
      <c r="E2971" t="s">
        <v>285</v>
      </c>
      <c r="F2971" t="s">
        <v>86</v>
      </c>
      <c r="G2971" t="s">
        <v>128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C2971" s="180" t="str">
        <f t="shared" si="153"/>
        <v>845091-GSWHT-ML</v>
      </c>
      <c r="AD2971" s="181">
        <f>IF(B2971="NET","",IF(B2971="","",IFERROR(VLOOKUP(AC2971,EAN!$A:$B,2,FALSE),"MANGLER - MÅ OPPDATERE EAN-FANEN")))</f>
        <v>7048652274779</v>
      </c>
      <c r="AE2971" s="180">
        <f t="shared" si="154"/>
        <v>0</v>
      </c>
      <c r="AF2971" s="180">
        <f t="shared" si="155"/>
        <v>0</v>
      </c>
    </row>
    <row r="2972" spans="1:32" x14ac:dyDescent="0.2">
      <c r="A2972">
        <v>845091</v>
      </c>
      <c r="B2972" t="s">
        <v>921</v>
      </c>
      <c r="C2972" t="s">
        <v>4226</v>
      </c>
      <c r="D2972" t="s">
        <v>302</v>
      </c>
      <c r="E2972" t="s">
        <v>285</v>
      </c>
      <c r="F2972" t="s">
        <v>87</v>
      </c>
      <c r="G2972" t="s">
        <v>128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C2972" s="180" t="str">
        <f t="shared" si="153"/>
        <v>845091-GSWHT-LXL</v>
      </c>
      <c r="AD2972" s="181">
        <f>IF(B2972="NET","",IF(B2972="","",IFERROR(VLOOKUP(AC2972,EAN!$A:$B,2,FALSE),"MANGLER - MÅ OPPDATERE EAN-FANEN")))</f>
        <v>7048652274762</v>
      </c>
      <c r="AE2972" s="180">
        <f t="shared" si="154"/>
        <v>0</v>
      </c>
      <c r="AF2972" s="180">
        <f t="shared" si="155"/>
        <v>0</v>
      </c>
    </row>
    <row r="2973" spans="1:32" x14ac:dyDescent="0.2">
      <c r="A2973">
        <v>845091</v>
      </c>
      <c r="B2973" t="s">
        <v>921</v>
      </c>
      <c r="C2973" t="s">
        <v>4226</v>
      </c>
      <c r="D2973" t="s">
        <v>4375</v>
      </c>
      <c r="E2973" t="s">
        <v>4230</v>
      </c>
      <c r="F2973" t="s">
        <v>85</v>
      </c>
      <c r="G2973" t="s">
        <v>128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C2973" s="180" t="str">
        <f t="shared" si="153"/>
        <v>845091-MBUOE-SM</v>
      </c>
      <c r="AD2973" s="181" t="str">
        <f>IF(B2973="NET","",IF(B2973="","",IFERROR(VLOOKUP(AC2973,EAN!$A:$B,2,FALSE),"MANGLER - MÅ OPPDATERE EAN-FANEN")))</f>
        <v>MANGLER - MÅ OPPDATERE EAN-FANEN</v>
      </c>
      <c r="AE2973" s="180">
        <f t="shared" si="154"/>
        <v>0</v>
      </c>
      <c r="AF2973" s="180">
        <f t="shared" si="155"/>
        <v>0</v>
      </c>
    </row>
    <row r="2974" spans="1:32" x14ac:dyDescent="0.2">
      <c r="A2974">
        <v>845091</v>
      </c>
      <c r="B2974" t="s">
        <v>921</v>
      </c>
      <c r="C2974" t="s">
        <v>4226</v>
      </c>
      <c r="D2974" t="s">
        <v>4376</v>
      </c>
      <c r="E2974" t="s">
        <v>4230</v>
      </c>
      <c r="F2974" t="s">
        <v>86</v>
      </c>
      <c r="G2974" t="s">
        <v>128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C2974" s="180" t="str">
        <f t="shared" si="153"/>
        <v>845091-MBUOE-ML</v>
      </c>
      <c r="AD2974" s="181" t="str">
        <f>IF(B2974="NET","",IF(B2974="","",IFERROR(VLOOKUP(AC2974,EAN!$A:$B,2,FALSE),"MANGLER - MÅ OPPDATERE EAN-FANEN")))</f>
        <v>MANGLER - MÅ OPPDATERE EAN-FANEN</v>
      </c>
      <c r="AE2974" s="180">
        <f t="shared" si="154"/>
        <v>0</v>
      </c>
      <c r="AF2974" s="180">
        <f t="shared" si="155"/>
        <v>0</v>
      </c>
    </row>
    <row r="2975" spans="1:32" x14ac:dyDescent="0.2">
      <c r="A2975">
        <v>845091</v>
      </c>
      <c r="B2975" t="s">
        <v>921</v>
      </c>
      <c r="C2975" t="s">
        <v>4226</v>
      </c>
      <c r="D2975" t="s">
        <v>4377</v>
      </c>
      <c r="E2975" t="s">
        <v>4230</v>
      </c>
      <c r="F2975" t="s">
        <v>87</v>
      </c>
      <c r="G2975" t="s">
        <v>128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C2975" s="180" t="str">
        <f t="shared" si="153"/>
        <v>845091-MBUOE-LXL</v>
      </c>
      <c r="AD2975" s="181" t="str">
        <f>IF(B2975="NET","",IF(B2975="","",IFERROR(VLOOKUP(AC2975,EAN!$A:$B,2,FALSE),"MANGLER - MÅ OPPDATERE EAN-FANEN")))</f>
        <v>MANGLER - MÅ OPPDATERE EAN-FANEN</v>
      </c>
      <c r="AE2975" s="180">
        <f t="shared" si="154"/>
        <v>0</v>
      </c>
      <c r="AF2975" s="180">
        <f t="shared" si="155"/>
        <v>0</v>
      </c>
    </row>
    <row r="2976" spans="1:32" x14ac:dyDescent="0.2">
      <c r="A2976">
        <v>845091</v>
      </c>
      <c r="B2976" t="s">
        <v>921</v>
      </c>
      <c r="C2976" t="s">
        <v>4226</v>
      </c>
      <c r="D2976" t="s">
        <v>930</v>
      </c>
      <c r="E2976" t="s">
        <v>931</v>
      </c>
      <c r="F2976" t="s">
        <v>85</v>
      </c>
      <c r="G2976" t="s">
        <v>401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C2976" s="180" t="str">
        <f t="shared" si="153"/>
        <v>845091-MFGMC-SM</v>
      </c>
      <c r="AD2976" s="181">
        <f>IF(B2976="NET","",IF(B2976="","",IFERROR(VLOOKUP(AC2976,EAN!$A:$B,2,FALSE),"MANGLER - MÅ OPPDATERE EAN-FANEN")))</f>
        <v>7048652543332</v>
      </c>
      <c r="AE2976" s="180">
        <f t="shared" si="154"/>
        <v>0</v>
      </c>
      <c r="AF2976" s="180">
        <f t="shared" si="155"/>
        <v>0</v>
      </c>
    </row>
    <row r="2977" spans="1:32" x14ac:dyDescent="0.2">
      <c r="A2977">
        <v>845091</v>
      </c>
      <c r="B2977" t="s">
        <v>921</v>
      </c>
      <c r="C2977" t="s">
        <v>4226</v>
      </c>
      <c r="D2977" t="s">
        <v>932</v>
      </c>
      <c r="E2977" t="s">
        <v>931</v>
      </c>
      <c r="F2977" t="s">
        <v>86</v>
      </c>
      <c r="G2977" t="s">
        <v>401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C2977" s="180" t="str">
        <f t="shared" si="153"/>
        <v>845091-MFGMC-ML</v>
      </c>
      <c r="AD2977" s="181">
        <f>IF(B2977="NET","",IF(B2977="","",IFERROR(VLOOKUP(AC2977,EAN!$A:$B,2,FALSE),"MANGLER - MÅ OPPDATERE EAN-FANEN")))</f>
        <v>7048652543325</v>
      </c>
      <c r="AE2977" s="180">
        <f t="shared" si="154"/>
        <v>0</v>
      </c>
      <c r="AF2977" s="180">
        <f t="shared" si="155"/>
        <v>0</v>
      </c>
    </row>
    <row r="2978" spans="1:32" x14ac:dyDescent="0.2">
      <c r="A2978">
        <v>845091</v>
      </c>
      <c r="B2978" t="s">
        <v>921</v>
      </c>
      <c r="C2978" t="s">
        <v>4226</v>
      </c>
      <c r="D2978" t="s">
        <v>933</v>
      </c>
      <c r="E2978" t="s">
        <v>931</v>
      </c>
      <c r="F2978" t="s">
        <v>87</v>
      </c>
      <c r="G2978" t="s">
        <v>401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C2978" s="180" t="str">
        <f t="shared" si="153"/>
        <v>845091-MFGMC-LXL</v>
      </c>
      <c r="AD2978" s="181">
        <f>IF(B2978="NET","",IF(B2978="","",IFERROR(VLOOKUP(AC2978,EAN!$A:$B,2,FALSE),"MANGLER - MÅ OPPDATERE EAN-FANEN")))</f>
        <v>7048652543318</v>
      </c>
      <c r="AE2978" s="180">
        <f t="shared" si="154"/>
        <v>0</v>
      </c>
      <c r="AF2978" s="180">
        <f t="shared" si="155"/>
        <v>0</v>
      </c>
    </row>
    <row r="2979" spans="1:32" x14ac:dyDescent="0.2">
      <c r="A2979">
        <v>845091</v>
      </c>
      <c r="B2979" t="s">
        <v>921</v>
      </c>
      <c r="C2979" t="s">
        <v>4226</v>
      </c>
      <c r="D2979" t="s">
        <v>4361</v>
      </c>
      <c r="E2979" t="s">
        <v>4232</v>
      </c>
      <c r="F2979" t="s">
        <v>85</v>
      </c>
      <c r="G2979" t="s">
        <v>128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C2979" s="180" t="str">
        <f t="shared" si="153"/>
        <v>845091-MFLUO-SM</v>
      </c>
      <c r="AD2979" s="181" t="str">
        <f>IF(B2979="NET","",IF(B2979="","",IFERROR(VLOOKUP(AC2979,EAN!$A:$B,2,FALSE),"MANGLER - MÅ OPPDATERE EAN-FANEN")))</f>
        <v>MANGLER - MÅ OPPDATERE EAN-FANEN</v>
      </c>
      <c r="AE2979" s="180">
        <f t="shared" si="154"/>
        <v>0</v>
      </c>
      <c r="AF2979" s="180">
        <f t="shared" si="155"/>
        <v>0</v>
      </c>
    </row>
    <row r="2980" spans="1:32" x14ac:dyDescent="0.2">
      <c r="A2980">
        <v>845091</v>
      </c>
      <c r="B2980" t="s">
        <v>921</v>
      </c>
      <c r="C2980" t="s">
        <v>4226</v>
      </c>
      <c r="D2980" t="s">
        <v>4378</v>
      </c>
      <c r="E2980" t="s">
        <v>4232</v>
      </c>
      <c r="F2980" t="s">
        <v>86</v>
      </c>
      <c r="G2980" t="s">
        <v>128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C2980" s="180" t="str">
        <f t="shared" si="153"/>
        <v>845091-MFLUO-ML</v>
      </c>
      <c r="AD2980" s="181" t="str">
        <f>IF(B2980="NET","",IF(B2980="","",IFERROR(VLOOKUP(AC2980,EAN!$A:$B,2,FALSE),"MANGLER - MÅ OPPDATERE EAN-FANEN")))</f>
        <v>MANGLER - MÅ OPPDATERE EAN-FANEN</v>
      </c>
      <c r="AE2980" s="180">
        <f t="shared" si="154"/>
        <v>0</v>
      </c>
      <c r="AF2980" s="180">
        <f t="shared" si="155"/>
        <v>0</v>
      </c>
    </row>
    <row r="2981" spans="1:32" x14ac:dyDescent="0.2">
      <c r="A2981">
        <v>845091</v>
      </c>
      <c r="B2981" t="s">
        <v>921</v>
      </c>
      <c r="C2981" t="s">
        <v>4226</v>
      </c>
      <c r="D2981" t="s">
        <v>4379</v>
      </c>
      <c r="E2981" t="s">
        <v>4232</v>
      </c>
      <c r="F2981" t="s">
        <v>87</v>
      </c>
      <c r="G2981" t="s">
        <v>128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C2981" s="180" t="str">
        <f t="shared" si="153"/>
        <v>845091-MFLUO-LXL</v>
      </c>
      <c r="AD2981" s="181" t="str">
        <f>IF(B2981="NET","",IF(B2981="","",IFERROR(VLOOKUP(AC2981,EAN!$A:$B,2,FALSE),"MANGLER - MÅ OPPDATERE EAN-FANEN")))</f>
        <v>MANGLER - MÅ OPPDATERE EAN-FANEN</v>
      </c>
      <c r="AE2981" s="180">
        <f t="shared" si="154"/>
        <v>0</v>
      </c>
      <c r="AF2981" s="180">
        <f t="shared" si="155"/>
        <v>0</v>
      </c>
    </row>
    <row r="2982" spans="1:32" x14ac:dyDescent="0.2">
      <c r="A2982">
        <v>845091</v>
      </c>
      <c r="B2982" t="s">
        <v>921</v>
      </c>
      <c r="C2982" t="s">
        <v>4226</v>
      </c>
      <c r="D2982" t="s">
        <v>416</v>
      </c>
      <c r="E2982" t="s">
        <v>417</v>
      </c>
      <c r="F2982" t="s">
        <v>85</v>
      </c>
      <c r="G2982" t="s">
        <v>401</v>
      </c>
      <c r="H2982">
        <v>39</v>
      </c>
      <c r="I2982">
        <v>39</v>
      </c>
      <c r="J2982">
        <v>39</v>
      </c>
      <c r="K2982">
        <v>39</v>
      </c>
      <c r="L2982">
        <v>39</v>
      </c>
      <c r="M2982">
        <v>39</v>
      </c>
      <c r="N2982">
        <v>39</v>
      </c>
      <c r="O2982">
        <v>39</v>
      </c>
      <c r="P2982">
        <v>39</v>
      </c>
      <c r="Q2982">
        <v>39</v>
      </c>
      <c r="R2982">
        <v>39</v>
      </c>
      <c r="S2982">
        <v>39</v>
      </c>
      <c r="T2982">
        <v>39</v>
      </c>
      <c r="U2982">
        <v>39</v>
      </c>
      <c r="V2982">
        <v>39</v>
      </c>
      <c r="W2982">
        <v>39</v>
      </c>
      <c r="X2982">
        <v>39</v>
      </c>
      <c r="Y2982">
        <v>39</v>
      </c>
      <c r="Z2982">
        <v>39</v>
      </c>
      <c r="AA2982">
        <v>39</v>
      </c>
      <c r="AC2982" s="180" t="str">
        <f t="shared" si="153"/>
        <v>845091-MNGRY-SM</v>
      </c>
      <c r="AD2982" s="181">
        <f>IF(B2982="NET","",IF(B2982="","",IFERROR(VLOOKUP(AC2982,EAN!$A:$B,2,FALSE),"MANGLER - MÅ OPPDATERE EAN-FANEN")))</f>
        <v>7048652661333</v>
      </c>
      <c r="AE2982" s="180">
        <f t="shared" si="154"/>
        <v>39</v>
      </c>
      <c r="AF2982" s="180">
        <f t="shared" si="155"/>
        <v>39</v>
      </c>
    </row>
    <row r="2983" spans="1:32" x14ac:dyDescent="0.2">
      <c r="A2983">
        <v>845091</v>
      </c>
      <c r="B2983" t="s">
        <v>921</v>
      </c>
      <c r="C2983" t="s">
        <v>4226</v>
      </c>
      <c r="D2983" t="s">
        <v>418</v>
      </c>
      <c r="E2983" t="s">
        <v>417</v>
      </c>
      <c r="F2983" t="s">
        <v>86</v>
      </c>
      <c r="G2983" t="s">
        <v>401</v>
      </c>
      <c r="H2983">
        <v>30</v>
      </c>
      <c r="I2983">
        <v>30</v>
      </c>
      <c r="J2983">
        <v>30</v>
      </c>
      <c r="K2983">
        <v>30</v>
      </c>
      <c r="L2983">
        <v>30</v>
      </c>
      <c r="M2983">
        <v>30</v>
      </c>
      <c r="N2983">
        <v>30</v>
      </c>
      <c r="O2983">
        <v>30</v>
      </c>
      <c r="P2983">
        <v>30</v>
      </c>
      <c r="Q2983">
        <v>30</v>
      </c>
      <c r="R2983">
        <v>30</v>
      </c>
      <c r="S2983">
        <v>30</v>
      </c>
      <c r="T2983">
        <v>30</v>
      </c>
      <c r="U2983">
        <v>30</v>
      </c>
      <c r="V2983">
        <v>30</v>
      </c>
      <c r="W2983">
        <v>30</v>
      </c>
      <c r="X2983">
        <v>30</v>
      </c>
      <c r="Y2983">
        <v>30</v>
      </c>
      <c r="Z2983">
        <v>30</v>
      </c>
      <c r="AA2983">
        <v>30</v>
      </c>
      <c r="AC2983" s="180" t="str">
        <f t="shared" si="153"/>
        <v>845091-MNGRY-ML</v>
      </c>
      <c r="AD2983" s="181">
        <f>IF(B2983="NET","",IF(B2983="","",IFERROR(VLOOKUP(AC2983,EAN!$A:$B,2,FALSE),"MANGLER - MÅ OPPDATERE EAN-FANEN")))</f>
        <v>7048652661326</v>
      </c>
      <c r="AE2983" s="180">
        <f t="shared" si="154"/>
        <v>30</v>
      </c>
      <c r="AF2983" s="180">
        <f t="shared" si="155"/>
        <v>30</v>
      </c>
    </row>
    <row r="2984" spans="1:32" x14ac:dyDescent="0.2">
      <c r="A2984">
        <v>845091</v>
      </c>
      <c r="B2984" t="s">
        <v>921</v>
      </c>
      <c r="C2984" t="s">
        <v>4226</v>
      </c>
      <c r="D2984" t="s">
        <v>419</v>
      </c>
      <c r="E2984" t="s">
        <v>417</v>
      </c>
      <c r="F2984" t="s">
        <v>87</v>
      </c>
      <c r="G2984" t="s">
        <v>401</v>
      </c>
      <c r="H2984">
        <v>15</v>
      </c>
      <c r="I2984">
        <v>15</v>
      </c>
      <c r="J2984">
        <v>15</v>
      </c>
      <c r="K2984">
        <v>15</v>
      </c>
      <c r="L2984">
        <v>15</v>
      </c>
      <c r="M2984">
        <v>15</v>
      </c>
      <c r="N2984">
        <v>15</v>
      </c>
      <c r="O2984">
        <v>15</v>
      </c>
      <c r="P2984">
        <v>15</v>
      </c>
      <c r="Q2984">
        <v>15</v>
      </c>
      <c r="R2984">
        <v>15</v>
      </c>
      <c r="S2984">
        <v>15</v>
      </c>
      <c r="T2984">
        <v>15</v>
      </c>
      <c r="U2984">
        <v>15</v>
      </c>
      <c r="V2984">
        <v>15</v>
      </c>
      <c r="W2984">
        <v>15</v>
      </c>
      <c r="X2984">
        <v>15</v>
      </c>
      <c r="Y2984">
        <v>15</v>
      </c>
      <c r="Z2984">
        <v>15</v>
      </c>
      <c r="AA2984">
        <v>15</v>
      </c>
      <c r="AC2984" s="180" t="str">
        <f t="shared" si="153"/>
        <v>845091-MNGRY-LXL</v>
      </c>
      <c r="AD2984" s="181">
        <f>IF(B2984="NET","",IF(B2984="","",IFERROR(VLOOKUP(AC2984,EAN!$A:$B,2,FALSE),"MANGLER - MÅ OPPDATERE EAN-FANEN")))</f>
        <v>7048652661319</v>
      </c>
      <c r="AE2984" s="180">
        <f t="shared" si="154"/>
        <v>15</v>
      </c>
      <c r="AF2984" s="180">
        <f t="shared" si="155"/>
        <v>15</v>
      </c>
    </row>
    <row r="2985" spans="1:32" x14ac:dyDescent="0.2">
      <c r="A2985">
        <v>845091</v>
      </c>
      <c r="B2985" t="s">
        <v>921</v>
      </c>
      <c r="C2985" t="s">
        <v>4226</v>
      </c>
      <c r="D2985" t="s">
        <v>934</v>
      </c>
      <c r="E2985" t="s">
        <v>935</v>
      </c>
      <c r="F2985" t="s">
        <v>85</v>
      </c>
      <c r="G2985" t="s">
        <v>401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C2985" s="180" t="str">
        <f t="shared" si="153"/>
        <v>845091-NAYME-SM</v>
      </c>
      <c r="AD2985" s="181">
        <f>IF(B2985="NET","",IF(B2985="","",IFERROR(VLOOKUP(AC2985,EAN!$A:$B,2,FALSE),"MANGLER - MÅ OPPDATERE EAN-FANEN")))</f>
        <v>7048652338488</v>
      </c>
      <c r="AE2985" s="180">
        <f t="shared" si="154"/>
        <v>0</v>
      </c>
      <c r="AF2985" s="180">
        <f t="shared" si="155"/>
        <v>0</v>
      </c>
    </row>
    <row r="2986" spans="1:32" x14ac:dyDescent="0.2">
      <c r="A2986">
        <v>845091</v>
      </c>
      <c r="B2986" t="s">
        <v>921</v>
      </c>
      <c r="C2986" t="s">
        <v>4226</v>
      </c>
      <c r="D2986" t="s">
        <v>936</v>
      </c>
      <c r="E2986" t="s">
        <v>935</v>
      </c>
      <c r="F2986" t="s">
        <v>86</v>
      </c>
      <c r="G2986" t="s">
        <v>401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C2986" s="180" t="str">
        <f t="shared" si="153"/>
        <v>845091-NAYME-ML</v>
      </c>
      <c r="AD2986" s="181">
        <f>IF(B2986="NET","",IF(B2986="","",IFERROR(VLOOKUP(AC2986,EAN!$A:$B,2,FALSE),"MANGLER - MÅ OPPDATERE EAN-FANEN")))</f>
        <v>7048652338471</v>
      </c>
      <c r="AE2986" s="180">
        <f t="shared" si="154"/>
        <v>0</v>
      </c>
      <c r="AF2986" s="180">
        <f t="shared" si="155"/>
        <v>0</v>
      </c>
    </row>
    <row r="2987" spans="1:32" x14ac:dyDescent="0.2">
      <c r="A2987">
        <v>845091</v>
      </c>
      <c r="B2987" t="s">
        <v>921</v>
      </c>
      <c r="C2987" t="s">
        <v>4226</v>
      </c>
      <c r="D2987" t="s">
        <v>937</v>
      </c>
      <c r="E2987" t="s">
        <v>935</v>
      </c>
      <c r="F2987" t="s">
        <v>87</v>
      </c>
      <c r="G2987" t="s">
        <v>401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C2987" s="180" t="str">
        <f t="shared" si="153"/>
        <v>845091-NAYME-LXL</v>
      </c>
      <c r="AD2987" s="181">
        <f>IF(B2987="NET","",IF(B2987="","",IFERROR(VLOOKUP(AC2987,EAN!$A:$B,2,FALSE),"MANGLER - MÅ OPPDATERE EAN-FANEN")))</f>
        <v>7048652338464</v>
      </c>
      <c r="AE2987" s="180">
        <f t="shared" si="154"/>
        <v>0</v>
      </c>
      <c r="AF2987" s="180">
        <f t="shared" si="155"/>
        <v>0</v>
      </c>
    </row>
    <row r="2988" spans="1:32" x14ac:dyDescent="0.2">
      <c r="A2988">
        <v>845091</v>
      </c>
      <c r="B2988" t="s">
        <v>921</v>
      </c>
      <c r="C2988" t="s">
        <v>4226</v>
      </c>
      <c r="D2988" t="s">
        <v>938</v>
      </c>
      <c r="E2988" t="s">
        <v>92</v>
      </c>
      <c r="F2988" t="s">
        <v>85</v>
      </c>
      <c r="G2988" t="s">
        <v>401</v>
      </c>
      <c r="H2988">
        <v>13</v>
      </c>
      <c r="I2988">
        <v>13</v>
      </c>
      <c r="J2988">
        <v>13</v>
      </c>
      <c r="K2988">
        <v>13</v>
      </c>
      <c r="L2988">
        <v>13</v>
      </c>
      <c r="M2988">
        <v>13</v>
      </c>
      <c r="N2988">
        <v>13</v>
      </c>
      <c r="O2988">
        <v>13</v>
      </c>
      <c r="P2988">
        <v>13</v>
      </c>
      <c r="Q2988">
        <v>13</v>
      </c>
      <c r="R2988">
        <v>13</v>
      </c>
      <c r="S2988">
        <v>13</v>
      </c>
      <c r="T2988">
        <v>13</v>
      </c>
      <c r="U2988">
        <v>13</v>
      </c>
      <c r="V2988">
        <v>13</v>
      </c>
      <c r="W2988">
        <v>13</v>
      </c>
      <c r="X2988">
        <v>13</v>
      </c>
      <c r="Y2988">
        <v>13</v>
      </c>
      <c r="Z2988">
        <v>13</v>
      </c>
      <c r="AA2988">
        <v>13</v>
      </c>
      <c r="AC2988" s="180" t="str">
        <f t="shared" si="153"/>
        <v>845091-RBLUE-SM</v>
      </c>
      <c r="AD2988" s="181">
        <f>IF(B2988="NET","",IF(B2988="","",IFERROR(VLOOKUP(AC2988,EAN!$A:$B,2,FALSE),"MANGLER - MÅ OPPDATERE EAN-FANEN")))</f>
        <v>7048652274816</v>
      </c>
      <c r="AE2988" s="180">
        <f t="shared" si="154"/>
        <v>13</v>
      </c>
      <c r="AF2988" s="180">
        <f t="shared" si="155"/>
        <v>13</v>
      </c>
    </row>
    <row r="2989" spans="1:32" x14ac:dyDescent="0.2">
      <c r="A2989">
        <v>845091</v>
      </c>
      <c r="B2989" t="s">
        <v>921</v>
      </c>
      <c r="C2989" t="s">
        <v>4226</v>
      </c>
      <c r="D2989" t="s">
        <v>939</v>
      </c>
      <c r="E2989" t="s">
        <v>92</v>
      </c>
      <c r="F2989" t="s">
        <v>86</v>
      </c>
      <c r="G2989" t="s">
        <v>401</v>
      </c>
      <c r="H2989">
        <v>19</v>
      </c>
      <c r="I2989">
        <v>19</v>
      </c>
      <c r="J2989">
        <v>19</v>
      </c>
      <c r="K2989">
        <v>19</v>
      </c>
      <c r="L2989">
        <v>19</v>
      </c>
      <c r="M2989">
        <v>19</v>
      </c>
      <c r="N2989">
        <v>19</v>
      </c>
      <c r="O2989">
        <v>19</v>
      </c>
      <c r="P2989">
        <v>19</v>
      </c>
      <c r="Q2989">
        <v>19</v>
      </c>
      <c r="R2989">
        <v>19</v>
      </c>
      <c r="S2989">
        <v>19</v>
      </c>
      <c r="T2989">
        <v>19</v>
      </c>
      <c r="U2989">
        <v>19</v>
      </c>
      <c r="V2989">
        <v>19</v>
      </c>
      <c r="W2989">
        <v>19</v>
      </c>
      <c r="X2989">
        <v>19</v>
      </c>
      <c r="Y2989">
        <v>19</v>
      </c>
      <c r="Z2989">
        <v>19</v>
      </c>
      <c r="AA2989">
        <v>19</v>
      </c>
      <c r="AC2989" s="180" t="str">
        <f t="shared" si="153"/>
        <v>845091-RBLUE-ML</v>
      </c>
      <c r="AD2989" s="181">
        <f>IF(B2989="NET","",IF(B2989="","",IFERROR(VLOOKUP(AC2989,EAN!$A:$B,2,FALSE),"MANGLER - MÅ OPPDATERE EAN-FANEN")))</f>
        <v>7048652274809</v>
      </c>
      <c r="AE2989" s="180">
        <f t="shared" si="154"/>
        <v>19</v>
      </c>
      <c r="AF2989" s="180">
        <f t="shared" si="155"/>
        <v>19</v>
      </c>
    </row>
    <row r="2990" spans="1:32" x14ac:dyDescent="0.2">
      <c r="A2990">
        <v>845091</v>
      </c>
      <c r="B2990" t="s">
        <v>921</v>
      </c>
      <c r="C2990" t="s">
        <v>4226</v>
      </c>
      <c r="D2990" t="s">
        <v>940</v>
      </c>
      <c r="E2990" t="s">
        <v>92</v>
      </c>
      <c r="F2990" t="s">
        <v>87</v>
      </c>
      <c r="G2990" t="s">
        <v>401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C2990" s="180" t="str">
        <f t="shared" si="153"/>
        <v>845091-RBLUE-LXL</v>
      </c>
      <c r="AD2990" s="181">
        <f>IF(B2990="NET","",IF(B2990="","",IFERROR(VLOOKUP(AC2990,EAN!$A:$B,2,FALSE),"MANGLER - MÅ OPPDATERE EAN-FANEN")))</f>
        <v>7048652274793</v>
      </c>
      <c r="AE2990" s="180">
        <f t="shared" si="154"/>
        <v>0</v>
      </c>
      <c r="AF2990" s="180">
        <f t="shared" si="155"/>
        <v>0</v>
      </c>
    </row>
    <row r="2991" spans="1:32" x14ac:dyDescent="0.2">
      <c r="A2991">
        <v>845091</v>
      </c>
      <c r="B2991" t="s">
        <v>921</v>
      </c>
      <c r="C2991" t="s">
        <v>4226</v>
      </c>
      <c r="D2991" t="s">
        <v>941</v>
      </c>
      <c r="E2991" t="s">
        <v>942</v>
      </c>
      <c r="F2991" t="s">
        <v>85</v>
      </c>
      <c r="G2991" t="s">
        <v>401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C2991" s="180" t="str">
        <f t="shared" si="153"/>
        <v>845091-SHRED-SM</v>
      </c>
      <c r="AD2991" s="181">
        <f>IF(B2991="NET","",IF(B2991="","",IFERROR(VLOOKUP(AC2991,EAN!$A:$B,2,FALSE),"MANGLER - MÅ OPPDATERE EAN-FANEN")))</f>
        <v>7048652274847</v>
      </c>
      <c r="AE2991" s="180">
        <f t="shared" si="154"/>
        <v>0</v>
      </c>
      <c r="AF2991" s="180">
        <f t="shared" si="155"/>
        <v>0</v>
      </c>
    </row>
    <row r="2992" spans="1:32" x14ac:dyDescent="0.2">
      <c r="A2992">
        <v>845091</v>
      </c>
      <c r="B2992" t="s">
        <v>921</v>
      </c>
      <c r="C2992" t="s">
        <v>4226</v>
      </c>
      <c r="D2992" t="s">
        <v>943</v>
      </c>
      <c r="E2992" t="s">
        <v>942</v>
      </c>
      <c r="F2992" t="s">
        <v>86</v>
      </c>
      <c r="G2992" t="s">
        <v>401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C2992" s="180" t="str">
        <f t="shared" si="153"/>
        <v>845091-SHRED-ML</v>
      </c>
      <c r="AD2992" s="181">
        <f>IF(B2992="NET","",IF(B2992="","",IFERROR(VLOOKUP(AC2992,EAN!$A:$B,2,FALSE),"MANGLER - MÅ OPPDATERE EAN-FANEN")))</f>
        <v>7048652274830</v>
      </c>
      <c r="AE2992" s="180">
        <f t="shared" si="154"/>
        <v>0</v>
      </c>
      <c r="AF2992" s="180">
        <f t="shared" si="155"/>
        <v>0</v>
      </c>
    </row>
    <row r="2993" spans="1:32" x14ac:dyDescent="0.2">
      <c r="A2993">
        <v>845091</v>
      </c>
      <c r="B2993" t="s">
        <v>921</v>
      </c>
      <c r="C2993" t="s">
        <v>4226</v>
      </c>
      <c r="D2993" t="s">
        <v>944</v>
      </c>
      <c r="E2993" t="s">
        <v>942</v>
      </c>
      <c r="F2993" t="s">
        <v>87</v>
      </c>
      <c r="G2993" t="s">
        <v>401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C2993" s="180" t="str">
        <f t="shared" si="153"/>
        <v>845091-SHRED-LXL</v>
      </c>
      <c r="AD2993" s="181">
        <f>IF(B2993="NET","",IF(B2993="","",IFERROR(VLOOKUP(AC2993,EAN!$A:$B,2,FALSE),"MANGLER - MÅ OPPDATERE EAN-FANEN")))</f>
        <v>7048652274823</v>
      </c>
      <c r="AE2993" s="180">
        <f t="shared" si="154"/>
        <v>0</v>
      </c>
      <c r="AF2993" s="180">
        <f t="shared" si="155"/>
        <v>0</v>
      </c>
    </row>
    <row r="2994" spans="1:32" x14ac:dyDescent="0.2">
      <c r="A2994" s="155">
        <v>845097</v>
      </c>
      <c r="B2994" t="s">
        <v>292</v>
      </c>
      <c r="H2994" s="155">
        <v>202137</v>
      </c>
      <c r="I2994" s="155">
        <v>202137</v>
      </c>
      <c r="J2994" s="155">
        <v>202137</v>
      </c>
      <c r="K2994" s="155">
        <v>202137</v>
      </c>
      <c r="L2994" s="155">
        <v>202137</v>
      </c>
      <c r="M2994" s="155">
        <v>202137</v>
      </c>
      <c r="N2994" s="155">
        <v>202137</v>
      </c>
      <c r="O2994" s="155">
        <v>202137</v>
      </c>
      <c r="P2994" s="155">
        <v>202137</v>
      </c>
      <c r="Q2994" s="155">
        <v>202137</v>
      </c>
      <c r="R2994" s="155">
        <v>202137</v>
      </c>
      <c r="S2994" s="155">
        <v>202137</v>
      </c>
      <c r="T2994" s="155">
        <v>202137</v>
      </c>
      <c r="U2994" s="155">
        <v>202137</v>
      </c>
      <c r="V2994" s="155">
        <v>202137</v>
      </c>
      <c r="W2994" s="155">
        <v>202137</v>
      </c>
      <c r="X2994" s="155">
        <v>202137</v>
      </c>
      <c r="Y2994" s="155">
        <v>202137</v>
      </c>
      <c r="Z2994" s="155">
        <v>202137</v>
      </c>
      <c r="AA2994" s="155">
        <v>202137</v>
      </c>
      <c r="AC2994" s="180" t="str">
        <f t="shared" si="153"/>
        <v>845097-</v>
      </c>
      <c r="AD2994" s="181" t="str">
        <f>IF(B2994="NET","",IF(B2994="","",IFERROR(VLOOKUP(AC2994,EAN!$A:$B,2,FALSE),"MANGLER - MÅ OPPDATERE EAN-FANEN")))</f>
        <v/>
      </c>
      <c r="AE2994" s="180">
        <f t="shared" si="154"/>
        <v>202137</v>
      </c>
      <c r="AF2994" s="180">
        <f t="shared" si="155"/>
        <v>202137</v>
      </c>
    </row>
    <row r="2995" spans="1:32" x14ac:dyDescent="0.2">
      <c r="A2995">
        <v>845097</v>
      </c>
      <c r="B2995" t="s">
        <v>945</v>
      </c>
      <c r="C2995" t="s">
        <v>4226</v>
      </c>
      <c r="D2995" t="s">
        <v>293</v>
      </c>
      <c r="E2995" t="s">
        <v>284</v>
      </c>
      <c r="F2995" t="s">
        <v>85</v>
      </c>
      <c r="G2995" t="s">
        <v>128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C2995" s="180" t="str">
        <f t="shared" si="153"/>
        <v>845097-DTBLK-SM</v>
      </c>
      <c r="AD2995" s="181">
        <f>IF(B2995="NET","",IF(B2995="","",IFERROR(VLOOKUP(AC2995,EAN!$A:$B,2,FALSE),"MANGLER - MÅ OPPDATERE EAN-FANEN")))</f>
        <v>7048652275035</v>
      </c>
      <c r="AE2995" s="180">
        <f t="shared" si="154"/>
        <v>0</v>
      </c>
      <c r="AF2995" s="180">
        <f t="shared" si="155"/>
        <v>0</v>
      </c>
    </row>
    <row r="2996" spans="1:32" x14ac:dyDescent="0.2">
      <c r="A2996">
        <v>845097</v>
      </c>
      <c r="B2996" t="s">
        <v>945</v>
      </c>
      <c r="C2996" t="s">
        <v>4226</v>
      </c>
      <c r="D2996" t="s">
        <v>294</v>
      </c>
      <c r="E2996" t="s">
        <v>284</v>
      </c>
      <c r="F2996" t="s">
        <v>86</v>
      </c>
      <c r="G2996" t="s">
        <v>128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C2996" s="180" t="str">
        <f t="shared" si="153"/>
        <v>845097-DTBLK-ML</v>
      </c>
      <c r="AD2996" s="181">
        <f>IF(B2996="NET","",IF(B2996="","",IFERROR(VLOOKUP(AC2996,EAN!$A:$B,2,FALSE),"MANGLER - MÅ OPPDATERE EAN-FANEN")))</f>
        <v>7048652275028</v>
      </c>
      <c r="AE2996" s="180">
        <f t="shared" si="154"/>
        <v>0</v>
      </c>
      <c r="AF2996" s="180">
        <f t="shared" si="155"/>
        <v>0</v>
      </c>
    </row>
    <row r="2997" spans="1:32" x14ac:dyDescent="0.2">
      <c r="A2997">
        <v>845097</v>
      </c>
      <c r="B2997" t="s">
        <v>945</v>
      </c>
      <c r="C2997" t="s">
        <v>4226</v>
      </c>
      <c r="D2997" t="s">
        <v>295</v>
      </c>
      <c r="E2997" t="s">
        <v>284</v>
      </c>
      <c r="F2997" t="s">
        <v>87</v>
      </c>
      <c r="G2997" t="s">
        <v>128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C2997" s="180" t="str">
        <f t="shared" ref="AC2997:AC3060" si="156">CONCATENATE(A2997,"-",D2997)</f>
        <v>845097-DTBLK-LXL</v>
      </c>
      <c r="AD2997" s="181">
        <f>IF(B2997="NET","",IF(B2997="","",IFERROR(VLOOKUP(AC2997,EAN!$A:$B,2,FALSE),"MANGLER - MÅ OPPDATERE EAN-FANEN")))</f>
        <v>7048652275011</v>
      </c>
      <c r="AE2997" s="180">
        <f t="shared" si="154"/>
        <v>0</v>
      </c>
      <c r="AF2997" s="180">
        <f t="shared" si="155"/>
        <v>0</v>
      </c>
    </row>
    <row r="2998" spans="1:32" x14ac:dyDescent="0.2">
      <c r="A2998">
        <v>845097</v>
      </c>
      <c r="B2998" t="s">
        <v>945</v>
      </c>
      <c r="C2998" t="s">
        <v>4226</v>
      </c>
      <c r="D2998" t="s">
        <v>922</v>
      </c>
      <c r="E2998" t="s">
        <v>923</v>
      </c>
      <c r="F2998" t="s">
        <v>85</v>
      </c>
      <c r="G2998" t="s">
        <v>128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C2998" s="180" t="str">
        <f t="shared" si="156"/>
        <v>845097-GCHOR-SM</v>
      </c>
      <c r="AD2998" s="181">
        <f>IF(B2998="NET","",IF(B2998="","",IFERROR(VLOOKUP(AC2998,EAN!$A:$B,2,FALSE),"MANGLER - MÅ OPPDATERE EAN-FANEN")))</f>
        <v>7048652661449</v>
      </c>
      <c r="AE2998" s="180">
        <f t="shared" si="154"/>
        <v>0</v>
      </c>
      <c r="AF2998" s="180">
        <f t="shared" si="155"/>
        <v>0</v>
      </c>
    </row>
    <row r="2999" spans="1:32" x14ac:dyDescent="0.2">
      <c r="A2999">
        <v>845097</v>
      </c>
      <c r="B2999" t="s">
        <v>945</v>
      </c>
      <c r="C2999" t="s">
        <v>4226</v>
      </c>
      <c r="D2999" t="s">
        <v>924</v>
      </c>
      <c r="E2999" t="s">
        <v>923</v>
      </c>
      <c r="F2999" t="s">
        <v>86</v>
      </c>
      <c r="G2999" t="s">
        <v>128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C2999" s="180" t="str">
        <f t="shared" si="156"/>
        <v>845097-GCHOR-ML</v>
      </c>
      <c r="AD2999" s="181">
        <f>IF(B2999="NET","",IF(B2999="","",IFERROR(VLOOKUP(AC2999,EAN!$A:$B,2,FALSE),"MANGLER - MÅ OPPDATERE EAN-FANEN")))</f>
        <v>7048652661432</v>
      </c>
      <c r="AE2999" s="180">
        <f t="shared" si="154"/>
        <v>0</v>
      </c>
      <c r="AF2999" s="180">
        <f t="shared" si="155"/>
        <v>0</v>
      </c>
    </row>
    <row r="3000" spans="1:32" x14ac:dyDescent="0.2">
      <c r="A3000">
        <v>845097</v>
      </c>
      <c r="B3000" t="s">
        <v>945</v>
      </c>
      <c r="C3000" t="s">
        <v>4226</v>
      </c>
      <c r="D3000" t="s">
        <v>925</v>
      </c>
      <c r="E3000" t="s">
        <v>923</v>
      </c>
      <c r="F3000" t="s">
        <v>87</v>
      </c>
      <c r="G3000" t="s">
        <v>128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C3000" s="180" t="str">
        <f t="shared" si="156"/>
        <v>845097-GCHOR-LXL</v>
      </c>
      <c r="AD3000" s="181">
        <f>IF(B3000="NET","",IF(B3000="","",IFERROR(VLOOKUP(AC3000,EAN!$A:$B,2,FALSE),"MANGLER - MÅ OPPDATERE EAN-FANEN")))</f>
        <v>7048652661425</v>
      </c>
      <c r="AE3000" s="180">
        <f t="shared" si="154"/>
        <v>0</v>
      </c>
      <c r="AF3000" s="180">
        <f t="shared" si="155"/>
        <v>0</v>
      </c>
    </row>
    <row r="3001" spans="1:32" x14ac:dyDescent="0.2">
      <c r="A3001">
        <v>845097</v>
      </c>
      <c r="B3001" t="s">
        <v>945</v>
      </c>
      <c r="C3001" t="s">
        <v>4226</v>
      </c>
      <c r="D3001" t="s">
        <v>296</v>
      </c>
      <c r="E3001" t="s">
        <v>297</v>
      </c>
      <c r="F3001" t="s">
        <v>85</v>
      </c>
      <c r="G3001" t="s">
        <v>401</v>
      </c>
      <c r="H3001">
        <v>1</v>
      </c>
      <c r="I3001">
        <v>1</v>
      </c>
      <c r="J3001">
        <v>1</v>
      </c>
      <c r="K3001">
        <v>1</v>
      </c>
      <c r="L3001">
        <v>1</v>
      </c>
      <c r="M3001">
        <v>1</v>
      </c>
      <c r="N3001">
        <v>1</v>
      </c>
      <c r="O3001">
        <v>1</v>
      </c>
      <c r="P3001">
        <v>1</v>
      </c>
      <c r="Q3001">
        <v>1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C3001" s="180" t="str">
        <f t="shared" si="156"/>
        <v>845097-GFRED-SM</v>
      </c>
      <c r="AD3001" s="181">
        <f>IF(B3001="NET","",IF(B3001="","",IFERROR(VLOOKUP(AC3001,EAN!$A:$B,2,FALSE),"MANGLER - MÅ OPPDATERE EAN-FANEN")))</f>
        <v>7048652543271</v>
      </c>
      <c r="AE3001" s="180">
        <f t="shared" si="154"/>
        <v>1</v>
      </c>
      <c r="AF3001" s="180">
        <f t="shared" si="155"/>
        <v>1</v>
      </c>
    </row>
    <row r="3002" spans="1:32" x14ac:dyDescent="0.2">
      <c r="A3002">
        <v>845097</v>
      </c>
      <c r="B3002" t="s">
        <v>945</v>
      </c>
      <c r="C3002" t="s">
        <v>4226</v>
      </c>
      <c r="D3002" t="s">
        <v>298</v>
      </c>
      <c r="E3002" t="s">
        <v>297</v>
      </c>
      <c r="F3002" t="s">
        <v>86</v>
      </c>
      <c r="G3002" t="s">
        <v>401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C3002" s="180" t="str">
        <f t="shared" si="156"/>
        <v>845097-GFRED-ML</v>
      </c>
      <c r="AD3002" s="181">
        <f>IF(B3002="NET","",IF(B3002="","",IFERROR(VLOOKUP(AC3002,EAN!$A:$B,2,FALSE),"MANGLER - MÅ OPPDATERE EAN-FANEN")))</f>
        <v>7048652543264</v>
      </c>
      <c r="AE3002" s="180">
        <f t="shared" si="154"/>
        <v>0</v>
      </c>
      <c r="AF3002" s="180">
        <f t="shared" si="155"/>
        <v>0</v>
      </c>
    </row>
    <row r="3003" spans="1:32" x14ac:dyDescent="0.2">
      <c r="A3003">
        <v>845097</v>
      </c>
      <c r="B3003" t="s">
        <v>945</v>
      </c>
      <c r="C3003" t="s">
        <v>4226</v>
      </c>
      <c r="D3003" t="s">
        <v>299</v>
      </c>
      <c r="E3003" t="s">
        <v>297</v>
      </c>
      <c r="F3003" t="s">
        <v>87</v>
      </c>
      <c r="G3003" t="s">
        <v>401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C3003" s="180" t="str">
        <f t="shared" si="156"/>
        <v>845097-GFRED-LXL</v>
      </c>
      <c r="AD3003" s="181">
        <f>IF(B3003="NET","",IF(B3003="","",IFERROR(VLOOKUP(AC3003,EAN!$A:$B,2,FALSE),"MANGLER - MÅ OPPDATERE EAN-FANEN")))</f>
        <v>7048652543257</v>
      </c>
      <c r="AE3003" s="180">
        <f t="shared" si="154"/>
        <v>0</v>
      </c>
      <c r="AF3003" s="180">
        <f t="shared" si="155"/>
        <v>0</v>
      </c>
    </row>
    <row r="3004" spans="1:32" x14ac:dyDescent="0.2">
      <c r="A3004">
        <v>845097</v>
      </c>
      <c r="B3004" t="s">
        <v>945</v>
      </c>
      <c r="C3004" t="s">
        <v>4226</v>
      </c>
      <c r="D3004" t="s">
        <v>926</v>
      </c>
      <c r="E3004" t="s">
        <v>927</v>
      </c>
      <c r="F3004" t="s">
        <v>85</v>
      </c>
      <c r="G3004" t="s">
        <v>128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C3004" s="180" t="str">
        <f t="shared" si="156"/>
        <v>845097-GLIAQM-SM</v>
      </c>
      <c r="AD3004" s="181">
        <f>IF(B3004="NET","",IF(B3004="","",IFERROR(VLOOKUP(AC3004,EAN!$A:$B,2,FALSE),"MANGLER - MÅ OPPDATERE EAN-FANEN")))</f>
        <v>7048652661470</v>
      </c>
      <c r="AE3004" s="180">
        <f t="shared" si="154"/>
        <v>0</v>
      </c>
      <c r="AF3004" s="180">
        <f t="shared" si="155"/>
        <v>0</v>
      </c>
    </row>
    <row r="3005" spans="1:32" x14ac:dyDescent="0.2">
      <c r="A3005">
        <v>845097</v>
      </c>
      <c r="B3005" t="s">
        <v>945</v>
      </c>
      <c r="C3005" t="s">
        <v>4226</v>
      </c>
      <c r="D3005" t="s">
        <v>928</v>
      </c>
      <c r="E3005" t="s">
        <v>927</v>
      </c>
      <c r="F3005" t="s">
        <v>86</v>
      </c>
      <c r="G3005" t="s">
        <v>128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C3005" s="180" t="str">
        <f t="shared" si="156"/>
        <v>845097-GLIAQM-ML</v>
      </c>
      <c r="AD3005" s="181">
        <f>IF(B3005="NET","",IF(B3005="","",IFERROR(VLOOKUP(AC3005,EAN!$A:$B,2,FALSE),"MANGLER - MÅ OPPDATERE EAN-FANEN")))</f>
        <v>7048652661463</v>
      </c>
      <c r="AE3005" s="180">
        <f t="shared" si="154"/>
        <v>0</v>
      </c>
      <c r="AF3005" s="180">
        <f t="shared" si="155"/>
        <v>0</v>
      </c>
    </row>
    <row r="3006" spans="1:32" x14ac:dyDescent="0.2">
      <c r="A3006">
        <v>845097</v>
      </c>
      <c r="B3006" t="s">
        <v>945</v>
      </c>
      <c r="C3006" t="s">
        <v>4226</v>
      </c>
      <c r="D3006" t="s">
        <v>929</v>
      </c>
      <c r="E3006" t="s">
        <v>927</v>
      </c>
      <c r="F3006" t="s">
        <v>87</v>
      </c>
      <c r="G3006" t="s">
        <v>128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C3006" s="180" t="str">
        <f t="shared" si="156"/>
        <v>845097-GLIAQM-LXL</v>
      </c>
      <c r="AD3006" s="181">
        <f>IF(B3006="NET","",IF(B3006="","",IFERROR(VLOOKUP(AC3006,EAN!$A:$B,2,FALSE),"MANGLER - MÅ OPPDATERE EAN-FANEN")))</f>
        <v>7048652661456</v>
      </c>
      <c r="AE3006" s="180">
        <f t="shared" si="154"/>
        <v>0</v>
      </c>
      <c r="AF3006" s="180">
        <f t="shared" si="155"/>
        <v>0</v>
      </c>
    </row>
    <row r="3007" spans="1:32" x14ac:dyDescent="0.2">
      <c r="A3007">
        <v>845097</v>
      </c>
      <c r="B3007" t="s">
        <v>945</v>
      </c>
      <c r="C3007" t="s">
        <v>4226</v>
      </c>
      <c r="D3007" t="s">
        <v>300</v>
      </c>
      <c r="E3007" t="s">
        <v>285</v>
      </c>
      <c r="F3007" t="s">
        <v>85</v>
      </c>
      <c r="G3007" t="s">
        <v>128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C3007" s="180" t="str">
        <f t="shared" si="156"/>
        <v>845097-GSWHT-SM</v>
      </c>
      <c r="AD3007" s="181">
        <f>IF(B3007="NET","",IF(B3007="","",IFERROR(VLOOKUP(AC3007,EAN!$A:$B,2,FALSE),"MANGLER - MÅ OPPDATERE EAN-FANEN")))</f>
        <v>7048652275066</v>
      </c>
      <c r="AE3007" s="180">
        <f t="shared" si="154"/>
        <v>0</v>
      </c>
      <c r="AF3007" s="180">
        <f t="shared" si="155"/>
        <v>0</v>
      </c>
    </row>
    <row r="3008" spans="1:32" x14ac:dyDescent="0.2">
      <c r="A3008">
        <v>845097</v>
      </c>
      <c r="B3008" t="s">
        <v>945</v>
      </c>
      <c r="C3008" t="s">
        <v>4226</v>
      </c>
      <c r="D3008" t="s">
        <v>301</v>
      </c>
      <c r="E3008" t="s">
        <v>285</v>
      </c>
      <c r="F3008" t="s">
        <v>86</v>
      </c>
      <c r="G3008" t="s">
        <v>128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C3008" s="180" t="str">
        <f t="shared" si="156"/>
        <v>845097-GSWHT-ML</v>
      </c>
      <c r="AD3008" s="181">
        <f>IF(B3008="NET","",IF(B3008="","",IFERROR(VLOOKUP(AC3008,EAN!$A:$B,2,FALSE),"MANGLER - MÅ OPPDATERE EAN-FANEN")))</f>
        <v>7048652275059</v>
      </c>
      <c r="AE3008" s="180">
        <f t="shared" si="154"/>
        <v>0</v>
      </c>
      <c r="AF3008" s="180">
        <f t="shared" si="155"/>
        <v>0</v>
      </c>
    </row>
    <row r="3009" spans="1:32" x14ac:dyDescent="0.2">
      <c r="A3009">
        <v>845097</v>
      </c>
      <c r="B3009" t="s">
        <v>945</v>
      </c>
      <c r="C3009" t="s">
        <v>4226</v>
      </c>
      <c r="D3009" t="s">
        <v>302</v>
      </c>
      <c r="E3009" t="s">
        <v>285</v>
      </c>
      <c r="F3009" t="s">
        <v>87</v>
      </c>
      <c r="G3009" t="s">
        <v>128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C3009" s="180" t="str">
        <f t="shared" si="156"/>
        <v>845097-GSWHT-LXL</v>
      </c>
      <c r="AD3009" s="181">
        <f>IF(B3009="NET","",IF(B3009="","",IFERROR(VLOOKUP(AC3009,EAN!$A:$B,2,FALSE),"MANGLER - MÅ OPPDATERE EAN-FANEN")))</f>
        <v>7048652275042</v>
      </c>
      <c r="AE3009" s="180">
        <f t="shared" si="154"/>
        <v>0</v>
      </c>
      <c r="AF3009" s="180">
        <f t="shared" si="155"/>
        <v>0</v>
      </c>
    </row>
    <row r="3010" spans="1:32" x14ac:dyDescent="0.2">
      <c r="A3010">
        <v>845097</v>
      </c>
      <c r="B3010" t="s">
        <v>945</v>
      </c>
      <c r="C3010" t="s">
        <v>4226</v>
      </c>
      <c r="D3010" t="s">
        <v>938</v>
      </c>
      <c r="E3010" t="s">
        <v>92</v>
      </c>
      <c r="F3010" t="s">
        <v>85</v>
      </c>
      <c r="G3010" t="s">
        <v>401</v>
      </c>
      <c r="H3010">
        <v>1</v>
      </c>
      <c r="I3010">
        <v>1</v>
      </c>
      <c r="J3010">
        <v>1</v>
      </c>
      <c r="K3010">
        <v>1</v>
      </c>
      <c r="L3010">
        <v>1</v>
      </c>
      <c r="M3010">
        <v>1</v>
      </c>
      <c r="N3010">
        <v>1</v>
      </c>
      <c r="O3010">
        <v>1</v>
      </c>
      <c r="P3010">
        <v>1</v>
      </c>
      <c r="Q3010">
        <v>1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C3010" s="180" t="str">
        <f t="shared" si="156"/>
        <v>845097-RBLUE-SM</v>
      </c>
      <c r="AD3010" s="181">
        <f>IF(B3010="NET","",IF(B3010="","",IFERROR(VLOOKUP(AC3010,EAN!$A:$B,2,FALSE),"MANGLER - MÅ OPPDATERE EAN-FANEN")))</f>
        <v>7048652275097</v>
      </c>
      <c r="AE3010" s="180">
        <f t="shared" si="154"/>
        <v>1</v>
      </c>
      <c r="AF3010" s="180">
        <f t="shared" si="155"/>
        <v>1</v>
      </c>
    </row>
    <row r="3011" spans="1:32" x14ac:dyDescent="0.2">
      <c r="A3011">
        <v>845097</v>
      </c>
      <c r="B3011" t="s">
        <v>945</v>
      </c>
      <c r="C3011" t="s">
        <v>4226</v>
      </c>
      <c r="D3011" t="s">
        <v>939</v>
      </c>
      <c r="E3011" t="s">
        <v>92</v>
      </c>
      <c r="F3011" t="s">
        <v>86</v>
      </c>
      <c r="G3011" t="s">
        <v>401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C3011" s="180" t="str">
        <f t="shared" si="156"/>
        <v>845097-RBLUE-ML</v>
      </c>
      <c r="AD3011" s="181">
        <f>IF(B3011="NET","",IF(B3011="","",IFERROR(VLOOKUP(AC3011,EAN!$A:$B,2,FALSE),"MANGLER - MÅ OPPDATERE EAN-FANEN")))</f>
        <v>7048652275080</v>
      </c>
      <c r="AE3011" s="180">
        <f t="shared" si="154"/>
        <v>0</v>
      </c>
      <c r="AF3011" s="180">
        <f t="shared" si="155"/>
        <v>0</v>
      </c>
    </row>
    <row r="3012" spans="1:32" x14ac:dyDescent="0.2">
      <c r="A3012">
        <v>845097</v>
      </c>
      <c r="B3012" t="s">
        <v>945</v>
      </c>
      <c r="C3012" t="s">
        <v>4226</v>
      </c>
      <c r="D3012" t="s">
        <v>940</v>
      </c>
      <c r="E3012" t="s">
        <v>92</v>
      </c>
      <c r="F3012" t="s">
        <v>87</v>
      </c>
      <c r="G3012" t="s">
        <v>401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C3012" s="180" t="str">
        <f t="shared" si="156"/>
        <v>845097-RBLUE-LXL</v>
      </c>
      <c r="AD3012" s="181">
        <f>IF(B3012="NET","",IF(B3012="","",IFERROR(VLOOKUP(AC3012,EAN!$A:$B,2,FALSE),"MANGLER - MÅ OPPDATERE EAN-FANEN")))</f>
        <v>7048652275073</v>
      </c>
      <c r="AE3012" s="180">
        <f t="shared" si="154"/>
        <v>0</v>
      </c>
      <c r="AF3012" s="180">
        <f t="shared" si="155"/>
        <v>0</v>
      </c>
    </row>
    <row r="3013" spans="1:32" x14ac:dyDescent="0.2">
      <c r="A3013" s="155">
        <v>845103</v>
      </c>
      <c r="B3013" t="s">
        <v>292</v>
      </c>
      <c r="H3013" s="155">
        <v>202137</v>
      </c>
      <c r="I3013" s="155">
        <v>202137</v>
      </c>
      <c r="J3013" s="155">
        <v>202137</v>
      </c>
      <c r="K3013" s="155">
        <v>202137</v>
      </c>
      <c r="L3013" s="155">
        <v>202137</v>
      </c>
      <c r="M3013" s="155">
        <v>202137</v>
      </c>
      <c r="N3013" s="155">
        <v>202137</v>
      </c>
      <c r="O3013" s="155">
        <v>202137</v>
      </c>
      <c r="P3013" s="155">
        <v>202137</v>
      </c>
      <c r="Q3013" s="155">
        <v>202137</v>
      </c>
      <c r="R3013" s="155">
        <v>202137</v>
      </c>
      <c r="S3013" s="155">
        <v>202137</v>
      </c>
      <c r="T3013" s="155">
        <v>202137</v>
      </c>
      <c r="U3013" s="155">
        <v>202137</v>
      </c>
      <c r="V3013" s="155">
        <v>202137</v>
      </c>
      <c r="W3013" s="155">
        <v>202137</v>
      </c>
      <c r="X3013" s="155">
        <v>202137</v>
      </c>
      <c r="Y3013" s="155">
        <v>202137</v>
      </c>
      <c r="Z3013" s="155">
        <v>202137</v>
      </c>
      <c r="AA3013" s="155">
        <v>202137</v>
      </c>
      <c r="AC3013" s="180" t="str">
        <f t="shared" si="156"/>
        <v>845103-</v>
      </c>
      <c r="AD3013" s="181" t="str">
        <f>IF(B3013="NET","",IF(B3013="","",IFERROR(VLOOKUP(AC3013,EAN!$A:$B,2,FALSE),"MANGLER - MÅ OPPDATERE EAN-FANEN")))</f>
        <v/>
      </c>
      <c r="AE3013" s="180">
        <f t="shared" si="154"/>
        <v>202137</v>
      </c>
      <c r="AF3013" s="180">
        <f t="shared" si="155"/>
        <v>202137</v>
      </c>
    </row>
    <row r="3014" spans="1:32" x14ac:dyDescent="0.2">
      <c r="A3014">
        <v>845103</v>
      </c>
      <c r="B3014" t="s">
        <v>946</v>
      </c>
      <c r="C3014" t="s">
        <v>4226</v>
      </c>
      <c r="D3014" t="s">
        <v>2649</v>
      </c>
      <c r="E3014" t="s">
        <v>2650</v>
      </c>
      <c r="F3014" t="s">
        <v>85</v>
      </c>
      <c r="G3014" t="s">
        <v>128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C3014" s="180" t="str">
        <f t="shared" si="156"/>
        <v>845103-BGRRG-SM</v>
      </c>
      <c r="AD3014" s="181" t="str">
        <f>IF(B3014="NET","",IF(B3014="","",IFERROR(VLOOKUP(AC3014,EAN!$A:$B,2,FALSE),"MANGLER - MÅ OPPDATERE EAN-FANEN")))</f>
        <v>MANGLER - MÅ OPPDATERE EAN-FANEN</v>
      </c>
      <c r="AE3014" s="180">
        <f t="shared" ref="AE3014:AE3077" si="157">H3014</f>
        <v>0</v>
      </c>
      <c r="AF3014" s="180">
        <f t="shared" ref="AF3014:AF3077" si="158">AA3014</f>
        <v>0</v>
      </c>
    </row>
    <row r="3015" spans="1:32" x14ac:dyDescent="0.2">
      <c r="A3015">
        <v>845103</v>
      </c>
      <c r="B3015" t="s">
        <v>946</v>
      </c>
      <c r="C3015" t="s">
        <v>4226</v>
      </c>
      <c r="D3015" t="s">
        <v>2651</v>
      </c>
      <c r="E3015" t="s">
        <v>2650</v>
      </c>
      <c r="F3015" t="s">
        <v>86</v>
      </c>
      <c r="G3015" t="s">
        <v>128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C3015" s="180" t="str">
        <f t="shared" si="156"/>
        <v>845103-BGRRG-ML</v>
      </c>
      <c r="AD3015" s="181" t="str">
        <f>IF(B3015="NET","",IF(B3015="","",IFERROR(VLOOKUP(AC3015,EAN!$A:$B,2,FALSE),"MANGLER - MÅ OPPDATERE EAN-FANEN")))</f>
        <v>MANGLER - MÅ OPPDATERE EAN-FANEN</v>
      </c>
      <c r="AE3015" s="180">
        <f t="shared" si="157"/>
        <v>0</v>
      </c>
      <c r="AF3015" s="180">
        <f t="shared" si="158"/>
        <v>0</v>
      </c>
    </row>
    <row r="3016" spans="1:32" x14ac:dyDescent="0.2">
      <c r="A3016">
        <v>845103</v>
      </c>
      <c r="B3016" t="s">
        <v>946</v>
      </c>
      <c r="C3016" t="s">
        <v>4226</v>
      </c>
      <c r="D3016" t="s">
        <v>2652</v>
      </c>
      <c r="E3016" t="s">
        <v>2650</v>
      </c>
      <c r="F3016" t="s">
        <v>87</v>
      </c>
      <c r="G3016" t="s">
        <v>128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C3016" s="180" t="str">
        <f t="shared" si="156"/>
        <v>845103-BGRRG-LXL</v>
      </c>
      <c r="AD3016" s="181" t="str">
        <f>IF(B3016="NET","",IF(B3016="","",IFERROR(VLOOKUP(AC3016,EAN!$A:$B,2,FALSE),"MANGLER - MÅ OPPDATERE EAN-FANEN")))</f>
        <v>MANGLER - MÅ OPPDATERE EAN-FANEN</v>
      </c>
      <c r="AE3016" s="180">
        <f t="shared" si="157"/>
        <v>0</v>
      </c>
      <c r="AF3016" s="180">
        <f t="shared" si="158"/>
        <v>0</v>
      </c>
    </row>
    <row r="3017" spans="1:32" x14ac:dyDescent="0.2">
      <c r="A3017">
        <v>845103</v>
      </c>
      <c r="B3017" t="s">
        <v>946</v>
      </c>
      <c r="C3017" t="s">
        <v>4226</v>
      </c>
      <c r="D3017" t="s">
        <v>4342</v>
      </c>
      <c r="E3017" t="s">
        <v>4235</v>
      </c>
      <c r="F3017" t="s">
        <v>85</v>
      </c>
      <c r="G3017" t="s">
        <v>128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C3017" s="180" t="str">
        <f t="shared" si="156"/>
        <v>845103-BRWHT-SM</v>
      </c>
      <c r="AD3017" s="181" t="str">
        <f>IF(B3017="NET","",IF(B3017="","",IFERROR(VLOOKUP(AC3017,EAN!$A:$B,2,FALSE),"MANGLER - MÅ OPPDATERE EAN-FANEN")))</f>
        <v>MANGLER - MÅ OPPDATERE EAN-FANEN</v>
      </c>
      <c r="AE3017" s="180">
        <f t="shared" si="157"/>
        <v>0</v>
      </c>
      <c r="AF3017" s="180">
        <f t="shared" si="158"/>
        <v>0</v>
      </c>
    </row>
    <row r="3018" spans="1:32" x14ac:dyDescent="0.2">
      <c r="A3018">
        <v>845103</v>
      </c>
      <c r="B3018" t="s">
        <v>946</v>
      </c>
      <c r="C3018" t="s">
        <v>4226</v>
      </c>
      <c r="D3018" t="s">
        <v>4343</v>
      </c>
      <c r="E3018" t="s">
        <v>4235</v>
      </c>
      <c r="F3018" t="s">
        <v>86</v>
      </c>
      <c r="G3018" t="s">
        <v>128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C3018" s="180" t="str">
        <f t="shared" si="156"/>
        <v>845103-BRWHT-ML</v>
      </c>
      <c r="AD3018" s="181" t="str">
        <f>IF(B3018="NET","",IF(B3018="","",IFERROR(VLOOKUP(AC3018,EAN!$A:$B,2,FALSE),"MANGLER - MÅ OPPDATERE EAN-FANEN")))</f>
        <v>MANGLER - MÅ OPPDATERE EAN-FANEN</v>
      </c>
      <c r="AE3018" s="180">
        <f t="shared" si="157"/>
        <v>0</v>
      </c>
      <c r="AF3018" s="180">
        <f t="shared" si="158"/>
        <v>0</v>
      </c>
    </row>
    <row r="3019" spans="1:32" x14ac:dyDescent="0.2">
      <c r="A3019">
        <v>845103</v>
      </c>
      <c r="B3019" t="s">
        <v>946</v>
      </c>
      <c r="C3019" t="s">
        <v>4226</v>
      </c>
      <c r="D3019" t="s">
        <v>4344</v>
      </c>
      <c r="E3019" t="s">
        <v>4235</v>
      </c>
      <c r="F3019" t="s">
        <v>87</v>
      </c>
      <c r="G3019" t="s">
        <v>128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C3019" s="180" t="str">
        <f t="shared" si="156"/>
        <v>845103-BRWHT-LXL</v>
      </c>
      <c r="AD3019" s="181" t="str">
        <f>IF(B3019="NET","",IF(B3019="","",IFERROR(VLOOKUP(AC3019,EAN!$A:$B,2,FALSE),"MANGLER - MÅ OPPDATERE EAN-FANEN")))</f>
        <v>MANGLER - MÅ OPPDATERE EAN-FANEN</v>
      </c>
      <c r="AE3019" s="180">
        <f t="shared" si="157"/>
        <v>0</v>
      </c>
      <c r="AF3019" s="180">
        <f t="shared" si="158"/>
        <v>0</v>
      </c>
    </row>
    <row r="3020" spans="1:32" x14ac:dyDescent="0.2">
      <c r="A3020">
        <v>845103</v>
      </c>
      <c r="B3020" t="s">
        <v>946</v>
      </c>
      <c r="C3020" t="s">
        <v>4226</v>
      </c>
      <c r="D3020" t="s">
        <v>182</v>
      </c>
      <c r="E3020" t="s">
        <v>89</v>
      </c>
      <c r="F3020" t="s">
        <v>85</v>
      </c>
      <c r="G3020" t="s">
        <v>128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C3020" s="180" t="str">
        <f t="shared" si="156"/>
        <v>845103-MBLCK-SM</v>
      </c>
      <c r="AD3020" s="181">
        <f>IF(B3020="NET","",IF(B3020="","",IFERROR(VLOOKUP(AC3020,EAN!$A:$B,2,FALSE),"MANGLER - MÅ OPPDATERE EAN-FANEN")))</f>
        <v>7048652540225</v>
      </c>
      <c r="AE3020" s="180">
        <f t="shared" si="157"/>
        <v>0</v>
      </c>
      <c r="AF3020" s="180">
        <f t="shared" si="158"/>
        <v>0</v>
      </c>
    </row>
    <row r="3021" spans="1:32" x14ac:dyDescent="0.2">
      <c r="A3021">
        <v>845103</v>
      </c>
      <c r="B3021" t="s">
        <v>946</v>
      </c>
      <c r="C3021" t="s">
        <v>4226</v>
      </c>
      <c r="D3021" t="s">
        <v>183</v>
      </c>
      <c r="E3021" t="s">
        <v>89</v>
      </c>
      <c r="F3021" t="s">
        <v>86</v>
      </c>
      <c r="G3021" t="s">
        <v>128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C3021" s="180" t="str">
        <f t="shared" si="156"/>
        <v>845103-MBLCK-ML</v>
      </c>
      <c r="AD3021" s="181">
        <f>IF(B3021="NET","",IF(B3021="","",IFERROR(VLOOKUP(AC3021,EAN!$A:$B,2,FALSE),"MANGLER - MÅ OPPDATERE EAN-FANEN")))</f>
        <v>7048652540218</v>
      </c>
      <c r="AE3021" s="180">
        <f t="shared" si="157"/>
        <v>0</v>
      </c>
      <c r="AF3021" s="180">
        <f t="shared" si="158"/>
        <v>0</v>
      </c>
    </row>
    <row r="3022" spans="1:32" x14ac:dyDescent="0.2">
      <c r="A3022">
        <v>845103</v>
      </c>
      <c r="B3022" t="s">
        <v>946</v>
      </c>
      <c r="C3022" t="s">
        <v>4226</v>
      </c>
      <c r="D3022" t="s">
        <v>184</v>
      </c>
      <c r="E3022" t="s">
        <v>89</v>
      </c>
      <c r="F3022" t="s">
        <v>87</v>
      </c>
      <c r="G3022" t="s">
        <v>128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C3022" s="180" t="str">
        <f t="shared" si="156"/>
        <v>845103-MBLCK-LXL</v>
      </c>
      <c r="AD3022" s="181">
        <f>IF(B3022="NET","",IF(B3022="","",IFERROR(VLOOKUP(AC3022,EAN!$A:$B,2,FALSE),"MANGLER - MÅ OPPDATERE EAN-FANEN")))</f>
        <v>7048652540201</v>
      </c>
      <c r="AE3022" s="180">
        <f t="shared" si="157"/>
        <v>0</v>
      </c>
      <c r="AF3022" s="180">
        <f t="shared" si="158"/>
        <v>0</v>
      </c>
    </row>
    <row r="3023" spans="1:32" x14ac:dyDescent="0.2">
      <c r="A3023">
        <v>845103</v>
      </c>
      <c r="B3023" t="s">
        <v>946</v>
      </c>
      <c r="C3023" t="s">
        <v>4226</v>
      </c>
      <c r="D3023" t="s">
        <v>421</v>
      </c>
      <c r="E3023" t="s">
        <v>422</v>
      </c>
      <c r="F3023" t="s">
        <v>85</v>
      </c>
      <c r="G3023" t="s">
        <v>401</v>
      </c>
      <c r="H3023">
        <v>1</v>
      </c>
      <c r="I3023">
        <v>1</v>
      </c>
      <c r="J3023">
        <v>1</v>
      </c>
      <c r="K3023">
        <v>1</v>
      </c>
      <c r="L3023">
        <v>1</v>
      </c>
      <c r="M3023">
        <v>1</v>
      </c>
      <c r="N3023">
        <v>1</v>
      </c>
      <c r="O3023">
        <v>1</v>
      </c>
      <c r="P3023">
        <v>1</v>
      </c>
      <c r="Q3023">
        <v>1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C3023" s="180" t="str">
        <f t="shared" si="156"/>
        <v>845103-MEAME-SM</v>
      </c>
      <c r="AD3023" s="181">
        <f>IF(B3023="NET","",IF(B3023="","",IFERROR(VLOOKUP(AC3023,EAN!$A:$B,2,FALSE),"MANGLER - MÅ OPPDATERE EAN-FANEN")))</f>
        <v>7048652661098</v>
      </c>
      <c r="AE3023" s="180">
        <f t="shared" si="157"/>
        <v>1</v>
      </c>
      <c r="AF3023" s="180">
        <f t="shared" si="158"/>
        <v>1</v>
      </c>
    </row>
    <row r="3024" spans="1:32" x14ac:dyDescent="0.2">
      <c r="A3024">
        <v>845103</v>
      </c>
      <c r="B3024" t="s">
        <v>946</v>
      </c>
      <c r="C3024" t="s">
        <v>4226</v>
      </c>
      <c r="D3024" t="s">
        <v>423</v>
      </c>
      <c r="E3024" t="s">
        <v>422</v>
      </c>
      <c r="F3024" t="s">
        <v>86</v>
      </c>
      <c r="G3024" t="s">
        <v>401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C3024" s="180" t="str">
        <f t="shared" si="156"/>
        <v>845103-MEAME-ML</v>
      </c>
      <c r="AD3024" s="181">
        <f>IF(B3024="NET","",IF(B3024="","",IFERROR(VLOOKUP(AC3024,EAN!$A:$B,2,FALSE),"MANGLER - MÅ OPPDATERE EAN-FANEN")))</f>
        <v>7048652661081</v>
      </c>
      <c r="AE3024" s="180">
        <f t="shared" si="157"/>
        <v>0</v>
      </c>
      <c r="AF3024" s="180">
        <f t="shared" si="158"/>
        <v>0</v>
      </c>
    </row>
    <row r="3025" spans="1:32" x14ac:dyDescent="0.2">
      <c r="A3025">
        <v>845103</v>
      </c>
      <c r="B3025" t="s">
        <v>946</v>
      </c>
      <c r="C3025" t="s">
        <v>4226</v>
      </c>
      <c r="D3025" t="s">
        <v>424</v>
      </c>
      <c r="E3025" t="s">
        <v>422</v>
      </c>
      <c r="F3025" t="s">
        <v>87</v>
      </c>
      <c r="G3025" t="s">
        <v>401</v>
      </c>
      <c r="H3025">
        <v>4</v>
      </c>
      <c r="I3025">
        <v>4</v>
      </c>
      <c r="J3025">
        <v>4</v>
      </c>
      <c r="K3025">
        <v>4</v>
      </c>
      <c r="L3025">
        <v>4</v>
      </c>
      <c r="M3025">
        <v>4</v>
      </c>
      <c r="N3025">
        <v>4</v>
      </c>
      <c r="O3025">
        <v>4</v>
      </c>
      <c r="P3025">
        <v>4</v>
      </c>
      <c r="Q3025">
        <v>4</v>
      </c>
      <c r="R3025">
        <v>4</v>
      </c>
      <c r="S3025">
        <v>4</v>
      </c>
      <c r="T3025">
        <v>4</v>
      </c>
      <c r="U3025">
        <v>4</v>
      </c>
      <c r="V3025">
        <v>4</v>
      </c>
      <c r="W3025">
        <v>4</v>
      </c>
      <c r="X3025">
        <v>4</v>
      </c>
      <c r="Y3025">
        <v>4</v>
      </c>
      <c r="Z3025">
        <v>4</v>
      </c>
      <c r="AA3025">
        <v>4</v>
      </c>
      <c r="AC3025" s="180" t="str">
        <f t="shared" si="156"/>
        <v>845103-MEAME-LXL</v>
      </c>
      <c r="AD3025" s="181">
        <f>IF(B3025="NET","",IF(B3025="","",IFERROR(VLOOKUP(AC3025,EAN!$A:$B,2,FALSE),"MANGLER - MÅ OPPDATERE EAN-FANEN")))</f>
        <v>7048652661074</v>
      </c>
      <c r="AE3025" s="180">
        <f t="shared" si="157"/>
        <v>4</v>
      </c>
      <c r="AF3025" s="180">
        <f t="shared" si="158"/>
        <v>4</v>
      </c>
    </row>
    <row r="3026" spans="1:32" x14ac:dyDescent="0.2">
      <c r="A3026">
        <v>845103</v>
      </c>
      <c r="B3026" t="s">
        <v>946</v>
      </c>
      <c r="C3026" t="s">
        <v>4226</v>
      </c>
      <c r="D3026" t="s">
        <v>4361</v>
      </c>
      <c r="E3026" t="s">
        <v>4232</v>
      </c>
      <c r="F3026" t="s">
        <v>85</v>
      </c>
      <c r="G3026" t="s">
        <v>128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C3026" s="180" t="str">
        <f t="shared" si="156"/>
        <v>845103-MFLUO-SM</v>
      </c>
      <c r="AD3026" s="181" t="str">
        <f>IF(B3026="NET","",IF(B3026="","",IFERROR(VLOOKUP(AC3026,EAN!$A:$B,2,FALSE),"MANGLER - MÅ OPPDATERE EAN-FANEN")))</f>
        <v>MANGLER - MÅ OPPDATERE EAN-FANEN</v>
      </c>
      <c r="AE3026" s="180">
        <f t="shared" si="157"/>
        <v>0</v>
      </c>
      <c r="AF3026" s="180">
        <f t="shared" si="158"/>
        <v>0</v>
      </c>
    </row>
    <row r="3027" spans="1:32" x14ac:dyDescent="0.2">
      <c r="A3027">
        <v>845103</v>
      </c>
      <c r="B3027" t="s">
        <v>946</v>
      </c>
      <c r="C3027" t="s">
        <v>4226</v>
      </c>
      <c r="D3027" t="s">
        <v>4378</v>
      </c>
      <c r="E3027" t="s">
        <v>4232</v>
      </c>
      <c r="F3027" t="s">
        <v>86</v>
      </c>
      <c r="G3027" t="s">
        <v>128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C3027" s="180" t="str">
        <f t="shared" si="156"/>
        <v>845103-MFLUO-ML</v>
      </c>
      <c r="AD3027" s="181" t="str">
        <f>IF(B3027="NET","",IF(B3027="","",IFERROR(VLOOKUP(AC3027,EAN!$A:$B,2,FALSE),"MANGLER - MÅ OPPDATERE EAN-FANEN")))</f>
        <v>MANGLER - MÅ OPPDATERE EAN-FANEN</v>
      </c>
      <c r="AE3027" s="180">
        <f t="shared" si="157"/>
        <v>0</v>
      </c>
      <c r="AF3027" s="180">
        <f t="shared" si="158"/>
        <v>0</v>
      </c>
    </row>
    <row r="3028" spans="1:32" x14ac:dyDescent="0.2">
      <c r="A3028">
        <v>845103</v>
      </c>
      <c r="B3028" t="s">
        <v>946</v>
      </c>
      <c r="C3028" t="s">
        <v>4226</v>
      </c>
      <c r="D3028" t="s">
        <v>4379</v>
      </c>
      <c r="E3028" t="s">
        <v>4232</v>
      </c>
      <c r="F3028" t="s">
        <v>87</v>
      </c>
      <c r="G3028" t="s">
        <v>128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C3028" s="180" t="str">
        <f t="shared" si="156"/>
        <v>845103-MFLUO-LXL</v>
      </c>
      <c r="AD3028" s="181" t="str">
        <f>IF(B3028="NET","",IF(B3028="","",IFERROR(VLOOKUP(AC3028,EAN!$A:$B,2,FALSE),"MANGLER - MÅ OPPDATERE EAN-FANEN")))</f>
        <v>MANGLER - MÅ OPPDATERE EAN-FANEN</v>
      </c>
      <c r="AE3028" s="180">
        <f t="shared" si="157"/>
        <v>0</v>
      </c>
      <c r="AF3028" s="180">
        <f t="shared" si="158"/>
        <v>0</v>
      </c>
    </row>
    <row r="3029" spans="1:32" x14ac:dyDescent="0.2">
      <c r="A3029">
        <v>845103</v>
      </c>
      <c r="B3029" t="s">
        <v>946</v>
      </c>
      <c r="C3029" t="s">
        <v>4226</v>
      </c>
      <c r="D3029" t="s">
        <v>416</v>
      </c>
      <c r="E3029" t="s">
        <v>417</v>
      </c>
      <c r="F3029" t="s">
        <v>85</v>
      </c>
      <c r="G3029" t="s">
        <v>401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C3029" s="180" t="str">
        <f t="shared" si="156"/>
        <v>845103-MNGRY-SM</v>
      </c>
      <c r="AD3029" s="181">
        <f>IF(B3029="NET","",IF(B3029="","",IFERROR(VLOOKUP(AC3029,EAN!$A:$B,2,FALSE),"MANGLER - MÅ OPPDATERE EAN-FANEN")))</f>
        <v>7048652661128</v>
      </c>
      <c r="AE3029" s="180">
        <f t="shared" si="157"/>
        <v>0</v>
      </c>
      <c r="AF3029" s="180">
        <f t="shared" si="158"/>
        <v>0</v>
      </c>
    </row>
    <row r="3030" spans="1:32" x14ac:dyDescent="0.2">
      <c r="A3030">
        <v>845103</v>
      </c>
      <c r="B3030" t="s">
        <v>946</v>
      </c>
      <c r="C3030" t="s">
        <v>4226</v>
      </c>
      <c r="D3030" t="s">
        <v>418</v>
      </c>
      <c r="E3030" t="s">
        <v>417</v>
      </c>
      <c r="F3030" t="s">
        <v>86</v>
      </c>
      <c r="G3030" t="s">
        <v>401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C3030" s="180" t="str">
        <f t="shared" si="156"/>
        <v>845103-MNGRY-ML</v>
      </c>
      <c r="AD3030" s="181">
        <f>IF(B3030="NET","",IF(B3030="","",IFERROR(VLOOKUP(AC3030,EAN!$A:$B,2,FALSE),"MANGLER - MÅ OPPDATERE EAN-FANEN")))</f>
        <v>7048652661111</v>
      </c>
      <c r="AE3030" s="180">
        <f t="shared" si="157"/>
        <v>0</v>
      </c>
      <c r="AF3030" s="180">
        <f t="shared" si="158"/>
        <v>0</v>
      </c>
    </row>
    <row r="3031" spans="1:32" x14ac:dyDescent="0.2">
      <c r="A3031">
        <v>845103</v>
      </c>
      <c r="B3031" t="s">
        <v>946</v>
      </c>
      <c r="C3031" t="s">
        <v>4226</v>
      </c>
      <c r="D3031" t="s">
        <v>419</v>
      </c>
      <c r="E3031" t="s">
        <v>417</v>
      </c>
      <c r="F3031" t="s">
        <v>87</v>
      </c>
      <c r="G3031" t="s">
        <v>401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C3031" s="180" t="str">
        <f t="shared" si="156"/>
        <v>845103-MNGRY-LXL</v>
      </c>
      <c r="AD3031" s="181">
        <f>IF(B3031="NET","",IF(B3031="","",IFERROR(VLOOKUP(AC3031,EAN!$A:$B,2,FALSE),"MANGLER - MÅ OPPDATERE EAN-FANEN")))</f>
        <v>7048652661104</v>
      </c>
      <c r="AE3031" s="180">
        <f t="shared" si="157"/>
        <v>0</v>
      </c>
      <c r="AF3031" s="180">
        <f t="shared" si="158"/>
        <v>0</v>
      </c>
    </row>
    <row r="3032" spans="1:32" x14ac:dyDescent="0.2">
      <c r="A3032">
        <v>845103</v>
      </c>
      <c r="B3032" t="s">
        <v>946</v>
      </c>
      <c r="C3032" t="s">
        <v>4226</v>
      </c>
      <c r="D3032" t="s">
        <v>229</v>
      </c>
      <c r="E3032" t="s">
        <v>208</v>
      </c>
      <c r="F3032" t="s">
        <v>85</v>
      </c>
      <c r="G3032" t="s">
        <v>401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C3032" s="180" t="str">
        <f t="shared" si="156"/>
        <v>845103-MSBMC-SM</v>
      </c>
      <c r="AD3032" s="181">
        <f>IF(B3032="NET","",IF(B3032="","",IFERROR(VLOOKUP(AC3032,EAN!$A:$B,2,FALSE),"MANGLER - MÅ OPPDATERE EAN-FANEN")))</f>
        <v>7048652540287</v>
      </c>
      <c r="AE3032" s="180">
        <f t="shared" si="157"/>
        <v>0</v>
      </c>
      <c r="AF3032" s="180">
        <f t="shared" si="158"/>
        <v>0</v>
      </c>
    </row>
    <row r="3033" spans="1:32" x14ac:dyDescent="0.2">
      <c r="A3033">
        <v>845103</v>
      </c>
      <c r="B3033" t="s">
        <v>946</v>
      </c>
      <c r="C3033" t="s">
        <v>4226</v>
      </c>
      <c r="D3033" t="s">
        <v>230</v>
      </c>
      <c r="E3033" t="s">
        <v>208</v>
      </c>
      <c r="F3033" t="s">
        <v>86</v>
      </c>
      <c r="G3033" t="s">
        <v>401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C3033" s="180" t="str">
        <f t="shared" si="156"/>
        <v>845103-MSBMC-ML</v>
      </c>
      <c r="AD3033" s="181">
        <f>IF(B3033="NET","",IF(B3033="","",IFERROR(VLOOKUP(AC3033,EAN!$A:$B,2,FALSE),"MANGLER - MÅ OPPDATERE EAN-FANEN")))</f>
        <v>7048652540270</v>
      </c>
      <c r="AE3033" s="180">
        <f t="shared" si="157"/>
        <v>0</v>
      </c>
      <c r="AF3033" s="180">
        <f t="shared" si="158"/>
        <v>0</v>
      </c>
    </row>
    <row r="3034" spans="1:32" x14ac:dyDescent="0.2">
      <c r="A3034">
        <v>845103</v>
      </c>
      <c r="B3034" t="s">
        <v>946</v>
      </c>
      <c r="C3034" t="s">
        <v>4226</v>
      </c>
      <c r="D3034" t="s">
        <v>231</v>
      </c>
      <c r="E3034" t="s">
        <v>208</v>
      </c>
      <c r="F3034" t="s">
        <v>87</v>
      </c>
      <c r="G3034" t="s">
        <v>401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C3034" s="180" t="str">
        <f t="shared" si="156"/>
        <v>845103-MSBMC-LXL</v>
      </c>
      <c r="AD3034" s="181">
        <f>IF(B3034="NET","",IF(B3034="","",IFERROR(VLOOKUP(AC3034,EAN!$A:$B,2,FALSE),"MANGLER - MÅ OPPDATERE EAN-FANEN")))</f>
        <v>7048652540263</v>
      </c>
      <c r="AE3034" s="180">
        <f t="shared" si="157"/>
        <v>0</v>
      </c>
      <c r="AF3034" s="180">
        <f t="shared" si="158"/>
        <v>0</v>
      </c>
    </row>
    <row r="3035" spans="1:32" x14ac:dyDescent="0.2">
      <c r="A3035">
        <v>845103</v>
      </c>
      <c r="B3035" t="s">
        <v>946</v>
      </c>
      <c r="C3035" t="s">
        <v>4226</v>
      </c>
      <c r="D3035" t="s">
        <v>831</v>
      </c>
      <c r="E3035" t="s">
        <v>544</v>
      </c>
      <c r="F3035" t="s">
        <v>85</v>
      </c>
      <c r="G3035" t="s">
        <v>401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C3035" s="180" t="str">
        <f t="shared" si="156"/>
        <v>845103-MSGMC-SM</v>
      </c>
      <c r="AD3035" s="181">
        <f>IF(B3035="NET","",IF(B3035="","",IFERROR(VLOOKUP(AC3035,EAN!$A:$B,2,FALSE),"MANGLER - MÅ OPPDATERE EAN-FANEN")))</f>
        <v>7048652540317</v>
      </c>
      <c r="AE3035" s="180">
        <f t="shared" si="157"/>
        <v>0</v>
      </c>
      <c r="AF3035" s="180">
        <f t="shared" si="158"/>
        <v>0</v>
      </c>
    </row>
    <row r="3036" spans="1:32" x14ac:dyDescent="0.2">
      <c r="A3036">
        <v>845103</v>
      </c>
      <c r="B3036" t="s">
        <v>946</v>
      </c>
      <c r="C3036" t="s">
        <v>4226</v>
      </c>
      <c r="D3036" t="s">
        <v>832</v>
      </c>
      <c r="E3036" t="s">
        <v>544</v>
      </c>
      <c r="F3036" t="s">
        <v>86</v>
      </c>
      <c r="G3036" t="s">
        <v>401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C3036" s="180" t="str">
        <f t="shared" si="156"/>
        <v>845103-MSGMC-ML</v>
      </c>
      <c r="AD3036" s="181">
        <f>IF(B3036="NET","",IF(B3036="","",IFERROR(VLOOKUP(AC3036,EAN!$A:$B,2,FALSE),"MANGLER - MÅ OPPDATERE EAN-FANEN")))</f>
        <v>7048652540300</v>
      </c>
      <c r="AE3036" s="180">
        <f t="shared" si="157"/>
        <v>0</v>
      </c>
      <c r="AF3036" s="180">
        <f t="shared" si="158"/>
        <v>0</v>
      </c>
    </row>
    <row r="3037" spans="1:32" x14ac:dyDescent="0.2">
      <c r="A3037">
        <v>845103</v>
      </c>
      <c r="B3037" t="s">
        <v>946</v>
      </c>
      <c r="C3037" t="s">
        <v>4226</v>
      </c>
      <c r="D3037" t="s">
        <v>833</v>
      </c>
      <c r="E3037" t="s">
        <v>544</v>
      </c>
      <c r="F3037" t="s">
        <v>87</v>
      </c>
      <c r="G3037" t="s">
        <v>401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C3037" s="180" t="str">
        <f t="shared" si="156"/>
        <v>845103-MSGMC-LXL</v>
      </c>
      <c r="AD3037" s="181">
        <f>IF(B3037="NET","",IF(B3037="","",IFERROR(VLOOKUP(AC3037,EAN!$A:$B,2,FALSE),"MANGLER - MÅ OPPDATERE EAN-FANEN")))</f>
        <v>7048652540294</v>
      </c>
      <c r="AE3037" s="180">
        <f t="shared" si="157"/>
        <v>0</v>
      </c>
      <c r="AF3037" s="180">
        <f t="shared" si="158"/>
        <v>0</v>
      </c>
    </row>
    <row r="3038" spans="1:32" x14ac:dyDescent="0.2">
      <c r="A3038">
        <v>845103</v>
      </c>
      <c r="B3038" t="s">
        <v>946</v>
      </c>
      <c r="C3038" t="s">
        <v>4226</v>
      </c>
      <c r="D3038" t="s">
        <v>176</v>
      </c>
      <c r="E3038" t="s">
        <v>91</v>
      </c>
      <c r="F3038" t="s">
        <v>85</v>
      </c>
      <c r="G3038" t="s">
        <v>128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C3038" s="180" t="str">
        <f t="shared" si="156"/>
        <v>845103-MWHTE-SM</v>
      </c>
      <c r="AD3038" s="181">
        <f>IF(B3038="NET","",IF(B3038="","",IFERROR(VLOOKUP(AC3038,EAN!$A:$B,2,FALSE),"MANGLER - MÅ OPPDATERE EAN-FANEN")))</f>
        <v>7048652540348</v>
      </c>
      <c r="AE3038" s="180">
        <f t="shared" si="157"/>
        <v>0</v>
      </c>
      <c r="AF3038" s="180">
        <f t="shared" si="158"/>
        <v>0</v>
      </c>
    </row>
    <row r="3039" spans="1:32" x14ac:dyDescent="0.2">
      <c r="A3039">
        <v>845103</v>
      </c>
      <c r="B3039" t="s">
        <v>946</v>
      </c>
      <c r="C3039" t="s">
        <v>4226</v>
      </c>
      <c r="D3039" t="s">
        <v>177</v>
      </c>
      <c r="E3039" t="s">
        <v>91</v>
      </c>
      <c r="F3039" t="s">
        <v>86</v>
      </c>
      <c r="G3039" t="s">
        <v>128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C3039" s="180" t="str">
        <f t="shared" si="156"/>
        <v>845103-MWHTE-ML</v>
      </c>
      <c r="AD3039" s="181">
        <f>IF(B3039="NET","",IF(B3039="","",IFERROR(VLOOKUP(AC3039,EAN!$A:$B,2,FALSE),"MANGLER - MÅ OPPDATERE EAN-FANEN")))</f>
        <v>7048652540331</v>
      </c>
      <c r="AE3039" s="180">
        <f t="shared" si="157"/>
        <v>0</v>
      </c>
      <c r="AF3039" s="180">
        <f t="shared" si="158"/>
        <v>0</v>
      </c>
    </row>
    <row r="3040" spans="1:32" x14ac:dyDescent="0.2">
      <c r="A3040">
        <v>845103</v>
      </c>
      <c r="B3040" t="s">
        <v>946</v>
      </c>
      <c r="C3040" t="s">
        <v>4226</v>
      </c>
      <c r="D3040" t="s">
        <v>178</v>
      </c>
      <c r="E3040" t="s">
        <v>91</v>
      </c>
      <c r="F3040" t="s">
        <v>87</v>
      </c>
      <c r="G3040" t="s">
        <v>128</v>
      </c>
      <c r="H3040">
        <v>2</v>
      </c>
      <c r="I3040">
        <v>2</v>
      </c>
      <c r="J3040">
        <v>2</v>
      </c>
      <c r="K3040">
        <v>2</v>
      </c>
      <c r="L3040">
        <v>2</v>
      </c>
      <c r="M3040">
        <v>2</v>
      </c>
      <c r="N3040">
        <v>2</v>
      </c>
      <c r="O3040">
        <v>2</v>
      </c>
      <c r="P3040">
        <v>2</v>
      </c>
      <c r="Q3040">
        <v>2</v>
      </c>
      <c r="R3040">
        <v>2</v>
      </c>
      <c r="S3040">
        <v>2</v>
      </c>
      <c r="T3040">
        <v>2</v>
      </c>
      <c r="U3040">
        <v>2</v>
      </c>
      <c r="V3040">
        <v>2</v>
      </c>
      <c r="W3040">
        <v>2</v>
      </c>
      <c r="X3040">
        <v>2</v>
      </c>
      <c r="Y3040">
        <v>2</v>
      </c>
      <c r="Z3040">
        <v>2</v>
      </c>
      <c r="AA3040">
        <v>2</v>
      </c>
      <c r="AC3040" s="180" t="str">
        <f t="shared" si="156"/>
        <v>845103-MWHTE-LXL</v>
      </c>
      <c r="AD3040" s="181">
        <f>IF(B3040="NET","",IF(B3040="","",IFERROR(VLOOKUP(AC3040,EAN!$A:$B,2,FALSE),"MANGLER - MÅ OPPDATERE EAN-FANEN")))</f>
        <v>7048652540324</v>
      </c>
      <c r="AE3040" s="180">
        <f t="shared" si="157"/>
        <v>2</v>
      </c>
      <c r="AF3040" s="180">
        <f t="shared" si="158"/>
        <v>2</v>
      </c>
    </row>
    <row r="3041" spans="1:32" x14ac:dyDescent="0.2">
      <c r="A3041">
        <v>845103</v>
      </c>
      <c r="B3041" t="s">
        <v>946</v>
      </c>
      <c r="C3041" t="s">
        <v>4226</v>
      </c>
      <c r="D3041" t="s">
        <v>4380</v>
      </c>
      <c r="E3041" t="s">
        <v>4381</v>
      </c>
      <c r="F3041" t="s">
        <v>85</v>
      </c>
      <c r="G3041" t="s">
        <v>128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C3041" s="180" t="str">
        <f t="shared" si="156"/>
        <v>845103-SGRBO-SM</v>
      </c>
      <c r="AD3041" s="181" t="str">
        <f>IF(B3041="NET","",IF(B3041="","",IFERROR(VLOOKUP(AC3041,EAN!$A:$B,2,FALSE),"MANGLER - MÅ OPPDATERE EAN-FANEN")))</f>
        <v>MANGLER - MÅ OPPDATERE EAN-FANEN</v>
      </c>
      <c r="AE3041" s="180">
        <f t="shared" si="157"/>
        <v>0</v>
      </c>
      <c r="AF3041" s="180">
        <f t="shared" si="158"/>
        <v>0</v>
      </c>
    </row>
    <row r="3042" spans="1:32" x14ac:dyDescent="0.2">
      <c r="A3042">
        <v>845103</v>
      </c>
      <c r="B3042" t="s">
        <v>946</v>
      </c>
      <c r="C3042" t="s">
        <v>4226</v>
      </c>
      <c r="D3042" t="s">
        <v>4382</v>
      </c>
      <c r="E3042" t="s">
        <v>4381</v>
      </c>
      <c r="F3042" t="s">
        <v>86</v>
      </c>
      <c r="G3042" t="s">
        <v>128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C3042" s="180" t="str">
        <f t="shared" si="156"/>
        <v>845103-SGRBO-ML</v>
      </c>
      <c r="AD3042" s="181" t="str">
        <f>IF(B3042="NET","",IF(B3042="","",IFERROR(VLOOKUP(AC3042,EAN!$A:$B,2,FALSE),"MANGLER - MÅ OPPDATERE EAN-FANEN")))</f>
        <v>MANGLER - MÅ OPPDATERE EAN-FANEN</v>
      </c>
      <c r="AE3042" s="180">
        <f t="shared" si="157"/>
        <v>0</v>
      </c>
      <c r="AF3042" s="180">
        <f t="shared" si="158"/>
        <v>0</v>
      </c>
    </row>
    <row r="3043" spans="1:32" x14ac:dyDescent="0.2">
      <c r="A3043">
        <v>845103</v>
      </c>
      <c r="B3043" t="s">
        <v>946</v>
      </c>
      <c r="C3043" t="s">
        <v>4226</v>
      </c>
      <c r="D3043" t="s">
        <v>4383</v>
      </c>
      <c r="E3043" t="s">
        <v>4381</v>
      </c>
      <c r="F3043" t="s">
        <v>87</v>
      </c>
      <c r="G3043" t="s">
        <v>128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C3043" s="180" t="str">
        <f t="shared" si="156"/>
        <v>845103-SGRBO-LXL</v>
      </c>
      <c r="AD3043" s="181" t="str">
        <f>IF(B3043="NET","",IF(B3043="","",IFERROR(VLOOKUP(AC3043,EAN!$A:$B,2,FALSE),"MANGLER - MÅ OPPDATERE EAN-FANEN")))</f>
        <v>MANGLER - MÅ OPPDATERE EAN-FANEN</v>
      </c>
      <c r="AE3043" s="180">
        <f t="shared" si="157"/>
        <v>0</v>
      </c>
      <c r="AF3043" s="180">
        <f t="shared" si="158"/>
        <v>0</v>
      </c>
    </row>
    <row r="3044" spans="1:32" x14ac:dyDescent="0.2">
      <c r="A3044">
        <v>845103</v>
      </c>
      <c r="B3044" t="s">
        <v>946</v>
      </c>
      <c r="C3044" t="s">
        <v>4226</v>
      </c>
      <c r="D3044" t="s">
        <v>179</v>
      </c>
      <c r="E3044" t="s">
        <v>103</v>
      </c>
      <c r="F3044" t="s">
        <v>85</v>
      </c>
      <c r="G3044" t="s">
        <v>401</v>
      </c>
      <c r="H3044">
        <v>2</v>
      </c>
      <c r="I3044">
        <v>2</v>
      </c>
      <c r="J3044">
        <v>2</v>
      </c>
      <c r="K3044">
        <v>2</v>
      </c>
      <c r="L3044">
        <v>2</v>
      </c>
      <c r="M3044">
        <v>2</v>
      </c>
      <c r="N3044">
        <v>2</v>
      </c>
      <c r="O3044">
        <v>2</v>
      </c>
      <c r="P3044">
        <v>2</v>
      </c>
      <c r="Q3044">
        <v>2</v>
      </c>
      <c r="R3044">
        <v>2</v>
      </c>
      <c r="S3044">
        <v>2</v>
      </c>
      <c r="T3044">
        <v>2</v>
      </c>
      <c r="U3044">
        <v>2</v>
      </c>
      <c r="V3044">
        <v>2</v>
      </c>
      <c r="W3044">
        <v>2</v>
      </c>
      <c r="X3044">
        <v>2</v>
      </c>
      <c r="Y3044">
        <v>2</v>
      </c>
      <c r="Z3044">
        <v>2</v>
      </c>
      <c r="AA3044">
        <v>2</v>
      </c>
      <c r="AC3044" s="180" t="str">
        <f t="shared" si="156"/>
        <v>845103-SGRME-SM</v>
      </c>
      <c r="AD3044" s="181">
        <f>IF(B3044="NET","",IF(B3044="","",IFERROR(VLOOKUP(AC3044,EAN!$A:$B,2,FALSE),"MANGLER - MÅ OPPDATERE EAN-FANEN")))</f>
        <v>7048652661159</v>
      </c>
      <c r="AE3044" s="180">
        <f t="shared" si="157"/>
        <v>2</v>
      </c>
      <c r="AF3044" s="180">
        <f t="shared" si="158"/>
        <v>2</v>
      </c>
    </row>
    <row r="3045" spans="1:32" x14ac:dyDescent="0.2">
      <c r="A3045">
        <v>845103</v>
      </c>
      <c r="B3045" t="s">
        <v>946</v>
      </c>
      <c r="C3045" t="s">
        <v>4226</v>
      </c>
      <c r="D3045" t="s">
        <v>180</v>
      </c>
      <c r="E3045" t="s">
        <v>103</v>
      </c>
      <c r="F3045" t="s">
        <v>86</v>
      </c>
      <c r="G3045" t="s">
        <v>401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C3045" s="180" t="str">
        <f t="shared" si="156"/>
        <v>845103-SGRME-ML</v>
      </c>
      <c r="AD3045" s="181">
        <f>IF(B3045="NET","",IF(B3045="","",IFERROR(VLOOKUP(AC3045,EAN!$A:$B,2,FALSE),"MANGLER - MÅ OPPDATERE EAN-FANEN")))</f>
        <v>7048652661142</v>
      </c>
      <c r="AE3045" s="180">
        <f t="shared" si="157"/>
        <v>0</v>
      </c>
      <c r="AF3045" s="180">
        <f t="shared" si="158"/>
        <v>0</v>
      </c>
    </row>
    <row r="3046" spans="1:32" x14ac:dyDescent="0.2">
      <c r="A3046">
        <v>845103</v>
      </c>
      <c r="B3046" t="s">
        <v>946</v>
      </c>
      <c r="C3046" t="s">
        <v>4226</v>
      </c>
      <c r="D3046" t="s">
        <v>420</v>
      </c>
      <c r="E3046" t="s">
        <v>103</v>
      </c>
      <c r="F3046" t="s">
        <v>87</v>
      </c>
      <c r="G3046" t="s">
        <v>401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C3046" s="180" t="str">
        <f t="shared" si="156"/>
        <v>845103-SGRME-LXL</v>
      </c>
      <c r="AD3046" s="181">
        <f>IF(B3046="NET","",IF(B3046="","",IFERROR(VLOOKUP(AC3046,EAN!$A:$B,2,FALSE),"MANGLER - MÅ OPPDATERE EAN-FANEN")))</f>
        <v>7048652661135</v>
      </c>
      <c r="AE3046" s="180">
        <f t="shared" si="157"/>
        <v>0</v>
      </c>
      <c r="AF3046" s="180">
        <f t="shared" si="158"/>
        <v>0</v>
      </c>
    </row>
    <row r="3047" spans="1:32" x14ac:dyDescent="0.2">
      <c r="A3047" s="155">
        <v>845104</v>
      </c>
      <c r="B3047" t="s">
        <v>292</v>
      </c>
      <c r="H3047" s="155">
        <v>202137</v>
      </c>
      <c r="I3047" s="155">
        <v>202137</v>
      </c>
      <c r="J3047" s="155">
        <v>202137</v>
      </c>
      <c r="K3047" s="155">
        <v>202137</v>
      </c>
      <c r="L3047" s="155">
        <v>202137</v>
      </c>
      <c r="M3047" s="155">
        <v>202137</v>
      </c>
      <c r="N3047" s="155">
        <v>202137</v>
      </c>
      <c r="O3047" s="155">
        <v>202137</v>
      </c>
      <c r="P3047" s="155">
        <v>202137</v>
      </c>
      <c r="Q3047" s="155">
        <v>202137</v>
      </c>
      <c r="R3047" s="155">
        <v>202137</v>
      </c>
      <c r="S3047" s="155">
        <v>202137</v>
      </c>
      <c r="T3047" s="155">
        <v>202137</v>
      </c>
      <c r="U3047" s="155">
        <v>202137</v>
      </c>
      <c r="V3047" s="155">
        <v>202137</v>
      </c>
      <c r="W3047" s="155">
        <v>202137</v>
      </c>
      <c r="X3047" s="155">
        <v>202137</v>
      </c>
      <c r="Y3047" s="155">
        <v>202137</v>
      </c>
      <c r="Z3047" s="155">
        <v>202137</v>
      </c>
      <c r="AA3047" s="155">
        <v>202137</v>
      </c>
      <c r="AC3047" s="180" t="str">
        <f t="shared" si="156"/>
        <v>845104-</v>
      </c>
      <c r="AD3047" s="181" t="str">
        <f>IF(B3047="NET","",IF(B3047="","",IFERROR(VLOOKUP(AC3047,EAN!$A:$B,2,FALSE),"MANGLER - MÅ OPPDATERE EAN-FANEN")))</f>
        <v/>
      </c>
      <c r="AE3047" s="180">
        <f t="shared" si="157"/>
        <v>202137</v>
      </c>
      <c r="AF3047" s="180">
        <f t="shared" si="158"/>
        <v>202137</v>
      </c>
    </row>
    <row r="3048" spans="1:32" x14ac:dyDescent="0.2">
      <c r="A3048">
        <v>845104</v>
      </c>
      <c r="B3048" t="s">
        <v>4495</v>
      </c>
      <c r="C3048" t="s">
        <v>4226</v>
      </c>
      <c r="D3048" t="s">
        <v>2649</v>
      </c>
      <c r="E3048" t="s">
        <v>2650</v>
      </c>
      <c r="F3048" t="s">
        <v>85</v>
      </c>
      <c r="G3048" t="s">
        <v>128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C3048" s="180" t="str">
        <f t="shared" si="156"/>
        <v>845104-BGRRG-SM</v>
      </c>
      <c r="AD3048" s="181" t="str">
        <f>IF(B3048="NET","",IF(B3048="","",IFERROR(VLOOKUP(AC3048,EAN!$A:$B,2,FALSE),"MANGLER - MÅ OPPDATERE EAN-FANEN")))</f>
        <v>MANGLER - MÅ OPPDATERE EAN-FANEN</v>
      </c>
      <c r="AE3048" s="180">
        <f t="shared" si="157"/>
        <v>0</v>
      </c>
      <c r="AF3048" s="180">
        <f t="shared" si="158"/>
        <v>0</v>
      </c>
    </row>
    <row r="3049" spans="1:32" x14ac:dyDescent="0.2">
      <c r="A3049">
        <v>845104</v>
      </c>
      <c r="B3049" t="s">
        <v>4495</v>
      </c>
      <c r="C3049" t="s">
        <v>4226</v>
      </c>
      <c r="D3049" t="s">
        <v>2651</v>
      </c>
      <c r="E3049" t="s">
        <v>2650</v>
      </c>
      <c r="F3049" t="s">
        <v>86</v>
      </c>
      <c r="G3049" t="s">
        <v>128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C3049" s="180" t="str">
        <f t="shared" si="156"/>
        <v>845104-BGRRG-ML</v>
      </c>
      <c r="AD3049" s="181" t="str">
        <f>IF(B3049="NET","",IF(B3049="","",IFERROR(VLOOKUP(AC3049,EAN!$A:$B,2,FALSE),"MANGLER - MÅ OPPDATERE EAN-FANEN")))</f>
        <v>MANGLER - MÅ OPPDATERE EAN-FANEN</v>
      </c>
      <c r="AE3049" s="180">
        <f t="shared" si="157"/>
        <v>0</v>
      </c>
      <c r="AF3049" s="180">
        <f t="shared" si="158"/>
        <v>0</v>
      </c>
    </row>
    <row r="3050" spans="1:32" x14ac:dyDescent="0.2">
      <c r="A3050">
        <v>845104</v>
      </c>
      <c r="B3050" t="s">
        <v>4495</v>
      </c>
      <c r="C3050" t="s">
        <v>4226</v>
      </c>
      <c r="D3050" t="s">
        <v>2652</v>
      </c>
      <c r="E3050" t="s">
        <v>2650</v>
      </c>
      <c r="F3050" t="s">
        <v>87</v>
      </c>
      <c r="G3050" t="s">
        <v>128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C3050" s="180" t="str">
        <f t="shared" si="156"/>
        <v>845104-BGRRG-LXL</v>
      </c>
      <c r="AD3050" s="181" t="str">
        <f>IF(B3050="NET","",IF(B3050="","",IFERROR(VLOOKUP(AC3050,EAN!$A:$B,2,FALSE),"MANGLER - MÅ OPPDATERE EAN-FANEN")))</f>
        <v>MANGLER - MÅ OPPDATERE EAN-FANEN</v>
      </c>
      <c r="AE3050" s="180">
        <f t="shared" si="157"/>
        <v>0</v>
      </c>
      <c r="AF3050" s="180">
        <f t="shared" si="158"/>
        <v>0</v>
      </c>
    </row>
    <row r="3051" spans="1:32" x14ac:dyDescent="0.2">
      <c r="A3051">
        <v>845104</v>
      </c>
      <c r="B3051" t="s">
        <v>4495</v>
      </c>
      <c r="C3051" t="s">
        <v>4226</v>
      </c>
      <c r="D3051" t="s">
        <v>4342</v>
      </c>
      <c r="E3051" t="s">
        <v>4235</v>
      </c>
      <c r="F3051" t="s">
        <v>85</v>
      </c>
      <c r="G3051" t="s">
        <v>128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C3051" s="180" t="str">
        <f t="shared" si="156"/>
        <v>845104-BRWHT-SM</v>
      </c>
      <c r="AD3051" s="181" t="str">
        <f>IF(B3051="NET","",IF(B3051="","",IFERROR(VLOOKUP(AC3051,EAN!$A:$B,2,FALSE),"MANGLER - MÅ OPPDATERE EAN-FANEN")))</f>
        <v>MANGLER - MÅ OPPDATERE EAN-FANEN</v>
      </c>
      <c r="AE3051" s="180">
        <f t="shared" si="157"/>
        <v>0</v>
      </c>
      <c r="AF3051" s="180">
        <f t="shared" si="158"/>
        <v>0</v>
      </c>
    </row>
    <row r="3052" spans="1:32" x14ac:dyDescent="0.2">
      <c r="A3052">
        <v>845104</v>
      </c>
      <c r="B3052" t="s">
        <v>4495</v>
      </c>
      <c r="C3052" t="s">
        <v>4226</v>
      </c>
      <c r="D3052" t="s">
        <v>4343</v>
      </c>
      <c r="E3052" t="s">
        <v>4235</v>
      </c>
      <c r="F3052" t="s">
        <v>86</v>
      </c>
      <c r="G3052" t="s">
        <v>128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C3052" s="180" t="str">
        <f t="shared" si="156"/>
        <v>845104-BRWHT-ML</v>
      </c>
      <c r="AD3052" s="181" t="str">
        <f>IF(B3052="NET","",IF(B3052="","",IFERROR(VLOOKUP(AC3052,EAN!$A:$B,2,FALSE),"MANGLER - MÅ OPPDATERE EAN-FANEN")))</f>
        <v>MANGLER - MÅ OPPDATERE EAN-FANEN</v>
      </c>
      <c r="AE3052" s="180">
        <f t="shared" si="157"/>
        <v>0</v>
      </c>
      <c r="AF3052" s="180">
        <f t="shared" si="158"/>
        <v>0</v>
      </c>
    </row>
    <row r="3053" spans="1:32" x14ac:dyDescent="0.2">
      <c r="A3053">
        <v>845104</v>
      </c>
      <c r="B3053" t="s">
        <v>4495</v>
      </c>
      <c r="C3053" t="s">
        <v>4226</v>
      </c>
      <c r="D3053" t="s">
        <v>4344</v>
      </c>
      <c r="E3053" t="s">
        <v>4235</v>
      </c>
      <c r="F3053" t="s">
        <v>87</v>
      </c>
      <c r="G3053" t="s">
        <v>128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C3053" s="180" t="str">
        <f t="shared" si="156"/>
        <v>845104-BRWHT-LXL</v>
      </c>
      <c r="AD3053" s="181" t="str">
        <f>IF(B3053="NET","",IF(B3053="","",IFERROR(VLOOKUP(AC3053,EAN!$A:$B,2,FALSE),"MANGLER - MÅ OPPDATERE EAN-FANEN")))</f>
        <v>MANGLER - MÅ OPPDATERE EAN-FANEN</v>
      </c>
      <c r="AE3053" s="180">
        <f t="shared" si="157"/>
        <v>0</v>
      </c>
      <c r="AF3053" s="180">
        <f t="shared" si="158"/>
        <v>0</v>
      </c>
    </row>
    <row r="3054" spans="1:32" x14ac:dyDescent="0.2">
      <c r="A3054">
        <v>845104</v>
      </c>
      <c r="B3054" t="s">
        <v>4495</v>
      </c>
      <c r="C3054" t="s">
        <v>4226</v>
      </c>
      <c r="D3054" t="s">
        <v>947</v>
      </c>
      <c r="E3054" t="s">
        <v>654</v>
      </c>
      <c r="F3054" t="s">
        <v>85</v>
      </c>
      <c r="G3054" t="s">
        <v>401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C3054" s="180" t="str">
        <f t="shared" si="156"/>
        <v>845104-GFGRN-SM</v>
      </c>
      <c r="AD3054" s="181">
        <f>IF(B3054="NET","",IF(B3054="","",IFERROR(VLOOKUP(AC3054,EAN!$A:$B,2,FALSE),"MANGLER - MÅ OPPDATERE EAN-FANEN")))</f>
        <v>7048652540379</v>
      </c>
      <c r="AE3054" s="180">
        <f t="shared" si="157"/>
        <v>0</v>
      </c>
      <c r="AF3054" s="180">
        <f t="shared" si="158"/>
        <v>0</v>
      </c>
    </row>
    <row r="3055" spans="1:32" x14ac:dyDescent="0.2">
      <c r="A3055">
        <v>845104</v>
      </c>
      <c r="B3055" t="s">
        <v>4495</v>
      </c>
      <c r="C3055" t="s">
        <v>4226</v>
      </c>
      <c r="D3055" t="s">
        <v>948</v>
      </c>
      <c r="E3055" t="s">
        <v>654</v>
      </c>
      <c r="F3055" t="s">
        <v>86</v>
      </c>
      <c r="G3055" t="s">
        <v>401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C3055" s="180" t="str">
        <f t="shared" si="156"/>
        <v>845104-GFGRN-ML</v>
      </c>
      <c r="AD3055" s="181">
        <f>IF(B3055="NET","",IF(B3055="","",IFERROR(VLOOKUP(AC3055,EAN!$A:$B,2,FALSE),"MANGLER - MÅ OPPDATERE EAN-FANEN")))</f>
        <v>7048652540362</v>
      </c>
      <c r="AE3055" s="180">
        <f t="shared" si="157"/>
        <v>0</v>
      </c>
      <c r="AF3055" s="180">
        <f t="shared" si="158"/>
        <v>0</v>
      </c>
    </row>
    <row r="3056" spans="1:32" x14ac:dyDescent="0.2">
      <c r="A3056">
        <v>845104</v>
      </c>
      <c r="B3056" t="s">
        <v>4495</v>
      </c>
      <c r="C3056" t="s">
        <v>4226</v>
      </c>
      <c r="D3056" t="s">
        <v>949</v>
      </c>
      <c r="E3056" t="s">
        <v>654</v>
      </c>
      <c r="F3056" t="s">
        <v>87</v>
      </c>
      <c r="G3056" t="s">
        <v>401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C3056" s="180" t="str">
        <f t="shared" si="156"/>
        <v>845104-GFGRN-LXL</v>
      </c>
      <c r="AD3056" s="181">
        <f>IF(B3056="NET","",IF(B3056="","",IFERROR(VLOOKUP(AC3056,EAN!$A:$B,2,FALSE),"MANGLER - MÅ OPPDATERE EAN-FANEN")))</f>
        <v>7048652540355</v>
      </c>
      <c r="AE3056" s="180">
        <f t="shared" si="157"/>
        <v>0</v>
      </c>
      <c r="AF3056" s="180">
        <f t="shared" si="158"/>
        <v>0</v>
      </c>
    </row>
    <row r="3057" spans="1:32" x14ac:dyDescent="0.2">
      <c r="A3057">
        <v>845104</v>
      </c>
      <c r="B3057" t="s">
        <v>4495</v>
      </c>
      <c r="C3057" t="s">
        <v>4226</v>
      </c>
      <c r="D3057" t="s">
        <v>182</v>
      </c>
      <c r="E3057" t="s">
        <v>89</v>
      </c>
      <c r="F3057" t="s">
        <v>85</v>
      </c>
      <c r="G3057" t="s">
        <v>128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C3057" s="180" t="str">
        <f t="shared" si="156"/>
        <v>845104-MBLCK-SM</v>
      </c>
      <c r="AD3057" s="181">
        <f>IF(B3057="NET","",IF(B3057="","",IFERROR(VLOOKUP(AC3057,EAN!$A:$B,2,FALSE),"MANGLER - MÅ OPPDATERE EAN-FANEN")))</f>
        <v>7048652540409</v>
      </c>
      <c r="AE3057" s="180">
        <f t="shared" si="157"/>
        <v>0</v>
      </c>
      <c r="AF3057" s="180">
        <f t="shared" si="158"/>
        <v>0</v>
      </c>
    </row>
    <row r="3058" spans="1:32" x14ac:dyDescent="0.2">
      <c r="A3058">
        <v>845104</v>
      </c>
      <c r="B3058" t="s">
        <v>4495</v>
      </c>
      <c r="C3058" t="s">
        <v>4226</v>
      </c>
      <c r="D3058" t="s">
        <v>183</v>
      </c>
      <c r="E3058" t="s">
        <v>89</v>
      </c>
      <c r="F3058" t="s">
        <v>86</v>
      </c>
      <c r="G3058" t="s">
        <v>128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C3058" s="180" t="str">
        <f t="shared" si="156"/>
        <v>845104-MBLCK-ML</v>
      </c>
      <c r="AD3058" s="181">
        <f>IF(B3058="NET","",IF(B3058="","",IFERROR(VLOOKUP(AC3058,EAN!$A:$B,2,FALSE),"MANGLER - MÅ OPPDATERE EAN-FANEN")))</f>
        <v>7048652540393</v>
      </c>
      <c r="AE3058" s="180">
        <f t="shared" si="157"/>
        <v>0</v>
      </c>
      <c r="AF3058" s="180">
        <f t="shared" si="158"/>
        <v>0</v>
      </c>
    </row>
    <row r="3059" spans="1:32" x14ac:dyDescent="0.2">
      <c r="A3059">
        <v>845104</v>
      </c>
      <c r="B3059" t="s">
        <v>4495</v>
      </c>
      <c r="C3059" t="s">
        <v>4226</v>
      </c>
      <c r="D3059" t="s">
        <v>184</v>
      </c>
      <c r="E3059" t="s">
        <v>89</v>
      </c>
      <c r="F3059" t="s">
        <v>87</v>
      </c>
      <c r="G3059" t="s">
        <v>128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C3059" s="180" t="str">
        <f t="shared" si="156"/>
        <v>845104-MBLCK-LXL</v>
      </c>
      <c r="AD3059" s="181">
        <f>IF(B3059="NET","",IF(B3059="","",IFERROR(VLOOKUP(AC3059,EAN!$A:$B,2,FALSE),"MANGLER - MÅ OPPDATERE EAN-FANEN")))</f>
        <v>7048652540386</v>
      </c>
      <c r="AE3059" s="180">
        <f t="shared" si="157"/>
        <v>0</v>
      </c>
      <c r="AF3059" s="180">
        <f t="shared" si="158"/>
        <v>0</v>
      </c>
    </row>
    <row r="3060" spans="1:32" x14ac:dyDescent="0.2">
      <c r="A3060">
        <v>845104</v>
      </c>
      <c r="B3060" t="s">
        <v>4495</v>
      </c>
      <c r="C3060" t="s">
        <v>4226</v>
      </c>
      <c r="D3060" t="s">
        <v>421</v>
      </c>
      <c r="E3060" t="s">
        <v>422</v>
      </c>
      <c r="F3060" t="s">
        <v>85</v>
      </c>
      <c r="G3060" t="s">
        <v>401</v>
      </c>
      <c r="H3060">
        <v>42</v>
      </c>
      <c r="I3060">
        <v>42</v>
      </c>
      <c r="J3060">
        <v>42</v>
      </c>
      <c r="K3060">
        <v>42</v>
      </c>
      <c r="L3060">
        <v>42</v>
      </c>
      <c r="M3060">
        <v>42</v>
      </c>
      <c r="N3060">
        <v>42</v>
      </c>
      <c r="O3060">
        <v>42</v>
      </c>
      <c r="P3060">
        <v>42</v>
      </c>
      <c r="Q3060">
        <v>42</v>
      </c>
      <c r="R3060">
        <v>42</v>
      </c>
      <c r="S3060">
        <v>42</v>
      </c>
      <c r="T3060">
        <v>42</v>
      </c>
      <c r="U3060">
        <v>42</v>
      </c>
      <c r="V3060">
        <v>42</v>
      </c>
      <c r="W3060">
        <v>42</v>
      </c>
      <c r="X3060">
        <v>42</v>
      </c>
      <c r="Y3060">
        <v>42</v>
      </c>
      <c r="Z3060">
        <v>42</v>
      </c>
      <c r="AA3060">
        <v>42</v>
      </c>
      <c r="AC3060" s="180" t="str">
        <f t="shared" si="156"/>
        <v>845104-MEAME-SM</v>
      </c>
      <c r="AD3060" s="181">
        <f>IF(B3060="NET","",IF(B3060="","",IFERROR(VLOOKUP(AC3060,EAN!$A:$B,2,FALSE),"MANGLER - MÅ OPPDATERE EAN-FANEN")))</f>
        <v>7048652661180</v>
      </c>
      <c r="AE3060" s="180">
        <f t="shared" si="157"/>
        <v>42</v>
      </c>
      <c r="AF3060" s="180">
        <f t="shared" si="158"/>
        <v>42</v>
      </c>
    </row>
    <row r="3061" spans="1:32" x14ac:dyDescent="0.2">
      <c r="A3061">
        <v>845104</v>
      </c>
      <c r="B3061" t="s">
        <v>4495</v>
      </c>
      <c r="C3061" t="s">
        <v>4226</v>
      </c>
      <c r="D3061" t="s">
        <v>423</v>
      </c>
      <c r="E3061" t="s">
        <v>422</v>
      </c>
      <c r="F3061" t="s">
        <v>86</v>
      </c>
      <c r="G3061" t="s">
        <v>401</v>
      </c>
      <c r="H3061">
        <v>22</v>
      </c>
      <c r="I3061">
        <v>22</v>
      </c>
      <c r="J3061">
        <v>22</v>
      </c>
      <c r="K3061">
        <v>22</v>
      </c>
      <c r="L3061">
        <v>22</v>
      </c>
      <c r="M3061">
        <v>22</v>
      </c>
      <c r="N3061">
        <v>22</v>
      </c>
      <c r="O3061">
        <v>22</v>
      </c>
      <c r="P3061">
        <v>22</v>
      </c>
      <c r="Q3061">
        <v>22</v>
      </c>
      <c r="R3061">
        <v>22</v>
      </c>
      <c r="S3061">
        <v>22</v>
      </c>
      <c r="T3061">
        <v>22</v>
      </c>
      <c r="U3061">
        <v>22</v>
      </c>
      <c r="V3061">
        <v>22</v>
      </c>
      <c r="W3061">
        <v>22</v>
      </c>
      <c r="X3061">
        <v>22</v>
      </c>
      <c r="Y3061">
        <v>22</v>
      </c>
      <c r="Z3061">
        <v>22</v>
      </c>
      <c r="AA3061">
        <v>22</v>
      </c>
      <c r="AC3061" s="180" t="str">
        <f t="shared" ref="AC3061:AC3124" si="159">CONCATENATE(A3061,"-",D3061)</f>
        <v>845104-MEAME-ML</v>
      </c>
      <c r="AD3061" s="181">
        <f>IF(B3061="NET","",IF(B3061="","",IFERROR(VLOOKUP(AC3061,EAN!$A:$B,2,FALSE),"MANGLER - MÅ OPPDATERE EAN-FANEN")))</f>
        <v>7048652661173</v>
      </c>
      <c r="AE3061" s="180">
        <f t="shared" si="157"/>
        <v>22</v>
      </c>
      <c r="AF3061" s="180">
        <f t="shared" si="158"/>
        <v>22</v>
      </c>
    </row>
    <row r="3062" spans="1:32" x14ac:dyDescent="0.2">
      <c r="A3062">
        <v>845104</v>
      </c>
      <c r="B3062" t="s">
        <v>4495</v>
      </c>
      <c r="C3062" t="s">
        <v>4226</v>
      </c>
      <c r="D3062" t="s">
        <v>424</v>
      </c>
      <c r="E3062" t="s">
        <v>422</v>
      </c>
      <c r="F3062" t="s">
        <v>87</v>
      </c>
      <c r="G3062" t="s">
        <v>401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C3062" s="180" t="str">
        <f t="shared" si="159"/>
        <v>845104-MEAME-LXL</v>
      </c>
      <c r="AD3062" s="181">
        <f>IF(B3062="NET","",IF(B3062="","",IFERROR(VLOOKUP(AC3062,EAN!$A:$B,2,FALSE),"MANGLER - MÅ OPPDATERE EAN-FANEN")))</f>
        <v>7048652661166</v>
      </c>
      <c r="AE3062" s="180">
        <f t="shared" si="157"/>
        <v>0</v>
      </c>
      <c r="AF3062" s="180">
        <f t="shared" si="158"/>
        <v>0</v>
      </c>
    </row>
    <row r="3063" spans="1:32" x14ac:dyDescent="0.2">
      <c r="A3063">
        <v>845104</v>
      </c>
      <c r="B3063" t="s">
        <v>4495</v>
      </c>
      <c r="C3063" t="s">
        <v>4226</v>
      </c>
      <c r="D3063" t="s">
        <v>4361</v>
      </c>
      <c r="E3063" t="s">
        <v>4232</v>
      </c>
      <c r="F3063" t="s">
        <v>85</v>
      </c>
      <c r="G3063" t="s">
        <v>128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C3063" s="180" t="str">
        <f t="shared" si="159"/>
        <v>845104-MFLUO-SM</v>
      </c>
      <c r="AD3063" s="181" t="str">
        <f>IF(B3063="NET","",IF(B3063="","",IFERROR(VLOOKUP(AC3063,EAN!$A:$B,2,FALSE),"MANGLER - MÅ OPPDATERE EAN-FANEN")))</f>
        <v>MANGLER - MÅ OPPDATERE EAN-FANEN</v>
      </c>
      <c r="AE3063" s="180">
        <f t="shared" si="157"/>
        <v>0</v>
      </c>
      <c r="AF3063" s="180">
        <f t="shared" si="158"/>
        <v>0</v>
      </c>
    </row>
    <row r="3064" spans="1:32" x14ac:dyDescent="0.2">
      <c r="A3064">
        <v>845104</v>
      </c>
      <c r="B3064" t="s">
        <v>4495</v>
      </c>
      <c r="C3064" t="s">
        <v>4226</v>
      </c>
      <c r="D3064" t="s">
        <v>4378</v>
      </c>
      <c r="E3064" t="s">
        <v>4232</v>
      </c>
      <c r="F3064" t="s">
        <v>86</v>
      </c>
      <c r="G3064" t="s">
        <v>128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C3064" s="180" t="str">
        <f t="shared" si="159"/>
        <v>845104-MFLUO-ML</v>
      </c>
      <c r="AD3064" s="181" t="str">
        <f>IF(B3064="NET","",IF(B3064="","",IFERROR(VLOOKUP(AC3064,EAN!$A:$B,2,FALSE),"MANGLER - MÅ OPPDATERE EAN-FANEN")))</f>
        <v>MANGLER - MÅ OPPDATERE EAN-FANEN</v>
      </c>
      <c r="AE3064" s="180">
        <f t="shared" si="157"/>
        <v>0</v>
      </c>
      <c r="AF3064" s="180">
        <f t="shared" si="158"/>
        <v>0</v>
      </c>
    </row>
    <row r="3065" spans="1:32" x14ac:dyDescent="0.2">
      <c r="A3065">
        <v>845104</v>
      </c>
      <c r="B3065" t="s">
        <v>4495</v>
      </c>
      <c r="C3065" t="s">
        <v>4226</v>
      </c>
      <c r="D3065" t="s">
        <v>4379</v>
      </c>
      <c r="E3065" t="s">
        <v>4232</v>
      </c>
      <c r="F3065" t="s">
        <v>87</v>
      </c>
      <c r="G3065" t="s">
        <v>128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C3065" s="180" t="str">
        <f t="shared" si="159"/>
        <v>845104-MFLUO-LXL</v>
      </c>
      <c r="AD3065" s="181" t="str">
        <f>IF(B3065="NET","",IF(B3065="","",IFERROR(VLOOKUP(AC3065,EAN!$A:$B,2,FALSE),"MANGLER - MÅ OPPDATERE EAN-FANEN")))</f>
        <v>MANGLER - MÅ OPPDATERE EAN-FANEN</v>
      </c>
      <c r="AE3065" s="180">
        <f t="shared" si="157"/>
        <v>0</v>
      </c>
      <c r="AF3065" s="180">
        <f t="shared" si="158"/>
        <v>0</v>
      </c>
    </row>
    <row r="3066" spans="1:32" x14ac:dyDescent="0.2">
      <c r="A3066">
        <v>845104</v>
      </c>
      <c r="B3066" t="s">
        <v>4495</v>
      </c>
      <c r="C3066" t="s">
        <v>4226</v>
      </c>
      <c r="D3066" t="s">
        <v>416</v>
      </c>
      <c r="E3066" t="s">
        <v>417</v>
      </c>
      <c r="F3066" t="s">
        <v>85</v>
      </c>
      <c r="G3066" t="s">
        <v>401</v>
      </c>
      <c r="H3066">
        <v>14</v>
      </c>
      <c r="I3066">
        <v>14</v>
      </c>
      <c r="J3066">
        <v>14</v>
      </c>
      <c r="K3066">
        <v>14</v>
      </c>
      <c r="L3066">
        <v>14</v>
      </c>
      <c r="M3066">
        <v>14</v>
      </c>
      <c r="N3066">
        <v>14</v>
      </c>
      <c r="O3066">
        <v>14</v>
      </c>
      <c r="P3066">
        <v>14</v>
      </c>
      <c r="Q3066">
        <v>14</v>
      </c>
      <c r="R3066">
        <v>14</v>
      </c>
      <c r="S3066">
        <v>14</v>
      </c>
      <c r="T3066">
        <v>14</v>
      </c>
      <c r="U3066">
        <v>14</v>
      </c>
      <c r="V3066">
        <v>14</v>
      </c>
      <c r="W3066">
        <v>14</v>
      </c>
      <c r="X3066">
        <v>14</v>
      </c>
      <c r="Y3066">
        <v>14</v>
      </c>
      <c r="Z3066">
        <v>14</v>
      </c>
      <c r="AA3066">
        <v>14</v>
      </c>
      <c r="AC3066" s="180" t="str">
        <f t="shared" si="159"/>
        <v>845104-MNGRY-SM</v>
      </c>
      <c r="AD3066" s="181">
        <f>IF(B3066="NET","",IF(B3066="","",IFERROR(VLOOKUP(AC3066,EAN!$A:$B,2,FALSE),"MANGLER - MÅ OPPDATERE EAN-FANEN")))</f>
        <v>7048652661210</v>
      </c>
      <c r="AE3066" s="180">
        <f t="shared" si="157"/>
        <v>14</v>
      </c>
      <c r="AF3066" s="180">
        <f t="shared" si="158"/>
        <v>14</v>
      </c>
    </row>
    <row r="3067" spans="1:32" x14ac:dyDescent="0.2">
      <c r="A3067">
        <v>845104</v>
      </c>
      <c r="B3067" t="s">
        <v>4495</v>
      </c>
      <c r="C3067" t="s">
        <v>4226</v>
      </c>
      <c r="D3067" t="s">
        <v>418</v>
      </c>
      <c r="E3067" t="s">
        <v>417</v>
      </c>
      <c r="F3067" t="s">
        <v>86</v>
      </c>
      <c r="G3067" t="s">
        <v>401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C3067" s="180" t="str">
        <f t="shared" si="159"/>
        <v>845104-MNGRY-ML</v>
      </c>
      <c r="AD3067" s="181">
        <f>IF(B3067="NET","",IF(B3067="","",IFERROR(VLOOKUP(AC3067,EAN!$A:$B,2,FALSE),"MANGLER - MÅ OPPDATERE EAN-FANEN")))</f>
        <v>7048652661203</v>
      </c>
      <c r="AE3067" s="180">
        <f t="shared" si="157"/>
        <v>0</v>
      </c>
      <c r="AF3067" s="180">
        <f t="shared" si="158"/>
        <v>0</v>
      </c>
    </row>
    <row r="3068" spans="1:32" x14ac:dyDescent="0.2">
      <c r="A3068">
        <v>845104</v>
      </c>
      <c r="B3068" t="s">
        <v>4495</v>
      </c>
      <c r="C3068" t="s">
        <v>4226</v>
      </c>
      <c r="D3068" t="s">
        <v>419</v>
      </c>
      <c r="E3068" t="s">
        <v>417</v>
      </c>
      <c r="F3068" t="s">
        <v>87</v>
      </c>
      <c r="G3068" t="s">
        <v>401</v>
      </c>
      <c r="H3068">
        <v>4</v>
      </c>
      <c r="I3068">
        <v>4</v>
      </c>
      <c r="J3068">
        <v>4</v>
      </c>
      <c r="K3068">
        <v>4</v>
      </c>
      <c r="L3068">
        <v>4</v>
      </c>
      <c r="M3068">
        <v>4</v>
      </c>
      <c r="N3068">
        <v>4</v>
      </c>
      <c r="O3068">
        <v>4</v>
      </c>
      <c r="P3068">
        <v>4</v>
      </c>
      <c r="Q3068">
        <v>4</v>
      </c>
      <c r="R3068">
        <v>4</v>
      </c>
      <c r="S3068">
        <v>4</v>
      </c>
      <c r="T3068">
        <v>4</v>
      </c>
      <c r="U3068">
        <v>4</v>
      </c>
      <c r="V3068">
        <v>4</v>
      </c>
      <c r="W3068">
        <v>4</v>
      </c>
      <c r="X3068">
        <v>4</v>
      </c>
      <c r="Y3068">
        <v>4</v>
      </c>
      <c r="Z3068">
        <v>4</v>
      </c>
      <c r="AA3068">
        <v>4</v>
      </c>
      <c r="AC3068" s="180" t="str">
        <f t="shared" si="159"/>
        <v>845104-MNGRY-LXL</v>
      </c>
      <c r="AD3068" s="181">
        <f>IF(B3068="NET","",IF(B3068="","",IFERROR(VLOOKUP(AC3068,EAN!$A:$B,2,FALSE),"MANGLER - MÅ OPPDATERE EAN-FANEN")))</f>
        <v>7048652661197</v>
      </c>
      <c r="AE3068" s="180">
        <f t="shared" si="157"/>
        <v>4</v>
      </c>
      <c r="AF3068" s="180">
        <f t="shared" si="158"/>
        <v>4</v>
      </c>
    </row>
    <row r="3069" spans="1:32" x14ac:dyDescent="0.2">
      <c r="A3069">
        <v>845104</v>
      </c>
      <c r="B3069" t="s">
        <v>4495</v>
      </c>
      <c r="C3069" t="s">
        <v>4226</v>
      </c>
      <c r="D3069" t="s">
        <v>229</v>
      </c>
      <c r="E3069" t="s">
        <v>208</v>
      </c>
      <c r="F3069" t="s">
        <v>85</v>
      </c>
      <c r="G3069" t="s">
        <v>401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C3069" s="180" t="str">
        <f t="shared" si="159"/>
        <v>845104-MSBMC-SM</v>
      </c>
      <c r="AD3069" s="181">
        <f>IF(B3069="NET","",IF(B3069="","",IFERROR(VLOOKUP(AC3069,EAN!$A:$B,2,FALSE),"MANGLER - MÅ OPPDATERE EAN-FANEN")))</f>
        <v>7048652540461</v>
      </c>
      <c r="AE3069" s="180">
        <f t="shared" si="157"/>
        <v>0</v>
      </c>
      <c r="AF3069" s="180">
        <f t="shared" si="158"/>
        <v>0</v>
      </c>
    </row>
    <row r="3070" spans="1:32" x14ac:dyDescent="0.2">
      <c r="A3070">
        <v>845104</v>
      </c>
      <c r="B3070" t="s">
        <v>4495</v>
      </c>
      <c r="C3070" t="s">
        <v>4226</v>
      </c>
      <c r="D3070" t="s">
        <v>230</v>
      </c>
      <c r="E3070" t="s">
        <v>208</v>
      </c>
      <c r="F3070" t="s">
        <v>86</v>
      </c>
      <c r="G3070" t="s">
        <v>401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C3070" s="180" t="str">
        <f t="shared" si="159"/>
        <v>845104-MSBMC-ML</v>
      </c>
      <c r="AD3070" s="181">
        <f>IF(B3070="NET","",IF(B3070="","",IFERROR(VLOOKUP(AC3070,EAN!$A:$B,2,FALSE),"MANGLER - MÅ OPPDATERE EAN-FANEN")))</f>
        <v>7048652540454</v>
      </c>
      <c r="AE3070" s="180">
        <f t="shared" si="157"/>
        <v>0</v>
      </c>
      <c r="AF3070" s="180">
        <f t="shared" si="158"/>
        <v>0</v>
      </c>
    </row>
    <row r="3071" spans="1:32" x14ac:dyDescent="0.2">
      <c r="A3071">
        <v>845104</v>
      </c>
      <c r="B3071" t="s">
        <v>4495</v>
      </c>
      <c r="C3071" t="s">
        <v>4226</v>
      </c>
      <c r="D3071" t="s">
        <v>231</v>
      </c>
      <c r="E3071" t="s">
        <v>208</v>
      </c>
      <c r="F3071" t="s">
        <v>87</v>
      </c>
      <c r="G3071" t="s">
        <v>401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C3071" s="180" t="str">
        <f t="shared" si="159"/>
        <v>845104-MSBMC-LXL</v>
      </c>
      <c r="AD3071" s="181">
        <f>IF(B3071="NET","",IF(B3071="","",IFERROR(VLOOKUP(AC3071,EAN!$A:$B,2,FALSE),"MANGLER - MÅ OPPDATERE EAN-FANEN")))</f>
        <v>7048652540447</v>
      </c>
      <c r="AE3071" s="180">
        <f t="shared" si="157"/>
        <v>0</v>
      </c>
      <c r="AF3071" s="180">
        <f t="shared" si="158"/>
        <v>0</v>
      </c>
    </row>
    <row r="3072" spans="1:32" x14ac:dyDescent="0.2">
      <c r="A3072">
        <v>845104</v>
      </c>
      <c r="B3072" t="s">
        <v>4495</v>
      </c>
      <c r="C3072" t="s">
        <v>4226</v>
      </c>
      <c r="D3072" t="s">
        <v>831</v>
      </c>
      <c r="E3072" t="s">
        <v>544</v>
      </c>
      <c r="F3072" t="s">
        <v>85</v>
      </c>
      <c r="G3072" t="s">
        <v>401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C3072" s="180" t="str">
        <f t="shared" si="159"/>
        <v>845104-MSGMC-SM</v>
      </c>
      <c r="AD3072" s="181">
        <f>IF(B3072="NET","",IF(B3072="","",IFERROR(VLOOKUP(AC3072,EAN!$A:$B,2,FALSE),"MANGLER - MÅ OPPDATERE EAN-FANEN")))</f>
        <v>7048652540492</v>
      </c>
      <c r="AE3072" s="180">
        <f t="shared" si="157"/>
        <v>0</v>
      </c>
      <c r="AF3072" s="180">
        <f t="shared" si="158"/>
        <v>0</v>
      </c>
    </row>
    <row r="3073" spans="1:32" x14ac:dyDescent="0.2">
      <c r="A3073">
        <v>845104</v>
      </c>
      <c r="B3073" t="s">
        <v>4495</v>
      </c>
      <c r="C3073" t="s">
        <v>4226</v>
      </c>
      <c r="D3073" t="s">
        <v>832</v>
      </c>
      <c r="E3073" t="s">
        <v>544</v>
      </c>
      <c r="F3073" t="s">
        <v>86</v>
      </c>
      <c r="G3073" t="s">
        <v>401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C3073" s="180" t="str">
        <f t="shared" si="159"/>
        <v>845104-MSGMC-ML</v>
      </c>
      <c r="AD3073" s="181">
        <f>IF(B3073="NET","",IF(B3073="","",IFERROR(VLOOKUP(AC3073,EAN!$A:$B,2,FALSE),"MANGLER - MÅ OPPDATERE EAN-FANEN")))</f>
        <v>7048652540485</v>
      </c>
      <c r="AE3073" s="180">
        <f t="shared" si="157"/>
        <v>0</v>
      </c>
      <c r="AF3073" s="180">
        <f t="shared" si="158"/>
        <v>0</v>
      </c>
    </row>
    <row r="3074" spans="1:32" x14ac:dyDescent="0.2">
      <c r="A3074">
        <v>845104</v>
      </c>
      <c r="B3074" t="s">
        <v>4495</v>
      </c>
      <c r="C3074" t="s">
        <v>4226</v>
      </c>
      <c r="D3074" t="s">
        <v>833</v>
      </c>
      <c r="E3074" t="s">
        <v>544</v>
      </c>
      <c r="F3074" t="s">
        <v>87</v>
      </c>
      <c r="G3074" t="s">
        <v>401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C3074" s="180" t="str">
        <f t="shared" si="159"/>
        <v>845104-MSGMC-LXL</v>
      </c>
      <c r="AD3074" s="181">
        <f>IF(B3074="NET","",IF(B3074="","",IFERROR(VLOOKUP(AC3074,EAN!$A:$B,2,FALSE),"MANGLER - MÅ OPPDATERE EAN-FANEN")))</f>
        <v>7048652540478</v>
      </c>
      <c r="AE3074" s="180">
        <f t="shared" si="157"/>
        <v>0</v>
      </c>
      <c r="AF3074" s="180">
        <f t="shared" si="158"/>
        <v>0</v>
      </c>
    </row>
    <row r="3075" spans="1:32" x14ac:dyDescent="0.2">
      <c r="A3075">
        <v>845104</v>
      </c>
      <c r="B3075" t="s">
        <v>4495</v>
      </c>
      <c r="C3075" t="s">
        <v>4226</v>
      </c>
      <c r="D3075" t="s">
        <v>176</v>
      </c>
      <c r="E3075" t="s">
        <v>91</v>
      </c>
      <c r="F3075" t="s">
        <v>85</v>
      </c>
      <c r="G3075" t="s">
        <v>128</v>
      </c>
      <c r="H3075">
        <v>1</v>
      </c>
      <c r="I3075">
        <v>1</v>
      </c>
      <c r="J3075">
        <v>1</v>
      </c>
      <c r="K3075">
        <v>1</v>
      </c>
      <c r="L3075">
        <v>1</v>
      </c>
      <c r="M3075">
        <v>1</v>
      </c>
      <c r="N3075">
        <v>1</v>
      </c>
      <c r="O3075">
        <v>1</v>
      </c>
      <c r="P3075">
        <v>1</v>
      </c>
      <c r="Q3075">
        <v>1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C3075" s="180" t="str">
        <f t="shared" si="159"/>
        <v>845104-MWHTE-SM</v>
      </c>
      <c r="AD3075" s="181">
        <f>IF(B3075="NET","",IF(B3075="","",IFERROR(VLOOKUP(AC3075,EAN!$A:$B,2,FALSE),"MANGLER - MÅ OPPDATERE EAN-FANEN")))</f>
        <v>7048652540522</v>
      </c>
      <c r="AE3075" s="180">
        <f t="shared" si="157"/>
        <v>1</v>
      </c>
      <c r="AF3075" s="180">
        <f t="shared" si="158"/>
        <v>1</v>
      </c>
    </row>
    <row r="3076" spans="1:32" x14ac:dyDescent="0.2">
      <c r="A3076">
        <v>845104</v>
      </c>
      <c r="B3076" t="s">
        <v>4495</v>
      </c>
      <c r="C3076" t="s">
        <v>4226</v>
      </c>
      <c r="D3076" t="s">
        <v>177</v>
      </c>
      <c r="E3076" t="s">
        <v>91</v>
      </c>
      <c r="F3076" t="s">
        <v>86</v>
      </c>
      <c r="G3076" t="s">
        <v>128</v>
      </c>
      <c r="H3076">
        <v>5</v>
      </c>
      <c r="I3076">
        <v>5</v>
      </c>
      <c r="J3076">
        <v>5</v>
      </c>
      <c r="K3076">
        <v>5</v>
      </c>
      <c r="L3076">
        <v>5</v>
      </c>
      <c r="M3076">
        <v>5</v>
      </c>
      <c r="N3076">
        <v>5</v>
      </c>
      <c r="O3076">
        <v>5</v>
      </c>
      <c r="P3076">
        <v>5</v>
      </c>
      <c r="Q3076">
        <v>5</v>
      </c>
      <c r="R3076">
        <v>5</v>
      </c>
      <c r="S3076">
        <v>5</v>
      </c>
      <c r="T3076">
        <v>5</v>
      </c>
      <c r="U3076">
        <v>5</v>
      </c>
      <c r="V3076">
        <v>5</v>
      </c>
      <c r="W3076">
        <v>5</v>
      </c>
      <c r="X3076">
        <v>5</v>
      </c>
      <c r="Y3076">
        <v>5</v>
      </c>
      <c r="Z3076">
        <v>5</v>
      </c>
      <c r="AA3076">
        <v>5</v>
      </c>
      <c r="AC3076" s="180" t="str">
        <f t="shared" si="159"/>
        <v>845104-MWHTE-ML</v>
      </c>
      <c r="AD3076" s="181">
        <f>IF(B3076="NET","",IF(B3076="","",IFERROR(VLOOKUP(AC3076,EAN!$A:$B,2,FALSE),"MANGLER - MÅ OPPDATERE EAN-FANEN")))</f>
        <v>7048652540515</v>
      </c>
      <c r="AE3076" s="180">
        <f t="shared" si="157"/>
        <v>5</v>
      </c>
      <c r="AF3076" s="180">
        <f t="shared" si="158"/>
        <v>5</v>
      </c>
    </row>
    <row r="3077" spans="1:32" x14ac:dyDescent="0.2">
      <c r="A3077">
        <v>845104</v>
      </c>
      <c r="B3077" t="s">
        <v>4495</v>
      </c>
      <c r="C3077" t="s">
        <v>4226</v>
      </c>
      <c r="D3077" t="s">
        <v>178</v>
      </c>
      <c r="E3077" t="s">
        <v>91</v>
      </c>
      <c r="F3077" t="s">
        <v>87</v>
      </c>
      <c r="G3077" t="s">
        <v>128</v>
      </c>
      <c r="H3077">
        <v>26</v>
      </c>
      <c r="I3077">
        <v>26</v>
      </c>
      <c r="J3077">
        <v>26</v>
      </c>
      <c r="K3077">
        <v>26</v>
      </c>
      <c r="L3077">
        <v>26</v>
      </c>
      <c r="M3077">
        <v>26</v>
      </c>
      <c r="N3077">
        <v>26</v>
      </c>
      <c r="O3077">
        <v>26</v>
      </c>
      <c r="P3077">
        <v>26</v>
      </c>
      <c r="Q3077">
        <v>26</v>
      </c>
      <c r="R3077">
        <v>26</v>
      </c>
      <c r="S3077">
        <v>26</v>
      </c>
      <c r="T3077">
        <v>26</v>
      </c>
      <c r="U3077">
        <v>26</v>
      </c>
      <c r="V3077">
        <v>26</v>
      </c>
      <c r="W3077">
        <v>26</v>
      </c>
      <c r="X3077">
        <v>26</v>
      </c>
      <c r="Y3077">
        <v>26</v>
      </c>
      <c r="Z3077">
        <v>26</v>
      </c>
      <c r="AA3077">
        <v>26</v>
      </c>
      <c r="AC3077" s="180" t="str">
        <f t="shared" si="159"/>
        <v>845104-MWHTE-LXL</v>
      </c>
      <c r="AD3077" s="181">
        <f>IF(B3077="NET","",IF(B3077="","",IFERROR(VLOOKUP(AC3077,EAN!$A:$B,2,FALSE),"MANGLER - MÅ OPPDATERE EAN-FANEN")))</f>
        <v>7048652540508</v>
      </c>
      <c r="AE3077" s="180">
        <f t="shared" si="157"/>
        <v>26</v>
      </c>
      <c r="AF3077" s="180">
        <f t="shared" si="158"/>
        <v>26</v>
      </c>
    </row>
    <row r="3078" spans="1:32" x14ac:dyDescent="0.2">
      <c r="A3078">
        <v>845104</v>
      </c>
      <c r="B3078" t="s">
        <v>4495</v>
      </c>
      <c r="C3078" t="s">
        <v>4226</v>
      </c>
      <c r="D3078" t="s">
        <v>4380</v>
      </c>
      <c r="E3078" t="s">
        <v>4381</v>
      </c>
      <c r="F3078" t="s">
        <v>85</v>
      </c>
      <c r="G3078" t="s">
        <v>128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C3078" s="180" t="str">
        <f t="shared" si="159"/>
        <v>845104-SGRBO-SM</v>
      </c>
      <c r="AD3078" s="181" t="str">
        <f>IF(B3078="NET","",IF(B3078="","",IFERROR(VLOOKUP(AC3078,EAN!$A:$B,2,FALSE),"MANGLER - MÅ OPPDATERE EAN-FANEN")))</f>
        <v>MANGLER - MÅ OPPDATERE EAN-FANEN</v>
      </c>
      <c r="AE3078" s="180">
        <f t="shared" ref="AE3078:AE3141" si="160">H3078</f>
        <v>0</v>
      </c>
      <c r="AF3078" s="180">
        <f t="shared" ref="AF3078:AF3141" si="161">AA3078</f>
        <v>0</v>
      </c>
    </row>
    <row r="3079" spans="1:32" x14ac:dyDescent="0.2">
      <c r="A3079">
        <v>845104</v>
      </c>
      <c r="B3079" t="s">
        <v>4495</v>
      </c>
      <c r="C3079" t="s">
        <v>4226</v>
      </c>
      <c r="D3079" t="s">
        <v>4382</v>
      </c>
      <c r="E3079" t="s">
        <v>4381</v>
      </c>
      <c r="F3079" t="s">
        <v>86</v>
      </c>
      <c r="G3079" t="s">
        <v>128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C3079" s="180" t="str">
        <f t="shared" si="159"/>
        <v>845104-SGRBO-ML</v>
      </c>
      <c r="AD3079" s="181" t="str">
        <f>IF(B3079="NET","",IF(B3079="","",IFERROR(VLOOKUP(AC3079,EAN!$A:$B,2,FALSE),"MANGLER - MÅ OPPDATERE EAN-FANEN")))</f>
        <v>MANGLER - MÅ OPPDATERE EAN-FANEN</v>
      </c>
      <c r="AE3079" s="180">
        <f t="shared" si="160"/>
        <v>0</v>
      </c>
      <c r="AF3079" s="180">
        <f t="shared" si="161"/>
        <v>0</v>
      </c>
    </row>
    <row r="3080" spans="1:32" x14ac:dyDescent="0.2">
      <c r="A3080">
        <v>845104</v>
      </c>
      <c r="B3080" t="s">
        <v>4495</v>
      </c>
      <c r="C3080" t="s">
        <v>4226</v>
      </c>
      <c r="D3080" t="s">
        <v>4383</v>
      </c>
      <c r="E3080" t="s">
        <v>4381</v>
      </c>
      <c r="F3080" t="s">
        <v>87</v>
      </c>
      <c r="G3080" t="s">
        <v>128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C3080" s="180" t="str">
        <f t="shared" si="159"/>
        <v>845104-SGRBO-LXL</v>
      </c>
      <c r="AD3080" s="181" t="str">
        <f>IF(B3080="NET","",IF(B3080="","",IFERROR(VLOOKUP(AC3080,EAN!$A:$B,2,FALSE),"MANGLER - MÅ OPPDATERE EAN-FANEN")))</f>
        <v>MANGLER - MÅ OPPDATERE EAN-FANEN</v>
      </c>
      <c r="AE3080" s="180">
        <f t="shared" si="160"/>
        <v>0</v>
      </c>
      <c r="AF3080" s="180">
        <f t="shared" si="161"/>
        <v>0</v>
      </c>
    </row>
    <row r="3081" spans="1:32" x14ac:dyDescent="0.2">
      <c r="A3081">
        <v>845104</v>
      </c>
      <c r="B3081" t="s">
        <v>4495</v>
      </c>
      <c r="C3081" t="s">
        <v>4226</v>
      </c>
      <c r="D3081" t="s">
        <v>179</v>
      </c>
      <c r="E3081" t="s">
        <v>103</v>
      </c>
      <c r="F3081" t="s">
        <v>85</v>
      </c>
      <c r="G3081" t="s">
        <v>401</v>
      </c>
      <c r="H3081">
        <v>32</v>
      </c>
      <c r="I3081">
        <v>32</v>
      </c>
      <c r="J3081">
        <v>32</v>
      </c>
      <c r="K3081">
        <v>32</v>
      </c>
      <c r="L3081">
        <v>32</v>
      </c>
      <c r="M3081">
        <v>32</v>
      </c>
      <c r="N3081">
        <v>32</v>
      </c>
      <c r="O3081">
        <v>32</v>
      </c>
      <c r="P3081">
        <v>32</v>
      </c>
      <c r="Q3081">
        <v>32</v>
      </c>
      <c r="R3081">
        <v>32</v>
      </c>
      <c r="S3081">
        <v>32</v>
      </c>
      <c r="T3081">
        <v>32</v>
      </c>
      <c r="U3081">
        <v>32</v>
      </c>
      <c r="V3081">
        <v>32</v>
      </c>
      <c r="W3081">
        <v>32</v>
      </c>
      <c r="X3081">
        <v>32</v>
      </c>
      <c r="Y3081">
        <v>32</v>
      </c>
      <c r="Z3081">
        <v>32</v>
      </c>
      <c r="AA3081">
        <v>32</v>
      </c>
      <c r="AC3081" s="180" t="str">
        <f t="shared" si="159"/>
        <v>845104-SGRME-SM</v>
      </c>
      <c r="AD3081" s="181">
        <f>IF(B3081="NET","",IF(B3081="","",IFERROR(VLOOKUP(AC3081,EAN!$A:$B,2,FALSE),"MANGLER - MÅ OPPDATERE EAN-FANEN")))</f>
        <v>7048652661241</v>
      </c>
      <c r="AE3081" s="180">
        <f t="shared" si="160"/>
        <v>32</v>
      </c>
      <c r="AF3081" s="180">
        <f t="shared" si="161"/>
        <v>32</v>
      </c>
    </row>
    <row r="3082" spans="1:32" x14ac:dyDescent="0.2">
      <c r="A3082">
        <v>845104</v>
      </c>
      <c r="B3082" t="s">
        <v>4495</v>
      </c>
      <c r="C3082" t="s">
        <v>4226</v>
      </c>
      <c r="D3082" t="s">
        <v>180</v>
      </c>
      <c r="E3082" t="s">
        <v>103</v>
      </c>
      <c r="F3082" t="s">
        <v>86</v>
      </c>
      <c r="G3082" t="s">
        <v>401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C3082" s="180" t="str">
        <f t="shared" si="159"/>
        <v>845104-SGRME-ML</v>
      </c>
      <c r="AD3082" s="181">
        <f>IF(B3082="NET","",IF(B3082="","",IFERROR(VLOOKUP(AC3082,EAN!$A:$B,2,FALSE),"MANGLER - MÅ OPPDATERE EAN-FANEN")))</f>
        <v>7048652661234</v>
      </c>
      <c r="AE3082" s="180">
        <f t="shared" si="160"/>
        <v>0</v>
      </c>
      <c r="AF3082" s="180">
        <f t="shared" si="161"/>
        <v>0</v>
      </c>
    </row>
    <row r="3083" spans="1:32" x14ac:dyDescent="0.2">
      <c r="A3083">
        <v>845104</v>
      </c>
      <c r="B3083" t="s">
        <v>4495</v>
      </c>
      <c r="C3083" t="s">
        <v>4226</v>
      </c>
      <c r="D3083" t="s">
        <v>420</v>
      </c>
      <c r="E3083" t="s">
        <v>103</v>
      </c>
      <c r="F3083" t="s">
        <v>87</v>
      </c>
      <c r="G3083" t="s">
        <v>401</v>
      </c>
      <c r="H3083">
        <v>3</v>
      </c>
      <c r="I3083">
        <v>3</v>
      </c>
      <c r="J3083">
        <v>3</v>
      </c>
      <c r="K3083">
        <v>3</v>
      </c>
      <c r="L3083">
        <v>3</v>
      </c>
      <c r="M3083">
        <v>3</v>
      </c>
      <c r="N3083">
        <v>3</v>
      </c>
      <c r="O3083">
        <v>3</v>
      </c>
      <c r="P3083">
        <v>3</v>
      </c>
      <c r="Q3083">
        <v>3</v>
      </c>
      <c r="R3083">
        <v>3</v>
      </c>
      <c r="S3083">
        <v>3</v>
      </c>
      <c r="T3083">
        <v>3</v>
      </c>
      <c r="U3083">
        <v>3</v>
      </c>
      <c r="V3083">
        <v>3</v>
      </c>
      <c r="W3083">
        <v>3</v>
      </c>
      <c r="X3083">
        <v>3</v>
      </c>
      <c r="Y3083">
        <v>3</v>
      </c>
      <c r="Z3083">
        <v>3</v>
      </c>
      <c r="AA3083">
        <v>3</v>
      </c>
      <c r="AC3083" s="180" t="str">
        <f t="shared" si="159"/>
        <v>845104-SGRME-LXL</v>
      </c>
      <c r="AD3083" s="181">
        <f>IF(B3083="NET","",IF(B3083="","",IFERROR(VLOOKUP(AC3083,EAN!$A:$B,2,FALSE),"MANGLER - MÅ OPPDATERE EAN-FANEN")))</f>
        <v>7048652661227</v>
      </c>
      <c r="AE3083" s="180">
        <f t="shared" si="160"/>
        <v>3</v>
      </c>
      <c r="AF3083" s="180">
        <f t="shared" si="161"/>
        <v>3</v>
      </c>
    </row>
    <row r="3084" spans="1:32" x14ac:dyDescent="0.2">
      <c r="A3084" s="155">
        <v>845105</v>
      </c>
      <c r="B3084" t="s">
        <v>292</v>
      </c>
      <c r="H3084" s="155">
        <v>202137</v>
      </c>
      <c r="I3084" s="155">
        <v>202137</v>
      </c>
      <c r="J3084" s="155">
        <v>202137</v>
      </c>
      <c r="K3084" s="155">
        <v>202137</v>
      </c>
      <c r="L3084" s="155">
        <v>202137</v>
      </c>
      <c r="M3084" s="155">
        <v>202137</v>
      </c>
      <c r="N3084" s="155">
        <v>202137</v>
      </c>
      <c r="O3084" s="155">
        <v>202137</v>
      </c>
      <c r="P3084" s="155">
        <v>202137</v>
      </c>
      <c r="Q3084" s="155">
        <v>202137</v>
      </c>
      <c r="R3084" s="155">
        <v>202137</v>
      </c>
      <c r="S3084" s="155">
        <v>202137</v>
      </c>
      <c r="T3084" s="155">
        <v>202137</v>
      </c>
      <c r="U3084" s="155">
        <v>202137</v>
      </c>
      <c r="V3084" s="155">
        <v>202137</v>
      </c>
      <c r="W3084" s="155">
        <v>202137</v>
      </c>
      <c r="X3084" s="155">
        <v>202137</v>
      </c>
      <c r="Y3084" s="155">
        <v>202137</v>
      </c>
      <c r="Z3084" s="155">
        <v>202137</v>
      </c>
      <c r="AA3084" s="155">
        <v>202137</v>
      </c>
      <c r="AC3084" s="180" t="str">
        <f t="shared" si="159"/>
        <v>845105-</v>
      </c>
      <c r="AD3084" s="181" t="str">
        <f>IF(B3084="NET","",IF(B3084="","",IFERROR(VLOOKUP(AC3084,EAN!$A:$B,2,FALSE),"MANGLER - MÅ OPPDATERE EAN-FANEN")))</f>
        <v/>
      </c>
      <c r="AE3084" s="180">
        <f t="shared" si="160"/>
        <v>202137</v>
      </c>
      <c r="AF3084" s="180">
        <f t="shared" si="161"/>
        <v>202137</v>
      </c>
    </row>
    <row r="3085" spans="1:32" x14ac:dyDescent="0.2">
      <c r="A3085">
        <v>845105</v>
      </c>
      <c r="B3085" t="s">
        <v>951</v>
      </c>
      <c r="C3085" t="s">
        <v>4226</v>
      </c>
      <c r="D3085" t="s">
        <v>4384</v>
      </c>
      <c r="E3085" t="s">
        <v>2650</v>
      </c>
      <c r="F3085" t="s">
        <v>953</v>
      </c>
      <c r="G3085" t="s">
        <v>128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C3085" s="180" t="str">
        <f t="shared" si="159"/>
        <v>845105-BGRG-53/61</v>
      </c>
      <c r="AD3085" s="181" t="str">
        <f>IF(B3085="NET","",IF(B3085="","",IFERROR(VLOOKUP(AC3085,EAN!$A:$B,2,FALSE),"MANGLER - MÅ OPPDATERE EAN-FANEN")))</f>
        <v>MANGLER - MÅ OPPDATERE EAN-FANEN</v>
      </c>
      <c r="AE3085" s="180">
        <f t="shared" si="160"/>
        <v>0</v>
      </c>
      <c r="AF3085" s="180">
        <f t="shared" si="161"/>
        <v>0</v>
      </c>
    </row>
    <row r="3086" spans="1:32" x14ac:dyDescent="0.2">
      <c r="A3086">
        <v>845105</v>
      </c>
      <c r="B3086" t="s">
        <v>951</v>
      </c>
      <c r="C3086" t="s">
        <v>4226</v>
      </c>
      <c r="D3086" t="s">
        <v>4385</v>
      </c>
      <c r="E3086" t="s">
        <v>4235</v>
      </c>
      <c r="F3086" t="s">
        <v>953</v>
      </c>
      <c r="G3086" t="s">
        <v>128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C3086" s="180" t="str">
        <f t="shared" si="159"/>
        <v>845105-BRWT-53/61</v>
      </c>
      <c r="AD3086" s="181" t="str">
        <f>IF(B3086="NET","",IF(B3086="","",IFERROR(VLOOKUP(AC3086,EAN!$A:$B,2,FALSE),"MANGLER - MÅ OPPDATERE EAN-FANEN")))</f>
        <v>MANGLER - MÅ OPPDATERE EAN-FANEN</v>
      </c>
      <c r="AE3086" s="180">
        <f t="shared" si="160"/>
        <v>0</v>
      </c>
      <c r="AF3086" s="180">
        <f t="shared" si="161"/>
        <v>0</v>
      </c>
    </row>
    <row r="3087" spans="1:32" x14ac:dyDescent="0.2">
      <c r="A3087">
        <v>845105</v>
      </c>
      <c r="B3087" t="s">
        <v>951</v>
      </c>
      <c r="C3087" t="s">
        <v>4226</v>
      </c>
      <c r="D3087" t="s">
        <v>4386</v>
      </c>
      <c r="E3087" t="s">
        <v>4240</v>
      </c>
      <c r="F3087" t="s">
        <v>953</v>
      </c>
      <c r="G3087" t="s">
        <v>128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C3087" s="180" t="str">
        <f t="shared" si="159"/>
        <v>845105-BUOR-53/61</v>
      </c>
      <c r="AD3087" s="181" t="str">
        <f>IF(B3087="NET","",IF(B3087="","",IFERROR(VLOOKUP(AC3087,EAN!$A:$B,2,FALSE),"MANGLER - MÅ OPPDATERE EAN-FANEN")))</f>
        <v>MANGLER - MÅ OPPDATERE EAN-FANEN</v>
      </c>
      <c r="AE3087" s="180">
        <f t="shared" si="160"/>
        <v>0</v>
      </c>
      <c r="AF3087" s="180">
        <f t="shared" si="161"/>
        <v>0</v>
      </c>
    </row>
    <row r="3088" spans="1:32" x14ac:dyDescent="0.2">
      <c r="A3088">
        <v>845105</v>
      </c>
      <c r="B3088" t="s">
        <v>951</v>
      </c>
      <c r="C3088" t="s">
        <v>4226</v>
      </c>
      <c r="D3088" t="s">
        <v>4387</v>
      </c>
      <c r="E3088" t="s">
        <v>4228</v>
      </c>
      <c r="F3088" t="s">
        <v>953</v>
      </c>
      <c r="G3088" t="s">
        <v>128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C3088" s="180" t="str">
        <f t="shared" si="159"/>
        <v>845105-DPMC-53/61</v>
      </c>
      <c r="AD3088" s="181" t="str">
        <f>IF(B3088="NET","",IF(B3088="","",IFERROR(VLOOKUP(AC3088,EAN!$A:$B,2,FALSE),"MANGLER - MÅ OPPDATERE EAN-FANEN")))</f>
        <v>MANGLER - MÅ OPPDATERE EAN-FANEN</v>
      </c>
      <c r="AE3088" s="180">
        <f t="shared" si="160"/>
        <v>0</v>
      </c>
      <c r="AF3088" s="180">
        <f t="shared" si="161"/>
        <v>0</v>
      </c>
    </row>
    <row r="3089" spans="1:32" x14ac:dyDescent="0.2">
      <c r="A3089">
        <v>845105</v>
      </c>
      <c r="B3089" t="s">
        <v>951</v>
      </c>
      <c r="C3089" t="s">
        <v>4226</v>
      </c>
      <c r="D3089" t="s">
        <v>952</v>
      </c>
      <c r="E3089" t="s">
        <v>422</v>
      </c>
      <c r="F3089" t="s">
        <v>953</v>
      </c>
      <c r="G3089" t="s">
        <v>401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C3089" s="180" t="str">
        <f t="shared" si="159"/>
        <v>845105-MAQM-53/61</v>
      </c>
      <c r="AD3089" s="181">
        <f>IF(B3089="NET","",IF(B3089="","",IFERROR(VLOOKUP(AC3089,EAN!$A:$B,2,FALSE),"MANGLER - MÅ OPPDATERE EAN-FANEN")))</f>
        <v>7048652661722</v>
      </c>
      <c r="AE3089" s="180">
        <f t="shared" si="160"/>
        <v>0</v>
      </c>
      <c r="AF3089" s="180">
        <f t="shared" si="161"/>
        <v>0</v>
      </c>
    </row>
    <row r="3090" spans="1:32" x14ac:dyDescent="0.2">
      <c r="A3090">
        <v>845105</v>
      </c>
      <c r="B3090" t="s">
        <v>951</v>
      </c>
      <c r="C3090" t="s">
        <v>4226</v>
      </c>
      <c r="D3090" t="s">
        <v>954</v>
      </c>
      <c r="E3090" t="s">
        <v>89</v>
      </c>
      <c r="F3090" t="s">
        <v>953</v>
      </c>
      <c r="G3090" t="s">
        <v>128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C3090" s="180" t="str">
        <f t="shared" si="159"/>
        <v>845105-MBLK-53/61</v>
      </c>
      <c r="AD3090" s="181">
        <f>IF(B3090="NET","",IF(B3090="","",IFERROR(VLOOKUP(AC3090,EAN!$A:$B,2,FALSE),"MANGLER - MÅ OPPDATERE EAN-FANEN")))</f>
        <v>7048652540935</v>
      </c>
      <c r="AE3090" s="180">
        <f t="shared" si="160"/>
        <v>0</v>
      </c>
      <c r="AF3090" s="180">
        <f t="shared" si="161"/>
        <v>0</v>
      </c>
    </row>
    <row r="3091" spans="1:32" x14ac:dyDescent="0.2">
      <c r="A3091">
        <v>845105</v>
      </c>
      <c r="B3091" t="s">
        <v>951</v>
      </c>
      <c r="C3091" t="s">
        <v>4226</v>
      </c>
      <c r="D3091" t="s">
        <v>958</v>
      </c>
      <c r="E3091" t="s">
        <v>91</v>
      </c>
      <c r="F3091" t="s">
        <v>953</v>
      </c>
      <c r="G3091" t="s">
        <v>128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C3091" s="180" t="str">
        <f t="shared" si="159"/>
        <v>845105-MWHT-53/61</v>
      </c>
      <c r="AD3091" s="181">
        <f>IF(B3091="NET","",IF(B3091="","",IFERROR(VLOOKUP(AC3091,EAN!$A:$B,2,FALSE),"MANGLER - MÅ OPPDATERE EAN-FANEN")))</f>
        <v>7048652540973</v>
      </c>
      <c r="AE3091" s="180">
        <f t="shared" si="160"/>
        <v>0</v>
      </c>
      <c r="AF3091" s="180">
        <f t="shared" si="161"/>
        <v>0</v>
      </c>
    </row>
    <row r="3092" spans="1:32" x14ac:dyDescent="0.2">
      <c r="A3092">
        <v>845105</v>
      </c>
      <c r="B3092" t="s">
        <v>951</v>
      </c>
      <c r="C3092" t="s">
        <v>4226</v>
      </c>
      <c r="D3092" t="s">
        <v>959</v>
      </c>
      <c r="E3092" t="s">
        <v>103</v>
      </c>
      <c r="F3092" t="s">
        <v>953</v>
      </c>
      <c r="G3092" t="s">
        <v>128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C3092" s="180" t="str">
        <f t="shared" si="159"/>
        <v>845105-SGRM-53/61</v>
      </c>
      <c r="AD3092" s="181">
        <f>IF(B3092="NET","",IF(B3092="","",IFERROR(VLOOKUP(AC3092,EAN!$A:$B,2,FALSE),"MANGLER - MÅ OPPDATERE EAN-FANEN")))</f>
        <v>7048652661739</v>
      </c>
      <c r="AE3092" s="180">
        <f t="shared" si="160"/>
        <v>0</v>
      </c>
      <c r="AF3092" s="180">
        <f t="shared" si="161"/>
        <v>0</v>
      </c>
    </row>
    <row r="3093" spans="1:32" x14ac:dyDescent="0.2">
      <c r="A3093" s="155">
        <v>845106</v>
      </c>
      <c r="B3093" t="s">
        <v>292</v>
      </c>
      <c r="H3093" s="155">
        <v>202137</v>
      </c>
      <c r="I3093" s="155">
        <v>202137</v>
      </c>
      <c r="J3093" s="155">
        <v>202137</v>
      </c>
      <c r="K3093" s="155">
        <v>202137</v>
      </c>
      <c r="L3093" s="155">
        <v>202137</v>
      </c>
      <c r="M3093" s="155">
        <v>202137</v>
      </c>
      <c r="N3093" s="155">
        <v>202137</v>
      </c>
      <c r="O3093" s="155">
        <v>202137</v>
      </c>
      <c r="P3093" s="155">
        <v>202137</v>
      </c>
      <c r="Q3093" s="155">
        <v>202137</v>
      </c>
      <c r="R3093" s="155">
        <v>202137</v>
      </c>
      <c r="S3093" s="155">
        <v>202137</v>
      </c>
      <c r="T3093" s="155">
        <v>202137</v>
      </c>
      <c r="U3093" s="155">
        <v>202137</v>
      </c>
      <c r="V3093" s="155">
        <v>202137</v>
      </c>
      <c r="W3093" s="155">
        <v>202137</v>
      </c>
      <c r="X3093" s="155">
        <v>202137</v>
      </c>
      <c r="Y3093" s="155">
        <v>202137</v>
      </c>
      <c r="Z3093" s="155">
        <v>202137</v>
      </c>
      <c r="AA3093" s="155">
        <v>202137</v>
      </c>
      <c r="AC3093" s="180" t="str">
        <f t="shared" si="159"/>
        <v>845106-</v>
      </c>
      <c r="AD3093" s="181" t="str">
        <f>IF(B3093="NET","",IF(B3093="","",IFERROR(VLOOKUP(AC3093,EAN!$A:$B,2,FALSE),"MANGLER - MÅ OPPDATERE EAN-FANEN")))</f>
        <v/>
      </c>
      <c r="AE3093" s="180">
        <f t="shared" si="160"/>
        <v>202137</v>
      </c>
      <c r="AF3093" s="180">
        <f t="shared" si="161"/>
        <v>202137</v>
      </c>
    </row>
    <row r="3094" spans="1:32" x14ac:dyDescent="0.2">
      <c r="A3094">
        <v>845106</v>
      </c>
      <c r="B3094" t="s">
        <v>4496</v>
      </c>
      <c r="C3094" t="s">
        <v>4226</v>
      </c>
      <c r="D3094" t="s">
        <v>4384</v>
      </c>
      <c r="E3094" t="s">
        <v>2650</v>
      </c>
      <c r="F3094" t="s">
        <v>953</v>
      </c>
      <c r="G3094" t="s">
        <v>128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C3094" s="180" t="str">
        <f t="shared" si="159"/>
        <v>845106-BGRG-53/61</v>
      </c>
      <c r="AD3094" s="181" t="str">
        <f>IF(B3094="NET","",IF(B3094="","",IFERROR(VLOOKUP(AC3094,EAN!$A:$B,2,FALSE),"MANGLER - MÅ OPPDATERE EAN-FANEN")))</f>
        <v>MANGLER - MÅ OPPDATERE EAN-FANEN</v>
      </c>
      <c r="AE3094" s="180">
        <f t="shared" si="160"/>
        <v>0</v>
      </c>
      <c r="AF3094" s="180">
        <f t="shared" si="161"/>
        <v>0</v>
      </c>
    </row>
    <row r="3095" spans="1:32" x14ac:dyDescent="0.2">
      <c r="A3095">
        <v>845106</v>
      </c>
      <c r="B3095" t="s">
        <v>4496</v>
      </c>
      <c r="C3095" t="s">
        <v>4226</v>
      </c>
      <c r="D3095" t="s">
        <v>4385</v>
      </c>
      <c r="E3095" t="s">
        <v>4235</v>
      </c>
      <c r="F3095" t="s">
        <v>953</v>
      </c>
      <c r="G3095" t="s">
        <v>128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C3095" s="180" t="str">
        <f t="shared" si="159"/>
        <v>845106-BRWT-53/61</v>
      </c>
      <c r="AD3095" s="181" t="str">
        <f>IF(B3095="NET","",IF(B3095="","",IFERROR(VLOOKUP(AC3095,EAN!$A:$B,2,FALSE),"MANGLER - MÅ OPPDATERE EAN-FANEN")))</f>
        <v>MANGLER - MÅ OPPDATERE EAN-FANEN</v>
      </c>
      <c r="AE3095" s="180">
        <f t="shared" si="160"/>
        <v>0</v>
      </c>
      <c r="AF3095" s="180">
        <f t="shared" si="161"/>
        <v>0</v>
      </c>
    </row>
    <row r="3096" spans="1:32" x14ac:dyDescent="0.2">
      <c r="A3096">
        <v>845106</v>
      </c>
      <c r="B3096" t="s">
        <v>4496</v>
      </c>
      <c r="C3096" t="s">
        <v>4226</v>
      </c>
      <c r="D3096" t="s">
        <v>4386</v>
      </c>
      <c r="E3096" t="s">
        <v>4240</v>
      </c>
      <c r="F3096" t="s">
        <v>953</v>
      </c>
      <c r="G3096" t="s">
        <v>128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C3096" s="180" t="str">
        <f t="shared" si="159"/>
        <v>845106-BUOR-53/61</v>
      </c>
      <c r="AD3096" s="181" t="str">
        <f>IF(B3096="NET","",IF(B3096="","",IFERROR(VLOOKUP(AC3096,EAN!$A:$B,2,FALSE),"MANGLER - MÅ OPPDATERE EAN-FANEN")))</f>
        <v>MANGLER - MÅ OPPDATERE EAN-FANEN</v>
      </c>
      <c r="AE3096" s="180">
        <f t="shared" si="160"/>
        <v>0</v>
      </c>
      <c r="AF3096" s="180">
        <f t="shared" si="161"/>
        <v>0</v>
      </c>
    </row>
    <row r="3097" spans="1:32" x14ac:dyDescent="0.2">
      <c r="A3097">
        <v>845106</v>
      </c>
      <c r="B3097" t="s">
        <v>4496</v>
      </c>
      <c r="C3097" t="s">
        <v>4226</v>
      </c>
      <c r="D3097" t="s">
        <v>4387</v>
      </c>
      <c r="E3097" t="s">
        <v>4228</v>
      </c>
      <c r="F3097" t="s">
        <v>953</v>
      </c>
      <c r="G3097" t="s">
        <v>128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C3097" s="180" t="str">
        <f t="shared" si="159"/>
        <v>845106-DPMC-53/61</v>
      </c>
      <c r="AD3097" s="181" t="str">
        <f>IF(B3097="NET","",IF(B3097="","",IFERROR(VLOOKUP(AC3097,EAN!$A:$B,2,FALSE),"MANGLER - MÅ OPPDATERE EAN-FANEN")))</f>
        <v>MANGLER - MÅ OPPDATERE EAN-FANEN</v>
      </c>
      <c r="AE3097" s="180">
        <f t="shared" si="160"/>
        <v>0</v>
      </c>
      <c r="AF3097" s="180">
        <f t="shared" si="161"/>
        <v>0</v>
      </c>
    </row>
    <row r="3098" spans="1:32" x14ac:dyDescent="0.2">
      <c r="A3098">
        <v>845106</v>
      </c>
      <c r="B3098" t="s">
        <v>4496</v>
      </c>
      <c r="C3098" t="s">
        <v>4226</v>
      </c>
      <c r="D3098" t="s">
        <v>952</v>
      </c>
      <c r="E3098" t="s">
        <v>422</v>
      </c>
      <c r="F3098" t="s">
        <v>953</v>
      </c>
      <c r="G3098" t="s">
        <v>401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C3098" s="180" t="str">
        <f t="shared" si="159"/>
        <v>845106-MAQM-53/61</v>
      </c>
      <c r="AD3098" s="181">
        <f>IF(B3098="NET","",IF(B3098="","",IFERROR(VLOOKUP(AC3098,EAN!$A:$B,2,FALSE),"MANGLER - MÅ OPPDATERE EAN-FANEN")))</f>
        <v>7048652661746</v>
      </c>
      <c r="AE3098" s="180">
        <f t="shared" si="160"/>
        <v>0</v>
      </c>
      <c r="AF3098" s="180">
        <f t="shared" si="161"/>
        <v>0</v>
      </c>
    </row>
    <row r="3099" spans="1:32" x14ac:dyDescent="0.2">
      <c r="A3099">
        <v>845106</v>
      </c>
      <c r="B3099" t="s">
        <v>4496</v>
      </c>
      <c r="C3099" t="s">
        <v>4226</v>
      </c>
      <c r="D3099" t="s">
        <v>954</v>
      </c>
      <c r="E3099" t="s">
        <v>89</v>
      </c>
      <c r="F3099" t="s">
        <v>953</v>
      </c>
      <c r="G3099" t="s">
        <v>128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C3099" s="180" t="str">
        <f t="shared" si="159"/>
        <v>845106-MBLK-53/61</v>
      </c>
      <c r="AD3099" s="181">
        <f>IF(B3099="NET","",IF(B3099="","",IFERROR(VLOOKUP(AC3099,EAN!$A:$B,2,FALSE),"MANGLER - MÅ OPPDATERE EAN-FANEN")))</f>
        <v>7048652540980</v>
      </c>
      <c r="AE3099" s="180">
        <f t="shared" si="160"/>
        <v>0</v>
      </c>
      <c r="AF3099" s="180">
        <f t="shared" si="161"/>
        <v>0</v>
      </c>
    </row>
    <row r="3100" spans="1:32" x14ac:dyDescent="0.2">
      <c r="A3100">
        <v>845106</v>
      </c>
      <c r="B3100" t="s">
        <v>4496</v>
      </c>
      <c r="C3100" t="s">
        <v>4226</v>
      </c>
      <c r="D3100" t="s">
        <v>955</v>
      </c>
      <c r="E3100" t="s">
        <v>556</v>
      </c>
      <c r="F3100" t="s">
        <v>953</v>
      </c>
      <c r="G3100" t="s">
        <v>401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C3100" s="180" t="str">
        <f t="shared" si="159"/>
        <v>845106-MFGN-53/61</v>
      </c>
      <c r="AD3100" s="181">
        <f>IF(B3100="NET","",IF(B3100="","",IFERROR(VLOOKUP(AC3100,EAN!$A:$B,2,FALSE),"MANGLER - MÅ OPPDATERE EAN-FANEN")))</f>
        <v>7048652540997</v>
      </c>
      <c r="AE3100" s="180">
        <f t="shared" si="160"/>
        <v>0</v>
      </c>
      <c r="AF3100" s="180">
        <f t="shared" si="161"/>
        <v>0</v>
      </c>
    </row>
    <row r="3101" spans="1:32" x14ac:dyDescent="0.2">
      <c r="A3101">
        <v>845106</v>
      </c>
      <c r="B3101" t="s">
        <v>4496</v>
      </c>
      <c r="C3101" t="s">
        <v>4226</v>
      </c>
      <c r="D3101" t="s">
        <v>956</v>
      </c>
      <c r="E3101" t="s">
        <v>208</v>
      </c>
      <c r="F3101" t="s">
        <v>953</v>
      </c>
      <c r="G3101" t="s">
        <v>401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C3101" s="180" t="str">
        <f t="shared" si="159"/>
        <v>845106-MSBM-53/61</v>
      </c>
      <c r="AD3101" s="181">
        <f>IF(B3101="NET","",IF(B3101="","",IFERROR(VLOOKUP(AC3101,EAN!$A:$B,2,FALSE),"MANGLER - MÅ OPPDATERE EAN-FANEN")))</f>
        <v>7048652541000</v>
      </c>
      <c r="AE3101" s="180">
        <f t="shared" si="160"/>
        <v>0</v>
      </c>
      <c r="AF3101" s="180">
        <f t="shared" si="161"/>
        <v>0</v>
      </c>
    </row>
    <row r="3102" spans="1:32" x14ac:dyDescent="0.2">
      <c r="A3102">
        <v>845106</v>
      </c>
      <c r="B3102" t="s">
        <v>4496</v>
      </c>
      <c r="C3102" t="s">
        <v>4226</v>
      </c>
      <c r="D3102" t="s">
        <v>957</v>
      </c>
      <c r="E3102" t="s">
        <v>544</v>
      </c>
      <c r="F3102" t="s">
        <v>953</v>
      </c>
      <c r="G3102" t="s">
        <v>401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C3102" s="180" t="str">
        <f t="shared" si="159"/>
        <v>845106-MSGM-53/61</v>
      </c>
      <c r="AD3102" s="181">
        <f>IF(B3102="NET","",IF(B3102="","",IFERROR(VLOOKUP(AC3102,EAN!$A:$B,2,FALSE),"MANGLER - MÅ OPPDATERE EAN-FANEN")))</f>
        <v>7048652541017</v>
      </c>
      <c r="AE3102" s="180">
        <f t="shared" si="160"/>
        <v>0</v>
      </c>
      <c r="AF3102" s="180">
        <f t="shared" si="161"/>
        <v>0</v>
      </c>
    </row>
    <row r="3103" spans="1:32" x14ac:dyDescent="0.2">
      <c r="A3103">
        <v>845106</v>
      </c>
      <c r="B3103" t="s">
        <v>4496</v>
      </c>
      <c r="C3103" t="s">
        <v>4226</v>
      </c>
      <c r="D3103" t="s">
        <v>958</v>
      </c>
      <c r="E3103" t="s">
        <v>91</v>
      </c>
      <c r="F3103" t="s">
        <v>953</v>
      </c>
      <c r="G3103" t="s">
        <v>128</v>
      </c>
      <c r="H3103">
        <v>348</v>
      </c>
      <c r="I3103">
        <v>348</v>
      </c>
      <c r="J3103">
        <v>348</v>
      </c>
      <c r="K3103">
        <v>348</v>
      </c>
      <c r="L3103">
        <v>348</v>
      </c>
      <c r="M3103">
        <v>348</v>
      </c>
      <c r="N3103">
        <v>348</v>
      </c>
      <c r="O3103">
        <v>348</v>
      </c>
      <c r="P3103">
        <v>348</v>
      </c>
      <c r="Q3103">
        <v>348</v>
      </c>
      <c r="R3103">
        <v>348</v>
      </c>
      <c r="S3103">
        <v>348</v>
      </c>
      <c r="T3103">
        <v>348</v>
      </c>
      <c r="U3103">
        <v>348</v>
      </c>
      <c r="V3103">
        <v>348</v>
      </c>
      <c r="W3103">
        <v>348</v>
      </c>
      <c r="X3103">
        <v>348</v>
      </c>
      <c r="Y3103">
        <v>348</v>
      </c>
      <c r="Z3103">
        <v>348</v>
      </c>
      <c r="AA3103">
        <v>348</v>
      </c>
      <c r="AC3103" s="180" t="str">
        <f t="shared" si="159"/>
        <v>845106-MWHT-53/61</v>
      </c>
      <c r="AD3103" s="181">
        <f>IF(B3103="NET","",IF(B3103="","",IFERROR(VLOOKUP(AC3103,EAN!$A:$B,2,FALSE),"MANGLER - MÅ OPPDATERE EAN-FANEN")))</f>
        <v>7048652541024</v>
      </c>
      <c r="AE3103" s="180">
        <f t="shared" si="160"/>
        <v>348</v>
      </c>
      <c r="AF3103" s="180">
        <f t="shared" si="161"/>
        <v>348</v>
      </c>
    </row>
    <row r="3104" spans="1:32" x14ac:dyDescent="0.2">
      <c r="A3104">
        <v>845106</v>
      </c>
      <c r="B3104" t="s">
        <v>4496</v>
      </c>
      <c r="C3104" t="s">
        <v>4226</v>
      </c>
      <c r="D3104" t="s">
        <v>959</v>
      </c>
      <c r="E3104" t="s">
        <v>103</v>
      </c>
      <c r="F3104" t="s">
        <v>953</v>
      </c>
      <c r="G3104" t="s">
        <v>128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C3104" s="180" t="str">
        <f t="shared" si="159"/>
        <v>845106-SGRM-53/61</v>
      </c>
      <c r="AD3104" s="181">
        <f>IF(B3104="NET","",IF(B3104="","",IFERROR(VLOOKUP(AC3104,EAN!$A:$B,2,FALSE),"MANGLER - MÅ OPPDATERE EAN-FANEN")))</f>
        <v>7048652661753</v>
      </c>
      <c r="AE3104" s="180">
        <f t="shared" si="160"/>
        <v>0</v>
      </c>
      <c r="AF3104" s="180">
        <f t="shared" si="161"/>
        <v>0</v>
      </c>
    </row>
    <row r="3105" spans="1:32" x14ac:dyDescent="0.2">
      <c r="A3105" s="155">
        <v>845107</v>
      </c>
      <c r="B3105" t="s">
        <v>292</v>
      </c>
      <c r="H3105" s="155">
        <v>202137</v>
      </c>
      <c r="I3105" s="155">
        <v>202137</v>
      </c>
      <c r="J3105" s="155">
        <v>202137</v>
      </c>
      <c r="K3105" s="155">
        <v>202137</v>
      </c>
      <c r="L3105" s="155">
        <v>202137</v>
      </c>
      <c r="M3105" s="155">
        <v>202137</v>
      </c>
      <c r="N3105" s="155">
        <v>202137</v>
      </c>
      <c r="O3105" s="155">
        <v>202137</v>
      </c>
      <c r="P3105" s="155">
        <v>202137</v>
      </c>
      <c r="Q3105" s="155">
        <v>202137</v>
      </c>
      <c r="R3105" s="155">
        <v>202137</v>
      </c>
      <c r="S3105" s="155">
        <v>202137</v>
      </c>
      <c r="T3105" s="155">
        <v>202137</v>
      </c>
      <c r="U3105" s="155">
        <v>202137</v>
      </c>
      <c r="V3105" s="155">
        <v>202137</v>
      </c>
      <c r="W3105" s="155">
        <v>202137</v>
      </c>
      <c r="X3105" s="155">
        <v>202137</v>
      </c>
      <c r="Y3105" s="155">
        <v>202137</v>
      </c>
      <c r="Z3105" s="155">
        <v>202137</v>
      </c>
      <c r="AA3105" s="155">
        <v>202137</v>
      </c>
      <c r="AC3105" s="180" t="str">
        <f t="shared" si="159"/>
        <v>845107-</v>
      </c>
      <c r="AD3105" s="181" t="str">
        <f>IF(B3105="NET","",IF(B3105="","",IFERROR(VLOOKUP(AC3105,EAN!$A:$B,2,FALSE),"MANGLER - MÅ OPPDATERE EAN-FANEN")))</f>
        <v/>
      </c>
      <c r="AE3105" s="180">
        <f t="shared" si="160"/>
        <v>202137</v>
      </c>
      <c r="AF3105" s="180">
        <f t="shared" si="161"/>
        <v>202137</v>
      </c>
    </row>
    <row r="3106" spans="1:32" x14ac:dyDescent="0.2">
      <c r="A3106">
        <v>845107</v>
      </c>
      <c r="B3106" t="s">
        <v>961</v>
      </c>
      <c r="C3106" t="s">
        <v>4226</v>
      </c>
      <c r="D3106" t="s">
        <v>4388</v>
      </c>
      <c r="E3106" t="s">
        <v>4237</v>
      </c>
      <c r="F3106" t="s">
        <v>963</v>
      </c>
      <c r="G3106" t="s">
        <v>128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C3106" s="180" t="str">
        <f t="shared" si="159"/>
        <v>845107-GLBM-48/53</v>
      </c>
      <c r="AD3106" s="181" t="str">
        <f>IF(B3106="NET","",IF(B3106="","",IFERROR(VLOOKUP(AC3106,EAN!$A:$B,2,FALSE),"MANGLER - MÅ OPPDATERE EAN-FANEN")))</f>
        <v>MANGLER - MÅ OPPDATERE EAN-FANEN</v>
      </c>
      <c r="AE3106" s="180">
        <f t="shared" si="160"/>
        <v>0</v>
      </c>
      <c r="AF3106" s="180">
        <f t="shared" si="161"/>
        <v>0</v>
      </c>
    </row>
    <row r="3107" spans="1:32" x14ac:dyDescent="0.2">
      <c r="A3107">
        <v>845107</v>
      </c>
      <c r="B3107" t="s">
        <v>961</v>
      </c>
      <c r="C3107" t="s">
        <v>4226</v>
      </c>
      <c r="D3107" t="s">
        <v>962</v>
      </c>
      <c r="E3107" t="s">
        <v>89</v>
      </c>
      <c r="F3107" t="s">
        <v>963</v>
      </c>
      <c r="G3107" t="s">
        <v>128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C3107" s="180" t="str">
        <f t="shared" si="159"/>
        <v>845107-MBLK-48/53</v>
      </c>
      <c r="AD3107" s="181">
        <f>IF(B3107="NET","",IF(B3107="","",IFERROR(VLOOKUP(AC3107,EAN!$A:$B,2,FALSE),"MANGLER - MÅ OPPDATERE EAN-FANEN")))</f>
        <v>7048652540836</v>
      </c>
      <c r="AE3107" s="180">
        <f t="shared" si="160"/>
        <v>0</v>
      </c>
      <c r="AF3107" s="180">
        <f t="shared" si="161"/>
        <v>0</v>
      </c>
    </row>
    <row r="3108" spans="1:32" x14ac:dyDescent="0.2">
      <c r="A3108">
        <v>845107</v>
      </c>
      <c r="B3108" t="s">
        <v>961</v>
      </c>
      <c r="C3108" t="s">
        <v>4226</v>
      </c>
      <c r="D3108" t="s">
        <v>4389</v>
      </c>
      <c r="E3108" t="s">
        <v>4232</v>
      </c>
      <c r="F3108" t="s">
        <v>963</v>
      </c>
      <c r="G3108" t="s">
        <v>128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C3108" s="180" t="str">
        <f t="shared" si="159"/>
        <v>845107-MFLU-48/53</v>
      </c>
      <c r="AD3108" s="181" t="str">
        <f>IF(B3108="NET","",IF(B3108="","",IFERROR(VLOOKUP(AC3108,EAN!$A:$B,2,FALSE),"MANGLER - MÅ OPPDATERE EAN-FANEN")))</f>
        <v>MANGLER - MÅ OPPDATERE EAN-FANEN</v>
      </c>
      <c r="AE3108" s="180">
        <f t="shared" si="160"/>
        <v>0</v>
      </c>
      <c r="AF3108" s="180">
        <f t="shared" si="161"/>
        <v>0</v>
      </c>
    </row>
    <row r="3109" spans="1:32" x14ac:dyDescent="0.2">
      <c r="A3109">
        <v>845107</v>
      </c>
      <c r="B3109" t="s">
        <v>961</v>
      </c>
      <c r="C3109" t="s">
        <v>4226</v>
      </c>
      <c r="D3109" t="s">
        <v>964</v>
      </c>
      <c r="E3109" t="s">
        <v>577</v>
      </c>
      <c r="F3109" t="s">
        <v>963</v>
      </c>
      <c r="G3109" t="s">
        <v>401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C3109" s="180" t="str">
        <f t="shared" si="159"/>
        <v>845107-MRBE-48/53</v>
      </c>
      <c r="AD3109" s="181">
        <f>IF(B3109="NET","",IF(B3109="","",IFERROR(VLOOKUP(AC3109,EAN!$A:$B,2,FALSE),"MANGLER - MÅ OPPDATERE EAN-FANEN")))</f>
        <v>7048652552518</v>
      </c>
      <c r="AE3109" s="180">
        <f t="shared" si="160"/>
        <v>0</v>
      </c>
      <c r="AF3109" s="180">
        <f t="shared" si="161"/>
        <v>0</v>
      </c>
    </row>
    <row r="3110" spans="1:32" x14ac:dyDescent="0.2">
      <c r="A3110">
        <v>845107</v>
      </c>
      <c r="B3110" t="s">
        <v>961</v>
      </c>
      <c r="C3110" t="s">
        <v>4226</v>
      </c>
      <c r="D3110" t="s">
        <v>965</v>
      </c>
      <c r="E3110" t="s">
        <v>97</v>
      </c>
      <c r="F3110" t="s">
        <v>963</v>
      </c>
      <c r="G3110" t="s">
        <v>401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C3110" s="180" t="str">
        <f t="shared" si="159"/>
        <v>845107-MROP-48/53</v>
      </c>
      <c r="AD3110" s="181">
        <f>IF(B3110="NET","",IF(B3110="","",IFERROR(VLOOKUP(AC3110,EAN!$A:$B,2,FALSE),"MANGLER - MÅ OPPDATERE EAN-FANEN")))</f>
        <v>7048652552525</v>
      </c>
      <c r="AE3110" s="180">
        <f t="shared" si="160"/>
        <v>0</v>
      </c>
      <c r="AF3110" s="180">
        <f t="shared" si="161"/>
        <v>0</v>
      </c>
    </row>
    <row r="3111" spans="1:32" x14ac:dyDescent="0.2">
      <c r="A3111">
        <v>845107</v>
      </c>
      <c r="B3111" t="s">
        <v>961</v>
      </c>
      <c r="C3111" t="s">
        <v>4226</v>
      </c>
      <c r="D3111" t="s">
        <v>966</v>
      </c>
      <c r="E3111" t="s">
        <v>91</v>
      </c>
      <c r="F3111" t="s">
        <v>963</v>
      </c>
      <c r="G3111" t="s">
        <v>128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C3111" s="180" t="str">
        <f t="shared" si="159"/>
        <v>845107-MWHT-48/53</v>
      </c>
      <c r="AD3111" s="181">
        <f>IF(B3111="NET","",IF(B3111="","",IFERROR(VLOOKUP(AC3111,EAN!$A:$B,2,FALSE),"MANGLER - MÅ OPPDATERE EAN-FANEN")))</f>
        <v>7048652540874</v>
      </c>
      <c r="AE3111" s="180">
        <f t="shared" si="160"/>
        <v>0</v>
      </c>
      <c r="AF3111" s="180">
        <f t="shared" si="161"/>
        <v>0</v>
      </c>
    </row>
    <row r="3112" spans="1:32" x14ac:dyDescent="0.2">
      <c r="A3112">
        <v>845107</v>
      </c>
      <c r="B3112" t="s">
        <v>961</v>
      </c>
      <c r="C3112" t="s">
        <v>4226</v>
      </c>
      <c r="D3112" t="s">
        <v>4390</v>
      </c>
      <c r="E3112" t="s">
        <v>4391</v>
      </c>
      <c r="F3112" t="s">
        <v>963</v>
      </c>
      <c r="G3112" t="s">
        <v>128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C3112" s="180" t="str">
        <f t="shared" si="159"/>
        <v>845107-NGFL-48/53</v>
      </c>
      <c r="AD3112" s="181" t="str">
        <f>IF(B3112="NET","",IF(B3112="","",IFERROR(VLOOKUP(AC3112,EAN!$A:$B,2,FALSE),"MANGLER - MÅ OPPDATERE EAN-FANEN")))</f>
        <v>MANGLER - MÅ OPPDATERE EAN-FANEN</v>
      </c>
      <c r="AE3112" s="180">
        <f t="shared" si="160"/>
        <v>0</v>
      </c>
      <c r="AF3112" s="180">
        <f t="shared" si="161"/>
        <v>0</v>
      </c>
    </row>
    <row r="3113" spans="1:32" x14ac:dyDescent="0.2">
      <c r="A3113">
        <v>845107</v>
      </c>
      <c r="B3113" t="s">
        <v>961</v>
      </c>
      <c r="C3113" t="s">
        <v>4226</v>
      </c>
      <c r="D3113" t="s">
        <v>4392</v>
      </c>
      <c r="E3113" t="s">
        <v>4393</v>
      </c>
      <c r="F3113" t="s">
        <v>963</v>
      </c>
      <c r="G3113" t="s">
        <v>128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C3113" s="180" t="str">
        <f t="shared" si="159"/>
        <v>845107-RGLD-48/53</v>
      </c>
      <c r="AD3113" s="181" t="str">
        <f>IF(B3113="NET","",IF(B3113="","",IFERROR(VLOOKUP(AC3113,EAN!$A:$B,2,FALSE),"MANGLER - MÅ OPPDATERE EAN-FANEN")))</f>
        <v>MANGLER - MÅ OPPDATERE EAN-FANEN</v>
      </c>
      <c r="AE3113" s="180">
        <f t="shared" si="160"/>
        <v>0</v>
      </c>
      <c r="AF3113" s="180">
        <f t="shared" si="161"/>
        <v>0</v>
      </c>
    </row>
    <row r="3114" spans="1:32" x14ac:dyDescent="0.2">
      <c r="A3114">
        <v>845107</v>
      </c>
      <c r="B3114" t="s">
        <v>961</v>
      </c>
      <c r="C3114" t="s">
        <v>4226</v>
      </c>
      <c r="D3114" t="s">
        <v>4394</v>
      </c>
      <c r="E3114" t="s">
        <v>4245</v>
      </c>
      <c r="F3114" t="s">
        <v>963</v>
      </c>
      <c r="G3114" t="s">
        <v>128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C3114" s="180" t="str">
        <f t="shared" si="159"/>
        <v>845107-SBLM-48/53</v>
      </c>
      <c r="AD3114" s="181" t="str">
        <f>IF(B3114="NET","",IF(B3114="","",IFERROR(VLOOKUP(AC3114,EAN!$A:$B,2,FALSE),"MANGLER - MÅ OPPDATERE EAN-FANEN")))</f>
        <v>MANGLER - MÅ OPPDATERE EAN-FANEN</v>
      </c>
      <c r="AE3114" s="180">
        <f t="shared" si="160"/>
        <v>0</v>
      </c>
      <c r="AF3114" s="180">
        <f t="shared" si="161"/>
        <v>0</v>
      </c>
    </row>
    <row r="3115" spans="1:32" x14ac:dyDescent="0.2">
      <c r="A3115">
        <v>845107</v>
      </c>
      <c r="B3115" t="s">
        <v>961</v>
      </c>
      <c r="C3115" t="s">
        <v>4226</v>
      </c>
      <c r="D3115" t="s">
        <v>967</v>
      </c>
      <c r="E3115" t="s">
        <v>103</v>
      </c>
      <c r="F3115" t="s">
        <v>963</v>
      </c>
      <c r="G3115" t="s">
        <v>128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C3115" s="180" t="str">
        <f t="shared" si="159"/>
        <v>845107-SGRM-48/53</v>
      </c>
      <c r="AD3115" s="181">
        <f>IF(B3115="NET","",IF(B3115="","",IFERROR(VLOOKUP(AC3115,EAN!$A:$B,2,FALSE),"MANGLER - MÅ OPPDATERE EAN-FANEN")))</f>
        <v>7048652661715</v>
      </c>
      <c r="AE3115" s="180">
        <f t="shared" si="160"/>
        <v>0</v>
      </c>
      <c r="AF3115" s="180">
        <f t="shared" si="161"/>
        <v>0</v>
      </c>
    </row>
    <row r="3116" spans="1:32" x14ac:dyDescent="0.2">
      <c r="A3116" s="155">
        <v>845108</v>
      </c>
      <c r="B3116" t="s">
        <v>292</v>
      </c>
      <c r="H3116" s="155">
        <v>202137</v>
      </c>
      <c r="I3116" s="155">
        <v>202137</v>
      </c>
      <c r="J3116" s="155">
        <v>202137</v>
      </c>
      <c r="K3116" s="155">
        <v>202137</v>
      </c>
      <c r="L3116" s="155">
        <v>202137</v>
      </c>
      <c r="M3116" s="155">
        <v>202137</v>
      </c>
      <c r="N3116" s="155">
        <v>202137</v>
      </c>
      <c r="O3116" s="155">
        <v>202137</v>
      </c>
      <c r="P3116" s="155">
        <v>202137</v>
      </c>
      <c r="Q3116" s="155">
        <v>202137</v>
      </c>
      <c r="R3116" s="155">
        <v>202137</v>
      </c>
      <c r="S3116" s="155">
        <v>202137</v>
      </c>
      <c r="T3116" s="155">
        <v>202137</v>
      </c>
      <c r="U3116" s="155">
        <v>202137</v>
      </c>
      <c r="V3116" s="155">
        <v>202137</v>
      </c>
      <c r="W3116" s="155">
        <v>202137</v>
      </c>
      <c r="X3116" s="155">
        <v>202137</v>
      </c>
      <c r="Y3116" s="155">
        <v>202137</v>
      </c>
      <c r="Z3116" s="155">
        <v>202137</v>
      </c>
      <c r="AA3116" s="155">
        <v>202137</v>
      </c>
      <c r="AC3116" s="180" t="str">
        <f t="shared" si="159"/>
        <v>845108-</v>
      </c>
      <c r="AD3116" s="181" t="str">
        <f>IF(B3116="NET","",IF(B3116="","",IFERROR(VLOOKUP(AC3116,EAN!$A:$B,2,FALSE),"MANGLER - MÅ OPPDATERE EAN-FANEN")))</f>
        <v/>
      </c>
      <c r="AE3116" s="180">
        <f t="shared" si="160"/>
        <v>202137</v>
      </c>
      <c r="AF3116" s="180">
        <f t="shared" si="161"/>
        <v>202137</v>
      </c>
    </row>
    <row r="3117" spans="1:32" x14ac:dyDescent="0.2">
      <c r="A3117">
        <v>845108</v>
      </c>
      <c r="B3117" t="s">
        <v>4497</v>
      </c>
      <c r="C3117" t="s">
        <v>4226</v>
      </c>
      <c r="D3117" t="s">
        <v>4388</v>
      </c>
      <c r="E3117" t="s">
        <v>4237</v>
      </c>
      <c r="F3117" t="s">
        <v>963</v>
      </c>
      <c r="G3117" t="s">
        <v>128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C3117" s="180" t="str">
        <f t="shared" si="159"/>
        <v>845108-GLBM-48/53</v>
      </c>
      <c r="AD3117" s="181" t="str">
        <f>IF(B3117="NET","",IF(B3117="","",IFERROR(VLOOKUP(AC3117,EAN!$A:$B,2,FALSE),"MANGLER - MÅ OPPDATERE EAN-FANEN")))</f>
        <v>MANGLER - MÅ OPPDATERE EAN-FANEN</v>
      </c>
      <c r="AE3117" s="180">
        <f t="shared" si="160"/>
        <v>0</v>
      </c>
      <c r="AF3117" s="180">
        <f t="shared" si="161"/>
        <v>0</v>
      </c>
    </row>
    <row r="3118" spans="1:32" x14ac:dyDescent="0.2">
      <c r="A3118">
        <v>845108</v>
      </c>
      <c r="B3118" t="s">
        <v>4497</v>
      </c>
      <c r="C3118" t="s">
        <v>4226</v>
      </c>
      <c r="D3118" t="s">
        <v>962</v>
      </c>
      <c r="E3118" t="s">
        <v>89</v>
      </c>
      <c r="F3118" t="s">
        <v>963</v>
      </c>
      <c r="G3118" t="s">
        <v>128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C3118" s="180" t="str">
        <f t="shared" si="159"/>
        <v>845108-MBLK-48/53</v>
      </c>
      <c r="AD3118" s="181">
        <f>IF(B3118="NET","",IF(B3118="","",IFERROR(VLOOKUP(AC3118,EAN!$A:$B,2,FALSE),"MANGLER - MÅ OPPDATERE EAN-FANEN")))</f>
        <v>7048652540881</v>
      </c>
      <c r="AE3118" s="180">
        <f t="shared" si="160"/>
        <v>0</v>
      </c>
      <c r="AF3118" s="180">
        <f t="shared" si="161"/>
        <v>0</v>
      </c>
    </row>
    <row r="3119" spans="1:32" x14ac:dyDescent="0.2">
      <c r="A3119">
        <v>845108</v>
      </c>
      <c r="B3119" t="s">
        <v>4497</v>
      </c>
      <c r="C3119" t="s">
        <v>4226</v>
      </c>
      <c r="D3119" t="s">
        <v>4389</v>
      </c>
      <c r="E3119" t="s">
        <v>4232</v>
      </c>
      <c r="F3119" t="s">
        <v>963</v>
      </c>
      <c r="G3119" t="s">
        <v>128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C3119" s="180" t="str">
        <f t="shared" si="159"/>
        <v>845108-MFLU-48/53</v>
      </c>
      <c r="AD3119" s="181" t="str">
        <f>IF(B3119="NET","",IF(B3119="","",IFERROR(VLOOKUP(AC3119,EAN!$A:$B,2,FALSE),"MANGLER - MÅ OPPDATERE EAN-FANEN")))</f>
        <v>MANGLER - MÅ OPPDATERE EAN-FANEN</v>
      </c>
      <c r="AE3119" s="180">
        <f t="shared" si="160"/>
        <v>0</v>
      </c>
      <c r="AF3119" s="180">
        <f t="shared" si="161"/>
        <v>0</v>
      </c>
    </row>
    <row r="3120" spans="1:32" x14ac:dyDescent="0.2">
      <c r="A3120">
        <v>845108</v>
      </c>
      <c r="B3120" t="s">
        <v>4497</v>
      </c>
      <c r="C3120" t="s">
        <v>4226</v>
      </c>
      <c r="D3120" t="s">
        <v>964</v>
      </c>
      <c r="E3120" t="s">
        <v>577</v>
      </c>
      <c r="F3120" t="s">
        <v>963</v>
      </c>
      <c r="G3120" t="s">
        <v>401</v>
      </c>
      <c r="H3120">
        <v>643</v>
      </c>
      <c r="I3120">
        <v>643</v>
      </c>
      <c r="J3120">
        <v>643</v>
      </c>
      <c r="K3120">
        <v>643</v>
      </c>
      <c r="L3120">
        <v>643</v>
      </c>
      <c r="M3120">
        <v>643</v>
      </c>
      <c r="N3120">
        <v>643</v>
      </c>
      <c r="O3120">
        <v>643</v>
      </c>
      <c r="P3120">
        <v>643</v>
      </c>
      <c r="Q3120">
        <v>643</v>
      </c>
      <c r="R3120">
        <v>643</v>
      </c>
      <c r="S3120">
        <v>643</v>
      </c>
      <c r="T3120">
        <v>643</v>
      </c>
      <c r="U3120">
        <v>643</v>
      </c>
      <c r="V3120">
        <v>643</v>
      </c>
      <c r="W3120">
        <v>643</v>
      </c>
      <c r="X3120">
        <v>643</v>
      </c>
      <c r="Y3120">
        <v>643</v>
      </c>
      <c r="Z3120">
        <v>643</v>
      </c>
      <c r="AA3120">
        <v>643</v>
      </c>
      <c r="AC3120" s="180" t="str">
        <f t="shared" si="159"/>
        <v>845108-MRBE-48/53</v>
      </c>
      <c r="AD3120" s="181">
        <f>IF(B3120="NET","",IF(B3120="","",IFERROR(VLOOKUP(AC3120,EAN!$A:$B,2,FALSE),"MANGLER - MÅ OPPDATERE EAN-FANEN")))</f>
        <v>7048652552532</v>
      </c>
      <c r="AE3120" s="180">
        <f t="shared" si="160"/>
        <v>643</v>
      </c>
      <c r="AF3120" s="180">
        <f t="shared" si="161"/>
        <v>643</v>
      </c>
    </row>
    <row r="3121" spans="1:32" x14ac:dyDescent="0.2">
      <c r="A3121">
        <v>845108</v>
      </c>
      <c r="B3121" t="s">
        <v>4497</v>
      </c>
      <c r="C3121" t="s">
        <v>4226</v>
      </c>
      <c r="D3121" t="s">
        <v>965</v>
      </c>
      <c r="E3121" t="s">
        <v>97</v>
      </c>
      <c r="F3121" t="s">
        <v>963</v>
      </c>
      <c r="G3121" t="s">
        <v>401</v>
      </c>
      <c r="H3121">
        <v>68</v>
      </c>
      <c r="I3121">
        <v>68</v>
      </c>
      <c r="J3121">
        <v>68</v>
      </c>
      <c r="K3121">
        <v>68</v>
      </c>
      <c r="L3121">
        <v>68</v>
      </c>
      <c r="M3121">
        <v>68</v>
      </c>
      <c r="N3121">
        <v>68</v>
      </c>
      <c r="O3121">
        <v>68</v>
      </c>
      <c r="P3121">
        <v>68</v>
      </c>
      <c r="Q3121">
        <v>68</v>
      </c>
      <c r="R3121">
        <v>68</v>
      </c>
      <c r="S3121">
        <v>68</v>
      </c>
      <c r="T3121">
        <v>68</v>
      </c>
      <c r="U3121">
        <v>68</v>
      </c>
      <c r="V3121">
        <v>68</v>
      </c>
      <c r="W3121">
        <v>68</v>
      </c>
      <c r="X3121">
        <v>68</v>
      </c>
      <c r="Y3121">
        <v>68</v>
      </c>
      <c r="Z3121">
        <v>68</v>
      </c>
      <c r="AA3121">
        <v>68</v>
      </c>
      <c r="AC3121" s="180" t="str">
        <f t="shared" si="159"/>
        <v>845108-MROP-48/53</v>
      </c>
      <c r="AD3121" s="181">
        <f>IF(B3121="NET","",IF(B3121="","",IFERROR(VLOOKUP(AC3121,EAN!$A:$B,2,FALSE),"MANGLER - MÅ OPPDATERE EAN-FANEN")))</f>
        <v>7048652552549</v>
      </c>
      <c r="AE3121" s="180">
        <f t="shared" si="160"/>
        <v>68</v>
      </c>
      <c r="AF3121" s="180">
        <f t="shared" si="161"/>
        <v>68</v>
      </c>
    </row>
    <row r="3122" spans="1:32" x14ac:dyDescent="0.2">
      <c r="A3122">
        <v>845108</v>
      </c>
      <c r="B3122" t="s">
        <v>4497</v>
      </c>
      <c r="C3122" t="s">
        <v>4226</v>
      </c>
      <c r="D3122" t="s">
        <v>966</v>
      </c>
      <c r="E3122" t="s">
        <v>91</v>
      </c>
      <c r="F3122" t="s">
        <v>963</v>
      </c>
      <c r="G3122" t="s">
        <v>128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C3122" s="180" t="str">
        <f t="shared" si="159"/>
        <v>845108-MWHT-48/53</v>
      </c>
      <c r="AD3122" s="181">
        <f>IF(B3122="NET","",IF(B3122="","",IFERROR(VLOOKUP(AC3122,EAN!$A:$B,2,FALSE),"MANGLER - MÅ OPPDATERE EAN-FANEN")))</f>
        <v>7048652540928</v>
      </c>
      <c r="AE3122" s="180">
        <f t="shared" si="160"/>
        <v>0</v>
      </c>
      <c r="AF3122" s="180">
        <f t="shared" si="161"/>
        <v>0</v>
      </c>
    </row>
    <row r="3123" spans="1:32" x14ac:dyDescent="0.2">
      <c r="A3123">
        <v>845108</v>
      </c>
      <c r="B3123" t="s">
        <v>4497</v>
      </c>
      <c r="C3123" t="s">
        <v>4226</v>
      </c>
      <c r="D3123" t="s">
        <v>4390</v>
      </c>
      <c r="E3123" t="s">
        <v>4391</v>
      </c>
      <c r="F3123" t="s">
        <v>963</v>
      </c>
      <c r="G3123" t="s">
        <v>128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C3123" s="180" t="str">
        <f t="shared" si="159"/>
        <v>845108-NGFL-48/53</v>
      </c>
      <c r="AD3123" s="181" t="str">
        <f>IF(B3123="NET","",IF(B3123="","",IFERROR(VLOOKUP(AC3123,EAN!$A:$B,2,FALSE),"MANGLER - MÅ OPPDATERE EAN-FANEN")))</f>
        <v>MANGLER - MÅ OPPDATERE EAN-FANEN</v>
      </c>
      <c r="AE3123" s="180">
        <f t="shared" si="160"/>
        <v>0</v>
      </c>
      <c r="AF3123" s="180">
        <f t="shared" si="161"/>
        <v>0</v>
      </c>
    </row>
    <row r="3124" spans="1:32" x14ac:dyDescent="0.2">
      <c r="A3124">
        <v>845108</v>
      </c>
      <c r="B3124" t="s">
        <v>4497</v>
      </c>
      <c r="C3124" t="s">
        <v>4226</v>
      </c>
      <c r="D3124" t="s">
        <v>4392</v>
      </c>
      <c r="E3124" t="s">
        <v>4393</v>
      </c>
      <c r="F3124" t="s">
        <v>963</v>
      </c>
      <c r="G3124" t="s">
        <v>128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C3124" s="180" t="str">
        <f t="shared" si="159"/>
        <v>845108-RGLD-48/53</v>
      </c>
      <c r="AD3124" s="181" t="str">
        <f>IF(B3124="NET","",IF(B3124="","",IFERROR(VLOOKUP(AC3124,EAN!$A:$B,2,FALSE),"MANGLER - MÅ OPPDATERE EAN-FANEN")))</f>
        <v>MANGLER - MÅ OPPDATERE EAN-FANEN</v>
      </c>
      <c r="AE3124" s="180">
        <f t="shared" si="160"/>
        <v>0</v>
      </c>
      <c r="AF3124" s="180">
        <f t="shared" si="161"/>
        <v>0</v>
      </c>
    </row>
    <row r="3125" spans="1:32" x14ac:dyDescent="0.2">
      <c r="A3125">
        <v>845108</v>
      </c>
      <c r="B3125" t="s">
        <v>4497</v>
      </c>
      <c r="C3125" t="s">
        <v>4226</v>
      </c>
      <c r="D3125" t="s">
        <v>4394</v>
      </c>
      <c r="E3125" t="s">
        <v>4245</v>
      </c>
      <c r="F3125" t="s">
        <v>963</v>
      </c>
      <c r="G3125" t="s">
        <v>128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C3125" s="180" t="str">
        <f t="shared" ref="AC3125:AC3188" si="162">CONCATENATE(A3125,"-",D3125)</f>
        <v>845108-SBLM-48/53</v>
      </c>
      <c r="AD3125" s="181" t="str">
        <f>IF(B3125="NET","",IF(B3125="","",IFERROR(VLOOKUP(AC3125,EAN!$A:$B,2,FALSE),"MANGLER - MÅ OPPDATERE EAN-FANEN")))</f>
        <v>MANGLER - MÅ OPPDATERE EAN-FANEN</v>
      </c>
      <c r="AE3125" s="180">
        <f t="shared" si="160"/>
        <v>0</v>
      </c>
      <c r="AF3125" s="180">
        <f t="shared" si="161"/>
        <v>0</v>
      </c>
    </row>
    <row r="3126" spans="1:32" x14ac:dyDescent="0.2">
      <c r="A3126">
        <v>845108</v>
      </c>
      <c r="B3126" t="s">
        <v>4497</v>
      </c>
      <c r="C3126" t="s">
        <v>4226</v>
      </c>
      <c r="D3126" t="s">
        <v>967</v>
      </c>
      <c r="E3126" t="s">
        <v>103</v>
      </c>
      <c r="F3126" t="s">
        <v>963</v>
      </c>
      <c r="G3126" t="s">
        <v>128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C3126" s="180" t="str">
        <f t="shared" si="162"/>
        <v>845108-SGRM-48/53</v>
      </c>
      <c r="AD3126" s="181">
        <f>IF(B3126="NET","",IF(B3126="","",IFERROR(VLOOKUP(AC3126,EAN!$A:$B,2,FALSE),"MANGLER - MÅ OPPDATERE EAN-FANEN")))</f>
        <v>7048652661708</v>
      </c>
      <c r="AE3126" s="180">
        <f t="shared" si="160"/>
        <v>0</v>
      </c>
      <c r="AF3126" s="180">
        <f t="shared" si="161"/>
        <v>0</v>
      </c>
    </row>
    <row r="3127" spans="1:32" x14ac:dyDescent="0.2">
      <c r="A3127" s="155">
        <v>845109</v>
      </c>
      <c r="B3127" t="s">
        <v>292</v>
      </c>
      <c r="H3127" s="155">
        <v>202137</v>
      </c>
      <c r="I3127" s="155">
        <v>202137</v>
      </c>
      <c r="J3127" s="155">
        <v>202137</v>
      </c>
      <c r="K3127" s="155">
        <v>202137</v>
      </c>
      <c r="L3127" s="155">
        <v>202137</v>
      </c>
      <c r="M3127" s="155">
        <v>202137</v>
      </c>
      <c r="N3127" s="155">
        <v>202137</v>
      </c>
      <c r="O3127" s="155">
        <v>202137</v>
      </c>
      <c r="P3127" s="155">
        <v>202137</v>
      </c>
      <c r="Q3127" s="155">
        <v>202137</v>
      </c>
      <c r="R3127" s="155">
        <v>202137</v>
      </c>
      <c r="S3127" s="155">
        <v>202137</v>
      </c>
      <c r="T3127" s="155">
        <v>202137</v>
      </c>
      <c r="U3127" s="155">
        <v>202137</v>
      </c>
      <c r="V3127" s="155">
        <v>202137</v>
      </c>
      <c r="W3127" s="155">
        <v>202137</v>
      </c>
      <c r="X3127" s="155">
        <v>202137</v>
      </c>
      <c r="Y3127" s="155">
        <v>202137</v>
      </c>
      <c r="Z3127" s="155">
        <v>202137</v>
      </c>
      <c r="AA3127" s="155">
        <v>202137</v>
      </c>
      <c r="AC3127" s="180" t="str">
        <f t="shared" si="162"/>
        <v>845109-</v>
      </c>
      <c r="AD3127" s="181" t="str">
        <f>IF(B3127="NET","",IF(B3127="","",IFERROR(VLOOKUP(AC3127,EAN!$A:$B,2,FALSE),"MANGLER - MÅ OPPDATERE EAN-FANEN")))</f>
        <v/>
      </c>
      <c r="AE3127" s="180">
        <f t="shared" si="160"/>
        <v>202137</v>
      </c>
      <c r="AF3127" s="180">
        <f t="shared" si="161"/>
        <v>202137</v>
      </c>
    </row>
    <row r="3128" spans="1:32" x14ac:dyDescent="0.2">
      <c r="A3128">
        <v>845109</v>
      </c>
      <c r="B3128" t="s">
        <v>969</v>
      </c>
      <c r="C3128" t="s">
        <v>4226</v>
      </c>
      <c r="D3128" t="s">
        <v>4373</v>
      </c>
      <c r="E3128" t="s">
        <v>4228</v>
      </c>
      <c r="F3128" t="s">
        <v>86</v>
      </c>
      <c r="G3128" t="s">
        <v>128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C3128" s="180" t="str">
        <f t="shared" si="162"/>
        <v>845109-DPUMC-ML</v>
      </c>
      <c r="AD3128" s="181" t="str">
        <f>IF(B3128="NET","",IF(B3128="","",IFERROR(VLOOKUP(AC3128,EAN!$A:$B,2,FALSE),"MANGLER - MÅ OPPDATERE EAN-FANEN")))</f>
        <v>MANGLER - MÅ OPPDATERE EAN-FANEN</v>
      </c>
      <c r="AE3128" s="180">
        <f t="shared" si="160"/>
        <v>0</v>
      </c>
      <c r="AF3128" s="180">
        <f t="shared" si="161"/>
        <v>0</v>
      </c>
    </row>
    <row r="3129" spans="1:32" x14ac:dyDescent="0.2">
      <c r="A3129">
        <v>845109</v>
      </c>
      <c r="B3129" t="s">
        <v>969</v>
      </c>
      <c r="C3129" t="s">
        <v>4226</v>
      </c>
      <c r="D3129" t="s">
        <v>4374</v>
      </c>
      <c r="E3129" t="s">
        <v>4228</v>
      </c>
      <c r="F3129" t="s">
        <v>87</v>
      </c>
      <c r="G3129" t="s">
        <v>128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C3129" s="180" t="str">
        <f t="shared" si="162"/>
        <v>845109-DPUMC-LXL</v>
      </c>
      <c r="AD3129" s="181" t="str">
        <f>IF(B3129="NET","",IF(B3129="","",IFERROR(VLOOKUP(AC3129,EAN!$A:$B,2,FALSE),"MANGLER - MÅ OPPDATERE EAN-FANEN")))</f>
        <v>MANGLER - MÅ OPPDATERE EAN-FANEN</v>
      </c>
      <c r="AE3129" s="180">
        <f t="shared" si="160"/>
        <v>0</v>
      </c>
      <c r="AF3129" s="180">
        <f t="shared" si="161"/>
        <v>0</v>
      </c>
    </row>
    <row r="3130" spans="1:32" x14ac:dyDescent="0.2">
      <c r="A3130">
        <v>845109</v>
      </c>
      <c r="B3130" t="s">
        <v>969</v>
      </c>
      <c r="C3130" t="s">
        <v>4226</v>
      </c>
      <c r="D3130" t="s">
        <v>294</v>
      </c>
      <c r="E3130" t="s">
        <v>284</v>
      </c>
      <c r="F3130" t="s">
        <v>86</v>
      </c>
      <c r="G3130" t="s">
        <v>128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C3130" s="180" t="str">
        <f t="shared" si="162"/>
        <v>845109-DTBLK-ML</v>
      </c>
      <c r="AD3130" s="181">
        <f>IF(B3130="NET","",IF(B3130="","",IFERROR(VLOOKUP(AC3130,EAN!$A:$B,2,FALSE),"MANGLER - MÅ OPPDATERE EAN-FANEN")))</f>
        <v>7048652543165</v>
      </c>
      <c r="AE3130" s="180">
        <f t="shared" si="160"/>
        <v>0</v>
      </c>
      <c r="AF3130" s="180">
        <f t="shared" si="161"/>
        <v>0</v>
      </c>
    </row>
    <row r="3131" spans="1:32" x14ac:dyDescent="0.2">
      <c r="A3131">
        <v>845109</v>
      </c>
      <c r="B3131" t="s">
        <v>969</v>
      </c>
      <c r="C3131" t="s">
        <v>4226</v>
      </c>
      <c r="D3131" t="s">
        <v>295</v>
      </c>
      <c r="E3131" t="s">
        <v>284</v>
      </c>
      <c r="F3131" t="s">
        <v>87</v>
      </c>
      <c r="G3131" t="s">
        <v>128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C3131" s="180" t="str">
        <f t="shared" si="162"/>
        <v>845109-DTBLK-LXL</v>
      </c>
      <c r="AD3131" s="181">
        <f>IF(B3131="NET","",IF(B3131="","",IFERROR(VLOOKUP(AC3131,EAN!$A:$B,2,FALSE),"MANGLER - MÅ OPPDATERE EAN-FANEN")))</f>
        <v>7048652543158</v>
      </c>
      <c r="AE3131" s="180">
        <f t="shared" si="160"/>
        <v>0</v>
      </c>
      <c r="AF3131" s="180">
        <f t="shared" si="161"/>
        <v>0</v>
      </c>
    </row>
    <row r="3132" spans="1:32" x14ac:dyDescent="0.2">
      <c r="A3132">
        <v>845109</v>
      </c>
      <c r="B3132" t="s">
        <v>969</v>
      </c>
      <c r="C3132" t="s">
        <v>4226</v>
      </c>
      <c r="D3132" t="s">
        <v>301</v>
      </c>
      <c r="E3132" t="s">
        <v>285</v>
      </c>
      <c r="F3132" t="s">
        <v>86</v>
      </c>
      <c r="G3132" t="s">
        <v>128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C3132" s="180" t="str">
        <f t="shared" si="162"/>
        <v>845109-GSWHT-ML</v>
      </c>
      <c r="AD3132" s="181">
        <f>IF(B3132="NET","",IF(B3132="","",IFERROR(VLOOKUP(AC3132,EAN!$A:$B,2,FALSE),"MANGLER - MÅ OPPDATERE EAN-FANEN")))</f>
        <v>7048652543202</v>
      </c>
      <c r="AE3132" s="180">
        <f t="shared" si="160"/>
        <v>0</v>
      </c>
      <c r="AF3132" s="180">
        <f t="shared" si="161"/>
        <v>0</v>
      </c>
    </row>
    <row r="3133" spans="1:32" x14ac:dyDescent="0.2">
      <c r="A3133">
        <v>845109</v>
      </c>
      <c r="B3133" t="s">
        <v>969</v>
      </c>
      <c r="C3133" t="s">
        <v>4226</v>
      </c>
      <c r="D3133" t="s">
        <v>302</v>
      </c>
      <c r="E3133" t="s">
        <v>285</v>
      </c>
      <c r="F3133" t="s">
        <v>87</v>
      </c>
      <c r="G3133" t="s">
        <v>128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C3133" s="180" t="str">
        <f t="shared" si="162"/>
        <v>845109-GSWHT-LXL</v>
      </c>
      <c r="AD3133" s="181">
        <f>IF(B3133="NET","",IF(B3133="","",IFERROR(VLOOKUP(AC3133,EAN!$A:$B,2,FALSE),"MANGLER - MÅ OPPDATERE EAN-FANEN")))</f>
        <v>7048652543196</v>
      </c>
      <c r="AE3133" s="180">
        <f t="shared" si="160"/>
        <v>0</v>
      </c>
      <c r="AF3133" s="180">
        <f t="shared" si="161"/>
        <v>0</v>
      </c>
    </row>
    <row r="3134" spans="1:32" x14ac:dyDescent="0.2">
      <c r="A3134">
        <v>845109</v>
      </c>
      <c r="B3134" t="s">
        <v>969</v>
      </c>
      <c r="C3134" t="s">
        <v>4226</v>
      </c>
      <c r="D3134" t="s">
        <v>970</v>
      </c>
      <c r="E3134" t="s">
        <v>971</v>
      </c>
      <c r="F3134" t="s">
        <v>86</v>
      </c>
      <c r="G3134" t="s">
        <v>401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C3134" s="180" t="str">
        <f t="shared" si="162"/>
        <v>845109-MAQMM-ML</v>
      </c>
      <c r="AD3134" s="181">
        <f>IF(B3134="NET","",IF(B3134="","",IFERROR(VLOOKUP(AC3134,EAN!$A:$B,2,FALSE),"MANGLER - MÅ OPPDATERE EAN-FANEN")))</f>
        <v>7048652661357</v>
      </c>
      <c r="AE3134" s="180">
        <f t="shared" si="160"/>
        <v>0</v>
      </c>
      <c r="AF3134" s="180">
        <f t="shared" si="161"/>
        <v>0</v>
      </c>
    </row>
    <row r="3135" spans="1:32" x14ac:dyDescent="0.2">
      <c r="A3135">
        <v>845109</v>
      </c>
      <c r="B3135" t="s">
        <v>969</v>
      </c>
      <c r="C3135" t="s">
        <v>4226</v>
      </c>
      <c r="D3135" t="s">
        <v>972</v>
      </c>
      <c r="E3135" t="s">
        <v>971</v>
      </c>
      <c r="F3135" t="s">
        <v>87</v>
      </c>
      <c r="G3135" t="s">
        <v>401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C3135" s="180" t="str">
        <f t="shared" si="162"/>
        <v>845109-MAQMM-LXL</v>
      </c>
      <c r="AD3135" s="181">
        <f>IF(B3135="NET","",IF(B3135="","",IFERROR(VLOOKUP(AC3135,EAN!$A:$B,2,FALSE),"MANGLER - MÅ OPPDATERE EAN-FANEN")))</f>
        <v>7048652661340</v>
      </c>
      <c r="AE3135" s="180">
        <f t="shared" si="160"/>
        <v>0</v>
      </c>
      <c r="AF3135" s="180">
        <f t="shared" si="161"/>
        <v>0</v>
      </c>
    </row>
    <row r="3136" spans="1:32" x14ac:dyDescent="0.2">
      <c r="A3136">
        <v>845109</v>
      </c>
      <c r="B3136" t="s">
        <v>969</v>
      </c>
      <c r="C3136" t="s">
        <v>4226</v>
      </c>
      <c r="D3136" t="s">
        <v>4376</v>
      </c>
      <c r="E3136" t="s">
        <v>4230</v>
      </c>
      <c r="F3136" t="s">
        <v>86</v>
      </c>
      <c r="G3136" t="s">
        <v>128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C3136" s="180" t="str">
        <f t="shared" si="162"/>
        <v>845109-MBUOE-ML</v>
      </c>
      <c r="AD3136" s="181" t="str">
        <f>IF(B3136="NET","",IF(B3136="","",IFERROR(VLOOKUP(AC3136,EAN!$A:$B,2,FALSE),"MANGLER - MÅ OPPDATERE EAN-FANEN")))</f>
        <v>MANGLER - MÅ OPPDATERE EAN-FANEN</v>
      </c>
      <c r="AE3136" s="180">
        <f t="shared" si="160"/>
        <v>0</v>
      </c>
      <c r="AF3136" s="180">
        <f t="shared" si="161"/>
        <v>0</v>
      </c>
    </row>
    <row r="3137" spans="1:32" x14ac:dyDescent="0.2">
      <c r="A3137">
        <v>845109</v>
      </c>
      <c r="B3137" t="s">
        <v>969</v>
      </c>
      <c r="C3137" t="s">
        <v>4226</v>
      </c>
      <c r="D3137" t="s">
        <v>4377</v>
      </c>
      <c r="E3137" t="s">
        <v>4230</v>
      </c>
      <c r="F3137" t="s">
        <v>87</v>
      </c>
      <c r="G3137" t="s">
        <v>128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C3137" s="180" t="str">
        <f t="shared" si="162"/>
        <v>845109-MBUOE-LXL</v>
      </c>
      <c r="AD3137" s="181" t="str">
        <f>IF(B3137="NET","",IF(B3137="","",IFERROR(VLOOKUP(AC3137,EAN!$A:$B,2,FALSE),"MANGLER - MÅ OPPDATERE EAN-FANEN")))</f>
        <v>MANGLER - MÅ OPPDATERE EAN-FANEN</v>
      </c>
      <c r="AE3137" s="180">
        <f t="shared" si="160"/>
        <v>0</v>
      </c>
      <c r="AF3137" s="180">
        <f t="shared" si="161"/>
        <v>0</v>
      </c>
    </row>
    <row r="3138" spans="1:32" x14ac:dyDescent="0.2">
      <c r="A3138">
        <v>845109</v>
      </c>
      <c r="B3138" t="s">
        <v>969</v>
      </c>
      <c r="C3138" t="s">
        <v>4226</v>
      </c>
      <c r="D3138" t="s">
        <v>973</v>
      </c>
      <c r="E3138" t="s">
        <v>974</v>
      </c>
      <c r="F3138" t="s">
        <v>86</v>
      </c>
      <c r="G3138" t="s">
        <v>401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C3138" s="180" t="str">
        <f t="shared" si="162"/>
        <v>845109-MCHORM-ML</v>
      </c>
      <c r="AD3138" s="181">
        <f>IF(B3138="NET","",IF(B3138="","",IFERROR(VLOOKUP(AC3138,EAN!$A:$B,2,FALSE),"MANGLER - MÅ OPPDATERE EAN-FANEN")))</f>
        <v>7048652661371</v>
      </c>
      <c r="AE3138" s="180">
        <f t="shared" si="160"/>
        <v>0</v>
      </c>
      <c r="AF3138" s="180">
        <f t="shared" si="161"/>
        <v>0</v>
      </c>
    </row>
    <row r="3139" spans="1:32" x14ac:dyDescent="0.2">
      <c r="A3139">
        <v>845109</v>
      </c>
      <c r="B3139" t="s">
        <v>969</v>
      </c>
      <c r="C3139" t="s">
        <v>4226</v>
      </c>
      <c r="D3139" t="s">
        <v>975</v>
      </c>
      <c r="E3139" t="s">
        <v>974</v>
      </c>
      <c r="F3139" t="s">
        <v>87</v>
      </c>
      <c r="G3139" t="s">
        <v>401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C3139" s="180" t="str">
        <f t="shared" si="162"/>
        <v>845109-MCHORM-LXL</v>
      </c>
      <c r="AD3139" s="181">
        <f>IF(B3139="NET","",IF(B3139="","",IFERROR(VLOOKUP(AC3139,EAN!$A:$B,2,FALSE),"MANGLER - MÅ OPPDATERE EAN-FANEN")))</f>
        <v>7048652661364</v>
      </c>
      <c r="AE3139" s="180">
        <f t="shared" si="160"/>
        <v>0</v>
      </c>
      <c r="AF3139" s="180">
        <f t="shared" si="161"/>
        <v>0</v>
      </c>
    </row>
    <row r="3140" spans="1:32" x14ac:dyDescent="0.2">
      <c r="A3140">
        <v>845109</v>
      </c>
      <c r="B3140" t="s">
        <v>969</v>
      </c>
      <c r="C3140" t="s">
        <v>4226</v>
      </c>
      <c r="D3140" t="s">
        <v>4395</v>
      </c>
      <c r="E3140" t="s">
        <v>4232</v>
      </c>
      <c r="F3140" t="s">
        <v>86</v>
      </c>
      <c r="G3140" t="s">
        <v>128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C3140" s="180" t="str">
        <f t="shared" si="162"/>
        <v>845109-MFLU-ML</v>
      </c>
      <c r="AD3140" s="181" t="str">
        <f>IF(B3140="NET","",IF(B3140="","",IFERROR(VLOOKUP(AC3140,EAN!$A:$B,2,FALSE),"MANGLER - MÅ OPPDATERE EAN-FANEN")))</f>
        <v>MANGLER - MÅ OPPDATERE EAN-FANEN</v>
      </c>
      <c r="AE3140" s="180">
        <f t="shared" si="160"/>
        <v>0</v>
      </c>
      <c r="AF3140" s="180">
        <f t="shared" si="161"/>
        <v>0</v>
      </c>
    </row>
    <row r="3141" spans="1:32" x14ac:dyDescent="0.2">
      <c r="A3141">
        <v>845109</v>
      </c>
      <c r="B3141" t="s">
        <v>969</v>
      </c>
      <c r="C3141" t="s">
        <v>4226</v>
      </c>
      <c r="D3141" t="s">
        <v>4396</v>
      </c>
      <c r="E3141" t="s">
        <v>4232</v>
      </c>
      <c r="F3141" t="s">
        <v>87</v>
      </c>
      <c r="G3141" t="s">
        <v>128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C3141" s="180" t="str">
        <f t="shared" si="162"/>
        <v>845109-MFLU-LXL</v>
      </c>
      <c r="AD3141" s="181" t="str">
        <f>IF(B3141="NET","",IF(B3141="","",IFERROR(VLOOKUP(AC3141,EAN!$A:$B,2,FALSE),"MANGLER - MÅ OPPDATERE EAN-FANEN")))</f>
        <v>MANGLER - MÅ OPPDATERE EAN-FANEN</v>
      </c>
      <c r="AE3141" s="180">
        <f t="shared" si="160"/>
        <v>0</v>
      </c>
      <c r="AF3141" s="180">
        <f t="shared" si="161"/>
        <v>0</v>
      </c>
    </row>
    <row r="3142" spans="1:32" x14ac:dyDescent="0.2">
      <c r="A3142">
        <v>845109</v>
      </c>
      <c r="B3142" t="s">
        <v>969</v>
      </c>
      <c r="C3142" t="s">
        <v>4226</v>
      </c>
      <c r="D3142" t="s">
        <v>976</v>
      </c>
      <c r="E3142" t="s">
        <v>977</v>
      </c>
      <c r="F3142" t="s">
        <v>86</v>
      </c>
      <c r="G3142" t="s">
        <v>401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C3142" s="180" t="str">
        <f t="shared" si="162"/>
        <v>845109-MFRMC-ML</v>
      </c>
      <c r="AD3142" s="181">
        <f>IF(B3142="NET","",IF(B3142="","",IFERROR(VLOOKUP(AC3142,EAN!$A:$B,2,FALSE),"MANGLER - MÅ OPPDATERE EAN-FANEN")))</f>
        <v>7048652553768</v>
      </c>
      <c r="AE3142" s="180">
        <f t="shared" ref="AE3142:AE3205" si="163">H3142</f>
        <v>0</v>
      </c>
      <c r="AF3142" s="180">
        <f t="shared" ref="AF3142:AF3205" si="164">AA3142</f>
        <v>0</v>
      </c>
    </row>
    <row r="3143" spans="1:32" x14ac:dyDescent="0.2">
      <c r="A3143">
        <v>845109</v>
      </c>
      <c r="B3143" t="s">
        <v>969</v>
      </c>
      <c r="C3143" t="s">
        <v>4226</v>
      </c>
      <c r="D3143" t="s">
        <v>978</v>
      </c>
      <c r="E3143" t="s">
        <v>977</v>
      </c>
      <c r="F3143" t="s">
        <v>87</v>
      </c>
      <c r="G3143" t="s">
        <v>401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C3143" s="180" t="str">
        <f t="shared" si="162"/>
        <v>845109-MFRMC-LXL</v>
      </c>
      <c r="AD3143" s="181">
        <f>IF(B3143="NET","",IF(B3143="","",IFERROR(VLOOKUP(AC3143,EAN!$A:$B,2,FALSE),"MANGLER - MÅ OPPDATERE EAN-FANEN")))</f>
        <v>7048652553751</v>
      </c>
      <c r="AE3143" s="180">
        <f t="shared" si="163"/>
        <v>0</v>
      </c>
      <c r="AF3143" s="180">
        <f t="shared" si="164"/>
        <v>0</v>
      </c>
    </row>
    <row r="3144" spans="1:32" x14ac:dyDescent="0.2">
      <c r="A3144">
        <v>845109</v>
      </c>
      <c r="B3144" t="s">
        <v>969</v>
      </c>
      <c r="C3144" t="s">
        <v>4226</v>
      </c>
      <c r="D3144" t="s">
        <v>979</v>
      </c>
      <c r="E3144" t="s">
        <v>980</v>
      </c>
      <c r="F3144" t="s">
        <v>86</v>
      </c>
      <c r="G3144" t="s">
        <v>401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C3144" s="180" t="str">
        <f t="shared" si="162"/>
        <v>845109-MRBMC-ML</v>
      </c>
      <c r="AD3144" s="181">
        <f>IF(B3144="NET","",IF(B3144="","",IFERROR(VLOOKUP(AC3144,EAN!$A:$B,2,FALSE),"MANGLER - MÅ OPPDATERE EAN-FANEN")))</f>
        <v>7048652553782</v>
      </c>
      <c r="AE3144" s="180">
        <f t="shared" si="163"/>
        <v>0</v>
      </c>
      <c r="AF3144" s="180">
        <f t="shared" si="164"/>
        <v>0</v>
      </c>
    </row>
    <row r="3145" spans="1:32" x14ac:dyDescent="0.2">
      <c r="A3145">
        <v>845109</v>
      </c>
      <c r="B3145" t="s">
        <v>969</v>
      </c>
      <c r="C3145" t="s">
        <v>4226</v>
      </c>
      <c r="D3145" t="s">
        <v>981</v>
      </c>
      <c r="E3145" t="s">
        <v>980</v>
      </c>
      <c r="F3145" t="s">
        <v>87</v>
      </c>
      <c r="G3145" t="s">
        <v>401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C3145" s="180" t="str">
        <f t="shared" si="162"/>
        <v>845109-MRBMC-LXL</v>
      </c>
      <c r="AD3145" s="181">
        <f>IF(B3145="NET","",IF(B3145="","",IFERROR(VLOOKUP(AC3145,EAN!$A:$B,2,FALSE),"MANGLER - MÅ OPPDATERE EAN-FANEN")))</f>
        <v>7048652553775</v>
      </c>
      <c r="AE3145" s="180">
        <f t="shared" si="163"/>
        <v>0</v>
      </c>
      <c r="AF3145" s="180">
        <f t="shared" si="164"/>
        <v>0</v>
      </c>
    </row>
    <row r="3146" spans="1:32" x14ac:dyDescent="0.2">
      <c r="A3146" s="155">
        <v>845110</v>
      </c>
      <c r="B3146" t="s">
        <v>292</v>
      </c>
      <c r="H3146" s="155">
        <v>202137</v>
      </c>
      <c r="I3146" s="155">
        <v>202137</v>
      </c>
      <c r="J3146" s="155">
        <v>202137</v>
      </c>
      <c r="K3146" s="155">
        <v>202137</v>
      </c>
      <c r="L3146" s="155">
        <v>202137</v>
      </c>
      <c r="M3146" s="155">
        <v>202137</v>
      </c>
      <c r="N3146" s="155">
        <v>202137</v>
      </c>
      <c r="O3146" s="155">
        <v>202137</v>
      </c>
      <c r="P3146" s="155">
        <v>202137</v>
      </c>
      <c r="Q3146" s="155">
        <v>202137</v>
      </c>
      <c r="R3146" s="155">
        <v>202137</v>
      </c>
      <c r="S3146" s="155">
        <v>202137</v>
      </c>
      <c r="T3146" s="155">
        <v>202137</v>
      </c>
      <c r="U3146" s="155">
        <v>202137</v>
      </c>
      <c r="V3146" s="155">
        <v>202137</v>
      </c>
      <c r="W3146" s="155">
        <v>202137</v>
      </c>
      <c r="X3146" s="155">
        <v>202137</v>
      </c>
      <c r="Y3146" s="155">
        <v>202137</v>
      </c>
      <c r="Z3146" s="155">
        <v>202137</v>
      </c>
      <c r="AA3146" s="155">
        <v>202137</v>
      </c>
      <c r="AC3146" s="180" t="str">
        <f t="shared" si="162"/>
        <v>845110-</v>
      </c>
      <c r="AD3146" s="181" t="str">
        <f>IF(B3146="NET","",IF(B3146="","",IFERROR(VLOOKUP(AC3146,EAN!$A:$B,2,FALSE),"MANGLER - MÅ OPPDATERE EAN-FANEN")))</f>
        <v/>
      </c>
      <c r="AE3146" s="180">
        <f t="shared" si="163"/>
        <v>202137</v>
      </c>
      <c r="AF3146" s="180">
        <f t="shared" si="164"/>
        <v>202137</v>
      </c>
    </row>
    <row r="3147" spans="1:32" x14ac:dyDescent="0.2">
      <c r="A3147">
        <v>845110</v>
      </c>
      <c r="B3147" t="s">
        <v>982</v>
      </c>
      <c r="C3147" t="s">
        <v>4226</v>
      </c>
      <c r="D3147" t="s">
        <v>301</v>
      </c>
      <c r="E3147" t="s">
        <v>285</v>
      </c>
      <c r="F3147" t="s">
        <v>86</v>
      </c>
      <c r="G3147" t="s">
        <v>128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C3147" s="180" t="str">
        <f t="shared" si="162"/>
        <v>845110-GSWHT-ML</v>
      </c>
      <c r="AD3147" s="181">
        <f>IF(B3147="NET","",IF(B3147="","",IFERROR(VLOOKUP(AC3147,EAN!$A:$B,2,FALSE),"MANGLER - MÅ OPPDATERE EAN-FANEN")))</f>
        <v>7048652543103</v>
      </c>
      <c r="AE3147" s="180">
        <f t="shared" si="163"/>
        <v>0</v>
      </c>
      <c r="AF3147" s="180">
        <f t="shared" si="164"/>
        <v>0</v>
      </c>
    </row>
    <row r="3148" spans="1:32" x14ac:dyDescent="0.2">
      <c r="A3148">
        <v>845110</v>
      </c>
      <c r="B3148" t="s">
        <v>982</v>
      </c>
      <c r="C3148" t="s">
        <v>4226</v>
      </c>
      <c r="D3148" t="s">
        <v>302</v>
      </c>
      <c r="E3148" t="s">
        <v>285</v>
      </c>
      <c r="F3148" t="s">
        <v>87</v>
      </c>
      <c r="G3148" t="s">
        <v>128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C3148" s="180" t="str">
        <f t="shared" si="162"/>
        <v>845110-GSWHT-LXL</v>
      </c>
      <c r="AD3148" s="181">
        <f>IF(B3148="NET","",IF(B3148="","",IFERROR(VLOOKUP(AC3148,EAN!$A:$B,2,FALSE),"MANGLER - MÅ OPPDATERE EAN-FANEN")))</f>
        <v>7048652543097</v>
      </c>
      <c r="AE3148" s="180">
        <f t="shared" si="163"/>
        <v>0</v>
      </c>
      <c r="AF3148" s="180">
        <f t="shared" si="164"/>
        <v>0</v>
      </c>
    </row>
    <row r="3149" spans="1:32" x14ac:dyDescent="0.2">
      <c r="A3149">
        <v>845110</v>
      </c>
      <c r="B3149" t="s">
        <v>982</v>
      </c>
      <c r="C3149" t="s">
        <v>4226</v>
      </c>
      <c r="D3149" t="s">
        <v>970</v>
      </c>
      <c r="E3149" t="s">
        <v>971</v>
      </c>
      <c r="F3149" t="s">
        <v>86</v>
      </c>
      <c r="G3149" t="s">
        <v>401</v>
      </c>
      <c r="H3149">
        <v>20</v>
      </c>
      <c r="I3149">
        <v>20</v>
      </c>
      <c r="J3149">
        <v>20</v>
      </c>
      <c r="K3149">
        <v>20</v>
      </c>
      <c r="L3149">
        <v>20</v>
      </c>
      <c r="M3149">
        <v>20</v>
      </c>
      <c r="N3149">
        <v>20</v>
      </c>
      <c r="O3149">
        <v>20</v>
      </c>
      <c r="P3149">
        <v>20</v>
      </c>
      <c r="Q3149">
        <v>20</v>
      </c>
      <c r="R3149">
        <v>20</v>
      </c>
      <c r="S3149">
        <v>20</v>
      </c>
      <c r="T3149">
        <v>20</v>
      </c>
      <c r="U3149">
        <v>20</v>
      </c>
      <c r="V3149">
        <v>20</v>
      </c>
      <c r="W3149">
        <v>20</v>
      </c>
      <c r="X3149">
        <v>20</v>
      </c>
      <c r="Y3149">
        <v>20</v>
      </c>
      <c r="Z3149">
        <v>20</v>
      </c>
      <c r="AA3149">
        <v>20</v>
      </c>
      <c r="AC3149" s="180" t="str">
        <f t="shared" si="162"/>
        <v>845110-MAQMM-ML</v>
      </c>
      <c r="AD3149" s="181">
        <f>IF(B3149="NET","",IF(B3149="","",IFERROR(VLOOKUP(AC3149,EAN!$A:$B,2,FALSE),"MANGLER - MÅ OPPDATERE EAN-FANEN")))</f>
        <v>7048652661395</v>
      </c>
      <c r="AE3149" s="180">
        <f t="shared" si="163"/>
        <v>20</v>
      </c>
      <c r="AF3149" s="180">
        <f t="shared" si="164"/>
        <v>20</v>
      </c>
    </row>
    <row r="3150" spans="1:32" x14ac:dyDescent="0.2">
      <c r="A3150">
        <v>845110</v>
      </c>
      <c r="B3150" t="s">
        <v>982</v>
      </c>
      <c r="C3150" t="s">
        <v>4226</v>
      </c>
      <c r="D3150" t="s">
        <v>972</v>
      </c>
      <c r="E3150" t="s">
        <v>971</v>
      </c>
      <c r="F3150" t="s">
        <v>87</v>
      </c>
      <c r="G3150" t="s">
        <v>401</v>
      </c>
      <c r="H3150">
        <v>28</v>
      </c>
      <c r="I3150">
        <v>28</v>
      </c>
      <c r="J3150">
        <v>28</v>
      </c>
      <c r="K3150">
        <v>28</v>
      </c>
      <c r="L3150">
        <v>28</v>
      </c>
      <c r="M3150">
        <v>28</v>
      </c>
      <c r="N3150">
        <v>28</v>
      </c>
      <c r="O3150">
        <v>28</v>
      </c>
      <c r="P3150">
        <v>28</v>
      </c>
      <c r="Q3150">
        <v>28</v>
      </c>
      <c r="R3150">
        <v>28</v>
      </c>
      <c r="S3150">
        <v>28</v>
      </c>
      <c r="T3150">
        <v>28</v>
      </c>
      <c r="U3150">
        <v>28</v>
      </c>
      <c r="V3150">
        <v>28</v>
      </c>
      <c r="W3150">
        <v>28</v>
      </c>
      <c r="X3150">
        <v>28</v>
      </c>
      <c r="Y3150">
        <v>28</v>
      </c>
      <c r="Z3150">
        <v>28</v>
      </c>
      <c r="AA3150">
        <v>28</v>
      </c>
      <c r="AC3150" s="180" t="str">
        <f t="shared" si="162"/>
        <v>845110-MAQMM-LXL</v>
      </c>
      <c r="AD3150" s="181">
        <f>IF(B3150="NET","",IF(B3150="","",IFERROR(VLOOKUP(AC3150,EAN!$A:$B,2,FALSE),"MANGLER - MÅ OPPDATERE EAN-FANEN")))</f>
        <v>7048652661388</v>
      </c>
      <c r="AE3150" s="180">
        <f t="shared" si="163"/>
        <v>28</v>
      </c>
      <c r="AF3150" s="180">
        <f t="shared" si="164"/>
        <v>28</v>
      </c>
    </row>
    <row r="3151" spans="1:32" x14ac:dyDescent="0.2">
      <c r="A3151">
        <v>845110</v>
      </c>
      <c r="B3151" t="s">
        <v>982</v>
      </c>
      <c r="C3151" t="s">
        <v>4226</v>
      </c>
      <c r="D3151" t="s">
        <v>4376</v>
      </c>
      <c r="E3151" t="s">
        <v>4230</v>
      </c>
      <c r="F3151" t="s">
        <v>86</v>
      </c>
      <c r="G3151" t="s">
        <v>128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C3151" s="180" t="str">
        <f t="shared" si="162"/>
        <v>845110-MBUOE-ML</v>
      </c>
      <c r="AD3151" s="181" t="str">
        <f>IF(B3151="NET","",IF(B3151="","",IFERROR(VLOOKUP(AC3151,EAN!$A:$B,2,FALSE),"MANGLER - MÅ OPPDATERE EAN-FANEN")))</f>
        <v>MANGLER - MÅ OPPDATERE EAN-FANEN</v>
      </c>
      <c r="AE3151" s="180">
        <f t="shared" si="163"/>
        <v>0</v>
      </c>
      <c r="AF3151" s="180">
        <f t="shared" si="164"/>
        <v>0</v>
      </c>
    </row>
    <row r="3152" spans="1:32" x14ac:dyDescent="0.2">
      <c r="A3152">
        <v>845110</v>
      </c>
      <c r="B3152" t="s">
        <v>982</v>
      </c>
      <c r="C3152" t="s">
        <v>4226</v>
      </c>
      <c r="D3152" t="s">
        <v>4377</v>
      </c>
      <c r="E3152" t="s">
        <v>4230</v>
      </c>
      <c r="F3152" t="s">
        <v>87</v>
      </c>
      <c r="G3152" t="s">
        <v>128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C3152" s="180" t="str">
        <f t="shared" si="162"/>
        <v>845110-MBUOE-LXL</v>
      </c>
      <c r="AD3152" s="181" t="str">
        <f>IF(B3152="NET","",IF(B3152="","",IFERROR(VLOOKUP(AC3152,EAN!$A:$B,2,FALSE),"MANGLER - MÅ OPPDATERE EAN-FANEN")))</f>
        <v>MANGLER - MÅ OPPDATERE EAN-FANEN</v>
      </c>
      <c r="AE3152" s="180">
        <f t="shared" si="163"/>
        <v>0</v>
      </c>
      <c r="AF3152" s="180">
        <f t="shared" si="164"/>
        <v>0</v>
      </c>
    </row>
    <row r="3153" spans="1:32" x14ac:dyDescent="0.2">
      <c r="A3153">
        <v>845110</v>
      </c>
      <c r="B3153" t="s">
        <v>982</v>
      </c>
      <c r="C3153" t="s">
        <v>4226</v>
      </c>
      <c r="D3153" t="s">
        <v>973</v>
      </c>
      <c r="E3153" t="s">
        <v>974</v>
      </c>
      <c r="F3153" t="s">
        <v>86</v>
      </c>
      <c r="G3153" t="s">
        <v>401</v>
      </c>
      <c r="H3153">
        <v>22</v>
      </c>
      <c r="I3153">
        <v>22</v>
      </c>
      <c r="J3153">
        <v>22</v>
      </c>
      <c r="K3153">
        <v>22</v>
      </c>
      <c r="L3153">
        <v>22</v>
      </c>
      <c r="M3153">
        <v>22</v>
      </c>
      <c r="N3153">
        <v>22</v>
      </c>
      <c r="O3153">
        <v>22</v>
      </c>
      <c r="P3153">
        <v>22</v>
      </c>
      <c r="Q3153">
        <v>22</v>
      </c>
      <c r="R3153">
        <v>22</v>
      </c>
      <c r="S3153">
        <v>22</v>
      </c>
      <c r="T3153">
        <v>22</v>
      </c>
      <c r="U3153">
        <v>22</v>
      </c>
      <c r="V3153">
        <v>22</v>
      </c>
      <c r="W3153">
        <v>22</v>
      </c>
      <c r="X3153">
        <v>22</v>
      </c>
      <c r="Y3153">
        <v>22</v>
      </c>
      <c r="Z3153">
        <v>22</v>
      </c>
      <c r="AA3153">
        <v>22</v>
      </c>
      <c r="AC3153" s="180" t="str">
        <f t="shared" si="162"/>
        <v>845110-MCHORM-ML</v>
      </c>
      <c r="AD3153" s="181">
        <f>IF(B3153="NET","",IF(B3153="","",IFERROR(VLOOKUP(AC3153,EAN!$A:$B,2,FALSE),"MANGLER - MÅ OPPDATERE EAN-FANEN")))</f>
        <v>7048652661418</v>
      </c>
      <c r="AE3153" s="180">
        <f t="shared" si="163"/>
        <v>22</v>
      </c>
      <c r="AF3153" s="180">
        <f t="shared" si="164"/>
        <v>22</v>
      </c>
    </row>
    <row r="3154" spans="1:32" x14ac:dyDescent="0.2">
      <c r="A3154">
        <v>845110</v>
      </c>
      <c r="B3154" t="s">
        <v>982</v>
      </c>
      <c r="C3154" t="s">
        <v>4226</v>
      </c>
      <c r="D3154" t="s">
        <v>975</v>
      </c>
      <c r="E3154" t="s">
        <v>974</v>
      </c>
      <c r="F3154" t="s">
        <v>87</v>
      </c>
      <c r="G3154" t="s">
        <v>401</v>
      </c>
      <c r="H3154">
        <v>21</v>
      </c>
      <c r="I3154">
        <v>21</v>
      </c>
      <c r="J3154">
        <v>21</v>
      </c>
      <c r="K3154">
        <v>21</v>
      </c>
      <c r="L3154">
        <v>21</v>
      </c>
      <c r="M3154">
        <v>21</v>
      </c>
      <c r="N3154">
        <v>21</v>
      </c>
      <c r="O3154">
        <v>21</v>
      </c>
      <c r="P3154">
        <v>21</v>
      </c>
      <c r="Q3154">
        <v>21</v>
      </c>
      <c r="R3154">
        <v>21</v>
      </c>
      <c r="S3154">
        <v>21</v>
      </c>
      <c r="T3154">
        <v>21</v>
      </c>
      <c r="U3154">
        <v>21</v>
      </c>
      <c r="V3154">
        <v>21</v>
      </c>
      <c r="W3154">
        <v>21</v>
      </c>
      <c r="X3154">
        <v>21</v>
      </c>
      <c r="Y3154">
        <v>21</v>
      </c>
      <c r="Z3154">
        <v>21</v>
      </c>
      <c r="AA3154">
        <v>21</v>
      </c>
      <c r="AC3154" s="180" t="str">
        <f t="shared" si="162"/>
        <v>845110-MCHORM-LXL</v>
      </c>
      <c r="AD3154" s="181">
        <f>IF(B3154="NET","",IF(B3154="","",IFERROR(VLOOKUP(AC3154,EAN!$A:$B,2,FALSE),"MANGLER - MÅ OPPDATERE EAN-FANEN")))</f>
        <v>7048652661401</v>
      </c>
      <c r="AE3154" s="180">
        <f t="shared" si="163"/>
        <v>21</v>
      </c>
      <c r="AF3154" s="180">
        <f t="shared" si="164"/>
        <v>21</v>
      </c>
    </row>
    <row r="3155" spans="1:32" x14ac:dyDescent="0.2">
      <c r="A3155">
        <v>845110</v>
      </c>
      <c r="B3155" t="s">
        <v>982</v>
      </c>
      <c r="C3155" t="s">
        <v>4226</v>
      </c>
      <c r="D3155" t="s">
        <v>4378</v>
      </c>
      <c r="E3155" t="s">
        <v>4232</v>
      </c>
      <c r="F3155" t="s">
        <v>86</v>
      </c>
      <c r="G3155" t="s">
        <v>128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C3155" s="180" t="str">
        <f t="shared" si="162"/>
        <v>845110-MFLUO-ML</v>
      </c>
      <c r="AD3155" s="181" t="str">
        <f>IF(B3155="NET","",IF(B3155="","",IFERROR(VLOOKUP(AC3155,EAN!$A:$B,2,FALSE),"MANGLER - MÅ OPPDATERE EAN-FANEN")))</f>
        <v>MANGLER - MÅ OPPDATERE EAN-FANEN</v>
      </c>
      <c r="AE3155" s="180">
        <f t="shared" si="163"/>
        <v>0</v>
      </c>
      <c r="AF3155" s="180">
        <f t="shared" si="164"/>
        <v>0</v>
      </c>
    </row>
    <row r="3156" spans="1:32" x14ac:dyDescent="0.2">
      <c r="A3156">
        <v>845110</v>
      </c>
      <c r="B3156" t="s">
        <v>982</v>
      </c>
      <c r="C3156" t="s">
        <v>4226</v>
      </c>
      <c r="D3156" t="s">
        <v>4379</v>
      </c>
      <c r="E3156" t="s">
        <v>4232</v>
      </c>
      <c r="F3156" t="s">
        <v>87</v>
      </c>
      <c r="G3156" t="s">
        <v>128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C3156" s="180" t="str">
        <f t="shared" si="162"/>
        <v>845110-MFLUO-LXL</v>
      </c>
      <c r="AD3156" s="181" t="str">
        <f>IF(B3156="NET","",IF(B3156="","",IFERROR(VLOOKUP(AC3156,EAN!$A:$B,2,FALSE),"MANGLER - MÅ OPPDATERE EAN-FANEN")))</f>
        <v>MANGLER - MÅ OPPDATERE EAN-FANEN</v>
      </c>
      <c r="AE3156" s="180">
        <f t="shared" si="163"/>
        <v>0</v>
      </c>
      <c r="AF3156" s="180">
        <f t="shared" si="164"/>
        <v>0</v>
      </c>
    </row>
    <row r="3157" spans="1:32" x14ac:dyDescent="0.2">
      <c r="A3157">
        <v>845110</v>
      </c>
      <c r="B3157" t="s">
        <v>982</v>
      </c>
      <c r="C3157" t="s">
        <v>4226</v>
      </c>
      <c r="D3157" t="s">
        <v>976</v>
      </c>
      <c r="E3157" t="s">
        <v>977</v>
      </c>
      <c r="F3157" t="s">
        <v>86</v>
      </c>
      <c r="G3157" t="s">
        <v>401</v>
      </c>
      <c r="H3157">
        <v>7</v>
      </c>
      <c r="I3157">
        <v>7</v>
      </c>
      <c r="J3157">
        <v>7</v>
      </c>
      <c r="K3157">
        <v>7</v>
      </c>
      <c r="L3157">
        <v>7</v>
      </c>
      <c r="M3157">
        <v>7</v>
      </c>
      <c r="N3157">
        <v>7</v>
      </c>
      <c r="O3157">
        <v>7</v>
      </c>
      <c r="P3157">
        <v>7</v>
      </c>
      <c r="Q3157">
        <v>7</v>
      </c>
      <c r="R3157">
        <v>7</v>
      </c>
      <c r="S3157">
        <v>7</v>
      </c>
      <c r="T3157">
        <v>7</v>
      </c>
      <c r="U3157">
        <v>7</v>
      </c>
      <c r="V3157">
        <v>7</v>
      </c>
      <c r="W3157">
        <v>7</v>
      </c>
      <c r="X3157">
        <v>7</v>
      </c>
      <c r="Y3157">
        <v>7</v>
      </c>
      <c r="Z3157">
        <v>7</v>
      </c>
      <c r="AA3157">
        <v>7</v>
      </c>
      <c r="AC3157" s="180" t="str">
        <f t="shared" si="162"/>
        <v>845110-MFRMC-ML</v>
      </c>
      <c r="AD3157" s="181">
        <f>IF(B3157="NET","",IF(B3157="","",IFERROR(VLOOKUP(AC3157,EAN!$A:$B,2,FALSE),"MANGLER - MÅ OPPDATERE EAN-FANEN")))</f>
        <v>7048652543127</v>
      </c>
      <c r="AE3157" s="180">
        <f t="shared" si="163"/>
        <v>7</v>
      </c>
      <c r="AF3157" s="180">
        <f t="shared" si="164"/>
        <v>7</v>
      </c>
    </row>
    <row r="3158" spans="1:32" x14ac:dyDescent="0.2">
      <c r="A3158">
        <v>845110</v>
      </c>
      <c r="B3158" t="s">
        <v>982</v>
      </c>
      <c r="C3158" t="s">
        <v>4226</v>
      </c>
      <c r="D3158" t="s">
        <v>978</v>
      </c>
      <c r="E3158" t="s">
        <v>977</v>
      </c>
      <c r="F3158" t="s">
        <v>87</v>
      </c>
      <c r="G3158" t="s">
        <v>401</v>
      </c>
      <c r="H3158">
        <v>23</v>
      </c>
      <c r="I3158">
        <v>23</v>
      </c>
      <c r="J3158">
        <v>23</v>
      </c>
      <c r="K3158">
        <v>23</v>
      </c>
      <c r="L3158">
        <v>23</v>
      </c>
      <c r="M3158">
        <v>23</v>
      </c>
      <c r="N3158">
        <v>23</v>
      </c>
      <c r="O3158">
        <v>23</v>
      </c>
      <c r="P3158">
        <v>23</v>
      </c>
      <c r="Q3158">
        <v>23</v>
      </c>
      <c r="R3158">
        <v>23</v>
      </c>
      <c r="S3158">
        <v>23</v>
      </c>
      <c r="T3158">
        <v>23</v>
      </c>
      <c r="U3158">
        <v>23</v>
      </c>
      <c r="V3158">
        <v>23</v>
      </c>
      <c r="W3158">
        <v>23</v>
      </c>
      <c r="X3158">
        <v>23</v>
      </c>
      <c r="Y3158">
        <v>23</v>
      </c>
      <c r="Z3158">
        <v>23</v>
      </c>
      <c r="AA3158">
        <v>23</v>
      </c>
      <c r="AC3158" s="180" t="str">
        <f t="shared" si="162"/>
        <v>845110-MFRMC-LXL</v>
      </c>
      <c r="AD3158" s="181">
        <f>IF(B3158="NET","",IF(B3158="","",IFERROR(VLOOKUP(AC3158,EAN!$A:$B,2,FALSE),"MANGLER - MÅ OPPDATERE EAN-FANEN")))</f>
        <v>7048652543110</v>
      </c>
      <c r="AE3158" s="180">
        <f t="shared" si="163"/>
        <v>23</v>
      </c>
      <c r="AF3158" s="180">
        <f t="shared" si="164"/>
        <v>23</v>
      </c>
    </row>
    <row r="3159" spans="1:32" x14ac:dyDescent="0.2">
      <c r="A3159">
        <v>845110</v>
      </c>
      <c r="B3159" t="s">
        <v>982</v>
      </c>
      <c r="C3159" t="s">
        <v>4226</v>
      </c>
      <c r="D3159" t="s">
        <v>979</v>
      </c>
      <c r="E3159" t="s">
        <v>980</v>
      </c>
      <c r="F3159" t="s">
        <v>86</v>
      </c>
      <c r="G3159" t="s">
        <v>401</v>
      </c>
      <c r="H3159">
        <v>7</v>
      </c>
      <c r="I3159">
        <v>7</v>
      </c>
      <c r="J3159">
        <v>7</v>
      </c>
      <c r="K3159">
        <v>7</v>
      </c>
      <c r="L3159">
        <v>7</v>
      </c>
      <c r="M3159">
        <v>7</v>
      </c>
      <c r="N3159">
        <v>7</v>
      </c>
      <c r="O3159">
        <v>7</v>
      </c>
      <c r="P3159">
        <v>7</v>
      </c>
      <c r="Q3159">
        <v>7</v>
      </c>
      <c r="R3159">
        <v>7</v>
      </c>
      <c r="S3159">
        <v>7</v>
      </c>
      <c r="T3159">
        <v>7</v>
      </c>
      <c r="U3159">
        <v>7</v>
      </c>
      <c r="V3159">
        <v>7</v>
      </c>
      <c r="W3159">
        <v>7</v>
      </c>
      <c r="X3159">
        <v>7</v>
      </c>
      <c r="Y3159">
        <v>7</v>
      </c>
      <c r="Z3159">
        <v>7</v>
      </c>
      <c r="AA3159">
        <v>7</v>
      </c>
      <c r="AC3159" s="180" t="str">
        <f t="shared" si="162"/>
        <v>845110-MRBMC-ML</v>
      </c>
      <c r="AD3159" s="181">
        <f>IF(B3159="NET","",IF(B3159="","",IFERROR(VLOOKUP(AC3159,EAN!$A:$B,2,FALSE),"MANGLER - MÅ OPPDATERE EAN-FANEN")))</f>
        <v>7048652543141</v>
      </c>
      <c r="AE3159" s="180">
        <f t="shared" si="163"/>
        <v>7</v>
      </c>
      <c r="AF3159" s="180">
        <f t="shared" si="164"/>
        <v>7</v>
      </c>
    </row>
    <row r="3160" spans="1:32" x14ac:dyDescent="0.2">
      <c r="A3160">
        <v>845110</v>
      </c>
      <c r="B3160" t="s">
        <v>982</v>
      </c>
      <c r="C3160" t="s">
        <v>4226</v>
      </c>
      <c r="D3160" t="s">
        <v>981</v>
      </c>
      <c r="E3160" t="s">
        <v>980</v>
      </c>
      <c r="F3160" t="s">
        <v>87</v>
      </c>
      <c r="G3160" t="s">
        <v>401</v>
      </c>
      <c r="H3160">
        <v>18</v>
      </c>
      <c r="I3160">
        <v>18</v>
      </c>
      <c r="J3160">
        <v>18</v>
      </c>
      <c r="K3160">
        <v>18</v>
      </c>
      <c r="L3160">
        <v>18</v>
      </c>
      <c r="M3160">
        <v>18</v>
      </c>
      <c r="N3160">
        <v>18</v>
      </c>
      <c r="O3160">
        <v>18</v>
      </c>
      <c r="P3160">
        <v>18</v>
      </c>
      <c r="Q3160">
        <v>18</v>
      </c>
      <c r="R3160">
        <v>18</v>
      </c>
      <c r="S3160">
        <v>18</v>
      </c>
      <c r="T3160">
        <v>18</v>
      </c>
      <c r="U3160">
        <v>18</v>
      </c>
      <c r="V3160">
        <v>18</v>
      </c>
      <c r="W3160">
        <v>18</v>
      </c>
      <c r="X3160">
        <v>18</v>
      </c>
      <c r="Y3160">
        <v>18</v>
      </c>
      <c r="Z3160">
        <v>18</v>
      </c>
      <c r="AA3160">
        <v>18</v>
      </c>
      <c r="AC3160" s="180" t="str">
        <f t="shared" si="162"/>
        <v>845110-MRBMC-LXL</v>
      </c>
      <c r="AD3160" s="181">
        <f>IF(B3160="NET","",IF(B3160="","",IFERROR(VLOOKUP(AC3160,EAN!$A:$B,2,FALSE),"MANGLER - MÅ OPPDATERE EAN-FANEN")))</f>
        <v>7048652543134</v>
      </c>
      <c r="AE3160" s="180">
        <f t="shared" si="163"/>
        <v>18</v>
      </c>
      <c r="AF3160" s="180">
        <f t="shared" si="164"/>
        <v>18</v>
      </c>
    </row>
    <row r="3161" spans="1:32" x14ac:dyDescent="0.2">
      <c r="A3161" s="155">
        <v>845111</v>
      </c>
      <c r="B3161" t="s">
        <v>292</v>
      </c>
      <c r="H3161" s="155">
        <v>202137</v>
      </c>
      <c r="I3161" s="155">
        <v>202137</v>
      </c>
      <c r="J3161" s="155">
        <v>202137</v>
      </c>
      <c r="K3161" s="155">
        <v>202137</v>
      </c>
      <c r="L3161" s="155">
        <v>202137</v>
      </c>
      <c r="M3161" s="155">
        <v>202137</v>
      </c>
      <c r="N3161" s="155">
        <v>202137</v>
      </c>
      <c r="O3161" s="155">
        <v>202137</v>
      </c>
      <c r="P3161" s="155">
        <v>202137</v>
      </c>
      <c r="Q3161" s="155">
        <v>202137</v>
      </c>
      <c r="R3161" s="155">
        <v>202137</v>
      </c>
      <c r="S3161" s="155">
        <v>202137</v>
      </c>
      <c r="T3161" s="155">
        <v>202137</v>
      </c>
      <c r="U3161" s="155">
        <v>202137</v>
      </c>
      <c r="V3161" s="155">
        <v>202137</v>
      </c>
      <c r="W3161" s="155">
        <v>202137</v>
      </c>
      <c r="X3161" s="155">
        <v>202137</v>
      </c>
      <c r="Y3161" s="155">
        <v>202137</v>
      </c>
      <c r="Z3161" s="155">
        <v>202137</v>
      </c>
      <c r="AA3161" s="155">
        <v>202137</v>
      </c>
      <c r="AC3161" s="180" t="str">
        <f t="shared" si="162"/>
        <v>845111-</v>
      </c>
      <c r="AD3161" s="181" t="str">
        <f>IF(B3161="NET","",IF(B3161="","",IFERROR(VLOOKUP(AC3161,EAN!$A:$B,2,FALSE),"MANGLER - MÅ OPPDATERE EAN-FANEN")))</f>
        <v/>
      </c>
      <c r="AE3161" s="180">
        <f t="shared" si="163"/>
        <v>202137</v>
      </c>
      <c r="AF3161" s="180">
        <f t="shared" si="164"/>
        <v>202137</v>
      </c>
    </row>
    <row r="3162" spans="1:32" x14ac:dyDescent="0.2">
      <c r="A3162">
        <v>845111</v>
      </c>
      <c r="B3162" t="s">
        <v>983</v>
      </c>
      <c r="C3162" t="s">
        <v>4226</v>
      </c>
      <c r="D3162" t="s">
        <v>877</v>
      </c>
      <c r="E3162" t="s">
        <v>878</v>
      </c>
      <c r="F3162" t="s">
        <v>7</v>
      </c>
      <c r="G3162" t="s">
        <v>128</v>
      </c>
      <c r="H3162">
        <v>72</v>
      </c>
      <c r="I3162">
        <v>72</v>
      </c>
      <c r="J3162">
        <v>72</v>
      </c>
      <c r="K3162">
        <v>72</v>
      </c>
      <c r="L3162">
        <v>72</v>
      </c>
      <c r="M3162">
        <v>72</v>
      </c>
      <c r="N3162">
        <v>72</v>
      </c>
      <c r="O3162">
        <v>72</v>
      </c>
      <c r="P3162">
        <v>72</v>
      </c>
      <c r="Q3162">
        <v>72</v>
      </c>
      <c r="R3162">
        <v>72</v>
      </c>
      <c r="S3162">
        <v>72</v>
      </c>
      <c r="T3162">
        <v>72</v>
      </c>
      <c r="U3162">
        <v>72</v>
      </c>
      <c r="V3162">
        <v>72</v>
      </c>
      <c r="W3162">
        <v>72</v>
      </c>
      <c r="X3162">
        <v>72</v>
      </c>
      <c r="Y3162">
        <v>72</v>
      </c>
      <c r="Z3162">
        <v>72</v>
      </c>
      <c r="AA3162">
        <v>72</v>
      </c>
      <c r="AC3162" s="180" t="str">
        <f t="shared" si="162"/>
        <v>845111-ABLCK-M</v>
      </c>
      <c r="AD3162" s="181">
        <f>IF(B3162="NET","",IF(B3162="","",IFERROR(VLOOKUP(AC3162,EAN!$A:$B,2,FALSE),"MANGLER - MÅ OPPDATERE EAN-FANEN")))</f>
        <v>7048652660602</v>
      </c>
      <c r="AE3162" s="180">
        <f t="shared" si="163"/>
        <v>72</v>
      </c>
      <c r="AF3162" s="180">
        <f t="shared" si="164"/>
        <v>72</v>
      </c>
    </row>
    <row r="3163" spans="1:32" x14ac:dyDescent="0.2">
      <c r="A3163">
        <v>845111</v>
      </c>
      <c r="B3163" t="s">
        <v>983</v>
      </c>
      <c r="C3163" t="s">
        <v>4226</v>
      </c>
      <c r="D3163" t="s">
        <v>879</v>
      </c>
      <c r="E3163" t="s">
        <v>878</v>
      </c>
      <c r="F3163" t="s">
        <v>67</v>
      </c>
      <c r="G3163" t="s">
        <v>128</v>
      </c>
      <c r="H3163">
        <v>56</v>
      </c>
      <c r="I3163">
        <v>56</v>
      </c>
      <c r="J3163">
        <v>56</v>
      </c>
      <c r="K3163">
        <v>56</v>
      </c>
      <c r="L3163">
        <v>56</v>
      </c>
      <c r="M3163">
        <v>56</v>
      </c>
      <c r="N3163">
        <v>56</v>
      </c>
      <c r="O3163">
        <v>56</v>
      </c>
      <c r="P3163">
        <v>56</v>
      </c>
      <c r="Q3163">
        <v>56</v>
      </c>
      <c r="R3163">
        <v>56</v>
      </c>
      <c r="S3163">
        <v>56</v>
      </c>
      <c r="T3163">
        <v>56</v>
      </c>
      <c r="U3163">
        <v>56</v>
      </c>
      <c r="V3163">
        <v>56</v>
      </c>
      <c r="W3163">
        <v>56</v>
      </c>
      <c r="X3163">
        <v>56</v>
      </c>
      <c r="Y3163">
        <v>56</v>
      </c>
      <c r="Z3163">
        <v>56</v>
      </c>
      <c r="AA3163">
        <v>56</v>
      </c>
      <c r="AC3163" s="180" t="str">
        <f t="shared" si="162"/>
        <v>845111-ABLCK-L</v>
      </c>
      <c r="AD3163" s="181">
        <f>IF(B3163="NET","",IF(B3163="","",IFERROR(VLOOKUP(AC3163,EAN!$A:$B,2,FALSE),"MANGLER - MÅ OPPDATERE EAN-FANEN")))</f>
        <v>7048652660596</v>
      </c>
      <c r="AE3163" s="180">
        <f t="shared" si="163"/>
        <v>56</v>
      </c>
      <c r="AF3163" s="180">
        <f t="shared" si="164"/>
        <v>56</v>
      </c>
    </row>
    <row r="3164" spans="1:32" x14ac:dyDescent="0.2">
      <c r="A3164">
        <v>845111</v>
      </c>
      <c r="B3164" t="s">
        <v>983</v>
      </c>
      <c r="C3164" t="s">
        <v>4226</v>
      </c>
      <c r="D3164" t="s">
        <v>4239</v>
      </c>
      <c r="E3164" t="s">
        <v>4240</v>
      </c>
      <c r="F3164" t="s">
        <v>7</v>
      </c>
      <c r="G3164" t="s">
        <v>128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C3164" s="180" t="str">
        <f t="shared" si="162"/>
        <v>845111-BUORE-M</v>
      </c>
      <c r="AD3164" s="181" t="str">
        <f>IF(B3164="NET","",IF(B3164="","",IFERROR(VLOOKUP(AC3164,EAN!$A:$B,2,FALSE),"MANGLER - MÅ OPPDATERE EAN-FANEN")))</f>
        <v>MANGLER - MÅ OPPDATERE EAN-FANEN</v>
      </c>
      <c r="AE3164" s="180">
        <f t="shared" si="163"/>
        <v>0</v>
      </c>
      <c r="AF3164" s="180">
        <f t="shared" si="164"/>
        <v>0</v>
      </c>
    </row>
    <row r="3165" spans="1:32" x14ac:dyDescent="0.2">
      <c r="A3165">
        <v>845111</v>
      </c>
      <c r="B3165" t="s">
        <v>983</v>
      </c>
      <c r="C3165" t="s">
        <v>4226</v>
      </c>
      <c r="D3165" t="s">
        <v>4241</v>
      </c>
      <c r="E3165" t="s">
        <v>4240</v>
      </c>
      <c r="F3165" t="s">
        <v>67</v>
      </c>
      <c r="G3165" t="s">
        <v>128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C3165" s="180" t="str">
        <f t="shared" si="162"/>
        <v>845111-BUORE-L</v>
      </c>
      <c r="AD3165" s="181" t="str">
        <f>IF(B3165="NET","",IF(B3165="","",IFERROR(VLOOKUP(AC3165,EAN!$A:$B,2,FALSE),"MANGLER - MÅ OPPDATERE EAN-FANEN")))</f>
        <v>MANGLER - MÅ OPPDATERE EAN-FANEN</v>
      </c>
      <c r="AE3165" s="180">
        <f t="shared" si="163"/>
        <v>0</v>
      </c>
      <c r="AF3165" s="180">
        <f t="shared" si="164"/>
        <v>0</v>
      </c>
    </row>
    <row r="3166" spans="1:32" x14ac:dyDescent="0.2">
      <c r="A3166">
        <v>845111</v>
      </c>
      <c r="B3166" t="s">
        <v>983</v>
      </c>
      <c r="C3166" t="s">
        <v>4226</v>
      </c>
      <c r="D3166" t="s">
        <v>880</v>
      </c>
      <c r="E3166" t="s">
        <v>209</v>
      </c>
      <c r="F3166" t="s">
        <v>7</v>
      </c>
      <c r="G3166" t="s">
        <v>401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C3166" s="180" t="str">
        <f t="shared" si="162"/>
        <v>845111-GMBLU-M</v>
      </c>
      <c r="AD3166" s="181">
        <f>IF(B3166="NET","",IF(B3166="","",IFERROR(VLOOKUP(AC3166,EAN!$A:$B,2,FALSE),"MANGLER - MÅ OPPDATERE EAN-FANEN")))</f>
        <v>7048652543813</v>
      </c>
      <c r="AE3166" s="180">
        <f t="shared" si="163"/>
        <v>0</v>
      </c>
      <c r="AF3166" s="180">
        <f t="shared" si="164"/>
        <v>0</v>
      </c>
    </row>
    <row r="3167" spans="1:32" x14ac:dyDescent="0.2">
      <c r="A3167">
        <v>845111</v>
      </c>
      <c r="B3167" t="s">
        <v>983</v>
      </c>
      <c r="C3167" t="s">
        <v>4226</v>
      </c>
      <c r="D3167" t="s">
        <v>881</v>
      </c>
      <c r="E3167" t="s">
        <v>209</v>
      </c>
      <c r="F3167" t="s">
        <v>67</v>
      </c>
      <c r="G3167" t="s">
        <v>401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C3167" s="180" t="str">
        <f t="shared" si="162"/>
        <v>845111-GMBLU-L</v>
      </c>
      <c r="AD3167" s="181">
        <f>IF(B3167="NET","",IF(B3167="","",IFERROR(VLOOKUP(AC3167,EAN!$A:$B,2,FALSE),"MANGLER - MÅ OPPDATERE EAN-FANEN")))</f>
        <v>7048652543806</v>
      </c>
      <c r="AE3167" s="180">
        <f t="shared" si="163"/>
        <v>0</v>
      </c>
      <c r="AF3167" s="180">
        <f t="shared" si="164"/>
        <v>0</v>
      </c>
    </row>
    <row r="3168" spans="1:32" x14ac:dyDescent="0.2">
      <c r="A3168">
        <v>845111</v>
      </c>
      <c r="B3168" t="s">
        <v>983</v>
      </c>
      <c r="C3168" t="s">
        <v>4226</v>
      </c>
      <c r="D3168" t="s">
        <v>604</v>
      </c>
      <c r="E3168" t="s">
        <v>89</v>
      </c>
      <c r="F3168" t="s">
        <v>7</v>
      </c>
      <c r="G3168" t="s">
        <v>401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C3168" s="180" t="str">
        <f t="shared" si="162"/>
        <v>845111-MBLCK-M</v>
      </c>
      <c r="AD3168" s="181">
        <f>IF(B3168="NET","",IF(B3168="","",IFERROR(VLOOKUP(AC3168,EAN!$A:$B,2,FALSE),"MANGLER - MÅ OPPDATERE EAN-FANEN")))</f>
        <v>7048652543837</v>
      </c>
      <c r="AE3168" s="180">
        <f t="shared" si="163"/>
        <v>0</v>
      </c>
      <c r="AF3168" s="180">
        <f t="shared" si="164"/>
        <v>0</v>
      </c>
    </row>
    <row r="3169" spans="1:32" x14ac:dyDescent="0.2">
      <c r="A3169">
        <v>845111</v>
      </c>
      <c r="B3169" t="s">
        <v>983</v>
      </c>
      <c r="C3169" t="s">
        <v>4226</v>
      </c>
      <c r="D3169" t="s">
        <v>605</v>
      </c>
      <c r="E3169" t="s">
        <v>89</v>
      </c>
      <c r="F3169" t="s">
        <v>67</v>
      </c>
      <c r="G3169" t="s">
        <v>401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C3169" s="180" t="str">
        <f t="shared" si="162"/>
        <v>845111-MBLCK-L</v>
      </c>
      <c r="AD3169" s="181">
        <f>IF(B3169="NET","",IF(B3169="","",IFERROR(VLOOKUP(AC3169,EAN!$A:$B,2,FALSE),"MANGLER - MÅ OPPDATERE EAN-FANEN")))</f>
        <v>7048652543820</v>
      </c>
      <c r="AE3169" s="180">
        <f t="shared" si="163"/>
        <v>0</v>
      </c>
      <c r="AF3169" s="180">
        <f t="shared" si="164"/>
        <v>0</v>
      </c>
    </row>
    <row r="3170" spans="1:32" x14ac:dyDescent="0.2">
      <c r="A3170">
        <v>845111</v>
      </c>
      <c r="B3170" t="s">
        <v>983</v>
      </c>
      <c r="C3170" t="s">
        <v>4226</v>
      </c>
      <c r="D3170" t="s">
        <v>606</v>
      </c>
      <c r="E3170" t="s">
        <v>552</v>
      </c>
      <c r="F3170" t="s">
        <v>7</v>
      </c>
      <c r="G3170" t="s">
        <v>128</v>
      </c>
      <c r="H3170">
        <v>21</v>
      </c>
      <c r="I3170">
        <v>21</v>
      </c>
      <c r="J3170">
        <v>21</v>
      </c>
      <c r="K3170">
        <v>21</v>
      </c>
      <c r="L3170">
        <v>21</v>
      </c>
      <c r="M3170">
        <v>21</v>
      </c>
      <c r="N3170">
        <v>21</v>
      </c>
      <c r="O3170">
        <v>21</v>
      </c>
      <c r="P3170">
        <v>21</v>
      </c>
      <c r="Q3170">
        <v>21</v>
      </c>
      <c r="R3170">
        <v>21</v>
      </c>
      <c r="S3170">
        <v>21</v>
      </c>
      <c r="T3170">
        <v>21</v>
      </c>
      <c r="U3170">
        <v>21</v>
      </c>
      <c r="V3170">
        <v>21</v>
      </c>
      <c r="W3170">
        <v>21</v>
      </c>
      <c r="X3170">
        <v>21</v>
      </c>
      <c r="Y3170">
        <v>21</v>
      </c>
      <c r="Z3170">
        <v>21</v>
      </c>
      <c r="AA3170">
        <v>21</v>
      </c>
      <c r="AC3170" s="180" t="str">
        <f t="shared" si="162"/>
        <v>845111-MCDGY-M</v>
      </c>
      <c r="AD3170" s="181">
        <f>IF(B3170="NET","",IF(B3170="","",IFERROR(VLOOKUP(AC3170,EAN!$A:$B,2,FALSE),"MANGLER - MÅ OPPDATERE EAN-FANEN")))</f>
        <v>7048652660626</v>
      </c>
      <c r="AE3170" s="180">
        <f t="shared" si="163"/>
        <v>21</v>
      </c>
      <c r="AF3170" s="180">
        <f t="shared" si="164"/>
        <v>21</v>
      </c>
    </row>
    <row r="3171" spans="1:32" x14ac:dyDescent="0.2">
      <c r="A3171">
        <v>845111</v>
      </c>
      <c r="B3171" t="s">
        <v>983</v>
      </c>
      <c r="C3171" t="s">
        <v>4226</v>
      </c>
      <c r="D3171" t="s">
        <v>607</v>
      </c>
      <c r="E3171" t="s">
        <v>552</v>
      </c>
      <c r="F3171" t="s">
        <v>67</v>
      </c>
      <c r="G3171" t="s">
        <v>128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C3171" s="180" t="str">
        <f t="shared" si="162"/>
        <v>845111-MCDGY-L</v>
      </c>
      <c r="AD3171" s="181">
        <f>IF(B3171="NET","",IF(B3171="","",IFERROR(VLOOKUP(AC3171,EAN!$A:$B,2,FALSE),"MANGLER - MÅ OPPDATERE EAN-FANEN")))</f>
        <v>7048652660619</v>
      </c>
      <c r="AE3171" s="180">
        <f t="shared" si="163"/>
        <v>0</v>
      </c>
      <c r="AF3171" s="180">
        <f t="shared" si="164"/>
        <v>0</v>
      </c>
    </row>
    <row r="3172" spans="1:32" x14ac:dyDescent="0.2">
      <c r="A3172">
        <v>845111</v>
      </c>
      <c r="B3172" t="s">
        <v>983</v>
      </c>
      <c r="C3172" t="s">
        <v>4226</v>
      </c>
      <c r="D3172" t="s">
        <v>608</v>
      </c>
      <c r="E3172" t="s">
        <v>609</v>
      </c>
      <c r="F3172" t="s">
        <v>7</v>
      </c>
      <c r="G3172" t="s">
        <v>401</v>
      </c>
      <c r="H3172">
        <v>16</v>
      </c>
      <c r="I3172">
        <v>16</v>
      </c>
      <c r="J3172">
        <v>16</v>
      </c>
      <c r="K3172">
        <v>16</v>
      </c>
      <c r="L3172">
        <v>16</v>
      </c>
      <c r="M3172">
        <v>16</v>
      </c>
      <c r="N3172">
        <v>16</v>
      </c>
      <c r="O3172">
        <v>16</v>
      </c>
      <c r="P3172">
        <v>16</v>
      </c>
      <c r="Q3172">
        <v>16</v>
      </c>
      <c r="R3172">
        <v>16</v>
      </c>
      <c r="S3172">
        <v>16</v>
      </c>
      <c r="T3172">
        <v>16</v>
      </c>
      <c r="U3172">
        <v>16</v>
      </c>
      <c r="V3172">
        <v>16</v>
      </c>
      <c r="W3172">
        <v>16</v>
      </c>
      <c r="X3172">
        <v>16</v>
      </c>
      <c r="Y3172">
        <v>16</v>
      </c>
      <c r="Z3172">
        <v>16</v>
      </c>
      <c r="AA3172">
        <v>16</v>
      </c>
      <c r="AC3172" s="180" t="str">
        <f t="shared" si="162"/>
        <v>845111-MCHOR-M</v>
      </c>
      <c r="AD3172" s="181">
        <f>IF(B3172="NET","",IF(B3172="","",IFERROR(VLOOKUP(AC3172,EAN!$A:$B,2,FALSE),"MANGLER - MÅ OPPDATERE EAN-FANEN")))</f>
        <v>7048652660640</v>
      </c>
      <c r="AE3172" s="180">
        <f t="shared" si="163"/>
        <v>16</v>
      </c>
      <c r="AF3172" s="180">
        <f t="shared" si="164"/>
        <v>16</v>
      </c>
    </row>
    <row r="3173" spans="1:32" x14ac:dyDescent="0.2">
      <c r="A3173">
        <v>845111</v>
      </c>
      <c r="B3173" t="s">
        <v>983</v>
      </c>
      <c r="C3173" t="s">
        <v>4226</v>
      </c>
      <c r="D3173" t="s">
        <v>610</v>
      </c>
      <c r="E3173" t="s">
        <v>609</v>
      </c>
      <c r="F3173" t="s">
        <v>67</v>
      </c>
      <c r="G3173" t="s">
        <v>401</v>
      </c>
      <c r="H3173">
        <v>16</v>
      </c>
      <c r="I3173">
        <v>16</v>
      </c>
      <c r="J3173">
        <v>16</v>
      </c>
      <c r="K3173">
        <v>16</v>
      </c>
      <c r="L3173">
        <v>16</v>
      </c>
      <c r="M3173">
        <v>16</v>
      </c>
      <c r="N3173">
        <v>16</v>
      </c>
      <c r="O3173">
        <v>16</v>
      </c>
      <c r="P3173">
        <v>16</v>
      </c>
      <c r="Q3173">
        <v>16</v>
      </c>
      <c r="R3173">
        <v>16</v>
      </c>
      <c r="S3173">
        <v>16</v>
      </c>
      <c r="T3173">
        <v>16</v>
      </c>
      <c r="U3173">
        <v>16</v>
      </c>
      <c r="V3173">
        <v>16</v>
      </c>
      <c r="W3173">
        <v>16</v>
      </c>
      <c r="X3173">
        <v>16</v>
      </c>
      <c r="Y3173">
        <v>16</v>
      </c>
      <c r="Z3173">
        <v>16</v>
      </c>
      <c r="AA3173">
        <v>16</v>
      </c>
      <c r="AC3173" s="180" t="str">
        <f t="shared" si="162"/>
        <v>845111-MCHOR-L</v>
      </c>
      <c r="AD3173" s="181">
        <f>IF(B3173="NET","",IF(B3173="","",IFERROR(VLOOKUP(AC3173,EAN!$A:$B,2,FALSE),"MANGLER - MÅ OPPDATERE EAN-FANEN")))</f>
        <v>7048652660633</v>
      </c>
      <c r="AE3173" s="180">
        <f t="shared" si="163"/>
        <v>16</v>
      </c>
      <c r="AF3173" s="180">
        <f t="shared" si="164"/>
        <v>16</v>
      </c>
    </row>
    <row r="3174" spans="1:32" x14ac:dyDescent="0.2">
      <c r="A3174">
        <v>845111</v>
      </c>
      <c r="B3174" t="s">
        <v>983</v>
      </c>
      <c r="C3174" t="s">
        <v>4226</v>
      </c>
      <c r="D3174" t="s">
        <v>882</v>
      </c>
      <c r="E3174" t="s">
        <v>883</v>
      </c>
      <c r="F3174" t="s">
        <v>7</v>
      </c>
      <c r="G3174" t="s">
        <v>401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C3174" s="180" t="str">
        <f t="shared" si="162"/>
        <v>845111-MMGRN-M</v>
      </c>
      <c r="AD3174" s="181">
        <f>IF(B3174="NET","",IF(B3174="","",IFERROR(VLOOKUP(AC3174,EAN!$A:$B,2,FALSE),"MANGLER - MÅ OPPDATERE EAN-FANEN")))</f>
        <v>7048652543851</v>
      </c>
      <c r="AE3174" s="180">
        <f t="shared" si="163"/>
        <v>0</v>
      </c>
      <c r="AF3174" s="180">
        <f t="shared" si="164"/>
        <v>0</v>
      </c>
    </row>
    <row r="3175" spans="1:32" x14ac:dyDescent="0.2">
      <c r="A3175">
        <v>845111</v>
      </c>
      <c r="B3175" t="s">
        <v>983</v>
      </c>
      <c r="C3175" t="s">
        <v>4226</v>
      </c>
      <c r="D3175" t="s">
        <v>884</v>
      </c>
      <c r="E3175" t="s">
        <v>883</v>
      </c>
      <c r="F3175" t="s">
        <v>67</v>
      </c>
      <c r="G3175" t="s">
        <v>401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C3175" s="180" t="str">
        <f t="shared" si="162"/>
        <v>845111-MMGRN-L</v>
      </c>
      <c r="AD3175" s="181">
        <f>IF(B3175="NET","",IF(B3175="","",IFERROR(VLOOKUP(AC3175,EAN!$A:$B,2,FALSE),"MANGLER - MÅ OPPDATERE EAN-FANEN")))</f>
        <v>7048652543844</v>
      </c>
      <c r="AE3175" s="180">
        <f t="shared" si="163"/>
        <v>0</v>
      </c>
      <c r="AF3175" s="180">
        <f t="shared" si="164"/>
        <v>0</v>
      </c>
    </row>
    <row r="3176" spans="1:32" x14ac:dyDescent="0.2">
      <c r="A3176">
        <v>845111</v>
      </c>
      <c r="B3176" t="s">
        <v>983</v>
      </c>
      <c r="C3176" t="s">
        <v>4226</v>
      </c>
      <c r="D3176" t="s">
        <v>619</v>
      </c>
      <c r="E3176" t="s">
        <v>417</v>
      </c>
      <c r="F3176" t="s">
        <v>7</v>
      </c>
      <c r="G3176" t="s">
        <v>401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C3176" s="180" t="str">
        <f t="shared" si="162"/>
        <v>845111-MNGRY-M</v>
      </c>
      <c r="AD3176" s="181">
        <f>IF(B3176="NET","",IF(B3176="","",IFERROR(VLOOKUP(AC3176,EAN!$A:$B,2,FALSE),"MANGLER - MÅ OPPDATERE EAN-FANEN")))</f>
        <v>7048652660664</v>
      </c>
      <c r="AE3176" s="180">
        <f t="shared" si="163"/>
        <v>0</v>
      </c>
      <c r="AF3176" s="180">
        <f t="shared" si="164"/>
        <v>0</v>
      </c>
    </row>
    <row r="3177" spans="1:32" x14ac:dyDescent="0.2">
      <c r="A3177">
        <v>845111</v>
      </c>
      <c r="B3177" t="s">
        <v>983</v>
      </c>
      <c r="C3177" t="s">
        <v>4226</v>
      </c>
      <c r="D3177" t="s">
        <v>620</v>
      </c>
      <c r="E3177" t="s">
        <v>417</v>
      </c>
      <c r="F3177" t="s">
        <v>67</v>
      </c>
      <c r="G3177" t="s">
        <v>401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C3177" s="180" t="str">
        <f t="shared" si="162"/>
        <v>845111-MNGRY-L</v>
      </c>
      <c r="AD3177" s="181">
        <f>IF(B3177="NET","",IF(B3177="","",IFERROR(VLOOKUP(AC3177,EAN!$A:$B,2,FALSE),"MANGLER - MÅ OPPDATERE EAN-FANEN")))</f>
        <v>7048652660657</v>
      </c>
      <c r="AE3177" s="180">
        <f t="shared" si="163"/>
        <v>0</v>
      </c>
      <c r="AF3177" s="180">
        <f t="shared" si="164"/>
        <v>0</v>
      </c>
    </row>
    <row r="3178" spans="1:32" x14ac:dyDescent="0.2">
      <c r="A3178">
        <v>845111</v>
      </c>
      <c r="B3178" t="s">
        <v>983</v>
      </c>
      <c r="C3178" t="s">
        <v>4226</v>
      </c>
      <c r="D3178" t="s">
        <v>871</v>
      </c>
      <c r="E3178" t="s">
        <v>91</v>
      </c>
      <c r="F3178" t="s">
        <v>7</v>
      </c>
      <c r="G3178" t="s">
        <v>128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C3178" s="180" t="str">
        <f t="shared" si="162"/>
        <v>845111-MWHTE-M</v>
      </c>
      <c r="AD3178" s="181">
        <f>IF(B3178="NET","",IF(B3178="","",IFERROR(VLOOKUP(AC3178,EAN!$A:$B,2,FALSE),"MANGLER - MÅ OPPDATERE EAN-FANEN")))</f>
        <v>7048652543875</v>
      </c>
      <c r="AE3178" s="180">
        <f t="shared" si="163"/>
        <v>0</v>
      </c>
      <c r="AF3178" s="180">
        <f t="shared" si="164"/>
        <v>0</v>
      </c>
    </row>
    <row r="3179" spans="1:32" x14ac:dyDescent="0.2">
      <c r="A3179">
        <v>845111</v>
      </c>
      <c r="B3179" t="s">
        <v>983</v>
      </c>
      <c r="C3179" t="s">
        <v>4226</v>
      </c>
      <c r="D3179" t="s">
        <v>872</v>
      </c>
      <c r="E3179" t="s">
        <v>91</v>
      </c>
      <c r="F3179" t="s">
        <v>67</v>
      </c>
      <c r="G3179" t="s">
        <v>128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C3179" s="180" t="str">
        <f t="shared" si="162"/>
        <v>845111-MWHTE-L</v>
      </c>
      <c r="AD3179" s="181">
        <f>IF(B3179="NET","",IF(B3179="","",IFERROR(VLOOKUP(AC3179,EAN!$A:$B,2,FALSE),"MANGLER - MÅ OPPDATERE EAN-FANEN")))</f>
        <v>7048652543868</v>
      </c>
      <c r="AE3179" s="180">
        <f t="shared" si="163"/>
        <v>0</v>
      </c>
      <c r="AF3179" s="180">
        <f t="shared" si="164"/>
        <v>0</v>
      </c>
    </row>
    <row r="3180" spans="1:32" x14ac:dyDescent="0.2">
      <c r="A3180">
        <v>845111</v>
      </c>
      <c r="B3180" t="s">
        <v>983</v>
      </c>
      <c r="C3180" t="s">
        <v>4226</v>
      </c>
      <c r="D3180" t="s">
        <v>4362</v>
      </c>
      <c r="E3180" t="s">
        <v>4346</v>
      </c>
      <c r="F3180" t="s">
        <v>7</v>
      </c>
      <c r="G3180" t="s">
        <v>128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C3180" s="180" t="str">
        <f t="shared" si="162"/>
        <v>845111-SGMFL-M</v>
      </c>
      <c r="AD3180" s="181" t="str">
        <f>IF(B3180="NET","",IF(B3180="","",IFERROR(VLOOKUP(AC3180,EAN!$A:$B,2,FALSE),"MANGLER - MÅ OPPDATERE EAN-FANEN")))</f>
        <v>MANGLER - MÅ OPPDATERE EAN-FANEN</v>
      </c>
      <c r="AE3180" s="180">
        <f t="shared" si="163"/>
        <v>0</v>
      </c>
      <c r="AF3180" s="180">
        <f t="shared" si="164"/>
        <v>0</v>
      </c>
    </row>
    <row r="3181" spans="1:32" x14ac:dyDescent="0.2">
      <c r="A3181">
        <v>845111</v>
      </c>
      <c r="B3181" t="s">
        <v>983</v>
      </c>
      <c r="C3181" t="s">
        <v>4226</v>
      </c>
      <c r="D3181" t="s">
        <v>4363</v>
      </c>
      <c r="E3181" t="s">
        <v>4346</v>
      </c>
      <c r="F3181" t="s">
        <v>67</v>
      </c>
      <c r="G3181" t="s">
        <v>128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C3181" s="180" t="str">
        <f t="shared" si="162"/>
        <v>845111-SGMFL-L</v>
      </c>
      <c r="AD3181" s="181" t="str">
        <f>IF(B3181="NET","",IF(B3181="","",IFERROR(VLOOKUP(AC3181,EAN!$A:$B,2,FALSE),"MANGLER - MÅ OPPDATERE EAN-FANEN")))</f>
        <v>MANGLER - MÅ OPPDATERE EAN-FANEN</v>
      </c>
      <c r="AE3181" s="180">
        <f t="shared" si="163"/>
        <v>0</v>
      </c>
      <c r="AF3181" s="180">
        <f t="shared" si="164"/>
        <v>0</v>
      </c>
    </row>
    <row r="3182" spans="1:32" x14ac:dyDescent="0.2">
      <c r="A3182">
        <v>845111</v>
      </c>
      <c r="B3182" t="s">
        <v>983</v>
      </c>
      <c r="C3182" t="s">
        <v>4226</v>
      </c>
      <c r="D3182" t="s">
        <v>4244</v>
      </c>
      <c r="E3182" t="s">
        <v>4245</v>
      </c>
      <c r="F3182" t="s">
        <v>7</v>
      </c>
      <c r="G3182" t="s">
        <v>128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C3182" s="180" t="str">
        <f t="shared" si="162"/>
        <v>845111-SKBLM-M</v>
      </c>
      <c r="AD3182" s="181" t="str">
        <f>IF(B3182="NET","",IF(B3182="","",IFERROR(VLOOKUP(AC3182,EAN!$A:$B,2,FALSE),"MANGLER - MÅ OPPDATERE EAN-FANEN")))</f>
        <v>MANGLER - MÅ OPPDATERE EAN-FANEN</v>
      </c>
      <c r="AE3182" s="180">
        <f t="shared" si="163"/>
        <v>0</v>
      </c>
      <c r="AF3182" s="180">
        <f t="shared" si="164"/>
        <v>0</v>
      </c>
    </row>
    <row r="3183" spans="1:32" x14ac:dyDescent="0.2">
      <c r="A3183">
        <v>845111</v>
      </c>
      <c r="B3183" t="s">
        <v>983</v>
      </c>
      <c r="C3183" t="s">
        <v>4226</v>
      </c>
      <c r="D3183" t="s">
        <v>4246</v>
      </c>
      <c r="E3183" t="s">
        <v>4245</v>
      </c>
      <c r="F3183" t="s">
        <v>67</v>
      </c>
      <c r="G3183" t="s">
        <v>128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C3183" s="180" t="str">
        <f t="shared" si="162"/>
        <v>845111-SKBLM-L</v>
      </c>
      <c r="AD3183" s="181" t="str">
        <f>IF(B3183="NET","",IF(B3183="","",IFERROR(VLOOKUP(AC3183,EAN!$A:$B,2,FALSE),"MANGLER - MÅ OPPDATERE EAN-FANEN")))</f>
        <v>MANGLER - MÅ OPPDATERE EAN-FANEN</v>
      </c>
      <c r="AE3183" s="180">
        <f t="shared" si="163"/>
        <v>0</v>
      </c>
      <c r="AF3183" s="180">
        <f t="shared" si="164"/>
        <v>0</v>
      </c>
    </row>
    <row r="3184" spans="1:32" x14ac:dyDescent="0.2">
      <c r="A3184" s="155">
        <v>845122</v>
      </c>
      <c r="B3184" t="s">
        <v>292</v>
      </c>
      <c r="H3184" s="155">
        <v>202137</v>
      </c>
      <c r="I3184" s="155">
        <v>202137</v>
      </c>
      <c r="J3184" s="155">
        <v>202137</v>
      </c>
      <c r="K3184" s="155">
        <v>202137</v>
      </c>
      <c r="L3184" s="155">
        <v>202137</v>
      </c>
      <c r="M3184" s="155">
        <v>202137</v>
      </c>
      <c r="N3184" s="155">
        <v>202137</v>
      </c>
      <c r="O3184" s="155">
        <v>202137</v>
      </c>
      <c r="P3184" s="155">
        <v>202137</v>
      </c>
      <c r="Q3184" s="155">
        <v>202137</v>
      </c>
      <c r="R3184" s="155">
        <v>202137</v>
      </c>
      <c r="S3184" s="155">
        <v>202137</v>
      </c>
      <c r="T3184" s="155">
        <v>202137</v>
      </c>
      <c r="U3184" s="155">
        <v>202137</v>
      </c>
      <c r="V3184" s="155">
        <v>202137</v>
      </c>
      <c r="W3184" s="155">
        <v>202137</v>
      </c>
      <c r="X3184" s="155">
        <v>202137</v>
      </c>
      <c r="Y3184" s="155">
        <v>202137</v>
      </c>
      <c r="Z3184" s="155">
        <v>202137</v>
      </c>
      <c r="AA3184" s="155">
        <v>202137</v>
      </c>
      <c r="AC3184" s="180" t="str">
        <f t="shared" si="162"/>
        <v>845122-</v>
      </c>
      <c r="AD3184" s="181" t="str">
        <f>IF(B3184="NET","",IF(B3184="","",IFERROR(VLOOKUP(AC3184,EAN!$A:$B,2,FALSE),"MANGLER - MÅ OPPDATERE EAN-FANEN")))</f>
        <v/>
      </c>
      <c r="AE3184" s="180">
        <f t="shared" si="163"/>
        <v>202137</v>
      </c>
      <c r="AF3184" s="180">
        <f t="shared" si="164"/>
        <v>202137</v>
      </c>
    </row>
    <row r="3185" spans="1:32" x14ac:dyDescent="0.2">
      <c r="A3185">
        <v>845122</v>
      </c>
      <c r="B3185" t="s">
        <v>4498</v>
      </c>
      <c r="C3185" t="s">
        <v>4226</v>
      </c>
      <c r="D3185" t="s">
        <v>2347</v>
      </c>
      <c r="E3185" t="s">
        <v>2346</v>
      </c>
      <c r="F3185" t="s">
        <v>7</v>
      </c>
      <c r="G3185" t="s">
        <v>401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C3185" s="180" t="str">
        <f t="shared" si="162"/>
        <v>845122-UXYLW-M</v>
      </c>
      <c r="AD3185" s="181" t="str">
        <f>IF(B3185="NET","",IF(B3185="","",IFERROR(VLOOKUP(AC3185,EAN!$A:$B,2,FALSE),"MANGLER - MÅ OPPDATERE EAN-FANEN")))</f>
        <v>MANGLER - MÅ OPPDATERE EAN-FANEN</v>
      </c>
      <c r="AE3185" s="180">
        <f t="shared" si="163"/>
        <v>0</v>
      </c>
      <c r="AF3185" s="180">
        <f t="shared" si="164"/>
        <v>0</v>
      </c>
    </row>
    <row r="3186" spans="1:32" x14ac:dyDescent="0.2">
      <c r="A3186">
        <v>845122</v>
      </c>
      <c r="B3186" t="s">
        <v>4498</v>
      </c>
      <c r="C3186" t="s">
        <v>4226</v>
      </c>
      <c r="D3186" t="s">
        <v>2348</v>
      </c>
      <c r="E3186" t="s">
        <v>2346</v>
      </c>
      <c r="F3186" t="s">
        <v>67</v>
      </c>
      <c r="G3186" t="s">
        <v>401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C3186" s="180" t="str">
        <f t="shared" si="162"/>
        <v>845122-UXYLW-L</v>
      </c>
      <c r="AD3186" s="181" t="str">
        <f>IF(B3186="NET","",IF(B3186="","",IFERROR(VLOOKUP(AC3186,EAN!$A:$B,2,FALSE),"MANGLER - MÅ OPPDATERE EAN-FANEN")))</f>
        <v>MANGLER - MÅ OPPDATERE EAN-FANEN</v>
      </c>
      <c r="AE3186" s="180">
        <f t="shared" si="163"/>
        <v>0</v>
      </c>
      <c r="AF3186" s="180">
        <f t="shared" si="164"/>
        <v>0</v>
      </c>
    </row>
    <row r="3187" spans="1:32" x14ac:dyDescent="0.2">
      <c r="A3187" s="155">
        <v>845124</v>
      </c>
      <c r="B3187" t="s">
        <v>292</v>
      </c>
      <c r="H3187" s="155">
        <v>202137</v>
      </c>
      <c r="I3187" s="155">
        <v>202137</v>
      </c>
      <c r="J3187" s="155">
        <v>202137</v>
      </c>
      <c r="K3187" s="155">
        <v>202137</v>
      </c>
      <c r="L3187" s="155">
        <v>202137</v>
      </c>
      <c r="M3187" s="155">
        <v>202137</v>
      </c>
      <c r="N3187" s="155">
        <v>202137</v>
      </c>
      <c r="O3187" s="155">
        <v>202137</v>
      </c>
      <c r="P3187" s="155">
        <v>202137</v>
      </c>
      <c r="Q3187" s="155">
        <v>202137</v>
      </c>
      <c r="R3187" s="155">
        <v>202137</v>
      </c>
      <c r="S3187" s="155">
        <v>202137</v>
      </c>
      <c r="T3187" s="155">
        <v>202137</v>
      </c>
      <c r="U3187" s="155">
        <v>202137</v>
      </c>
      <c r="V3187" s="155">
        <v>202137</v>
      </c>
      <c r="W3187" s="155">
        <v>202137</v>
      </c>
      <c r="X3187" s="155">
        <v>202137</v>
      </c>
      <c r="Y3187" s="155">
        <v>202137</v>
      </c>
      <c r="Z3187" s="155">
        <v>202137</v>
      </c>
      <c r="AA3187" s="155">
        <v>202137</v>
      </c>
      <c r="AC3187" s="180" t="str">
        <f t="shared" si="162"/>
        <v>845124-</v>
      </c>
      <c r="AD3187" s="181" t="str">
        <f>IF(B3187="NET","",IF(B3187="","",IFERROR(VLOOKUP(AC3187,EAN!$A:$B,2,FALSE),"MANGLER - MÅ OPPDATERE EAN-FANEN")))</f>
        <v/>
      </c>
      <c r="AE3187" s="180">
        <f t="shared" si="163"/>
        <v>202137</v>
      </c>
      <c r="AF3187" s="180">
        <f t="shared" si="164"/>
        <v>202137</v>
      </c>
    </row>
    <row r="3188" spans="1:32" x14ac:dyDescent="0.2">
      <c r="A3188">
        <v>845124</v>
      </c>
      <c r="B3188" t="s">
        <v>4212</v>
      </c>
      <c r="C3188" t="s">
        <v>4226</v>
      </c>
      <c r="D3188" t="s">
        <v>2347</v>
      </c>
      <c r="E3188" t="s">
        <v>2346</v>
      </c>
      <c r="F3188" t="s">
        <v>7</v>
      </c>
      <c r="G3188" t="s">
        <v>128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C3188" s="180" t="str">
        <f t="shared" si="162"/>
        <v>845124-UXYLW-M</v>
      </c>
      <c r="AD3188" s="181" t="str">
        <f>IF(B3188="NET","",IF(B3188="","",IFERROR(VLOOKUP(AC3188,EAN!$A:$B,2,FALSE),"MANGLER - MÅ OPPDATERE EAN-FANEN")))</f>
        <v>MANGLER - MÅ OPPDATERE EAN-FANEN</v>
      </c>
      <c r="AE3188" s="180">
        <f t="shared" si="163"/>
        <v>0</v>
      </c>
      <c r="AF3188" s="180">
        <f t="shared" si="164"/>
        <v>0</v>
      </c>
    </row>
    <row r="3189" spans="1:32" x14ac:dyDescent="0.2">
      <c r="A3189">
        <v>845124</v>
      </c>
      <c r="B3189" t="s">
        <v>4212</v>
      </c>
      <c r="C3189" t="s">
        <v>4226</v>
      </c>
      <c r="D3189" t="s">
        <v>2348</v>
      </c>
      <c r="E3189" t="s">
        <v>2346</v>
      </c>
      <c r="F3189" t="s">
        <v>67</v>
      </c>
      <c r="G3189" t="s">
        <v>128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C3189" s="180" t="str">
        <f t="shared" ref="AC3189:AC3252" si="165">CONCATENATE(A3189,"-",D3189)</f>
        <v>845124-UXYLW-L</v>
      </c>
      <c r="AD3189" s="181" t="str">
        <f>IF(B3189="NET","",IF(B3189="","",IFERROR(VLOOKUP(AC3189,EAN!$A:$B,2,FALSE),"MANGLER - MÅ OPPDATERE EAN-FANEN")))</f>
        <v>MANGLER - MÅ OPPDATERE EAN-FANEN</v>
      </c>
      <c r="AE3189" s="180">
        <f t="shared" si="163"/>
        <v>0</v>
      </c>
      <c r="AF3189" s="180">
        <f t="shared" si="164"/>
        <v>0</v>
      </c>
    </row>
    <row r="3190" spans="1:32" x14ac:dyDescent="0.2">
      <c r="A3190" s="155">
        <v>845125</v>
      </c>
      <c r="B3190" t="s">
        <v>292</v>
      </c>
      <c r="H3190" s="155">
        <v>202137</v>
      </c>
      <c r="I3190" s="155">
        <v>202137</v>
      </c>
      <c r="J3190" s="155">
        <v>202137</v>
      </c>
      <c r="K3190" s="155">
        <v>202137</v>
      </c>
      <c r="L3190" s="155">
        <v>202137</v>
      </c>
      <c r="M3190" s="155">
        <v>202137</v>
      </c>
      <c r="N3190" s="155">
        <v>202137</v>
      </c>
      <c r="O3190" s="155">
        <v>202137</v>
      </c>
      <c r="P3190" s="155">
        <v>202137</v>
      </c>
      <c r="Q3190" s="155">
        <v>202137</v>
      </c>
      <c r="R3190" s="155">
        <v>202137</v>
      </c>
      <c r="S3190" s="155">
        <v>202137</v>
      </c>
      <c r="T3190" s="155">
        <v>202137</v>
      </c>
      <c r="U3190" s="155">
        <v>202137</v>
      </c>
      <c r="V3190" s="155">
        <v>202137</v>
      </c>
      <c r="W3190" s="155">
        <v>202137</v>
      </c>
      <c r="X3190" s="155">
        <v>202137</v>
      </c>
      <c r="Y3190" s="155">
        <v>202137</v>
      </c>
      <c r="Z3190" s="155">
        <v>202137</v>
      </c>
      <c r="AA3190" s="155">
        <v>202137</v>
      </c>
      <c r="AC3190" s="180" t="str">
        <f t="shared" si="165"/>
        <v>845125-</v>
      </c>
      <c r="AD3190" s="181" t="str">
        <f>IF(B3190="NET","",IF(B3190="","",IFERROR(VLOOKUP(AC3190,EAN!$A:$B,2,FALSE),"MANGLER - MÅ OPPDATERE EAN-FANEN")))</f>
        <v/>
      </c>
      <c r="AE3190" s="180">
        <f t="shared" si="163"/>
        <v>202137</v>
      </c>
      <c r="AF3190" s="180">
        <f t="shared" si="164"/>
        <v>202137</v>
      </c>
    </row>
    <row r="3191" spans="1:32" x14ac:dyDescent="0.2">
      <c r="A3191">
        <v>845125</v>
      </c>
      <c r="B3191" t="s">
        <v>2654</v>
      </c>
      <c r="C3191" t="s">
        <v>4226</v>
      </c>
      <c r="D3191" t="s">
        <v>2655</v>
      </c>
      <c r="E3191" t="s">
        <v>285</v>
      </c>
      <c r="F3191" t="s">
        <v>7</v>
      </c>
      <c r="G3191" t="s">
        <v>401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C3191" s="180" t="str">
        <f t="shared" si="165"/>
        <v>845125-GSWHT-M</v>
      </c>
      <c r="AD3191" s="181">
        <f>IF(B3191="NET","",IF(B3191="","",IFERROR(VLOOKUP(AC3191,EAN!$A:$B,2,FALSE),"MANGLER - MÅ OPPDATERE EAN-FANEN")))</f>
        <v>7048652617460</v>
      </c>
      <c r="AE3191" s="180">
        <f t="shared" si="163"/>
        <v>0</v>
      </c>
      <c r="AF3191" s="180">
        <f t="shared" si="164"/>
        <v>0</v>
      </c>
    </row>
    <row r="3192" spans="1:32" x14ac:dyDescent="0.2">
      <c r="A3192">
        <v>845125</v>
      </c>
      <c r="B3192" t="s">
        <v>2654</v>
      </c>
      <c r="C3192" t="s">
        <v>4226</v>
      </c>
      <c r="D3192" t="s">
        <v>2656</v>
      </c>
      <c r="E3192" t="s">
        <v>285</v>
      </c>
      <c r="F3192" t="s">
        <v>67</v>
      </c>
      <c r="G3192" t="s">
        <v>401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C3192" s="180" t="str">
        <f t="shared" si="165"/>
        <v>845125-GSWHT-L</v>
      </c>
      <c r="AD3192" s="181">
        <f>IF(B3192="NET","",IF(B3192="","",IFERROR(VLOOKUP(AC3192,EAN!$A:$B,2,FALSE),"MANGLER - MÅ OPPDATERE EAN-FANEN")))</f>
        <v>7048652617453</v>
      </c>
      <c r="AE3192" s="180">
        <f t="shared" si="163"/>
        <v>0</v>
      </c>
      <c r="AF3192" s="180">
        <f t="shared" si="164"/>
        <v>0</v>
      </c>
    </row>
    <row r="3193" spans="1:32" x14ac:dyDescent="0.2">
      <c r="A3193" s="155">
        <v>845126</v>
      </c>
      <c r="B3193" t="s">
        <v>292</v>
      </c>
      <c r="H3193" s="155">
        <v>202137</v>
      </c>
      <c r="I3193" s="155">
        <v>202137</v>
      </c>
      <c r="J3193" s="155">
        <v>202137</v>
      </c>
      <c r="K3193" s="155">
        <v>202137</v>
      </c>
      <c r="L3193" s="155">
        <v>202137</v>
      </c>
      <c r="M3193" s="155">
        <v>202137</v>
      </c>
      <c r="N3193" s="155">
        <v>202137</v>
      </c>
      <c r="O3193" s="155">
        <v>202137</v>
      </c>
      <c r="P3193" s="155">
        <v>202137</v>
      </c>
      <c r="Q3193" s="155">
        <v>202137</v>
      </c>
      <c r="R3193" s="155">
        <v>202137</v>
      </c>
      <c r="S3193" s="155">
        <v>202137</v>
      </c>
      <c r="T3193" s="155">
        <v>202137</v>
      </c>
      <c r="U3193" s="155">
        <v>202137</v>
      </c>
      <c r="V3193" s="155">
        <v>202137</v>
      </c>
      <c r="W3193" s="155">
        <v>202137</v>
      </c>
      <c r="X3193" s="155">
        <v>202137</v>
      </c>
      <c r="Y3193" s="155">
        <v>202137</v>
      </c>
      <c r="Z3193" s="155">
        <v>202137</v>
      </c>
      <c r="AA3193" s="155">
        <v>202137</v>
      </c>
      <c r="AC3193" s="180" t="str">
        <f t="shared" si="165"/>
        <v>845126-</v>
      </c>
      <c r="AD3193" s="181" t="str">
        <f>IF(B3193="NET","",IF(B3193="","",IFERROR(VLOOKUP(AC3193,EAN!$A:$B,2,FALSE),"MANGLER - MÅ OPPDATERE EAN-FANEN")))</f>
        <v/>
      </c>
      <c r="AE3193" s="180">
        <f t="shared" si="163"/>
        <v>202137</v>
      </c>
      <c r="AF3193" s="180">
        <f t="shared" si="164"/>
        <v>202137</v>
      </c>
    </row>
    <row r="3194" spans="1:32" x14ac:dyDescent="0.2">
      <c r="A3194">
        <v>845126</v>
      </c>
      <c r="B3194" t="s">
        <v>4499</v>
      </c>
      <c r="C3194" t="s">
        <v>4226</v>
      </c>
      <c r="D3194" t="s">
        <v>877</v>
      </c>
      <c r="E3194" t="s">
        <v>878</v>
      </c>
      <c r="F3194" t="s">
        <v>7</v>
      </c>
      <c r="G3194" t="s">
        <v>128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C3194" s="180" t="str">
        <f t="shared" si="165"/>
        <v>845126-ABLCK-M</v>
      </c>
      <c r="AD3194" s="181">
        <f>IF(B3194="NET","",IF(B3194="","",IFERROR(VLOOKUP(AC3194,EAN!$A:$B,2,FALSE),"MANGLER - MÅ OPPDATERE EAN-FANEN")))</f>
        <v>7048652671394</v>
      </c>
      <c r="AE3194" s="180">
        <f t="shared" si="163"/>
        <v>0</v>
      </c>
      <c r="AF3194" s="180">
        <f t="shared" si="164"/>
        <v>0</v>
      </c>
    </row>
    <row r="3195" spans="1:32" x14ac:dyDescent="0.2">
      <c r="A3195">
        <v>845126</v>
      </c>
      <c r="B3195" t="s">
        <v>4499</v>
      </c>
      <c r="C3195" t="s">
        <v>4226</v>
      </c>
      <c r="D3195" t="s">
        <v>879</v>
      </c>
      <c r="E3195" t="s">
        <v>878</v>
      </c>
      <c r="F3195" t="s">
        <v>67</v>
      </c>
      <c r="G3195" t="s">
        <v>128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C3195" s="180" t="str">
        <f t="shared" si="165"/>
        <v>845126-ABLCK-L</v>
      </c>
      <c r="AD3195" s="181">
        <f>IF(B3195="NET","",IF(B3195="","",IFERROR(VLOOKUP(AC3195,EAN!$A:$B,2,FALSE),"MANGLER - MÅ OPPDATERE EAN-FANEN")))</f>
        <v>7048652671387</v>
      </c>
      <c r="AE3195" s="180">
        <f t="shared" si="163"/>
        <v>0</v>
      </c>
      <c r="AF3195" s="180">
        <f t="shared" si="164"/>
        <v>0</v>
      </c>
    </row>
    <row r="3196" spans="1:32" x14ac:dyDescent="0.2">
      <c r="A3196">
        <v>845126</v>
      </c>
      <c r="B3196" t="s">
        <v>4499</v>
      </c>
      <c r="C3196" t="s">
        <v>4226</v>
      </c>
      <c r="D3196" t="s">
        <v>606</v>
      </c>
      <c r="E3196" t="s">
        <v>552</v>
      </c>
      <c r="F3196" t="s">
        <v>7</v>
      </c>
      <c r="G3196" t="s">
        <v>128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C3196" s="180" t="str">
        <f t="shared" si="165"/>
        <v>845126-MCDGY-M</v>
      </c>
      <c r="AD3196" s="181">
        <f>IF(B3196="NET","",IF(B3196="","",IFERROR(VLOOKUP(AC3196,EAN!$A:$B,2,FALSE),"MANGLER - MÅ OPPDATERE EAN-FANEN")))</f>
        <v>7048652671455</v>
      </c>
      <c r="AE3196" s="180">
        <f t="shared" si="163"/>
        <v>0</v>
      </c>
      <c r="AF3196" s="180">
        <f t="shared" si="164"/>
        <v>0</v>
      </c>
    </row>
    <row r="3197" spans="1:32" x14ac:dyDescent="0.2">
      <c r="A3197">
        <v>845126</v>
      </c>
      <c r="B3197" t="s">
        <v>4499</v>
      </c>
      <c r="C3197" t="s">
        <v>4226</v>
      </c>
      <c r="D3197" t="s">
        <v>607</v>
      </c>
      <c r="E3197" t="s">
        <v>552</v>
      </c>
      <c r="F3197" t="s">
        <v>67</v>
      </c>
      <c r="G3197" t="s">
        <v>128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C3197" s="180" t="str">
        <f t="shared" si="165"/>
        <v>845126-MCDGY-L</v>
      </c>
      <c r="AD3197" s="181">
        <f>IF(B3197="NET","",IF(B3197="","",IFERROR(VLOOKUP(AC3197,EAN!$A:$B,2,FALSE),"MANGLER - MÅ OPPDATERE EAN-FANEN")))</f>
        <v>7048652671448</v>
      </c>
      <c r="AE3197" s="180">
        <f t="shared" si="163"/>
        <v>0</v>
      </c>
      <c r="AF3197" s="180">
        <f t="shared" si="164"/>
        <v>0</v>
      </c>
    </row>
    <row r="3198" spans="1:32" x14ac:dyDescent="0.2">
      <c r="A3198">
        <v>845126</v>
      </c>
      <c r="B3198" t="s">
        <v>4499</v>
      </c>
      <c r="C3198" t="s">
        <v>4226</v>
      </c>
      <c r="D3198" t="s">
        <v>4362</v>
      </c>
      <c r="E3198" t="s">
        <v>4346</v>
      </c>
      <c r="F3198" t="s">
        <v>7</v>
      </c>
      <c r="G3198" t="s">
        <v>128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C3198" s="180" t="str">
        <f t="shared" si="165"/>
        <v>845126-SGMFL-M</v>
      </c>
      <c r="AD3198" s="181" t="str">
        <f>IF(B3198="NET","",IF(B3198="","",IFERROR(VLOOKUP(AC3198,EAN!$A:$B,2,FALSE),"MANGLER - MÅ OPPDATERE EAN-FANEN")))</f>
        <v>MANGLER - MÅ OPPDATERE EAN-FANEN</v>
      </c>
      <c r="AE3198" s="180">
        <f t="shared" si="163"/>
        <v>0</v>
      </c>
      <c r="AF3198" s="180">
        <f t="shared" si="164"/>
        <v>0</v>
      </c>
    </row>
    <row r="3199" spans="1:32" x14ac:dyDescent="0.2">
      <c r="A3199">
        <v>845126</v>
      </c>
      <c r="B3199" t="s">
        <v>4499</v>
      </c>
      <c r="C3199" t="s">
        <v>4226</v>
      </c>
      <c r="D3199" t="s">
        <v>4363</v>
      </c>
      <c r="E3199" t="s">
        <v>4346</v>
      </c>
      <c r="F3199" t="s">
        <v>67</v>
      </c>
      <c r="G3199" t="s">
        <v>128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C3199" s="180" t="str">
        <f t="shared" si="165"/>
        <v>845126-SGMFL-L</v>
      </c>
      <c r="AD3199" s="181" t="str">
        <f>IF(B3199="NET","",IF(B3199="","",IFERROR(VLOOKUP(AC3199,EAN!$A:$B,2,FALSE),"MANGLER - MÅ OPPDATERE EAN-FANEN")))</f>
        <v>MANGLER - MÅ OPPDATERE EAN-FANEN</v>
      </c>
      <c r="AE3199" s="180">
        <f t="shared" si="163"/>
        <v>0</v>
      </c>
      <c r="AF3199" s="180">
        <f t="shared" si="164"/>
        <v>0</v>
      </c>
    </row>
    <row r="3200" spans="1:32" x14ac:dyDescent="0.2">
      <c r="A3200" s="155">
        <v>845127</v>
      </c>
      <c r="B3200" t="s">
        <v>292</v>
      </c>
      <c r="H3200" s="155">
        <v>202137</v>
      </c>
      <c r="I3200" s="155">
        <v>202137</v>
      </c>
      <c r="J3200" s="155">
        <v>202137</v>
      </c>
      <c r="K3200" s="155">
        <v>202137</v>
      </c>
      <c r="L3200" s="155">
        <v>202137</v>
      </c>
      <c r="M3200" s="155">
        <v>202137</v>
      </c>
      <c r="N3200" s="155">
        <v>202137</v>
      </c>
      <c r="O3200" s="155">
        <v>202137</v>
      </c>
      <c r="P3200" s="155">
        <v>202137</v>
      </c>
      <c r="Q3200" s="155">
        <v>202137</v>
      </c>
      <c r="R3200" s="155">
        <v>202137</v>
      </c>
      <c r="S3200" s="155">
        <v>202137</v>
      </c>
      <c r="T3200" s="155">
        <v>202137</v>
      </c>
      <c r="U3200" s="155">
        <v>202137</v>
      </c>
      <c r="V3200" s="155">
        <v>202137</v>
      </c>
      <c r="W3200" s="155">
        <v>202137</v>
      </c>
      <c r="X3200" s="155">
        <v>202137</v>
      </c>
      <c r="Y3200" s="155">
        <v>202137</v>
      </c>
      <c r="Z3200" s="155">
        <v>202137</v>
      </c>
      <c r="AA3200" s="155">
        <v>202137</v>
      </c>
      <c r="AC3200" s="180" t="str">
        <f t="shared" si="165"/>
        <v>845127-</v>
      </c>
      <c r="AD3200" s="181" t="str">
        <f>IF(B3200="NET","",IF(B3200="","",IFERROR(VLOOKUP(AC3200,EAN!$A:$B,2,FALSE),"MANGLER - MÅ OPPDATERE EAN-FANEN")))</f>
        <v/>
      </c>
      <c r="AE3200" s="180">
        <f t="shared" si="163"/>
        <v>202137</v>
      </c>
      <c r="AF3200" s="180">
        <f t="shared" si="164"/>
        <v>202137</v>
      </c>
    </row>
    <row r="3201" spans="1:32" x14ac:dyDescent="0.2">
      <c r="A3201">
        <v>845127</v>
      </c>
      <c r="B3201" t="s">
        <v>4500</v>
      </c>
      <c r="C3201" t="s">
        <v>4226</v>
      </c>
      <c r="D3201" t="s">
        <v>2657</v>
      </c>
      <c r="E3201" t="s">
        <v>2658</v>
      </c>
      <c r="F3201" t="s">
        <v>7</v>
      </c>
      <c r="G3201" t="s">
        <v>401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C3201" s="180" t="str">
        <f t="shared" si="165"/>
        <v>845127-ANT21-M</v>
      </c>
      <c r="AD3201" s="181">
        <f>IF(B3201="NET","",IF(B3201="","",IFERROR(VLOOKUP(AC3201,EAN!$A:$B,2,FALSE),"MANGLER - MÅ OPPDATERE EAN-FANEN")))</f>
        <v>7048652671950</v>
      </c>
      <c r="AE3201" s="180">
        <f t="shared" si="163"/>
        <v>0</v>
      </c>
      <c r="AF3201" s="180">
        <f t="shared" si="164"/>
        <v>0</v>
      </c>
    </row>
    <row r="3202" spans="1:32" x14ac:dyDescent="0.2">
      <c r="A3202">
        <v>845127</v>
      </c>
      <c r="B3202" t="s">
        <v>4500</v>
      </c>
      <c r="C3202" t="s">
        <v>4226</v>
      </c>
      <c r="D3202" t="s">
        <v>2659</v>
      </c>
      <c r="E3202" t="s">
        <v>2658</v>
      </c>
      <c r="F3202" t="s">
        <v>67</v>
      </c>
      <c r="G3202" t="s">
        <v>401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C3202" s="180" t="str">
        <f t="shared" si="165"/>
        <v>845127-ANT21-L</v>
      </c>
      <c r="AD3202" s="181">
        <f>IF(B3202="NET","",IF(B3202="","",IFERROR(VLOOKUP(AC3202,EAN!$A:$B,2,FALSE),"MANGLER - MÅ OPPDATERE EAN-FANEN")))</f>
        <v>7048652671943</v>
      </c>
      <c r="AE3202" s="180">
        <f t="shared" si="163"/>
        <v>0</v>
      </c>
      <c r="AF3202" s="180">
        <f t="shared" si="164"/>
        <v>0</v>
      </c>
    </row>
    <row r="3203" spans="1:32" x14ac:dyDescent="0.2">
      <c r="A3203" s="155">
        <v>845128</v>
      </c>
      <c r="B3203" t="s">
        <v>292</v>
      </c>
      <c r="H3203" s="155">
        <v>202137</v>
      </c>
      <c r="I3203" s="155">
        <v>202137</v>
      </c>
      <c r="J3203" s="155">
        <v>202137</v>
      </c>
      <c r="K3203" s="155">
        <v>202137</v>
      </c>
      <c r="L3203" s="155">
        <v>202137</v>
      </c>
      <c r="M3203" s="155">
        <v>202137</v>
      </c>
      <c r="N3203" s="155">
        <v>202137</v>
      </c>
      <c r="O3203" s="155">
        <v>202137</v>
      </c>
      <c r="P3203" s="155">
        <v>202137</v>
      </c>
      <c r="Q3203" s="155">
        <v>202137</v>
      </c>
      <c r="R3203" s="155">
        <v>202137</v>
      </c>
      <c r="S3203" s="155">
        <v>202137</v>
      </c>
      <c r="T3203" s="155">
        <v>202137</v>
      </c>
      <c r="U3203" s="155">
        <v>202137</v>
      </c>
      <c r="V3203" s="155">
        <v>202137</v>
      </c>
      <c r="W3203" s="155">
        <v>202137</v>
      </c>
      <c r="X3203" s="155">
        <v>202137</v>
      </c>
      <c r="Y3203" s="155">
        <v>202137</v>
      </c>
      <c r="Z3203" s="155">
        <v>202137</v>
      </c>
      <c r="AA3203" s="155">
        <v>202137</v>
      </c>
      <c r="AC3203" s="180" t="str">
        <f t="shared" si="165"/>
        <v>845128-</v>
      </c>
      <c r="AD3203" s="181" t="str">
        <f>IF(B3203="NET","",IF(B3203="","",IFERROR(VLOOKUP(AC3203,EAN!$A:$B,2,FALSE),"MANGLER - MÅ OPPDATERE EAN-FANEN")))</f>
        <v/>
      </c>
      <c r="AE3203" s="180">
        <f t="shared" si="163"/>
        <v>202137</v>
      </c>
      <c r="AF3203" s="180">
        <f t="shared" si="164"/>
        <v>202137</v>
      </c>
    </row>
    <row r="3204" spans="1:32" x14ac:dyDescent="0.2">
      <c r="A3204">
        <v>845128</v>
      </c>
      <c r="B3204" t="s">
        <v>4397</v>
      </c>
      <c r="C3204" t="s">
        <v>4226</v>
      </c>
      <c r="D3204" t="s">
        <v>4372</v>
      </c>
      <c r="E3204" t="s">
        <v>4228</v>
      </c>
      <c r="F3204" t="s">
        <v>85</v>
      </c>
      <c r="G3204" t="s">
        <v>128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C3204" s="180" t="str">
        <f t="shared" si="165"/>
        <v>845128-DPUMC-SM</v>
      </c>
      <c r="AD3204" s="181" t="str">
        <f>IF(B3204="NET","",IF(B3204="","",IFERROR(VLOOKUP(AC3204,EAN!$A:$B,2,FALSE),"MANGLER - MÅ OPPDATERE EAN-FANEN")))</f>
        <v>MANGLER - MÅ OPPDATERE EAN-FANEN</v>
      </c>
      <c r="AE3204" s="180">
        <f t="shared" si="163"/>
        <v>0</v>
      </c>
      <c r="AF3204" s="180">
        <f t="shared" si="164"/>
        <v>0</v>
      </c>
    </row>
    <row r="3205" spans="1:32" x14ac:dyDescent="0.2">
      <c r="A3205">
        <v>845128</v>
      </c>
      <c r="B3205" t="s">
        <v>4397</v>
      </c>
      <c r="C3205" t="s">
        <v>4226</v>
      </c>
      <c r="D3205" t="s">
        <v>4373</v>
      </c>
      <c r="E3205" t="s">
        <v>4228</v>
      </c>
      <c r="F3205" t="s">
        <v>86</v>
      </c>
      <c r="G3205" t="s">
        <v>128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C3205" s="180" t="str">
        <f t="shared" si="165"/>
        <v>845128-DPUMC-ML</v>
      </c>
      <c r="AD3205" s="181" t="str">
        <f>IF(B3205="NET","",IF(B3205="","",IFERROR(VLOOKUP(AC3205,EAN!$A:$B,2,FALSE),"MANGLER - MÅ OPPDATERE EAN-FANEN")))</f>
        <v>MANGLER - MÅ OPPDATERE EAN-FANEN</v>
      </c>
      <c r="AE3205" s="180">
        <f t="shared" si="163"/>
        <v>0</v>
      </c>
      <c r="AF3205" s="180">
        <f t="shared" si="164"/>
        <v>0</v>
      </c>
    </row>
    <row r="3206" spans="1:32" x14ac:dyDescent="0.2">
      <c r="A3206">
        <v>845128</v>
      </c>
      <c r="B3206" t="s">
        <v>4397</v>
      </c>
      <c r="C3206" t="s">
        <v>4226</v>
      </c>
      <c r="D3206" t="s">
        <v>4374</v>
      </c>
      <c r="E3206" t="s">
        <v>4228</v>
      </c>
      <c r="F3206" t="s">
        <v>87</v>
      </c>
      <c r="G3206" t="s">
        <v>128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C3206" s="180" t="str">
        <f t="shared" si="165"/>
        <v>845128-DPUMC-LXL</v>
      </c>
      <c r="AD3206" s="181" t="str">
        <f>IF(B3206="NET","",IF(B3206="","",IFERROR(VLOOKUP(AC3206,EAN!$A:$B,2,FALSE),"MANGLER - MÅ OPPDATERE EAN-FANEN")))</f>
        <v>MANGLER - MÅ OPPDATERE EAN-FANEN</v>
      </c>
      <c r="AE3206" s="180">
        <f t="shared" ref="AE3206:AE3269" si="166">H3206</f>
        <v>0</v>
      </c>
      <c r="AF3206" s="180">
        <f t="shared" ref="AF3206:AF3269" si="167">AA3206</f>
        <v>0</v>
      </c>
    </row>
    <row r="3207" spans="1:32" x14ac:dyDescent="0.2">
      <c r="A3207">
        <v>845128</v>
      </c>
      <c r="B3207" t="s">
        <v>4397</v>
      </c>
      <c r="C3207" t="s">
        <v>4226</v>
      </c>
      <c r="D3207" t="s">
        <v>293</v>
      </c>
      <c r="E3207" t="s">
        <v>284</v>
      </c>
      <c r="F3207" t="s">
        <v>85</v>
      </c>
      <c r="G3207" t="s">
        <v>128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C3207" s="180" t="str">
        <f t="shared" si="165"/>
        <v>845128-DTBLK-SM</v>
      </c>
      <c r="AD3207" s="181" t="str">
        <f>IF(B3207="NET","",IF(B3207="","",IFERROR(VLOOKUP(AC3207,EAN!$A:$B,2,FALSE),"MANGLER - MÅ OPPDATERE EAN-FANEN")))</f>
        <v>MANGLER - MÅ OPPDATERE EAN-FANEN</v>
      </c>
      <c r="AE3207" s="180">
        <f t="shared" si="166"/>
        <v>0</v>
      </c>
      <c r="AF3207" s="180">
        <f t="shared" si="167"/>
        <v>0</v>
      </c>
    </row>
    <row r="3208" spans="1:32" x14ac:dyDescent="0.2">
      <c r="A3208">
        <v>845128</v>
      </c>
      <c r="B3208" t="s">
        <v>4397</v>
      </c>
      <c r="C3208" t="s">
        <v>4226</v>
      </c>
      <c r="D3208" t="s">
        <v>294</v>
      </c>
      <c r="E3208" t="s">
        <v>284</v>
      </c>
      <c r="F3208" t="s">
        <v>86</v>
      </c>
      <c r="G3208" t="s">
        <v>128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C3208" s="180" t="str">
        <f t="shared" si="165"/>
        <v>845128-DTBLK-ML</v>
      </c>
      <c r="AD3208" s="181" t="str">
        <f>IF(B3208="NET","",IF(B3208="","",IFERROR(VLOOKUP(AC3208,EAN!$A:$B,2,FALSE),"MANGLER - MÅ OPPDATERE EAN-FANEN")))</f>
        <v>MANGLER - MÅ OPPDATERE EAN-FANEN</v>
      </c>
      <c r="AE3208" s="180">
        <f t="shared" si="166"/>
        <v>0</v>
      </c>
      <c r="AF3208" s="180">
        <f t="shared" si="167"/>
        <v>0</v>
      </c>
    </row>
    <row r="3209" spans="1:32" x14ac:dyDescent="0.2">
      <c r="A3209">
        <v>845128</v>
      </c>
      <c r="B3209" t="s">
        <v>4397</v>
      </c>
      <c r="C3209" t="s">
        <v>4226</v>
      </c>
      <c r="D3209" t="s">
        <v>295</v>
      </c>
      <c r="E3209" t="s">
        <v>284</v>
      </c>
      <c r="F3209" t="s">
        <v>87</v>
      </c>
      <c r="G3209" t="s">
        <v>128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C3209" s="180" t="str">
        <f t="shared" si="165"/>
        <v>845128-DTBLK-LXL</v>
      </c>
      <c r="AD3209" s="181" t="str">
        <f>IF(B3209="NET","",IF(B3209="","",IFERROR(VLOOKUP(AC3209,EAN!$A:$B,2,FALSE),"MANGLER - MÅ OPPDATERE EAN-FANEN")))</f>
        <v>MANGLER - MÅ OPPDATERE EAN-FANEN</v>
      </c>
      <c r="AE3209" s="180">
        <f t="shared" si="166"/>
        <v>0</v>
      </c>
      <c r="AF3209" s="180">
        <f t="shared" si="167"/>
        <v>0</v>
      </c>
    </row>
    <row r="3210" spans="1:32" x14ac:dyDescent="0.2">
      <c r="A3210">
        <v>845128</v>
      </c>
      <c r="B3210" t="s">
        <v>4397</v>
      </c>
      <c r="C3210" t="s">
        <v>4226</v>
      </c>
      <c r="D3210" t="s">
        <v>2553</v>
      </c>
      <c r="E3210" t="s">
        <v>2552</v>
      </c>
      <c r="F3210" t="s">
        <v>85</v>
      </c>
      <c r="G3210" t="s">
        <v>128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C3210" s="180" t="str">
        <f t="shared" si="165"/>
        <v>845128-GFLUO-SM</v>
      </c>
      <c r="AD3210" s="181" t="str">
        <f>IF(B3210="NET","",IF(B3210="","",IFERROR(VLOOKUP(AC3210,EAN!$A:$B,2,FALSE),"MANGLER - MÅ OPPDATERE EAN-FANEN")))</f>
        <v>MANGLER - MÅ OPPDATERE EAN-FANEN</v>
      </c>
      <c r="AE3210" s="180">
        <f t="shared" si="166"/>
        <v>0</v>
      </c>
      <c r="AF3210" s="180">
        <f t="shared" si="167"/>
        <v>0</v>
      </c>
    </row>
    <row r="3211" spans="1:32" x14ac:dyDescent="0.2">
      <c r="A3211">
        <v>845128</v>
      </c>
      <c r="B3211" t="s">
        <v>4397</v>
      </c>
      <c r="C3211" t="s">
        <v>4226</v>
      </c>
      <c r="D3211" t="s">
        <v>2554</v>
      </c>
      <c r="E3211" t="s">
        <v>2552</v>
      </c>
      <c r="F3211" t="s">
        <v>86</v>
      </c>
      <c r="G3211" t="s">
        <v>128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C3211" s="180" t="str">
        <f t="shared" si="165"/>
        <v>845128-GFLUO-ML</v>
      </c>
      <c r="AD3211" s="181" t="str">
        <f>IF(B3211="NET","",IF(B3211="","",IFERROR(VLOOKUP(AC3211,EAN!$A:$B,2,FALSE),"MANGLER - MÅ OPPDATERE EAN-FANEN")))</f>
        <v>MANGLER - MÅ OPPDATERE EAN-FANEN</v>
      </c>
      <c r="AE3211" s="180">
        <f t="shared" si="166"/>
        <v>0</v>
      </c>
      <c r="AF3211" s="180">
        <f t="shared" si="167"/>
        <v>0</v>
      </c>
    </row>
    <row r="3212" spans="1:32" x14ac:dyDescent="0.2">
      <c r="A3212">
        <v>845128</v>
      </c>
      <c r="B3212" t="s">
        <v>4397</v>
      </c>
      <c r="C3212" t="s">
        <v>4226</v>
      </c>
      <c r="D3212" t="s">
        <v>2555</v>
      </c>
      <c r="E3212" t="s">
        <v>2552</v>
      </c>
      <c r="F3212" t="s">
        <v>87</v>
      </c>
      <c r="G3212" t="s">
        <v>128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C3212" s="180" t="str">
        <f t="shared" si="165"/>
        <v>845128-GFLUO-LXL</v>
      </c>
      <c r="AD3212" s="181" t="str">
        <f>IF(B3212="NET","",IF(B3212="","",IFERROR(VLOOKUP(AC3212,EAN!$A:$B,2,FALSE),"MANGLER - MÅ OPPDATERE EAN-FANEN")))</f>
        <v>MANGLER - MÅ OPPDATERE EAN-FANEN</v>
      </c>
      <c r="AE3212" s="180">
        <f t="shared" si="166"/>
        <v>0</v>
      </c>
      <c r="AF3212" s="180">
        <f t="shared" si="167"/>
        <v>0</v>
      </c>
    </row>
    <row r="3213" spans="1:32" x14ac:dyDescent="0.2">
      <c r="A3213">
        <v>845128</v>
      </c>
      <c r="B3213" t="s">
        <v>4397</v>
      </c>
      <c r="C3213" t="s">
        <v>4226</v>
      </c>
      <c r="D3213" t="s">
        <v>4514</v>
      </c>
      <c r="E3213" t="s">
        <v>4399</v>
      </c>
      <c r="F3213" t="s">
        <v>85</v>
      </c>
      <c r="G3213" t="s">
        <v>128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C3213" s="180" t="str">
        <f t="shared" si="165"/>
        <v>845128-GLBOR-SM</v>
      </c>
      <c r="AD3213" s="181" t="str">
        <f>IF(B3213="NET","",IF(B3213="","",IFERROR(VLOOKUP(AC3213,EAN!$A:$B,2,FALSE),"MANGLER - MÅ OPPDATERE EAN-FANEN")))</f>
        <v>MANGLER - MÅ OPPDATERE EAN-FANEN</v>
      </c>
      <c r="AE3213" s="180">
        <f t="shared" si="166"/>
        <v>0</v>
      </c>
      <c r="AF3213" s="180">
        <f t="shared" si="167"/>
        <v>0</v>
      </c>
    </row>
    <row r="3214" spans="1:32" x14ac:dyDescent="0.2">
      <c r="A3214">
        <v>845128</v>
      </c>
      <c r="B3214" t="s">
        <v>4397</v>
      </c>
      <c r="C3214" t="s">
        <v>4226</v>
      </c>
      <c r="D3214" t="s">
        <v>4398</v>
      </c>
      <c r="E3214" t="s">
        <v>4399</v>
      </c>
      <c r="F3214" t="s">
        <v>86</v>
      </c>
      <c r="G3214" t="s">
        <v>128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C3214" s="180" t="str">
        <f t="shared" si="165"/>
        <v>845128-GLBOR-ML</v>
      </c>
      <c r="AD3214" s="181" t="str">
        <f>IF(B3214="NET","",IF(B3214="","",IFERROR(VLOOKUP(AC3214,EAN!$A:$B,2,FALSE),"MANGLER - MÅ OPPDATERE EAN-FANEN")))</f>
        <v>MANGLER - MÅ OPPDATERE EAN-FANEN</v>
      </c>
      <c r="AE3214" s="180">
        <f t="shared" si="166"/>
        <v>0</v>
      </c>
      <c r="AF3214" s="180">
        <f t="shared" si="167"/>
        <v>0</v>
      </c>
    </row>
    <row r="3215" spans="1:32" x14ac:dyDescent="0.2">
      <c r="A3215">
        <v>845128</v>
      </c>
      <c r="B3215" t="s">
        <v>4397</v>
      </c>
      <c r="C3215" t="s">
        <v>4226</v>
      </c>
      <c r="D3215" t="s">
        <v>4400</v>
      </c>
      <c r="E3215" t="s">
        <v>4399</v>
      </c>
      <c r="F3215" t="s">
        <v>87</v>
      </c>
      <c r="G3215" t="s">
        <v>128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C3215" s="180" t="str">
        <f t="shared" si="165"/>
        <v>845128-GLBOR-LXL</v>
      </c>
      <c r="AD3215" s="181" t="str">
        <f>IF(B3215="NET","",IF(B3215="","",IFERROR(VLOOKUP(AC3215,EAN!$A:$B,2,FALSE),"MANGLER - MÅ OPPDATERE EAN-FANEN")))</f>
        <v>MANGLER - MÅ OPPDATERE EAN-FANEN</v>
      </c>
      <c r="AE3215" s="180">
        <f t="shared" si="166"/>
        <v>0</v>
      </c>
      <c r="AF3215" s="180">
        <f t="shared" si="167"/>
        <v>0</v>
      </c>
    </row>
    <row r="3216" spans="1:32" x14ac:dyDescent="0.2">
      <c r="A3216">
        <v>845128</v>
      </c>
      <c r="B3216" t="s">
        <v>4397</v>
      </c>
      <c r="C3216" t="s">
        <v>4226</v>
      </c>
      <c r="D3216" t="s">
        <v>300</v>
      </c>
      <c r="E3216" t="s">
        <v>285</v>
      </c>
      <c r="F3216" t="s">
        <v>85</v>
      </c>
      <c r="G3216" t="s">
        <v>128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C3216" s="180" t="str">
        <f t="shared" si="165"/>
        <v>845128-GSWHT-SM</v>
      </c>
      <c r="AD3216" s="181" t="str">
        <f>IF(B3216="NET","",IF(B3216="","",IFERROR(VLOOKUP(AC3216,EAN!$A:$B,2,FALSE),"MANGLER - MÅ OPPDATERE EAN-FANEN")))</f>
        <v>MANGLER - MÅ OPPDATERE EAN-FANEN</v>
      </c>
      <c r="AE3216" s="180">
        <f t="shared" si="166"/>
        <v>0</v>
      </c>
      <c r="AF3216" s="180">
        <f t="shared" si="167"/>
        <v>0</v>
      </c>
    </row>
    <row r="3217" spans="1:32" x14ac:dyDescent="0.2">
      <c r="A3217">
        <v>845128</v>
      </c>
      <c r="B3217" t="s">
        <v>4397</v>
      </c>
      <c r="C3217" t="s">
        <v>4226</v>
      </c>
      <c r="D3217" t="s">
        <v>301</v>
      </c>
      <c r="E3217" t="s">
        <v>285</v>
      </c>
      <c r="F3217" t="s">
        <v>86</v>
      </c>
      <c r="G3217" t="s">
        <v>128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C3217" s="180" t="str">
        <f t="shared" si="165"/>
        <v>845128-GSWHT-ML</v>
      </c>
      <c r="AD3217" s="181" t="str">
        <f>IF(B3217="NET","",IF(B3217="","",IFERROR(VLOOKUP(AC3217,EAN!$A:$B,2,FALSE),"MANGLER - MÅ OPPDATERE EAN-FANEN")))</f>
        <v>MANGLER - MÅ OPPDATERE EAN-FANEN</v>
      </c>
      <c r="AE3217" s="180">
        <f t="shared" si="166"/>
        <v>0</v>
      </c>
      <c r="AF3217" s="180">
        <f t="shared" si="167"/>
        <v>0</v>
      </c>
    </row>
    <row r="3218" spans="1:32" x14ac:dyDescent="0.2">
      <c r="A3218">
        <v>845128</v>
      </c>
      <c r="B3218" t="s">
        <v>4397</v>
      </c>
      <c r="C3218" t="s">
        <v>4226</v>
      </c>
      <c r="D3218" t="s">
        <v>302</v>
      </c>
      <c r="E3218" t="s">
        <v>285</v>
      </c>
      <c r="F3218" t="s">
        <v>87</v>
      </c>
      <c r="G3218" t="s">
        <v>128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C3218" s="180" t="str">
        <f t="shared" si="165"/>
        <v>845128-GSWHT-LXL</v>
      </c>
      <c r="AD3218" s="181" t="str">
        <f>IF(B3218="NET","",IF(B3218="","",IFERROR(VLOOKUP(AC3218,EAN!$A:$B,2,FALSE),"MANGLER - MÅ OPPDATERE EAN-FANEN")))</f>
        <v>MANGLER - MÅ OPPDATERE EAN-FANEN</v>
      </c>
      <c r="AE3218" s="180">
        <f t="shared" si="166"/>
        <v>0</v>
      </c>
      <c r="AF3218" s="180">
        <f t="shared" si="167"/>
        <v>0</v>
      </c>
    </row>
    <row r="3219" spans="1:32" x14ac:dyDescent="0.2">
      <c r="A3219" s="155">
        <v>845129</v>
      </c>
      <c r="B3219" t="s">
        <v>292</v>
      </c>
      <c r="H3219" s="155">
        <v>202137</v>
      </c>
      <c r="I3219" s="155">
        <v>202137</v>
      </c>
      <c r="J3219" s="155">
        <v>202137</v>
      </c>
      <c r="K3219" s="155">
        <v>202137</v>
      </c>
      <c r="L3219" s="155">
        <v>202137</v>
      </c>
      <c r="M3219" s="155">
        <v>202137</v>
      </c>
      <c r="N3219" s="155">
        <v>202137</v>
      </c>
      <c r="O3219" s="155">
        <v>202137</v>
      </c>
      <c r="P3219" s="155">
        <v>202137</v>
      </c>
      <c r="Q3219" s="155">
        <v>202137</v>
      </c>
      <c r="R3219" s="155">
        <v>202137</v>
      </c>
      <c r="S3219" s="155">
        <v>202137</v>
      </c>
      <c r="T3219" s="155">
        <v>202137</v>
      </c>
      <c r="U3219" s="155">
        <v>202137</v>
      </c>
      <c r="V3219" s="155">
        <v>202137</v>
      </c>
      <c r="W3219" s="155">
        <v>202137</v>
      </c>
      <c r="X3219" s="155">
        <v>202137</v>
      </c>
      <c r="Y3219" s="155">
        <v>202137</v>
      </c>
      <c r="Z3219" s="155">
        <v>202137</v>
      </c>
      <c r="AA3219" s="155">
        <v>202137</v>
      </c>
      <c r="AC3219" s="180" t="str">
        <f t="shared" si="165"/>
        <v>845129-</v>
      </c>
      <c r="AD3219" s="181" t="str">
        <f>IF(B3219="NET","",IF(B3219="","",IFERROR(VLOOKUP(AC3219,EAN!$A:$B,2,FALSE),"MANGLER - MÅ OPPDATERE EAN-FANEN")))</f>
        <v/>
      </c>
      <c r="AE3219" s="180">
        <f t="shared" si="166"/>
        <v>202137</v>
      </c>
      <c r="AF3219" s="180">
        <f t="shared" si="167"/>
        <v>202137</v>
      </c>
    </row>
    <row r="3220" spans="1:32" x14ac:dyDescent="0.2">
      <c r="A3220">
        <v>845129</v>
      </c>
      <c r="B3220" t="s">
        <v>4501</v>
      </c>
      <c r="C3220" t="s">
        <v>4226</v>
      </c>
      <c r="D3220" t="s">
        <v>4384</v>
      </c>
      <c r="E3220" t="s">
        <v>2650</v>
      </c>
      <c r="F3220" t="s">
        <v>953</v>
      </c>
      <c r="G3220" t="s">
        <v>128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C3220" s="180" t="str">
        <f t="shared" si="165"/>
        <v>845129-BGRG-53/61</v>
      </c>
      <c r="AD3220" s="181" t="str">
        <f>IF(B3220="NET","",IF(B3220="","",IFERROR(VLOOKUP(AC3220,EAN!$A:$B,2,FALSE),"MANGLER - MÅ OPPDATERE EAN-FANEN")))</f>
        <v>MANGLER - MÅ OPPDATERE EAN-FANEN</v>
      </c>
      <c r="AE3220" s="180">
        <f t="shared" si="166"/>
        <v>0</v>
      </c>
      <c r="AF3220" s="180">
        <f t="shared" si="167"/>
        <v>0</v>
      </c>
    </row>
    <row r="3221" spans="1:32" x14ac:dyDescent="0.2">
      <c r="A3221">
        <v>845129</v>
      </c>
      <c r="B3221" t="s">
        <v>4501</v>
      </c>
      <c r="C3221" t="s">
        <v>4226</v>
      </c>
      <c r="D3221" t="s">
        <v>4386</v>
      </c>
      <c r="E3221" t="s">
        <v>4240</v>
      </c>
      <c r="F3221" t="s">
        <v>953</v>
      </c>
      <c r="G3221" t="s">
        <v>128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C3221" s="180" t="str">
        <f t="shared" si="165"/>
        <v>845129-BUOR-53/61</v>
      </c>
      <c r="AD3221" s="181" t="str">
        <f>IF(B3221="NET","",IF(B3221="","",IFERROR(VLOOKUP(AC3221,EAN!$A:$B,2,FALSE),"MANGLER - MÅ OPPDATERE EAN-FANEN")))</f>
        <v>MANGLER - MÅ OPPDATERE EAN-FANEN</v>
      </c>
      <c r="AE3221" s="180">
        <f t="shared" si="166"/>
        <v>0</v>
      </c>
      <c r="AF3221" s="180">
        <f t="shared" si="167"/>
        <v>0</v>
      </c>
    </row>
    <row r="3222" spans="1:32" x14ac:dyDescent="0.2">
      <c r="A3222">
        <v>845129</v>
      </c>
      <c r="B3222" t="s">
        <v>4501</v>
      </c>
      <c r="C3222" t="s">
        <v>4226</v>
      </c>
      <c r="D3222" t="s">
        <v>954</v>
      </c>
      <c r="E3222" t="s">
        <v>89</v>
      </c>
      <c r="F3222" t="s">
        <v>953</v>
      </c>
      <c r="G3222" t="s">
        <v>128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C3222" s="180" t="str">
        <f t="shared" si="165"/>
        <v>845129-MBLK-53/61</v>
      </c>
      <c r="AD3222" s="181" t="str">
        <f>IF(B3222="NET","",IF(B3222="","",IFERROR(VLOOKUP(AC3222,EAN!$A:$B,2,FALSE),"MANGLER - MÅ OPPDATERE EAN-FANEN")))</f>
        <v>MANGLER - MÅ OPPDATERE EAN-FANEN</v>
      </c>
      <c r="AE3222" s="180">
        <f t="shared" si="166"/>
        <v>0</v>
      </c>
      <c r="AF3222" s="180">
        <f t="shared" si="167"/>
        <v>0</v>
      </c>
    </row>
    <row r="3223" spans="1:32" x14ac:dyDescent="0.2">
      <c r="A3223">
        <v>845129</v>
      </c>
      <c r="B3223" t="s">
        <v>4501</v>
      </c>
      <c r="C3223" t="s">
        <v>4226</v>
      </c>
      <c r="D3223" t="s">
        <v>4401</v>
      </c>
      <c r="E3223" t="s">
        <v>4232</v>
      </c>
      <c r="F3223" t="s">
        <v>953</v>
      </c>
      <c r="G3223" t="s">
        <v>128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C3223" s="180" t="str">
        <f t="shared" si="165"/>
        <v>845129-MFLU-53/61</v>
      </c>
      <c r="AD3223" s="181" t="str">
        <f>IF(B3223="NET","",IF(B3223="","",IFERROR(VLOOKUP(AC3223,EAN!$A:$B,2,FALSE),"MANGLER - MÅ OPPDATERE EAN-FANEN")))</f>
        <v>MANGLER - MÅ OPPDATERE EAN-FANEN</v>
      </c>
      <c r="AE3223" s="180">
        <f t="shared" si="166"/>
        <v>0</v>
      </c>
      <c r="AF3223" s="180">
        <f t="shared" si="167"/>
        <v>0</v>
      </c>
    </row>
    <row r="3224" spans="1:32" x14ac:dyDescent="0.2">
      <c r="A3224">
        <v>845129</v>
      </c>
      <c r="B3224" t="s">
        <v>4501</v>
      </c>
      <c r="C3224" t="s">
        <v>4226</v>
      </c>
      <c r="D3224" t="s">
        <v>958</v>
      </c>
      <c r="E3224" t="s">
        <v>91</v>
      </c>
      <c r="F3224" t="s">
        <v>953</v>
      </c>
      <c r="G3224" t="s">
        <v>128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C3224" s="180" t="str">
        <f t="shared" si="165"/>
        <v>845129-MWHT-53/61</v>
      </c>
      <c r="AD3224" s="181" t="str">
        <f>IF(B3224="NET","",IF(B3224="","",IFERROR(VLOOKUP(AC3224,EAN!$A:$B,2,FALSE),"MANGLER - MÅ OPPDATERE EAN-FANEN")))</f>
        <v>MANGLER - MÅ OPPDATERE EAN-FANEN</v>
      </c>
      <c r="AE3224" s="180">
        <f t="shared" si="166"/>
        <v>0</v>
      </c>
      <c r="AF3224" s="180">
        <f t="shared" si="167"/>
        <v>0</v>
      </c>
    </row>
    <row r="3225" spans="1:32" x14ac:dyDescent="0.2">
      <c r="A3225">
        <v>845129</v>
      </c>
      <c r="B3225" t="s">
        <v>4501</v>
      </c>
      <c r="C3225" t="s">
        <v>4226</v>
      </c>
      <c r="D3225" t="s">
        <v>4402</v>
      </c>
      <c r="E3225" t="s">
        <v>4245</v>
      </c>
      <c r="F3225" t="s">
        <v>953</v>
      </c>
      <c r="G3225" t="s">
        <v>128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C3225" s="180" t="str">
        <f t="shared" si="165"/>
        <v>845129-SBLM-53/61</v>
      </c>
      <c r="AD3225" s="181" t="str">
        <f>IF(B3225="NET","",IF(B3225="","",IFERROR(VLOOKUP(AC3225,EAN!$A:$B,2,FALSE),"MANGLER - MÅ OPPDATERE EAN-FANEN")))</f>
        <v>MANGLER - MÅ OPPDATERE EAN-FANEN</v>
      </c>
      <c r="AE3225" s="180">
        <f t="shared" si="166"/>
        <v>0</v>
      </c>
      <c r="AF3225" s="180">
        <f t="shared" si="167"/>
        <v>0</v>
      </c>
    </row>
    <row r="3226" spans="1:32" x14ac:dyDescent="0.2">
      <c r="A3226" s="155">
        <v>845130</v>
      </c>
      <c r="B3226" t="s">
        <v>292</v>
      </c>
      <c r="H3226" s="155">
        <v>202137</v>
      </c>
      <c r="I3226" s="155">
        <v>202137</v>
      </c>
      <c r="J3226" s="155">
        <v>202137</v>
      </c>
      <c r="K3226" s="155">
        <v>202137</v>
      </c>
      <c r="L3226" s="155">
        <v>202137</v>
      </c>
      <c r="M3226" s="155">
        <v>202137</v>
      </c>
      <c r="N3226" s="155">
        <v>202137</v>
      </c>
      <c r="O3226" s="155">
        <v>202137</v>
      </c>
      <c r="P3226" s="155">
        <v>202137</v>
      </c>
      <c r="Q3226" s="155">
        <v>202137</v>
      </c>
      <c r="R3226" s="155">
        <v>202137</v>
      </c>
      <c r="S3226" s="155">
        <v>202137</v>
      </c>
      <c r="T3226" s="155">
        <v>202137</v>
      </c>
      <c r="U3226" s="155">
        <v>202137</v>
      </c>
      <c r="V3226" s="155">
        <v>202137</v>
      </c>
      <c r="W3226" s="155">
        <v>202137</v>
      </c>
      <c r="X3226" s="155">
        <v>202137</v>
      </c>
      <c r="Y3226" s="155">
        <v>202137</v>
      </c>
      <c r="Z3226" s="155">
        <v>202137</v>
      </c>
      <c r="AA3226" s="155">
        <v>202137</v>
      </c>
      <c r="AC3226" s="180" t="str">
        <f t="shared" si="165"/>
        <v>845130-</v>
      </c>
      <c r="AD3226" s="181" t="str">
        <f>IF(B3226="NET","",IF(B3226="","",IFERROR(VLOOKUP(AC3226,EAN!$A:$B,2,FALSE),"MANGLER - MÅ OPPDATERE EAN-FANEN")))</f>
        <v/>
      </c>
      <c r="AE3226" s="180">
        <f t="shared" si="166"/>
        <v>202137</v>
      </c>
      <c r="AF3226" s="180">
        <f t="shared" si="167"/>
        <v>202137</v>
      </c>
    </row>
    <row r="3227" spans="1:32" x14ac:dyDescent="0.2">
      <c r="A3227">
        <v>845130</v>
      </c>
      <c r="B3227" t="s">
        <v>4502</v>
      </c>
      <c r="C3227" t="s">
        <v>4226</v>
      </c>
      <c r="D3227" t="s">
        <v>4384</v>
      </c>
      <c r="E3227" t="s">
        <v>2650</v>
      </c>
      <c r="F3227" t="s">
        <v>953</v>
      </c>
      <c r="G3227" t="s">
        <v>128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C3227" s="180" t="str">
        <f t="shared" si="165"/>
        <v>845130-BGRG-53/61</v>
      </c>
      <c r="AD3227" s="181" t="str">
        <f>IF(B3227="NET","",IF(B3227="","",IFERROR(VLOOKUP(AC3227,EAN!$A:$B,2,FALSE),"MANGLER - MÅ OPPDATERE EAN-FANEN")))</f>
        <v>MANGLER - MÅ OPPDATERE EAN-FANEN</v>
      </c>
      <c r="AE3227" s="180">
        <f t="shared" si="166"/>
        <v>0</v>
      </c>
      <c r="AF3227" s="180">
        <f t="shared" si="167"/>
        <v>0</v>
      </c>
    </row>
    <row r="3228" spans="1:32" x14ac:dyDescent="0.2">
      <c r="A3228">
        <v>845130</v>
      </c>
      <c r="B3228" t="s">
        <v>4502</v>
      </c>
      <c r="C3228" t="s">
        <v>4226</v>
      </c>
      <c r="D3228" t="s">
        <v>4386</v>
      </c>
      <c r="E3228" t="s">
        <v>4240</v>
      </c>
      <c r="F3228" t="s">
        <v>953</v>
      </c>
      <c r="G3228" t="s">
        <v>128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C3228" s="180" t="str">
        <f t="shared" si="165"/>
        <v>845130-BUOR-53/61</v>
      </c>
      <c r="AD3228" s="181" t="str">
        <f>IF(B3228="NET","",IF(B3228="","",IFERROR(VLOOKUP(AC3228,EAN!$A:$B,2,FALSE),"MANGLER - MÅ OPPDATERE EAN-FANEN")))</f>
        <v>MANGLER - MÅ OPPDATERE EAN-FANEN</v>
      </c>
      <c r="AE3228" s="180">
        <f t="shared" si="166"/>
        <v>0</v>
      </c>
      <c r="AF3228" s="180">
        <f t="shared" si="167"/>
        <v>0</v>
      </c>
    </row>
    <row r="3229" spans="1:32" x14ac:dyDescent="0.2">
      <c r="A3229">
        <v>845130</v>
      </c>
      <c r="B3229" t="s">
        <v>4502</v>
      </c>
      <c r="C3229" t="s">
        <v>4226</v>
      </c>
      <c r="D3229" t="s">
        <v>954</v>
      </c>
      <c r="E3229" t="s">
        <v>89</v>
      </c>
      <c r="F3229" t="s">
        <v>953</v>
      </c>
      <c r="G3229" t="s">
        <v>128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C3229" s="180" t="str">
        <f t="shared" si="165"/>
        <v>845130-MBLK-53/61</v>
      </c>
      <c r="AD3229" s="181" t="str">
        <f>IF(B3229="NET","",IF(B3229="","",IFERROR(VLOOKUP(AC3229,EAN!$A:$B,2,FALSE),"MANGLER - MÅ OPPDATERE EAN-FANEN")))</f>
        <v>MANGLER - MÅ OPPDATERE EAN-FANEN</v>
      </c>
      <c r="AE3229" s="180">
        <f t="shared" si="166"/>
        <v>0</v>
      </c>
      <c r="AF3229" s="180">
        <f t="shared" si="167"/>
        <v>0</v>
      </c>
    </row>
    <row r="3230" spans="1:32" x14ac:dyDescent="0.2">
      <c r="A3230">
        <v>845130</v>
      </c>
      <c r="B3230" t="s">
        <v>4502</v>
      </c>
      <c r="C3230" t="s">
        <v>4226</v>
      </c>
      <c r="D3230" t="s">
        <v>4401</v>
      </c>
      <c r="E3230" t="s">
        <v>4232</v>
      </c>
      <c r="F3230" t="s">
        <v>953</v>
      </c>
      <c r="G3230" t="s">
        <v>128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C3230" s="180" t="str">
        <f t="shared" si="165"/>
        <v>845130-MFLU-53/61</v>
      </c>
      <c r="AD3230" s="181" t="str">
        <f>IF(B3230="NET","",IF(B3230="","",IFERROR(VLOOKUP(AC3230,EAN!$A:$B,2,FALSE),"MANGLER - MÅ OPPDATERE EAN-FANEN")))</f>
        <v>MANGLER - MÅ OPPDATERE EAN-FANEN</v>
      </c>
      <c r="AE3230" s="180">
        <f t="shared" si="166"/>
        <v>0</v>
      </c>
      <c r="AF3230" s="180">
        <f t="shared" si="167"/>
        <v>0</v>
      </c>
    </row>
    <row r="3231" spans="1:32" x14ac:dyDescent="0.2">
      <c r="A3231">
        <v>845130</v>
      </c>
      <c r="B3231" t="s">
        <v>4502</v>
      </c>
      <c r="C3231" t="s">
        <v>4226</v>
      </c>
      <c r="D3231" t="s">
        <v>958</v>
      </c>
      <c r="E3231" t="s">
        <v>91</v>
      </c>
      <c r="F3231" t="s">
        <v>953</v>
      </c>
      <c r="G3231" t="s">
        <v>128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C3231" s="180" t="str">
        <f t="shared" si="165"/>
        <v>845130-MWHT-53/61</v>
      </c>
      <c r="AD3231" s="181" t="str">
        <f>IF(B3231="NET","",IF(B3231="","",IFERROR(VLOOKUP(AC3231,EAN!$A:$B,2,FALSE),"MANGLER - MÅ OPPDATERE EAN-FANEN")))</f>
        <v>MANGLER - MÅ OPPDATERE EAN-FANEN</v>
      </c>
      <c r="AE3231" s="180">
        <f t="shared" si="166"/>
        <v>0</v>
      </c>
      <c r="AF3231" s="180">
        <f t="shared" si="167"/>
        <v>0</v>
      </c>
    </row>
    <row r="3232" spans="1:32" x14ac:dyDescent="0.2">
      <c r="A3232">
        <v>845130</v>
      </c>
      <c r="B3232" t="s">
        <v>4502</v>
      </c>
      <c r="C3232" t="s">
        <v>4226</v>
      </c>
      <c r="D3232" t="s">
        <v>4402</v>
      </c>
      <c r="E3232" t="s">
        <v>4245</v>
      </c>
      <c r="F3232" t="s">
        <v>953</v>
      </c>
      <c r="G3232" t="s">
        <v>128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C3232" s="180" t="str">
        <f t="shared" si="165"/>
        <v>845130-SBLM-53/61</v>
      </c>
      <c r="AD3232" s="181" t="str">
        <f>IF(B3232="NET","",IF(B3232="","",IFERROR(VLOOKUP(AC3232,EAN!$A:$B,2,FALSE),"MANGLER - MÅ OPPDATERE EAN-FANEN")))</f>
        <v>MANGLER - MÅ OPPDATERE EAN-FANEN</v>
      </c>
      <c r="AE3232" s="180">
        <f t="shared" si="166"/>
        <v>0</v>
      </c>
      <c r="AF3232" s="180">
        <f t="shared" si="167"/>
        <v>0</v>
      </c>
    </row>
    <row r="3233" spans="1:32" x14ac:dyDescent="0.2">
      <c r="A3233" s="155">
        <v>845131</v>
      </c>
      <c r="B3233" t="s">
        <v>292</v>
      </c>
      <c r="H3233" s="155">
        <v>202137</v>
      </c>
      <c r="I3233" s="155">
        <v>202137</v>
      </c>
      <c r="J3233" s="155">
        <v>202137</v>
      </c>
      <c r="K3233" s="155">
        <v>202137</v>
      </c>
      <c r="L3233" s="155">
        <v>202137</v>
      </c>
      <c r="M3233" s="155">
        <v>202137</v>
      </c>
      <c r="N3233" s="155">
        <v>202137</v>
      </c>
      <c r="O3233" s="155">
        <v>202137</v>
      </c>
      <c r="P3233" s="155">
        <v>202137</v>
      </c>
      <c r="Q3233" s="155">
        <v>202137</v>
      </c>
      <c r="R3233" s="155">
        <v>202137</v>
      </c>
      <c r="S3233" s="155">
        <v>202137</v>
      </c>
      <c r="T3233" s="155">
        <v>202137</v>
      </c>
      <c r="U3233" s="155">
        <v>202137</v>
      </c>
      <c r="V3233" s="155">
        <v>202137</v>
      </c>
      <c r="W3233" s="155">
        <v>202137</v>
      </c>
      <c r="X3233" s="155">
        <v>202137</v>
      </c>
      <c r="Y3233" s="155">
        <v>202137</v>
      </c>
      <c r="Z3233" s="155">
        <v>202137</v>
      </c>
      <c r="AA3233" s="155">
        <v>202137</v>
      </c>
      <c r="AC3233" s="180" t="str">
        <f t="shared" si="165"/>
        <v>845131-</v>
      </c>
      <c r="AD3233" s="181" t="str">
        <f>IF(B3233="NET","",IF(B3233="","",IFERROR(VLOOKUP(AC3233,EAN!$A:$B,2,FALSE),"MANGLER - MÅ OPPDATERE EAN-FANEN")))</f>
        <v/>
      </c>
      <c r="AE3233" s="180">
        <f t="shared" si="166"/>
        <v>202137</v>
      </c>
      <c r="AF3233" s="180">
        <f t="shared" si="167"/>
        <v>202137</v>
      </c>
    </row>
    <row r="3234" spans="1:32" x14ac:dyDescent="0.2">
      <c r="A3234">
        <v>845131</v>
      </c>
      <c r="B3234" t="s">
        <v>4503</v>
      </c>
      <c r="C3234" t="s">
        <v>4226</v>
      </c>
      <c r="D3234" t="s">
        <v>4403</v>
      </c>
      <c r="E3234" t="s">
        <v>2650</v>
      </c>
      <c r="F3234" t="s">
        <v>963</v>
      </c>
      <c r="G3234" t="s">
        <v>128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C3234" s="180" t="str">
        <f t="shared" si="165"/>
        <v>845131-BGRG-48/53</v>
      </c>
      <c r="AD3234" s="181" t="str">
        <f>IF(B3234="NET","",IF(B3234="","",IFERROR(VLOOKUP(AC3234,EAN!$A:$B,2,FALSE),"MANGLER - MÅ OPPDATERE EAN-FANEN")))</f>
        <v>MANGLER - MÅ OPPDATERE EAN-FANEN</v>
      </c>
      <c r="AE3234" s="180">
        <f t="shared" si="166"/>
        <v>0</v>
      </c>
      <c r="AF3234" s="180">
        <f t="shared" si="167"/>
        <v>0</v>
      </c>
    </row>
    <row r="3235" spans="1:32" x14ac:dyDescent="0.2">
      <c r="A3235">
        <v>845131</v>
      </c>
      <c r="B3235" t="s">
        <v>4503</v>
      </c>
      <c r="C3235" t="s">
        <v>4226</v>
      </c>
      <c r="D3235" t="s">
        <v>4404</v>
      </c>
      <c r="E3235" t="s">
        <v>4240</v>
      </c>
      <c r="F3235" t="s">
        <v>963</v>
      </c>
      <c r="G3235" t="s">
        <v>128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C3235" s="180" t="str">
        <f t="shared" si="165"/>
        <v>845131-BUOR-48/53</v>
      </c>
      <c r="AD3235" s="181" t="str">
        <f>IF(B3235="NET","",IF(B3235="","",IFERROR(VLOOKUP(AC3235,EAN!$A:$B,2,FALSE),"MANGLER - MÅ OPPDATERE EAN-FANEN")))</f>
        <v>MANGLER - MÅ OPPDATERE EAN-FANEN</v>
      </c>
      <c r="AE3235" s="180">
        <f t="shared" si="166"/>
        <v>0</v>
      </c>
      <c r="AF3235" s="180">
        <f t="shared" si="167"/>
        <v>0</v>
      </c>
    </row>
    <row r="3236" spans="1:32" x14ac:dyDescent="0.2">
      <c r="A3236">
        <v>845131</v>
      </c>
      <c r="B3236" t="s">
        <v>4503</v>
      </c>
      <c r="C3236" t="s">
        <v>4226</v>
      </c>
      <c r="D3236" t="s">
        <v>962</v>
      </c>
      <c r="E3236" t="s">
        <v>89</v>
      </c>
      <c r="F3236" t="s">
        <v>963</v>
      </c>
      <c r="G3236" t="s">
        <v>128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C3236" s="180" t="str">
        <f t="shared" si="165"/>
        <v>845131-MBLK-48/53</v>
      </c>
      <c r="AD3236" s="181" t="str">
        <f>IF(B3236="NET","",IF(B3236="","",IFERROR(VLOOKUP(AC3236,EAN!$A:$B,2,FALSE),"MANGLER - MÅ OPPDATERE EAN-FANEN")))</f>
        <v>MANGLER - MÅ OPPDATERE EAN-FANEN</v>
      </c>
      <c r="AE3236" s="180">
        <f t="shared" si="166"/>
        <v>0</v>
      </c>
      <c r="AF3236" s="180">
        <f t="shared" si="167"/>
        <v>0</v>
      </c>
    </row>
    <row r="3237" spans="1:32" x14ac:dyDescent="0.2">
      <c r="A3237">
        <v>845131</v>
      </c>
      <c r="B3237" t="s">
        <v>4503</v>
      </c>
      <c r="C3237" t="s">
        <v>4226</v>
      </c>
      <c r="D3237" t="s">
        <v>4389</v>
      </c>
      <c r="E3237" t="s">
        <v>4232</v>
      </c>
      <c r="F3237" t="s">
        <v>963</v>
      </c>
      <c r="G3237" t="s">
        <v>128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C3237" s="180" t="str">
        <f t="shared" si="165"/>
        <v>845131-MFLU-48/53</v>
      </c>
      <c r="AD3237" s="181" t="str">
        <f>IF(B3237="NET","",IF(B3237="","",IFERROR(VLOOKUP(AC3237,EAN!$A:$B,2,FALSE),"MANGLER - MÅ OPPDATERE EAN-FANEN")))</f>
        <v>MANGLER - MÅ OPPDATERE EAN-FANEN</v>
      </c>
      <c r="AE3237" s="180">
        <f t="shared" si="166"/>
        <v>0</v>
      </c>
      <c r="AF3237" s="180">
        <f t="shared" si="167"/>
        <v>0</v>
      </c>
    </row>
    <row r="3238" spans="1:32" x14ac:dyDescent="0.2">
      <c r="A3238">
        <v>845131</v>
      </c>
      <c r="B3238" t="s">
        <v>4503</v>
      </c>
      <c r="C3238" t="s">
        <v>4226</v>
      </c>
      <c r="D3238" t="s">
        <v>966</v>
      </c>
      <c r="E3238" t="s">
        <v>91</v>
      </c>
      <c r="F3238" t="s">
        <v>963</v>
      </c>
      <c r="G3238" t="s">
        <v>128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C3238" s="180" t="str">
        <f t="shared" si="165"/>
        <v>845131-MWHT-48/53</v>
      </c>
      <c r="AD3238" s="181" t="str">
        <f>IF(B3238="NET","",IF(B3238="","",IFERROR(VLOOKUP(AC3238,EAN!$A:$B,2,FALSE),"MANGLER - MÅ OPPDATERE EAN-FANEN")))</f>
        <v>MANGLER - MÅ OPPDATERE EAN-FANEN</v>
      </c>
      <c r="AE3238" s="180">
        <f t="shared" si="166"/>
        <v>0</v>
      </c>
      <c r="AF3238" s="180">
        <f t="shared" si="167"/>
        <v>0</v>
      </c>
    </row>
    <row r="3239" spans="1:32" x14ac:dyDescent="0.2">
      <c r="A3239">
        <v>845131</v>
      </c>
      <c r="B3239" t="s">
        <v>4503</v>
      </c>
      <c r="C3239" t="s">
        <v>4226</v>
      </c>
      <c r="D3239" t="s">
        <v>4394</v>
      </c>
      <c r="E3239" t="s">
        <v>4245</v>
      </c>
      <c r="F3239" t="s">
        <v>963</v>
      </c>
      <c r="G3239" t="s">
        <v>128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C3239" s="180" t="str">
        <f t="shared" si="165"/>
        <v>845131-SBLM-48/53</v>
      </c>
      <c r="AD3239" s="181" t="str">
        <f>IF(B3239="NET","",IF(B3239="","",IFERROR(VLOOKUP(AC3239,EAN!$A:$B,2,FALSE),"MANGLER - MÅ OPPDATERE EAN-FANEN")))</f>
        <v>MANGLER - MÅ OPPDATERE EAN-FANEN</v>
      </c>
      <c r="AE3239" s="180">
        <f t="shared" si="166"/>
        <v>0</v>
      </c>
      <c r="AF3239" s="180">
        <f t="shared" si="167"/>
        <v>0</v>
      </c>
    </row>
    <row r="3240" spans="1:32" x14ac:dyDescent="0.2">
      <c r="A3240" s="155">
        <v>845132</v>
      </c>
      <c r="B3240" t="s">
        <v>292</v>
      </c>
      <c r="H3240" s="155">
        <v>202137</v>
      </c>
      <c r="I3240" s="155">
        <v>202137</v>
      </c>
      <c r="J3240" s="155">
        <v>202137</v>
      </c>
      <c r="K3240" s="155">
        <v>202137</v>
      </c>
      <c r="L3240" s="155">
        <v>202137</v>
      </c>
      <c r="M3240" s="155">
        <v>202137</v>
      </c>
      <c r="N3240" s="155">
        <v>202137</v>
      </c>
      <c r="O3240" s="155">
        <v>202137</v>
      </c>
      <c r="P3240" s="155">
        <v>202137</v>
      </c>
      <c r="Q3240" s="155">
        <v>202137</v>
      </c>
      <c r="R3240" s="155">
        <v>202137</v>
      </c>
      <c r="S3240" s="155">
        <v>202137</v>
      </c>
      <c r="T3240" s="155">
        <v>202137</v>
      </c>
      <c r="U3240" s="155">
        <v>202137</v>
      </c>
      <c r="V3240" s="155">
        <v>202137</v>
      </c>
      <c r="W3240" s="155">
        <v>202137</v>
      </c>
      <c r="X3240" s="155">
        <v>202137</v>
      </c>
      <c r="Y3240" s="155">
        <v>202137</v>
      </c>
      <c r="Z3240" s="155">
        <v>202137</v>
      </c>
      <c r="AA3240" s="155">
        <v>202137</v>
      </c>
      <c r="AC3240" s="180" t="str">
        <f t="shared" si="165"/>
        <v>845132-</v>
      </c>
      <c r="AD3240" s="181" t="str">
        <f>IF(B3240="NET","",IF(B3240="","",IFERROR(VLOOKUP(AC3240,EAN!$A:$B,2,FALSE),"MANGLER - MÅ OPPDATERE EAN-FANEN")))</f>
        <v/>
      </c>
      <c r="AE3240" s="180">
        <f t="shared" si="166"/>
        <v>202137</v>
      </c>
      <c r="AF3240" s="180">
        <f t="shared" si="167"/>
        <v>202137</v>
      </c>
    </row>
    <row r="3241" spans="1:32" x14ac:dyDescent="0.2">
      <c r="A3241">
        <v>845132</v>
      </c>
      <c r="B3241" t="s">
        <v>4504</v>
      </c>
      <c r="C3241" t="s">
        <v>4226</v>
      </c>
      <c r="D3241" t="s">
        <v>4403</v>
      </c>
      <c r="E3241" t="s">
        <v>2650</v>
      </c>
      <c r="F3241" t="s">
        <v>963</v>
      </c>
      <c r="G3241" t="s">
        <v>128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C3241" s="180" t="str">
        <f t="shared" si="165"/>
        <v>845132-BGRG-48/53</v>
      </c>
      <c r="AD3241" s="181" t="str">
        <f>IF(B3241="NET","",IF(B3241="","",IFERROR(VLOOKUP(AC3241,EAN!$A:$B,2,FALSE),"MANGLER - MÅ OPPDATERE EAN-FANEN")))</f>
        <v>MANGLER - MÅ OPPDATERE EAN-FANEN</v>
      </c>
      <c r="AE3241" s="180">
        <f t="shared" si="166"/>
        <v>0</v>
      </c>
      <c r="AF3241" s="180">
        <f t="shared" si="167"/>
        <v>0</v>
      </c>
    </row>
    <row r="3242" spans="1:32" x14ac:dyDescent="0.2">
      <c r="A3242">
        <v>845132</v>
      </c>
      <c r="B3242" t="s">
        <v>4504</v>
      </c>
      <c r="C3242" t="s">
        <v>4226</v>
      </c>
      <c r="D3242" t="s">
        <v>4404</v>
      </c>
      <c r="E3242" t="s">
        <v>4240</v>
      </c>
      <c r="F3242" t="s">
        <v>963</v>
      </c>
      <c r="G3242" t="s">
        <v>128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C3242" s="180" t="str">
        <f t="shared" si="165"/>
        <v>845132-BUOR-48/53</v>
      </c>
      <c r="AD3242" s="181" t="str">
        <f>IF(B3242="NET","",IF(B3242="","",IFERROR(VLOOKUP(AC3242,EAN!$A:$B,2,FALSE),"MANGLER - MÅ OPPDATERE EAN-FANEN")))</f>
        <v>MANGLER - MÅ OPPDATERE EAN-FANEN</v>
      </c>
      <c r="AE3242" s="180">
        <f t="shared" si="166"/>
        <v>0</v>
      </c>
      <c r="AF3242" s="180">
        <f t="shared" si="167"/>
        <v>0</v>
      </c>
    </row>
    <row r="3243" spans="1:32" x14ac:dyDescent="0.2">
      <c r="A3243">
        <v>845132</v>
      </c>
      <c r="B3243" t="s">
        <v>4504</v>
      </c>
      <c r="C3243" t="s">
        <v>4226</v>
      </c>
      <c r="D3243" t="s">
        <v>962</v>
      </c>
      <c r="E3243" t="s">
        <v>89</v>
      </c>
      <c r="F3243" t="s">
        <v>963</v>
      </c>
      <c r="G3243" t="s">
        <v>128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C3243" s="180" t="str">
        <f t="shared" si="165"/>
        <v>845132-MBLK-48/53</v>
      </c>
      <c r="AD3243" s="181" t="str">
        <f>IF(B3243="NET","",IF(B3243="","",IFERROR(VLOOKUP(AC3243,EAN!$A:$B,2,FALSE),"MANGLER - MÅ OPPDATERE EAN-FANEN")))</f>
        <v>MANGLER - MÅ OPPDATERE EAN-FANEN</v>
      </c>
      <c r="AE3243" s="180">
        <f t="shared" si="166"/>
        <v>0</v>
      </c>
      <c r="AF3243" s="180">
        <f t="shared" si="167"/>
        <v>0</v>
      </c>
    </row>
    <row r="3244" spans="1:32" x14ac:dyDescent="0.2">
      <c r="A3244">
        <v>845132</v>
      </c>
      <c r="B3244" t="s">
        <v>4504</v>
      </c>
      <c r="C3244" t="s">
        <v>4226</v>
      </c>
      <c r="D3244" t="s">
        <v>4389</v>
      </c>
      <c r="E3244" t="s">
        <v>4232</v>
      </c>
      <c r="F3244" t="s">
        <v>963</v>
      </c>
      <c r="G3244" t="s">
        <v>128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C3244" s="180" t="str">
        <f t="shared" si="165"/>
        <v>845132-MFLU-48/53</v>
      </c>
      <c r="AD3244" s="181" t="str">
        <f>IF(B3244="NET","",IF(B3244="","",IFERROR(VLOOKUP(AC3244,EAN!$A:$B,2,FALSE),"MANGLER - MÅ OPPDATERE EAN-FANEN")))</f>
        <v>MANGLER - MÅ OPPDATERE EAN-FANEN</v>
      </c>
      <c r="AE3244" s="180">
        <f t="shared" si="166"/>
        <v>0</v>
      </c>
      <c r="AF3244" s="180">
        <f t="shared" si="167"/>
        <v>0</v>
      </c>
    </row>
    <row r="3245" spans="1:32" x14ac:dyDescent="0.2">
      <c r="A3245">
        <v>845132</v>
      </c>
      <c r="B3245" t="s">
        <v>4504</v>
      </c>
      <c r="C3245" t="s">
        <v>4226</v>
      </c>
      <c r="D3245" t="s">
        <v>966</v>
      </c>
      <c r="E3245" t="s">
        <v>91</v>
      </c>
      <c r="F3245" t="s">
        <v>963</v>
      </c>
      <c r="G3245" t="s">
        <v>128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C3245" s="180" t="str">
        <f t="shared" si="165"/>
        <v>845132-MWHT-48/53</v>
      </c>
      <c r="AD3245" s="181" t="str">
        <f>IF(B3245="NET","",IF(B3245="","",IFERROR(VLOOKUP(AC3245,EAN!$A:$B,2,FALSE),"MANGLER - MÅ OPPDATERE EAN-FANEN")))</f>
        <v>MANGLER - MÅ OPPDATERE EAN-FANEN</v>
      </c>
      <c r="AE3245" s="180">
        <f t="shared" si="166"/>
        <v>0</v>
      </c>
      <c r="AF3245" s="180">
        <f t="shared" si="167"/>
        <v>0</v>
      </c>
    </row>
    <row r="3246" spans="1:32" x14ac:dyDescent="0.2">
      <c r="A3246">
        <v>845132</v>
      </c>
      <c r="B3246" t="s">
        <v>4504</v>
      </c>
      <c r="C3246" t="s">
        <v>4226</v>
      </c>
      <c r="D3246" t="s">
        <v>4394</v>
      </c>
      <c r="E3246" t="s">
        <v>4245</v>
      </c>
      <c r="F3246" t="s">
        <v>963</v>
      </c>
      <c r="G3246" t="s">
        <v>128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C3246" s="180" t="str">
        <f t="shared" si="165"/>
        <v>845132-SBLM-48/53</v>
      </c>
      <c r="AD3246" s="181" t="str">
        <f>IF(B3246="NET","",IF(B3246="","",IFERROR(VLOOKUP(AC3246,EAN!$A:$B,2,FALSE),"MANGLER - MÅ OPPDATERE EAN-FANEN")))</f>
        <v>MANGLER - MÅ OPPDATERE EAN-FANEN</v>
      </c>
      <c r="AE3246" s="180">
        <f t="shared" si="166"/>
        <v>0</v>
      </c>
      <c r="AF3246" s="180">
        <f t="shared" si="167"/>
        <v>0</v>
      </c>
    </row>
    <row r="3247" spans="1:32" x14ac:dyDescent="0.2">
      <c r="A3247" s="155">
        <v>845133</v>
      </c>
      <c r="B3247" t="s">
        <v>292</v>
      </c>
      <c r="H3247" s="155">
        <v>202137</v>
      </c>
      <c r="I3247" s="155">
        <v>202137</v>
      </c>
      <c r="J3247" s="155">
        <v>202137</v>
      </c>
      <c r="K3247" s="155">
        <v>202137</v>
      </c>
      <c r="L3247" s="155">
        <v>202137</v>
      </c>
      <c r="M3247" s="155">
        <v>202137</v>
      </c>
      <c r="N3247" s="155">
        <v>202137</v>
      </c>
      <c r="O3247" s="155">
        <v>202137</v>
      </c>
      <c r="P3247" s="155">
        <v>202137</v>
      </c>
      <c r="Q3247" s="155">
        <v>202137</v>
      </c>
      <c r="R3247" s="155">
        <v>202137</v>
      </c>
      <c r="S3247" s="155">
        <v>202137</v>
      </c>
      <c r="T3247" s="155">
        <v>202137</v>
      </c>
      <c r="U3247" s="155">
        <v>202137</v>
      </c>
      <c r="V3247" s="155">
        <v>202137</v>
      </c>
      <c r="W3247" s="155">
        <v>202137</v>
      </c>
      <c r="X3247" s="155">
        <v>202137</v>
      </c>
      <c r="Y3247" s="155">
        <v>202137</v>
      </c>
      <c r="Z3247" s="155">
        <v>202137</v>
      </c>
      <c r="AA3247" s="155">
        <v>202137</v>
      </c>
      <c r="AC3247" s="180" t="str">
        <f t="shared" si="165"/>
        <v>845133-</v>
      </c>
      <c r="AD3247" s="181" t="str">
        <f>IF(B3247="NET","",IF(B3247="","",IFERROR(VLOOKUP(AC3247,EAN!$A:$B,2,FALSE),"MANGLER - MÅ OPPDATERE EAN-FANEN")))</f>
        <v/>
      </c>
      <c r="AE3247" s="180">
        <f t="shared" si="166"/>
        <v>202137</v>
      </c>
      <c r="AF3247" s="180">
        <f t="shared" si="167"/>
        <v>202137</v>
      </c>
    </row>
    <row r="3248" spans="1:32" x14ac:dyDescent="0.2">
      <c r="A3248">
        <v>845133</v>
      </c>
      <c r="B3248" t="s">
        <v>4222</v>
      </c>
      <c r="C3248" t="s">
        <v>4226</v>
      </c>
      <c r="D3248" t="s">
        <v>4223</v>
      </c>
      <c r="E3248" t="s">
        <v>4224</v>
      </c>
      <c r="F3248" t="s">
        <v>7</v>
      </c>
      <c r="G3248" t="s">
        <v>128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C3248" s="180" t="str">
        <f t="shared" si="165"/>
        <v>845133-YXBLU-M</v>
      </c>
      <c r="AD3248" s="181" t="str">
        <f>IF(B3248="NET","",IF(B3248="","",IFERROR(VLOOKUP(AC3248,EAN!$A:$B,2,FALSE),"MANGLER - MÅ OPPDATERE EAN-FANEN")))</f>
        <v>MANGLER - MÅ OPPDATERE EAN-FANEN</v>
      </c>
      <c r="AE3248" s="180">
        <f t="shared" si="166"/>
        <v>0</v>
      </c>
      <c r="AF3248" s="180">
        <f t="shared" si="167"/>
        <v>0</v>
      </c>
    </row>
    <row r="3249" spans="1:32" x14ac:dyDescent="0.2">
      <c r="A3249">
        <v>845133</v>
      </c>
      <c r="B3249" t="s">
        <v>4222</v>
      </c>
      <c r="C3249" t="s">
        <v>4226</v>
      </c>
      <c r="D3249" t="s">
        <v>4225</v>
      </c>
      <c r="E3249" t="s">
        <v>4224</v>
      </c>
      <c r="F3249" t="s">
        <v>67</v>
      </c>
      <c r="G3249" t="s">
        <v>128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C3249" s="180" t="str">
        <f t="shared" si="165"/>
        <v>845133-YXBLU-L</v>
      </c>
      <c r="AD3249" s="181" t="str">
        <f>IF(B3249="NET","",IF(B3249="","",IFERROR(VLOOKUP(AC3249,EAN!$A:$B,2,FALSE),"MANGLER - MÅ OPPDATERE EAN-FANEN")))</f>
        <v>MANGLER - MÅ OPPDATERE EAN-FANEN</v>
      </c>
      <c r="AE3249" s="180">
        <f t="shared" si="166"/>
        <v>0</v>
      </c>
      <c r="AF3249" s="180">
        <f t="shared" si="167"/>
        <v>0</v>
      </c>
    </row>
    <row r="3250" spans="1:32" x14ac:dyDescent="0.2">
      <c r="A3250" s="155">
        <v>845134</v>
      </c>
      <c r="B3250" t="s">
        <v>292</v>
      </c>
      <c r="H3250" s="155">
        <v>202137</v>
      </c>
      <c r="I3250" s="155">
        <v>202137</v>
      </c>
      <c r="J3250" s="155">
        <v>202137</v>
      </c>
      <c r="K3250" s="155">
        <v>202137</v>
      </c>
      <c r="L3250" s="155">
        <v>202137</v>
      </c>
      <c r="M3250" s="155">
        <v>202137</v>
      </c>
      <c r="N3250" s="155">
        <v>202137</v>
      </c>
      <c r="O3250" s="155">
        <v>202137</v>
      </c>
      <c r="P3250" s="155">
        <v>202137</v>
      </c>
      <c r="Q3250" s="155">
        <v>202137</v>
      </c>
      <c r="R3250" s="155">
        <v>202137</v>
      </c>
      <c r="S3250" s="155">
        <v>202137</v>
      </c>
      <c r="T3250" s="155">
        <v>202137</v>
      </c>
      <c r="U3250" s="155">
        <v>202137</v>
      </c>
      <c r="V3250" s="155">
        <v>202137</v>
      </c>
      <c r="W3250" s="155">
        <v>202137</v>
      </c>
      <c r="X3250" s="155">
        <v>202137</v>
      </c>
      <c r="Y3250" s="155">
        <v>202137</v>
      </c>
      <c r="Z3250" s="155">
        <v>202137</v>
      </c>
      <c r="AA3250" s="155">
        <v>202137</v>
      </c>
      <c r="AC3250" s="180" t="str">
        <f t="shared" si="165"/>
        <v>845134-</v>
      </c>
      <c r="AD3250" s="181" t="str">
        <f>IF(B3250="NET","",IF(B3250="","",IFERROR(VLOOKUP(AC3250,EAN!$A:$B,2,FALSE),"MANGLER - MÅ OPPDATERE EAN-FANEN")))</f>
        <v/>
      </c>
      <c r="AE3250" s="180">
        <f t="shared" si="166"/>
        <v>202137</v>
      </c>
      <c r="AF3250" s="180">
        <f t="shared" si="167"/>
        <v>202137</v>
      </c>
    </row>
    <row r="3251" spans="1:32" x14ac:dyDescent="0.2">
      <c r="A3251" s="155">
        <v>845135</v>
      </c>
      <c r="B3251" t="s">
        <v>292</v>
      </c>
      <c r="H3251" s="155">
        <v>202137</v>
      </c>
      <c r="I3251" s="155">
        <v>202137</v>
      </c>
      <c r="J3251" s="155">
        <v>202137</v>
      </c>
      <c r="K3251" s="155">
        <v>202137</v>
      </c>
      <c r="L3251" s="155">
        <v>202137</v>
      </c>
      <c r="M3251" s="155">
        <v>202137</v>
      </c>
      <c r="N3251" s="155">
        <v>202137</v>
      </c>
      <c r="O3251" s="155">
        <v>202137</v>
      </c>
      <c r="P3251" s="155">
        <v>202137</v>
      </c>
      <c r="Q3251" s="155">
        <v>202137</v>
      </c>
      <c r="R3251" s="155">
        <v>202137</v>
      </c>
      <c r="S3251" s="155">
        <v>202137</v>
      </c>
      <c r="T3251" s="155">
        <v>202137</v>
      </c>
      <c r="U3251" s="155">
        <v>202137</v>
      </c>
      <c r="V3251" s="155">
        <v>202137</v>
      </c>
      <c r="W3251" s="155">
        <v>202137</v>
      </c>
      <c r="X3251" s="155">
        <v>202137</v>
      </c>
      <c r="Y3251" s="155">
        <v>202137</v>
      </c>
      <c r="Z3251" s="155">
        <v>202137</v>
      </c>
      <c r="AA3251" s="155">
        <v>202137</v>
      </c>
      <c r="AC3251" s="180" t="str">
        <f t="shared" si="165"/>
        <v>845135-</v>
      </c>
      <c r="AD3251" s="181" t="str">
        <f>IF(B3251="NET","",IF(B3251="","",IFERROR(VLOOKUP(AC3251,EAN!$A:$B,2,FALSE),"MANGLER - MÅ OPPDATERE EAN-FANEN")))</f>
        <v/>
      </c>
      <c r="AE3251" s="180">
        <f t="shared" si="166"/>
        <v>202137</v>
      </c>
      <c r="AF3251" s="180">
        <f t="shared" si="167"/>
        <v>202137</v>
      </c>
    </row>
    <row r="3252" spans="1:32" x14ac:dyDescent="0.2">
      <c r="A3252" s="155">
        <v>845136</v>
      </c>
      <c r="B3252" t="s">
        <v>292</v>
      </c>
      <c r="H3252" s="155">
        <v>202137</v>
      </c>
      <c r="I3252" s="155">
        <v>202137</v>
      </c>
      <c r="J3252" s="155">
        <v>202137</v>
      </c>
      <c r="K3252" s="155">
        <v>202137</v>
      </c>
      <c r="L3252" s="155">
        <v>202137</v>
      </c>
      <c r="M3252" s="155">
        <v>202137</v>
      </c>
      <c r="N3252" s="155">
        <v>202137</v>
      </c>
      <c r="O3252" s="155">
        <v>202137</v>
      </c>
      <c r="P3252" s="155">
        <v>202137</v>
      </c>
      <c r="Q3252" s="155">
        <v>202137</v>
      </c>
      <c r="R3252" s="155">
        <v>202137</v>
      </c>
      <c r="S3252" s="155">
        <v>202137</v>
      </c>
      <c r="T3252" s="155">
        <v>202137</v>
      </c>
      <c r="U3252" s="155">
        <v>202137</v>
      </c>
      <c r="V3252" s="155">
        <v>202137</v>
      </c>
      <c r="W3252" s="155">
        <v>202137</v>
      </c>
      <c r="X3252" s="155">
        <v>202137</v>
      </c>
      <c r="Y3252" s="155">
        <v>202137</v>
      </c>
      <c r="Z3252" s="155">
        <v>202137</v>
      </c>
      <c r="AA3252" s="155">
        <v>202137</v>
      </c>
      <c r="AC3252" s="180" t="str">
        <f t="shared" si="165"/>
        <v>845136-</v>
      </c>
      <c r="AD3252" s="181" t="str">
        <f>IF(B3252="NET","",IF(B3252="","",IFERROR(VLOOKUP(AC3252,EAN!$A:$B,2,FALSE),"MANGLER - MÅ OPPDATERE EAN-FANEN")))</f>
        <v/>
      </c>
      <c r="AE3252" s="180">
        <f t="shared" si="166"/>
        <v>202137</v>
      </c>
      <c r="AF3252" s="180">
        <f t="shared" si="167"/>
        <v>202137</v>
      </c>
    </row>
    <row r="3253" spans="1:32" x14ac:dyDescent="0.2">
      <c r="A3253" s="155">
        <v>845137</v>
      </c>
      <c r="B3253" t="s">
        <v>292</v>
      </c>
      <c r="H3253" s="155">
        <v>202137</v>
      </c>
      <c r="I3253" s="155">
        <v>202137</v>
      </c>
      <c r="J3253" s="155">
        <v>202137</v>
      </c>
      <c r="K3253" s="155">
        <v>202137</v>
      </c>
      <c r="L3253" s="155">
        <v>202137</v>
      </c>
      <c r="M3253" s="155">
        <v>202137</v>
      </c>
      <c r="N3253" s="155">
        <v>202137</v>
      </c>
      <c r="O3253" s="155">
        <v>202137</v>
      </c>
      <c r="P3253" s="155">
        <v>202137</v>
      </c>
      <c r="Q3253" s="155">
        <v>202137</v>
      </c>
      <c r="R3253" s="155">
        <v>202137</v>
      </c>
      <c r="S3253" s="155">
        <v>202137</v>
      </c>
      <c r="T3253" s="155">
        <v>202137</v>
      </c>
      <c r="U3253" s="155">
        <v>202137</v>
      </c>
      <c r="V3253" s="155">
        <v>202137</v>
      </c>
      <c r="W3253" s="155">
        <v>202137</v>
      </c>
      <c r="X3253" s="155">
        <v>202137</v>
      </c>
      <c r="Y3253" s="155">
        <v>202137</v>
      </c>
      <c r="Z3253" s="155">
        <v>202137</v>
      </c>
      <c r="AA3253" s="155">
        <v>202137</v>
      </c>
      <c r="AC3253" s="180" t="str">
        <f t="shared" ref="AC3253:AC3316" si="168">CONCATENATE(A3253,"-",D3253)</f>
        <v>845137-</v>
      </c>
      <c r="AD3253" s="181" t="str">
        <f>IF(B3253="NET","",IF(B3253="","",IFERROR(VLOOKUP(AC3253,EAN!$A:$B,2,FALSE),"MANGLER - MÅ OPPDATERE EAN-FANEN")))</f>
        <v/>
      </c>
      <c r="AE3253" s="180">
        <f t="shared" si="166"/>
        <v>202137</v>
      </c>
      <c r="AF3253" s="180">
        <f t="shared" si="167"/>
        <v>202137</v>
      </c>
    </row>
    <row r="3254" spans="1:32" x14ac:dyDescent="0.2">
      <c r="A3254" s="155">
        <v>845138</v>
      </c>
      <c r="B3254" t="s">
        <v>292</v>
      </c>
      <c r="H3254" s="155">
        <v>202137</v>
      </c>
      <c r="I3254" s="155">
        <v>202137</v>
      </c>
      <c r="J3254" s="155">
        <v>202137</v>
      </c>
      <c r="K3254" s="155">
        <v>202137</v>
      </c>
      <c r="L3254" s="155">
        <v>202137</v>
      </c>
      <c r="M3254" s="155">
        <v>202137</v>
      </c>
      <c r="N3254" s="155">
        <v>202137</v>
      </c>
      <c r="O3254" s="155">
        <v>202137</v>
      </c>
      <c r="P3254" s="155">
        <v>202137</v>
      </c>
      <c r="Q3254" s="155">
        <v>202137</v>
      </c>
      <c r="R3254" s="155">
        <v>202137</v>
      </c>
      <c r="S3254" s="155">
        <v>202137</v>
      </c>
      <c r="T3254" s="155">
        <v>202137</v>
      </c>
      <c r="U3254" s="155">
        <v>202137</v>
      </c>
      <c r="V3254" s="155">
        <v>202137</v>
      </c>
      <c r="W3254" s="155">
        <v>202137</v>
      </c>
      <c r="X3254" s="155">
        <v>202137</v>
      </c>
      <c r="Y3254" s="155">
        <v>202137</v>
      </c>
      <c r="Z3254" s="155">
        <v>202137</v>
      </c>
      <c r="AA3254" s="155">
        <v>202137</v>
      </c>
      <c r="AC3254" s="180" t="str">
        <f t="shared" si="168"/>
        <v>845138-</v>
      </c>
      <c r="AD3254" s="181" t="str">
        <f>IF(B3254="NET","",IF(B3254="","",IFERROR(VLOOKUP(AC3254,EAN!$A:$B,2,FALSE),"MANGLER - MÅ OPPDATERE EAN-FANEN")))</f>
        <v/>
      </c>
      <c r="AE3254" s="180">
        <f t="shared" si="166"/>
        <v>202137</v>
      </c>
      <c r="AF3254" s="180">
        <f t="shared" si="167"/>
        <v>202137</v>
      </c>
    </row>
    <row r="3255" spans="1:32" x14ac:dyDescent="0.2">
      <c r="A3255">
        <v>845138</v>
      </c>
      <c r="B3255" t="s">
        <v>4515</v>
      </c>
      <c r="C3255" t="s">
        <v>4226</v>
      </c>
      <c r="D3255" t="s">
        <v>4385</v>
      </c>
      <c r="E3255" t="s">
        <v>4235</v>
      </c>
      <c r="F3255" t="s">
        <v>953</v>
      </c>
      <c r="G3255" t="s">
        <v>128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C3255" s="180" t="str">
        <f t="shared" si="168"/>
        <v>845138-BRWT-53/61</v>
      </c>
      <c r="AD3255" s="181" t="str">
        <f>IF(B3255="NET","",IF(B3255="","",IFERROR(VLOOKUP(AC3255,EAN!$A:$B,2,FALSE),"MANGLER - MÅ OPPDATERE EAN-FANEN")))</f>
        <v>MANGLER - MÅ OPPDATERE EAN-FANEN</v>
      </c>
      <c r="AE3255" s="180">
        <f t="shared" si="166"/>
        <v>0</v>
      </c>
      <c r="AF3255" s="180">
        <f t="shared" si="167"/>
        <v>0</v>
      </c>
    </row>
    <row r="3256" spans="1:32" x14ac:dyDescent="0.2">
      <c r="A3256">
        <v>845138</v>
      </c>
      <c r="B3256" t="s">
        <v>4515</v>
      </c>
      <c r="C3256" t="s">
        <v>4226</v>
      </c>
      <c r="D3256" t="s">
        <v>4386</v>
      </c>
      <c r="E3256" t="s">
        <v>4240</v>
      </c>
      <c r="F3256" t="s">
        <v>953</v>
      </c>
      <c r="G3256" t="s">
        <v>128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C3256" s="180" t="str">
        <f t="shared" si="168"/>
        <v>845138-BUOR-53/61</v>
      </c>
      <c r="AD3256" s="181" t="str">
        <f>IF(B3256="NET","",IF(B3256="","",IFERROR(VLOOKUP(AC3256,EAN!$A:$B,2,FALSE),"MANGLER - MÅ OPPDATERE EAN-FANEN")))</f>
        <v>MANGLER - MÅ OPPDATERE EAN-FANEN</v>
      </c>
      <c r="AE3256" s="180">
        <f t="shared" si="166"/>
        <v>0</v>
      </c>
      <c r="AF3256" s="180">
        <f t="shared" si="167"/>
        <v>0</v>
      </c>
    </row>
    <row r="3257" spans="1:32" x14ac:dyDescent="0.2">
      <c r="A3257">
        <v>845138</v>
      </c>
      <c r="B3257" t="s">
        <v>4515</v>
      </c>
      <c r="C3257" t="s">
        <v>4226</v>
      </c>
      <c r="D3257" t="s">
        <v>954</v>
      </c>
      <c r="E3257" t="s">
        <v>89</v>
      </c>
      <c r="F3257" t="s">
        <v>953</v>
      </c>
      <c r="G3257" t="s">
        <v>128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C3257" s="180" t="str">
        <f t="shared" si="168"/>
        <v>845138-MBLK-53/61</v>
      </c>
      <c r="AD3257" s="181" t="str">
        <f>IF(B3257="NET","",IF(B3257="","",IFERROR(VLOOKUP(AC3257,EAN!$A:$B,2,FALSE),"MANGLER - MÅ OPPDATERE EAN-FANEN")))</f>
        <v>MANGLER - MÅ OPPDATERE EAN-FANEN</v>
      </c>
      <c r="AE3257" s="180">
        <f t="shared" si="166"/>
        <v>0</v>
      </c>
      <c r="AF3257" s="180">
        <f t="shared" si="167"/>
        <v>0</v>
      </c>
    </row>
    <row r="3258" spans="1:32" x14ac:dyDescent="0.2">
      <c r="A3258">
        <v>845138</v>
      </c>
      <c r="B3258" t="s">
        <v>4515</v>
      </c>
      <c r="C3258" t="s">
        <v>4226</v>
      </c>
      <c r="D3258" t="s">
        <v>959</v>
      </c>
      <c r="E3258" t="s">
        <v>103</v>
      </c>
      <c r="F3258" t="s">
        <v>953</v>
      </c>
      <c r="G3258" t="s">
        <v>128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C3258" s="180" t="str">
        <f t="shared" si="168"/>
        <v>845138-SGRM-53/61</v>
      </c>
      <c r="AD3258" s="181" t="str">
        <f>IF(B3258="NET","",IF(B3258="","",IFERROR(VLOOKUP(AC3258,EAN!$A:$B,2,FALSE),"MANGLER - MÅ OPPDATERE EAN-FANEN")))</f>
        <v>MANGLER - MÅ OPPDATERE EAN-FANEN</v>
      </c>
      <c r="AE3258" s="180">
        <f t="shared" si="166"/>
        <v>0</v>
      </c>
      <c r="AF3258" s="180">
        <f t="shared" si="167"/>
        <v>0</v>
      </c>
    </row>
    <row r="3259" spans="1:32" x14ac:dyDescent="0.2">
      <c r="A3259" s="155">
        <v>845139</v>
      </c>
      <c r="B3259" t="s">
        <v>292</v>
      </c>
      <c r="H3259" s="155">
        <v>202137</v>
      </c>
      <c r="I3259" s="155">
        <v>202137</v>
      </c>
      <c r="J3259" s="155">
        <v>202137</v>
      </c>
      <c r="K3259" s="155">
        <v>202137</v>
      </c>
      <c r="L3259" s="155">
        <v>202137</v>
      </c>
      <c r="M3259" s="155">
        <v>202137</v>
      </c>
      <c r="N3259" s="155">
        <v>202137</v>
      </c>
      <c r="O3259" s="155">
        <v>202137</v>
      </c>
      <c r="P3259" s="155">
        <v>202137</v>
      </c>
      <c r="Q3259" s="155">
        <v>202137</v>
      </c>
      <c r="R3259" s="155">
        <v>202137</v>
      </c>
      <c r="S3259" s="155">
        <v>202137</v>
      </c>
      <c r="T3259" s="155">
        <v>202137</v>
      </c>
      <c r="U3259" s="155">
        <v>202137</v>
      </c>
      <c r="V3259" s="155">
        <v>202137</v>
      </c>
      <c r="W3259" s="155">
        <v>202137</v>
      </c>
      <c r="X3259" s="155">
        <v>202137</v>
      </c>
      <c r="Y3259" s="155">
        <v>202137</v>
      </c>
      <c r="Z3259" s="155">
        <v>202137</v>
      </c>
      <c r="AA3259" s="155">
        <v>202137</v>
      </c>
      <c r="AC3259" s="180" t="str">
        <f t="shared" si="168"/>
        <v>845139-</v>
      </c>
      <c r="AD3259" s="181" t="str">
        <f>IF(B3259="NET","",IF(B3259="","",IFERROR(VLOOKUP(AC3259,EAN!$A:$B,2,FALSE),"MANGLER - MÅ OPPDATERE EAN-FANEN")))</f>
        <v/>
      </c>
      <c r="AE3259" s="180">
        <f t="shared" si="166"/>
        <v>202137</v>
      </c>
      <c r="AF3259" s="180">
        <f t="shared" si="167"/>
        <v>202137</v>
      </c>
    </row>
    <row r="3260" spans="1:32" x14ac:dyDescent="0.2">
      <c r="A3260">
        <v>845139</v>
      </c>
      <c r="B3260" t="s">
        <v>4516</v>
      </c>
      <c r="C3260" t="s">
        <v>4226</v>
      </c>
      <c r="D3260" t="s">
        <v>4385</v>
      </c>
      <c r="E3260" t="s">
        <v>4235</v>
      </c>
      <c r="F3260" t="s">
        <v>953</v>
      </c>
      <c r="G3260" t="s">
        <v>128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C3260" s="180" t="str">
        <f t="shared" si="168"/>
        <v>845139-BRWT-53/61</v>
      </c>
      <c r="AD3260" s="181" t="str">
        <f>IF(B3260="NET","",IF(B3260="","",IFERROR(VLOOKUP(AC3260,EAN!$A:$B,2,FALSE),"MANGLER - MÅ OPPDATERE EAN-FANEN")))</f>
        <v>MANGLER - MÅ OPPDATERE EAN-FANEN</v>
      </c>
      <c r="AE3260" s="180">
        <f t="shared" si="166"/>
        <v>0</v>
      </c>
      <c r="AF3260" s="180">
        <f t="shared" si="167"/>
        <v>0</v>
      </c>
    </row>
    <row r="3261" spans="1:32" x14ac:dyDescent="0.2">
      <c r="A3261">
        <v>845139</v>
      </c>
      <c r="B3261" t="s">
        <v>4516</v>
      </c>
      <c r="C3261" t="s">
        <v>4226</v>
      </c>
      <c r="D3261" t="s">
        <v>4386</v>
      </c>
      <c r="E3261" t="s">
        <v>4240</v>
      </c>
      <c r="F3261" t="s">
        <v>953</v>
      </c>
      <c r="G3261" t="s">
        <v>128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C3261" s="180" t="str">
        <f t="shared" si="168"/>
        <v>845139-BUOR-53/61</v>
      </c>
      <c r="AD3261" s="181" t="str">
        <f>IF(B3261="NET","",IF(B3261="","",IFERROR(VLOOKUP(AC3261,EAN!$A:$B,2,FALSE),"MANGLER - MÅ OPPDATERE EAN-FANEN")))</f>
        <v>MANGLER - MÅ OPPDATERE EAN-FANEN</v>
      </c>
      <c r="AE3261" s="180">
        <f t="shared" si="166"/>
        <v>0</v>
      </c>
      <c r="AF3261" s="180">
        <f t="shared" si="167"/>
        <v>0</v>
      </c>
    </row>
    <row r="3262" spans="1:32" x14ac:dyDescent="0.2">
      <c r="A3262">
        <v>845139</v>
      </c>
      <c r="B3262" t="s">
        <v>4516</v>
      </c>
      <c r="C3262" t="s">
        <v>4226</v>
      </c>
      <c r="D3262" t="s">
        <v>954</v>
      </c>
      <c r="E3262" t="s">
        <v>89</v>
      </c>
      <c r="F3262" t="s">
        <v>953</v>
      </c>
      <c r="G3262" t="s">
        <v>128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C3262" s="180" t="str">
        <f t="shared" si="168"/>
        <v>845139-MBLK-53/61</v>
      </c>
      <c r="AD3262" s="181" t="str">
        <f>IF(B3262="NET","",IF(B3262="","",IFERROR(VLOOKUP(AC3262,EAN!$A:$B,2,FALSE),"MANGLER - MÅ OPPDATERE EAN-FANEN")))</f>
        <v>MANGLER - MÅ OPPDATERE EAN-FANEN</v>
      </c>
      <c r="AE3262" s="180">
        <f t="shared" si="166"/>
        <v>0</v>
      </c>
      <c r="AF3262" s="180">
        <f t="shared" si="167"/>
        <v>0</v>
      </c>
    </row>
    <row r="3263" spans="1:32" x14ac:dyDescent="0.2">
      <c r="A3263">
        <v>845139</v>
      </c>
      <c r="B3263" t="s">
        <v>4516</v>
      </c>
      <c r="C3263" t="s">
        <v>4226</v>
      </c>
      <c r="D3263" t="s">
        <v>959</v>
      </c>
      <c r="E3263" t="s">
        <v>103</v>
      </c>
      <c r="F3263" t="s">
        <v>953</v>
      </c>
      <c r="G3263" t="s">
        <v>128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C3263" s="180" t="str">
        <f t="shared" si="168"/>
        <v>845139-SGRM-53/61</v>
      </c>
      <c r="AD3263" s="181" t="str">
        <f>IF(B3263="NET","",IF(B3263="","",IFERROR(VLOOKUP(AC3263,EAN!$A:$B,2,FALSE),"MANGLER - MÅ OPPDATERE EAN-FANEN")))</f>
        <v>MANGLER - MÅ OPPDATERE EAN-FANEN</v>
      </c>
      <c r="AE3263" s="180">
        <f t="shared" si="166"/>
        <v>0</v>
      </c>
      <c r="AF3263" s="180">
        <f t="shared" si="167"/>
        <v>0</v>
      </c>
    </row>
    <row r="3264" spans="1:32" x14ac:dyDescent="0.2">
      <c r="A3264" s="155">
        <v>845140</v>
      </c>
      <c r="B3264" t="s">
        <v>292</v>
      </c>
      <c r="H3264" s="155">
        <v>202137</v>
      </c>
      <c r="I3264" s="155">
        <v>202137</v>
      </c>
      <c r="J3264" s="155">
        <v>202137</v>
      </c>
      <c r="K3264" s="155">
        <v>202137</v>
      </c>
      <c r="L3264" s="155">
        <v>202137</v>
      </c>
      <c r="M3264" s="155">
        <v>202137</v>
      </c>
      <c r="N3264" s="155">
        <v>202137</v>
      </c>
      <c r="O3264" s="155">
        <v>202137</v>
      </c>
      <c r="P3264" s="155">
        <v>202137</v>
      </c>
      <c r="Q3264" s="155">
        <v>202137</v>
      </c>
      <c r="R3264" s="155">
        <v>202137</v>
      </c>
      <c r="S3264" s="155">
        <v>202137</v>
      </c>
      <c r="T3264" s="155">
        <v>202137</v>
      </c>
      <c r="U3264" s="155">
        <v>202137</v>
      </c>
      <c r="V3264" s="155">
        <v>202137</v>
      </c>
      <c r="W3264" s="155">
        <v>202137</v>
      </c>
      <c r="X3264" s="155">
        <v>202137</v>
      </c>
      <c r="Y3264" s="155">
        <v>202137</v>
      </c>
      <c r="Z3264" s="155">
        <v>202137</v>
      </c>
      <c r="AA3264" s="155">
        <v>202137</v>
      </c>
      <c r="AC3264" s="180" t="str">
        <f t="shared" si="168"/>
        <v>845140-</v>
      </c>
      <c r="AD3264" s="181" t="str">
        <f>IF(B3264="NET","",IF(B3264="","",IFERROR(VLOOKUP(AC3264,EAN!$A:$B,2,FALSE),"MANGLER - MÅ OPPDATERE EAN-FANEN")))</f>
        <v/>
      </c>
      <c r="AE3264" s="180">
        <f t="shared" si="166"/>
        <v>202137</v>
      </c>
      <c r="AF3264" s="180">
        <f t="shared" si="167"/>
        <v>202137</v>
      </c>
    </row>
    <row r="3265" spans="1:32" x14ac:dyDescent="0.2">
      <c r="A3265">
        <v>845140</v>
      </c>
      <c r="B3265" t="s">
        <v>4517</v>
      </c>
      <c r="C3265" t="s">
        <v>4226</v>
      </c>
      <c r="D3265" t="s">
        <v>962</v>
      </c>
      <c r="E3265" t="s">
        <v>89</v>
      </c>
      <c r="F3265" t="s">
        <v>963</v>
      </c>
      <c r="G3265" t="s">
        <v>128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C3265" s="180" t="str">
        <f t="shared" si="168"/>
        <v>845140-MBLK-48/53</v>
      </c>
      <c r="AD3265" s="181" t="str">
        <f>IF(B3265="NET","",IF(B3265="","",IFERROR(VLOOKUP(AC3265,EAN!$A:$B,2,FALSE),"MANGLER - MÅ OPPDATERE EAN-FANEN")))</f>
        <v>MANGLER - MÅ OPPDATERE EAN-FANEN</v>
      </c>
      <c r="AE3265" s="180">
        <f t="shared" si="166"/>
        <v>0</v>
      </c>
      <c r="AF3265" s="180">
        <f t="shared" si="167"/>
        <v>0</v>
      </c>
    </row>
    <row r="3266" spans="1:32" x14ac:dyDescent="0.2">
      <c r="A3266">
        <v>845140</v>
      </c>
      <c r="B3266" t="s">
        <v>4517</v>
      </c>
      <c r="C3266" t="s">
        <v>4226</v>
      </c>
      <c r="D3266" t="s">
        <v>4389</v>
      </c>
      <c r="E3266" t="s">
        <v>4232</v>
      </c>
      <c r="F3266" t="s">
        <v>963</v>
      </c>
      <c r="G3266" t="s">
        <v>128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C3266" s="180" t="str">
        <f t="shared" si="168"/>
        <v>845140-MFLU-48/53</v>
      </c>
      <c r="AD3266" s="181" t="str">
        <f>IF(B3266="NET","",IF(B3266="","",IFERROR(VLOOKUP(AC3266,EAN!$A:$B,2,FALSE),"MANGLER - MÅ OPPDATERE EAN-FANEN")))</f>
        <v>MANGLER - MÅ OPPDATERE EAN-FANEN</v>
      </c>
      <c r="AE3266" s="180">
        <f t="shared" si="166"/>
        <v>0</v>
      </c>
      <c r="AF3266" s="180">
        <f t="shared" si="167"/>
        <v>0</v>
      </c>
    </row>
    <row r="3267" spans="1:32" x14ac:dyDescent="0.2">
      <c r="A3267">
        <v>845140</v>
      </c>
      <c r="B3267" t="s">
        <v>4517</v>
      </c>
      <c r="C3267" t="s">
        <v>4226</v>
      </c>
      <c r="D3267" t="s">
        <v>966</v>
      </c>
      <c r="E3267" t="s">
        <v>91</v>
      </c>
      <c r="F3267" t="s">
        <v>963</v>
      </c>
      <c r="G3267" t="s">
        <v>128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C3267" s="180" t="str">
        <f t="shared" si="168"/>
        <v>845140-MWHT-48/53</v>
      </c>
      <c r="AD3267" s="181" t="str">
        <f>IF(B3267="NET","",IF(B3267="","",IFERROR(VLOOKUP(AC3267,EAN!$A:$B,2,FALSE),"MANGLER - MÅ OPPDATERE EAN-FANEN")))</f>
        <v>MANGLER - MÅ OPPDATERE EAN-FANEN</v>
      </c>
      <c r="AE3267" s="180">
        <f t="shared" si="166"/>
        <v>0</v>
      </c>
      <c r="AF3267" s="180">
        <f t="shared" si="167"/>
        <v>0</v>
      </c>
    </row>
    <row r="3268" spans="1:32" x14ac:dyDescent="0.2">
      <c r="A3268" s="155">
        <v>845141</v>
      </c>
      <c r="B3268" t="s">
        <v>292</v>
      </c>
      <c r="H3268" s="155">
        <v>202137</v>
      </c>
      <c r="I3268" s="155">
        <v>202137</v>
      </c>
      <c r="J3268" s="155">
        <v>202137</v>
      </c>
      <c r="K3268" s="155">
        <v>202137</v>
      </c>
      <c r="L3268" s="155">
        <v>202137</v>
      </c>
      <c r="M3268" s="155">
        <v>202137</v>
      </c>
      <c r="N3268" s="155">
        <v>202137</v>
      </c>
      <c r="O3268" s="155">
        <v>202137</v>
      </c>
      <c r="P3268" s="155">
        <v>202137</v>
      </c>
      <c r="Q3268" s="155">
        <v>202137</v>
      </c>
      <c r="R3268" s="155">
        <v>202137</v>
      </c>
      <c r="S3268" s="155">
        <v>202137</v>
      </c>
      <c r="T3268" s="155">
        <v>202137</v>
      </c>
      <c r="U3268" s="155">
        <v>202137</v>
      </c>
      <c r="V3268" s="155">
        <v>202137</v>
      </c>
      <c r="W3268" s="155">
        <v>202137</v>
      </c>
      <c r="X3268" s="155">
        <v>202137</v>
      </c>
      <c r="Y3268" s="155">
        <v>202137</v>
      </c>
      <c r="Z3268" s="155">
        <v>202137</v>
      </c>
      <c r="AA3268" s="155">
        <v>202137</v>
      </c>
      <c r="AC3268" s="180" t="str">
        <f t="shared" si="168"/>
        <v>845141-</v>
      </c>
      <c r="AD3268" s="181" t="str">
        <f>IF(B3268="NET","",IF(B3268="","",IFERROR(VLOOKUP(AC3268,EAN!$A:$B,2,FALSE),"MANGLER - MÅ OPPDATERE EAN-FANEN")))</f>
        <v/>
      </c>
      <c r="AE3268" s="180">
        <f t="shared" si="166"/>
        <v>202137</v>
      </c>
      <c r="AF3268" s="180">
        <f t="shared" si="167"/>
        <v>202137</v>
      </c>
    </row>
    <row r="3269" spans="1:32" x14ac:dyDescent="0.2">
      <c r="A3269">
        <v>845141</v>
      </c>
      <c r="B3269" t="s">
        <v>4518</v>
      </c>
      <c r="C3269" t="s">
        <v>4226</v>
      </c>
      <c r="D3269" t="s">
        <v>962</v>
      </c>
      <c r="E3269" t="s">
        <v>89</v>
      </c>
      <c r="F3269" t="s">
        <v>963</v>
      </c>
      <c r="G3269" t="s">
        <v>128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C3269" s="180" t="str">
        <f t="shared" si="168"/>
        <v>845141-MBLK-48/53</v>
      </c>
      <c r="AD3269" s="181" t="str">
        <f>IF(B3269="NET","",IF(B3269="","",IFERROR(VLOOKUP(AC3269,EAN!$A:$B,2,FALSE),"MANGLER - MÅ OPPDATERE EAN-FANEN")))</f>
        <v>MANGLER - MÅ OPPDATERE EAN-FANEN</v>
      </c>
      <c r="AE3269" s="180">
        <f t="shared" si="166"/>
        <v>0</v>
      </c>
      <c r="AF3269" s="180">
        <f t="shared" si="167"/>
        <v>0</v>
      </c>
    </row>
    <row r="3270" spans="1:32" x14ac:dyDescent="0.2">
      <c r="A3270">
        <v>845141</v>
      </c>
      <c r="B3270" t="s">
        <v>4518</v>
      </c>
      <c r="C3270" t="s">
        <v>4226</v>
      </c>
      <c r="D3270" t="s">
        <v>4389</v>
      </c>
      <c r="E3270" t="s">
        <v>4232</v>
      </c>
      <c r="F3270" t="s">
        <v>963</v>
      </c>
      <c r="G3270" t="s">
        <v>128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C3270" s="180" t="str">
        <f t="shared" si="168"/>
        <v>845141-MFLU-48/53</v>
      </c>
      <c r="AD3270" s="181" t="str">
        <f>IF(B3270="NET","",IF(B3270="","",IFERROR(VLOOKUP(AC3270,EAN!$A:$B,2,FALSE),"MANGLER - MÅ OPPDATERE EAN-FANEN")))</f>
        <v>MANGLER - MÅ OPPDATERE EAN-FANEN</v>
      </c>
      <c r="AE3270" s="180">
        <f t="shared" ref="AE3270:AE3333" si="169">H3270</f>
        <v>0</v>
      </c>
      <c r="AF3270" s="180">
        <f t="shared" ref="AF3270:AF3333" si="170">AA3270</f>
        <v>0</v>
      </c>
    </row>
    <row r="3271" spans="1:32" x14ac:dyDescent="0.2">
      <c r="A3271">
        <v>845141</v>
      </c>
      <c r="B3271" t="s">
        <v>4518</v>
      </c>
      <c r="C3271" t="s">
        <v>4226</v>
      </c>
      <c r="D3271" t="s">
        <v>966</v>
      </c>
      <c r="E3271" t="s">
        <v>91</v>
      </c>
      <c r="F3271" t="s">
        <v>963</v>
      </c>
      <c r="G3271" t="s">
        <v>128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C3271" s="180" t="str">
        <f t="shared" si="168"/>
        <v>845141-MWHT-48/53</v>
      </c>
      <c r="AD3271" s="181" t="str">
        <f>IF(B3271="NET","",IF(B3271="","",IFERROR(VLOOKUP(AC3271,EAN!$A:$B,2,FALSE),"MANGLER - MÅ OPPDATERE EAN-FANEN")))</f>
        <v>MANGLER - MÅ OPPDATERE EAN-FANEN</v>
      </c>
      <c r="AE3271" s="180">
        <f t="shared" si="169"/>
        <v>0</v>
      </c>
      <c r="AF3271" s="180">
        <f t="shared" si="170"/>
        <v>0</v>
      </c>
    </row>
    <row r="3272" spans="1:32" x14ac:dyDescent="0.2">
      <c r="A3272" s="155">
        <v>845142</v>
      </c>
      <c r="B3272" t="s">
        <v>292</v>
      </c>
      <c r="H3272" s="155">
        <v>202137</v>
      </c>
      <c r="I3272" s="155">
        <v>202137</v>
      </c>
      <c r="J3272" s="155">
        <v>202137</v>
      </c>
      <c r="K3272" s="155">
        <v>202137</v>
      </c>
      <c r="L3272" s="155">
        <v>202137</v>
      </c>
      <c r="M3272" s="155">
        <v>202137</v>
      </c>
      <c r="N3272" s="155">
        <v>202137</v>
      </c>
      <c r="O3272" s="155">
        <v>202137</v>
      </c>
      <c r="P3272" s="155">
        <v>202137</v>
      </c>
      <c r="Q3272" s="155">
        <v>202137</v>
      </c>
      <c r="R3272" s="155">
        <v>202137</v>
      </c>
      <c r="S3272" s="155">
        <v>202137</v>
      </c>
      <c r="T3272" s="155">
        <v>202137</v>
      </c>
      <c r="U3272" s="155">
        <v>202137</v>
      </c>
      <c r="V3272" s="155">
        <v>202137</v>
      </c>
      <c r="W3272" s="155">
        <v>202137</v>
      </c>
      <c r="X3272" s="155">
        <v>202137</v>
      </c>
      <c r="Y3272" s="155">
        <v>202137</v>
      </c>
      <c r="Z3272" s="155">
        <v>202137</v>
      </c>
      <c r="AA3272" s="155">
        <v>202137</v>
      </c>
      <c r="AC3272" s="180" t="str">
        <f t="shared" si="168"/>
        <v>845142-</v>
      </c>
      <c r="AD3272" s="181" t="str">
        <f>IF(B3272="NET","",IF(B3272="","",IFERROR(VLOOKUP(AC3272,EAN!$A:$B,2,FALSE),"MANGLER - MÅ OPPDATERE EAN-FANEN")))</f>
        <v/>
      </c>
      <c r="AE3272" s="180">
        <f t="shared" si="169"/>
        <v>202137</v>
      </c>
      <c r="AF3272" s="180">
        <f t="shared" si="170"/>
        <v>202137</v>
      </c>
    </row>
    <row r="3273" spans="1:32" x14ac:dyDescent="0.2">
      <c r="A3273">
        <v>845142</v>
      </c>
      <c r="B3273" t="s">
        <v>4542</v>
      </c>
      <c r="C3273" t="s">
        <v>4226</v>
      </c>
      <c r="D3273" t="s">
        <v>4543</v>
      </c>
      <c r="E3273" t="s">
        <v>4544</v>
      </c>
      <c r="F3273" t="s">
        <v>7</v>
      </c>
      <c r="G3273" t="s">
        <v>128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C3273" s="180" t="str">
        <f t="shared" si="168"/>
        <v>845142-DKBUR-M</v>
      </c>
      <c r="AD3273" s="181" t="str">
        <f>IF(B3273="NET","",IF(B3273="","",IFERROR(VLOOKUP(AC3273,EAN!$A:$B,2,FALSE),"MANGLER - MÅ OPPDATERE EAN-FANEN")))</f>
        <v>MANGLER - MÅ OPPDATERE EAN-FANEN</v>
      </c>
      <c r="AE3273" s="180">
        <f t="shared" si="169"/>
        <v>0</v>
      </c>
      <c r="AF3273" s="180">
        <f t="shared" si="170"/>
        <v>0</v>
      </c>
    </row>
    <row r="3274" spans="1:32" x14ac:dyDescent="0.2">
      <c r="A3274">
        <v>845142</v>
      </c>
      <c r="B3274" t="s">
        <v>4542</v>
      </c>
      <c r="C3274" t="s">
        <v>4226</v>
      </c>
      <c r="D3274" t="s">
        <v>4545</v>
      </c>
      <c r="E3274" t="s">
        <v>4544</v>
      </c>
      <c r="F3274" t="s">
        <v>67</v>
      </c>
      <c r="G3274" t="s">
        <v>128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C3274" s="180" t="str">
        <f t="shared" si="168"/>
        <v>845142-DKBUR-L</v>
      </c>
      <c r="AD3274" s="181" t="str">
        <f>IF(B3274="NET","",IF(B3274="","",IFERROR(VLOOKUP(AC3274,EAN!$A:$B,2,FALSE),"MANGLER - MÅ OPPDATERE EAN-FANEN")))</f>
        <v>MANGLER - MÅ OPPDATERE EAN-FANEN</v>
      </c>
      <c r="AE3274" s="180">
        <f t="shared" si="169"/>
        <v>0</v>
      </c>
      <c r="AF3274" s="180">
        <f t="shared" si="170"/>
        <v>0</v>
      </c>
    </row>
    <row r="3275" spans="1:32" x14ac:dyDescent="0.2">
      <c r="A3275">
        <v>845142</v>
      </c>
      <c r="B3275" t="s">
        <v>4542</v>
      </c>
      <c r="C3275" t="s">
        <v>4226</v>
      </c>
      <c r="D3275" t="s">
        <v>4546</v>
      </c>
      <c r="E3275" t="s">
        <v>4547</v>
      </c>
      <c r="F3275" t="s">
        <v>7</v>
      </c>
      <c r="G3275" t="s">
        <v>128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C3275" s="180" t="str">
        <f t="shared" si="168"/>
        <v>845142-MASND-M</v>
      </c>
      <c r="AD3275" s="181" t="str">
        <f>IF(B3275="NET","",IF(B3275="","",IFERROR(VLOOKUP(AC3275,EAN!$A:$B,2,FALSE),"MANGLER - MÅ OPPDATERE EAN-FANEN")))</f>
        <v>MANGLER - MÅ OPPDATERE EAN-FANEN</v>
      </c>
      <c r="AE3275" s="180">
        <f t="shared" si="169"/>
        <v>0</v>
      </c>
      <c r="AF3275" s="180">
        <f t="shared" si="170"/>
        <v>0</v>
      </c>
    </row>
    <row r="3276" spans="1:32" x14ac:dyDescent="0.2">
      <c r="A3276">
        <v>845142</v>
      </c>
      <c r="B3276" t="s">
        <v>4542</v>
      </c>
      <c r="C3276" t="s">
        <v>4226</v>
      </c>
      <c r="D3276" t="s">
        <v>4548</v>
      </c>
      <c r="E3276" t="s">
        <v>4547</v>
      </c>
      <c r="F3276" t="s">
        <v>67</v>
      </c>
      <c r="G3276" t="s">
        <v>128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C3276" s="180" t="str">
        <f t="shared" si="168"/>
        <v>845142-MASND-L</v>
      </c>
      <c r="AD3276" s="181" t="str">
        <f>IF(B3276="NET","",IF(B3276="","",IFERROR(VLOOKUP(AC3276,EAN!$A:$B,2,FALSE),"MANGLER - MÅ OPPDATERE EAN-FANEN")))</f>
        <v>MANGLER - MÅ OPPDATERE EAN-FANEN</v>
      </c>
      <c r="AE3276" s="180">
        <f t="shared" si="169"/>
        <v>0</v>
      </c>
      <c r="AF3276" s="180">
        <f t="shared" si="170"/>
        <v>0</v>
      </c>
    </row>
    <row r="3277" spans="1:32" x14ac:dyDescent="0.2">
      <c r="A3277">
        <v>845142</v>
      </c>
      <c r="B3277" t="s">
        <v>4542</v>
      </c>
      <c r="C3277" t="s">
        <v>4226</v>
      </c>
      <c r="D3277" t="s">
        <v>874</v>
      </c>
      <c r="E3277" t="s">
        <v>549</v>
      </c>
      <c r="F3277" t="s">
        <v>7</v>
      </c>
      <c r="G3277" t="s">
        <v>128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C3277" s="180" t="str">
        <f t="shared" si="168"/>
        <v>845142-MBKCE-M</v>
      </c>
      <c r="AD3277" s="181" t="str">
        <f>IF(B3277="NET","",IF(B3277="","",IFERROR(VLOOKUP(AC3277,EAN!$A:$B,2,FALSE),"MANGLER - MÅ OPPDATERE EAN-FANEN")))</f>
        <v>MANGLER - MÅ OPPDATERE EAN-FANEN</v>
      </c>
      <c r="AE3277" s="180">
        <f t="shared" si="169"/>
        <v>0</v>
      </c>
      <c r="AF3277" s="180">
        <f t="shared" si="170"/>
        <v>0</v>
      </c>
    </row>
    <row r="3278" spans="1:32" x14ac:dyDescent="0.2">
      <c r="A3278">
        <v>845142</v>
      </c>
      <c r="B3278" t="s">
        <v>4542</v>
      </c>
      <c r="C3278" t="s">
        <v>4226</v>
      </c>
      <c r="D3278" t="s">
        <v>875</v>
      </c>
      <c r="E3278" t="s">
        <v>549</v>
      </c>
      <c r="F3278" t="s">
        <v>67</v>
      </c>
      <c r="G3278" t="s">
        <v>128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C3278" s="180" t="str">
        <f t="shared" si="168"/>
        <v>845142-MBKCE-L</v>
      </c>
      <c r="AD3278" s="181" t="str">
        <f>IF(B3278="NET","",IF(B3278="","",IFERROR(VLOOKUP(AC3278,EAN!$A:$B,2,FALSE),"MANGLER - MÅ OPPDATERE EAN-FANEN")))</f>
        <v>MANGLER - MÅ OPPDATERE EAN-FANEN</v>
      </c>
      <c r="AE3278" s="180">
        <f t="shared" si="169"/>
        <v>0</v>
      </c>
      <c r="AF3278" s="180">
        <f t="shared" si="170"/>
        <v>0</v>
      </c>
    </row>
    <row r="3279" spans="1:32" x14ac:dyDescent="0.2">
      <c r="A3279" s="155">
        <v>845143</v>
      </c>
      <c r="B3279" t="s">
        <v>292</v>
      </c>
      <c r="H3279" s="155">
        <v>202137</v>
      </c>
      <c r="I3279" s="155">
        <v>202137</v>
      </c>
      <c r="J3279" s="155">
        <v>202137</v>
      </c>
      <c r="K3279" s="155">
        <v>202137</v>
      </c>
      <c r="L3279" s="155">
        <v>202137</v>
      </c>
      <c r="M3279" s="155">
        <v>202137</v>
      </c>
      <c r="N3279" s="155">
        <v>202137</v>
      </c>
      <c r="O3279" s="155">
        <v>202137</v>
      </c>
      <c r="P3279" s="155">
        <v>202137</v>
      </c>
      <c r="Q3279" s="155">
        <v>202137</v>
      </c>
      <c r="R3279" s="155">
        <v>202137</v>
      </c>
      <c r="S3279" s="155">
        <v>202137</v>
      </c>
      <c r="T3279" s="155">
        <v>202137</v>
      </c>
      <c r="U3279" s="155">
        <v>202137</v>
      </c>
      <c r="V3279" s="155">
        <v>202137</v>
      </c>
      <c r="W3279" s="155">
        <v>202137</v>
      </c>
      <c r="X3279" s="155">
        <v>202137</v>
      </c>
      <c r="Y3279" s="155">
        <v>202137</v>
      </c>
      <c r="Z3279" s="155">
        <v>202137</v>
      </c>
      <c r="AA3279" s="155">
        <v>202137</v>
      </c>
      <c r="AC3279" s="180" t="str">
        <f t="shared" si="168"/>
        <v>845143-</v>
      </c>
      <c r="AD3279" s="181" t="str">
        <f>IF(B3279="NET","",IF(B3279="","",IFERROR(VLOOKUP(AC3279,EAN!$A:$B,2,FALSE),"MANGLER - MÅ OPPDATERE EAN-FANEN")))</f>
        <v/>
      </c>
      <c r="AE3279" s="180">
        <f t="shared" si="169"/>
        <v>202137</v>
      </c>
      <c r="AF3279" s="180">
        <f t="shared" si="170"/>
        <v>202137</v>
      </c>
    </row>
    <row r="3280" spans="1:32" x14ac:dyDescent="0.2">
      <c r="A3280">
        <v>845143</v>
      </c>
      <c r="B3280" t="s">
        <v>4551</v>
      </c>
      <c r="C3280" t="s">
        <v>4226</v>
      </c>
      <c r="D3280" t="s">
        <v>4552</v>
      </c>
      <c r="E3280" t="s">
        <v>4553</v>
      </c>
      <c r="F3280" t="s">
        <v>85</v>
      </c>
      <c r="G3280" t="s">
        <v>128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C3280" s="180" t="str">
        <f t="shared" si="168"/>
        <v>845143-RSYLW-SM</v>
      </c>
      <c r="AD3280" s="181" t="str">
        <f>IF(B3280="NET","",IF(B3280="","",IFERROR(VLOOKUP(AC3280,EAN!$A:$B,2,FALSE),"MANGLER - MÅ OPPDATERE EAN-FANEN")))</f>
        <v>MANGLER - MÅ OPPDATERE EAN-FANEN</v>
      </c>
      <c r="AE3280" s="180">
        <f t="shared" si="169"/>
        <v>0</v>
      </c>
      <c r="AF3280" s="180">
        <f t="shared" si="170"/>
        <v>0</v>
      </c>
    </row>
    <row r="3281" spans="1:32" x14ac:dyDescent="0.2">
      <c r="A3281">
        <v>845143</v>
      </c>
      <c r="B3281" t="s">
        <v>4551</v>
      </c>
      <c r="C3281" t="s">
        <v>4226</v>
      </c>
      <c r="D3281" t="s">
        <v>4554</v>
      </c>
      <c r="E3281" t="s">
        <v>4553</v>
      </c>
      <c r="F3281" t="s">
        <v>86</v>
      </c>
      <c r="G3281" t="s">
        <v>128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C3281" s="180" t="str">
        <f t="shared" si="168"/>
        <v>845143-RSYLW-ML</v>
      </c>
      <c r="AD3281" s="181" t="str">
        <f>IF(B3281="NET","",IF(B3281="","",IFERROR(VLOOKUP(AC3281,EAN!$A:$B,2,FALSE),"MANGLER - MÅ OPPDATERE EAN-FANEN")))</f>
        <v>MANGLER - MÅ OPPDATERE EAN-FANEN</v>
      </c>
      <c r="AE3281" s="180">
        <f t="shared" si="169"/>
        <v>0</v>
      </c>
      <c r="AF3281" s="180">
        <f t="shared" si="170"/>
        <v>0</v>
      </c>
    </row>
    <row r="3282" spans="1:32" x14ac:dyDescent="0.2">
      <c r="A3282">
        <v>845143</v>
      </c>
      <c r="B3282" t="s">
        <v>4551</v>
      </c>
      <c r="C3282" t="s">
        <v>4226</v>
      </c>
      <c r="D3282" t="s">
        <v>4555</v>
      </c>
      <c r="E3282" t="s">
        <v>4553</v>
      </c>
      <c r="F3282" t="s">
        <v>87</v>
      </c>
      <c r="G3282" t="s">
        <v>128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C3282" s="180" t="str">
        <f t="shared" si="168"/>
        <v>845143-RSYLW-LXL</v>
      </c>
      <c r="AD3282" s="181" t="str">
        <f>IF(B3282="NET","",IF(B3282="","",IFERROR(VLOOKUP(AC3282,EAN!$A:$B,2,FALSE),"MANGLER - MÅ OPPDATERE EAN-FANEN")))</f>
        <v>MANGLER - MÅ OPPDATERE EAN-FANEN</v>
      </c>
      <c r="AE3282" s="180">
        <f t="shared" si="169"/>
        <v>0</v>
      </c>
      <c r="AF3282" s="180">
        <f t="shared" si="170"/>
        <v>0</v>
      </c>
    </row>
    <row r="3283" spans="1:32" x14ac:dyDescent="0.2">
      <c r="A3283" s="155">
        <v>850014</v>
      </c>
      <c r="B3283" t="s">
        <v>292</v>
      </c>
      <c r="H3283" s="155">
        <v>202137</v>
      </c>
      <c r="I3283" s="155">
        <v>202137</v>
      </c>
      <c r="J3283" s="155">
        <v>202137</v>
      </c>
      <c r="K3283" s="155">
        <v>202137</v>
      </c>
      <c r="L3283" s="155">
        <v>202137</v>
      </c>
      <c r="M3283" s="155">
        <v>202137</v>
      </c>
      <c r="N3283" s="155">
        <v>202137</v>
      </c>
      <c r="O3283" s="155">
        <v>202137</v>
      </c>
      <c r="P3283" s="155">
        <v>202137</v>
      </c>
      <c r="Q3283" s="155">
        <v>202137</v>
      </c>
      <c r="R3283" s="155">
        <v>202137</v>
      </c>
      <c r="S3283" s="155">
        <v>202137</v>
      </c>
      <c r="T3283" s="155">
        <v>202137</v>
      </c>
      <c r="U3283" s="155">
        <v>202137</v>
      </c>
      <c r="V3283" s="155">
        <v>202137</v>
      </c>
      <c r="W3283" s="155">
        <v>202137</v>
      </c>
      <c r="X3283" s="155">
        <v>202137</v>
      </c>
      <c r="Y3283" s="155">
        <v>202137</v>
      </c>
      <c r="Z3283" s="155">
        <v>202137</v>
      </c>
      <c r="AA3283" s="155">
        <v>202137</v>
      </c>
      <c r="AC3283" s="180" t="str">
        <f t="shared" si="168"/>
        <v>850014-</v>
      </c>
      <c r="AD3283" s="181" t="str">
        <f>IF(B3283="NET","",IF(B3283="","",IFERROR(VLOOKUP(AC3283,EAN!$A:$B,2,FALSE),"MANGLER - MÅ OPPDATERE EAN-FANEN")))</f>
        <v/>
      </c>
      <c r="AE3283" s="180">
        <f t="shared" si="169"/>
        <v>202137</v>
      </c>
      <c r="AF3283" s="180">
        <f t="shared" si="170"/>
        <v>202137</v>
      </c>
    </row>
    <row r="3284" spans="1:32" x14ac:dyDescent="0.2">
      <c r="A3284">
        <v>850014</v>
      </c>
      <c r="B3284" t="s">
        <v>117</v>
      </c>
      <c r="C3284" t="s">
        <v>4226</v>
      </c>
      <c r="D3284" t="s">
        <v>141</v>
      </c>
      <c r="E3284" t="s">
        <v>94</v>
      </c>
      <c r="F3284" t="s">
        <v>84</v>
      </c>
      <c r="G3284" t="s">
        <v>128</v>
      </c>
      <c r="H3284">
        <v>1758</v>
      </c>
      <c r="I3284">
        <v>1758</v>
      </c>
      <c r="J3284">
        <v>1758</v>
      </c>
      <c r="K3284">
        <v>1758</v>
      </c>
      <c r="L3284">
        <v>1758</v>
      </c>
      <c r="M3284">
        <v>1758</v>
      </c>
      <c r="N3284">
        <v>1758</v>
      </c>
      <c r="O3284">
        <v>1758</v>
      </c>
      <c r="P3284">
        <v>1758</v>
      </c>
      <c r="Q3284">
        <v>1758</v>
      </c>
      <c r="R3284">
        <v>1758</v>
      </c>
      <c r="S3284">
        <v>1758</v>
      </c>
      <c r="T3284">
        <v>1758</v>
      </c>
      <c r="U3284">
        <v>1758</v>
      </c>
      <c r="V3284">
        <v>1758</v>
      </c>
      <c r="W3284">
        <v>1758</v>
      </c>
      <c r="X3284">
        <v>1758</v>
      </c>
      <c r="Y3284">
        <v>1758</v>
      </c>
      <c r="Z3284">
        <v>1758</v>
      </c>
      <c r="AA3284">
        <v>1758</v>
      </c>
      <c r="AC3284" s="180" t="str">
        <f t="shared" si="168"/>
        <v>850014-BLACK-OS</v>
      </c>
      <c r="AD3284" s="181">
        <f>IF(B3284="NET","",IF(B3284="","",IFERROR(VLOOKUP(AC3284,EAN!$A:$B,2,FALSE),"MANGLER - MÅ OPPDATERE EAN-FANEN")))</f>
        <v>7048652475442</v>
      </c>
      <c r="AE3284" s="180">
        <f t="shared" si="169"/>
        <v>1758</v>
      </c>
      <c r="AF3284" s="180">
        <f t="shared" si="170"/>
        <v>1758</v>
      </c>
    </row>
    <row r="3285" spans="1:32" x14ac:dyDescent="0.2">
      <c r="A3285" s="155">
        <v>850067</v>
      </c>
      <c r="B3285" t="s">
        <v>292</v>
      </c>
      <c r="H3285" s="155">
        <v>202137</v>
      </c>
      <c r="I3285" s="155">
        <v>202137</v>
      </c>
      <c r="J3285" s="155">
        <v>202137</v>
      </c>
      <c r="K3285" s="155">
        <v>202137</v>
      </c>
      <c r="L3285" s="155">
        <v>202137</v>
      </c>
      <c r="M3285" s="155">
        <v>202137</v>
      </c>
      <c r="N3285" s="155">
        <v>202137</v>
      </c>
      <c r="O3285" s="155">
        <v>202137</v>
      </c>
      <c r="P3285" s="155">
        <v>202137</v>
      </c>
      <c r="Q3285" s="155">
        <v>202137</v>
      </c>
      <c r="R3285" s="155">
        <v>202137</v>
      </c>
      <c r="S3285" s="155">
        <v>202137</v>
      </c>
      <c r="T3285" s="155">
        <v>202137</v>
      </c>
      <c r="U3285" s="155">
        <v>202137</v>
      </c>
      <c r="V3285" s="155">
        <v>202137</v>
      </c>
      <c r="W3285" s="155">
        <v>202137</v>
      </c>
      <c r="X3285" s="155">
        <v>202137</v>
      </c>
      <c r="Y3285" s="155">
        <v>202137</v>
      </c>
      <c r="Z3285" s="155">
        <v>202137</v>
      </c>
      <c r="AA3285" s="155">
        <v>202137</v>
      </c>
      <c r="AC3285" s="180" t="str">
        <f t="shared" si="168"/>
        <v>850067-</v>
      </c>
      <c r="AD3285" s="181" t="str">
        <f>IF(B3285="NET","",IF(B3285="","",IFERROR(VLOOKUP(AC3285,EAN!$A:$B,2,FALSE),"MANGLER - MÅ OPPDATERE EAN-FANEN")))</f>
        <v/>
      </c>
      <c r="AE3285" s="180">
        <f t="shared" si="169"/>
        <v>202137</v>
      </c>
      <c r="AF3285" s="180">
        <f t="shared" si="170"/>
        <v>202137</v>
      </c>
    </row>
    <row r="3286" spans="1:32" x14ac:dyDescent="0.2">
      <c r="A3286">
        <v>850067</v>
      </c>
      <c r="B3286" t="s">
        <v>303</v>
      </c>
      <c r="C3286" t="s">
        <v>4226</v>
      </c>
      <c r="D3286" t="s">
        <v>141</v>
      </c>
      <c r="E3286" t="s">
        <v>94</v>
      </c>
      <c r="F3286" t="s">
        <v>84</v>
      </c>
      <c r="G3286" t="s">
        <v>128</v>
      </c>
      <c r="H3286">
        <v>48</v>
      </c>
      <c r="I3286">
        <v>48</v>
      </c>
      <c r="J3286">
        <v>48</v>
      </c>
      <c r="K3286">
        <v>48</v>
      </c>
      <c r="L3286">
        <v>48</v>
      </c>
      <c r="M3286">
        <v>48</v>
      </c>
      <c r="N3286">
        <v>48</v>
      </c>
      <c r="O3286">
        <v>48</v>
      </c>
      <c r="P3286">
        <v>48</v>
      </c>
      <c r="Q3286">
        <v>48</v>
      </c>
      <c r="R3286">
        <v>48</v>
      </c>
      <c r="S3286">
        <v>48</v>
      </c>
      <c r="T3286">
        <v>48</v>
      </c>
      <c r="U3286">
        <v>48</v>
      </c>
      <c r="V3286">
        <v>48</v>
      </c>
      <c r="W3286">
        <v>48</v>
      </c>
      <c r="X3286">
        <v>48</v>
      </c>
      <c r="Y3286">
        <v>48</v>
      </c>
      <c r="Z3286">
        <v>48</v>
      </c>
      <c r="AA3286">
        <v>48</v>
      </c>
      <c r="AC3286" s="180" t="str">
        <f t="shared" si="168"/>
        <v>850067-BLACK-OS</v>
      </c>
      <c r="AD3286" s="181">
        <f>IF(B3286="NET","",IF(B3286="","",IFERROR(VLOOKUP(AC3286,EAN!$A:$B,2,FALSE),"MANGLER - MÅ OPPDATERE EAN-FANEN")))</f>
        <v>7048652498892</v>
      </c>
      <c r="AE3286" s="180">
        <f t="shared" si="169"/>
        <v>48</v>
      </c>
      <c r="AF3286" s="180">
        <f t="shared" si="170"/>
        <v>48</v>
      </c>
    </row>
    <row r="3287" spans="1:32" x14ac:dyDescent="0.2">
      <c r="A3287" s="155">
        <v>850085</v>
      </c>
      <c r="B3287" t="s">
        <v>292</v>
      </c>
      <c r="H3287" s="155">
        <v>202137</v>
      </c>
      <c r="I3287" s="155">
        <v>202137</v>
      </c>
      <c r="J3287" s="155">
        <v>202137</v>
      </c>
      <c r="K3287" s="155">
        <v>202137</v>
      </c>
      <c r="L3287" s="155">
        <v>202137</v>
      </c>
      <c r="M3287" s="155">
        <v>202137</v>
      </c>
      <c r="N3287" s="155">
        <v>202137</v>
      </c>
      <c r="O3287" s="155">
        <v>202137</v>
      </c>
      <c r="P3287" s="155">
        <v>202137</v>
      </c>
      <c r="Q3287" s="155">
        <v>202137</v>
      </c>
      <c r="R3287" s="155">
        <v>202137</v>
      </c>
      <c r="S3287" s="155">
        <v>202137</v>
      </c>
      <c r="T3287" s="155">
        <v>202137</v>
      </c>
      <c r="U3287" s="155">
        <v>202137</v>
      </c>
      <c r="V3287" s="155">
        <v>202137</v>
      </c>
      <c r="W3287" s="155">
        <v>202137</v>
      </c>
      <c r="X3287" s="155">
        <v>202137</v>
      </c>
      <c r="Y3287" s="155">
        <v>202137</v>
      </c>
      <c r="Z3287" s="155">
        <v>202137</v>
      </c>
      <c r="AA3287" s="155">
        <v>202137</v>
      </c>
      <c r="AC3287" s="180" t="str">
        <f t="shared" si="168"/>
        <v>850085-</v>
      </c>
      <c r="AD3287" s="181" t="str">
        <f>IF(B3287="NET","",IF(B3287="","",IFERROR(VLOOKUP(AC3287,EAN!$A:$B,2,FALSE),"MANGLER - MÅ OPPDATERE EAN-FANEN")))</f>
        <v/>
      </c>
      <c r="AE3287" s="180">
        <f t="shared" si="169"/>
        <v>202137</v>
      </c>
      <c r="AF3287" s="180">
        <f t="shared" si="170"/>
        <v>202137</v>
      </c>
    </row>
    <row r="3288" spans="1:32" x14ac:dyDescent="0.2">
      <c r="A3288">
        <v>850085</v>
      </c>
      <c r="B3288" t="s">
        <v>265</v>
      </c>
      <c r="C3288" t="s">
        <v>4226</v>
      </c>
      <c r="D3288" t="s">
        <v>141</v>
      </c>
      <c r="E3288" t="s">
        <v>94</v>
      </c>
      <c r="F3288" t="s">
        <v>84</v>
      </c>
      <c r="G3288" t="s">
        <v>128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C3288" s="180" t="str">
        <f t="shared" si="168"/>
        <v>850085-BLACK-OS</v>
      </c>
      <c r="AD3288" s="181">
        <f>IF(B3288="NET","",IF(B3288="","",IFERROR(VLOOKUP(AC3288,EAN!$A:$B,2,FALSE),"MANGLER - MÅ OPPDATERE EAN-FANEN")))</f>
        <v>7048652542076</v>
      </c>
      <c r="AE3288" s="180">
        <f t="shared" si="169"/>
        <v>0</v>
      </c>
      <c r="AF3288" s="180">
        <f t="shared" si="170"/>
        <v>0</v>
      </c>
    </row>
    <row r="3289" spans="1:32" x14ac:dyDescent="0.2">
      <c r="A3289" s="155">
        <v>850086</v>
      </c>
      <c r="B3289" t="s">
        <v>292</v>
      </c>
      <c r="H3289" s="155">
        <v>202137</v>
      </c>
      <c r="I3289" s="155">
        <v>202137</v>
      </c>
      <c r="J3289" s="155">
        <v>202137</v>
      </c>
      <c r="K3289" s="155">
        <v>202137</v>
      </c>
      <c r="L3289" s="155">
        <v>202137</v>
      </c>
      <c r="M3289" s="155">
        <v>202137</v>
      </c>
      <c r="N3289" s="155">
        <v>202137</v>
      </c>
      <c r="O3289" s="155">
        <v>202137</v>
      </c>
      <c r="P3289" s="155">
        <v>202137</v>
      </c>
      <c r="Q3289" s="155">
        <v>202137</v>
      </c>
      <c r="R3289" s="155">
        <v>202137</v>
      </c>
      <c r="S3289" s="155">
        <v>202137</v>
      </c>
      <c r="T3289" s="155">
        <v>202137</v>
      </c>
      <c r="U3289" s="155">
        <v>202137</v>
      </c>
      <c r="V3289" s="155">
        <v>202137</v>
      </c>
      <c r="W3289" s="155">
        <v>202137</v>
      </c>
      <c r="X3289" s="155">
        <v>202137</v>
      </c>
      <c r="Y3289" s="155">
        <v>202137</v>
      </c>
      <c r="Z3289" s="155">
        <v>202137</v>
      </c>
      <c r="AA3289" s="155">
        <v>202137</v>
      </c>
      <c r="AC3289" s="180" t="str">
        <f t="shared" si="168"/>
        <v>850086-</v>
      </c>
      <c r="AD3289" s="181" t="str">
        <f>IF(B3289="NET","",IF(B3289="","",IFERROR(VLOOKUP(AC3289,EAN!$A:$B,2,FALSE),"MANGLER - MÅ OPPDATERE EAN-FANEN")))</f>
        <v/>
      </c>
      <c r="AE3289" s="180">
        <f t="shared" si="169"/>
        <v>202137</v>
      </c>
      <c r="AF3289" s="180">
        <f t="shared" si="170"/>
        <v>202137</v>
      </c>
    </row>
    <row r="3290" spans="1:32" x14ac:dyDescent="0.2">
      <c r="A3290">
        <v>850086</v>
      </c>
      <c r="B3290" t="s">
        <v>342</v>
      </c>
      <c r="C3290" t="s">
        <v>4226</v>
      </c>
      <c r="D3290" t="s">
        <v>141</v>
      </c>
      <c r="E3290" t="s">
        <v>94</v>
      </c>
      <c r="F3290" t="s">
        <v>84</v>
      </c>
      <c r="G3290" t="s">
        <v>128</v>
      </c>
      <c r="H3290">
        <v>34</v>
      </c>
      <c r="I3290">
        <v>34</v>
      </c>
      <c r="J3290">
        <v>34</v>
      </c>
      <c r="K3290">
        <v>34</v>
      </c>
      <c r="L3290">
        <v>34</v>
      </c>
      <c r="M3290">
        <v>34</v>
      </c>
      <c r="N3290">
        <v>34</v>
      </c>
      <c r="O3290">
        <v>34</v>
      </c>
      <c r="P3290">
        <v>34</v>
      </c>
      <c r="Q3290">
        <v>34</v>
      </c>
      <c r="R3290">
        <v>34</v>
      </c>
      <c r="S3290">
        <v>34</v>
      </c>
      <c r="T3290">
        <v>34</v>
      </c>
      <c r="U3290">
        <v>34</v>
      </c>
      <c r="V3290">
        <v>34</v>
      </c>
      <c r="W3290">
        <v>34</v>
      </c>
      <c r="X3290">
        <v>34</v>
      </c>
      <c r="Y3290">
        <v>34</v>
      </c>
      <c r="Z3290">
        <v>34</v>
      </c>
      <c r="AA3290">
        <v>34</v>
      </c>
      <c r="AC3290" s="180" t="str">
        <f t="shared" si="168"/>
        <v>850086-BLACK-OS</v>
      </c>
      <c r="AD3290" s="181">
        <f>IF(B3290="NET","",IF(B3290="","",IFERROR(VLOOKUP(AC3290,EAN!$A:$B,2,FALSE),"MANGLER - MÅ OPPDATERE EAN-FANEN")))</f>
        <v>7048652617590</v>
      </c>
      <c r="AE3290" s="180">
        <f t="shared" si="169"/>
        <v>34</v>
      </c>
      <c r="AF3290" s="180">
        <f t="shared" si="170"/>
        <v>34</v>
      </c>
    </row>
    <row r="3291" spans="1:32" x14ac:dyDescent="0.2">
      <c r="A3291" s="155">
        <v>850087</v>
      </c>
      <c r="B3291" t="s">
        <v>292</v>
      </c>
      <c r="H3291" s="155">
        <v>202137</v>
      </c>
      <c r="I3291" s="155">
        <v>202137</v>
      </c>
      <c r="J3291" s="155">
        <v>202137</v>
      </c>
      <c r="K3291" s="155">
        <v>202137</v>
      </c>
      <c r="L3291" s="155">
        <v>202137</v>
      </c>
      <c r="M3291" s="155">
        <v>202137</v>
      </c>
      <c r="N3291" s="155">
        <v>202137</v>
      </c>
      <c r="O3291" s="155">
        <v>202137</v>
      </c>
      <c r="P3291" s="155">
        <v>202137</v>
      </c>
      <c r="Q3291" s="155">
        <v>202137</v>
      </c>
      <c r="R3291" s="155">
        <v>202137</v>
      </c>
      <c r="S3291" s="155">
        <v>202137</v>
      </c>
      <c r="T3291" s="155">
        <v>202137</v>
      </c>
      <c r="U3291" s="155">
        <v>202137</v>
      </c>
      <c r="V3291" s="155">
        <v>202137</v>
      </c>
      <c r="W3291" s="155">
        <v>202137</v>
      </c>
      <c r="X3291" s="155">
        <v>202137</v>
      </c>
      <c r="Y3291" s="155">
        <v>202137</v>
      </c>
      <c r="Z3291" s="155">
        <v>202137</v>
      </c>
      <c r="AA3291" s="155">
        <v>202137</v>
      </c>
      <c r="AC3291" s="180" t="str">
        <f t="shared" si="168"/>
        <v>850087-</v>
      </c>
      <c r="AD3291" s="181" t="str">
        <f>IF(B3291="NET","",IF(B3291="","",IFERROR(VLOOKUP(AC3291,EAN!$A:$B,2,FALSE),"MANGLER - MÅ OPPDATERE EAN-FANEN")))</f>
        <v/>
      </c>
      <c r="AE3291" s="180">
        <f t="shared" si="169"/>
        <v>202137</v>
      </c>
      <c r="AF3291" s="180">
        <f t="shared" si="170"/>
        <v>202137</v>
      </c>
    </row>
    <row r="3292" spans="1:32" x14ac:dyDescent="0.2">
      <c r="A3292">
        <v>850087</v>
      </c>
      <c r="B3292" t="s">
        <v>343</v>
      </c>
      <c r="C3292" t="s">
        <v>4226</v>
      </c>
      <c r="D3292" t="s">
        <v>141</v>
      </c>
      <c r="E3292" t="s">
        <v>94</v>
      </c>
      <c r="F3292" t="s">
        <v>84</v>
      </c>
      <c r="G3292" t="s">
        <v>128</v>
      </c>
      <c r="H3292">
        <v>7</v>
      </c>
      <c r="I3292">
        <v>7</v>
      </c>
      <c r="J3292">
        <v>7</v>
      </c>
      <c r="K3292">
        <v>7</v>
      </c>
      <c r="L3292">
        <v>7</v>
      </c>
      <c r="M3292">
        <v>7</v>
      </c>
      <c r="N3292">
        <v>7</v>
      </c>
      <c r="O3292">
        <v>7</v>
      </c>
      <c r="P3292">
        <v>7</v>
      </c>
      <c r="Q3292">
        <v>7</v>
      </c>
      <c r="R3292">
        <v>7</v>
      </c>
      <c r="S3292">
        <v>7</v>
      </c>
      <c r="T3292">
        <v>7</v>
      </c>
      <c r="U3292">
        <v>7</v>
      </c>
      <c r="V3292">
        <v>7</v>
      </c>
      <c r="W3292">
        <v>7</v>
      </c>
      <c r="X3292">
        <v>7</v>
      </c>
      <c r="Y3292">
        <v>7</v>
      </c>
      <c r="Z3292">
        <v>7</v>
      </c>
      <c r="AA3292">
        <v>7</v>
      </c>
      <c r="AC3292" s="180" t="str">
        <f t="shared" si="168"/>
        <v>850087-BLACK-OS</v>
      </c>
      <c r="AD3292" s="181">
        <f>IF(B3292="NET","",IF(B3292="","",IFERROR(VLOOKUP(AC3292,EAN!$A:$B,2,FALSE),"MANGLER - MÅ OPPDATERE EAN-FANEN")))</f>
        <v>7048652617606</v>
      </c>
      <c r="AE3292" s="180">
        <f t="shared" si="169"/>
        <v>7</v>
      </c>
      <c r="AF3292" s="180">
        <f t="shared" si="170"/>
        <v>7</v>
      </c>
    </row>
    <row r="3293" spans="1:32" x14ac:dyDescent="0.2">
      <c r="A3293" s="155">
        <v>852001</v>
      </c>
      <c r="B3293" t="s">
        <v>292</v>
      </c>
      <c r="H3293" s="155">
        <v>202137</v>
      </c>
      <c r="I3293" s="155">
        <v>202137</v>
      </c>
      <c r="J3293" s="155">
        <v>202137</v>
      </c>
      <c r="K3293" s="155">
        <v>202137</v>
      </c>
      <c r="L3293" s="155">
        <v>202137</v>
      </c>
      <c r="M3293" s="155">
        <v>202137</v>
      </c>
      <c r="N3293" s="155">
        <v>202137</v>
      </c>
      <c r="O3293" s="155">
        <v>202137</v>
      </c>
      <c r="P3293" s="155">
        <v>202137</v>
      </c>
      <c r="Q3293" s="155">
        <v>202137</v>
      </c>
      <c r="R3293" s="155">
        <v>202137</v>
      </c>
      <c r="S3293" s="155">
        <v>202137</v>
      </c>
      <c r="T3293" s="155">
        <v>202137</v>
      </c>
      <c r="U3293" s="155">
        <v>202137</v>
      </c>
      <c r="V3293" s="155">
        <v>202137</v>
      </c>
      <c r="W3293" s="155">
        <v>202137</v>
      </c>
      <c r="X3293" s="155">
        <v>202137</v>
      </c>
      <c r="Y3293" s="155">
        <v>202137</v>
      </c>
      <c r="Z3293" s="155">
        <v>202137</v>
      </c>
      <c r="AA3293" s="155">
        <v>202137</v>
      </c>
      <c r="AC3293" s="180" t="str">
        <f t="shared" si="168"/>
        <v>852001-</v>
      </c>
      <c r="AD3293" s="181" t="str">
        <f>IF(B3293="NET","",IF(B3293="","",IFERROR(VLOOKUP(AC3293,EAN!$A:$B,2,FALSE),"MANGLER - MÅ OPPDATERE EAN-FANEN")))</f>
        <v/>
      </c>
      <c r="AE3293" s="180">
        <f t="shared" si="169"/>
        <v>202137</v>
      </c>
      <c r="AF3293" s="180">
        <f t="shared" si="170"/>
        <v>202137</v>
      </c>
    </row>
    <row r="3294" spans="1:32" x14ac:dyDescent="0.2">
      <c r="A3294">
        <v>852001</v>
      </c>
      <c r="B3294" t="s">
        <v>344</v>
      </c>
      <c r="C3294" t="s">
        <v>4226</v>
      </c>
      <c r="D3294" t="s">
        <v>2660</v>
      </c>
      <c r="E3294" t="s">
        <v>2661</v>
      </c>
      <c r="F3294" t="s">
        <v>84</v>
      </c>
      <c r="G3294" t="s">
        <v>128</v>
      </c>
      <c r="H3294">
        <v>14</v>
      </c>
      <c r="I3294">
        <v>14</v>
      </c>
      <c r="J3294">
        <v>14</v>
      </c>
      <c r="K3294">
        <v>14</v>
      </c>
      <c r="L3294">
        <v>14</v>
      </c>
      <c r="M3294">
        <v>14</v>
      </c>
      <c r="N3294">
        <v>14</v>
      </c>
      <c r="O3294">
        <v>14</v>
      </c>
      <c r="P3294">
        <v>14</v>
      </c>
      <c r="Q3294">
        <v>14</v>
      </c>
      <c r="R3294">
        <v>14</v>
      </c>
      <c r="S3294">
        <v>14</v>
      </c>
      <c r="T3294">
        <v>14</v>
      </c>
      <c r="U3294">
        <v>14</v>
      </c>
      <c r="V3294">
        <v>14</v>
      </c>
      <c r="W3294">
        <v>14</v>
      </c>
      <c r="X3294">
        <v>14</v>
      </c>
      <c r="Y3294">
        <v>14</v>
      </c>
      <c r="Z3294">
        <v>14</v>
      </c>
      <c r="AA3294">
        <v>14</v>
      </c>
      <c r="AC3294" s="180" t="str">
        <f t="shared" si="168"/>
        <v>852001-041003-OS</v>
      </c>
      <c r="AD3294" s="181">
        <f>IF(B3294="NET","",IF(B3294="","",IFERROR(VLOOKUP(AC3294,EAN!$A:$B,2,FALSE),"MANGLER - MÅ OPPDATERE EAN-FANEN")))</f>
        <v>7048652615596</v>
      </c>
      <c r="AE3294" s="180">
        <f t="shared" si="169"/>
        <v>14</v>
      </c>
      <c r="AF3294" s="180">
        <f t="shared" si="170"/>
        <v>14</v>
      </c>
    </row>
    <row r="3295" spans="1:32" x14ac:dyDescent="0.2">
      <c r="A3295">
        <v>852001</v>
      </c>
      <c r="B3295" t="s">
        <v>344</v>
      </c>
      <c r="C3295" t="s">
        <v>4226</v>
      </c>
      <c r="D3295" t="s">
        <v>428</v>
      </c>
      <c r="E3295" t="s">
        <v>429</v>
      </c>
      <c r="F3295" t="s">
        <v>84</v>
      </c>
      <c r="G3295" t="s">
        <v>128</v>
      </c>
      <c r="H3295">
        <v>36</v>
      </c>
      <c r="I3295">
        <v>36</v>
      </c>
      <c r="J3295">
        <v>36</v>
      </c>
      <c r="K3295">
        <v>36</v>
      </c>
      <c r="L3295">
        <v>36</v>
      </c>
      <c r="M3295">
        <v>36</v>
      </c>
      <c r="N3295">
        <v>36</v>
      </c>
      <c r="O3295">
        <v>36</v>
      </c>
      <c r="P3295">
        <v>36</v>
      </c>
      <c r="Q3295">
        <v>36</v>
      </c>
      <c r="R3295">
        <v>36</v>
      </c>
      <c r="S3295">
        <v>36</v>
      </c>
      <c r="T3295">
        <v>36</v>
      </c>
      <c r="U3295">
        <v>36</v>
      </c>
      <c r="V3295">
        <v>36</v>
      </c>
      <c r="W3295">
        <v>36</v>
      </c>
      <c r="X3295">
        <v>36</v>
      </c>
      <c r="Y3295">
        <v>36</v>
      </c>
      <c r="Z3295">
        <v>36</v>
      </c>
      <c r="AA3295">
        <v>36</v>
      </c>
      <c r="AC3295" s="180" t="str">
        <f t="shared" si="168"/>
        <v>852001-060101-OS</v>
      </c>
      <c r="AD3295" s="181">
        <f>IF(B3295="NET","",IF(B3295="","",IFERROR(VLOOKUP(AC3295,EAN!$A:$B,2,FALSE),"MANGLER - MÅ OPPDATERE EAN-FANEN")))</f>
        <v>7048652615602</v>
      </c>
      <c r="AE3295" s="180">
        <f t="shared" si="169"/>
        <v>36</v>
      </c>
      <c r="AF3295" s="180">
        <f t="shared" si="170"/>
        <v>36</v>
      </c>
    </row>
    <row r="3296" spans="1:32" x14ac:dyDescent="0.2">
      <c r="A3296">
        <v>852001</v>
      </c>
      <c r="B3296" t="s">
        <v>344</v>
      </c>
      <c r="C3296" t="s">
        <v>4226</v>
      </c>
      <c r="D3296" t="s">
        <v>2662</v>
      </c>
      <c r="E3296" t="s">
        <v>2663</v>
      </c>
      <c r="F3296" t="s">
        <v>84</v>
      </c>
      <c r="G3296" t="s">
        <v>128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C3296" s="180" t="str">
        <f t="shared" si="168"/>
        <v>852001-062130-OS</v>
      </c>
      <c r="AD3296" s="181">
        <f>IF(B3296="NET","",IF(B3296="","",IFERROR(VLOOKUP(AC3296,EAN!$A:$B,2,FALSE),"MANGLER - MÅ OPPDATERE EAN-FANEN")))</f>
        <v>7048652710079</v>
      </c>
      <c r="AE3296" s="180">
        <f t="shared" si="169"/>
        <v>0</v>
      </c>
      <c r="AF3296" s="180">
        <f t="shared" si="170"/>
        <v>0</v>
      </c>
    </row>
    <row r="3297" spans="1:32" x14ac:dyDescent="0.2">
      <c r="A3297">
        <v>852001</v>
      </c>
      <c r="B3297" t="s">
        <v>344</v>
      </c>
      <c r="C3297" t="s">
        <v>4226</v>
      </c>
      <c r="D3297" t="s">
        <v>2664</v>
      </c>
      <c r="E3297" t="s">
        <v>2665</v>
      </c>
      <c r="F3297" t="s">
        <v>84</v>
      </c>
      <c r="G3297" t="s">
        <v>401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C3297" s="180" t="str">
        <f t="shared" si="168"/>
        <v>852001-064021-OS</v>
      </c>
      <c r="AD3297" s="181">
        <f>IF(B3297="NET","",IF(B3297="","",IFERROR(VLOOKUP(AC3297,EAN!$A:$B,2,FALSE),"MANGLER - MÅ OPPDATERE EAN-FANEN")))</f>
        <v>7048652615619</v>
      </c>
      <c r="AE3297" s="180">
        <f t="shared" si="169"/>
        <v>0</v>
      </c>
      <c r="AF3297" s="180">
        <f t="shared" si="170"/>
        <v>0</v>
      </c>
    </row>
    <row r="3298" spans="1:32" x14ac:dyDescent="0.2">
      <c r="A3298">
        <v>852001</v>
      </c>
      <c r="B3298" t="s">
        <v>344</v>
      </c>
      <c r="C3298" t="s">
        <v>4226</v>
      </c>
      <c r="D3298" t="s">
        <v>2666</v>
      </c>
      <c r="E3298" t="s">
        <v>2667</v>
      </c>
      <c r="F3298" t="s">
        <v>84</v>
      </c>
      <c r="G3298" t="s">
        <v>401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C3298" s="180" t="str">
        <f t="shared" si="168"/>
        <v>852001-070101-OS</v>
      </c>
      <c r="AD3298" s="181">
        <f>IF(B3298="NET","",IF(B3298="","",IFERROR(VLOOKUP(AC3298,EAN!$A:$B,2,FALSE),"MANGLER - MÅ OPPDATERE EAN-FANEN")))</f>
        <v>7048652615626</v>
      </c>
      <c r="AE3298" s="180">
        <f t="shared" si="169"/>
        <v>0</v>
      </c>
      <c r="AF3298" s="180">
        <f t="shared" si="170"/>
        <v>0</v>
      </c>
    </row>
    <row r="3299" spans="1:32" x14ac:dyDescent="0.2">
      <c r="A3299">
        <v>852001</v>
      </c>
      <c r="B3299" t="s">
        <v>344</v>
      </c>
      <c r="C3299" t="s">
        <v>4226</v>
      </c>
      <c r="D3299" t="s">
        <v>2668</v>
      </c>
      <c r="E3299" t="s">
        <v>2669</v>
      </c>
      <c r="F3299" t="s">
        <v>84</v>
      </c>
      <c r="G3299" t="s">
        <v>128</v>
      </c>
      <c r="H3299">
        <v>14</v>
      </c>
      <c r="I3299">
        <v>14</v>
      </c>
      <c r="J3299">
        <v>14</v>
      </c>
      <c r="K3299">
        <v>14</v>
      </c>
      <c r="L3299">
        <v>14</v>
      </c>
      <c r="M3299">
        <v>14</v>
      </c>
      <c r="N3299">
        <v>14</v>
      </c>
      <c r="O3299">
        <v>14</v>
      </c>
      <c r="P3299">
        <v>14</v>
      </c>
      <c r="Q3299">
        <v>14</v>
      </c>
      <c r="R3299">
        <v>14</v>
      </c>
      <c r="S3299">
        <v>14</v>
      </c>
      <c r="T3299">
        <v>14</v>
      </c>
      <c r="U3299">
        <v>14</v>
      </c>
      <c r="V3299">
        <v>14</v>
      </c>
      <c r="W3299">
        <v>14</v>
      </c>
      <c r="X3299">
        <v>14</v>
      </c>
      <c r="Y3299">
        <v>14</v>
      </c>
      <c r="Z3299">
        <v>14</v>
      </c>
      <c r="AA3299">
        <v>14</v>
      </c>
      <c r="AC3299" s="180" t="str">
        <f t="shared" si="168"/>
        <v>852001-150101-OS</v>
      </c>
      <c r="AD3299" s="181">
        <f>IF(B3299="NET","",IF(B3299="","",IFERROR(VLOOKUP(AC3299,EAN!$A:$B,2,FALSE),"MANGLER - MÅ OPPDATERE EAN-FANEN")))</f>
        <v>7048652615633</v>
      </c>
      <c r="AE3299" s="180">
        <f t="shared" si="169"/>
        <v>14</v>
      </c>
      <c r="AF3299" s="180">
        <f t="shared" si="170"/>
        <v>14</v>
      </c>
    </row>
    <row r="3300" spans="1:32" x14ac:dyDescent="0.2">
      <c r="A3300">
        <v>852001</v>
      </c>
      <c r="B3300" t="s">
        <v>344</v>
      </c>
      <c r="C3300" t="s">
        <v>4226</v>
      </c>
      <c r="D3300" t="s">
        <v>2670</v>
      </c>
      <c r="E3300" t="s">
        <v>2671</v>
      </c>
      <c r="F3300" t="s">
        <v>84</v>
      </c>
      <c r="G3300" t="s">
        <v>401</v>
      </c>
      <c r="H3300">
        <v>16</v>
      </c>
      <c r="I3300">
        <v>16</v>
      </c>
      <c r="J3300">
        <v>16</v>
      </c>
      <c r="K3300">
        <v>16</v>
      </c>
      <c r="L3300">
        <v>16</v>
      </c>
      <c r="M3300">
        <v>16</v>
      </c>
      <c r="N3300">
        <v>16</v>
      </c>
      <c r="O3300">
        <v>16</v>
      </c>
      <c r="P3300">
        <v>16</v>
      </c>
      <c r="Q3300">
        <v>16</v>
      </c>
      <c r="R3300">
        <v>16</v>
      </c>
      <c r="S3300">
        <v>16</v>
      </c>
      <c r="T3300">
        <v>16</v>
      </c>
      <c r="U3300">
        <v>16</v>
      </c>
      <c r="V3300">
        <v>16</v>
      </c>
      <c r="W3300">
        <v>16</v>
      </c>
      <c r="X3300">
        <v>16</v>
      </c>
      <c r="Y3300">
        <v>16</v>
      </c>
      <c r="Z3300">
        <v>16</v>
      </c>
      <c r="AA3300">
        <v>16</v>
      </c>
      <c r="AC3300" s="180" t="str">
        <f t="shared" si="168"/>
        <v>852001-152022-OS</v>
      </c>
      <c r="AD3300" s="181">
        <f>IF(B3300="NET","",IF(B3300="","",IFERROR(VLOOKUP(AC3300,EAN!$A:$B,2,FALSE),"MANGLER - MÅ OPPDATERE EAN-FANEN")))</f>
        <v>7048652615640</v>
      </c>
      <c r="AE3300" s="180">
        <f t="shared" si="169"/>
        <v>16</v>
      </c>
      <c r="AF3300" s="180">
        <f t="shared" si="170"/>
        <v>16</v>
      </c>
    </row>
    <row r="3301" spans="1:32" x14ac:dyDescent="0.2">
      <c r="A3301">
        <v>852001</v>
      </c>
      <c r="B3301" t="s">
        <v>344</v>
      </c>
      <c r="C3301" t="s">
        <v>4226</v>
      </c>
      <c r="D3301" t="s">
        <v>2672</v>
      </c>
      <c r="E3301" t="s">
        <v>2673</v>
      </c>
      <c r="F3301" t="s">
        <v>84</v>
      </c>
      <c r="G3301" t="s">
        <v>128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C3301" s="180" t="str">
        <f t="shared" si="168"/>
        <v>852001-167131-OS</v>
      </c>
      <c r="AD3301" s="181">
        <f>IF(B3301="NET","",IF(B3301="","",IFERROR(VLOOKUP(AC3301,EAN!$A:$B,2,FALSE),"MANGLER - MÅ OPPDATERE EAN-FANEN")))</f>
        <v>7048652710086</v>
      </c>
      <c r="AE3301" s="180">
        <f t="shared" si="169"/>
        <v>0</v>
      </c>
      <c r="AF3301" s="180">
        <f t="shared" si="170"/>
        <v>0</v>
      </c>
    </row>
    <row r="3302" spans="1:32" x14ac:dyDescent="0.2">
      <c r="A3302">
        <v>852001</v>
      </c>
      <c r="B3302" t="s">
        <v>344</v>
      </c>
      <c r="C3302" t="s">
        <v>4226</v>
      </c>
      <c r="D3302" t="s">
        <v>2674</v>
      </c>
      <c r="E3302" t="s">
        <v>2675</v>
      </c>
      <c r="F3302" t="s">
        <v>84</v>
      </c>
      <c r="G3302" t="s">
        <v>401</v>
      </c>
      <c r="H3302">
        <v>21</v>
      </c>
      <c r="I3302">
        <v>21</v>
      </c>
      <c r="J3302">
        <v>21</v>
      </c>
      <c r="K3302">
        <v>21</v>
      </c>
      <c r="L3302">
        <v>21</v>
      </c>
      <c r="M3302">
        <v>21</v>
      </c>
      <c r="N3302">
        <v>21</v>
      </c>
      <c r="O3302">
        <v>21</v>
      </c>
      <c r="P3302">
        <v>21</v>
      </c>
      <c r="Q3302">
        <v>21</v>
      </c>
      <c r="R3302">
        <v>21</v>
      </c>
      <c r="S3302">
        <v>21</v>
      </c>
      <c r="T3302">
        <v>21</v>
      </c>
      <c r="U3302">
        <v>21</v>
      </c>
      <c r="V3302">
        <v>21</v>
      </c>
      <c r="W3302">
        <v>21</v>
      </c>
      <c r="X3302">
        <v>21</v>
      </c>
      <c r="Y3302">
        <v>21</v>
      </c>
      <c r="Z3302">
        <v>21</v>
      </c>
      <c r="AA3302">
        <v>21</v>
      </c>
      <c r="AC3302" s="180" t="str">
        <f t="shared" si="168"/>
        <v>852001-167323-OS</v>
      </c>
      <c r="AD3302" s="181">
        <f>IF(B3302="NET","",IF(B3302="","",IFERROR(VLOOKUP(AC3302,EAN!$A:$B,2,FALSE),"MANGLER - MÅ OPPDATERE EAN-FANEN")))</f>
        <v>7048652615657</v>
      </c>
      <c r="AE3302" s="180">
        <f t="shared" si="169"/>
        <v>21</v>
      </c>
      <c r="AF3302" s="180">
        <f t="shared" si="170"/>
        <v>21</v>
      </c>
    </row>
    <row r="3303" spans="1:32" x14ac:dyDescent="0.2">
      <c r="A3303">
        <v>852001</v>
      </c>
      <c r="B3303" t="s">
        <v>344</v>
      </c>
      <c r="C3303" t="s">
        <v>4226</v>
      </c>
      <c r="D3303" t="s">
        <v>2676</v>
      </c>
      <c r="E3303" t="s">
        <v>2677</v>
      </c>
      <c r="F3303" t="s">
        <v>84</v>
      </c>
      <c r="G3303" t="s">
        <v>128</v>
      </c>
      <c r="H3303">
        <v>17</v>
      </c>
      <c r="I3303">
        <v>17</v>
      </c>
      <c r="J3303">
        <v>17</v>
      </c>
      <c r="K3303">
        <v>17</v>
      </c>
      <c r="L3303">
        <v>17</v>
      </c>
      <c r="M3303">
        <v>17</v>
      </c>
      <c r="N3303">
        <v>17</v>
      </c>
      <c r="O3303">
        <v>17</v>
      </c>
      <c r="P3303">
        <v>17</v>
      </c>
      <c r="Q3303">
        <v>17</v>
      </c>
      <c r="R3303">
        <v>17</v>
      </c>
      <c r="S3303">
        <v>17</v>
      </c>
      <c r="T3303">
        <v>17</v>
      </c>
      <c r="U3303">
        <v>17</v>
      </c>
      <c r="V3303">
        <v>17</v>
      </c>
      <c r="W3303">
        <v>17</v>
      </c>
      <c r="X3303">
        <v>17</v>
      </c>
      <c r="Y3303">
        <v>17</v>
      </c>
      <c r="Z3303">
        <v>17</v>
      </c>
      <c r="AA3303">
        <v>17</v>
      </c>
      <c r="AC3303" s="180" t="str">
        <f t="shared" si="168"/>
        <v>852001-200102-OS</v>
      </c>
      <c r="AD3303" s="181">
        <f>IF(B3303="NET","",IF(B3303="","",IFERROR(VLOOKUP(AC3303,EAN!$A:$B,2,FALSE),"MANGLER - MÅ OPPDATERE EAN-FANEN")))</f>
        <v>7048652615664</v>
      </c>
      <c r="AE3303" s="180">
        <f t="shared" si="169"/>
        <v>17</v>
      </c>
      <c r="AF3303" s="180">
        <f t="shared" si="170"/>
        <v>17</v>
      </c>
    </row>
    <row r="3304" spans="1:32" x14ac:dyDescent="0.2">
      <c r="A3304">
        <v>852001</v>
      </c>
      <c r="B3304" t="s">
        <v>344</v>
      </c>
      <c r="C3304" t="s">
        <v>4226</v>
      </c>
      <c r="D3304" t="s">
        <v>2678</v>
      </c>
      <c r="E3304" t="s">
        <v>2679</v>
      </c>
      <c r="F3304" t="s">
        <v>84</v>
      </c>
      <c r="G3304" t="s">
        <v>128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C3304" s="180" t="str">
        <f t="shared" si="168"/>
        <v>852001-206202-OS</v>
      </c>
      <c r="AD3304" s="181">
        <f>IF(B3304="NET","",IF(B3304="","",IFERROR(VLOOKUP(AC3304,EAN!$A:$B,2,FALSE),"MANGLER - MÅ OPPDATERE EAN-FANEN")))</f>
        <v>7048652710093</v>
      </c>
      <c r="AE3304" s="180">
        <f t="shared" si="169"/>
        <v>0</v>
      </c>
      <c r="AF3304" s="180">
        <f t="shared" si="170"/>
        <v>0</v>
      </c>
    </row>
    <row r="3305" spans="1:32" x14ac:dyDescent="0.2">
      <c r="A3305" s="155">
        <v>852002</v>
      </c>
      <c r="B3305" t="s">
        <v>292</v>
      </c>
      <c r="H3305" s="155">
        <v>202137</v>
      </c>
      <c r="I3305" s="155">
        <v>202137</v>
      </c>
      <c r="J3305" s="155">
        <v>202137</v>
      </c>
      <c r="K3305" s="155">
        <v>202137</v>
      </c>
      <c r="L3305" s="155">
        <v>202137</v>
      </c>
      <c r="M3305" s="155">
        <v>202137</v>
      </c>
      <c r="N3305" s="155">
        <v>202137</v>
      </c>
      <c r="O3305" s="155">
        <v>202137</v>
      </c>
      <c r="P3305" s="155">
        <v>202137</v>
      </c>
      <c r="Q3305" s="155">
        <v>202137</v>
      </c>
      <c r="R3305" s="155">
        <v>202137</v>
      </c>
      <c r="S3305" s="155">
        <v>202137</v>
      </c>
      <c r="T3305" s="155">
        <v>202137</v>
      </c>
      <c r="U3305" s="155">
        <v>202137</v>
      </c>
      <c r="V3305" s="155">
        <v>202137</v>
      </c>
      <c r="W3305" s="155">
        <v>202137</v>
      </c>
      <c r="X3305" s="155">
        <v>202137</v>
      </c>
      <c r="Y3305" s="155">
        <v>202137</v>
      </c>
      <c r="Z3305" s="155">
        <v>202137</v>
      </c>
      <c r="AA3305" s="155">
        <v>202137</v>
      </c>
      <c r="AC3305" s="180" t="str">
        <f t="shared" si="168"/>
        <v>852002-</v>
      </c>
      <c r="AD3305" s="181" t="str">
        <f>IF(B3305="NET","",IF(B3305="","",IFERROR(VLOOKUP(AC3305,EAN!$A:$B,2,FALSE),"MANGLER - MÅ OPPDATERE EAN-FANEN")))</f>
        <v/>
      </c>
      <c r="AE3305" s="180">
        <f t="shared" si="169"/>
        <v>202137</v>
      </c>
      <c r="AF3305" s="180">
        <f t="shared" si="170"/>
        <v>202137</v>
      </c>
    </row>
    <row r="3306" spans="1:32" x14ac:dyDescent="0.2">
      <c r="A3306">
        <v>852002</v>
      </c>
      <c r="B3306" t="s">
        <v>345</v>
      </c>
      <c r="C3306" t="s">
        <v>4226</v>
      </c>
      <c r="D3306" t="s">
        <v>2680</v>
      </c>
      <c r="E3306" t="s">
        <v>2681</v>
      </c>
      <c r="F3306" t="s">
        <v>84</v>
      </c>
      <c r="G3306" t="s">
        <v>128</v>
      </c>
      <c r="H3306">
        <v>9</v>
      </c>
      <c r="I3306">
        <v>9</v>
      </c>
      <c r="J3306">
        <v>9</v>
      </c>
      <c r="K3306">
        <v>9</v>
      </c>
      <c r="L3306">
        <v>9</v>
      </c>
      <c r="M3306">
        <v>9</v>
      </c>
      <c r="N3306">
        <v>9</v>
      </c>
      <c r="O3306">
        <v>9</v>
      </c>
      <c r="P3306">
        <v>9</v>
      </c>
      <c r="Q3306">
        <v>9</v>
      </c>
      <c r="R3306">
        <v>9</v>
      </c>
      <c r="S3306">
        <v>9</v>
      </c>
      <c r="T3306">
        <v>9</v>
      </c>
      <c r="U3306">
        <v>9</v>
      </c>
      <c r="V3306">
        <v>9</v>
      </c>
      <c r="W3306">
        <v>9</v>
      </c>
      <c r="X3306">
        <v>9</v>
      </c>
      <c r="Y3306">
        <v>9</v>
      </c>
      <c r="Z3306">
        <v>9</v>
      </c>
      <c r="AA3306">
        <v>9</v>
      </c>
      <c r="AC3306" s="180" t="str">
        <f t="shared" si="168"/>
        <v>852002-180101-OS</v>
      </c>
      <c r="AD3306" s="181">
        <f>IF(B3306="NET","",IF(B3306="","",IFERROR(VLOOKUP(AC3306,EAN!$A:$B,2,FALSE),"MANGLER - MÅ OPPDATERE EAN-FANEN")))</f>
        <v>7048652615572</v>
      </c>
      <c r="AE3306" s="180">
        <f t="shared" si="169"/>
        <v>9</v>
      </c>
      <c r="AF3306" s="180">
        <f t="shared" si="170"/>
        <v>9</v>
      </c>
    </row>
    <row r="3307" spans="1:32" x14ac:dyDescent="0.2">
      <c r="A3307">
        <v>852002</v>
      </c>
      <c r="B3307" t="s">
        <v>345</v>
      </c>
      <c r="C3307" t="s">
        <v>4226</v>
      </c>
      <c r="D3307" t="s">
        <v>2682</v>
      </c>
      <c r="E3307" t="s">
        <v>2683</v>
      </c>
      <c r="F3307" t="s">
        <v>84</v>
      </c>
      <c r="G3307" t="s">
        <v>128</v>
      </c>
      <c r="H3307">
        <v>9</v>
      </c>
      <c r="I3307">
        <v>9</v>
      </c>
      <c r="J3307">
        <v>9</v>
      </c>
      <c r="K3307">
        <v>9</v>
      </c>
      <c r="L3307">
        <v>9</v>
      </c>
      <c r="M3307">
        <v>9</v>
      </c>
      <c r="N3307">
        <v>9</v>
      </c>
      <c r="O3307">
        <v>9</v>
      </c>
      <c r="P3307">
        <v>9</v>
      </c>
      <c r="Q3307">
        <v>9</v>
      </c>
      <c r="R3307">
        <v>9</v>
      </c>
      <c r="S3307">
        <v>9</v>
      </c>
      <c r="T3307">
        <v>9</v>
      </c>
      <c r="U3307">
        <v>9</v>
      </c>
      <c r="V3307">
        <v>9</v>
      </c>
      <c r="W3307">
        <v>9</v>
      </c>
      <c r="X3307">
        <v>9</v>
      </c>
      <c r="Y3307">
        <v>9</v>
      </c>
      <c r="Z3307">
        <v>9</v>
      </c>
      <c r="AA3307">
        <v>9</v>
      </c>
      <c r="AC3307" s="180" t="str">
        <f t="shared" si="168"/>
        <v>852002-181003-OS</v>
      </c>
      <c r="AD3307" s="181">
        <f>IF(B3307="NET","",IF(B3307="","",IFERROR(VLOOKUP(AC3307,EAN!$A:$B,2,FALSE),"MANGLER - MÅ OPPDATERE EAN-FANEN")))</f>
        <v>7048652615589</v>
      </c>
      <c r="AE3307" s="180">
        <f t="shared" si="169"/>
        <v>9</v>
      </c>
      <c r="AF3307" s="180">
        <f t="shared" si="170"/>
        <v>9</v>
      </c>
    </row>
    <row r="3308" spans="1:32" x14ac:dyDescent="0.2">
      <c r="A3308" s="155">
        <v>852003</v>
      </c>
      <c r="B3308" t="s">
        <v>292</v>
      </c>
      <c r="H3308" s="155">
        <v>202137</v>
      </c>
      <c r="I3308" s="155">
        <v>202137</v>
      </c>
      <c r="J3308" s="155">
        <v>202137</v>
      </c>
      <c r="K3308" s="155">
        <v>202137</v>
      </c>
      <c r="L3308" s="155">
        <v>202137</v>
      </c>
      <c r="M3308" s="155">
        <v>202137</v>
      </c>
      <c r="N3308" s="155">
        <v>202137</v>
      </c>
      <c r="O3308" s="155">
        <v>202137</v>
      </c>
      <c r="P3308" s="155">
        <v>202137</v>
      </c>
      <c r="Q3308" s="155">
        <v>202137</v>
      </c>
      <c r="R3308" s="155">
        <v>202137</v>
      </c>
      <c r="S3308" s="155">
        <v>202137</v>
      </c>
      <c r="T3308" s="155">
        <v>202137</v>
      </c>
      <c r="U3308" s="155">
        <v>202137</v>
      </c>
      <c r="V3308" s="155">
        <v>202137</v>
      </c>
      <c r="W3308" s="155">
        <v>202137</v>
      </c>
      <c r="X3308" s="155">
        <v>202137</v>
      </c>
      <c r="Y3308" s="155">
        <v>202137</v>
      </c>
      <c r="Z3308" s="155">
        <v>202137</v>
      </c>
      <c r="AA3308" s="155">
        <v>202137</v>
      </c>
      <c r="AC3308" s="180" t="str">
        <f t="shared" si="168"/>
        <v>852003-</v>
      </c>
      <c r="AD3308" s="181" t="str">
        <f>IF(B3308="NET","",IF(B3308="","",IFERROR(VLOOKUP(AC3308,EAN!$A:$B,2,FALSE),"MANGLER - MÅ OPPDATERE EAN-FANEN")))</f>
        <v/>
      </c>
      <c r="AE3308" s="180">
        <f t="shared" si="169"/>
        <v>202137</v>
      </c>
      <c r="AF3308" s="180">
        <f t="shared" si="170"/>
        <v>202137</v>
      </c>
    </row>
    <row r="3309" spans="1:32" x14ac:dyDescent="0.2">
      <c r="A3309">
        <v>852003</v>
      </c>
      <c r="B3309" t="s">
        <v>346</v>
      </c>
      <c r="C3309" t="s">
        <v>4226</v>
      </c>
      <c r="D3309" t="s">
        <v>2684</v>
      </c>
      <c r="E3309" t="s">
        <v>2685</v>
      </c>
      <c r="F3309" t="s">
        <v>84</v>
      </c>
      <c r="G3309" t="s">
        <v>401</v>
      </c>
      <c r="H3309">
        <v>29</v>
      </c>
      <c r="I3309">
        <v>29</v>
      </c>
      <c r="J3309">
        <v>29</v>
      </c>
      <c r="K3309">
        <v>29</v>
      </c>
      <c r="L3309">
        <v>29</v>
      </c>
      <c r="M3309">
        <v>29</v>
      </c>
      <c r="N3309">
        <v>29</v>
      </c>
      <c r="O3309">
        <v>29</v>
      </c>
      <c r="P3309">
        <v>29</v>
      </c>
      <c r="Q3309">
        <v>29</v>
      </c>
      <c r="R3309">
        <v>29</v>
      </c>
      <c r="S3309">
        <v>29</v>
      </c>
      <c r="T3309">
        <v>29</v>
      </c>
      <c r="U3309">
        <v>29</v>
      </c>
      <c r="V3309">
        <v>29</v>
      </c>
      <c r="W3309">
        <v>29</v>
      </c>
      <c r="X3309">
        <v>29</v>
      </c>
      <c r="Y3309">
        <v>29</v>
      </c>
      <c r="Z3309">
        <v>29</v>
      </c>
      <c r="AA3309">
        <v>29</v>
      </c>
      <c r="AC3309" s="180" t="str">
        <f t="shared" si="168"/>
        <v>852003-500101-OS</v>
      </c>
      <c r="AD3309" s="181">
        <f>IF(B3309="NET","",IF(B3309="","",IFERROR(VLOOKUP(AC3309,EAN!$A:$B,2,FALSE),"MANGLER - MÅ OPPDATERE EAN-FANEN")))</f>
        <v>7048652615527</v>
      </c>
      <c r="AE3309" s="180">
        <f t="shared" si="169"/>
        <v>29</v>
      </c>
      <c r="AF3309" s="180">
        <f t="shared" si="170"/>
        <v>29</v>
      </c>
    </row>
    <row r="3310" spans="1:32" x14ac:dyDescent="0.2">
      <c r="A3310">
        <v>852003</v>
      </c>
      <c r="B3310" t="s">
        <v>346</v>
      </c>
      <c r="C3310" t="s">
        <v>4226</v>
      </c>
      <c r="D3310" t="s">
        <v>2686</v>
      </c>
      <c r="E3310" t="s">
        <v>2687</v>
      </c>
      <c r="F3310" t="s">
        <v>84</v>
      </c>
      <c r="G3310" t="s">
        <v>128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C3310" s="180" t="str">
        <f t="shared" si="168"/>
        <v>852003-502130-OS</v>
      </c>
      <c r="AD3310" s="181">
        <f>IF(B3310="NET","",IF(B3310="","",IFERROR(VLOOKUP(AC3310,EAN!$A:$B,2,FALSE),"MANGLER - MÅ OPPDATERE EAN-FANEN")))</f>
        <v>7048652710017</v>
      </c>
      <c r="AE3310" s="180">
        <f t="shared" si="169"/>
        <v>0</v>
      </c>
      <c r="AF3310" s="180">
        <f t="shared" si="170"/>
        <v>0</v>
      </c>
    </row>
    <row r="3311" spans="1:32" x14ac:dyDescent="0.2">
      <c r="A3311">
        <v>852003</v>
      </c>
      <c r="B3311" t="s">
        <v>346</v>
      </c>
      <c r="C3311" t="s">
        <v>4226</v>
      </c>
      <c r="D3311" t="s">
        <v>2688</v>
      </c>
      <c r="E3311" t="s">
        <v>2689</v>
      </c>
      <c r="F3311" t="s">
        <v>84</v>
      </c>
      <c r="G3311" t="s">
        <v>128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C3311" s="180" t="str">
        <f t="shared" si="168"/>
        <v>852003-517131-OS</v>
      </c>
      <c r="AD3311" s="181">
        <f>IF(B3311="NET","",IF(B3311="","",IFERROR(VLOOKUP(AC3311,EAN!$A:$B,2,FALSE),"MANGLER - MÅ OPPDATERE EAN-FANEN")))</f>
        <v>7048652710024</v>
      </c>
      <c r="AE3311" s="180">
        <f t="shared" si="169"/>
        <v>0</v>
      </c>
      <c r="AF3311" s="180">
        <f t="shared" si="170"/>
        <v>0</v>
      </c>
    </row>
    <row r="3312" spans="1:32" x14ac:dyDescent="0.2">
      <c r="A3312">
        <v>852003</v>
      </c>
      <c r="B3312" t="s">
        <v>346</v>
      </c>
      <c r="C3312" t="s">
        <v>4226</v>
      </c>
      <c r="D3312" t="s">
        <v>2690</v>
      </c>
      <c r="E3312" t="s">
        <v>2691</v>
      </c>
      <c r="F3312" t="s">
        <v>84</v>
      </c>
      <c r="G3312" t="s">
        <v>401</v>
      </c>
      <c r="H3312">
        <v>4</v>
      </c>
      <c r="I3312">
        <v>4</v>
      </c>
      <c r="J3312">
        <v>4</v>
      </c>
      <c r="K3312">
        <v>4</v>
      </c>
      <c r="L3312">
        <v>4</v>
      </c>
      <c r="M3312">
        <v>4</v>
      </c>
      <c r="N3312">
        <v>4</v>
      </c>
      <c r="O3312">
        <v>4</v>
      </c>
      <c r="P3312">
        <v>4</v>
      </c>
      <c r="Q3312">
        <v>4</v>
      </c>
      <c r="R3312">
        <v>4</v>
      </c>
      <c r="S3312">
        <v>4</v>
      </c>
      <c r="T3312">
        <v>4</v>
      </c>
      <c r="U3312">
        <v>4</v>
      </c>
      <c r="V3312">
        <v>4</v>
      </c>
      <c r="W3312">
        <v>4</v>
      </c>
      <c r="X3312">
        <v>4</v>
      </c>
      <c r="Y3312">
        <v>4</v>
      </c>
      <c r="Z3312">
        <v>4</v>
      </c>
      <c r="AA3312">
        <v>4</v>
      </c>
      <c r="AC3312" s="180" t="str">
        <f t="shared" si="168"/>
        <v>852003-517323-OS</v>
      </c>
      <c r="AD3312" s="181">
        <f>IF(B3312="NET","",IF(B3312="","",IFERROR(VLOOKUP(AC3312,EAN!$A:$B,2,FALSE),"MANGLER - MÅ OPPDATERE EAN-FANEN")))</f>
        <v>7048652620323</v>
      </c>
      <c r="AE3312" s="180">
        <f t="shared" si="169"/>
        <v>4</v>
      </c>
      <c r="AF3312" s="180">
        <f t="shared" si="170"/>
        <v>4</v>
      </c>
    </row>
    <row r="3313" spans="1:32" x14ac:dyDescent="0.2">
      <c r="A3313">
        <v>852003</v>
      </c>
      <c r="B3313" t="s">
        <v>346</v>
      </c>
      <c r="C3313" t="s">
        <v>4226</v>
      </c>
      <c r="D3313" t="s">
        <v>2692</v>
      </c>
      <c r="E3313" t="s">
        <v>2693</v>
      </c>
      <c r="F3313" t="s">
        <v>84</v>
      </c>
      <c r="G3313" t="s">
        <v>128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C3313" s="180" t="str">
        <f t="shared" si="168"/>
        <v>852003-520101-OS</v>
      </c>
      <c r="AD3313" s="181">
        <f>IF(B3313="NET","",IF(B3313="","",IFERROR(VLOOKUP(AC3313,EAN!$A:$B,2,FALSE),"MANGLER - MÅ OPPDATERE EAN-FANEN")))</f>
        <v>7048652710031</v>
      </c>
      <c r="AE3313" s="180">
        <f t="shared" si="169"/>
        <v>0</v>
      </c>
      <c r="AF3313" s="180">
        <f t="shared" si="170"/>
        <v>0</v>
      </c>
    </row>
    <row r="3314" spans="1:32" x14ac:dyDescent="0.2">
      <c r="A3314">
        <v>852003</v>
      </c>
      <c r="B3314" t="s">
        <v>346</v>
      </c>
      <c r="C3314" t="s">
        <v>4226</v>
      </c>
      <c r="D3314" t="s">
        <v>2694</v>
      </c>
      <c r="E3314" t="s">
        <v>2695</v>
      </c>
      <c r="F3314" t="s">
        <v>84</v>
      </c>
      <c r="G3314" t="s">
        <v>401</v>
      </c>
      <c r="H3314">
        <v>251</v>
      </c>
      <c r="I3314">
        <v>251</v>
      </c>
      <c r="J3314">
        <v>251</v>
      </c>
      <c r="K3314">
        <v>251</v>
      </c>
      <c r="L3314">
        <v>251</v>
      </c>
      <c r="M3314">
        <v>251</v>
      </c>
      <c r="N3314">
        <v>251</v>
      </c>
      <c r="O3314">
        <v>251</v>
      </c>
      <c r="P3314">
        <v>251</v>
      </c>
      <c r="Q3314">
        <v>251</v>
      </c>
      <c r="R3314">
        <v>251</v>
      </c>
      <c r="S3314">
        <v>251</v>
      </c>
      <c r="T3314">
        <v>251</v>
      </c>
      <c r="U3314">
        <v>251</v>
      </c>
      <c r="V3314">
        <v>251</v>
      </c>
      <c r="W3314">
        <v>251</v>
      </c>
      <c r="X3314">
        <v>251</v>
      </c>
      <c r="Y3314">
        <v>251</v>
      </c>
      <c r="Z3314">
        <v>251</v>
      </c>
      <c r="AA3314">
        <v>251</v>
      </c>
      <c r="AC3314" s="180" t="str">
        <f t="shared" si="168"/>
        <v>852003-522022-OS</v>
      </c>
      <c r="AD3314" s="181">
        <f>IF(B3314="NET","",IF(B3314="","",IFERROR(VLOOKUP(AC3314,EAN!$A:$B,2,FALSE),"MANGLER - MÅ OPPDATERE EAN-FANEN")))</f>
        <v>7048652615541</v>
      </c>
      <c r="AE3314" s="180">
        <f t="shared" si="169"/>
        <v>251</v>
      </c>
      <c r="AF3314" s="180">
        <f t="shared" si="170"/>
        <v>251</v>
      </c>
    </row>
    <row r="3315" spans="1:32" x14ac:dyDescent="0.2">
      <c r="A3315">
        <v>852003</v>
      </c>
      <c r="B3315" t="s">
        <v>346</v>
      </c>
      <c r="C3315" t="s">
        <v>4226</v>
      </c>
      <c r="D3315" t="s">
        <v>2696</v>
      </c>
      <c r="E3315" t="s">
        <v>2697</v>
      </c>
      <c r="F3315" t="s">
        <v>84</v>
      </c>
      <c r="G3315" t="s">
        <v>128</v>
      </c>
      <c r="H3315">
        <v>70</v>
      </c>
      <c r="I3315">
        <v>70</v>
      </c>
      <c r="J3315">
        <v>70</v>
      </c>
      <c r="K3315">
        <v>70</v>
      </c>
      <c r="L3315">
        <v>70</v>
      </c>
      <c r="M3315">
        <v>70</v>
      </c>
      <c r="N3315">
        <v>70</v>
      </c>
      <c r="O3315">
        <v>70</v>
      </c>
      <c r="P3315">
        <v>70</v>
      </c>
      <c r="Q3315">
        <v>70</v>
      </c>
      <c r="R3315">
        <v>70</v>
      </c>
      <c r="S3315">
        <v>70</v>
      </c>
      <c r="T3315">
        <v>70</v>
      </c>
      <c r="U3315">
        <v>70</v>
      </c>
      <c r="V3315">
        <v>70</v>
      </c>
      <c r="W3315">
        <v>70</v>
      </c>
      <c r="X3315">
        <v>70</v>
      </c>
      <c r="Y3315">
        <v>70</v>
      </c>
      <c r="Z3315">
        <v>70</v>
      </c>
      <c r="AA3315">
        <v>70</v>
      </c>
      <c r="AC3315" s="180" t="str">
        <f t="shared" si="168"/>
        <v>852003-530102-OS</v>
      </c>
      <c r="AD3315" s="181">
        <f>IF(B3315="NET","",IF(B3315="","",IFERROR(VLOOKUP(AC3315,EAN!$A:$B,2,FALSE),"MANGLER - MÅ OPPDATERE EAN-FANEN")))</f>
        <v>7048652615558</v>
      </c>
      <c r="AE3315" s="180">
        <f t="shared" si="169"/>
        <v>70</v>
      </c>
      <c r="AF3315" s="180">
        <f t="shared" si="170"/>
        <v>70</v>
      </c>
    </row>
    <row r="3316" spans="1:32" x14ac:dyDescent="0.2">
      <c r="A3316">
        <v>852003</v>
      </c>
      <c r="B3316" t="s">
        <v>346</v>
      </c>
      <c r="C3316" t="s">
        <v>4226</v>
      </c>
      <c r="D3316" t="s">
        <v>2698</v>
      </c>
      <c r="E3316" t="s">
        <v>2699</v>
      </c>
      <c r="F3316" t="s">
        <v>84</v>
      </c>
      <c r="G3316" t="s">
        <v>128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C3316" s="180" t="str">
        <f t="shared" si="168"/>
        <v>852003-540101-OS</v>
      </c>
      <c r="AD3316" s="181">
        <f>IF(B3316="NET","",IF(B3316="","",IFERROR(VLOOKUP(AC3316,EAN!$A:$B,2,FALSE),"MANGLER - MÅ OPPDATERE EAN-FANEN")))</f>
        <v>7048652710055</v>
      </c>
      <c r="AE3316" s="180">
        <f t="shared" si="169"/>
        <v>0</v>
      </c>
      <c r="AF3316" s="180">
        <f t="shared" si="170"/>
        <v>0</v>
      </c>
    </row>
    <row r="3317" spans="1:32" x14ac:dyDescent="0.2">
      <c r="A3317" s="155">
        <v>852004</v>
      </c>
      <c r="B3317" t="s">
        <v>292</v>
      </c>
      <c r="H3317" s="155">
        <v>202137</v>
      </c>
      <c r="I3317" s="155">
        <v>202137</v>
      </c>
      <c r="J3317" s="155">
        <v>202137</v>
      </c>
      <c r="K3317" s="155">
        <v>202137</v>
      </c>
      <c r="L3317" s="155">
        <v>202137</v>
      </c>
      <c r="M3317" s="155">
        <v>202137</v>
      </c>
      <c r="N3317" s="155">
        <v>202137</v>
      </c>
      <c r="O3317" s="155">
        <v>202137</v>
      </c>
      <c r="P3317" s="155">
        <v>202137</v>
      </c>
      <c r="Q3317" s="155">
        <v>202137</v>
      </c>
      <c r="R3317" s="155">
        <v>202137</v>
      </c>
      <c r="S3317" s="155">
        <v>202137</v>
      </c>
      <c r="T3317" s="155">
        <v>202137</v>
      </c>
      <c r="U3317" s="155">
        <v>202137</v>
      </c>
      <c r="V3317" s="155">
        <v>202137</v>
      </c>
      <c r="W3317" s="155">
        <v>202137</v>
      </c>
      <c r="X3317" s="155">
        <v>202137</v>
      </c>
      <c r="Y3317" s="155">
        <v>202137</v>
      </c>
      <c r="Z3317" s="155">
        <v>202137</v>
      </c>
      <c r="AA3317" s="155">
        <v>202137</v>
      </c>
      <c r="AC3317" s="180" t="str">
        <f t="shared" ref="AC3317:AC3380" si="171">CONCATENATE(A3317,"-",D3317)</f>
        <v>852004-</v>
      </c>
      <c r="AD3317" s="181" t="str">
        <f>IF(B3317="NET","",IF(B3317="","",IFERROR(VLOOKUP(AC3317,EAN!$A:$B,2,FALSE),"MANGLER - MÅ OPPDATERE EAN-FANEN")))</f>
        <v/>
      </c>
      <c r="AE3317" s="180">
        <f t="shared" si="169"/>
        <v>202137</v>
      </c>
      <c r="AF3317" s="180">
        <f t="shared" si="170"/>
        <v>202137</v>
      </c>
    </row>
    <row r="3318" spans="1:32" x14ac:dyDescent="0.2">
      <c r="A3318">
        <v>852004</v>
      </c>
      <c r="B3318" t="s">
        <v>347</v>
      </c>
      <c r="C3318" t="s">
        <v>4226</v>
      </c>
      <c r="D3318" t="s">
        <v>2660</v>
      </c>
      <c r="E3318" t="s">
        <v>2661</v>
      </c>
      <c r="F3318" t="s">
        <v>84</v>
      </c>
      <c r="G3318" t="s">
        <v>401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C3318" s="180" t="str">
        <f t="shared" si="171"/>
        <v>852004-041003-OS</v>
      </c>
      <c r="AD3318" s="181">
        <f>IF(B3318="NET","",IF(B3318="","",IFERROR(VLOOKUP(AC3318,EAN!$A:$B,2,FALSE),"MANGLER - MÅ OPPDATERE EAN-FANEN")))</f>
        <v>7048652615374</v>
      </c>
      <c r="AE3318" s="180">
        <f t="shared" si="169"/>
        <v>0</v>
      </c>
      <c r="AF3318" s="180">
        <f t="shared" si="170"/>
        <v>0</v>
      </c>
    </row>
    <row r="3319" spans="1:32" x14ac:dyDescent="0.2">
      <c r="A3319">
        <v>852004</v>
      </c>
      <c r="B3319" t="s">
        <v>347</v>
      </c>
      <c r="C3319" t="s">
        <v>4226</v>
      </c>
      <c r="D3319" t="s">
        <v>428</v>
      </c>
      <c r="E3319" t="s">
        <v>429</v>
      </c>
      <c r="F3319" t="s">
        <v>84</v>
      </c>
      <c r="G3319" t="s">
        <v>128</v>
      </c>
      <c r="H3319">
        <v>6</v>
      </c>
      <c r="I3319">
        <v>6</v>
      </c>
      <c r="J3319">
        <v>6</v>
      </c>
      <c r="K3319">
        <v>6</v>
      </c>
      <c r="L3319">
        <v>6</v>
      </c>
      <c r="M3319">
        <v>6</v>
      </c>
      <c r="N3319">
        <v>6</v>
      </c>
      <c r="O3319">
        <v>6</v>
      </c>
      <c r="P3319">
        <v>6</v>
      </c>
      <c r="Q3319">
        <v>6</v>
      </c>
      <c r="R3319">
        <v>6</v>
      </c>
      <c r="S3319">
        <v>6</v>
      </c>
      <c r="T3319">
        <v>6</v>
      </c>
      <c r="U3319">
        <v>6</v>
      </c>
      <c r="V3319">
        <v>6</v>
      </c>
      <c r="W3319">
        <v>6</v>
      </c>
      <c r="X3319">
        <v>6</v>
      </c>
      <c r="Y3319">
        <v>6</v>
      </c>
      <c r="Z3319">
        <v>6</v>
      </c>
      <c r="AA3319">
        <v>6</v>
      </c>
      <c r="AC3319" s="180" t="str">
        <f t="shared" si="171"/>
        <v>852004-060101-OS</v>
      </c>
      <c r="AD3319" s="181">
        <f>IF(B3319="NET","",IF(B3319="","",IFERROR(VLOOKUP(AC3319,EAN!$A:$B,2,FALSE),"MANGLER - MÅ OPPDATERE EAN-FANEN")))</f>
        <v>7048652615381</v>
      </c>
      <c r="AE3319" s="180">
        <f t="shared" si="169"/>
        <v>6</v>
      </c>
      <c r="AF3319" s="180">
        <f t="shared" si="170"/>
        <v>6</v>
      </c>
    </row>
    <row r="3320" spans="1:32" x14ac:dyDescent="0.2">
      <c r="A3320">
        <v>852004</v>
      </c>
      <c r="B3320" t="s">
        <v>347</v>
      </c>
      <c r="C3320" t="s">
        <v>4226</v>
      </c>
      <c r="D3320" t="s">
        <v>2700</v>
      </c>
      <c r="E3320" t="s">
        <v>2701</v>
      </c>
      <c r="F3320" t="s">
        <v>84</v>
      </c>
      <c r="G3320" t="s">
        <v>401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C3320" s="180" t="str">
        <f t="shared" si="171"/>
        <v>852004-060121-OS</v>
      </c>
      <c r="AD3320" s="181">
        <f>IF(B3320="NET","",IF(B3320="","",IFERROR(VLOOKUP(AC3320,EAN!$A:$B,2,FALSE),"MANGLER - MÅ OPPDATERE EAN-FANEN")))</f>
        <v>7048652626363</v>
      </c>
      <c r="AE3320" s="180">
        <f t="shared" si="169"/>
        <v>0</v>
      </c>
      <c r="AF3320" s="180">
        <f t="shared" si="170"/>
        <v>0</v>
      </c>
    </row>
    <row r="3321" spans="1:32" x14ac:dyDescent="0.2">
      <c r="A3321">
        <v>852004</v>
      </c>
      <c r="B3321" t="s">
        <v>347</v>
      </c>
      <c r="C3321" t="s">
        <v>4226</v>
      </c>
      <c r="D3321" t="s">
        <v>2666</v>
      </c>
      <c r="E3321" t="s">
        <v>2667</v>
      </c>
      <c r="F3321" t="s">
        <v>84</v>
      </c>
      <c r="G3321" t="s">
        <v>128</v>
      </c>
      <c r="H3321">
        <v>16</v>
      </c>
      <c r="I3321">
        <v>16</v>
      </c>
      <c r="J3321">
        <v>16</v>
      </c>
      <c r="K3321">
        <v>16</v>
      </c>
      <c r="L3321">
        <v>16</v>
      </c>
      <c r="M3321">
        <v>16</v>
      </c>
      <c r="N3321">
        <v>16</v>
      </c>
      <c r="O3321">
        <v>16</v>
      </c>
      <c r="P3321">
        <v>16</v>
      </c>
      <c r="Q3321">
        <v>16</v>
      </c>
      <c r="R3321">
        <v>16</v>
      </c>
      <c r="S3321">
        <v>16</v>
      </c>
      <c r="T3321">
        <v>16</v>
      </c>
      <c r="U3321">
        <v>16</v>
      </c>
      <c r="V3321">
        <v>16</v>
      </c>
      <c r="W3321">
        <v>16</v>
      </c>
      <c r="X3321">
        <v>16</v>
      </c>
      <c r="Y3321">
        <v>16</v>
      </c>
      <c r="Z3321">
        <v>16</v>
      </c>
      <c r="AA3321">
        <v>16</v>
      </c>
      <c r="AC3321" s="180" t="str">
        <f t="shared" si="171"/>
        <v>852004-070101-OS</v>
      </c>
      <c r="AD3321" s="181">
        <f>IF(B3321="NET","",IF(B3321="","",IFERROR(VLOOKUP(AC3321,EAN!$A:$B,2,FALSE),"MANGLER - MÅ OPPDATERE EAN-FANEN")))</f>
        <v>7048652615404</v>
      </c>
      <c r="AE3321" s="180">
        <f t="shared" si="169"/>
        <v>16</v>
      </c>
      <c r="AF3321" s="180">
        <f t="shared" si="170"/>
        <v>16</v>
      </c>
    </row>
    <row r="3322" spans="1:32" x14ac:dyDescent="0.2">
      <c r="A3322">
        <v>852004</v>
      </c>
      <c r="B3322" t="s">
        <v>347</v>
      </c>
      <c r="C3322" t="s">
        <v>4226</v>
      </c>
      <c r="D3322" t="s">
        <v>2668</v>
      </c>
      <c r="E3322" t="s">
        <v>2669</v>
      </c>
      <c r="F3322" t="s">
        <v>84</v>
      </c>
      <c r="G3322" t="s">
        <v>128</v>
      </c>
      <c r="H3322">
        <v>57</v>
      </c>
      <c r="I3322">
        <v>57</v>
      </c>
      <c r="J3322">
        <v>57</v>
      </c>
      <c r="K3322">
        <v>57</v>
      </c>
      <c r="L3322">
        <v>57</v>
      </c>
      <c r="M3322">
        <v>57</v>
      </c>
      <c r="N3322">
        <v>57</v>
      </c>
      <c r="O3322">
        <v>57</v>
      </c>
      <c r="P3322">
        <v>57</v>
      </c>
      <c r="Q3322">
        <v>57</v>
      </c>
      <c r="R3322">
        <v>57</v>
      </c>
      <c r="S3322">
        <v>57</v>
      </c>
      <c r="T3322">
        <v>57</v>
      </c>
      <c r="U3322">
        <v>57</v>
      </c>
      <c r="V3322">
        <v>57</v>
      </c>
      <c r="W3322">
        <v>57</v>
      </c>
      <c r="X3322">
        <v>57</v>
      </c>
      <c r="Y3322">
        <v>57</v>
      </c>
      <c r="Z3322">
        <v>57</v>
      </c>
      <c r="AA3322">
        <v>57</v>
      </c>
      <c r="AC3322" s="180" t="str">
        <f t="shared" si="171"/>
        <v>852004-150101-OS</v>
      </c>
      <c r="AD3322" s="181">
        <f>IF(B3322="NET","",IF(B3322="","",IFERROR(VLOOKUP(AC3322,EAN!$A:$B,2,FALSE),"MANGLER - MÅ OPPDATERE EAN-FANEN")))</f>
        <v>7048652615411</v>
      </c>
      <c r="AE3322" s="180">
        <f t="shared" si="169"/>
        <v>57</v>
      </c>
      <c r="AF3322" s="180">
        <f t="shared" si="170"/>
        <v>57</v>
      </c>
    </row>
    <row r="3323" spans="1:32" x14ac:dyDescent="0.2">
      <c r="A3323">
        <v>852004</v>
      </c>
      <c r="B3323" t="s">
        <v>347</v>
      </c>
      <c r="C3323" t="s">
        <v>4226</v>
      </c>
      <c r="D3323" t="s">
        <v>2702</v>
      </c>
      <c r="E3323" t="s">
        <v>2703</v>
      </c>
      <c r="F3323" t="s">
        <v>84</v>
      </c>
      <c r="G3323" t="s">
        <v>128</v>
      </c>
      <c r="H3323">
        <v>12</v>
      </c>
      <c r="I3323">
        <v>12</v>
      </c>
      <c r="J3323">
        <v>12</v>
      </c>
      <c r="K3323">
        <v>12</v>
      </c>
      <c r="L3323">
        <v>12</v>
      </c>
      <c r="M3323">
        <v>12</v>
      </c>
      <c r="N3323">
        <v>12</v>
      </c>
      <c r="O3323">
        <v>12</v>
      </c>
      <c r="P3323">
        <v>12</v>
      </c>
      <c r="Q3323">
        <v>12</v>
      </c>
      <c r="R3323">
        <v>12</v>
      </c>
      <c r="S3323">
        <v>12</v>
      </c>
      <c r="T3323">
        <v>12</v>
      </c>
      <c r="U3323">
        <v>12</v>
      </c>
      <c r="V3323">
        <v>12</v>
      </c>
      <c r="W3323">
        <v>12</v>
      </c>
      <c r="X3323">
        <v>12</v>
      </c>
      <c r="Y3323">
        <v>12</v>
      </c>
      <c r="Z3323">
        <v>12</v>
      </c>
      <c r="AA3323">
        <v>12</v>
      </c>
      <c r="AC3323" s="180" t="str">
        <f t="shared" si="171"/>
        <v>852004-151003-OS</v>
      </c>
      <c r="AD3323" s="181">
        <f>IF(B3323="NET","",IF(B3323="","",IFERROR(VLOOKUP(AC3323,EAN!$A:$B,2,FALSE),"MANGLER - MÅ OPPDATERE EAN-FANEN")))</f>
        <v>7048652620330</v>
      </c>
      <c r="AE3323" s="180">
        <f t="shared" si="169"/>
        <v>12</v>
      </c>
      <c r="AF3323" s="180">
        <f t="shared" si="170"/>
        <v>12</v>
      </c>
    </row>
    <row r="3324" spans="1:32" x14ac:dyDescent="0.2">
      <c r="A3324">
        <v>852004</v>
      </c>
      <c r="B3324" t="s">
        <v>347</v>
      </c>
      <c r="C3324" t="s">
        <v>4226</v>
      </c>
      <c r="D3324" t="s">
        <v>2670</v>
      </c>
      <c r="E3324" t="s">
        <v>2671</v>
      </c>
      <c r="F3324" t="s">
        <v>84</v>
      </c>
      <c r="G3324" t="s">
        <v>401</v>
      </c>
      <c r="H3324">
        <v>160</v>
      </c>
      <c r="I3324">
        <v>160</v>
      </c>
      <c r="J3324">
        <v>160</v>
      </c>
      <c r="K3324">
        <v>160</v>
      </c>
      <c r="L3324">
        <v>160</v>
      </c>
      <c r="M3324">
        <v>160</v>
      </c>
      <c r="N3324">
        <v>160</v>
      </c>
      <c r="O3324">
        <v>160</v>
      </c>
      <c r="P3324">
        <v>160</v>
      </c>
      <c r="Q3324">
        <v>160</v>
      </c>
      <c r="R3324">
        <v>160</v>
      </c>
      <c r="S3324">
        <v>160</v>
      </c>
      <c r="T3324">
        <v>160</v>
      </c>
      <c r="U3324">
        <v>160</v>
      </c>
      <c r="V3324">
        <v>160</v>
      </c>
      <c r="W3324">
        <v>160</v>
      </c>
      <c r="X3324">
        <v>160</v>
      </c>
      <c r="Y3324">
        <v>160</v>
      </c>
      <c r="Z3324">
        <v>160</v>
      </c>
      <c r="AA3324">
        <v>160</v>
      </c>
      <c r="AC3324" s="180" t="str">
        <f t="shared" si="171"/>
        <v>852004-152022-OS</v>
      </c>
      <c r="AD3324" s="181">
        <f>IF(B3324="NET","",IF(B3324="","",IFERROR(VLOOKUP(AC3324,EAN!$A:$B,2,FALSE),"MANGLER - MÅ OPPDATERE EAN-FANEN")))</f>
        <v>7048652615435</v>
      </c>
      <c r="AE3324" s="180">
        <f t="shared" si="169"/>
        <v>160</v>
      </c>
      <c r="AF3324" s="180">
        <f t="shared" si="170"/>
        <v>160</v>
      </c>
    </row>
    <row r="3325" spans="1:32" x14ac:dyDescent="0.2">
      <c r="A3325">
        <v>852004</v>
      </c>
      <c r="B3325" t="s">
        <v>347</v>
      </c>
      <c r="C3325" t="s">
        <v>4226</v>
      </c>
      <c r="D3325" t="s">
        <v>2704</v>
      </c>
      <c r="E3325" t="s">
        <v>2705</v>
      </c>
      <c r="F3325" t="s">
        <v>84</v>
      </c>
      <c r="G3325" t="s">
        <v>128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C3325" s="180" t="str">
        <f t="shared" si="171"/>
        <v>852004-160101-OS</v>
      </c>
      <c r="AD3325" s="181">
        <f>IF(B3325="NET","",IF(B3325="","",IFERROR(VLOOKUP(AC3325,EAN!$A:$B,2,FALSE),"MANGLER - MÅ OPPDATERE EAN-FANEN")))</f>
        <v>7048652715289</v>
      </c>
      <c r="AE3325" s="180">
        <f t="shared" si="169"/>
        <v>0</v>
      </c>
      <c r="AF3325" s="180">
        <f t="shared" si="170"/>
        <v>0</v>
      </c>
    </row>
    <row r="3326" spans="1:32" x14ac:dyDescent="0.2">
      <c r="A3326">
        <v>852004</v>
      </c>
      <c r="B3326" t="s">
        <v>347</v>
      </c>
      <c r="C3326" t="s">
        <v>4226</v>
      </c>
      <c r="D3326" t="s">
        <v>2706</v>
      </c>
      <c r="E3326" t="s">
        <v>2707</v>
      </c>
      <c r="F3326" t="s">
        <v>84</v>
      </c>
      <c r="G3326" t="s">
        <v>401</v>
      </c>
      <c r="H3326">
        <v>1</v>
      </c>
      <c r="I3326">
        <v>1</v>
      </c>
      <c r="J3326">
        <v>1</v>
      </c>
      <c r="K3326">
        <v>1</v>
      </c>
      <c r="L3326">
        <v>1</v>
      </c>
      <c r="M3326">
        <v>1</v>
      </c>
      <c r="N3326">
        <v>1</v>
      </c>
      <c r="O3326">
        <v>1</v>
      </c>
      <c r="P3326">
        <v>1</v>
      </c>
      <c r="Q3326">
        <v>1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C3326" s="180" t="str">
        <f t="shared" si="171"/>
        <v>852004-161003-OS</v>
      </c>
      <c r="AD3326" s="181">
        <f>IF(B3326="NET","",IF(B3326="","",IFERROR(VLOOKUP(AC3326,EAN!$A:$B,2,FALSE),"MANGLER - MÅ OPPDATERE EAN-FANEN")))</f>
        <v>7048652615442</v>
      </c>
      <c r="AE3326" s="180">
        <f t="shared" si="169"/>
        <v>1</v>
      </c>
      <c r="AF3326" s="180">
        <f t="shared" si="170"/>
        <v>1</v>
      </c>
    </row>
    <row r="3327" spans="1:32" x14ac:dyDescent="0.2">
      <c r="A3327">
        <v>852004</v>
      </c>
      <c r="B3327" t="s">
        <v>347</v>
      </c>
      <c r="C3327" t="s">
        <v>4226</v>
      </c>
      <c r="D3327" t="s">
        <v>2708</v>
      </c>
      <c r="E3327" t="s">
        <v>2709</v>
      </c>
      <c r="F3327" t="s">
        <v>84</v>
      </c>
      <c r="G3327" t="s">
        <v>401</v>
      </c>
      <c r="H3327">
        <v>91</v>
      </c>
      <c r="I3327">
        <v>91</v>
      </c>
      <c r="J3327">
        <v>91</v>
      </c>
      <c r="K3327">
        <v>91</v>
      </c>
      <c r="L3327">
        <v>91</v>
      </c>
      <c r="M3327">
        <v>91</v>
      </c>
      <c r="N3327">
        <v>91</v>
      </c>
      <c r="O3327">
        <v>91</v>
      </c>
      <c r="P3327">
        <v>91</v>
      </c>
      <c r="Q3327">
        <v>91</v>
      </c>
      <c r="R3327">
        <v>91</v>
      </c>
      <c r="S3327">
        <v>91</v>
      </c>
      <c r="T3327">
        <v>91</v>
      </c>
      <c r="U3327">
        <v>91</v>
      </c>
      <c r="V3327">
        <v>91</v>
      </c>
      <c r="W3327">
        <v>91</v>
      </c>
      <c r="X3327">
        <v>91</v>
      </c>
      <c r="Y3327">
        <v>91</v>
      </c>
      <c r="Z3327">
        <v>91</v>
      </c>
      <c r="AA3327">
        <v>91</v>
      </c>
      <c r="AC3327" s="180" t="str">
        <f t="shared" si="171"/>
        <v>852004-191024-OS</v>
      </c>
      <c r="AD3327" s="181">
        <f>IF(B3327="NET","",IF(B3327="","",IFERROR(VLOOKUP(AC3327,EAN!$A:$B,2,FALSE),"MANGLER - MÅ OPPDATERE EAN-FANEN")))</f>
        <v>7048652615466</v>
      </c>
      <c r="AE3327" s="180">
        <f t="shared" si="169"/>
        <v>91</v>
      </c>
      <c r="AF3327" s="180">
        <f t="shared" si="170"/>
        <v>91</v>
      </c>
    </row>
    <row r="3328" spans="1:32" x14ac:dyDescent="0.2">
      <c r="A3328">
        <v>852004</v>
      </c>
      <c r="B3328" t="s">
        <v>347</v>
      </c>
      <c r="C3328" t="s">
        <v>4226</v>
      </c>
      <c r="D3328" t="s">
        <v>2710</v>
      </c>
      <c r="E3328" t="s">
        <v>2711</v>
      </c>
      <c r="F3328" t="s">
        <v>84</v>
      </c>
      <c r="G3328" t="s">
        <v>128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C3328" s="180" t="str">
        <f t="shared" si="171"/>
        <v>852004-192327-OS</v>
      </c>
      <c r="AD3328" s="181">
        <f>IF(B3328="NET","",IF(B3328="","",IFERROR(VLOOKUP(AC3328,EAN!$A:$B,2,FALSE),"MANGLER - MÅ OPPDATERE EAN-FANEN")))</f>
        <v>7048652710000</v>
      </c>
      <c r="AE3328" s="180">
        <f t="shared" si="169"/>
        <v>0</v>
      </c>
      <c r="AF3328" s="180">
        <f t="shared" si="170"/>
        <v>0</v>
      </c>
    </row>
    <row r="3329" spans="1:32" x14ac:dyDescent="0.2">
      <c r="A3329">
        <v>852004</v>
      </c>
      <c r="B3329" t="s">
        <v>347</v>
      </c>
      <c r="C3329" t="s">
        <v>4226</v>
      </c>
      <c r="D3329" t="s">
        <v>2676</v>
      </c>
      <c r="E3329" t="s">
        <v>2677</v>
      </c>
      <c r="F3329" t="s">
        <v>84</v>
      </c>
      <c r="G3329" t="s">
        <v>128</v>
      </c>
      <c r="H3329">
        <v>44</v>
      </c>
      <c r="I3329">
        <v>44</v>
      </c>
      <c r="J3329">
        <v>44</v>
      </c>
      <c r="K3329">
        <v>44</v>
      </c>
      <c r="L3329">
        <v>44</v>
      </c>
      <c r="M3329">
        <v>44</v>
      </c>
      <c r="N3329">
        <v>44</v>
      </c>
      <c r="O3329">
        <v>44</v>
      </c>
      <c r="P3329">
        <v>44</v>
      </c>
      <c r="Q3329">
        <v>44</v>
      </c>
      <c r="R3329">
        <v>44</v>
      </c>
      <c r="S3329">
        <v>44</v>
      </c>
      <c r="T3329">
        <v>44</v>
      </c>
      <c r="U3329">
        <v>44</v>
      </c>
      <c r="V3329">
        <v>44</v>
      </c>
      <c r="W3329">
        <v>44</v>
      </c>
      <c r="X3329">
        <v>44</v>
      </c>
      <c r="Y3329">
        <v>44</v>
      </c>
      <c r="Z3329">
        <v>44</v>
      </c>
      <c r="AA3329">
        <v>44</v>
      </c>
      <c r="AC3329" s="180" t="str">
        <f t="shared" si="171"/>
        <v>852004-200102-OS</v>
      </c>
      <c r="AD3329" s="181">
        <f>IF(B3329="NET","",IF(B3329="","",IFERROR(VLOOKUP(AC3329,EAN!$A:$B,2,FALSE),"MANGLER - MÅ OPPDATERE EAN-FANEN")))</f>
        <v>7048652615473</v>
      </c>
      <c r="AE3329" s="180">
        <f t="shared" si="169"/>
        <v>44</v>
      </c>
      <c r="AF3329" s="180">
        <f t="shared" si="170"/>
        <v>44</v>
      </c>
    </row>
    <row r="3330" spans="1:32" x14ac:dyDescent="0.2">
      <c r="A3330" s="155">
        <v>852005</v>
      </c>
      <c r="B3330" t="s">
        <v>292</v>
      </c>
      <c r="H3330" s="155">
        <v>202137</v>
      </c>
      <c r="I3330" s="155">
        <v>202137</v>
      </c>
      <c r="J3330" s="155">
        <v>202137</v>
      </c>
      <c r="K3330" s="155">
        <v>202137</v>
      </c>
      <c r="L3330" s="155">
        <v>202137</v>
      </c>
      <c r="M3330" s="155">
        <v>202137</v>
      </c>
      <c r="N3330" s="155">
        <v>202137</v>
      </c>
      <c r="O3330" s="155">
        <v>202137</v>
      </c>
      <c r="P3330" s="155">
        <v>202137</v>
      </c>
      <c r="Q3330" s="155">
        <v>202137</v>
      </c>
      <c r="R3330" s="155">
        <v>202137</v>
      </c>
      <c r="S3330" s="155">
        <v>202137</v>
      </c>
      <c r="T3330" s="155">
        <v>202137</v>
      </c>
      <c r="U3330" s="155">
        <v>202137</v>
      </c>
      <c r="V3330" s="155">
        <v>202137</v>
      </c>
      <c r="W3330" s="155">
        <v>202137</v>
      </c>
      <c r="X3330" s="155">
        <v>202137</v>
      </c>
      <c r="Y3330" s="155">
        <v>202137</v>
      </c>
      <c r="Z3330" s="155">
        <v>202137</v>
      </c>
      <c r="AA3330" s="155">
        <v>202137</v>
      </c>
      <c r="AC3330" s="180" t="str">
        <f t="shared" si="171"/>
        <v>852005-</v>
      </c>
      <c r="AD3330" s="181" t="str">
        <f>IF(B3330="NET","",IF(B3330="","",IFERROR(VLOOKUP(AC3330,EAN!$A:$B,2,FALSE),"MANGLER - MÅ OPPDATERE EAN-FANEN")))</f>
        <v/>
      </c>
      <c r="AE3330" s="180">
        <f t="shared" si="169"/>
        <v>202137</v>
      </c>
      <c r="AF3330" s="180">
        <f t="shared" si="170"/>
        <v>202137</v>
      </c>
    </row>
    <row r="3331" spans="1:32" x14ac:dyDescent="0.2">
      <c r="A3331">
        <v>852005</v>
      </c>
      <c r="B3331" t="s">
        <v>348</v>
      </c>
      <c r="C3331" t="s">
        <v>4226</v>
      </c>
      <c r="D3331" t="s">
        <v>2680</v>
      </c>
      <c r="E3331" t="s">
        <v>2681</v>
      </c>
      <c r="F3331" t="s">
        <v>84</v>
      </c>
      <c r="G3331" t="s">
        <v>128</v>
      </c>
      <c r="H3331">
        <v>24</v>
      </c>
      <c r="I3331">
        <v>24</v>
      </c>
      <c r="J3331">
        <v>24</v>
      </c>
      <c r="K3331">
        <v>24</v>
      </c>
      <c r="L3331">
        <v>24</v>
      </c>
      <c r="M3331">
        <v>24</v>
      </c>
      <c r="N3331">
        <v>24</v>
      </c>
      <c r="O3331">
        <v>24</v>
      </c>
      <c r="P3331">
        <v>24</v>
      </c>
      <c r="Q3331">
        <v>24</v>
      </c>
      <c r="R3331">
        <v>24</v>
      </c>
      <c r="S3331">
        <v>24</v>
      </c>
      <c r="T3331">
        <v>24</v>
      </c>
      <c r="U3331">
        <v>24</v>
      </c>
      <c r="V3331">
        <v>24</v>
      </c>
      <c r="W3331">
        <v>24</v>
      </c>
      <c r="X3331">
        <v>24</v>
      </c>
      <c r="Y3331">
        <v>24</v>
      </c>
      <c r="Z3331">
        <v>24</v>
      </c>
      <c r="AA3331">
        <v>24</v>
      </c>
      <c r="AC3331" s="180" t="str">
        <f t="shared" si="171"/>
        <v>852005-180101-OS</v>
      </c>
      <c r="AD3331" s="181">
        <f>IF(B3331="NET","",IF(B3331="","",IFERROR(VLOOKUP(AC3331,EAN!$A:$B,2,FALSE),"MANGLER - MÅ OPPDATERE EAN-FANEN")))</f>
        <v>7048652615671</v>
      </c>
      <c r="AE3331" s="180">
        <f t="shared" si="169"/>
        <v>24</v>
      </c>
      <c r="AF3331" s="180">
        <f t="shared" si="170"/>
        <v>24</v>
      </c>
    </row>
    <row r="3332" spans="1:32" x14ac:dyDescent="0.2">
      <c r="A3332">
        <v>852005</v>
      </c>
      <c r="B3332" t="s">
        <v>348</v>
      </c>
      <c r="C3332" t="s">
        <v>4226</v>
      </c>
      <c r="D3332" t="s">
        <v>2682</v>
      </c>
      <c r="E3332" t="s">
        <v>2683</v>
      </c>
      <c r="F3332" t="s">
        <v>84</v>
      </c>
      <c r="G3332" t="s">
        <v>128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C3332" s="180" t="str">
        <f t="shared" si="171"/>
        <v>852005-181003-OS</v>
      </c>
      <c r="AD3332" s="181">
        <f>IF(B3332="NET","",IF(B3332="","",IFERROR(VLOOKUP(AC3332,EAN!$A:$B,2,FALSE),"MANGLER - MÅ OPPDATERE EAN-FANEN")))</f>
        <v>7048652709929</v>
      </c>
      <c r="AE3332" s="180">
        <f t="shared" si="169"/>
        <v>0</v>
      </c>
      <c r="AF3332" s="180">
        <f t="shared" si="170"/>
        <v>0</v>
      </c>
    </row>
    <row r="3333" spans="1:32" x14ac:dyDescent="0.2">
      <c r="A3333" s="155">
        <v>852006</v>
      </c>
      <c r="B3333" t="s">
        <v>292</v>
      </c>
      <c r="H3333" s="155">
        <v>202137</v>
      </c>
      <c r="I3333" s="155">
        <v>202137</v>
      </c>
      <c r="J3333" s="155">
        <v>202137</v>
      </c>
      <c r="K3333" s="155">
        <v>202137</v>
      </c>
      <c r="L3333" s="155">
        <v>202137</v>
      </c>
      <c r="M3333" s="155">
        <v>202137</v>
      </c>
      <c r="N3333" s="155">
        <v>202137</v>
      </c>
      <c r="O3333" s="155">
        <v>202137</v>
      </c>
      <c r="P3333" s="155">
        <v>202137</v>
      </c>
      <c r="Q3333" s="155">
        <v>202137</v>
      </c>
      <c r="R3333" s="155">
        <v>202137</v>
      </c>
      <c r="S3333" s="155">
        <v>202137</v>
      </c>
      <c r="T3333" s="155">
        <v>202137</v>
      </c>
      <c r="U3333" s="155">
        <v>202137</v>
      </c>
      <c r="V3333" s="155">
        <v>202137</v>
      </c>
      <c r="W3333" s="155">
        <v>202137</v>
      </c>
      <c r="X3333" s="155">
        <v>202137</v>
      </c>
      <c r="Y3333" s="155">
        <v>202137</v>
      </c>
      <c r="Z3333" s="155">
        <v>202137</v>
      </c>
      <c r="AA3333" s="155">
        <v>202137</v>
      </c>
      <c r="AC3333" s="180" t="str">
        <f t="shared" si="171"/>
        <v>852006-</v>
      </c>
      <c r="AD3333" s="181" t="str">
        <f>IF(B3333="NET","",IF(B3333="","",IFERROR(VLOOKUP(AC3333,EAN!$A:$B,2,FALSE),"MANGLER - MÅ OPPDATERE EAN-FANEN")))</f>
        <v/>
      </c>
      <c r="AE3333" s="180">
        <f t="shared" si="169"/>
        <v>202137</v>
      </c>
      <c r="AF3333" s="180">
        <f t="shared" si="170"/>
        <v>202137</v>
      </c>
    </row>
    <row r="3334" spans="1:32" x14ac:dyDescent="0.2">
      <c r="A3334">
        <v>852006</v>
      </c>
      <c r="B3334" t="s">
        <v>349</v>
      </c>
      <c r="C3334" t="s">
        <v>4226</v>
      </c>
      <c r="D3334" t="s">
        <v>2684</v>
      </c>
      <c r="E3334" t="s">
        <v>2685</v>
      </c>
      <c r="F3334" t="s">
        <v>84</v>
      </c>
      <c r="G3334" t="s">
        <v>128</v>
      </c>
      <c r="H3334">
        <v>156</v>
      </c>
      <c r="I3334">
        <v>156</v>
      </c>
      <c r="J3334">
        <v>156</v>
      </c>
      <c r="K3334">
        <v>156</v>
      </c>
      <c r="L3334">
        <v>156</v>
      </c>
      <c r="M3334">
        <v>156</v>
      </c>
      <c r="N3334">
        <v>156</v>
      </c>
      <c r="O3334">
        <v>156</v>
      </c>
      <c r="P3334">
        <v>156</v>
      </c>
      <c r="Q3334">
        <v>156</v>
      </c>
      <c r="R3334">
        <v>156</v>
      </c>
      <c r="S3334">
        <v>156</v>
      </c>
      <c r="T3334">
        <v>156</v>
      </c>
      <c r="U3334">
        <v>156</v>
      </c>
      <c r="V3334">
        <v>156</v>
      </c>
      <c r="W3334">
        <v>156</v>
      </c>
      <c r="X3334">
        <v>156</v>
      </c>
      <c r="Y3334">
        <v>156</v>
      </c>
      <c r="Z3334">
        <v>156</v>
      </c>
      <c r="AA3334">
        <v>156</v>
      </c>
      <c r="AC3334" s="180" t="str">
        <f t="shared" si="171"/>
        <v>852006-500101-OS</v>
      </c>
      <c r="AD3334" s="181">
        <f>IF(B3334="NET","",IF(B3334="","",IFERROR(VLOOKUP(AC3334,EAN!$A:$B,2,FALSE),"MANGLER - MÅ OPPDATERE EAN-FANEN")))</f>
        <v>7048652615046</v>
      </c>
      <c r="AE3334" s="180">
        <f t="shared" ref="AE3334:AE3397" si="172">H3334</f>
        <v>156</v>
      </c>
      <c r="AF3334" s="180">
        <f t="shared" ref="AF3334:AF3397" si="173">AA3334</f>
        <v>156</v>
      </c>
    </row>
    <row r="3335" spans="1:32" x14ac:dyDescent="0.2">
      <c r="A3335">
        <v>852006</v>
      </c>
      <c r="B3335" t="s">
        <v>349</v>
      </c>
      <c r="C3335" t="s">
        <v>4226</v>
      </c>
      <c r="D3335" t="s">
        <v>2170</v>
      </c>
      <c r="E3335" t="s">
        <v>2171</v>
      </c>
      <c r="F3335" t="s">
        <v>84</v>
      </c>
      <c r="G3335" t="s">
        <v>128</v>
      </c>
      <c r="H3335">
        <v>111</v>
      </c>
      <c r="I3335">
        <v>111</v>
      </c>
      <c r="J3335">
        <v>111</v>
      </c>
      <c r="K3335">
        <v>111</v>
      </c>
      <c r="L3335">
        <v>111</v>
      </c>
      <c r="M3335">
        <v>111</v>
      </c>
      <c r="N3335">
        <v>111</v>
      </c>
      <c r="O3335">
        <v>111</v>
      </c>
      <c r="P3335">
        <v>111</v>
      </c>
      <c r="Q3335">
        <v>111</v>
      </c>
      <c r="R3335">
        <v>111</v>
      </c>
      <c r="S3335">
        <v>111</v>
      </c>
      <c r="T3335">
        <v>111</v>
      </c>
      <c r="U3335">
        <v>111</v>
      </c>
      <c r="V3335">
        <v>111</v>
      </c>
      <c r="W3335">
        <v>111</v>
      </c>
      <c r="X3335">
        <v>111</v>
      </c>
      <c r="Y3335">
        <v>111</v>
      </c>
      <c r="Z3335">
        <v>111</v>
      </c>
      <c r="AA3335">
        <v>111</v>
      </c>
      <c r="AC3335" s="180" t="str">
        <f t="shared" si="171"/>
        <v>852006-511003-OS</v>
      </c>
      <c r="AD3335" s="181">
        <f>IF(B3335="NET","",IF(B3335="","",IFERROR(VLOOKUP(AC3335,EAN!$A:$B,2,FALSE),"MANGLER - MÅ OPPDATERE EAN-FANEN")))</f>
        <v>7048652615053</v>
      </c>
      <c r="AE3335" s="180">
        <f t="shared" si="172"/>
        <v>111</v>
      </c>
      <c r="AF3335" s="180">
        <f t="shared" si="173"/>
        <v>111</v>
      </c>
    </row>
    <row r="3336" spans="1:32" x14ac:dyDescent="0.2">
      <c r="A3336">
        <v>852006</v>
      </c>
      <c r="B3336" t="s">
        <v>349</v>
      </c>
      <c r="C3336" t="s">
        <v>4226</v>
      </c>
      <c r="D3336" t="s">
        <v>2692</v>
      </c>
      <c r="E3336" t="s">
        <v>2693</v>
      </c>
      <c r="F3336" t="s">
        <v>84</v>
      </c>
      <c r="G3336" t="s">
        <v>128</v>
      </c>
      <c r="H3336">
        <v>73</v>
      </c>
      <c r="I3336">
        <v>73</v>
      </c>
      <c r="J3336">
        <v>73</v>
      </c>
      <c r="K3336">
        <v>73</v>
      </c>
      <c r="L3336">
        <v>73</v>
      </c>
      <c r="M3336">
        <v>73</v>
      </c>
      <c r="N3336">
        <v>73</v>
      </c>
      <c r="O3336">
        <v>73</v>
      </c>
      <c r="P3336">
        <v>73</v>
      </c>
      <c r="Q3336">
        <v>73</v>
      </c>
      <c r="R3336">
        <v>73</v>
      </c>
      <c r="S3336">
        <v>73</v>
      </c>
      <c r="T3336">
        <v>73</v>
      </c>
      <c r="U3336">
        <v>73</v>
      </c>
      <c r="V3336">
        <v>73</v>
      </c>
      <c r="W3336">
        <v>73</v>
      </c>
      <c r="X3336">
        <v>73</v>
      </c>
      <c r="Y3336">
        <v>73</v>
      </c>
      <c r="Z3336">
        <v>73</v>
      </c>
      <c r="AA3336">
        <v>73</v>
      </c>
      <c r="AC3336" s="180" t="str">
        <f t="shared" si="171"/>
        <v>852006-520101-OS</v>
      </c>
      <c r="AD3336" s="181">
        <f>IF(B3336="NET","",IF(B3336="","",IFERROR(VLOOKUP(AC3336,EAN!$A:$B,2,FALSE),"MANGLER - MÅ OPPDATERE EAN-FANEN")))</f>
        <v>7048652615060</v>
      </c>
      <c r="AE3336" s="180">
        <f t="shared" si="172"/>
        <v>73</v>
      </c>
      <c r="AF3336" s="180">
        <f t="shared" si="173"/>
        <v>73</v>
      </c>
    </row>
    <row r="3337" spans="1:32" x14ac:dyDescent="0.2">
      <c r="A3337" s="155">
        <v>852007</v>
      </c>
      <c r="B3337" t="s">
        <v>292</v>
      </c>
      <c r="H3337" s="155">
        <v>202137</v>
      </c>
      <c r="I3337" s="155">
        <v>202137</v>
      </c>
      <c r="J3337" s="155">
        <v>202137</v>
      </c>
      <c r="K3337" s="155">
        <v>202137</v>
      </c>
      <c r="L3337" s="155">
        <v>202137</v>
      </c>
      <c r="M3337" s="155">
        <v>202137</v>
      </c>
      <c r="N3337" s="155">
        <v>202137</v>
      </c>
      <c r="O3337" s="155">
        <v>202137</v>
      </c>
      <c r="P3337" s="155">
        <v>202137</v>
      </c>
      <c r="Q3337" s="155">
        <v>202137</v>
      </c>
      <c r="R3337" s="155">
        <v>202137</v>
      </c>
      <c r="S3337" s="155">
        <v>202137</v>
      </c>
      <c r="T3337" s="155">
        <v>202137</v>
      </c>
      <c r="U3337" s="155">
        <v>202137</v>
      </c>
      <c r="V3337" s="155">
        <v>202137</v>
      </c>
      <c r="W3337" s="155">
        <v>202137</v>
      </c>
      <c r="X3337" s="155">
        <v>202137</v>
      </c>
      <c r="Y3337" s="155">
        <v>202137</v>
      </c>
      <c r="Z3337" s="155">
        <v>202137</v>
      </c>
      <c r="AA3337" s="155">
        <v>202137</v>
      </c>
      <c r="AC3337" s="180" t="str">
        <f t="shared" si="171"/>
        <v>852007-</v>
      </c>
      <c r="AD3337" s="181" t="str">
        <f>IF(B3337="NET","",IF(B3337="","",IFERROR(VLOOKUP(AC3337,EAN!$A:$B,2,FALSE),"MANGLER - MÅ OPPDATERE EAN-FANEN")))</f>
        <v/>
      </c>
      <c r="AE3337" s="180">
        <f t="shared" si="172"/>
        <v>202137</v>
      </c>
      <c r="AF3337" s="180">
        <f t="shared" si="173"/>
        <v>202137</v>
      </c>
    </row>
    <row r="3338" spans="1:32" x14ac:dyDescent="0.2">
      <c r="A3338">
        <v>852007</v>
      </c>
      <c r="B3338" t="s">
        <v>350</v>
      </c>
      <c r="C3338" t="s">
        <v>4226</v>
      </c>
      <c r="D3338" t="s">
        <v>2712</v>
      </c>
      <c r="E3338" t="s">
        <v>2713</v>
      </c>
      <c r="F3338" t="s">
        <v>84</v>
      </c>
      <c r="G3338" t="s">
        <v>401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C3338" s="180" t="str">
        <f t="shared" si="171"/>
        <v>852007-040101-OS</v>
      </c>
      <c r="AD3338" s="181">
        <f>IF(B3338="NET","",IF(B3338="","",IFERROR(VLOOKUP(AC3338,EAN!$A:$B,2,FALSE),"MANGLER - MÅ OPPDATERE EAN-FANEN")))</f>
        <v>7048652614933</v>
      </c>
      <c r="AE3338" s="180">
        <f t="shared" si="172"/>
        <v>0</v>
      </c>
      <c r="AF3338" s="180">
        <f t="shared" si="173"/>
        <v>0</v>
      </c>
    </row>
    <row r="3339" spans="1:32" x14ac:dyDescent="0.2">
      <c r="A3339">
        <v>852007</v>
      </c>
      <c r="B3339" t="s">
        <v>350</v>
      </c>
      <c r="C3339" t="s">
        <v>4226</v>
      </c>
      <c r="D3339" t="s">
        <v>428</v>
      </c>
      <c r="E3339" t="s">
        <v>429</v>
      </c>
      <c r="F3339" t="s">
        <v>84</v>
      </c>
      <c r="G3339" t="s">
        <v>128</v>
      </c>
      <c r="H3339">
        <v>31</v>
      </c>
      <c r="I3339">
        <v>31</v>
      </c>
      <c r="J3339">
        <v>31</v>
      </c>
      <c r="K3339">
        <v>31</v>
      </c>
      <c r="L3339">
        <v>31</v>
      </c>
      <c r="M3339">
        <v>31</v>
      </c>
      <c r="N3339">
        <v>31</v>
      </c>
      <c r="O3339">
        <v>31</v>
      </c>
      <c r="P3339">
        <v>31</v>
      </c>
      <c r="Q3339">
        <v>31</v>
      </c>
      <c r="R3339">
        <v>31</v>
      </c>
      <c r="S3339">
        <v>31</v>
      </c>
      <c r="T3339">
        <v>31</v>
      </c>
      <c r="U3339">
        <v>31</v>
      </c>
      <c r="V3339">
        <v>31</v>
      </c>
      <c r="W3339">
        <v>31</v>
      </c>
      <c r="X3339">
        <v>31</v>
      </c>
      <c r="Y3339">
        <v>31</v>
      </c>
      <c r="Z3339">
        <v>31</v>
      </c>
      <c r="AA3339">
        <v>31</v>
      </c>
      <c r="AC3339" s="180" t="str">
        <f t="shared" si="171"/>
        <v>852007-060101-OS</v>
      </c>
      <c r="AD3339" s="181">
        <f>IF(B3339="NET","",IF(B3339="","",IFERROR(VLOOKUP(AC3339,EAN!$A:$B,2,FALSE),"MANGLER - MÅ OPPDATERE EAN-FANEN")))</f>
        <v>7048652614940</v>
      </c>
      <c r="AE3339" s="180">
        <f t="shared" si="172"/>
        <v>31</v>
      </c>
      <c r="AF3339" s="180">
        <f t="shared" si="173"/>
        <v>31</v>
      </c>
    </row>
    <row r="3340" spans="1:32" x14ac:dyDescent="0.2">
      <c r="A3340">
        <v>852007</v>
      </c>
      <c r="B3340" t="s">
        <v>350</v>
      </c>
      <c r="C3340" t="s">
        <v>4226</v>
      </c>
      <c r="D3340" t="s">
        <v>2167</v>
      </c>
      <c r="E3340" t="s">
        <v>2168</v>
      </c>
      <c r="F3340" t="s">
        <v>84</v>
      </c>
      <c r="G3340" t="s">
        <v>128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C3340" s="180" t="str">
        <f t="shared" si="171"/>
        <v>852007-066228-OS</v>
      </c>
      <c r="AD3340" s="181">
        <f>IF(B3340="NET","",IF(B3340="","",IFERROR(VLOOKUP(AC3340,EAN!$A:$B,2,FALSE),"MANGLER - MÅ OPPDATERE EAN-FANEN")))</f>
        <v>7048652709943</v>
      </c>
      <c r="AE3340" s="180">
        <f t="shared" si="172"/>
        <v>0</v>
      </c>
      <c r="AF3340" s="180">
        <f t="shared" si="173"/>
        <v>0</v>
      </c>
    </row>
    <row r="3341" spans="1:32" x14ac:dyDescent="0.2">
      <c r="A3341">
        <v>852007</v>
      </c>
      <c r="B3341" t="s">
        <v>350</v>
      </c>
      <c r="C3341" t="s">
        <v>4226</v>
      </c>
      <c r="D3341" t="s">
        <v>2714</v>
      </c>
      <c r="E3341" t="s">
        <v>2715</v>
      </c>
      <c r="F3341" t="s">
        <v>84</v>
      </c>
      <c r="G3341" t="s">
        <v>401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C3341" s="180" t="str">
        <f t="shared" si="171"/>
        <v>852007-067223-OS</v>
      </c>
      <c r="AD3341" s="181">
        <f>IF(B3341="NET","",IF(B3341="","",IFERROR(VLOOKUP(AC3341,EAN!$A:$B,2,FALSE),"MANGLER - MÅ OPPDATERE EAN-FANEN")))</f>
        <v>7048652614957</v>
      </c>
      <c r="AE3341" s="180">
        <f t="shared" si="172"/>
        <v>0</v>
      </c>
      <c r="AF3341" s="180">
        <f t="shared" si="173"/>
        <v>0</v>
      </c>
    </row>
    <row r="3342" spans="1:32" x14ac:dyDescent="0.2">
      <c r="A3342">
        <v>852007</v>
      </c>
      <c r="B3342" t="s">
        <v>350</v>
      </c>
      <c r="C3342" t="s">
        <v>4226</v>
      </c>
      <c r="D3342" t="s">
        <v>2666</v>
      </c>
      <c r="E3342" t="s">
        <v>2667</v>
      </c>
      <c r="F3342" t="s">
        <v>84</v>
      </c>
      <c r="G3342" t="s">
        <v>128</v>
      </c>
      <c r="H3342">
        <v>2</v>
      </c>
      <c r="I3342">
        <v>2</v>
      </c>
      <c r="J3342">
        <v>2</v>
      </c>
      <c r="K3342">
        <v>2</v>
      </c>
      <c r="L3342">
        <v>2</v>
      </c>
      <c r="M3342">
        <v>2</v>
      </c>
      <c r="N3342">
        <v>2</v>
      </c>
      <c r="O3342">
        <v>2</v>
      </c>
      <c r="P3342">
        <v>2</v>
      </c>
      <c r="Q3342">
        <v>2</v>
      </c>
      <c r="R3342">
        <v>2</v>
      </c>
      <c r="S3342">
        <v>2</v>
      </c>
      <c r="T3342">
        <v>2</v>
      </c>
      <c r="U3342">
        <v>2</v>
      </c>
      <c r="V3342">
        <v>2</v>
      </c>
      <c r="W3342">
        <v>2</v>
      </c>
      <c r="X3342">
        <v>2</v>
      </c>
      <c r="Y3342">
        <v>2</v>
      </c>
      <c r="Z3342">
        <v>2</v>
      </c>
      <c r="AA3342">
        <v>2</v>
      </c>
      <c r="AC3342" s="180" t="str">
        <f t="shared" si="171"/>
        <v>852007-070101-OS</v>
      </c>
      <c r="AD3342" s="181">
        <f>IF(B3342="NET","",IF(B3342="","",IFERROR(VLOOKUP(AC3342,EAN!$A:$B,2,FALSE),"MANGLER - MÅ OPPDATERE EAN-FANEN")))</f>
        <v>7048652614964</v>
      </c>
      <c r="AE3342" s="180">
        <f t="shared" si="172"/>
        <v>2</v>
      </c>
      <c r="AF3342" s="180">
        <f t="shared" si="173"/>
        <v>2</v>
      </c>
    </row>
    <row r="3343" spans="1:32" x14ac:dyDescent="0.2">
      <c r="A3343">
        <v>852007</v>
      </c>
      <c r="B3343" t="s">
        <v>350</v>
      </c>
      <c r="C3343" t="s">
        <v>4226</v>
      </c>
      <c r="D3343" t="s">
        <v>2668</v>
      </c>
      <c r="E3343" t="s">
        <v>2669</v>
      </c>
      <c r="F3343" t="s">
        <v>84</v>
      </c>
      <c r="G3343" t="s">
        <v>128</v>
      </c>
      <c r="H3343">
        <v>49</v>
      </c>
      <c r="I3343">
        <v>49</v>
      </c>
      <c r="J3343">
        <v>49</v>
      </c>
      <c r="K3343">
        <v>49</v>
      </c>
      <c r="L3343">
        <v>49</v>
      </c>
      <c r="M3343">
        <v>49</v>
      </c>
      <c r="N3343">
        <v>49</v>
      </c>
      <c r="O3343">
        <v>49</v>
      </c>
      <c r="P3343">
        <v>49</v>
      </c>
      <c r="Q3343">
        <v>49</v>
      </c>
      <c r="R3343">
        <v>49</v>
      </c>
      <c r="S3343">
        <v>49</v>
      </c>
      <c r="T3343">
        <v>49</v>
      </c>
      <c r="U3343">
        <v>49</v>
      </c>
      <c r="V3343">
        <v>49</v>
      </c>
      <c r="W3343">
        <v>49</v>
      </c>
      <c r="X3343">
        <v>49</v>
      </c>
      <c r="Y3343">
        <v>49</v>
      </c>
      <c r="Z3343">
        <v>49</v>
      </c>
      <c r="AA3343">
        <v>49</v>
      </c>
      <c r="AC3343" s="180" t="str">
        <f t="shared" si="171"/>
        <v>852007-150101-OS</v>
      </c>
      <c r="AD3343" s="181">
        <f>IF(B3343="NET","",IF(B3343="","",IFERROR(VLOOKUP(AC3343,EAN!$A:$B,2,FALSE),"MANGLER - MÅ OPPDATERE EAN-FANEN")))</f>
        <v>7048652614971</v>
      </c>
      <c r="AE3343" s="180">
        <f t="shared" si="172"/>
        <v>49</v>
      </c>
      <c r="AF3343" s="180">
        <f t="shared" si="173"/>
        <v>49</v>
      </c>
    </row>
    <row r="3344" spans="1:32" x14ac:dyDescent="0.2">
      <c r="A3344">
        <v>852007</v>
      </c>
      <c r="B3344" t="s">
        <v>350</v>
      </c>
      <c r="C3344" t="s">
        <v>4226</v>
      </c>
      <c r="D3344" t="s">
        <v>2704</v>
      </c>
      <c r="E3344" t="s">
        <v>2705</v>
      </c>
      <c r="F3344" t="s">
        <v>84</v>
      </c>
      <c r="G3344" t="s">
        <v>128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C3344" s="180" t="str">
        <f t="shared" si="171"/>
        <v>852007-160101-OS</v>
      </c>
      <c r="AD3344" s="181">
        <f>IF(B3344="NET","",IF(B3344="","",IFERROR(VLOOKUP(AC3344,EAN!$A:$B,2,FALSE),"MANGLER - MÅ OPPDATERE EAN-FANEN")))</f>
        <v>7048652715296</v>
      </c>
      <c r="AE3344" s="180">
        <f t="shared" si="172"/>
        <v>0</v>
      </c>
      <c r="AF3344" s="180">
        <f t="shared" si="173"/>
        <v>0</v>
      </c>
    </row>
    <row r="3345" spans="1:32" x14ac:dyDescent="0.2">
      <c r="A3345">
        <v>852007</v>
      </c>
      <c r="B3345" t="s">
        <v>350</v>
      </c>
      <c r="C3345" t="s">
        <v>4226</v>
      </c>
      <c r="D3345" t="s">
        <v>2706</v>
      </c>
      <c r="E3345" t="s">
        <v>2707</v>
      </c>
      <c r="F3345" t="s">
        <v>84</v>
      </c>
      <c r="G3345" t="s">
        <v>401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C3345" s="180" t="str">
        <f t="shared" si="171"/>
        <v>852007-161003-OS</v>
      </c>
      <c r="AD3345" s="181">
        <f>IF(B3345="NET","",IF(B3345="","",IFERROR(VLOOKUP(AC3345,EAN!$A:$B,2,FALSE),"MANGLER - MÅ OPPDATERE EAN-FANEN")))</f>
        <v>7048652614995</v>
      </c>
      <c r="AE3345" s="180">
        <f t="shared" si="172"/>
        <v>0</v>
      </c>
      <c r="AF3345" s="180">
        <f t="shared" si="173"/>
        <v>0</v>
      </c>
    </row>
    <row r="3346" spans="1:32" x14ac:dyDescent="0.2">
      <c r="A3346">
        <v>852007</v>
      </c>
      <c r="B3346" t="s">
        <v>350</v>
      </c>
      <c r="C3346" t="s">
        <v>4226</v>
      </c>
      <c r="D3346" t="s">
        <v>2716</v>
      </c>
      <c r="E3346" t="s">
        <v>2717</v>
      </c>
      <c r="F3346" t="s">
        <v>84</v>
      </c>
      <c r="G3346" t="s">
        <v>401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C3346" s="180" t="str">
        <f t="shared" si="171"/>
        <v>852007-162022-OS</v>
      </c>
      <c r="AD3346" s="181">
        <f>IF(B3346="NET","",IF(B3346="","",IFERROR(VLOOKUP(AC3346,EAN!$A:$B,2,FALSE),"MANGLER - MÅ OPPDATERE EAN-FANEN")))</f>
        <v>7048652615008</v>
      </c>
      <c r="AE3346" s="180">
        <f t="shared" si="172"/>
        <v>0</v>
      </c>
      <c r="AF3346" s="180">
        <f t="shared" si="173"/>
        <v>0</v>
      </c>
    </row>
    <row r="3347" spans="1:32" x14ac:dyDescent="0.2">
      <c r="A3347">
        <v>852007</v>
      </c>
      <c r="B3347" t="s">
        <v>350</v>
      </c>
      <c r="C3347" t="s">
        <v>4226</v>
      </c>
      <c r="D3347" t="s">
        <v>2718</v>
      </c>
      <c r="E3347" t="s">
        <v>2719</v>
      </c>
      <c r="F3347" t="s">
        <v>84</v>
      </c>
      <c r="G3347" t="s">
        <v>401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C3347" s="180" t="str">
        <f t="shared" si="171"/>
        <v>852007-200101-OS</v>
      </c>
      <c r="AD3347" s="181">
        <f>IF(B3347="NET","",IF(B3347="","",IFERROR(VLOOKUP(AC3347,EAN!$A:$B,2,FALSE),"MANGLER - MÅ OPPDATERE EAN-FANEN")))</f>
        <v>7048652709950</v>
      </c>
      <c r="AE3347" s="180">
        <f t="shared" si="172"/>
        <v>0</v>
      </c>
      <c r="AF3347" s="180">
        <f t="shared" si="173"/>
        <v>0</v>
      </c>
    </row>
    <row r="3348" spans="1:32" x14ac:dyDescent="0.2">
      <c r="A3348">
        <v>852007</v>
      </c>
      <c r="B3348" t="s">
        <v>350</v>
      </c>
      <c r="C3348" t="s">
        <v>4226</v>
      </c>
      <c r="D3348" t="s">
        <v>2676</v>
      </c>
      <c r="E3348" t="s">
        <v>2677</v>
      </c>
      <c r="F3348" t="s">
        <v>84</v>
      </c>
      <c r="G3348" t="s">
        <v>128</v>
      </c>
      <c r="H3348">
        <v>59</v>
      </c>
      <c r="I3348">
        <v>59</v>
      </c>
      <c r="J3348">
        <v>59</v>
      </c>
      <c r="K3348">
        <v>59</v>
      </c>
      <c r="L3348">
        <v>59</v>
      </c>
      <c r="M3348">
        <v>59</v>
      </c>
      <c r="N3348">
        <v>59</v>
      </c>
      <c r="O3348">
        <v>59</v>
      </c>
      <c r="P3348">
        <v>59</v>
      </c>
      <c r="Q3348">
        <v>59</v>
      </c>
      <c r="R3348">
        <v>59</v>
      </c>
      <c r="S3348">
        <v>59</v>
      </c>
      <c r="T3348">
        <v>59</v>
      </c>
      <c r="U3348">
        <v>59</v>
      </c>
      <c r="V3348">
        <v>59</v>
      </c>
      <c r="W3348">
        <v>59</v>
      </c>
      <c r="X3348">
        <v>59</v>
      </c>
      <c r="Y3348">
        <v>59</v>
      </c>
      <c r="Z3348">
        <v>59</v>
      </c>
      <c r="AA3348">
        <v>59</v>
      </c>
      <c r="AC3348" s="180" t="str">
        <f t="shared" si="171"/>
        <v>852007-200102-OS</v>
      </c>
      <c r="AD3348" s="181">
        <f>IF(B3348="NET","",IF(B3348="","",IFERROR(VLOOKUP(AC3348,EAN!$A:$B,2,FALSE),"MANGLER - MÅ OPPDATERE EAN-FANEN")))</f>
        <v>7048652615015</v>
      </c>
      <c r="AE3348" s="180">
        <f t="shared" si="172"/>
        <v>59</v>
      </c>
      <c r="AF3348" s="180">
        <f t="shared" si="173"/>
        <v>59</v>
      </c>
    </row>
    <row r="3349" spans="1:32" x14ac:dyDescent="0.2">
      <c r="A3349">
        <v>852007</v>
      </c>
      <c r="B3349" t="s">
        <v>350</v>
      </c>
      <c r="C3349" t="s">
        <v>4226</v>
      </c>
      <c r="D3349" t="s">
        <v>2720</v>
      </c>
      <c r="E3349" t="s">
        <v>2721</v>
      </c>
      <c r="F3349" t="s">
        <v>84</v>
      </c>
      <c r="G3349" t="s">
        <v>401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C3349" s="180" t="str">
        <f t="shared" si="171"/>
        <v>852007-204021-OS</v>
      </c>
      <c r="AD3349" s="181">
        <f>IF(B3349="NET","",IF(B3349="","",IFERROR(VLOOKUP(AC3349,EAN!$A:$B,2,FALSE),"MANGLER - MÅ OPPDATERE EAN-FANEN")))</f>
        <v>7048652626370</v>
      </c>
      <c r="AE3349" s="180">
        <f t="shared" si="172"/>
        <v>0</v>
      </c>
      <c r="AF3349" s="180">
        <f t="shared" si="173"/>
        <v>0</v>
      </c>
    </row>
    <row r="3350" spans="1:32" x14ac:dyDescent="0.2">
      <c r="A3350" s="155">
        <v>852008</v>
      </c>
      <c r="B3350" t="s">
        <v>292</v>
      </c>
      <c r="H3350" s="155">
        <v>202137</v>
      </c>
      <c r="I3350" s="155">
        <v>202137</v>
      </c>
      <c r="J3350" s="155">
        <v>202137</v>
      </c>
      <c r="K3350" s="155">
        <v>202137</v>
      </c>
      <c r="L3350" s="155">
        <v>202137</v>
      </c>
      <c r="M3350" s="155">
        <v>202137</v>
      </c>
      <c r="N3350" s="155">
        <v>202137</v>
      </c>
      <c r="O3350" s="155">
        <v>202137</v>
      </c>
      <c r="P3350" s="155">
        <v>202137</v>
      </c>
      <c r="Q3350" s="155">
        <v>202137</v>
      </c>
      <c r="R3350" s="155">
        <v>202137</v>
      </c>
      <c r="S3350" s="155">
        <v>202137</v>
      </c>
      <c r="T3350" s="155">
        <v>202137</v>
      </c>
      <c r="U3350" s="155">
        <v>202137</v>
      </c>
      <c r="V3350" s="155">
        <v>202137</v>
      </c>
      <c r="W3350" s="155">
        <v>202137</v>
      </c>
      <c r="X3350" s="155">
        <v>202137</v>
      </c>
      <c r="Y3350" s="155">
        <v>202137</v>
      </c>
      <c r="Z3350" s="155">
        <v>202137</v>
      </c>
      <c r="AA3350" s="155">
        <v>202137</v>
      </c>
      <c r="AC3350" s="180" t="str">
        <f t="shared" si="171"/>
        <v>852008-</v>
      </c>
      <c r="AD3350" s="181" t="str">
        <f>IF(B3350="NET","",IF(B3350="","",IFERROR(VLOOKUP(AC3350,EAN!$A:$B,2,FALSE),"MANGLER - MÅ OPPDATERE EAN-FANEN")))</f>
        <v/>
      </c>
      <c r="AE3350" s="180">
        <f t="shared" si="172"/>
        <v>202137</v>
      </c>
      <c r="AF3350" s="180">
        <f t="shared" si="173"/>
        <v>202137</v>
      </c>
    </row>
    <row r="3351" spans="1:32" x14ac:dyDescent="0.2">
      <c r="A3351">
        <v>852008</v>
      </c>
      <c r="B3351" t="s">
        <v>351</v>
      </c>
      <c r="C3351" t="s">
        <v>4226</v>
      </c>
      <c r="D3351" t="s">
        <v>2680</v>
      </c>
      <c r="E3351" t="s">
        <v>2681</v>
      </c>
      <c r="F3351" t="s">
        <v>84</v>
      </c>
      <c r="G3351" t="s">
        <v>128</v>
      </c>
      <c r="H3351">
        <v>20</v>
      </c>
      <c r="I3351">
        <v>20</v>
      </c>
      <c r="J3351">
        <v>20</v>
      </c>
      <c r="K3351">
        <v>20</v>
      </c>
      <c r="L3351">
        <v>20</v>
      </c>
      <c r="M3351">
        <v>20</v>
      </c>
      <c r="N3351">
        <v>20</v>
      </c>
      <c r="O3351">
        <v>20</v>
      </c>
      <c r="P3351">
        <v>20</v>
      </c>
      <c r="Q3351">
        <v>20</v>
      </c>
      <c r="R3351">
        <v>20</v>
      </c>
      <c r="S3351">
        <v>20</v>
      </c>
      <c r="T3351">
        <v>20</v>
      </c>
      <c r="U3351">
        <v>20</v>
      </c>
      <c r="V3351">
        <v>20</v>
      </c>
      <c r="W3351">
        <v>20</v>
      </c>
      <c r="X3351">
        <v>20</v>
      </c>
      <c r="Y3351">
        <v>20</v>
      </c>
      <c r="Z3351">
        <v>20</v>
      </c>
      <c r="AA3351">
        <v>20</v>
      </c>
      <c r="AC3351" s="180" t="str">
        <f t="shared" si="171"/>
        <v>852008-180101-OS</v>
      </c>
      <c r="AD3351" s="181">
        <f>IF(B3351="NET","",IF(B3351="","",IFERROR(VLOOKUP(AC3351,EAN!$A:$B,2,FALSE),"MANGLER - MÅ OPPDATERE EAN-FANEN")))</f>
        <v>7048652614902</v>
      </c>
      <c r="AE3351" s="180">
        <f t="shared" si="172"/>
        <v>20</v>
      </c>
      <c r="AF3351" s="180">
        <f t="shared" si="173"/>
        <v>20</v>
      </c>
    </row>
    <row r="3352" spans="1:32" x14ac:dyDescent="0.2">
      <c r="A3352">
        <v>852008</v>
      </c>
      <c r="B3352" t="s">
        <v>351</v>
      </c>
      <c r="C3352" t="s">
        <v>4226</v>
      </c>
      <c r="D3352" t="s">
        <v>2682</v>
      </c>
      <c r="E3352" t="s">
        <v>2683</v>
      </c>
      <c r="F3352" t="s">
        <v>84</v>
      </c>
      <c r="G3352" t="s">
        <v>128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C3352" s="180" t="str">
        <f t="shared" si="171"/>
        <v>852008-181003-OS</v>
      </c>
      <c r="AD3352" s="181">
        <f>IF(B3352="NET","",IF(B3352="","",IFERROR(VLOOKUP(AC3352,EAN!$A:$B,2,FALSE),"MANGLER - MÅ OPPDATERE EAN-FANEN")))</f>
        <v>7048652709967</v>
      </c>
      <c r="AE3352" s="180">
        <f t="shared" si="172"/>
        <v>0</v>
      </c>
      <c r="AF3352" s="180">
        <f t="shared" si="173"/>
        <v>0</v>
      </c>
    </row>
    <row r="3353" spans="1:32" x14ac:dyDescent="0.2">
      <c r="A3353" s="155">
        <v>852009</v>
      </c>
      <c r="B3353" t="s">
        <v>292</v>
      </c>
      <c r="H3353" s="155">
        <v>202137</v>
      </c>
      <c r="I3353" s="155">
        <v>202137</v>
      </c>
      <c r="J3353" s="155">
        <v>202137</v>
      </c>
      <c r="K3353" s="155">
        <v>202137</v>
      </c>
      <c r="L3353" s="155">
        <v>202137</v>
      </c>
      <c r="M3353" s="155">
        <v>202137</v>
      </c>
      <c r="N3353" s="155">
        <v>202137</v>
      </c>
      <c r="O3353" s="155">
        <v>202137</v>
      </c>
      <c r="P3353" s="155">
        <v>202137</v>
      </c>
      <c r="Q3353" s="155">
        <v>202137</v>
      </c>
      <c r="R3353" s="155">
        <v>202137</v>
      </c>
      <c r="S3353" s="155">
        <v>202137</v>
      </c>
      <c r="T3353" s="155">
        <v>202137</v>
      </c>
      <c r="U3353" s="155">
        <v>202137</v>
      </c>
      <c r="V3353" s="155">
        <v>202137</v>
      </c>
      <c r="W3353" s="155">
        <v>202137</v>
      </c>
      <c r="X3353" s="155">
        <v>202137</v>
      </c>
      <c r="Y3353" s="155">
        <v>202137</v>
      </c>
      <c r="Z3353" s="155">
        <v>202137</v>
      </c>
      <c r="AA3353" s="155">
        <v>202137</v>
      </c>
      <c r="AC3353" s="180" t="str">
        <f t="shared" si="171"/>
        <v>852009-</v>
      </c>
      <c r="AD3353" s="181" t="str">
        <f>IF(B3353="NET","",IF(B3353="","",IFERROR(VLOOKUP(AC3353,EAN!$A:$B,2,FALSE),"MANGLER - MÅ OPPDATERE EAN-FANEN")))</f>
        <v/>
      </c>
      <c r="AE3353" s="180">
        <f t="shared" si="172"/>
        <v>202137</v>
      </c>
      <c r="AF3353" s="180">
        <f t="shared" si="173"/>
        <v>202137</v>
      </c>
    </row>
    <row r="3354" spans="1:32" x14ac:dyDescent="0.2">
      <c r="A3354">
        <v>852009</v>
      </c>
      <c r="B3354" t="s">
        <v>352</v>
      </c>
      <c r="C3354" t="s">
        <v>4226</v>
      </c>
      <c r="D3354" t="s">
        <v>2684</v>
      </c>
      <c r="E3354" t="s">
        <v>2685</v>
      </c>
      <c r="F3354" t="s">
        <v>84</v>
      </c>
      <c r="G3354" t="s">
        <v>128</v>
      </c>
      <c r="H3354">
        <v>143</v>
      </c>
      <c r="I3354">
        <v>143</v>
      </c>
      <c r="J3354">
        <v>143</v>
      </c>
      <c r="K3354">
        <v>143</v>
      </c>
      <c r="L3354">
        <v>143</v>
      </c>
      <c r="M3354">
        <v>143</v>
      </c>
      <c r="N3354">
        <v>143</v>
      </c>
      <c r="O3354">
        <v>143</v>
      </c>
      <c r="P3354">
        <v>143</v>
      </c>
      <c r="Q3354">
        <v>143</v>
      </c>
      <c r="R3354">
        <v>143</v>
      </c>
      <c r="S3354">
        <v>143</v>
      </c>
      <c r="T3354">
        <v>143</v>
      </c>
      <c r="U3354">
        <v>143</v>
      </c>
      <c r="V3354">
        <v>143</v>
      </c>
      <c r="W3354">
        <v>143</v>
      </c>
      <c r="X3354">
        <v>143</v>
      </c>
      <c r="Y3354">
        <v>143</v>
      </c>
      <c r="Z3354">
        <v>143</v>
      </c>
      <c r="AA3354">
        <v>143</v>
      </c>
      <c r="AC3354" s="180" t="str">
        <f t="shared" si="171"/>
        <v>852009-500101-OS</v>
      </c>
      <c r="AD3354" s="181">
        <f>IF(B3354="NET","",IF(B3354="","",IFERROR(VLOOKUP(AC3354,EAN!$A:$B,2,FALSE),"MANGLER - MÅ OPPDATERE EAN-FANEN")))</f>
        <v>7048652614865</v>
      </c>
      <c r="AE3354" s="180">
        <f t="shared" si="172"/>
        <v>143</v>
      </c>
      <c r="AF3354" s="180">
        <f t="shared" si="173"/>
        <v>143</v>
      </c>
    </row>
    <row r="3355" spans="1:32" x14ac:dyDescent="0.2">
      <c r="A3355">
        <v>852009</v>
      </c>
      <c r="B3355" t="s">
        <v>352</v>
      </c>
      <c r="C3355" t="s">
        <v>4226</v>
      </c>
      <c r="D3355" t="s">
        <v>2170</v>
      </c>
      <c r="E3355" t="s">
        <v>2171</v>
      </c>
      <c r="F3355" t="s">
        <v>84</v>
      </c>
      <c r="G3355" t="s">
        <v>128</v>
      </c>
      <c r="H3355">
        <v>30</v>
      </c>
      <c r="I3355">
        <v>30</v>
      </c>
      <c r="J3355">
        <v>30</v>
      </c>
      <c r="K3355">
        <v>30</v>
      </c>
      <c r="L3355">
        <v>30</v>
      </c>
      <c r="M3355">
        <v>30</v>
      </c>
      <c r="N3355">
        <v>30</v>
      </c>
      <c r="O3355">
        <v>30</v>
      </c>
      <c r="P3355">
        <v>30</v>
      </c>
      <c r="Q3355">
        <v>30</v>
      </c>
      <c r="R3355">
        <v>30</v>
      </c>
      <c r="S3355">
        <v>30</v>
      </c>
      <c r="T3355">
        <v>30</v>
      </c>
      <c r="U3355">
        <v>30</v>
      </c>
      <c r="V3355">
        <v>30</v>
      </c>
      <c r="W3355">
        <v>30</v>
      </c>
      <c r="X3355">
        <v>30</v>
      </c>
      <c r="Y3355">
        <v>30</v>
      </c>
      <c r="Z3355">
        <v>30</v>
      </c>
      <c r="AA3355">
        <v>30</v>
      </c>
      <c r="AC3355" s="180" t="str">
        <f t="shared" si="171"/>
        <v>852009-511003-OS</v>
      </c>
      <c r="AD3355" s="181">
        <f>IF(B3355="NET","",IF(B3355="","",IFERROR(VLOOKUP(AC3355,EAN!$A:$B,2,FALSE),"MANGLER - MÅ OPPDATERE EAN-FANEN")))</f>
        <v>7048652614872</v>
      </c>
      <c r="AE3355" s="180">
        <f t="shared" si="172"/>
        <v>30</v>
      </c>
      <c r="AF3355" s="180">
        <f t="shared" si="173"/>
        <v>30</v>
      </c>
    </row>
    <row r="3356" spans="1:32" x14ac:dyDescent="0.2">
      <c r="A3356">
        <v>852009</v>
      </c>
      <c r="B3356" t="s">
        <v>352</v>
      </c>
      <c r="C3356" t="s">
        <v>4226</v>
      </c>
      <c r="D3356" t="s">
        <v>2692</v>
      </c>
      <c r="E3356" t="s">
        <v>2693</v>
      </c>
      <c r="F3356" t="s">
        <v>84</v>
      </c>
      <c r="G3356" t="s">
        <v>128</v>
      </c>
      <c r="H3356">
        <v>84</v>
      </c>
      <c r="I3356">
        <v>84</v>
      </c>
      <c r="J3356">
        <v>84</v>
      </c>
      <c r="K3356">
        <v>84</v>
      </c>
      <c r="L3356">
        <v>84</v>
      </c>
      <c r="M3356">
        <v>84</v>
      </c>
      <c r="N3356">
        <v>84</v>
      </c>
      <c r="O3356">
        <v>84</v>
      </c>
      <c r="P3356">
        <v>84</v>
      </c>
      <c r="Q3356">
        <v>84</v>
      </c>
      <c r="R3356">
        <v>84</v>
      </c>
      <c r="S3356">
        <v>84</v>
      </c>
      <c r="T3356">
        <v>84</v>
      </c>
      <c r="U3356">
        <v>84</v>
      </c>
      <c r="V3356">
        <v>84</v>
      </c>
      <c r="W3356">
        <v>84</v>
      </c>
      <c r="X3356">
        <v>84</v>
      </c>
      <c r="Y3356">
        <v>84</v>
      </c>
      <c r="Z3356">
        <v>84</v>
      </c>
      <c r="AA3356">
        <v>84</v>
      </c>
      <c r="AC3356" s="180" t="str">
        <f t="shared" si="171"/>
        <v>852009-520101-OS</v>
      </c>
      <c r="AD3356" s="181">
        <f>IF(B3356="NET","",IF(B3356="","",IFERROR(VLOOKUP(AC3356,EAN!$A:$B,2,FALSE),"MANGLER - MÅ OPPDATERE EAN-FANEN")))</f>
        <v>7048652614889</v>
      </c>
      <c r="AE3356" s="180">
        <f t="shared" si="172"/>
        <v>84</v>
      </c>
      <c r="AF3356" s="180">
        <f t="shared" si="173"/>
        <v>84</v>
      </c>
    </row>
    <row r="3357" spans="1:32" x14ac:dyDescent="0.2">
      <c r="A3357" s="155">
        <v>852010</v>
      </c>
      <c r="B3357" t="s">
        <v>292</v>
      </c>
      <c r="H3357" s="155">
        <v>202137</v>
      </c>
      <c r="I3357" s="155">
        <v>202137</v>
      </c>
      <c r="J3357" s="155">
        <v>202137</v>
      </c>
      <c r="K3357" s="155">
        <v>202137</v>
      </c>
      <c r="L3357" s="155">
        <v>202137</v>
      </c>
      <c r="M3357" s="155">
        <v>202137</v>
      </c>
      <c r="N3357" s="155">
        <v>202137</v>
      </c>
      <c r="O3357" s="155">
        <v>202137</v>
      </c>
      <c r="P3357" s="155">
        <v>202137</v>
      </c>
      <c r="Q3357" s="155">
        <v>202137</v>
      </c>
      <c r="R3357" s="155">
        <v>202137</v>
      </c>
      <c r="S3357" s="155">
        <v>202137</v>
      </c>
      <c r="T3357" s="155">
        <v>202137</v>
      </c>
      <c r="U3357" s="155">
        <v>202137</v>
      </c>
      <c r="V3357" s="155">
        <v>202137</v>
      </c>
      <c r="W3357" s="155">
        <v>202137</v>
      </c>
      <c r="X3357" s="155">
        <v>202137</v>
      </c>
      <c r="Y3357" s="155">
        <v>202137</v>
      </c>
      <c r="Z3357" s="155">
        <v>202137</v>
      </c>
      <c r="AA3357" s="155">
        <v>202137</v>
      </c>
      <c r="AC3357" s="180" t="str">
        <f t="shared" si="171"/>
        <v>852010-</v>
      </c>
      <c r="AD3357" s="181" t="str">
        <f>IF(B3357="NET","",IF(B3357="","",IFERROR(VLOOKUP(AC3357,EAN!$A:$B,2,FALSE),"MANGLER - MÅ OPPDATERE EAN-FANEN")))</f>
        <v/>
      </c>
      <c r="AE3357" s="180">
        <f t="shared" si="172"/>
        <v>202137</v>
      </c>
      <c r="AF3357" s="180">
        <f t="shared" si="173"/>
        <v>202137</v>
      </c>
    </row>
    <row r="3358" spans="1:32" x14ac:dyDescent="0.2">
      <c r="A3358">
        <v>852010</v>
      </c>
      <c r="B3358" t="s">
        <v>353</v>
      </c>
      <c r="C3358" t="s">
        <v>4226</v>
      </c>
      <c r="D3358" t="s">
        <v>2722</v>
      </c>
      <c r="E3358" t="s">
        <v>2723</v>
      </c>
      <c r="F3358" t="s">
        <v>84</v>
      </c>
      <c r="G3358" t="s">
        <v>401</v>
      </c>
      <c r="H3358">
        <v>72</v>
      </c>
      <c r="I3358">
        <v>72</v>
      </c>
      <c r="J3358">
        <v>72</v>
      </c>
      <c r="K3358">
        <v>72</v>
      </c>
      <c r="L3358">
        <v>72</v>
      </c>
      <c r="M3358">
        <v>72</v>
      </c>
      <c r="N3358">
        <v>72</v>
      </c>
      <c r="O3358">
        <v>72</v>
      </c>
      <c r="P3358">
        <v>72</v>
      </c>
      <c r="Q3358">
        <v>72</v>
      </c>
      <c r="R3358">
        <v>72</v>
      </c>
      <c r="S3358">
        <v>72</v>
      </c>
      <c r="T3358">
        <v>72</v>
      </c>
      <c r="U3358">
        <v>72</v>
      </c>
      <c r="V3358">
        <v>72</v>
      </c>
      <c r="W3358">
        <v>72</v>
      </c>
      <c r="X3358">
        <v>72</v>
      </c>
      <c r="Y3358">
        <v>72</v>
      </c>
      <c r="Z3358">
        <v>72</v>
      </c>
      <c r="AA3358">
        <v>72</v>
      </c>
      <c r="AC3358" s="180" t="str">
        <f t="shared" si="171"/>
        <v>852010-501003-OS</v>
      </c>
      <c r="AD3358" s="181">
        <f>IF(B3358="NET","",IF(B3358="","",IFERROR(VLOOKUP(AC3358,EAN!$A:$B,2,FALSE),"MANGLER - MÅ OPPDATERE EAN-FANEN")))</f>
        <v>7048652614827</v>
      </c>
      <c r="AE3358" s="180">
        <f t="shared" si="172"/>
        <v>72</v>
      </c>
      <c r="AF3358" s="180">
        <f t="shared" si="173"/>
        <v>72</v>
      </c>
    </row>
    <row r="3359" spans="1:32" x14ac:dyDescent="0.2">
      <c r="A3359">
        <v>852010</v>
      </c>
      <c r="B3359" t="s">
        <v>353</v>
      </c>
      <c r="C3359" t="s">
        <v>4226</v>
      </c>
      <c r="D3359" t="s">
        <v>2724</v>
      </c>
      <c r="E3359" t="s">
        <v>2725</v>
      </c>
      <c r="F3359" t="s">
        <v>84</v>
      </c>
      <c r="G3359" t="s">
        <v>128</v>
      </c>
      <c r="H3359">
        <v>94</v>
      </c>
      <c r="I3359">
        <v>94</v>
      </c>
      <c r="J3359">
        <v>94</v>
      </c>
      <c r="K3359">
        <v>94</v>
      </c>
      <c r="L3359">
        <v>94</v>
      </c>
      <c r="M3359">
        <v>94</v>
      </c>
      <c r="N3359">
        <v>94</v>
      </c>
      <c r="O3359">
        <v>94</v>
      </c>
      <c r="P3359">
        <v>94</v>
      </c>
      <c r="Q3359">
        <v>94</v>
      </c>
      <c r="R3359">
        <v>94</v>
      </c>
      <c r="S3359">
        <v>94</v>
      </c>
      <c r="T3359">
        <v>94</v>
      </c>
      <c r="U3359">
        <v>94</v>
      </c>
      <c r="V3359">
        <v>94</v>
      </c>
      <c r="W3359">
        <v>94</v>
      </c>
      <c r="X3359">
        <v>94</v>
      </c>
      <c r="Y3359">
        <v>94</v>
      </c>
      <c r="Z3359">
        <v>94</v>
      </c>
      <c r="AA3359">
        <v>94</v>
      </c>
      <c r="AC3359" s="180" t="str">
        <f t="shared" si="171"/>
        <v>852010-502032-OS</v>
      </c>
      <c r="AD3359" s="181">
        <f>IF(B3359="NET","",IF(B3359="","",IFERROR(VLOOKUP(AC3359,EAN!$A:$B,2,FALSE),"MANGLER - MÅ OPPDATERE EAN-FANEN")))</f>
        <v>7048652714879</v>
      </c>
      <c r="AE3359" s="180">
        <f t="shared" si="172"/>
        <v>94</v>
      </c>
      <c r="AF3359" s="180">
        <f t="shared" si="173"/>
        <v>94</v>
      </c>
    </row>
    <row r="3360" spans="1:32" x14ac:dyDescent="0.2">
      <c r="A3360">
        <v>852010</v>
      </c>
      <c r="B3360" t="s">
        <v>353</v>
      </c>
      <c r="C3360" t="s">
        <v>4226</v>
      </c>
      <c r="D3360" t="s">
        <v>2726</v>
      </c>
      <c r="E3360" t="s">
        <v>2727</v>
      </c>
      <c r="F3360" t="s">
        <v>84</v>
      </c>
      <c r="G3360" t="s">
        <v>401</v>
      </c>
      <c r="H3360">
        <v>40</v>
      </c>
      <c r="I3360">
        <v>40</v>
      </c>
      <c r="J3360">
        <v>40</v>
      </c>
      <c r="K3360">
        <v>40</v>
      </c>
      <c r="L3360">
        <v>40</v>
      </c>
      <c r="M3360">
        <v>40</v>
      </c>
      <c r="N3360">
        <v>40</v>
      </c>
      <c r="O3360">
        <v>40</v>
      </c>
      <c r="P3360">
        <v>40</v>
      </c>
      <c r="Q3360">
        <v>40</v>
      </c>
      <c r="R3360">
        <v>40</v>
      </c>
      <c r="S3360">
        <v>40</v>
      </c>
      <c r="T3360">
        <v>40</v>
      </c>
      <c r="U3360">
        <v>40</v>
      </c>
      <c r="V3360">
        <v>40</v>
      </c>
      <c r="W3360">
        <v>40</v>
      </c>
      <c r="X3360">
        <v>40</v>
      </c>
      <c r="Y3360">
        <v>40</v>
      </c>
      <c r="Z3360">
        <v>40</v>
      </c>
      <c r="AA3360">
        <v>40</v>
      </c>
      <c r="AC3360" s="180" t="str">
        <f t="shared" si="171"/>
        <v>852010-510120-OS</v>
      </c>
      <c r="AD3360" s="181">
        <f>IF(B3360="NET","",IF(B3360="","",IFERROR(VLOOKUP(AC3360,EAN!$A:$B,2,FALSE),"MANGLER - MÅ OPPDATERE EAN-FANEN")))</f>
        <v>7048652614834</v>
      </c>
      <c r="AE3360" s="180">
        <f t="shared" si="172"/>
        <v>40</v>
      </c>
      <c r="AF3360" s="180">
        <f t="shared" si="173"/>
        <v>40</v>
      </c>
    </row>
    <row r="3361" spans="1:32" x14ac:dyDescent="0.2">
      <c r="A3361">
        <v>852010</v>
      </c>
      <c r="B3361" t="s">
        <v>353</v>
      </c>
      <c r="C3361" t="s">
        <v>4226</v>
      </c>
      <c r="D3361" t="s">
        <v>2170</v>
      </c>
      <c r="E3361" t="s">
        <v>2171</v>
      </c>
      <c r="F3361" t="s">
        <v>84</v>
      </c>
      <c r="G3361" t="s">
        <v>128</v>
      </c>
      <c r="H3361">
        <v>31</v>
      </c>
      <c r="I3361">
        <v>31</v>
      </c>
      <c r="J3361">
        <v>31</v>
      </c>
      <c r="K3361">
        <v>31</v>
      </c>
      <c r="L3361">
        <v>31</v>
      </c>
      <c r="M3361">
        <v>31</v>
      </c>
      <c r="N3361">
        <v>31</v>
      </c>
      <c r="O3361">
        <v>31</v>
      </c>
      <c r="P3361">
        <v>31</v>
      </c>
      <c r="Q3361">
        <v>31</v>
      </c>
      <c r="R3361">
        <v>31</v>
      </c>
      <c r="S3361">
        <v>31</v>
      </c>
      <c r="T3361">
        <v>31</v>
      </c>
      <c r="U3361">
        <v>31</v>
      </c>
      <c r="V3361">
        <v>31</v>
      </c>
      <c r="W3361">
        <v>31</v>
      </c>
      <c r="X3361">
        <v>31</v>
      </c>
      <c r="Y3361">
        <v>31</v>
      </c>
      <c r="Z3361">
        <v>31</v>
      </c>
      <c r="AA3361">
        <v>31</v>
      </c>
      <c r="AC3361" s="180" t="str">
        <f t="shared" si="171"/>
        <v>852010-511003-OS</v>
      </c>
      <c r="AD3361" s="181">
        <f>IF(B3361="NET","",IF(B3361="","",IFERROR(VLOOKUP(AC3361,EAN!$A:$B,2,FALSE),"MANGLER - MÅ OPPDATERE EAN-FANEN")))</f>
        <v>7048652714886</v>
      </c>
      <c r="AE3361" s="180">
        <f t="shared" si="172"/>
        <v>31</v>
      </c>
      <c r="AF3361" s="180">
        <f t="shared" si="173"/>
        <v>31</v>
      </c>
    </row>
    <row r="3362" spans="1:32" x14ac:dyDescent="0.2">
      <c r="A3362">
        <v>852010</v>
      </c>
      <c r="B3362" t="s">
        <v>353</v>
      </c>
      <c r="C3362" t="s">
        <v>4226</v>
      </c>
      <c r="D3362" t="s">
        <v>2692</v>
      </c>
      <c r="E3362" t="s">
        <v>2693</v>
      </c>
      <c r="F3362" t="s">
        <v>84</v>
      </c>
      <c r="G3362" t="s">
        <v>128</v>
      </c>
      <c r="H3362">
        <v>82</v>
      </c>
      <c r="I3362">
        <v>82</v>
      </c>
      <c r="J3362">
        <v>82</v>
      </c>
      <c r="K3362">
        <v>82</v>
      </c>
      <c r="L3362">
        <v>82</v>
      </c>
      <c r="M3362">
        <v>82</v>
      </c>
      <c r="N3362">
        <v>82</v>
      </c>
      <c r="O3362">
        <v>82</v>
      </c>
      <c r="P3362">
        <v>82</v>
      </c>
      <c r="Q3362">
        <v>82</v>
      </c>
      <c r="R3362">
        <v>82</v>
      </c>
      <c r="S3362">
        <v>82</v>
      </c>
      <c r="T3362">
        <v>82</v>
      </c>
      <c r="U3362">
        <v>82</v>
      </c>
      <c r="V3362">
        <v>82</v>
      </c>
      <c r="W3362">
        <v>82</v>
      </c>
      <c r="X3362">
        <v>82</v>
      </c>
      <c r="Y3362">
        <v>82</v>
      </c>
      <c r="Z3362">
        <v>82</v>
      </c>
      <c r="AA3362">
        <v>82</v>
      </c>
      <c r="AC3362" s="180" t="str">
        <f t="shared" si="171"/>
        <v>852010-520101-OS</v>
      </c>
      <c r="AD3362" s="181">
        <f>IF(B3362="NET","",IF(B3362="","",IFERROR(VLOOKUP(AC3362,EAN!$A:$B,2,FALSE),"MANGLER - MÅ OPPDATERE EAN-FANEN")))</f>
        <v>7048652714893</v>
      </c>
      <c r="AE3362" s="180">
        <f t="shared" si="172"/>
        <v>82</v>
      </c>
      <c r="AF3362" s="180">
        <f t="shared" si="173"/>
        <v>82</v>
      </c>
    </row>
    <row r="3363" spans="1:32" x14ac:dyDescent="0.2">
      <c r="A3363">
        <v>852010</v>
      </c>
      <c r="B3363" t="s">
        <v>353</v>
      </c>
      <c r="C3363" t="s">
        <v>4226</v>
      </c>
      <c r="D3363" t="s">
        <v>2698</v>
      </c>
      <c r="E3363" t="s">
        <v>2699</v>
      </c>
      <c r="F3363" t="s">
        <v>84</v>
      </c>
      <c r="G3363" t="s">
        <v>401</v>
      </c>
      <c r="H3363">
        <v>18</v>
      </c>
      <c r="I3363">
        <v>18</v>
      </c>
      <c r="J3363">
        <v>18</v>
      </c>
      <c r="K3363">
        <v>18</v>
      </c>
      <c r="L3363">
        <v>18</v>
      </c>
      <c r="M3363">
        <v>18</v>
      </c>
      <c r="N3363">
        <v>18</v>
      </c>
      <c r="O3363">
        <v>18</v>
      </c>
      <c r="P3363">
        <v>18</v>
      </c>
      <c r="Q3363">
        <v>18</v>
      </c>
      <c r="R3363">
        <v>18</v>
      </c>
      <c r="S3363">
        <v>18</v>
      </c>
      <c r="T3363">
        <v>18</v>
      </c>
      <c r="U3363">
        <v>18</v>
      </c>
      <c r="V3363">
        <v>18</v>
      </c>
      <c r="W3363">
        <v>18</v>
      </c>
      <c r="X3363">
        <v>18</v>
      </c>
      <c r="Y3363">
        <v>18</v>
      </c>
      <c r="Z3363">
        <v>18</v>
      </c>
      <c r="AA3363">
        <v>18</v>
      </c>
      <c r="AC3363" s="180" t="str">
        <f t="shared" si="171"/>
        <v>852010-540101-OS</v>
      </c>
      <c r="AD3363" s="181">
        <f>IF(B3363="NET","",IF(B3363="","",IFERROR(VLOOKUP(AC3363,EAN!$A:$B,2,FALSE),"MANGLER - MÅ OPPDATERE EAN-FANEN")))</f>
        <v>7048652614841</v>
      </c>
      <c r="AE3363" s="180">
        <f t="shared" si="172"/>
        <v>18</v>
      </c>
      <c r="AF3363" s="180">
        <f t="shared" si="173"/>
        <v>18</v>
      </c>
    </row>
    <row r="3364" spans="1:32" x14ac:dyDescent="0.2">
      <c r="A3364">
        <v>852010</v>
      </c>
      <c r="B3364" t="s">
        <v>353</v>
      </c>
      <c r="C3364" t="s">
        <v>4226</v>
      </c>
      <c r="D3364" t="s">
        <v>2728</v>
      </c>
      <c r="E3364" t="s">
        <v>2729</v>
      </c>
      <c r="F3364" t="s">
        <v>84</v>
      </c>
      <c r="G3364" t="s">
        <v>128</v>
      </c>
      <c r="H3364">
        <v>57</v>
      </c>
      <c r="I3364">
        <v>57</v>
      </c>
      <c r="J3364">
        <v>57</v>
      </c>
      <c r="K3364">
        <v>57</v>
      </c>
      <c r="L3364">
        <v>57</v>
      </c>
      <c r="M3364">
        <v>57</v>
      </c>
      <c r="N3364">
        <v>57</v>
      </c>
      <c r="O3364">
        <v>57</v>
      </c>
      <c r="P3364">
        <v>57</v>
      </c>
      <c r="Q3364">
        <v>57</v>
      </c>
      <c r="R3364">
        <v>57</v>
      </c>
      <c r="S3364">
        <v>57</v>
      </c>
      <c r="T3364">
        <v>57</v>
      </c>
      <c r="U3364">
        <v>57</v>
      </c>
      <c r="V3364">
        <v>57</v>
      </c>
      <c r="W3364">
        <v>57</v>
      </c>
      <c r="X3364">
        <v>57</v>
      </c>
      <c r="Y3364">
        <v>57</v>
      </c>
      <c r="Z3364">
        <v>57</v>
      </c>
      <c r="AA3364">
        <v>57</v>
      </c>
      <c r="AC3364" s="180" t="str">
        <f t="shared" si="171"/>
        <v>852010-540429-OS</v>
      </c>
      <c r="AD3364" s="181">
        <f>IF(B3364="NET","",IF(B3364="","",IFERROR(VLOOKUP(AC3364,EAN!$A:$B,2,FALSE),"MANGLER - MÅ OPPDATERE EAN-FANEN")))</f>
        <v>7048652714909</v>
      </c>
      <c r="AE3364" s="180">
        <f t="shared" si="172"/>
        <v>57</v>
      </c>
      <c r="AF3364" s="180">
        <f t="shared" si="173"/>
        <v>57</v>
      </c>
    </row>
    <row r="3365" spans="1:32" x14ac:dyDescent="0.2">
      <c r="A3365">
        <v>852010</v>
      </c>
      <c r="B3365" t="s">
        <v>353</v>
      </c>
      <c r="C3365" t="s">
        <v>4226</v>
      </c>
      <c r="D3365" t="s">
        <v>2730</v>
      </c>
      <c r="E3365" t="s">
        <v>2731</v>
      </c>
      <c r="F3365" t="s">
        <v>84</v>
      </c>
      <c r="G3365" t="s">
        <v>401</v>
      </c>
      <c r="H3365">
        <v>84</v>
      </c>
      <c r="I3365">
        <v>84</v>
      </c>
      <c r="J3365">
        <v>84</v>
      </c>
      <c r="K3365">
        <v>84</v>
      </c>
      <c r="L3365">
        <v>84</v>
      </c>
      <c r="M3365">
        <v>84</v>
      </c>
      <c r="N3365">
        <v>84</v>
      </c>
      <c r="O3365">
        <v>84</v>
      </c>
      <c r="P3365">
        <v>84</v>
      </c>
      <c r="Q3365">
        <v>84</v>
      </c>
      <c r="R3365">
        <v>84</v>
      </c>
      <c r="S3365">
        <v>84</v>
      </c>
      <c r="T3365">
        <v>84</v>
      </c>
      <c r="U3365">
        <v>84</v>
      </c>
      <c r="V3365">
        <v>84</v>
      </c>
      <c r="W3365">
        <v>84</v>
      </c>
      <c r="X3365">
        <v>84</v>
      </c>
      <c r="Y3365">
        <v>84</v>
      </c>
      <c r="Z3365">
        <v>84</v>
      </c>
      <c r="AA3365">
        <v>84</v>
      </c>
      <c r="AC3365" s="180" t="str">
        <f t="shared" si="171"/>
        <v>852010-558003-OS</v>
      </c>
      <c r="AD3365" s="181">
        <f>IF(B3365="NET","",IF(B3365="","",IFERROR(VLOOKUP(AC3365,EAN!$A:$B,2,FALSE),"MANGLER - MÅ OPPDATERE EAN-FANEN")))</f>
        <v>7048652614858</v>
      </c>
      <c r="AE3365" s="180">
        <f t="shared" si="172"/>
        <v>84</v>
      </c>
      <c r="AF3365" s="180">
        <f t="shared" si="173"/>
        <v>84</v>
      </c>
    </row>
    <row r="3366" spans="1:32" x14ac:dyDescent="0.2">
      <c r="A3366" s="155">
        <v>852011</v>
      </c>
      <c r="B3366" t="s">
        <v>292</v>
      </c>
      <c r="H3366" s="155">
        <v>202137</v>
      </c>
      <c r="I3366" s="155">
        <v>202137</v>
      </c>
      <c r="J3366" s="155">
        <v>202137</v>
      </c>
      <c r="K3366" s="155">
        <v>202137</v>
      </c>
      <c r="L3366" s="155">
        <v>202137</v>
      </c>
      <c r="M3366" s="155">
        <v>202137</v>
      </c>
      <c r="N3366" s="155">
        <v>202137</v>
      </c>
      <c r="O3366" s="155">
        <v>202137</v>
      </c>
      <c r="P3366" s="155">
        <v>202137</v>
      </c>
      <c r="Q3366" s="155">
        <v>202137</v>
      </c>
      <c r="R3366" s="155">
        <v>202137</v>
      </c>
      <c r="S3366" s="155">
        <v>202137</v>
      </c>
      <c r="T3366" s="155">
        <v>202137</v>
      </c>
      <c r="U3366" s="155">
        <v>202137</v>
      </c>
      <c r="V3366" s="155">
        <v>202137</v>
      </c>
      <c r="W3366" s="155">
        <v>202137</v>
      </c>
      <c r="X3366" s="155">
        <v>202137</v>
      </c>
      <c r="Y3366" s="155">
        <v>202137</v>
      </c>
      <c r="Z3366" s="155">
        <v>202137</v>
      </c>
      <c r="AA3366" s="155">
        <v>202137</v>
      </c>
      <c r="AC3366" s="180" t="str">
        <f t="shared" si="171"/>
        <v>852011-</v>
      </c>
      <c r="AD3366" s="181" t="str">
        <f>IF(B3366="NET","",IF(B3366="","",IFERROR(VLOOKUP(AC3366,EAN!$A:$B,2,FALSE),"MANGLER - MÅ OPPDATERE EAN-FANEN")))</f>
        <v/>
      </c>
      <c r="AE3366" s="180">
        <f t="shared" si="172"/>
        <v>202137</v>
      </c>
      <c r="AF3366" s="180">
        <f t="shared" si="173"/>
        <v>202137</v>
      </c>
    </row>
    <row r="3367" spans="1:32" x14ac:dyDescent="0.2">
      <c r="A3367">
        <v>852011</v>
      </c>
      <c r="B3367" t="s">
        <v>354</v>
      </c>
      <c r="C3367" t="s">
        <v>4226</v>
      </c>
      <c r="D3367" t="s">
        <v>2684</v>
      </c>
      <c r="E3367" t="s">
        <v>2685</v>
      </c>
      <c r="F3367" t="s">
        <v>84</v>
      </c>
      <c r="G3367" t="s">
        <v>128</v>
      </c>
      <c r="H3367">
        <v>120</v>
      </c>
      <c r="I3367">
        <v>120</v>
      </c>
      <c r="J3367">
        <v>120</v>
      </c>
      <c r="K3367">
        <v>120</v>
      </c>
      <c r="L3367">
        <v>120</v>
      </c>
      <c r="M3367">
        <v>120</v>
      </c>
      <c r="N3367">
        <v>120</v>
      </c>
      <c r="O3367">
        <v>120</v>
      </c>
      <c r="P3367">
        <v>120</v>
      </c>
      <c r="Q3367">
        <v>120</v>
      </c>
      <c r="R3367">
        <v>120</v>
      </c>
      <c r="S3367">
        <v>120</v>
      </c>
      <c r="T3367">
        <v>120</v>
      </c>
      <c r="U3367">
        <v>120</v>
      </c>
      <c r="V3367">
        <v>120</v>
      </c>
      <c r="W3367">
        <v>120</v>
      </c>
      <c r="X3367">
        <v>120</v>
      </c>
      <c r="Y3367">
        <v>120</v>
      </c>
      <c r="Z3367">
        <v>120</v>
      </c>
      <c r="AA3367">
        <v>120</v>
      </c>
      <c r="AC3367" s="180" t="str">
        <f t="shared" si="171"/>
        <v>852011-500101-OS</v>
      </c>
      <c r="AD3367" s="181">
        <f>IF(B3367="NET","",IF(B3367="","",IFERROR(VLOOKUP(AC3367,EAN!$A:$B,2,FALSE),"MANGLER - MÅ OPPDATERE EAN-FANEN")))</f>
        <v>7048652714916</v>
      </c>
      <c r="AE3367" s="180">
        <f t="shared" si="172"/>
        <v>120</v>
      </c>
      <c r="AF3367" s="180">
        <f t="shared" si="173"/>
        <v>120</v>
      </c>
    </row>
    <row r="3368" spans="1:32" x14ac:dyDescent="0.2">
      <c r="A3368">
        <v>852011</v>
      </c>
      <c r="B3368" t="s">
        <v>354</v>
      </c>
      <c r="C3368" t="s">
        <v>4226</v>
      </c>
      <c r="D3368" t="s">
        <v>2722</v>
      </c>
      <c r="E3368" t="s">
        <v>2723</v>
      </c>
      <c r="F3368" t="s">
        <v>84</v>
      </c>
      <c r="G3368" t="s">
        <v>401</v>
      </c>
      <c r="H3368">
        <v>35</v>
      </c>
      <c r="I3368">
        <v>35</v>
      </c>
      <c r="J3368">
        <v>35</v>
      </c>
      <c r="K3368">
        <v>35</v>
      </c>
      <c r="L3368">
        <v>35</v>
      </c>
      <c r="M3368">
        <v>35</v>
      </c>
      <c r="N3368">
        <v>35</v>
      </c>
      <c r="O3368">
        <v>35</v>
      </c>
      <c r="P3368">
        <v>35</v>
      </c>
      <c r="Q3368">
        <v>35</v>
      </c>
      <c r="R3368">
        <v>35</v>
      </c>
      <c r="S3368">
        <v>35</v>
      </c>
      <c r="T3368">
        <v>35</v>
      </c>
      <c r="U3368">
        <v>35</v>
      </c>
      <c r="V3368">
        <v>35</v>
      </c>
      <c r="W3368">
        <v>35</v>
      </c>
      <c r="X3368">
        <v>35</v>
      </c>
      <c r="Y3368">
        <v>35</v>
      </c>
      <c r="Z3368">
        <v>35</v>
      </c>
      <c r="AA3368">
        <v>35</v>
      </c>
      <c r="AC3368" s="180" t="str">
        <f t="shared" si="171"/>
        <v>852011-501003-OS</v>
      </c>
      <c r="AD3368" s="181">
        <f>IF(B3368="NET","",IF(B3368="","",IFERROR(VLOOKUP(AC3368,EAN!$A:$B,2,FALSE),"MANGLER - MÅ OPPDATERE EAN-FANEN")))</f>
        <v>7048652614797</v>
      </c>
      <c r="AE3368" s="180">
        <f t="shared" si="172"/>
        <v>35</v>
      </c>
      <c r="AF3368" s="180">
        <f t="shared" si="173"/>
        <v>35</v>
      </c>
    </row>
    <row r="3369" spans="1:32" x14ac:dyDescent="0.2">
      <c r="A3369">
        <v>852011</v>
      </c>
      <c r="B3369" t="s">
        <v>354</v>
      </c>
      <c r="C3369" t="s">
        <v>4226</v>
      </c>
      <c r="D3369" t="s">
        <v>2170</v>
      </c>
      <c r="E3369" t="s">
        <v>2171</v>
      </c>
      <c r="F3369" t="s">
        <v>84</v>
      </c>
      <c r="G3369" t="s">
        <v>128</v>
      </c>
      <c r="H3369">
        <v>36</v>
      </c>
      <c r="I3369">
        <v>36</v>
      </c>
      <c r="J3369">
        <v>36</v>
      </c>
      <c r="K3369">
        <v>36</v>
      </c>
      <c r="L3369">
        <v>36</v>
      </c>
      <c r="M3369">
        <v>36</v>
      </c>
      <c r="N3369">
        <v>36</v>
      </c>
      <c r="O3369">
        <v>36</v>
      </c>
      <c r="P3369">
        <v>36</v>
      </c>
      <c r="Q3369">
        <v>36</v>
      </c>
      <c r="R3369">
        <v>36</v>
      </c>
      <c r="S3369">
        <v>36</v>
      </c>
      <c r="T3369">
        <v>36</v>
      </c>
      <c r="U3369">
        <v>36</v>
      </c>
      <c r="V3369">
        <v>36</v>
      </c>
      <c r="W3369">
        <v>36</v>
      </c>
      <c r="X3369">
        <v>36</v>
      </c>
      <c r="Y3369">
        <v>36</v>
      </c>
      <c r="Z3369">
        <v>36</v>
      </c>
      <c r="AA3369">
        <v>36</v>
      </c>
      <c r="AC3369" s="180" t="str">
        <f t="shared" si="171"/>
        <v>852011-511003-OS</v>
      </c>
      <c r="AD3369" s="181">
        <f>IF(B3369="NET","",IF(B3369="","",IFERROR(VLOOKUP(AC3369,EAN!$A:$B,2,FALSE),"MANGLER - MÅ OPPDATERE EAN-FANEN")))</f>
        <v>7048652715241</v>
      </c>
      <c r="AE3369" s="180">
        <f t="shared" si="172"/>
        <v>36</v>
      </c>
      <c r="AF3369" s="180">
        <f t="shared" si="173"/>
        <v>36</v>
      </c>
    </row>
    <row r="3370" spans="1:32" x14ac:dyDescent="0.2">
      <c r="A3370">
        <v>852011</v>
      </c>
      <c r="B3370" t="s">
        <v>354</v>
      </c>
      <c r="C3370" t="s">
        <v>4226</v>
      </c>
      <c r="D3370" t="s">
        <v>2732</v>
      </c>
      <c r="E3370" t="s">
        <v>2733</v>
      </c>
      <c r="F3370" t="s">
        <v>84</v>
      </c>
      <c r="G3370" t="s">
        <v>128</v>
      </c>
      <c r="H3370">
        <v>52</v>
      </c>
      <c r="I3370">
        <v>52</v>
      </c>
      <c r="J3370">
        <v>52</v>
      </c>
      <c r="K3370">
        <v>52</v>
      </c>
      <c r="L3370">
        <v>52</v>
      </c>
      <c r="M3370">
        <v>52</v>
      </c>
      <c r="N3370">
        <v>52</v>
      </c>
      <c r="O3370">
        <v>52</v>
      </c>
      <c r="P3370">
        <v>52</v>
      </c>
      <c r="Q3370">
        <v>52</v>
      </c>
      <c r="R3370">
        <v>52</v>
      </c>
      <c r="S3370">
        <v>52</v>
      </c>
      <c r="T3370">
        <v>52</v>
      </c>
      <c r="U3370">
        <v>52</v>
      </c>
      <c r="V3370">
        <v>52</v>
      </c>
      <c r="W3370">
        <v>52</v>
      </c>
      <c r="X3370">
        <v>52</v>
      </c>
      <c r="Y3370">
        <v>52</v>
      </c>
      <c r="Z3370">
        <v>52</v>
      </c>
      <c r="AA3370">
        <v>52</v>
      </c>
      <c r="AC3370" s="180" t="str">
        <f t="shared" si="171"/>
        <v>852011-523008-OS</v>
      </c>
      <c r="AD3370" s="181">
        <f>IF(B3370="NET","",IF(B3370="","",IFERROR(VLOOKUP(AC3370,EAN!$A:$B,2,FALSE),"MANGLER - MÅ OPPDATERE EAN-FANEN")))</f>
        <v>7048652614803</v>
      </c>
      <c r="AE3370" s="180">
        <f t="shared" si="172"/>
        <v>52</v>
      </c>
      <c r="AF3370" s="180">
        <f t="shared" si="173"/>
        <v>52</v>
      </c>
    </row>
    <row r="3371" spans="1:32" x14ac:dyDescent="0.2">
      <c r="A3371">
        <v>852011</v>
      </c>
      <c r="B3371" t="s">
        <v>354</v>
      </c>
      <c r="C3371" t="s">
        <v>4226</v>
      </c>
      <c r="D3371" t="s">
        <v>2698</v>
      </c>
      <c r="E3371" t="s">
        <v>2699</v>
      </c>
      <c r="F3371" t="s">
        <v>84</v>
      </c>
      <c r="G3371" t="s">
        <v>401</v>
      </c>
      <c r="H3371">
        <v>72</v>
      </c>
      <c r="I3371">
        <v>72</v>
      </c>
      <c r="J3371">
        <v>72</v>
      </c>
      <c r="K3371">
        <v>72</v>
      </c>
      <c r="L3371">
        <v>72</v>
      </c>
      <c r="M3371">
        <v>72</v>
      </c>
      <c r="N3371">
        <v>72</v>
      </c>
      <c r="O3371">
        <v>72</v>
      </c>
      <c r="P3371">
        <v>72</v>
      </c>
      <c r="Q3371">
        <v>72</v>
      </c>
      <c r="R3371">
        <v>72</v>
      </c>
      <c r="S3371">
        <v>72</v>
      </c>
      <c r="T3371">
        <v>72</v>
      </c>
      <c r="U3371">
        <v>72</v>
      </c>
      <c r="V3371">
        <v>72</v>
      </c>
      <c r="W3371">
        <v>72</v>
      </c>
      <c r="X3371">
        <v>72</v>
      </c>
      <c r="Y3371">
        <v>72</v>
      </c>
      <c r="Z3371">
        <v>72</v>
      </c>
      <c r="AA3371">
        <v>72</v>
      </c>
      <c r="AC3371" s="180" t="str">
        <f t="shared" si="171"/>
        <v>852011-540101-OS</v>
      </c>
      <c r="AD3371" s="181">
        <f>IF(B3371="NET","",IF(B3371="","",IFERROR(VLOOKUP(AC3371,EAN!$A:$B,2,FALSE),"MANGLER - MÅ OPPDATERE EAN-FANEN")))</f>
        <v>7048652614810</v>
      </c>
      <c r="AE3371" s="180">
        <f t="shared" si="172"/>
        <v>72</v>
      </c>
      <c r="AF3371" s="180">
        <f t="shared" si="173"/>
        <v>72</v>
      </c>
    </row>
    <row r="3372" spans="1:32" x14ac:dyDescent="0.2">
      <c r="A3372" s="155">
        <v>852012</v>
      </c>
      <c r="B3372" t="s">
        <v>292</v>
      </c>
      <c r="H3372" s="155">
        <v>202137</v>
      </c>
      <c r="I3372" s="155">
        <v>202137</v>
      </c>
      <c r="J3372" s="155">
        <v>202137</v>
      </c>
      <c r="K3372" s="155">
        <v>202137</v>
      </c>
      <c r="L3372" s="155">
        <v>202137</v>
      </c>
      <c r="M3372" s="155">
        <v>202137</v>
      </c>
      <c r="N3372" s="155">
        <v>202137</v>
      </c>
      <c r="O3372" s="155">
        <v>202137</v>
      </c>
      <c r="P3372" s="155">
        <v>202137</v>
      </c>
      <c r="Q3372" s="155">
        <v>202137</v>
      </c>
      <c r="R3372" s="155">
        <v>202137</v>
      </c>
      <c r="S3372" s="155">
        <v>202137</v>
      </c>
      <c r="T3372" s="155">
        <v>202137</v>
      </c>
      <c r="U3372" s="155">
        <v>202137</v>
      </c>
      <c r="V3372" s="155">
        <v>202137</v>
      </c>
      <c r="W3372" s="155">
        <v>202137</v>
      </c>
      <c r="X3372" s="155">
        <v>202137</v>
      </c>
      <c r="Y3372" s="155">
        <v>202137</v>
      </c>
      <c r="Z3372" s="155">
        <v>202137</v>
      </c>
      <c r="AA3372" s="155">
        <v>202137</v>
      </c>
      <c r="AC3372" s="180" t="str">
        <f t="shared" si="171"/>
        <v>852012-</v>
      </c>
      <c r="AD3372" s="181" t="str">
        <f>IF(B3372="NET","",IF(B3372="","",IFERROR(VLOOKUP(AC3372,EAN!$A:$B,2,FALSE),"MANGLER - MÅ OPPDATERE EAN-FANEN")))</f>
        <v/>
      </c>
      <c r="AE3372" s="180">
        <f t="shared" si="172"/>
        <v>202137</v>
      </c>
      <c r="AF3372" s="180">
        <f t="shared" si="173"/>
        <v>202137</v>
      </c>
    </row>
    <row r="3373" spans="1:32" x14ac:dyDescent="0.2">
      <c r="A3373">
        <v>852012</v>
      </c>
      <c r="B3373" t="s">
        <v>355</v>
      </c>
      <c r="C3373" t="s">
        <v>4226</v>
      </c>
      <c r="D3373" t="s">
        <v>2668</v>
      </c>
      <c r="E3373" t="s">
        <v>2669</v>
      </c>
      <c r="F3373" t="s">
        <v>84</v>
      </c>
      <c r="G3373" t="s">
        <v>128</v>
      </c>
      <c r="H3373">
        <v>65</v>
      </c>
      <c r="I3373">
        <v>65</v>
      </c>
      <c r="J3373">
        <v>65</v>
      </c>
      <c r="K3373">
        <v>65</v>
      </c>
      <c r="L3373">
        <v>65</v>
      </c>
      <c r="M3373">
        <v>65</v>
      </c>
      <c r="N3373">
        <v>65</v>
      </c>
      <c r="O3373">
        <v>65</v>
      </c>
      <c r="P3373">
        <v>65</v>
      </c>
      <c r="Q3373">
        <v>65</v>
      </c>
      <c r="R3373">
        <v>65</v>
      </c>
      <c r="S3373">
        <v>65</v>
      </c>
      <c r="T3373">
        <v>65</v>
      </c>
      <c r="U3373">
        <v>65</v>
      </c>
      <c r="V3373">
        <v>65</v>
      </c>
      <c r="W3373">
        <v>65</v>
      </c>
      <c r="X3373">
        <v>65</v>
      </c>
      <c r="Y3373">
        <v>65</v>
      </c>
      <c r="Z3373">
        <v>65</v>
      </c>
      <c r="AA3373">
        <v>65</v>
      </c>
      <c r="AC3373" s="180" t="str">
        <f t="shared" si="171"/>
        <v>852012-150101-OS</v>
      </c>
      <c r="AD3373" s="181">
        <f>IF(B3373="NET","",IF(B3373="","",IFERROR(VLOOKUP(AC3373,EAN!$A:$B,2,FALSE),"MANGLER - MÅ OPPDATERE EAN-FANEN")))</f>
        <v>7048652614773</v>
      </c>
      <c r="AE3373" s="180">
        <f t="shared" si="172"/>
        <v>65</v>
      </c>
      <c r="AF3373" s="180">
        <f t="shared" si="173"/>
        <v>65</v>
      </c>
    </row>
    <row r="3374" spans="1:32" x14ac:dyDescent="0.2">
      <c r="A3374">
        <v>852012</v>
      </c>
      <c r="B3374" t="s">
        <v>355</v>
      </c>
      <c r="C3374" t="s">
        <v>4226</v>
      </c>
      <c r="D3374" t="s">
        <v>2702</v>
      </c>
      <c r="E3374" t="s">
        <v>2703</v>
      </c>
      <c r="F3374" t="s">
        <v>84</v>
      </c>
      <c r="G3374" t="s">
        <v>128</v>
      </c>
      <c r="H3374">
        <v>60</v>
      </c>
      <c r="I3374">
        <v>60</v>
      </c>
      <c r="J3374">
        <v>60</v>
      </c>
      <c r="K3374">
        <v>60</v>
      </c>
      <c r="L3374">
        <v>60</v>
      </c>
      <c r="M3374">
        <v>60</v>
      </c>
      <c r="N3374">
        <v>60</v>
      </c>
      <c r="O3374">
        <v>60</v>
      </c>
      <c r="P3374">
        <v>60</v>
      </c>
      <c r="Q3374">
        <v>60</v>
      </c>
      <c r="R3374">
        <v>60</v>
      </c>
      <c r="S3374">
        <v>60</v>
      </c>
      <c r="T3374">
        <v>60</v>
      </c>
      <c r="U3374">
        <v>60</v>
      </c>
      <c r="V3374">
        <v>60</v>
      </c>
      <c r="W3374">
        <v>60</v>
      </c>
      <c r="X3374">
        <v>60</v>
      </c>
      <c r="Y3374">
        <v>60</v>
      </c>
      <c r="Z3374">
        <v>60</v>
      </c>
      <c r="AA3374">
        <v>60</v>
      </c>
      <c r="AC3374" s="180" t="str">
        <f t="shared" si="171"/>
        <v>852012-151003-OS</v>
      </c>
      <c r="AD3374" s="181">
        <f>IF(B3374="NET","",IF(B3374="","",IFERROR(VLOOKUP(AC3374,EAN!$A:$B,2,FALSE),"MANGLER - MÅ OPPDATERE EAN-FANEN")))</f>
        <v>7048652614780</v>
      </c>
      <c r="AE3374" s="180">
        <f t="shared" si="172"/>
        <v>60</v>
      </c>
      <c r="AF3374" s="180">
        <f t="shared" si="173"/>
        <v>60</v>
      </c>
    </row>
    <row r="3375" spans="1:32" x14ac:dyDescent="0.2">
      <c r="A3375" s="155">
        <v>852013</v>
      </c>
      <c r="B3375" t="s">
        <v>292</v>
      </c>
      <c r="H3375" s="155">
        <v>202137</v>
      </c>
      <c r="I3375" s="155">
        <v>202137</v>
      </c>
      <c r="J3375" s="155">
        <v>202137</v>
      </c>
      <c r="K3375" s="155">
        <v>202137</v>
      </c>
      <c r="L3375" s="155">
        <v>202137</v>
      </c>
      <c r="M3375" s="155">
        <v>202137</v>
      </c>
      <c r="N3375" s="155">
        <v>202137</v>
      </c>
      <c r="O3375" s="155">
        <v>202137</v>
      </c>
      <c r="P3375" s="155">
        <v>202137</v>
      </c>
      <c r="Q3375" s="155">
        <v>202137</v>
      </c>
      <c r="R3375" s="155">
        <v>202137</v>
      </c>
      <c r="S3375" s="155">
        <v>202137</v>
      </c>
      <c r="T3375" s="155">
        <v>202137</v>
      </c>
      <c r="U3375" s="155">
        <v>202137</v>
      </c>
      <c r="V3375" s="155">
        <v>202137</v>
      </c>
      <c r="W3375" s="155">
        <v>202137</v>
      </c>
      <c r="X3375" s="155">
        <v>202137</v>
      </c>
      <c r="Y3375" s="155">
        <v>202137</v>
      </c>
      <c r="Z3375" s="155">
        <v>202137</v>
      </c>
      <c r="AA3375" s="155">
        <v>202137</v>
      </c>
      <c r="AC3375" s="180" t="str">
        <f t="shared" si="171"/>
        <v>852013-</v>
      </c>
      <c r="AD3375" s="181" t="str">
        <f>IF(B3375="NET","",IF(B3375="","",IFERROR(VLOOKUP(AC3375,EAN!$A:$B,2,FALSE),"MANGLER - MÅ OPPDATERE EAN-FANEN")))</f>
        <v/>
      </c>
      <c r="AE3375" s="180">
        <f t="shared" si="172"/>
        <v>202137</v>
      </c>
      <c r="AF3375" s="180">
        <f t="shared" si="173"/>
        <v>202137</v>
      </c>
    </row>
    <row r="3376" spans="1:32" x14ac:dyDescent="0.2">
      <c r="A3376">
        <v>852013</v>
      </c>
      <c r="B3376" t="s">
        <v>356</v>
      </c>
      <c r="C3376" t="s">
        <v>4226</v>
      </c>
      <c r="D3376" t="s">
        <v>2734</v>
      </c>
      <c r="E3376" t="s">
        <v>2735</v>
      </c>
      <c r="F3376" t="s">
        <v>84</v>
      </c>
      <c r="G3376" t="s">
        <v>128</v>
      </c>
      <c r="H3376">
        <v>4</v>
      </c>
      <c r="I3376">
        <v>4</v>
      </c>
      <c r="J3376">
        <v>4</v>
      </c>
      <c r="K3376">
        <v>4</v>
      </c>
      <c r="L3376">
        <v>4</v>
      </c>
      <c r="M3376">
        <v>4</v>
      </c>
      <c r="N3376">
        <v>4</v>
      </c>
      <c r="O3376">
        <v>4</v>
      </c>
      <c r="P3376">
        <v>4</v>
      </c>
      <c r="Q3376">
        <v>4</v>
      </c>
      <c r="R3376">
        <v>4</v>
      </c>
      <c r="S3376">
        <v>4</v>
      </c>
      <c r="T3376">
        <v>4</v>
      </c>
      <c r="U3376">
        <v>4</v>
      </c>
      <c r="V3376">
        <v>4</v>
      </c>
      <c r="W3376">
        <v>4</v>
      </c>
      <c r="X3376">
        <v>4</v>
      </c>
      <c r="Y3376">
        <v>4</v>
      </c>
      <c r="Z3376">
        <v>4</v>
      </c>
      <c r="AA3376">
        <v>4</v>
      </c>
      <c r="AC3376" s="180" t="str">
        <f t="shared" si="171"/>
        <v>852013-050101-OS</v>
      </c>
      <c r="AD3376" s="181">
        <f>IF(B3376="NET","",IF(B3376="","",IFERROR(VLOOKUP(AC3376,EAN!$A:$B,2,FALSE),"MANGLER - MÅ OPPDATERE EAN-FANEN")))</f>
        <v>7048652614728</v>
      </c>
      <c r="AE3376" s="180">
        <f t="shared" si="172"/>
        <v>4</v>
      </c>
      <c r="AF3376" s="180">
        <f t="shared" si="173"/>
        <v>4</v>
      </c>
    </row>
    <row r="3377" spans="1:32" x14ac:dyDescent="0.2">
      <c r="A3377">
        <v>852013</v>
      </c>
      <c r="B3377" t="s">
        <v>356</v>
      </c>
      <c r="C3377" t="s">
        <v>4226</v>
      </c>
      <c r="D3377" t="s">
        <v>2736</v>
      </c>
      <c r="E3377" t="s">
        <v>2737</v>
      </c>
      <c r="F3377" t="s">
        <v>84</v>
      </c>
      <c r="G3377" t="s">
        <v>401</v>
      </c>
      <c r="H3377">
        <v>16</v>
      </c>
      <c r="I3377">
        <v>16</v>
      </c>
      <c r="J3377">
        <v>16</v>
      </c>
      <c r="K3377">
        <v>16</v>
      </c>
      <c r="L3377">
        <v>16</v>
      </c>
      <c r="M3377">
        <v>16</v>
      </c>
      <c r="N3377">
        <v>16</v>
      </c>
      <c r="O3377">
        <v>16</v>
      </c>
      <c r="P3377">
        <v>16</v>
      </c>
      <c r="Q3377">
        <v>16</v>
      </c>
      <c r="R3377">
        <v>16</v>
      </c>
      <c r="S3377">
        <v>16</v>
      </c>
      <c r="T3377">
        <v>16</v>
      </c>
      <c r="U3377">
        <v>16</v>
      </c>
      <c r="V3377">
        <v>16</v>
      </c>
      <c r="W3377">
        <v>16</v>
      </c>
      <c r="X3377">
        <v>16</v>
      </c>
      <c r="Y3377">
        <v>16</v>
      </c>
      <c r="Z3377">
        <v>16</v>
      </c>
      <c r="AA3377">
        <v>16</v>
      </c>
      <c r="AC3377" s="180" t="str">
        <f t="shared" si="171"/>
        <v>852013-052022-OS</v>
      </c>
      <c r="AD3377" s="181">
        <f>IF(B3377="NET","",IF(B3377="","",IFERROR(VLOOKUP(AC3377,EAN!$A:$B,2,FALSE),"MANGLER - MÅ OPPDATERE EAN-FANEN")))</f>
        <v>7048652614735</v>
      </c>
      <c r="AE3377" s="180">
        <f t="shared" si="172"/>
        <v>16</v>
      </c>
      <c r="AF3377" s="180">
        <f t="shared" si="173"/>
        <v>16</v>
      </c>
    </row>
    <row r="3378" spans="1:32" x14ac:dyDescent="0.2">
      <c r="A3378">
        <v>852013</v>
      </c>
      <c r="B3378" t="s">
        <v>356</v>
      </c>
      <c r="C3378" t="s">
        <v>4226</v>
      </c>
      <c r="D3378" t="s">
        <v>2738</v>
      </c>
      <c r="E3378" t="s">
        <v>2739</v>
      </c>
      <c r="F3378" t="s">
        <v>84</v>
      </c>
      <c r="G3378" t="s">
        <v>128</v>
      </c>
      <c r="H3378">
        <v>27</v>
      </c>
      <c r="I3378">
        <v>27</v>
      </c>
      <c r="J3378">
        <v>27</v>
      </c>
      <c r="K3378">
        <v>27</v>
      </c>
      <c r="L3378">
        <v>27</v>
      </c>
      <c r="M3378">
        <v>27</v>
      </c>
      <c r="N3378">
        <v>27</v>
      </c>
      <c r="O3378">
        <v>27</v>
      </c>
      <c r="P3378">
        <v>27</v>
      </c>
      <c r="Q3378">
        <v>27</v>
      </c>
      <c r="R3378">
        <v>27</v>
      </c>
      <c r="S3378">
        <v>27</v>
      </c>
      <c r="T3378">
        <v>27</v>
      </c>
      <c r="U3378">
        <v>27</v>
      </c>
      <c r="V3378">
        <v>27</v>
      </c>
      <c r="W3378">
        <v>27</v>
      </c>
      <c r="X3378">
        <v>27</v>
      </c>
      <c r="Y3378">
        <v>27</v>
      </c>
      <c r="Z3378">
        <v>27</v>
      </c>
      <c r="AA3378">
        <v>27</v>
      </c>
      <c r="AC3378" s="180" t="str">
        <f t="shared" si="171"/>
        <v>852013-110101-OS</v>
      </c>
      <c r="AD3378" s="181">
        <f>IF(B3378="NET","",IF(B3378="","",IFERROR(VLOOKUP(AC3378,EAN!$A:$B,2,FALSE),"MANGLER - MÅ OPPDATERE EAN-FANEN")))</f>
        <v>7048652614742</v>
      </c>
      <c r="AE3378" s="180">
        <f t="shared" si="172"/>
        <v>27</v>
      </c>
      <c r="AF3378" s="180">
        <f t="shared" si="173"/>
        <v>27</v>
      </c>
    </row>
    <row r="3379" spans="1:32" x14ac:dyDescent="0.2">
      <c r="A3379">
        <v>852013</v>
      </c>
      <c r="B3379" t="s">
        <v>356</v>
      </c>
      <c r="C3379" t="s">
        <v>4226</v>
      </c>
      <c r="D3379" t="s">
        <v>2740</v>
      </c>
      <c r="E3379" t="s">
        <v>2741</v>
      </c>
      <c r="F3379" t="s">
        <v>84</v>
      </c>
      <c r="G3379" t="s">
        <v>128</v>
      </c>
      <c r="H3379">
        <v>72</v>
      </c>
      <c r="I3379">
        <v>72</v>
      </c>
      <c r="J3379">
        <v>72</v>
      </c>
      <c r="K3379">
        <v>72</v>
      </c>
      <c r="L3379">
        <v>72</v>
      </c>
      <c r="M3379">
        <v>72</v>
      </c>
      <c r="N3379">
        <v>72</v>
      </c>
      <c r="O3379">
        <v>72</v>
      </c>
      <c r="P3379">
        <v>72</v>
      </c>
      <c r="Q3379">
        <v>72</v>
      </c>
      <c r="R3379">
        <v>72</v>
      </c>
      <c r="S3379">
        <v>72</v>
      </c>
      <c r="T3379">
        <v>72</v>
      </c>
      <c r="U3379">
        <v>72</v>
      </c>
      <c r="V3379">
        <v>72</v>
      </c>
      <c r="W3379">
        <v>72</v>
      </c>
      <c r="X3379">
        <v>72</v>
      </c>
      <c r="Y3379">
        <v>72</v>
      </c>
      <c r="Z3379">
        <v>72</v>
      </c>
      <c r="AA3379">
        <v>72</v>
      </c>
      <c r="AC3379" s="180" t="str">
        <f t="shared" si="171"/>
        <v>852013-111003-OS</v>
      </c>
      <c r="AD3379" s="181">
        <f>IF(B3379="NET","",IF(B3379="","",IFERROR(VLOOKUP(AC3379,EAN!$A:$B,2,FALSE),"MANGLER - MÅ OPPDATERE EAN-FANEN")))</f>
        <v>7048652614759</v>
      </c>
      <c r="AE3379" s="180">
        <f t="shared" si="172"/>
        <v>72</v>
      </c>
      <c r="AF3379" s="180">
        <f t="shared" si="173"/>
        <v>72</v>
      </c>
    </row>
    <row r="3380" spans="1:32" x14ac:dyDescent="0.2">
      <c r="A3380">
        <v>852013</v>
      </c>
      <c r="B3380" t="s">
        <v>356</v>
      </c>
      <c r="C3380" t="s">
        <v>4226</v>
      </c>
      <c r="D3380" t="s">
        <v>2742</v>
      </c>
      <c r="E3380" t="s">
        <v>2743</v>
      </c>
      <c r="F3380" t="s">
        <v>84</v>
      </c>
      <c r="G3380" t="s">
        <v>128</v>
      </c>
      <c r="H3380">
        <v>9</v>
      </c>
      <c r="I3380">
        <v>9</v>
      </c>
      <c r="J3380">
        <v>9</v>
      </c>
      <c r="K3380">
        <v>9</v>
      </c>
      <c r="L3380">
        <v>9</v>
      </c>
      <c r="M3380">
        <v>9</v>
      </c>
      <c r="N3380">
        <v>9</v>
      </c>
      <c r="O3380">
        <v>9</v>
      </c>
      <c r="P3380">
        <v>9</v>
      </c>
      <c r="Q3380">
        <v>9</v>
      </c>
      <c r="R3380">
        <v>9</v>
      </c>
      <c r="S3380">
        <v>9</v>
      </c>
      <c r="T3380">
        <v>9</v>
      </c>
      <c r="U3380">
        <v>9</v>
      </c>
      <c r="V3380">
        <v>9</v>
      </c>
      <c r="W3380">
        <v>9</v>
      </c>
      <c r="X3380">
        <v>9</v>
      </c>
      <c r="Y3380">
        <v>9</v>
      </c>
      <c r="Z3380">
        <v>9</v>
      </c>
      <c r="AA3380">
        <v>9</v>
      </c>
      <c r="AC3380" s="180" t="str">
        <f t="shared" si="171"/>
        <v>852013-117220-OS</v>
      </c>
      <c r="AD3380" s="181">
        <f>IF(B3380="NET","",IF(B3380="","",IFERROR(VLOOKUP(AC3380,EAN!$A:$B,2,FALSE),"MANGLER - MÅ OPPDATERE EAN-FANEN")))</f>
        <v>7048652614766</v>
      </c>
      <c r="AE3380" s="180">
        <f t="shared" si="172"/>
        <v>9</v>
      </c>
      <c r="AF3380" s="180">
        <f t="shared" si="173"/>
        <v>9</v>
      </c>
    </row>
    <row r="3381" spans="1:32" x14ac:dyDescent="0.2">
      <c r="A3381" s="155">
        <v>852014</v>
      </c>
      <c r="B3381" t="s">
        <v>292</v>
      </c>
      <c r="H3381" s="155">
        <v>202137</v>
      </c>
      <c r="I3381" s="155">
        <v>202137</v>
      </c>
      <c r="J3381" s="155">
        <v>202137</v>
      </c>
      <c r="K3381" s="155">
        <v>202137</v>
      </c>
      <c r="L3381" s="155">
        <v>202137</v>
      </c>
      <c r="M3381" s="155">
        <v>202137</v>
      </c>
      <c r="N3381" s="155">
        <v>202137</v>
      </c>
      <c r="O3381" s="155">
        <v>202137</v>
      </c>
      <c r="P3381" s="155">
        <v>202137</v>
      </c>
      <c r="Q3381" s="155">
        <v>202137</v>
      </c>
      <c r="R3381" s="155">
        <v>202137</v>
      </c>
      <c r="S3381" s="155">
        <v>202137</v>
      </c>
      <c r="T3381" s="155">
        <v>202137</v>
      </c>
      <c r="U3381" s="155">
        <v>202137</v>
      </c>
      <c r="V3381" s="155">
        <v>202137</v>
      </c>
      <c r="W3381" s="155">
        <v>202137</v>
      </c>
      <c r="X3381" s="155">
        <v>202137</v>
      </c>
      <c r="Y3381" s="155">
        <v>202137</v>
      </c>
      <c r="Z3381" s="155">
        <v>202137</v>
      </c>
      <c r="AA3381" s="155">
        <v>202137</v>
      </c>
      <c r="AC3381" s="180" t="str">
        <f t="shared" ref="AC3381:AC3444" si="174">CONCATENATE(A3381,"-",D3381)</f>
        <v>852014-</v>
      </c>
      <c r="AD3381" s="181" t="str">
        <f>IF(B3381="NET","",IF(B3381="","",IFERROR(VLOOKUP(AC3381,EAN!$A:$B,2,FALSE),"MANGLER - MÅ OPPDATERE EAN-FANEN")))</f>
        <v/>
      </c>
      <c r="AE3381" s="180">
        <f t="shared" si="172"/>
        <v>202137</v>
      </c>
      <c r="AF3381" s="180">
        <f t="shared" si="173"/>
        <v>202137</v>
      </c>
    </row>
    <row r="3382" spans="1:32" x14ac:dyDescent="0.2">
      <c r="A3382">
        <v>852014</v>
      </c>
      <c r="B3382" t="s">
        <v>357</v>
      </c>
      <c r="C3382" t="s">
        <v>4226</v>
      </c>
      <c r="D3382" t="s">
        <v>2744</v>
      </c>
      <c r="E3382" t="s">
        <v>2745</v>
      </c>
      <c r="F3382" t="s">
        <v>84</v>
      </c>
      <c r="G3382" t="s">
        <v>128</v>
      </c>
      <c r="H3382">
        <v>262</v>
      </c>
      <c r="I3382">
        <v>262</v>
      </c>
      <c r="J3382">
        <v>262</v>
      </c>
      <c r="K3382">
        <v>262</v>
      </c>
      <c r="L3382">
        <v>262</v>
      </c>
      <c r="M3382">
        <v>262</v>
      </c>
      <c r="N3382">
        <v>262</v>
      </c>
      <c r="O3382">
        <v>262</v>
      </c>
      <c r="P3382">
        <v>262</v>
      </c>
      <c r="Q3382">
        <v>262</v>
      </c>
      <c r="R3382">
        <v>262</v>
      </c>
      <c r="S3382">
        <v>262</v>
      </c>
      <c r="T3382">
        <v>262</v>
      </c>
      <c r="U3382">
        <v>262</v>
      </c>
      <c r="V3382">
        <v>262</v>
      </c>
      <c r="W3382">
        <v>262</v>
      </c>
      <c r="X3382">
        <v>262</v>
      </c>
      <c r="Y3382">
        <v>262</v>
      </c>
      <c r="Z3382">
        <v>262</v>
      </c>
      <c r="AA3382">
        <v>262</v>
      </c>
      <c r="AC3382" s="180" t="str">
        <f t="shared" si="174"/>
        <v>852014-120101-OS</v>
      </c>
      <c r="AD3382" s="181">
        <f>IF(B3382="NET","",IF(B3382="","",IFERROR(VLOOKUP(AC3382,EAN!$A:$B,2,FALSE),"MANGLER - MÅ OPPDATERE EAN-FANEN")))</f>
        <v>7048652614681</v>
      </c>
      <c r="AE3382" s="180">
        <f t="shared" si="172"/>
        <v>262</v>
      </c>
      <c r="AF3382" s="180">
        <f t="shared" si="173"/>
        <v>262</v>
      </c>
    </row>
    <row r="3383" spans="1:32" x14ac:dyDescent="0.2">
      <c r="A3383">
        <v>852014</v>
      </c>
      <c r="B3383" t="s">
        <v>357</v>
      </c>
      <c r="C3383" t="s">
        <v>4226</v>
      </c>
      <c r="D3383" t="s">
        <v>2746</v>
      </c>
      <c r="E3383" t="s">
        <v>2747</v>
      </c>
      <c r="F3383" t="s">
        <v>84</v>
      </c>
      <c r="G3383" t="s">
        <v>128</v>
      </c>
      <c r="H3383">
        <v>218</v>
      </c>
      <c r="I3383">
        <v>218</v>
      </c>
      <c r="J3383">
        <v>218</v>
      </c>
      <c r="K3383">
        <v>218</v>
      </c>
      <c r="L3383">
        <v>218</v>
      </c>
      <c r="M3383">
        <v>218</v>
      </c>
      <c r="N3383">
        <v>218</v>
      </c>
      <c r="O3383">
        <v>218</v>
      </c>
      <c r="P3383">
        <v>218</v>
      </c>
      <c r="Q3383">
        <v>218</v>
      </c>
      <c r="R3383">
        <v>218</v>
      </c>
      <c r="S3383">
        <v>218</v>
      </c>
      <c r="T3383">
        <v>218</v>
      </c>
      <c r="U3383">
        <v>218</v>
      </c>
      <c r="V3383">
        <v>218</v>
      </c>
      <c r="W3383">
        <v>218</v>
      </c>
      <c r="X3383">
        <v>218</v>
      </c>
      <c r="Y3383">
        <v>218</v>
      </c>
      <c r="Z3383">
        <v>218</v>
      </c>
      <c r="AA3383">
        <v>218</v>
      </c>
      <c r="AC3383" s="180" t="str">
        <f t="shared" si="174"/>
        <v>852014-121003-OS</v>
      </c>
      <c r="AD3383" s="181">
        <f>IF(B3383="NET","",IF(B3383="","",IFERROR(VLOOKUP(AC3383,EAN!$A:$B,2,FALSE),"MANGLER - MÅ OPPDATERE EAN-FANEN")))</f>
        <v>7048652614698</v>
      </c>
      <c r="AE3383" s="180">
        <f t="shared" si="172"/>
        <v>218</v>
      </c>
      <c r="AF3383" s="180">
        <f t="shared" si="173"/>
        <v>218</v>
      </c>
    </row>
    <row r="3384" spans="1:32" x14ac:dyDescent="0.2">
      <c r="A3384">
        <v>852014</v>
      </c>
      <c r="B3384" t="s">
        <v>357</v>
      </c>
      <c r="C3384" t="s">
        <v>4226</v>
      </c>
      <c r="D3384" t="s">
        <v>2748</v>
      </c>
      <c r="E3384" t="s">
        <v>2749</v>
      </c>
      <c r="F3384" t="s">
        <v>84</v>
      </c>
      <c r="G3384" t="s">
        <v>401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C3384" s="180" t="str">
        <f t="shared" si="174"/>
        <v>852014-124021-OS</v>
      </c>
      <c r="AD3384" s="181">
        <f>IF(B3384="NET","",IF(B3384="","",IFERROR(VLOOKUP(AC3384,EAN!$A:$B,2,FALSE),"MANGLER - MÅ OPPDATERE EAN-FANEN")))</f>
        <v>7048652614704</v>
      </c>
      <c r="AE3384" s="180">
        <f t="shared" si="172"/>
        <v>0</v>
      </c>
      <c r="AF3384" s="180">
        <f t="shared" si="173"/>
        <v>0</v>
      </c>
    </row>
    <row r="3385" spans="1:32" x14ac:dyDescent="0.2">
      <c r="A3385">
        <v>852014</v>
      </c>
      <c r="B3385" t="s">
        <v>357</v>
      </c>
      <c r="C3385" t="s">
        <v>4226</v>
      </c>
      <c r="D3385" t="s">
        <v>2750</v>
      </c>
      <c r="E3385" t="s">
        <v>2751</v>
      </c>
      <c r="F3385" t="s">
        <v>84</v>
      </c>
      <c r="G3385" t="s">
        <v>128</v>
      </c>
      <c r="H3385">
        <v>36</v>
      </c>
      <c r="I3385">
        <v>36</v>
      </c>
      <c r="J3385">
        <v>36</v>
      </c>
      <c r="K3385">
        <v>36</v>
      </c>
      <c r="L3385">
        <v>36</v>
      </c>
      <c r="M3385">
        <v>36</v>
      </c>
      <c r="N3385">
        <v>36</v>
      </c>
      <c r="O3385">
        <v>36</v>
      </c>
      <c r="P3385">
        <v>36</v>
      </c>
      <c r="Q3385">
        <v>36</v>
      </c>
      <c r="R3385">
        <v>36</v>
      </c>
      <c r="S3385">
        <v>36</v>
      </c>
      <c r="T3385">
        <v>36</v>
      </c>
      <c r="U3385">
        <v>36</v>
      </c>
      <c r="V3385">
        <v>36</v>
      </c>
      <c r="W3385">
        <v>36</v>
      </c>
      <c r="X3385">
        <v>36</v>
      </c>
      <c r="Y3385">
        <v>36</v>
      </c>
      <c r="Z3385">
        <v>36</v>
      </c>
      <c r="AA3385">
        <v>36</v>
      </c>
      <c r="AC3385" s="180" t="str">
        <f t="shared" si="174"/>
        <v>852014-140101-OS</v>
      </c>
      <c r="AD3385" s="181">
        <f>IF(B3385="NET","",IF(B3385="","",IFERROR(VLOOKUP(AC3385,EAN!$A:$B,2,FALSE),"MANGLER - MÅ OPPDATERE EAN-FANEN")))</f>
        <v>7048652614711</v>
      </c>
      <c r="AE3385" s="180">
        <f t="shared" si="172"/>
        <v>36</v>
      </c>
      <c r="AF3385" s="180">
        <f t="shared" si="173"/>
        <v>36</v>
      </c>
    </row>
    <row r="3386" spans="1:32" x14ac:dyDescent="0.2">
      <c r="A3386" s="155">
        <v>852015</v>
      </c>
      <c r="B3386" t="s">
        <v>292</v>
      </c>
      <c r="H3386" s="155">
        <v>202137</v>
      </c>
      <c r="I3386" s="155">
        <v>202137</v>
      </c>
      <c r="J3386" s="155">
        <v>202137</v>
      </c>
      <c r="K3386" s="155">
        <v>202137</v>
      </c>
      <c r="L3386" s="155">
        <v>202137</v>
      </c>
      <c r="M3386" s="155">
        <v>202137</v>
      </c>
      <c r="N3386" s="155">
        <v>202137</v>
      </c>
      <c r="O3386" s="155">
        <v>202137</v>
      </c>
      <c r="P3386" s="155">
        <v>202137</v>
      </c>
      <c r="Q3386" s="155">
        <v>202137</v>
      </c>
      <c r="R3386" s="155">
        <v>202137</v>
      </c>
      <c r="S3386" s="155">
        <v>202137</v>
      </c>
      <c r="T3386" s="155">
        <v>202137</v>
      </c>
      <c r="U3386" s="155">
        <v>202137</v>
      </c>
      <c r="V3386" s="155">
        <v>202137</v>
      </c>
      <c r="W3386" s="155">
        <v>202137</v>
      </c>
      <c r="X3386" s="155">
        <v>202137</v>
      </c>
      <c r="Y3386" s="155">
        <v>202137</v>
      </c>
      <c r="Z3386" s="155">
        <v>202137</v>
      </c>
      <c r="AA3386" s="155">
        <v>202137</v>
      </c>
      <c r="AC3386" s="180" t="str">
        <f t="shared" si="174"/>
        <v>852015-</v>
      </c>
      <c r="AD3386" s="181" t="str">
        <f>IF(B3386="NET","",IF(B3386="","",IFERROR(VLOOKUP(AC3386,EAN!$A:$B,2,FALSE),"MANGLER - MÅ OPPDATERE EAN-FANEN")))</f>
        <v/>
      </c>
      <c r="AE3386" s="180">
        <f t="shared" si="172"/>
        <v>202137</v>
      </c>
      <c r="AF3386" s="180">
        <f t="shared" si="173"/>
        <v>202137</v>
      </c>
    </row>
    <row r="3387" spans="1:32" x14ac:dyDescent="0.2">
      <c r="A3387">
        <v>852015</v>
      </c>
      <c r="B3387" t="s">
        <v>358</v>
      </c>
      <c r="C3387" t="s">
        <v>4226</v>
      </c>
      <c r="D3387" t="s">
        <v>2752</v>
      </c>
      <c r="E3387" t="s">
        <v>2753</v>
      </c>
      <c r="F3387" t="s">
        <v>84</v>
      </c>
      <c r="G3387" t="s">
        <v>128</v>
      </c>
      <c r="H3387">
        <v>42</v>
      </c>
      <c r="I3387">
        <v>42</v>
      </c>
      <c r="J3387">
        <v>42</v>
      </c>
      <c r="K3387">
        <v>42</v>
      </c>
      <c r="L3387">
        <v>42</v>
      </c>
      <c r="M3387">
        <v>42</v>
      </c>
      <c r="N3387">
        <v>42</v>
      </c>
      <c r="O3387">
        <v>42</v>
      </c>
      <c r="P3387">
        <v>42</v>
      </c>
      <c r="Q3387">
        <v>42</v>
      </c>
      <c r="R3387">
        <v>42</v>
      </c>
      <c r="S3387">
        <v>42</v>
      </c>
      <c r="T3387">
        <v>42</v>
      </c>
      <c r="U3387">
        <v>42</v>
      </c>
      <c r="V3387">
        <v>42</v>
      </c>
      <c r="W3387">
        <v>42</v>
      </c>
      <c r="X3387">
        <v>42</v>
      </c>
      <c r="Y3387">
        <v>42</v>
      </c>
      <c r="Z3387">
        <v>42</v>
      </c>
      <c r="AA3387">
        <v>42</v>
      </c>
      <c r="AC3387" s="180" t="str">
        <f t="shared" si="174"/>
        <v>852015-041020-OS</v>
      </c>
      <c r="AD3387" s="181">
        <f>IF(B3387="NET","",IF(B3387="","",IFERROR(VLOOKUP(AC3387,EAN!$A:$B,2,FALSE),"MANGLER - MÅ OPPDATERE EAN-FANEN")))</f>
        <v>7048652616081</v>
      </c>
      <c r="AE3387" s="180">
        <f t="shared" si="172"/>
        <v>42</v>
      </c>
      <c r="AF3387" s="180">
        <f t="shared" si="173"/>
        <v>42</v>
      </c>
    </row>
    <row r="3388" spans="1:32" x14ac:dyDescent="0.2">
      <c r="A3388">
        <v>852015</v>
      </c>
      <c r="B3388" t="s">
        <v>358</v>
      </c>
      <c r="C3388" t="s">
        <v>4226</v>
      </c>
      <c r="D3388" t="s">
        <v>428</v>
      </c>
      <c r="E3388" t="s">
        <v>429</v>
      </c>
      <c r="F3388" t="s">
        <v>84</v>
      </c>
      <c r="G3388" t="s">
        <v>128</v>
      </c>
      <c r="H3388">
        <v>94</v>
      </c>
      <c r="I3388">
        <v>94</v>
      </c>
      <c r="J3388">
        <v>94</v>
      </c>
      <c r="K3388">
        <v>94</v>
      </c>
      <c r="L3388">
        <v>94</v>
      </c>
      <c r="M3388">
        <v>94</v>
      </c>
      <c r="N3388">
        <v>94</v>
      </c>
      <c r="O3388">
        <v>94</v>
      </c>
      <c r="P3388">
        <v>94</v>
      </c>
      <c r="Q3388">
        <v>94</v>
      </c>
      <c r="R3388">
        <v>94</v>
      </c>
      <c r="S3388">
        <v>94</v>
      </c>
      <c r="T3388">
        <v>94</v>
      </c>
      <c r="U3388">
        <v>94</v>
      </c>
      <c r="V3388">
        <v>94</v>
      </c>
      <c r="W3388">
        <v>94</v>
      </c>
      <c r="X3388">
        <v>94</v>
      </c>
      <c r="Y3388">
        <v>94</v>
      </c>
      <c r="Z3388">
        <v>94</v>
      </c>
      <c r="AA3388">
        <v>94</v>
      </c>
      <c r="AC3388" s="180" t="str">
        <f t="shared" si="174"/>
        <v>852015-060101-OS</v>
      </c>
      <c r="AD3388" s="181">
        <f>IF(B3388="NET","",IF(B3388="","",IFERROR(VLOOKUP(AC3388,EAN!$A:$B,2,FALSE),"MANGLER - MÅ OPPDATERE EAN-FANEN")))</f>
        <v>7048652616098</v>
      </c>
      <c r="AE3388" s="180">
        <f t="shared" si="172"/>
        <v>94</v>
      </c>
      <c r="AF3388" s="180">
        <f t="shared" si="173"/>
        <v>94</v>
      </c>
    </row>
    <row r="3389" spans="1:32" x14ac:dyDescent="0.2">
      <c r="A3389">
        <v>852015</v>
      </c>
      <c r="B3389" t="s">
        <v>358</v>
      </c>
      <c r="C3389" t="s">
        <v>4226</v>
      </c>
      <c r="D3389" t="s">
        <v>2662</v>
      </c>
      <c r="E3389" t="s">
        <v>2663</v>
      </c>
      <c r="F3389" t="s">
        <v>84</v>
      </c>
      <c r="G3389" t="s">
        <v>128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C3389" s="180" t="str">
        <f t="shared" si="174"/>
        <v>852015-062130-OS</v>
      </c>
      <c r="AD3389" s="181">
        <f>IF(B3389="NET","",IF(B3389="","",IFERROR(VLOOKUP(AC3389,EAN!$A:$B,2,FALSE),"MANGLER - MÅ OPPDATERE EAN-FANEN")))</f>
        <v>7048652709899</v>
      </c>
      <c r="AE3389" s="180">
        <f t="shared" si="172"/>
        <v>0</v>
      </c>
      <c r="AF3389" s="180">
        <f t="shared" si="173"/>
        <v>0</v>
      </c>
    </row>
    <row r="3390" spans="1:32" x14ac:dyDescent="0.2">
      <c r="A3390">
        <v>852015</v>
      </c>
      <c r="B3390" t="s">
        <v>358</v>
      </c>
      <c r="C3390" t="s">
        <v>4226</v>
      </c>
      <c r="D3390" t="s">
        <v>2664</v>
      </c>
      <c r="E3390" t="s">
        <v>2665</v>
      </c>
      <c r="F3390" t="s">
        <v>84</v>
      </c>
      <c r="G3390" t="s">
        <v>401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C3390" s="180" t="str">
        <f t="shared" si="174"/>
        <v>852015-064021-OS</v>
      </c>
      <c r="AD3390" s="181">
        <f>IF(B3390="NET","",IF(B3390="","",IFERROR(VLOOKUP(AC3390,EAN!$A:$B,2,FALSE),"MANGLER - MÅ OPPDATERE EAN-FANEN")))</f>
        <v>7048652616104</v>
      </c>
      <c r="AE3390" s="180">
        <f t="shared" si="172"/>
        <v>0</v>
      </c>
      <c r="AF3390" s="180">
        <f t="shared" si="173"/>
        <v>0</v>
      </c>
    </row>
    <row r="3391" spans="1:32" x14ac:dyDescent="0.2">
      <c r="A3391">
        <v>852015</v>
      </c>
      <c r="B3391" t="s">
        <v>358</v>
      </c>
      <c r="C3391" t="s">
        <v>4226</v>
      </c>
      <c r="D3391" t="s">
        <v>2666</v>
      </c>
      <c r="E3391" t="s">
        <v>2667</v>
      </c>
      <c r="F3391" t="s">
        <v>84</v>
      </c>
      <c r="G3391" t="s">
        <v>128</v>
      </c>
      <c r="H3391">
        <v>18</v>
      </c>
      <c r="I3391">
        <v>18</v>
      </c>
      <c r="J3391">
        <v>18</v>
      </c>
      <c r="K3391">
        <v>18</v>
      </c>
      <c r="L3391">
        <v>18</v>
      </c>
      <c r="M3391">
        <v>18</v>
      </c>
      <c r="N3391">
        <v>18</v>
      </c>
      <c r="O3391">
        <v>18</v>
      </c>
      <c r="P3391">
        <v>18</v>
      </c>
      <c r="Q3391">
        <v>18</v>
      </c>
      <c r="R3391">
        <v>18</v>
      </c>
      <c r="S3391">
        <v>18</v>
      </c>
      <c r="T3391">
        <v>18</v>
      </c>
      <c r="U3391">
        <v>18</v>
      </c>
      <c r="V3391">
        <v>18</v>
      </c>
      <c r="W3391">
        <v>18</v>
      </c>
      <c r="X3391">
        <v>18</v>
      </c>
      <c r="Y3391">
        <v>18</v>
      </c>
      <c r="Z3391">
        <v>18</v>
      </c>
      <c r="AA3391">
        <v>18</v>
      </c>
      <c r="AC3391" s="180" t="str">
        <f t="shared" si="174"/>
        <v>852015-070101-OS</v>
      </c>
      <c r="AD3391" s="181">
        <f>IF(B3391="NET","",IF(B3391="","",IFERROR(VLOOKUP(AC3391,EAN!$A:$B,2,FALSE),"MANGLER - MÅ OPPDATERE EAN-FANEN")))</f>
        <v>7048652616111</v>
      </c>
      <c r="AE3391" s="180">
        <f t="shared" si="172"/>
        <v>18</v>
      </c>
      <c r="AF3391" s="180">
        <f t="shared" si="173"/>
        <v>18</v>
      </c>
    </row>
    <row r="3392" spans="1:32" x14ac:dyDescent="0.2">
      <c r="A3392">
        <v>852015</v>
      </c>
      <c r="B3392" t="s">
        <v>358</v>
      </c>
      <c r="C3392" t="s">
        <v>4226</v>
      </c>
      <c r="D3392" t="s">
        <v>2668</v>
      </c>
      <c r="E3392" t="s">
        <v>2669</v>
      </c>
      <c r="F3392" t="s">
        <v>84</v>
      </c>
      <c r="G3392" t="s">
        <v>128</v>
      </c>
      <c r="H3392">
        <v>49</v>
      </c>
      <c r="I3392">
        <v>49</v>
      </c>
      <c r="J3392">
        <v>49</v>
      </c>
      <c r="K3392">
        <v>49</v>
      </c>
      <c r="L3392">
        <v>49</v>
      </c>
      <c r="M3392">
        <v>49</v>
      </c>
      <c r="N3392">
        <v>49</v>
      </c>
      <c r="O3392">
        <v>49</v>
      </c>
      <c r="P3392">
        <v>49</v>
      </c>
      <c r="Q3392">
        <v>49</v>
      </c>
      <c r="R3392">
        <v>49</v>
      </c>
      <c r="S3392">
        <v>49</v>
      </c>
      <c r="T3392">
        <v>49</v>
      </c>
      <c r="U3392">
        <v>49</v>
      </c>
      <c r="V3392">
        <v>49</v>
      </c>
      <c r="W3392">
        <v>49</v>
      </c>
      <c r="X3392">
        <v>49</v>
      </c>
      <c r="Y3392">
        <v>49</v>
      </c>
      <c r="Z3392">
        <v>49</v>
      </c>
      <c r="AA3392">
        <v>49</v>
      </c>
      <c r="AC3392" s="180" t="str">
        <f t="shared" si="174"/>
        <v>852015-150101-OS</v>
      </c>
      <c r="AD3392" s="181">
        <f>IF(B3392="NET","",IF(B3392="","",IFERROR(VLOOKUP(AC3392,EAN!$A:$B,2,FALSE),"MANGLER - MÅ OPPDATERE EAN-FANEN")))</f>
        <v>7048652616128</v>
      </c>
      <c r="AE3392" s="180">
        <f t="shared" si="172"/>
        <v>49</v>
      </c>
      <c r="AF3392" s="180">
        <f t="shared" si="173"/>
        <v>49</v>
      </c>
    </row>
    <row r="3393" spans="1:32" x14ac:dyDescent="0.2">
      <c r="A3393">
        <v>852015</v>
      </c>
      <c r="B3393" t="s">
        <v>358</v>
      </c>
      <c r="C3393" t="s">
        <v>4226</v>
      </c>
      <c r="D3393" t="s">
        <v>2706</v>
      </c>
      <c r="E3393" t="s">
        <v>2707</v>
      </c>
      <c r="F3393" t="s">
        <v>84</v>
      </c>
      <c r="G3393" t="s">
        <v>128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C3393" s="180" t="str">
        <f t="shared" si="174"/>
        <v>852015-161003-OS</v>
      </c>
      <c r="AD3393" s="181">
        <f>IF(B3393="NET","",IF(B3393="","",IFERROR(VLOOKUP(AC3393,EAN!$A:$B,2,FALSE),"MANGLER - MÅ OPPDATERE EAN-FANEN")))</f>
        <v>7048652616142</v>
      </c>
      <c r="AE3393" s="180">
        <f t="shared" si="172"/>
        <v>0</v>
      </c>
      <c r="AF3393" s="180">
        <f t="shared" si="173"/>
        <v>0</v>
      </c>
    </row>
    <row r="3394" spans="1:32" x14ac:dyDescent="0.2">
      <c r="A3394">
        <v>852015</v>
      </c>
      <c r="B3394" t="s">
        <v>358</v>
      </c>
      <c r="C3394" t="s">
        <v>4226</v>
      </c>
      <c r="D3394" t="s">
        <v>2754</v>
      </c>
      <c r="E3394" t="s">
        <v>2755</v>
      </c>
      <c r="F3394" t="s">
        <v>84</v>
      </c>
      <c r="G3394" t="s">
        <v>401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C3394" s="180" t="str">
        <f t="shared" si="174"/>
        <v>852015-167223-OS</v>
      </c>
      <c r="AD3394" s="181">
        <f>IF(B3394="NET","",IF(B3394="","",IFERROR(VLOOKUP(AC3394,EAN!$A:$B,2,FALSE),"MANGLER - MÅ OPPDATERE EAN-FANEN")))</f>
        <v>7048652616159</v>
      </c>
      <c r="AE3394" s="180">
        <f t="shared" si="172"/>
        <v>0</v>
      </c>
      <c r="AF3394" s="180">
        <f t="shared" si="173"/>
        <v>0</v>
      </c>
    </row>
    <row r="3395" spans="1:32" x14ac:dyDescent="0.2">
      <c r="A3395">
        <v>852015</v>
      </c>
      <c r="B3395" t="s">
        <v>358</v>
      </c>
      <c r="C3395" t="s">
        <v>4226</v>
      </c>
      <c r="D3395" t="s">
        <v>2708</v>
      </c>
      <c r="E3395" t="s">
        <v>2709</v>
      </c>
      <c r="F3395" t="s">
        <v>84</v>
      </c>
      <c r="G3395" t="s">
        <v>401</v>
      </c>
      <c r="H3395">
        <v>155</v>
      </c>
      <c r="I3395">
        <v>155</v>
      </c>
      <c r="J3395">
        <v>155</v>
      </c>
      <c r="K3395">
        <v>155</v>
      </c>
      <c r="L3395">
        <v>155</v>
      </c>
      <c r="M3395">
        <v>155</v>
      </c>
      <c r="N3395">
        <v>155</v>
      </c>
      <c r="O3395">
        <v>155</v>
      </c>
      <c r="P3395">
        <v>155</v>
      </c>
      <c r="Q3395">
        <v>155</v>
      </c>
      <c r="R3395">
        <v>155</v>
      </c>
      <c r="S3395">
        <v>155</v>
      </c>
      <c r="T3395">
        <v>155</v>
      </c>
      <c r="U3395">
        <v>155</v>
      </c>
      <c r="V3395">
        <v>155</v>
      </c>
      <c r="W3395">
        <v>155</v>
      </c>
      <c r="X3395">
        <v>155</v>
      </c>
      <c r="Y3395">
        <v>155</v>
      </c>
      <c r="Z3395">
        <v>155</v>
      </c>
      <c r="AA3395">
        <v>155</v>
      </c>
      <c r="AC3395" s="180" t="str">
        <f t="shared" si="174"/>
        <v>852015-191024-OS</v>
      </c>
      <c r="AD3395" s="181">
        <f>IF(B3395="NET","",IF(B3395="","",IFERROR(VLOOKUP(AC3395,EAN!$A:$B,2,FALSE),"MANGLER - MÅ OPPDATERE EAN-FANEN")))</f>
        <v>7048652616166</v>
      </c>
      <c r="AE3395" s="180">
        <f t="shared" si="172"/>
        <v>155</v>
      </c>
      <c r="AF3395" s="180">
        <f t="shared" si="173"/>
        <v>155</v>
      </c>
    </row>
    <row r="3396" spans="1:32" x14ac:dyDescent="0.2">
      <c r="A3396">
        <v>852015</v>
      </c>
      <c r="B3396" t="s">
        <v>358</v>
      </c>
      <c r="C3396" t="s">
        <v>4226</v>
      </c>
      <c r="D3396" t="s">
        <v>2756</v>
      </c>
      <c r="E3396" t="s">
        <v>2757</v>
      </c>
      <c r="F3396" t="s">
        <v>84</v>
      </c>
      <c r="G3396" t="s">
        <v>128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C3396" s="180" t="str">
        <f t="shared" si="174"/>
        <v>852015-193127-OS</v>
      </c>
      <c r="AD3396" s="181">
        <f>IF(B3396="NET","",IF(B3396="","",IFERROR(VLOOKUP(AC3396,EAN!$A:$B,2,FALSE),"MANGLER - MÅ OPPDATERE EAN-FANEN")))</f>
        <v>7048652709905</v>
      </c>
      <c r="AE3396" s="180">
        <f t="shared" si="172"/>
        <v>0</v>
      </c>
      <c r="AF3396" s="180">
        <f t="shared" si="173"/>
        <v>0</v>
      </c>
    </row>
    <row r="3397" spans="1:32" x14ac:dyDescent="0.2">
      <c r="A3397">
        <v>852015</v>
      </c>
      <c r="B3397" t="s">
        <v>358</v>
      </c>
      <c r="C3397" t="s">
        <v>4226</v>
      </c>
      <c r="D3397" t="s">
        <v>2718</v>
      </c>
      <c r="E3397" t="s">
        <v>2719</v>
      </c>
      <c r="F3397" t="s">
        <v>84</v>
      </c>
      <c r="G3397" t="s">
        <v>128</v>
      </c>
      <c r="H3397">
        <v>120</v>
      </c>
      <c r="I3397">
        <v>120</v>
      </c>
      <c r="J3397">
        <v>120</v>
      </c>
      <c r="K3397">
        <v>120</v>
      </c>
      <c r="L3397">
        <v>120</v>
      </c>
      <c r="M3397">
        <v>120</v>
      </c>
      <c r="N3397">
        <v>120</v>
      </c>
      <c r="O3397">
        <v>120</v>
      </c>
      <c r="P3397">
        <v>120</v>
      </c>
      <c r="Q3397">
        <v>120</v>
      </c>
      <c r="R3397">
        <v>120</v>
      </c>
      <c r="S3397">
        <v>120</v>
      </c>
      <c r="T3397">
        <v>120</v>
      </c>
      <c r="U3397">
        <v>120</v>
      </c>
      <c r="V3397">
        <v>120</v>
      </c>
      <c r="W3397">
        <v>120</v>
      </c>
      <c r="X3397">
        <v>120</v>
      </c>
      <c r="Y3397">
        <v>120</v>
      </c>
      <c r="Z3397">
        <v>120</v>
      </c>
      <c r="AA3397">
        <v>120</v>
      </c>
      <c r="AC3397" s="180" t="str">
        <f t="shared" si="174"/>
        <v>852015-200101-OS</v>
      </c>
      <c r="AD3397" s="181">
        <f>IF(B3397="NET","",IF(B3397="","",IFERROR(VLOOKUP(AC3397,EAN!$A:$B,2,FALSE),"MANGLER - MÅ OPPDATERE EAN-FANEN")))</f>
        <v>7048652616173</v>
      </c>
      <c r="AE3397" s="180">
        <f t="shared" si="172"/>
        <v>120</v>
      </c>
      <c r="AF3397" s="180">
        <f t="shared" si="173"/>
        <v>120</v>
      </c>
    </row>
    <row r="3398" spans="1:32" x14ac:dyDescent="0.2">
      <c r="A3398">
        <v>852015</v>
      </c>
      <c r="B3398" t="s">
        <v>358</v>
      </c>
      <c r="C3398" t="s">
        <v>4226</v>
      </c>
      <c r="D3398" t="s">
        <v>2758</v>
      </c>
      <c r="E3398" t="s">
        <v>2759</v>
      </c>
      <c r="F3398" t="s">
        <v>84</v>
      </c>
      <c r="G3398" t="s">
        <v>401</v>
      </c>
      <c r="H3398">
        <v>57</v>
      </c>
      <c r="I3398">
        <v>57</v>
      </c>
      <c r="J3398">
        <v>57</v>
      </c>
      <c r="K3398">
        <v>57</v>
      </c>
      <c r="L3398">
        <v>57</v>
      </c>
      <c r="M3398">
        <v>57</v>
      </c>
      <c r="N3398">
        <v>57</v>
      </c>
      <c r="O3398">
        <v>57</v>
      </c>
      <c r="P3398">
        <v>57</v>
      </c>
      <c r="Q3398">
        <v>57</v>
      </c>
      <c r="R3398">
        <v>57</v>
      </c>
      <c r="S3398">
        <v>57</v>
      </c>
      <c r="T3398">
        <v>57</v>
      </c>
      <c r="U3398">
        <v>57</v>
      </c>
      <c r="V3398">
        <v>57</v>
      </c>
      <c r="W3398">
        <v>57</v>
      </c>
      <c r="X3398">
        <v>57</v>
      </c>
      <c r="Y3398">
        <v>57</v>
      </c>
      <c r="Z3398">
        <v>57</v>
      </c>
      <c r="AA3398">
        <v>57</v>
      </c>
      <c r="AC3398" s="180" t="str">
        <f t="shared" si="174"/>
        <v>852015-202022-OS</v>
      </c>
      <c r="AD3398" s="181">
        <f>IF(B3398="NET","",IF(B3398="","",IFERROR(VLOOKUP(AC3398,EAN!$A:$B,2,FALSE),"MANGLER - MÅ OPPDATERE EAN-FANEN")))</f>
        <v>7048652616180</v>
      </c>
      <c r="AE3398" s="180">
        <f t="shared" ref="AE3398:AE3461" si="175">H3398</f>
        <v>57</v>
      </c>
      <c r="AF3398" s="180">
        <f t="shared" ref="AF3398:AF3461" si="176">AA3398</f>
        <v>57</v>
      </c>
    </row>
    <row r="3399" spans="1:32" x14ac:dyDescent="0.2">
      <c r="A3399" s="155">
        <v>852016</v>
      </c>
      <c r="B3399" t="s">
        <v>292</v>
      </c>
      <c r="H3399" s="155">
        <v>202137</v>
      </c>
      <c r="I3399" s="155">
        <v>202137</v>
      </c>
      <c r="J3399" s="155">
        <v>202137</v>
      </c>
      <c r="K3399" s="155">
        <v>202137</v>
      </c>
      <c r="L3399" s="155">
        <v>202137</v>
      </c>
      <c r="M3399" s="155">
        <v>202137</v>
      </c>
      <c r="N3399" s="155">
        <v>202137</v>
      </c>
      <c r="O3399" s="155">
        <v>202137</v>
      </c>
      <c r="P3399" s="155">
        <v>202137</v>
      </c>
      <c r="Q3399" s="155">
        <v>202137</v>
      </c>
      <c r="R3399" s="155">
        <v>202137</v>
      </c>
      <c r="S3399" s="155">
        <v>202137</v>
      </c>
      <c r="T3399" s="155">
        <v>202137</v>
      </c>
      <c r="U3399" s="155">
        <v>202137</v>
      </c>
      <c r="V3399" s="155">
        <v>202137</v>
      </c>
      <c r="W3399" s="155">
        <v>202137</v>
      </c>
      <c r="X3399" s="155">
        <v>202137</v>
      </c>
      <c r="Y3399" s="155">
        <v>202137</v>
      </c>
      <c r="Z3399" s="155">
        <v>202137</v>
      </c>
      <c r="AA3399" s="155">
        <v>202137</v>
      </c>
      <c r="AC3399" s="180" t="str">
        <f t="shared" si="174"/>
        <v>852016-</v>
      </c>
      <c r="AD3399" s="181" t="str">
        <f>IF(B3399="NET","",IF(B3399="","",IFERROR(VLOOKUP(AC3399,EAN!$A:$B,2,FALSE),"MANGLER - MÅ OPPDATERE EAN-FANEN")))</f>
        <v/>
      </c>
      <c r="AE3399" s="180">
        <f t="shared" si="175"/>
        <v>202137</v>
      </c>
      <c r="AF3399" s="180">
        <f t="shared" si="176"/>
        <v>202137</v>
      </c>
    </row>
    <row r="3400" spans="1:32" x14ac:dyDescent="0.2">
      <c r="A3400">
        <v>852016</v>
      </c>
      <c r="B3400" t="s">
        <v>359</v>
      </c>
      <c r="C3400" t="s">
        <v>4226</v>
      </c>
      <c r="D3400" t="s">
        <v>2680</v>
      </c>
      <c r="E3400" t="s">
        <v>2681</v>
      </c>
      <c r="F3400" t="s">
        <v>84</v>
      </c>
      <c r="G3400" t="s">
        <v>128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C3400" s="180" t="str">
        <f t="shared" si="174"/>
        <v>852016-180101-OS</v>
      </c>
      <c r="AD3400" s="181">
        <f>IF(B3400="NET","",IF(B3400="","",IFERROR(VLOOKUP(AC3400,EAN!$A:$B,2,FALSE),"MANGLER - MÅ OPPDATERE EAN-FANEN")))</f>
        <v>7048652709912</v>
      </c>
      <c r="AE3400" s="180">
        <f t="shared" si="175"/>
        <v>0</v>
      </c>
      <c r="AF3400" s="180">
        <f t="shared" si="176"/>
        <v>0</v>
      </c>
    </row>
    <row r="3401" spans="1:32" x14ac:dyDescent="0.2">
      <c r="A3401">
        <v>852016</v>
      </c>
      <c r="B3401" t="s">
        <v>359</v>
      </c>
      <c r="C3401" t="s">
        <v>4226</v>
      </c>
      <c r="D3401" t="s">
        <v>2682</v>
      </c>
      <c r="E3401" t="s">
        <v>2683</v>
      </c>
      <c r="F3401" t="s">
        <v>84</v>
      </c>
      <c r="G3401" t="s">
        <v>128</v>
      </c>
      <c r="H3401">
        <v>28</v>
      </c>
      <c r="I3401">
        <v>28</v>
      </c>
      <c r="J3401">
        <v>28</v>
      </c>
      <c r="K3401">
        <v>28</v>
      </c>
      <c r="L3401">
        <v>28</v>
      </c>
      <c r="M3401">
        <v>28</v>
      </c>
      <c r="N3401">
        <v>28</v>
      </c>
      <c r="O3401">
        <v>28</v>
      </c>
      <c r="P3401">
        <v>28</v>
      </c>
      <c r="Q3401">
        <v>28</v>
      </c>
      <c r="R3401">
        <v>28</v>
      </c>
      <c r="S3401">
        <v>28</v>
      </c>
      <c r="T3401">
        <v>28</v>
      </c>
      <c r="U3401">
        <v>28</v>
      </c>
      <c r="V3401">
        <v>28</v>
      </c>
      <c r="W3401">
        <v>28</v>
      </c>
      <c r="X3401">
        <v>28</v>
      </c>
      <c r="Y3401">
        <v>28</v>
      </c>
      <c r="Z3401">
        <v>28</v>
      </c>
      <c r="AA3401">
        <v>28</v>
      </c>
      <c r="AC3401" s="180" t="str">
        <f t="shared" si="174"/>
        <v>852016-181003-OS</v>
      </c>
      <c r="AD3401" s="181">
        <f>IF(B3401="NET","",IF(B3401="","",IFERROR(VLOOKUP(AC3401,EAN!$A:$B,2,FALSE),"MANGLER - MÅ OPPDATERE EAN-FANEN")))</f>
        <v>7048652616074</v>
      </c>
      <c r="AE3401" s="180">
        <f t="shared" si="175"/>
        <v>28</v>
      </c>
      <c r="AF3401" s="180">
        <f t="shared" si="176"/>
        <v>28</v>
      </c>
    </row>
    <row r="3402" spans="1:32" x14ac:dyDescent="0.2">
      <c r="A3402" s="155">
        <v>852017</v>
      </c>
      <c r="B3402" t="s">
        <v>292</v>
      </c>
      <c r="H3402" s="155">
        <v>202137</v>
      </c>
      <c r="I3402" s="155">
        <v>202137</v>
      </c>
      <c r="J3402" s="155">
        <v>202137</v>
      </c>
      <c r="K3402" s="155">
        <v>202137</v>
      </c>
      <c r="L3402" s="155">
        <v>202137</v>
      </c>
      <c r="M3402" s="155">
        <v>202137</v>
      </c>
      <c r="N3402" s="155">
        <v>202137</v>
      </c>
      <c r="O3402" s="155">
        <v>202137</v>
      </c>
      <c r="P3402" s="155">
        <v>202137</v>
      </c>
      <c r="Q3402" s="155">
        <v>202137</v>
      </c>
      <c r="R3402" s="155">
        <v>202137</v>
      </c>
      <c r="S3402" s="155">
        <v>202137</v>
      </c>
      <c r="T3402" s="155">
        <v>202137</v>
      </c>
      <c r="U3402" s="155">
        <v>202137</v>
      </c>
      <c r="V3402" s="155">
        <v>202137</v>
      </c>
      <c r="W3402" s="155">
        <v>202137</v>
      </c>
      <c r="X3402" s="155">
        <v>202137</v>
      </c>
      <c r="Y3402" s="155">
        <v>202137</v>
      </c>
      <c r="Z3402" s="155">
        <v>202137</v>
      </c>
      <c r="AA3402" s="155">
        <v>202137</v>
      </c>
      <c r="AC3402" s="180" t="str">
        <f t="shared" si="174"/>
        <v>852017-</v>
      </c>
      <c r="AD3402" s="181" t="str">
        <f>IF(B3402="NET","",IF(B3402="","",IFERROR(VLOOKUP(AC3402,EAN!$A:$B,2,FALSE),"MANGLER - MÅ OPPDATERE EAN-FANEN")))</f>
        <v/>
      </c>
      <c r="AE3402" s="180">
        <f t="shared" si="175"/>
        <v>202137</v>
      </c>
      <c r="AF3402" s="180">
        <f t="shared" si="176"/>
        <v>202137</v>
      </c>
    </row>
    <row r="3403" spans="1:32" x14ac:dyDescent="0.2">
      <c r="A3403">
        <v>852017</v>
      </c>
      <c r="B3403" t="s">
        <v>360</v>
      </c>
      <c r="C3403" t="s">
        <v>4226</v>
      </c>
      <c r="D3403" t="s">
        <v>2760</v>
      </c>
      <c r="E3403" t="s">
        <v>2761</v>
      </c>
      <c r="F3403" t="s">
        <v>84</v>
      </c>
      <c r="G3403" t="s">
        <v>128</v>
      </c>
      <c r="H3403">
        <v>52</v>
      </c>
      <c r="I3403">
        <v>52</v>
      </c>
      <c r="J3403">
        <v>52</v>
      </c>
      <c r="K3403">
        <v>52</v>
      </c>
      <c r="L3403">
        <v>52</v>
      </c>
      <c r="M3403">
        <v>52</v>
      </c>
      <c r="N3403">
        <v>52</v>
      </c>
      <c r="O3403">
        <v>52</v>
      </c>
      <c r="P3403">
        <v>52</v>
      </c>
      <c r="Q3403">
        <v>52</v>
      </c>
      <c r="R3403">
        <v>52</v>
      </c>
      <c r="S3403">
        <v>52</v>
      </c>
      <c r="T3403">
        <v>52</v>
      </c>
      <c r="U3403">
        <v>52</v>
      </c>
      <c r="V3403">
        <v>52</v>
      </c>
      <c r="W3403">
        <v>52</v>
      </c>
      <c r="X3403">
        <v>52</v>
      </c>
      <c r="Y3403">
        <v>52</v>
      </c>
      <c r="Z3403">
        <v>52</v>
      </c>
      <c r="AA3403">
        <v>52</v>
      </c>
      <c r="AC3403" s="180" t="str">
        <f t="shared" si="174"/>
        <v>852017-040000-OS</v>
      </c>
      <c r="AD3403" s="181">
        <f>IF(B3403="NET","",IF(B3403="","",IFERROR(VLOOKUP(AC3403,EAN!$A:$B,2,FALSE),"MANGLER - MÅ OPPDATERE EAN-FANEN")))</f>
        <v>7048652616012</v>
      </c>
      <c r="AE3403" s="180">
        <f t="shared" si="175"/>
        <v>52</v>
      </c>
      <c r="AF3403" s="180">
        <f t="shared" si="176"/>
        <v>52</v>
      </c>
    </row>
    <row r="3404" spans="1:32" x14ac:dyDescent="0.2">
      <c r="A3404">
        <v>852017</v>
      </c>
      <c r="B3404" t="s">
        <v>360</v>
      </c>
      <c r="C3404" t="s">
        <v>4226</v>
      </c>
      <c r="D3404" t="s">
        <v>430</v>
      </c>
      <c r="E3404" t="s">
        <v>124</v>
      </c>
      <c r="F3404" t="s">
        <v>84</v>
      </c>
      <c r="G3404" t="s">
        <v>128</v>
      </c>
      <c r="H3404">
        <v>39</v>
      </c>
      <c r="I3404">
        <v>39</v>
      </c>
      <c r="J3404">
        <v>39</v>
      </c>
      <c r="K3404">
        <v>39</v>
      </c>
      <c r="L3404">
        <v>39</v>
      </c>
      <c r="M3404">
        <v>39</v>
      </c>
      <c r="N3404">
        <v>39</v>
      </c>
      <c r="O3404">
        <v>39</v>
      </c>
      <c r="P3404">
        <v>39</v>
      </c>
      <c r="Q3404">
        <v>39</v>
      </c>
      <c r="R3404">
        <v>39</v>
      </c>
      <c r="S3404">
        <v>39</v>
      </c>
      <c r="T3404">
        <v>39</v>
      </c>
      <c r="U3404">
        <v>39</v>
      </c>
      <c r="V3404">
        <v>39</v>
      </c>
      <c r="W3404">
        <v>39</v>
      </c>
      <c r="X3404">
        <v>39</v>
      </c>
      <c r="Y3404">
        <v>39</v>
      </c>
      <c r="Z3404">
        <v>39</v>
      </c>
      <c r="AA3404">
        <v>39</v>
      </c>
      <c r="AC3404" s="180" t="str">
        <f t="shared" si="174"/>
        <v>852017-060000-OS</v>
      </c>
      <c r="AD3404" s="181">
        <f>IF(B3404="NET","",IF(B3404="","",IFERROR(VLOOKUP(AC3404,EAN!$A:$B,2,FALSE),"MANGLER - MÅ OPPDATERE EAN-FANEN")))</f>
        <v>7048652616029</v>
      </c>
      <c r="AE3404" s="180">
        <f t="shared" si="175"/>
        <v>39</v>
      </c>
      <c r="AF3404" s="180">
        <f t="shared" si="176"/>
        <v>39</v>
      </c>
    </row>
    <row r="3405" spans="1:32" x14ac:dyDescent="0.2">
      <c r="A3405">
        <v>852017</v>
      </c>
      <c r="B3405" t="s">
        <v>360</v>
      </c>
      <c r="C3405" t="s">
        <v>4226</v>
      </c>
      <c r="D3405" t="s">
        <v>2762</v>
      </c>
      <c r="E3405" t="s">
        <v>2763</v>
      </c>
      <c r="F3405" t="s">
        <v>84</v>
      </c>
      <c r="G3405" t="s">
        <v>128</v>
      </c>
      <c r="H3405">
        <v>69</v>
      </c>
      <c r="I3405">
        <v>69</v>
      </c>
      <c r="J3405">
        <v>69</v>
      </c>
      <c r="K3405">
        <v>69</v>
      </c>
      <c r="L3405">
        <v>69</v>
      </c>
      <c r="M3405">
        <v>69</v>
      </c>
      <c r="N3405">
        <v>69</v>
      </c>
      <c r="O3405">
        <v>69</v>
      </c>
      <c r="P3405">
        <v>69</v>
      </c>
      <c r="Q3405">
        <v>69</v>
      </c>
      <c r="R3405">
        <v>69</v>
      </c>
      <c r="S3405">
        <v>69</v>
      </c>
      <c r="T3405">
        <v>69</v>
      </c>
      <c r="U3405">
        <v>69</v>
      </c>
      <c r="V3405">
        <v>69</v>
      </c>
      <c r="W3405">
        <v>69</v>
      </c>
      <c r="X3405">
        <v>69</v>
      </c>
      <c r="Y3405">
        <v>69</v>
      </c>
      <c r="Z3405">
        <v>69</v>
      </c>
      <c r="AA3405">
        <v>69</v>
      </c>
      <c r="AC3405" s="180" t="str">
        <f t="shared" si="174"/>
        <v>852017-070000-OS</v>
      </c>
      <c r="AD3405" s="181">
        <f>IF(B3405="NET","",IF(B3405="","",IFERROR(VLOOKUP(AC3405,EAN!$A:$B,2,FALSE),"MANGLER - MÅ OPPDATERE EAN-FANEN")))</f>
        <v>7048652616036</v>
      </c>
      <c r="AE3405" s="180">
        <f t="shared" si="175"/>
        <v>69</v>
      </c>
      <c r="AF3405" s="180">
        <f t="shared" si="176"/>
        <v>69</v>
      </c>
    </row>
    <row r="3406" spans="1:32" x14ac:dyDescent="0.2">
      <c r="A3406">
        <v>852017</v>
      </c>
      <c r="B3406" t="s">
        <v>360</v>
      </c>
      <c r="C3406" t="s">
        <v>4226</v>
      </c>
      <c r="D3406" t="s">
        <v>431</v>
      </c>
      <c r="E3406" t="s">
        <v>432</v>
      </c>
      <c r="F3406" t="s">
        <v>84</v>
      </c>
      <c r="G3406" t="s">
        <v>128</v>
      </c>
      <c r="H3406">
        <v>43</v>
      </c>
      <c r="I3406">
        <v>43</v>
      </c>
      <c r="J3406">
        <v>43</v>
      </c>
      <c r="K3406">
        <v>43</v>
      </c>
      <c r="L3406">
        <v>43</v>
      </c>
      <c r="M3406">
        <v>43</v>
      </c>
      <c r="N3406">
        <v>43</v>
      </c>
      <c r="O3406">
        <v>43</v>
      </c>
      <c r="P3406">
        <v>43</v>
      </c>
      <c r="Q3406">
        <v>43</v>
      </c>
      <c r="R3406">
        <v>43</v>
      </c>
      <c r="S3406">
        <v>43</v>
      </c>
      <c r="T3406">
        <v>43</v>
      </c>
      <c r="U3406">
        <v>43</v>
      </c>
      <c r="V3406">
        <v>43</v>
      </c>
      <c r="W3406">
        <v>43</v>
      </c>
      <c r="X3406">
        <v>43</v>
      </c>
      <c r="Y3406">
        <v>43</v>
      </c>
      <c r="Z3406">
        <v>43</v>
      </c>
      <c r="AA3406">
        <v>43</v>
      </c>
      <c r="AC3406" s="180" t="str">
        <f t="shared" si="174"/>
        <v>852017-150000-OS</v>
      </c>
      <c r="AD3406" s="181">
        <f>IF(B3406="NET","",IF(B3406="","",IFERROR(VLOOKUP(AC3406,EAN!$A:$B,2,FALSE),"MANGLER - MÅ OPPDATERE EAN-FANEN")))</f>
        <v>7048652616043</v>
      </c>
      <c r="AE3406" s="180">
        <f t="shared" si="175"/>
        <v>43</v>
      </c>
      <c r="AF3406" s="180">
        <f t="shared" si="176"/>
        <v>43</v>
      </c>
    </row>
    <row r="3407" spans="1:32" x14ac:dyDescent="0.2">
      <c r="A3407">
        <v>852017</v>
      </c>
      <c r="B3407" t="s">
        <v>360</v>
      </c>
      <c r="C3407" t="s">
        <v>4226</v>
      </c>
      <c r="D3407" t="s">
        <v>433</v>
      </c>
      <c r="E3407" t="s">
        <v>434</v>
      </c>
      <c r="F3407" t="s">
        <v>84</v>
      </c>
      <c r="G3407" t="s">
        <v>128</v>
      </c>
      <c r="H3407">
        <v>33</v>
      </c>
      <c r="I3407">
        <v>33</v>
      </c>
      <c r="J3407">
        <v>33</v>
      </c>
      <c r="K3407">
        <v>33</v>
      </c>
      <c r="L3407">
        <v>33</v>
      </c>
      <c r="M3407">
        <v>33</v>
      </c>
      <c r="N3407">
        <v>33</v>
      </c>
      <c r="O3407">
        <v>33</v>
      </c>
      <c r="P3407">
        <v>33</v>
      </c>
      <c r="Q3407">
        <v>33</v>
      </c>
      <c r="R3407">
        <v>33</v>
      </c>
      <c r="S3407">
        <v>33</v>
      </c>
      <c r="T3407">
        <v>33</v>
      </c>
      <c r="U3407">
        <v>33</v>
      </c>
      <c r="V3407">
        <v>33</v>
      </c>
      <c r="W3407">
        <v>33</v>
      </c>
      <c r="X3407">
        <v>33</v>
      </c>
      <c r="Y3407">
        <v>33</v>
      </c>
      <c r="Z3407">
        <v>33</v>
      </c>
      <c r="AA3407">
        <v>33</v>
      </c>
      <c r="AC3407" s="180" t="str">
        <f t="shared" si="174"/>
        <v>852017-160000-OS</v>
      </c>
      <c r="AD3407" s="181">
        <f>IF(B3407="NET","",IF(B3407="","",IFERROR(VLOOKUP(AC3407,EAN!$A:$B,2,FALSE),"MANGLER - MÅ OPPDATERE EAN-FANEN")))</f>
        <v>7048652616050</v>
      </c>
      <c r="AE3407" s="180">
        <f t="shared" si="175"/>
        <v>33</v>
      </c>
      <c r="AF3407" s="180">
        <f t="shared" si="176"/>
        <v>33</v>
      </c>
    </row>
    <row r="3408" spans="1:32" x14ac:dyDescent="0.2">
      <c r="A3408">
        <v>852017</v>
      </c>
      <c r="B3408" t="s">
        <v>360</v>
      </c>
      <c r="C3408" t="s">
        <v>4226</v>
      </c>
      <c r="D3408" t="s">
        <v>435</v>
      </c>
      <c r="E3408" t="s">
        <v>436</v>
      </c>
      <c r="F3408" t="s">
        <v>84</v>
      </c>
      <c r="G3408" t="s">
        <v>128</v>
      </c>
      <c r="H3408">
        <v>32</v>
      </c>
      <c r="I3408">
        <v>32</v>
      </c>
      <c r="J3408">
        <v>32</v>
      </c>
      <c r="K3408">
        <v>32</v>
      </c>
      <c r="L3408">
        <v>32</v>
      </c>
      <c r="M3408">
        <v>32</v>
      </c>
      <c r="N3408">
        <v>32</v>
      </c>
      <c r="O3408">
        <v>32</v>
      </c>
      <c r="P3408">
        <v>32</v>
      </c>
      <c r="Q3408">
        <v>32</v>
      </c>
      <c r="R3408">
        <v>32</v>
      </c>
      <c r="S3408">
        <v>32</v>
      </c>
      <c r="T3408">
        <v>32</v>
      </c>
      <c r="U3408">
        <v>32</v>
      </c>
      <c r="V3408">
        <v>32</v>
      </c>
      <c r="W3408">
        <v>32</v>
      </c>
      <c r="X3408">
        <v>32</v>
      </c>
      <c r="Y3408">
        <v>32</v>
      </c>
      <c r="Z3408">
        <v>32</v>
      </c>
      <c r="AA3408">
        <v>32</v>
      </c>
      <c r="AC3408" s="180" t="str">
        <f t="shared" si="174"/>
        <v>852017-200000-OS</v>
      </c>
      <c r="AD3408" s="181">
        <f>IF(B3408="NET","",IF(B3408="","",IFERROR(VLOOKUP(AC3408,EAN!$A:$B,2,FALSE),"MANGLER - MÅ OPPDATERE EAN-FANEN")))</f>
        <v>7048652616067</v>
      </c>
      <c r="AE3408" s="180">
        <f t="shared" si="175"/>
        <v>32</v>
      </c>
      <c r="AF3408" s="180">
        <f t="shared" si="176"/>
        <v>32</v>
      </c>
    </row>
    <row r="3409" spans="1:32" x14ac:dyDescent="0.2">
      <c r="A3409" s="155">
        <v>852018</v>
      </c>
      <c r="B3409" t="s">
        <v>292</v>
      </c>
      <c r="H3409" s="155">
        <v>202137</v>
      </c>
      <c r="I3409" s="155">
        <v>202137</v>
      </c>
      <c r="J3409" s="155">
        <v>202137</v>
      </c>
      <c r="K3409" s="155">
        <v>202137</v>
      </c>
      <c r="L3409" s="155">
        <v>202137</v>
      </c>
      <c r="M3409" s="155">
        <v>202137</v>
      </c>
      <c r="N3409" s="155">
        <v>202137</v>
      </c>
      <c r="O3409" s="155">
        <v>202137</v>
      </c>
      <c r="P3409" s="155">
        <v>202137</v>
      </c>
      <c r="Q3409" s="155">
        <v>202137</v>
      </c>
      <c r="R3409" s="155">
        <v>202137</v>
      </c>
      <c r="S3409" s="155">
        <v>202137</v>
      </c>
      <c r="T3409" s="155">
        <v>202137</v>
      </c>
      <c r="U3409" s="155">
        <v>202137</v>
      </c>
      <c r="V3409" s="155">
        <v>202137</v>
      </c>
      <c r="W3409" s="155">
        <v>202137</v>
      </c>
      <c r="X3409" s="155">
        <v>202137</v>
      </c>
      <c r="Y3409" s="155">
        <v>202137</v>
      </c>
      <c r="Z3409" s="155">
        <v>202137</v>
      </c>
      <c r="AA3409" s="155">
        <v>202137</v>
      </c>
      <c r="AC3409" s="180" t="str">
        <f t="shared" si="174"/>
        <v>852018-</v>
      </c>
      <c r="AD3409" s="181" t="str">
        <f>IF(B3409="NET","",IF(B3409="","",IFERROR(VLOOKUP(AC3409,EAN!$A:$B,2,FALSE),"MANGLER - MÅ OPPDATERE EAN-FANEN")))</f>
        <v/>
      </c>
      <c r="AE3409" s="180">
        <f t="shared" si="175"/>
        <v>202137</v>
      </c>
      <c r="AF3409" s="180">
        <f t="shared" si="176"/>
        <v>202137</v>
      </c>
    </row>
    <row r="3410" spans="1:32" x14ac:dyDescent="0.2">
      <c r="A3410">
        <v>852018</v>
      </c>
      <c r="B3410" t="s">
        <v>361</v>
      </c>
      <c r="C3410" t="s">
        <v>4226</v>
      </c>
      <c r="D3410" t="s">
        <v>437</v>
      </c>
      <c r="E3410" t="s">
        <v>438</v>
      </c>
      <c r="F3410" t="s">
        <v>84</v>
      </c>
      <c r="G3410" t="s">
        <v>128</v>
      </c>
      <c r="H3410">
        <v>80</v>
      </c>
      <c r="I3410">
        <v>80</v>
      </c>
      <c r="J3410">
        <v>80</v>
      </c>
      <c r="K3410">
        <v>80</v>
      </c>
      <c r="L3410">
        <v>80</v>
      </c>
      <c r="M3410">
        <v>80</v>
      </c>
      <c r="N3410">
        <v>80</v>
      </c>
      <c r="O3410">
        <v>80</v>
      </c>
      <c r="P3410">
        <v>80</v>
      </c>
      <c r="Q3410">
        <v>80</v>
      </c>
      <c r="R3410">
        <v>80</v>
      </c>
      <c r="S3410">
        <v>80</v>
      </c>
      <c r="T3410">
        <v>80</v>
      </c>
      <c r="U3410">
        <v>80</v>
      </c>
      <c r="V3410">
        <v>80</v>
      </c>
      <c r="W3410">
        <v>80</v>
      </c>
      <c r="X3410">
        <v>80</v>
      </c>
      <c r="Y3410">
        <v>80</v>
      </c>
      <c r="Z3410">
        <v>80</v>
      </c>
      <c r="AA3410">
        <v>80</v>
      </c>
      <c r="AC3410" s="180" t="str">
        <f t="shared" si="174"/>
        <v>852018-180000-OS</v>
      </c>
      <c r="AD3410" s="181">
        <f>IF(B3410="NET","",IF(B3410="","",IFERROR(VLOOKUP(AC3410,EAN!$A:$B,2,FALSE),"MANGLER - MÅ OPPDATERE EAN-FANEN")))</f>
        <v>7048652616005</v>
      </c>
      <c r="AE3410" s="180">
        <f t="shared" si="175"/>
        <v>80</v>
      </c>
      <c r="AF3410" s="180">
        <f t="shared" si="176"/>
        <v>80</v>
      </c>
    </row>
    <row r="3411" spans="1:32" x14ac:dyDescent="0.2">
      <c r="A3411" s="155">
        <v>852019</v>
      </c>
      <c r="B3411" t="s">
        <v>292</v>
      </c>
      <c r="H3411" s="155">
        <v>202137</v>
      </c>
      <c r="I3411" s="155">
        <v>202137</v>
      </c>
      <c r="J3411" s="155">
        <v>202137</v>
      </c>
      <c r="K3411" s="155">
        <v>202137</v>
      </c>
      <c r="L3411" s="155">
        <v>202137</v>
      </c>
      <c r="M3411" s="155">
        <v>202137</v>
      </c>
      <c r="N3411" s="155">
        <v>202137</v>
      </c>
      <c r="O3411" s="155">
        <v>202137</v>
      </c>
      <c r="P3411" s="155">
        <v>202137</v>
      </c>
      <c r="Q3411" s="155">
        <v>202137</v>
      </c>
      <c r="R3411" s="155">
        <v>202137</v>
      </c>
      <c r="S3411" s="155">
        <v>202137</v>
      </c>
      <c r="T3411" s="155">
        <v>202137</v>
      </c>
      <c r="U3411" s="155">
        <v>202137</v>
      </c>
      <c r="V3411" s="155">
        <v>202137</v>
      </c>
      <c r="W3411" s="155">
        <v>202137</v>
      </c>
      <c r="X3411" s="155">
        <v>202137</v>
      </c>
      <c r="Y3411" s="155">
        <v>202137</v>
      </c>
      <c r="Z3411" s="155">
        <v>202137</v>
      </c>
      <c r="AA3411" s="155">
        <v>202137</v>
      </c>
      <c r="AC3411" s="180" t="str">
        <f t="shared" si="174"/>
        <v>852019-</v>
      </c>
      <c r="AD3411" s="181" t="str">
        <f>IF(B3411="NET","",IF(B3411="","",IFERROR(VLOOKUP(AC3411,EAN!$A:$B,2,FALSE),"MANGLER - MÅ OPPDATERE EAN-FANEN")))</f>
        <v/>
      </c>
      <c r="AE3411" s="180">
        <f t="shared" si="175"/>
        <v>202137</v>
      </c>
      <c r="AF3411" s="180">
        <f t="shared" si="176"/>
        <v>202137</v>
      </c>
    </row>
    <row r="3412" spans="1:32" x14ac:dyDescent="0.2">
      <c r="A3412">
        <v>852019</v>
      </c>
      <c r="B3412" t="s">
        <v>362</v>
      </c>
      <c r="C3412" t="s">
        <v>4226</v>
      </c>
      <c r="D3412" t="s">
        <v>439</v>
      </c>
      <c r="E3412" t="s">
        <v>125</v>
      </c>
      <c r="F3412" t="s">
        <v>84</v>
      </c>
      <c r="G3412" t="s">
        <v>128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C3412" s="180" t="str">
        <f t="shared" si="174"/>
        <v>852019-100000-OS</v>
      </c>
      <c r="AD3412" s="181">
        <f>IF(B3412="NET","",IF(B3412="","",IFERROR(VLOOKUP(AC3412,EAN!$A:$B,2,FALSE),"MANGLER - MÅ OPPDATERE EAN-FANEN")))</f>
        <v>7048652615992</v>
      </c>
      <c r="AE3412" s="180">
        <f t="shared" si="175"/>
        <v>0</v>
      </c>
      <c r="AF3412" s="180">
        <f t="shared" si="176"/>
        <v>0</v>
      </c>
    </row>
    <row r="3413" spans="1:32" x14ac:dyDescent="0.2">
      <c r="A3413" s="155">
        <v>852020</v>
      </c>
      <c r="B3413" t="s">
        <v>292</v>
      </c>
      <c r="H3413" s="155">
        <v>202137</v>
      </c>
      <c r="I3413" s="155">
        <v>202137</v>
      </c>
      <c r="J3413" s="155">
        <v>202137</v>
      </c>
      <c r="K3413" s="155">
        <v>202137</v>
      </c>
      <c r="L3413" s="155">
        <v>202137</v>
      </c>
      <c r="M3413" s="155">
        <v>202137</v>
      </c>
      <c r="N3413" s="155">
        <v>202137</v>
      </c>
      <c r="O3413" s="155">
        <v>202137</v>
      </c>
      <c r="P3413" s="155">
        <v>202137</v>
      </c>
      <c r="Q3413" s="155">
        <v>202137</v>
      </c>
      <c r="R3413" s="155">
        <v>202137</v>
      </c>
      <c r="S3413" s="155">
        <v>202137</v>
      </c>
      <c r="T3413" s="155">
        <v>202137</v>
      </c>
      <c r="U3413" s="155">
        <v>202137</v>
      </c>
      <c r="V3413" s="155">
        <v>202137</v>
      </c>
      <c r="W3413" s="155">
        <v>202137</v>
      </c>
      <c r="X3413" s="155">
        <v>202137</v>
      </c>
      <c r="Y3413" s="155">
        <v>202137</v>
      </c>
      <c r="Z3413" s="155">
        <v>202137</v>
      </c>
      <c r="AA3413" s="155">
        <v>202137</v>
      </c>
      <c r="AC3413" s="180" t="str">
        <f t="shared" si="174"/>
        <v>852020-</v>
      </c>
      <c r="AD3413" s="181" t="str">
        <f>IF(B3413="NET","",IF(B3413="","",IFERROR(VLOOKUP(AC3413,EAN!$A:$B,2,FALSE),"MANGLER - MÅ OPPDATERE EAN-FANEN")))</f>
        <v/>
      </c>
      <c r="AE3413" s="180">
        <f t="shared" si="175"/>
        <v>202137</v>
      </c>
      <c r="AF3413" s="180">
        <f t="shared" si="176"/>
        <v>202137</v>
      </c>
    </row>
    <row r="3414" spans="1:32" x14ac:dyDescent="0.2">
      <c r="A3414">
        <v>852020</v>
      </c>
      <c r="B3414" t="s">
        <v>363</v>
      </c>
      <c r="C3414" t="s">
        <v>4226</v>
      </c>
      <c r="D3414" t="s">
        <v>2760</v>
      </c>
      <c r="E3414" t="s">
        <v>2761</v>
      </c>
      <c r="F3414" t="s">
        <v>84</v>
      </c>
      <c r="G3414" t="s">
        <v>401</v>
      </c>
      <c r="H3414">
        <v>32</v>
      </c>
      <c r="I3414">
        <v>32</v>
      </c>
      <c r="J3414">
        <v>32</v>
      </c>
      <c r="K3414">
        <v>32</v>
      </c>
      <c r="L3414">
        <v>32</v>
      </c>
      <c r="M3414">
        <v>32</v>
      </c>
      <c r="N3414">
        <v>32</v>
      </c>
      <c r="O3414">
        <v>32</v>
      </c>
      <c r="P3414">
        <v>32</v>
      </c>
      <c r="Q3414">
        <v>32</v>
      </c>
      <c r="R3414">
        <v>32</v>
      </c>
      <c r="S3414">
        <v>32</v>
      </c>
      <c r="T3414">
        <v>32</v>
      </c>
      <c r="U3414">
        <v>32</v>
      </c>
      <c r="V3414">
        <v>32</v>
      </c>
      <c r="W3414">
        <v>32</v>
      </c>
      <c r="X3414">
        <v>32</v>
      </c>
      <c r="Y3414">
        <v>32</v>
      </c>
      <c r="Z3414">
        <v>32</v>
      </c>
      <c r="AA3414">
        <v>32</v>
      </c>
      <c r="AC3414" s="180" t="str">
        <f t="shared" si="174"/>
        <v>852020-040000-OS</v>
      </c>
      <c r="AD3414" s="181">
        <f>IF(B3414="NET","",IF(B3414="","",IFERROR(VLOOKUP(AC3414,EAN!$A:$B,2,FALSE),"MANGLER - MÅ OPPDATERE EAN-FANEN")))</f>
        <v>7048652615923</v>
      </c>
      <c r="AE3414" s="180">
        <f t="shared" si="175"/>
        <v>32</v>
      </c>
      <c r="AF3414" s="180">
        <f t="shared" si="176"/>
        <v>32</v>
      </c>
    </row>
    <row r="3415" spans="1:32" x14ac:dyDescent="0.2">
      <c r="A3415">
        <v>852020</v>
      </c>
      <c r="B3415" t="s">
        <v>363</v>
      </c>
      <c r="C3415" t="s">
        <v>4226</v>
      </c>
      <c r="D3415" t="s">
        <v>430</v>
      </c>
      <c r="E3415" t="s">
        <v>124</v>
      </c>
      <c r="F3415" t="s">
        <v>84</v>
      </c>
      <c r="G3415" t="s">
        <v>128</v>
      </c>
      <c r="H3415">
        <v>32</v>
      </c>
      <c r="I3415">
        <v>32</v>
      </c>
      <c r="J3415">
        <v>32</v>
      </c>
      <c r="K3415">
        <v>32</v>
      </c>
      <c r="L3415">
        <v>32</v>
      </c>
      <c r="M3415">
        <v>32</v>
      </c>
      <c r="N3415">
        <v>32</v>
      </c>
      <c r="O3415">
        <v>32</v>
      </c>
      <c r="P3415">
        <v>32</v>
      </c>
      <c r="Q3415">
        <v>32</v>
      </c>
      <c r="R3415">
        <v>32</v>
      </c>
      <c r="S3415">
        <v>32</v>
      </c>
      <c r="T3415">
        <v>32</v>
      </c>
      <c r="U3415">
        <v>32</v>
      </c>
      <c r="V3415">
        <v>32</v>
      </c>
      <c r="W3415">
        <v>32</v>
      </c>
      <c r="X3415">
        <v>32</v>
      </c>
      <c r="Y3415">
        <v>32</v>
      </c>
      <c r="Z3415">
        <v>32</v>
      </c>
      <c r="AA3415">
        <v>32</v>
      </c>
      <c r="AC3415" s="180" t="str">
        <f t="shared" si="174"/>
        <v>852020-060000-OS</v>
      </c>
      <c r="AD3415" s="181">
        <f>IF(B3415="NET","",IF(B3415="","",IFERROR(VLOOKUP(AC3415,EAN!$A:$B,2,FALSE),"MANGLER - MÅ OPPDATERE EAN-FANEN")))</f>
        <v>7048652615930</v>
      </c>
      <c r="AE3415" s="180">
        <f t="shared" si="175"/>
        <v>32</v>
      </c>
      <c r="AF3415" s="180">
        <f t="shared" si="176"/>
        <v>32</v>
      </c>
    </row>
    <row r="3416" spans="1:32" x14ac:dyDescent="0.2">
      <c r="A3416">
        <v>852020</v>
      </c>
      <c r="B3416" t="s">
        <v>363</v>
      </c>
      <c r="C3416" t="s">
        <v>4226</v>
      </c>
      <c r="D3416" t="s">
        <v>2762</v>
      </c>
      <c r="E3416" t="s">
        <v>2763</v>
      </c>
      <c r="F3416" t="s">
        <v>84</v>
      </c>
      <c r="G3416" t="s">
        <v>128</v>
      </c>
      <c r="H3416">
        <v>33</v>
      </c>
      <c r="I3416">
        <v>33</v>
      </c>
      <c r="J3416">
        <v>33</v>
      </c>
      <c r="K3416">
        <v>33</v>
      </c>
      <c r="L3416">
        <v>33</v>
      </c>
      <c r="M3416">
        <v>33</v>
      </c>
      <c r="N3416">
        <v>33</v>
      </c>
      <c r="O3416">
        <v>33</v>
      </c>
      <c r="P3416">
        <v>33</v>
      </c>
      <c r="Q3416">
        <v>33</v>
      </c>
      <c r="R3416">
        <v>33</v>
      </c>
      <c r="S3416">
        <v>33</v>
      </c>
      <c r="T3416">
        <v>33</v>
      </c>
      <c r="U3416">
        <v>33</v>
      </c>
      <c r="V3416">
        <v>33</v>
      </c>
      <c r="W3416">
        <v>33</v>
      </c>
      <c r="X3416">
        <v>33</v>
      </c>
      <c r="Y3416">
        <v>33</v>
      </c>
      <c r="Z3416">
        <v>33</v>
      </c>
      <c r="AA3416">
        <v>33</v>
      </c>
      <c r="AC3416" s="180" t="str">
        <f t="shared" si="174"/>
        <v>852020-070000-OS</v>
      </c>
      <c r="AD3416" s="181">
        <f>IF(B3416="NET","",IF(B3416="","",IFERROR(VLOOKUP(AC3416,EAN!$A:$B,2,FALSE),"MANGLER - MÅ OPPDATERE EAN-FANEN")))</f>
        <v>7048652615947</v>
      </c>
      <c r="AE3416" s="180">
        <f t="shared" si="175"/>
        <v>33</v>
      </c>
      <c r="AF3416" s="180">
        <f t="shared" si="176"/>
        <v>33</v>
      </c>
    </row>
    <row r="3417" spans="1:32" x14ac:dyDescent="0.2">
      <c r="A3417">
        <v>852020</v>
      </c>
      <c r="B3417" t="s">
        <v>363</v>
      </c>
      <c r="C3417" t="s">
        <v>4226</v>
      </c>
      <c r="D3417" t="s">
        <v>431</v>
      </c>
      <c r="E3417" t="s">
        <v>432</v>
      </c>
      <c r="F3417" t="s">
        <v>84</v>
      </c>
      <c r="G3417" t="s">
        <v>128</v>
      </c>
      <c r="H3417">
        <v>29</v>
      </c>
      <c r="I3417">
        <v>29</v>
      </c>
      <c r="J3417">
        <v>29</v>
      </c>
      <c r="K3417">
        <v>29</v>
      </c>
      <c r="L3417">
        <v>29</v>
      </c>
      <c r="M3417">
        <v>29</v>
      </c>
      <c r="N3417">
        <v>29</v>
      </c>
      <c r="O3417">
        <v>29</v>
      </c>
      <c r="P3417">
        <v>29</v>
      </c>
      <c r="Q3417">
        <v>29</v>
      </c>
      <c r="R3417">
        <v>29</v>
      </c>
      <c r="S3417">
        <v>29</v>
      </c>
      <c r="T3417">
        <v>29</v>
      </c>
      <c r="U3417">
        <v>29</v>
      </c>
      <c r="V3417">
        <v>29</v>
      </c>
      <c r="W3417">
        <v>29</v>
      </c>
      <c r="X3417">
        <v>29</v>
      </c>
      <c r="Y3417">
        <v>29</v>
      </c>
      <c r="Z3417">
        <v>29</v>
      </c>
      <c r="AA3417">
        <v>29</v>
      </c>
      <c r="AC3417" s="180" t="str">
        <f t="shared" si="174"/>
        <v>852020-150000-OS</v>
      </c>
      <c r="AD3417" s="181">
        <f>IF(B3417="NET","",IF(B3417="","",IFERROR(VLOOKUP(AC3417,EAN!$A:$B,2,FALSE),"MANGLER - MÅ OPPDATERE EAN-FANEN")))</f>
        <v>7048652615954</v>
      </c>
      <c r="AE3417" s="180">
        <f t="shared" si="175"/>
        <v>29</v>
      </c>
      <c r="AF3417" s="180">
        <f t="shared" si="176"/>
        <v>29</v>
      </c>
    </row>
    <row r="3418" spans="1:32" x14ac:dyDescent="0.2">
      <c r="A3418">
        <v>852020</v>
      </c>
      <c r="B3418" t="s">
        <v>363</v>
      </c>
      <c r="C3418" t="s">
        <v>4226</v>
      </c>
      <c r="D3418" t="s">
        <v>433</v>
      </c>
      <c r="E3418" t="s">
        <v>434</v>
      </c>
      <c r="F3418" t="s">
        <v>84</v>
      </c>
      <c r="G3418" t="s">
        <v>128</v>
      </c>
      <c r="H3418">
        <v>16</v>
      </c>
      <c r="I3418">
        <v>16</v>
      </c>
      <c r="J3418">
        <v>16</v>
      </c>
      <c r="K3418">
        <v>16</v>
      </c>
      <c r="L3418">
        <v>16</v>
      </c>
      <c r="M3418">
        <v>16</v>
      </c>
      <c r="N3418">
        <v>16</v>
      </c>
      <c r="O3418">
        <v>16</v>
      </c>
      <c r="P3418">
        <v>16</v>
      </c>
      <c r="Q3418">
        <v>16</v>
      </c>
      <c r="R3418">
        <v>16</v>
      </c>
      <c r="S3418">
        <v>16</v>
      </c>
      <c r="T3418">
        <v>16</v>
      </c>
      <c r="U3418">
        <v>16</v>
      </c>
      <c r="V3418">
        <v>16</v>
      </c>
      <c r="W3418">
        <v>16</v>
      </c>
      <c r="X3418">
        <v>16</v>
      </c>
      <c r="Y3418">
        <v>16</v>
      </c>
      <c r="Z3418">
        <v>16</v>
      </c>
      <c r="AA3418">
        <v>16</v>
      </c>
      <c r="AC3418" s="180" t="str">
        <f t="shared" si="174"/>
        <v>852020-160000-OS</v>
      </c>
      <c r="AD3418" s="181">
        <f>IF(B3418="NET","",IF(B3418="","",IFERROR(VLOOKUP(AC3418,EAN!$A:$B,2,FALSE),"MANGLER - MÅ OPPDATERE EAN-FANEN")))</f>
        <v>7048652615961</v>
      </c>
      <c r="AE3418" s="180">
        <f t="shared" si="175"/>
        <v>16</v>
      </c>
      <c r="AF3418" s="180">
        <f t="shared" si="176"/>
        <v>16</v>
      </c>
    </row>
    <row r="3419" spans="1:32" x14ac:dyDescent="0.2">
      <c r="A3419">
        <v>852020</v>
      </c>
      <c r="B3419" t="s">
        <v>363</v>
      </c>
      <c r="C3419" t="s">
        <v>4226</v>
      </c>
      <c r="D3419" t="s">
        <v>2764</v>
      </c>
      <c r="E3419" t="s">
        <v>2765</v>
      </c>
      <c r="F3419" t="s">
        <v>84</v>
      </c>
      <c r="G3419" t="s">
        <v>128</v>
      </c>
      <c r="H3419">
        <v>35</v>
      </c>
      <c r="I3419">
        <v>35</v>
      </c>
      <c r="J3419">
        <v>35</v>
      </c>
      <c r="K3419">
        <v>35</v>
      </c>
      <c r="L3419">
        <v>35</v>
      </c>
      <c r="M3419">
        <v>35</v>
      </c>
      <c r="N3419">
        <v>35</v>
      </c>
      <c r="O3419">
        <v>35</v>
      </c>
      <c r="P3419">
        <v>35</v>
      </c>
      <c r="Q3419">
        <v>35</v>
      </c>
      <c r="R3419">
        <v>35</v>
      </c>
      <c r="S3419">
        <v>35</v>
      </c>
      <c r="T3419">
        <v>35</v>
      </c>
      <c r="U3419">
        <v>35</v>
      </c>
      <c r="V3419">
        <v>35</v>
      </c>
      <c r="W3419">
        <v>35</v>
      </c>
      <c r="X3419">
        <v>35</v>
      </c>
      <c r="Y3419">
        <v>35</v>
      </c>
      <c r="Z3419">
        <v>35</v>
      </c>
      <c r="AA3419">
        <v>35</v>
      </c>
      <c r="AC3419" s="180" t="str">
        <f t="shared" si="174"/>
        <v>852020-190000-OS</v>
      </c>
      <c r="AD3419" s="181">
        <f>IF(B3419="NET","",IF(B3419="","",IFERROR(VLOOKUP(AC3419,EAN!$A:$B,2,FALSE),"MANGLER - MÅ OPPDATERE EAN-FANEN")))</f>
        <v>7048652615978</v>
      </c>
      <c r="AE3419" s="180">
        <f t="shared" si="175"/>
        <v>35</v>
      </c>
      <c r="AF3419" s="180">
        <f t="shared" si="176"/>
        <v>35</v>
      </c>
    </row>
    <row r="3420" spans="1:32" x14ac:dyDescent="0.2">
      <c r="A3420">
        <v>852020</v>
      </c>
      <c r="B3420" t="s">
        <v>363</v>
      </c>
      <c r="C3420" t="s">
        <v>4226</v>
      </c>
      <c r="D3420" t="s">
        <v>435</v>
      </c>
      <c r="E3420" t="s">
        <v>436</v>
      </c>
      <c r="F3420" t="s">
        <v>84</v>
      </c>
      <c r="G3420" t="s">
        <v>128</v>
      </c>
      <c r="H3420">
        <v>17</v>
      </c>
      <c r="I3420">
        <v>17</v>
      </c>
      <c r="J3420">
        <v>17</v>
      </c>
      <c r="K3420">
        <v>17</v>
      </c>
      <c r="L3420">
        <v>17</v>
      </c>
      <c r="M3420">
        <v>17</v>
      </c>
      <c r="N3420">
        <v>17</v>
      </c>
      <c r="O3420">
        <v>17</v>
      </c>
      <c r="P3420">
        <v>17</v>
      </c>
      <c r="Q3420">
        <v>17</v>
      </c>
      <c r="R3420">
        <v>17</v>
      </c>
      <c r="S3420">
        <v>17</v>
      </c>
      <c r="T3420">
        <v>17</v>
      </c>
      <c r="U3420">
        <v>17</v>
      </c>
      <c r="V3420">
        <v>17</v>
      </c>
      <c r="W3420">
        <v>17</v>
      </c>
      <c r="X3420">
        <v>17</v>
      </c>
      <c r="Y3420">
        <v>17</v>
      </c>
      <c r="Z3420">
        <v>17</v>
      </c>
      <c r="AA3420">
        <v>17</v>
      </c>
      <c r="AC3420" s="180" t="str">
        <f t="shared" si="174"/>
        <v>852020-200000-OS</v>
      </c>
      <c r="AD3420" s="181">
        <f>IF(B3420="NET","",IF(B3420="","",IFERROR(VLOOKUP(AC3420,EAN!$A:$B,2,FALSE),"MANGLER - MÅ OPPDATERE EAN-FANEN")))</f>
        <v>7048652615985</v>
      </c>
      <c r="AE3420" s="180">
        <f t="shared" si="175"/>
        <v>17</v>
      </c>
      <c r="AF3420" s="180">
        <f t="shared" si="176"/>
        <v>17</v>
      </c>
    </row>
    <row r="3421" spans="1:32" x14ac:dyDescent="0.2">
      <c r="A3421" s="155">
        <v>852021</v>
      </c>
      <c r="B3421" t="s">
        <v>292</v>
      </c>
      <c r="H3421" s="155">
        <v>202137</v>
      </c>
      <c r="I3421" s="155">
        <v>202137</v>
      </c>
      <c r="J3421" s="155">
        <v>202137</v>
      </c>
      <c r="K3421" s="155">
        <v>202137</v>
      </c>
      <c r="L3421" s="155">
        <v>202137</v>
      </c>
      <c r="M3421" s="155">
        <v>202137</v>
      </c>
      <c r="N3421" s="155">
        <v>202137</v>
      </c>
      <c r="O3421" s="155">
        <v>202137</v>
      </c>
      <c r="P3421" s="155">
        <v>202137</v>
      </c>
      <c r="Q3421" s="155">
        <v>202137</v>
      </c>
      <c r="R3421" s="155">
        <v>202137</v>
      </c>
      <c r="S3421" s="155">
        <v>202137</v>
      </c>
      <c r="T3421" s="155">
        <v>202137</v>
      </c>
      <c r="U3421" s="155">
        <v>202137</v>
      </c>
      <c r="V3421" s="155">
        <v>202137</v>
      </c>
      <c r="W3421" s="155">
        <v>202137</v>
      </c>
      <c r="X3421" s="155">
        <v>202137</v>
      </c>
      <c r="Y3421" s="155">
        <v>202137</v>
      </c>
      <c r="Z3421" s="155">
        <v>202137</v>
      </c>
      <c r="AA3421" s="155">
        <v>202137</v>
      </c>
      <c r="AC3421" s="180" t="str">
        <f t="shared" si="174"/>
        <v>852021-</v>
      </c>
      <c r="AD3421" s="181" t="str">
        <f>IF(B3421="NET","",IF(B3421="","",IFERROR(VLOOKUP(AC3421,EAN!$A:$B,2,FALSE),"MANGLER - MÅ OPPDATERE EAN-FANEN")))</f>
        <v/>
      </c>
      <c r="AE3421" s="180">
        <f t="shared" si="175"/>
        <v>202137</v>
      </c>
      <c r="AF3421" s="180">
        <f t="shared" si="176"/>
        <v>202137</v>
      </c>
    </row>
    <row r="3422" spans="1:32" x14ac:dyDescent="0.2">
      <c r="A3422">
        <v>852021</v>
      </c>
      <c r="B3422" t="s">
        <v>364</v>
      </c>
      <c r="C3422" t="s">
        <v>4226</v>
      </c>
      <c r="D3422" t="s">
        <v>437</v>
      </c>
      <c r="E3422" t="s">
        <v>438</v>
      </c>
      <c r="F3422" t="s">
        <v>84</v>
      </c>
      <c r="G3422" t="s">
        <v>128</v>
      </c>
      <c r="H3422">
        <v>110</v>
      </c>
      <c r="I3422">
        <v>110</v>
      </c>
      <c r="J3422">
        <v>110</v>
      </c>
      <c r="K3422">
        <v>110</v>
      </c>
      <c r="L3422">
        <v>110</v>
      </c>
      <c r="M3422">
        <v>110</v>
      </c>
      <c r="N3422">
        <v>110</v>
      </c>
      <c r="O3422">
        <v>110</v>
      </c>
      <c r="P3422">
        <v>110</v>
      </c>
      <c r="Q3422">
        <v>110</v>
      </c>
      <c r="R3422">
        <v>110</v>
      </c>
      <c r="S3422">
        <v>110</v>
      </c>
      <c r="T3422">
        <v>110</v>
      </c>
      <c r="U3422">
        <v>110</v>
      </c>
      <c r="V3422">
        <v>110</v>
      </c>
      <c r="W3422">
        <v>110</v>
      </c>
      <c r="X3422">
        <v>110</v>
      </c>
      <c r="Y3422">
        <v>110</v>
      </c>
      <c r="Z3422">
        <v>110</v>
      </c>
      <c r="AA3422">
        <v>110</v>
      </c>
      <c r="AC3422" s="180" t="str">
        <f t="shared" si="174"/>
        <v>852021-180000-OS</v>
      </c>
      <c r="AD3422" s="181">
        <f>IF(B3422="NET","",IF(B3422="","",IFERROR(VLOOKUP(AC3422,EAN!$A:$B,2,FALSE),"MANGLER - MÅ OPPDATERE EAN-FANEN")))</f>
        <v>7048652615916</v>
      </c>
      <c r="AE3422" s="180">
        <f t="shared" si="175"/>
        <v>110</v>
      </c>
      <c r="AF3422" s="180">
        <f t="shared" si="176"/>
        <v>110</v>
      </c>
    </row>
    <row r="3423" spans="1:32" x14ac:dyDescent="0.2">
      <c r="A3423" s="155">
        <v>852022</v>
      </c>
      <c r="B3423" t="s">
        <v>292</v>
      </c>
      <c r="H3423" s="155">
        <v>202137</v>
      </c>
      <c r="I3423" s="155">
        <v>202137</v>
      </c>
      <c r="J3423" s="155">
        <v>202137</v>
      </c>
      <c r="K3423" s="155">
        <v>202137</v>
      </c>
      <c r="L3423" s="155">
        <v>202137</v>
      </c>
      <c r="M3423" s="155">
        <v>202137</v>
      </c>
      <c r="N3423" s="155">
        <v>202137</v>
      </c>
      <c r="O3423" s="155">
        <v>202137</v>
      </c>
      <c r="P3423" s="155">
        <v>202137</v>
      </c>
      <c r="Q3423" s="155">
        <v>202137</v>
      </c>
      <c r="R3423" s="155">
        <v>202137</v>
      </c>
      <c r="S3423" s="155">
        <v>202137</v>
      </c>
      <c r="T3423" s="155">
        <v>202137</v>
      </c>
      <c r="U3423" s="155">
        <v>202137</v>
      </c>
      <c r="V3423" s="155">
        <v>202137</v>
      </c>
      <c r="W3423" s="155">
        <v>202137</v>
      </c>
      <c r="X3423" s="155">
        <v>202137</v>
      </c>
      <c r="Y3423" s="155">
        <v>202137</v>
      </c>
      <c r="Z3423" s="155">
        <v>202137</v>
      </c>
      <c r="AA3423" s="155">
        <v>202137</v>
      </c>
      <c r="AC3423" s="180" t="str">
        <f t="shared" si="174"/>
        <v>852022-</v>
      </c>
      <c r="AD3423" s="181" t="str">
        <f>IF(B3423="NET","",IF(B3423="","",IFERROR(VLOOKUP(AC3423,EAN!$A:$B,2,FALSE),"MANGLER - MÅ OPPDATERE EAN-FANEN")))</f>
        <v/>
      </c>
      <c r="AE3423" s="180">
        <f t="shared" si="175"/>
        <v>202137</v>
      </c>
      <c r="AF3423" s="180">
        <f t="shared" si="176"/>
        <v>202137</v>
      </c>
    </row>
    <row r="3424" spans="1:32" x14ac:dyDescent="0.2">
      <c r="A3424">
        <v>852022</v>
      </c>
      <c r="B3424" t="s">
        <v>365</v>
      </c>
      <c r="C3424" t="s">
        <v>4226</v>
      </c>
      <c r="D3424" t="s">
        <v>439</v>
      </c>
      <c r="E3424" t="s">
        <v>125</v>
      </c>
      <c r="F3424" t="s">
        <v>84</v>
      </c>
      <c r="G3424" t="s">
        <v>128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C3424" s="180" t="str">
        <f t="shared" si="174"/>
        <v>852022-100000-OS</v>
      </c>
      <c r="AD3424" s="181">
        <f>IF(B3424="NET","",IF(B3424="","",IFERROR(VLOOKUP(AC3424,EAN!$A:$B,2,FALSE),"MANGLER - MÅ OPPDATERE EAN-FANEN")))</f>
        <v>7048652615909</v>
      </c>
      <c r="AE3424" s="180">
        <f t="shared" si="175"/>
        <v>0</v>
      </c>
      <c r="AF3424" s="180">
        <f t="shared" si="176"/>
        <v>0</v>
      </c>
    </row>
    <row r="3425" spans="1:32" x14ac:dyDescent="0.2">
      <c r="A3425" s="155">
        <v>852023</v>
      </c>
      <c r="B3425" t="s">
        <v>292</v>
      </c>
      <c r="H3425" s="155">
        <v>202137</v>
      </c>
      <c r="I3425" s="155">
        <v>202137</v>
      </c>
      <c r="J3425" s="155">
        <v>202137</v>
      </c>
      <c r="K3425" s="155">
        <v>202137</v>
      </c>
      <c r="L3425" s="155">
        <v>202137</v>
      </c>
      <c r="M3425" s="155">
        <v>202137</v>
      </c>
      <c r="N3425" s="155">
        <v>202137</v>
      </c>
      <c r="O3425" s="155">
        <v>202137</v>
      </c>
      <c r="P3425" s="155">
        <v>202137</v>
      </c>
      <c r="Q3425" s="155">
        <v>202137</v>
      </c>
      <c r="R3425" s="155">
        <v>202137</v>
      </c>
      <c r="S3425" s="155">
        <v>202137</v>
      </c>
      <c r="T3425" s="155">
        <v>202137</v>
      </c>
      <c r="U3425" s="155">
        <v>202137</v>
      </c>
      <c r="V3425" s="155">
        <v>202137</v>
      </c>
      <c r="W3425" s="155">
        <v>202137</v>
      </c>
      <c r="X3425" s="155">
        <v>202137</v>
      </c>
      <c r="Y3425" s="155">
        <v>202137</v>
      </c>
      <c r="Z3425" s="155">
        <v>202137</v>
      </c>
      <c r="AA3425" s="155">
        <v>202137</v>
      </c>
      <c r="AC3425" s="180" t="str">
        <f t="shared" si="174"/>
        <v>852023-</v>
      </c>
      <c r="AD3425" s="181" t="str">
        <f>IF(B3425="NET","",IF(B3425="","",IFERROR(VLOOKUP(AC3425,EAN!$A:$B,2,FALSE),"MANGLER - MÅ OPPDATERE EAN-FANEN")))</f>
        <v/>
      </c>
      <c r="AE3425" s="180">
        <f t="shared" si="175"/>
        <v>202137</v>
      </c>
      <c r="AF3425" s="180">
        <f t="shared" si="176"/>
        <v>202137</v>
      </c>
    </row>
    <row r="3426" spans="1:32" x14ac:dyDescent="0.2">
      <c r="A3426">
        <v>852023</v>
      </c>
      <c r="B3426" t="s">
        <v>366</v>
      </c>
      <c r="C3426" t="s">
        <v>4226</v>
      </c>
      <c r="D3426" t="s">
        <v>2760</v>
      </c>
      <c r="E3426" t="s">
        <v>2761</v>
      </c>
      <c r="F3426" t="s">
        <v>84</v>
      </c>
      <c r="G3426" t="s">
        <v>401</v>
      </c>
      <c r="H3426">
        <v>31</v>
      </c>
      <c r="I3426">
        <v>31</v>
      </c>
      <c r="J3426">
        <v>31</v>
      </c>
      <c r="K3426">
        <v>31</v>
      </c>
      <c r="L3426">
        <v>31</v>
      </c>
      <c r="M3426">
        <v>31</v>
      </c>
      <c r="N3426">
        <v>31</v>
      </c>
      <c r="O3426">
        <v>31</v>
      </c>
      <c r="P3426">
        <v>31</v>
      </c>
      <c r="Q3426">
        <v>31</v>
      </c>
      <c r="R3426">
        <v>31</v>
      </c>
      <c r="S3426">
        <v>31</v>
      </c>
      <c r="T3426">
        <v>31</v>
      </c>
      <c r="U3426">
        <v>31</v>
      </c>
      <c r="V3426">
        <v>31</v>
      </c>
      <c r="W3426">
        <v>31</v>
      </c>
      <c r="X3426">
        <v>31</v>
      </c>
      <c r="Y3426">
        <v>31</v>
      </c>
      <c r="Z3426">
        <v>31</v>
      </c>
      <c r="AA3426">
        <v>31</v>
      </c>
      <c r="AC3426" s="180" t="str">
        <f t="shared" si="174"/>
        <v>852023-040000-OS</v>
      </c>
      <c r="AD3426" s="181">
        <f>IF(B3426="NET","",IF(B3426="","",IFERROR(VLOOKUP(AC3426,EAN!$A:$B,2,FALSE),"MANGLER - MÅ OPPDATERE EAN-FANEN")))</f>
        <v>7048652615848</v>
      </c>
      <c r="AE3426" s="180">
        <f t="shared" si="175"/>
        <v>31</v>
      </c>
      <c r="AF3426" s="180">
        <f t="shared" si="176"/>
        <v>31</v>
      </c>
    </row>
    <row r="3427" spans="1:32" x14ac:dyDescent="0.2">
      <c r="A3427">
        <v>852023</v>
      </c>
      <c r="B3427" t="s">
        <v>366</v>
      </c>
      <c r="C3427" t="s">
        <v>4226</v>
      </c>
      <c r="D3427" t="s">
        <v>430</v>
      </c>
      <c r="E3427" t="s">
        <v>124</v>
      </c>
      <c r="F3427" t="s">
        <v>84</v>
      </c>
      <c r="G3427" t="s">
        <v>128</v>
      </c>
      <c r="H3427">
        <v>32</v>
      </c>
      <c r="I3427">
        <v>32</v>
      </c>
      <c r="J3427">
        <v>32</v>
      </c>
      <c r="K3427">
        <v>32</v>
      </c>
      <c r="L3427">
        <v>32</v>
      </c>
      <c r="M3427">
        <v>32</v>
      </c>
      <c r="N3427">
        <v>32</v>
      </c>
      <c r="O3427">
        <v>32</v>
      </c>
      <c r="P3427">
        <v>32</v>
      </c>
      <c r="Q3427">
        <v>32</v>
      </c>
      <c r="R3427">
        <v>32</v>
      </c>
      <c r="S3427">
        <v>32</v>
      </c>
      <c r="T3427">
        <v>32</v>
      </c>
      <c r="U3427">
        <v>32</v>
      </c>
      <c r="V3427">
        <v>32</v>
      </c>
      <c r="W3427">
        <v>32</v>
      </c>
      <c r="X3427">
        <v>32</v>
      </c>
      <c r="Y3427">
        <v>32</v>
      </c>
      <c r="Z3427">
        <v>32</v>
      </c>
      <c r="AA3427">
        <v>32</v>
      </c>
      <c r="AC3427" s="180" t="str">
        <f t="shared" si="174"/>
        <v>852023-060000-OS</v>
      </c>
      <c r="AD3427" s="181">
        <f>IF(B3427="NET","",IF(B3427="","",IFERROR(VLOOKUP(AC3427,EAN!$A:$B,2,FALSE),"MANGLER - MÅ OPPDATERE EAN-FANEN")))</f>
        <v>7048652615855</v>
      </c>
      <c r="AE3427" s="180">
        <f t="shared" si="175"/>
        <v>32</v>
      </c>
      <c r="AF3427" s="180">
        <f t="shared" si="176"/>
        <v>32</v>
      </c>
    </row>
    <row r="3428" spans="1:32" x14ac:dyDescent="0.2">
      <c r="A3428">
        <v>852023</v>
      </c>
      <c r="B3428" t="s">
        <v>366</v>
      </c>
      <c r="C3428" t="s">
        <v>4226</v>
      </c>
      <c r="D3428" t="s">
        <v>2762</v>
      </c>
      <c r="E3428" t="s">
        <v>2763</v>
      </c>
      <c r="F3428" t="s">
        <v>84</v>
      </c>
      <c r="G3428" t="s">
        <v>128</v>
      </c>
      <c r="H3428">
        <v>29</v>
      </c>
      <c r="I3428">
        <v>29</v>
      </c>
      <c r="J3428">
        <v>29</v>
      </c>
      <c r="K3428">
        <v>29</v>
      </c>
      <c r="L3428">
        <v>29</v>
      </c>
      <c r="M3428">
        <v>29</v>
      </c>
      <c r="N3428">
        <v>29</v>
      </c>
      <c r="O3428">
        <v>29</v>
      </c>
      <c r="P3428">
        <v>29</v>
      </c>
      <c r="Q3428">
        <v>29</v>
      </c>
      <c r="R3428">
        <v>29</v>
      </c>
      <c r="S3428">
        <v>29</v>
      </c>
      <c r="T3428">
        <v>29</v>
      </c>
      <c r="U3428">
        <v>29</v>
      </c>
      <c r="V3428">
        <v>29</v>
      </c>
      <c r="W3428">
        <v>29</v>
      </c>
      <c r="X3428">
        <v>29</v>
      </c>
      <c r="Y3428">
        <v>29</v>
      </c>
      <c r="Z3428">
        <v>29</v>
      </c>
      <c r="AA3428">
        <v>29</v>
      </c>
      <c r="AC3428" s="180" t="str">
        <f t="shared" si="174"/>
        <v>852023-070000-OS</v>
      </c>
      <c r="AD3428" s="181">
        <f>IF(B3428="NET","",IF(B3428="","",IFERROR(VLOOKUP(AC3428,EAN!$A:$B,2,FALSE),"MANGLER - MÅ OPPDATERE EAN-FANEN")))</f>
        <v>7048652615862</v>
      </c>
      <c r="AE3428" s="180">
        <f t="shared" si="175"/>
        <v>29</v>
      </c>
      <c r="AF3428" s="180">
        <f t="shared" si="176"/>
        <v>29</v>
      </c>
    </row>
    <row r="3429" spans="1:32" x14ac:dyDescent="0.2">
      <c r="A3429">
        <v>852023</v>
      </c>
      <c r="B3429" t="s">
        <v>366</v>
      </c>
      <c r="C3429" t="s">
        <v>4226</v>
      </c>
      <c r="D3429" t="s">
        <v>431</v>
      </c>
      <c r="E3429" t="s">
        <v>432</v>
      </c>
      <c r="F3429" t="s">
        <v>84</v>
      </c>
      <c r="G3429" t="s">
        <v>128</v>
      </c>
      <c r="H3429">
        <v>27</v>
      </c>
      <c r="I3429">
        <v>27</v>
      </c>
      <c r="J3429">
        <v>27</v>
      </c>
      <c r="K3429">
        <v>27</v>
      </c>
      <c r="L3429">
        <v>27</v>
      </c>
      <c r="M3429">
        <v>27</v>
      </c>
      <c r="N3429">
        <v>27</v>
      </c>
      <c r="O3429">
        <v>27</v>
      </c>
      <c r="P3429">
        <v>27</v>
      </c>
      <c r="Q3429">
        <v>27</v>
      </c>
      <c r="R3429">
        <v>27</v>
      </c>
      <c r="S3429">
        <v>27</v>
      </c>
      <c r="T3429">
        <v>27</v>
      </c>
      <c r="U3429">
        <v>27</v>
      </c>
      <c r="V3429">
        <v>27</v>
      </c>
      <c r="W3429">
        <v>27</v>
      </c>
      <c r="X3429">
        <v>27</v>
      </c>
      <c r="Y3429">
        <v>27</v>
      </c>
      <c r="Z3429">
        <v>27</v>
      </c>
      <c r="AA3429">
        <v>27</v>
      </c>
      <c r="AC3429" s="180" t="str">
        <f t="shared" si="174"/>
        <v>852023-150000-OS</v>
      </c>
      <c r="AD3429" s="181">
        <f>IF(B3429="NET","",IF(B3429="","",IFERROR(VLOOKUP(AC3429,EAN!$A:$B,2,FALSE),"MANGLER - MÅ OPPDATERE EAN-FANEN")))</f>
        <v>7048652615879</v>
      </c>
      <c r="AE3429" s="180">
        <f t="shared" si="175"/>
        <v>27</v>
      </c>
      <c r="AF3429" s="180">
        <f t="shared" si="176"/>
        <v>27</v>
      </c>
    </row>
    <row r="3430" spans="1:32" x14ac:dyDescent="0.2">
      <c r="A3430">
        <v>852023</v>
      </c>
      <c r="B3430" t="s">
        <v>366</v>
      </c>
      <c r="C3430" t="s">
        <v>4226</v>
      </c>
      <c r="D3430" t="s">
        <v>433</v>
      </c>
      <c r="E3430" t="s">
        <v>434</v>
      </c>
      <c r="F3430" t="s">
        <v>84</v>
      </c>
      <c r="G3430" t="s">
        <v>128</v>
      </c>
      <c r="H3430">
        <v>21</v>
      </c>
      <c r="I3430">
        <v>21</v>
      </c>
      <c r="J3430">
        <v>21</v>
      </c>
      <c r="K3430">
        <v>21</v>
      </c>
      <c r="L3430">
        <v>21</v>
      </c>
      <c r="M3430">
        <v>21</v>
      </c>
      <c r="N3430">
        <v>21</v>
      </c>
      <c r="O3430">
        <v>21</v>
      </c>
      <c r="P3430">
        <v>21</v>
      </c>
      <c r="Q3430">
        <v>21</v>
      </c>
      <c r="R3430">
        <v>21</v>
      </c>
      <c r="S3430">
        <v>21</v>
      </c>
      <c r="T3430">
        <v>21</v>
      </c>
      <c r="U3430">
        <v>21</v>
      </c>
      <c r="V3430">
        <v>21</v>
      </c>
      <c r="W3430">
        <v>21</v>
      </c>
      <c r="X3430">
        <v>21</v>
      </c>
      <c r="Y3430">
        <v>21</v>
      </c>
      <c r="Z3430">
        <v>21</v>
      </c>
      <c r="AA3430">
        <v>21</v>
      </c>
      <c r="AC3430" s="180" t="str">
        <f t="shared" si="174"/>
        <v>852023-160000-OS</v>
      </c>
      <c r="AD3430" s="181">
        <f>IF(B3430="NET","",IF(B3430="","",IFERROR(VLOOKUP(AC3430,EAN!$A:$B,2,FALSE),"MANGLER - MÅ OPPDATERE EAN-FANEN")))</f>
        <v>7048652615886</v>
      </c>
      <c r="AE3430" s="180">
        <f t="shared" si="175"/>
        <v>21</v>
      </c>
      <c r="AF3430" s="180">
        <f t="shared" si="176"/>
        <v>21</v>
      </c>
    </row>
    <row r="3431" spans="1:32" x14ac:dyDescent="0.2">
      <c r="A3431">
        <v>852023</v>
      </c>
      <c r="B3431" t="s">
        <v>366</v>
      </c>
      <c r="C3431" t="s">
        <v>4226</v>
      </c>
      <c r="D3431" t="s">
        <v>435</v>
      </c>
      <c r="E3431" t="s">
        <v>436</v>
      </c>
      <c r="F3431" t="s">
        <v>84</v>
      </c>
      <c r="G3431" t="s">
        <v>128</v>
      </c>
      <c r="H3431">
        <v>16</v>
      </c>
      <c r="I3431">
        <v>16</v>
      </c>
      <c r="J3431">
        <v>16</v>
      </c>
      <c r="K3431">
        <v>16</v>
      </c>
      <c r="L3431">
        <v>16</v>
      </c>
      <c r="M3431">
        <v>16</v>
      </c>
      <c r="N3431">
        <v>16</v>
      </c>
      <c r="O3431">
        <v>16</v>
      </c>
      <c r="P3431">
        <v>16</v>
      </c>
      <c r="Q3431">
        <v>16</v>
      </c>
      <c r="R3431">
        <v>16</v>
      </c>
      <c r="S3431">
        <v>16</v>
      </c>
      <c r="T3431">
        <v>16</v>
      </c>
      <c r="U3431">
        <v>16</v>
      </c>
      <c r="V3431">
        <v>16</v>
      </c>
      <c r="W3431">
        <v>16</v>
      </c>
      <c r="X3431">
        <v>16</v>
      </c>
      <c r="Y3431">
        <v>16</v>
      </c>
      <c r="Z3431">
        <v>16</v>
      </c>
      <c r="AA3431">
        <v>16</v>
      </c>
      <c r="AC3431" s="180" t="str">
        <f t="shared" si="174"/>
        <v>852023-200000-OS</v>
      </c>
      <c r="AD3431" s="181">
        <f>IF(B3431="NET","",IF(B3431="","",IFERROR(VLOOKUP(AC3431,EAN!$A:$B,2,FALSE),"MANGLER - MÅ OPPDATERE EAN-FANEN")))</f>
        <v>7048652615893</v>
      </c>
      <c r="AE3431" s="180">
        <f t="shared" si="175"/>
        <v>16</v>
      </c>
      <c r="AF3431" s="180">
        <f t="shared" si="176"/>
        <v>16</v>
      </c>
    </row>
    <row r="3432" spans="1:32" x14ac:dyDescent="0.2">
      <c r="A3432" s="155">
        <v>852024</v>
      </c>
      <c r="B3432" t="s">
        <v>292</v>
      </c>
      <c r="H3432" s="155">
        <v>202137</v>
      </c>
      <c r="I3432" s="155">
        <v>202137</v>
      </c>
      <c r="J3432" s="155">
        <v>202137</v>
      </c>
      <c r="K3432" s="155">
        <v>202137</v>
      </c>
      <c r="L3432" s="155">
        <v>202137</v>
      </c>
      <c r="M3432" s="155">
        <v>202137</v>
      </c>
      <c r="N3432" s="155">
        <v>202137</v>
      </c>
      <c r="O3432" s="155">
        <v>202137</v>
      </c>
      <c r="P3432" s="155">
        <v>202137</v>
      </c>
      <c r="Q3432" s="155">
        <v>202137</v>
      </c>
      <c r="R3432" s="155">
        <v>202137</v>
      </c>
      <c r="S3432" s="155">
        <v>202137</v>
      </c>
      <c r="T3432" s="155">
        <v>202137</v>
      </c>
      <c r="U3432" s="155">
        <v>202137</v>
      </c>
      <c r="V3432" s="155">
        <v>202137</v>
      </c>
      <c r="W3432" s="155">
        <v>202137</v>
      </c>
      <c r="X3432" s="155">
        <v>202137</v>
      </c>
      <c r="Y3432" s="155">
        <v>202137</v>
      </c>
      <c r="Z3432" s="155">
        <v>202137</v>
      </c>
      <c r="AA3432" s="155">
        <v>202137</v>
      </c>
      <c r="AC3432" s="180" t="str">
        <f t="shared" si="174"/>
        <v>852024-</v>
      </c>
      <c r="AD3432" s="181" t="str">
        <f>IF(B3432="NET","",IF(B3432="","",IFERROR(VLOOKUP(AC3432,EAN!$A:$B,2,FALSE),"MANGLER - MÅ OPPDATERE EAN-FANEN")))</f>
        <v/>
      </c>
      <c r="AE3432" s="180">
        <f t="shared" si="175"/>
        <v>202137</v>
      </c>
      <c r="AF3432" s="180">
        <f t="shared" si="176"/>
        <v>202137</v>
      </c>
    </row>
    <row r="3433" spans="1:32" x14ac:dyDescent="0.2">
      <c r="A3433">
        <v>852024</v>
      </c>
      <c r="B3433" t="s">
        <v>367</v>
      </c>
      <c r="C3433" t="s">
        <v>4226</v>
      </c>
      <c r="D3433" t="s">
        <v>437</v>
      </c>
      <c r="E3433" t="s">
        <v>438</v>
      </c>
      <c r="F3433" t="s">
        <v>84</v>
      </c>
      <c r="G3433" t="s">
        <v>128</v>
      </c>
      <c r="H3433">
        <v>88</v>
      </c>
      <c r="I3433">
        <v>88</v>
      </c>
      <c r="J3433">
        <v>88</v>
      </c>
      <c r="K3433">
        <v>88</v>
      </c>
      <c r="L3433">
        <v>88</v>
      </c>
      <c r="M3433">
        <v>88</v>
      </c>
      <c r="N3433">
        <v>88</v>
      </c>
      <c r="O3433">
        <v>88</v>
      </c>
      <c r="P3433">
        <v>88</v>
      </c>
      <c r="Q3433">
        <v>88</v>
      </c>
      <c r="R3433">
        <v>88</v>
      </c>
      <c r="S3433">
        <v>88</v>
      </c>
      <c r="T3433">
        <v>88</v>
      </c>
      <c r="U3433">
        <v>88</v>
      </c>
      <c r="V3433">
        <v>88</v>
      </c>
      <c r="W3433">
        <v>88</v>
      </c>
      <c r="X3433">
        <v>88</v>
      </c>
      <c r="Y3433">
        <v>88</v>
      </c>
      <c r="Z3433">
        <v>88</v>
      </c>
      <c r="AA3433">
        <v>88</v>
      </c>
      <c r="AC3433" s="180" t="str">
        <f t="shared" si="174"/>
        <v>852024-180000-OS</v>
      </c>
      <c r="AD3433" s="181">
        <f>IF(B3433="NET","",IF(B3433="","",IFERROR(VLOOKUP(AC3433,EAN!$A:$B,2,FALSE),"MANGLER - MÅ OPPDATERE EAN-FANEN")))</f>
        <v>7048652615831</v>
      </c>
      <c r="AE3433" s="180">
        <f t="shared" si="175"/>
        <v>88</v>
      </c>
      <c r="AF3433" s="180">
        <f t="shared" si="176"/>
        <v>88</v>
      </c>
    </row>
    <row r="3434" spans="1:32" x14ac:dyDescent="0.2">
      <c r="A3434" s="155">
        <v>852025</v>
      </c>
      <c r="B3434" t="s">
        <v>292</v>
      </c>
      <c r="H3434" s="155">
        <v>202137</v>
      </c>
      <c r="I3434" s="155">
        <v>202137</v>
      </c>
      <c r="J3434" s="155">
        <v>202137</v>
      </c>
      <c r="K3434" s="155">
        <v>202137</v>
      </c>
      <c r="L3434" s="155">
        <v>202137</v>
      </c>
      <c r="M3434" s="155">
        <v>202137</v>
      </c>
      <c r="N3434" s="155">
        <v>202137</v>
      </c>
      <c r="O3434" s="155">
        <v>202137</v>
      </c>
      <c r="P3434" s="155">
        <v>202137</v>
      </c>
      <c r="Q3434" s="155">
        <v>202137</v>
      </c>
      <c r="R3434" s="155">
        <v>202137</v>
      </c>
      <c r="S3434" s="155">
        <v>202137</v>
      </c>
      <c r="T3434" s="155">
        <v>202137</v>
      </c>
      <c r="U3434" s="155">
        <v>202137</v>
      </c>
      <c r="V3434" s="155">
        <v>202137</v>
      </c>
      <c r="W3434" s="155">
        <v>202137</v>
      </c>
      <c r="X3434" s="155">
        <v>202137</v>
      </c>
      <c r="Y3434" s="155">
        <v>202137</v>
      </c>
      <c r="Z3434" s="155">
        <v>202137</v>
      </c>
      <c r="AA3434" s="155">
        <v>202137</v>
      </c>
      <c r="AC3434" s="180" t="str">
        <f t="shared" si="174"/>
        <v>852025-</v>
      </c>
      <c r="AD3434" s="181" t="str">
        <f>IF(B3434="NET","",IF(B3434="","",IFERROR(VLOOKUP(AC3434,EAN!$A:$B,2,FALSE),"MANGLER - MÅ OPPDATERE EAN-FANEN")))</f>
        <v/>
      </c>
      <c r="AE3434" s="180">
        <f t="shared" si="175"/>
        <v>202137</v>
      </c>
      <c r="AF3434" s="180">
        <f t="shared" si="176"/>
        <v>202137</v>
      </c>
    </row>
    <row r="3435" spans="1:32" x14ac:dyDescent="0.2">
      <c r="A3435">
        <v>852025</v>
      </c>
      <c r="B3435" t="s">
        <v>368</v>
      </c>
      <c r="C3435" t="s">
        <v>4226</v>
      </c>
      <c r="D3435" t="s">
        <v>439</v>
      </c>
      <c r="E3435" t="s">
        <v>125</v>
      </c>
      <c r="F3435" t="s">
        <v>84</v>
      </c>
      <c r="G3435" t="s">
        <v>128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C3435" s="180" t="str">
        <f t="shared" si="174"/>
        <v>852025-100000-OS</v>
      </c>
      <c r="AD3435" s="181">
        <f>IF(B3435="NET","",IF(B3435="","",IFERROR(VLOOKUP(AC3435,EAN!$A:$B,2,FALSE),"MANGLER - MÅ OPPDATERE EAN-FANEN")))</f>
        <v>7048652615824</v>
      </c>
      <c r="AE3435" s="180">
        <f t="shared" si="175"/>
        <v>0</v>
      </c>
      <c r="AF3435" s="180">
        <f t="shared" si="176"/>
        <v>0</v>
      </c>
    </row>
    <row r="3436" spans="1:32" x14ac:dyDescent="0.2">
      <c r="A3436" s="155">
        <v>852026</v>
      </c>
      <c r="B3436" t="s">
        <v>292</v>
      </c>
      <c r="H3436" s="155">
        <v>202137</v>
      </c>
      <c r="I3436" s="155">
        <v>202137</v>
      </c>
      <c r="J3436" s="155">
        <v>202137</v>
      </c>
      <c r="K3436" s="155">
        <v>202137</v>
      </c>
      <c r="L3436" s="155">
        <v>202137</v>
      </c>
      <c r="M3436" s="155">
        <v>202137</v>
      </c>
      <c r="N3436" s="155">
        <v>202137</v>
      </c>
      <c r="O3436" s="155">
        <v>202137</v>
      </c>
      <c r="P3436" s="155">
        <v>202137</v>
      </c>
      <c r="Q3436" s="155">
        <v>202137</v>
      </c>
      <c r="R3436" s="155">
        <v>202137</v>
      </c>
      <c r="S3436" s="155">
        <v>202137</v>
      </c>
      <c r="T3436" s="155">
        <v>202137</v>
      </c>
      <c r="U3436" s="155">
        <v>202137</v>
      </c>
      <c r="V3436" s="155">
        <v>202137</v>
      </c>
      <c r="W3436" s="155">
        <v>202137</v>
      </c>
      <c r="X3436" s="155">
        <v>202137</v>
      </c>
      <c r="Y3436" s="155">
        <v>202137</v>
      </c>
      <c r="Z3436" s="155">
        <v>202137</v>
      </c>
      <c r="AA3436" s="155">
        <v>202137</v>
      </c>
      <c r="AC3436" s="180" t="str">
        <f t="shared" si="174"/>
        <v>852026-</v>
      </c>
      <c r="AD3436" s="181" t="str">
        <f>IF(B3436="NET","",IF(B3436="","",IFERROR(VLOOKUP(AC3436,EAN!$A:$B,2,FALSE),"MANGLER - MÅ OPPDATERE EAN-FANEN")))</f>
        <v/>
      </c>
      <c r="AE3436" s="180">
        <f t="shared" si="175"/>
        <v>202137</v>
      </c>
      <c r="AF3436" s="180">
        <f t="shared" si="176"/>
        <v>202137</v>
      </c>
    </row>
    <row r="3437" spans="1:32" x14ac:dyDescent="0.2">
      <c r="A3437">
        <v>852026</v>
      </c>
      <c r="B3437" t="s">
        <v>369</v>
      </c>
      <c r="C3437" t="s">
        <v>4226</v>
      </c>
      <c r="D3437" t="s">
        <v>431</v>
      </c>
      <c r="E3437" t="s">
        <v>432</v>
      </c>
      <c r="F3437" t="s">
        <v>84</v>
      </c>
      <c r="G3437" t="s">
        <v>128</v>
      </c>
      <c r="H3437">
        <v>87</v>
      </c>
      <c r="I3437">
        <v>87</v>
      </c>
      <c r="J3437">
        <v>87</v>
      </c>
      <c r="K3437">
        <v>87</v>
      </c>
      <c r="L3437">
        <v>87</v>
      </c>
      <c r="M3437">
        <v>87</v>
      </c>
      <c r="N3437">
        <v>87</v>
      </c>
      <c r="O3437">
        <v>87</v>
      </c>
      <c r="P3437">
        <v>87</v>
      </c>
      <c r="Q3437">
        <v>87</v>
      </c>
      <c r="R3437">
        <v>87</v>
      </c>
      <c r="S3437">
        <v>87</v>
      </c>
      <c r="T3437">
        <v>87</v>
      </c>
      <c r="U3437">
        <v>87</v>
      </c>
      <c r="V3437">
        <v>87</v>
      </c>
      <c r="W3437">
        <v>87</v>
      </c>
      <c r="X3437">
        <v>87</v>
      </c>
      <c r="Y3437">
        <v>87</v>
      </c>
      <c r="Z3437">
        <v>87</v>
      </c>
      <c r="AA3437">
        <v>87</v>
      </c>
      <c r="AC3437" s="180" t="str">
        <f t="shared" si="174"/>
        <v>852026-150000-OS</v>
      </c>
      <c r="AD3437" s="181">
        <f>IF(B3437="NET","",IF(B3437="","",IFERROR(VLOOKUP(AC3437,EAN!$A:$B,2,FALSE),"MANGLER - MÅ OPPDATERE EAN-FANEN")))</f>
        <v>7048652615817</v>
      </c>
      <c r="AE3437" s="180">
        <f t="shared" si="175"/>
        <v>87</v>
      </c>
      <c r="AF3437" s="180">
        <f t="shared" si="176"/>
        <v>87</v>
      </c>
    </row>
    <row r="3438" spans="1:32" x14ac:dyDescent="0.2">
      <c r="A3438" s="155">
        <v>852027</v>
      </c>
      <c r="B3438" t="s">
        <v>292</v>
      </c>
      <c r="H3438" s="155">
        <v>202137</v>
      </c>
      <c r="I3438" s="155">
        <v>202137</v>
      </c>
      <c r="J3438" s="155">
        <v>202137</v>
      </c>
      <c r="K3438" s="155">
        <v>202137</v>
      </c>
      <c r="L3438" s="155">
        <v>202137</v>
      </c>
      <c r="M3438" s="155">
        <v>202137</v>
      </c>
      <c r="N3438" s="155">
        <v>202137</v>
      </c>
      <c r="O3438" s="155">
        <v>202137</v>
      </c>
      <c r="P3438" s="155">
        <v>202137</v>
      </c>
      <c r="Q3438" s="155">
        <v>202137</v>
      </c>
      <c r="R3438" s="155">
        <v>202137</v>
      </c>
      <c r="S3438" s="155">
        <v>202137</v>
      </c>
      <c r="T3438" s="155">
        <v>202137</v>
      </c>
      <c r="U3438" s="155">
        <v>202137</v>
      </c>
      <c r="V3438" s="155">
        <v>202137</v>
      </c>
      <c r="W3438" s="155">
        <v>202137</v>
      </c>
      <c r="X3438" s="155">
        <v>202137</v>
      </c>
      <c r="Y3438" s="155">
        <v>202137</v>
      </c>
      <c r="Z3438" s="155">
        <v>202137</v>
      </c>
      <c r="AA3438" s="155">
        <v>202137</v>
      </c>
      <c r="AC3438" s="180" t="str">
        <f t="shared" si="174"/>
        <v>852027-</v>
      </c>
      <c r="AD3438" s="181" t="str">
        <f>IF(B3438="NET","",IF(B3438="","",IFERROR(VLOOKUP(AC3438,EAN!$A:$B,2,FALSE),"MANGLER - MÅ OPPDATERE EAN-FANEN")))</f>
        <v/>
      </c>
      <c r="AE3438" s="180">
        <f t="shared" si="175"/>
        <v>202137</v>
      </c>
      <c r="AF3438" s="180">
        <f t="shared" si="176"/>
        <v>202137</v>
      </c>
    </row>
    <row r="3439" spans="1:32" x14ac:dyDescent="0.2">
      <c r="A3439">
        <v>852027</v>
      </c>
      <c r="B3439" t="s">
        <v>370</v>
      </c>
      <c r="C3439" t="s">
        <v>4226</v>
      </c>
      <c r="D3439" t="s">
        <v>2766</v>
      </c>
      <c r="E3439" t="s">
        <v>2767</v>
      </c>
      <c r="F3439" t="s">
        <v>84</v>
      </c>
      <c r="G3439" t="s">
        <v>128</v>
      </c>
      <c r="H3439">
        <v>48</v>
      </c>
      <c r="I3439">
        <v>48</v>
      </c>
      <c r="J3439">
        <v>48</v>
      </c>
      <c r="K3439">
        <v>48</v>
      </c>
      <c r="L3439">
        <v>48</v>
      </c>
      <c r="M3439">
        <v>48</v>
      </c>
      <c r="N3439">
        <v>48</v>
      </c>
      <c r="O3439">
        <v>48</v>
      </c>
      <c r="P3439">
        <v>48</v>
      </c>
      <c r="Q3439">
        <v>48</v>
      </c>
      <c r="R3439">
        <v>48</v>
      </c>
      <c r="S3439">
        <v>48</v>
      </c>
      <c r="T3439">
        <v>48</v>
      </c>
      <c r="U3439">
        <v>48</v>
      </c>
      <c r="V3439">
        <v>48</v>
      </c>
      <c r="W3439">
        <v>48</v>
      </c>
      <c r="X3439">
        <v>48</v>
      </c>
      <c r="Y3439">
        <v>48</v>
      </c>
      <c r="Z3439">
        <v>48</v>
      </c>
      <c r="AA3439">
        <v>48</v>
      </c>
      <c r="AC3439" s="180" t="str">
        <f t="shared" si="174"/>
        <v>852027-050000-OS</v>
      </c>
      <c r="AD3439" s="181">
        <f>IF(B3439="NET","",IF(B3439="","",IFERROR(VLOOKUP(AC3439,EAN!$A:$B,2,FALSE),"MANGLER - MÅ OPPDATERE EAN-FANEN")))</f>
        <v>7048652615794</v>
      </c>
      <c r="AE3439" s="180">
        <f t="shared" si="175"/>
        <v>48</v>
      </c>
      <c r="AF3439" s="180">
        <f t="shared" si="176"/>
        <v>48</v>
      </c>
    </row>
    <row r="3440" spans="1:32" x14ac:dyDescent="0.2">
      <c r="A3440">
        <v>852027</v>
      </c>
      <c r="B3440" t="s">
        <v>370</v>
      </c>
      <c r="C3440" t="s">
        <v>4226</v>
      </c>
      <c r="D3440" t="s">
        <v>2768</v>
      </c>
      <c r="E3440" t="s">
        <v>2769</v>
      </c>
      <c r="F3440" t="s">
        <v>84</v>
      </c>
      <c r="G3440" t="s">
        <v>128</v>
      </c>
      <c r="H3440">
        <v>40</v>
      </c>
      <c r="I3440">
        <v>40</v>
      </c>
      <c r="J3440">
        <v>40</v>
      </c>
      <c r="K3440">
        <v>40</v>
      </c>
      <c r="L3440">
        <v>40</v>
      </c>
      <c r="M3440">
        <v>40</v>
      </c>
      <c r="N3440">
        <v>40</v>
      </c>
      <c r="O3440">
        <v>40</v>
      </c>
      <c r="P3440">
        <v>40</v>
      </c>
      <c r="Q3440">
        <v>40</v>
      </c>
      <c r="R3440">
        <v>40</v>
      </c>
      <c r="S3440">
        <v>40</v>
      </c>
      <c r="T3440">
        <v>40</v>
      </c>
      <c r="U3440">
        <v>40</v>
      </c>
      <c r="V3440">
        <v>40</v>
      </c>
      <c r="W3440">
        <v>40</v>
      </c>
      <c r="X3440">
        <v>40</v>
      </c>
      <c r="Y3440">
        <v>40</v>
      </c>
      <c r="Z3440">
        <v>40</v>
      </c>
      <c r="AA3440">
        <v>40</v>
      </c>
      <c r="AC3440" s="180" t="str">
        <f t="shared" si="174"/>
        <v>852027-110000-OS</v>
      </c>
      <c r="AD3440" s="181">
        <f>IF(B3440="NET","",IF(B3440="","",IFERROR(VLOOKUP(AC3440,EAN!$A:$B,2,FALSE),"MANGLER - MÅ OPPDATERE EAN-FANEN")))</f>
        <v>7048652615800</v>
      </c>
      <c r="AE3440" s="180">
        <f t="shared" si="175"/>
        <v>40</v>
      </c>
      <c r="AF3440" s="180">
        <f t="shared" si="176"/>
        <v>40</v>
      </c>
    </row>
    <row r="3441" spans="1:32" x14ac:dyDescent="0.2">
      <c r="A3441" s="155">
        <v>852028</v>
      </c>
      <c r="B3441" t="s">
        <v>292</v>
      </c>
      <c r="H3441" s="155">
        <v>202137</v>
      </c>
      <c r="I3441" s="155">
        <v>202137</v>
      </c>
      <c r="J3441" s="155">
        <v>202137</v>
      </c>
      <c r="K3441" s="155">
        <v>202137</v>
      </c>
      <c r="L3441" s="155">
        <v>202137</v>
      </c>
      <c r="M3441" s="155">
        <v>202137</v>
      </c>
      <c r="N3441" s="155">
        <v>202137</v>
      </c>
      <c r="O3441" s="155">
        <v>202137</v>
      </c>
      <c r="P3441" s="155">
        <v>202137</v>
      </c>
      <c r="Q3441" s="155">
        <v>202137</v>
      </c>
      <c r="R3441" s="155">
        <v>202137</v>
      </c>
      <c r="S3441" s="155">
        <v>202137</v>
      </c>
      <c r="T3441" s="155">
        <v>202137</v>
      </c>
      <c r="U3441" s="155">
        <v>202137</v>
      </c>
      <c r="V3441" s="155">
        <v>202137</v>
      </c>
      <c r="W3441" s="155">
        <v>202137</v>
      </c>
      <c r="X3441" s="155">
        <v>202137</v>
      </c>
      <c r="Y3441" s="155">
        <v>202137</v>
      </c>
      <c r="Z3441" s="155">
        <v>202137</v>
      </c>
      <c r="AA3441" s="155">
        <v>202137</v>
      </c>
      <c r="AC3441" s="180" t="str">
        <f t="shared" si="174"/>
        <v>852028-</v>
      </c>
      <c r="AD3441" s="181" t="str">
        <f>IF(B3441="NET","",IF(B3441="","",IFERROR(VLOOKUP(AC3441,EAN!$A:$B,2,FALSE),"MANGLER - MÅ OPPDATERE EAN-FANEN")))</f>
        <v/>
      </c>
      <c r="AE3441" s="180">
        <f t="shared" si="175"/>
        <v>202137</v>
      </c>
      <c r="AF3441" s="180">
        <f t="shared" si="176"/>
        <v>202137</v>
      </c>
    </row>
    <row r="3442" spans="1:32" x14ac:dyDescent="0.2">
      <c r="A3442">
        <v>852028</v>
      </c>
      <c r="B3442" t="s">
        <v>371</v>
      </c>
      <c r="C3442" t="s">
        <v>4226</v>
      </c>
      <c r="D3442" t="s">
        <v>439</v>
      </c>
      <c r="E3442" t="s">
        <v>125</v>
      </c>
      <c r="F3442" t="s">
        <v>84</v>
      </c>
      <c r="G3442" t="s">
        <v>128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C3442" s="180" t="str">
        <f t="shared" si="174"/>
        <v>852028-100000-OS</v>
      </c>
      <c r="AD3442" s="181">
        <f>IF(B3442="NET","",IF(B3442="","",IFERROR(VLOOKUP(AC3442,EAN!$A:$B,2,FALSE),"MANGLER - MÅ OPPDATERE EAN-FANEN")))</f>
        <v>7048652615763</v>
      </c>
      <c r="AE3442" s="180">
        <f t="shared" si="175"/>
        <v>0</v>
      </c>
      <c r="AF3442" s="180">
        <f t="shared" si="176"/>
        <v>0</v>
      </c>
    </row>
    <row r="3443" spans="1:32" x14ac:dyDescent="0.2">
      <c r="A3443">
        <v>852028</v>
      </c>
      <c r="B3443" t="s">
        <v>371</v>
      </c>
      <c r="C3443" t="s">
        <v>4226</v>
      </c>
      <c r="D3443" t="s">
        <v>2770</v>
      </c>
      <c r="E3443" t="s">
        <v>2771</v>
      </c>
      <c r="F3443" t="s">
        <v>84</v>
      </c>
      <c r="G3443" t="s">
        <v>128</v>
      </c>
      <c r="H3443">
        <v>28</v>
      </c>
      <c r="I3443">
        <v>28</v>
      </c>
      <c r="J3443">
        <v>28</v>
      </c>
      <c r="K3443">
        <v>28</v>
      </c>
      <c r="L3443">
        <v>28</v>
      </c>
      <c r="M3443">
        <v>28</v>
      </c>
      <c r="N3443">
        <v>28</v>
      </c>
      <c r="O3443">
        <v>28</v>
      </c>
      <c r="P3443">
        <v>28</v>
      </c>
      <c r="Q3443">
        <v>28</v>
      </c>
      <c r="R3443">
        <v>28</v>
      </c>
      <c r="S3443">
        <v>28</v>
      </c>
      <c r="T3443">
        <v>28</v>
      </c>
      <c r="U3443">
        <v>28</v>
      </c>
      <c r="V3443">
        <v>28</v>
      </c>
      <c r="W3443">
        <v>28</v>
      </c>
      <c r="X3443">
        <v>28</v>
      </c>
      <c r="Y3443">
        <v>28</v>
      </c>
      <c r="Z3443">
        <v>28</v>
      </c>
      <c r="AA3443">
        <v>28</v>
      </c>
      <c r="AC3443" s="180" t="str">
        <f t="shared" si="174"/>
        <v>852028-120000-OS</v>
      </c>
      <c r="AD3443" s="181">
        <f>IF(B3443="NET","",IF(B3443="","",IFERROR(VLOOKUP(AC3443,EAN!$A:$B,2,FALSE),"MANGLER - MÅ OPPDATERE EAN-FANEN")))</f>
        <v>7048652615770</v>
      </c>
      <c r="AE3443" s="180">
        <f t="shared" si="175"/>
        <v>28</v>
      </c>
      <c r="AF3443" s="180">
        <f t="shared" si="176"/>
        <v>28</v>
      </c>
    </row>
    <row r="3444" spans="1:32" x14ac:dyDescent="0.2">
      <c r="A3444">
        <v>852028</v>
      </c>
      <c r="B3444" t="s">
        <v>371</v>
      </c>
      <c r="C3444" t="s">
        <v>4226</v>
      </c>
      <c r="D3444" t="s">
        <v>2772</v>
      </c>
      <c r="E3444" t="s">
        <v>2773</v>
      </c>
      <c r="F3444" t="s">
        <v>84</v>
      </c>
      <c r="G3444" t="s">
        <v>128</v>
      </c>
      <c r="H3444">
        <v>44</v>
      </c>
      <c r="I3444">
        <v>44</v>
      </c>
      <c r="J3444">
        <v>44</v>
      </c>
      <c r="K3444">
        <v>44</v>
      </c>
      <c r="L3444">
        <v>44</v>
      </c>
      <c r="M3444">
        <v>44</v>
      </c>
      <c r="N3444">
        <v>44</v>
      </c>
      <c r="O3444">
        <v>44</v>
      </c>
      <c r="P3444">
        <v>44</v>
      </c>
      <c r="Q3444">
        <v>44</v>
      </c>
      <c r="R3444">
        <v>44</v>
      </c>
      <c r="S3444">
        <v>44</v>
      </c>
      <c r="T3444">
        <v>44</v>
      </c>
      <c r="U3444">
        <v>44</v>
      </c>
      <c r="V3444">
        <v>44</v>
      </c>
      <c r="W3444">
        <v>44</v>
      </c>
      <c r="X3444">
        <v>44</v>
      </c>
      <c r="Y3444">
        <v>44</v>
      </c>
      <c r="Z3444">
        <v>44</v>
      </c>
      <c r="AA3444">
        <v>44</v>
      </c>
      <c r="AC3444" s="180" t="str">
        <f t="shared" si="174"/>
        <v>852028-140000-OS</v>
      </c>
      <c r="AD3444" s="181">
        <f>IF(B3444="NET","",IF(B3444="","",IFERROR(VLOOKUP(AC3444,EAN!$A:$B,2,FALSE),"MANGLER - MÅ OPPDATERE EAN-FANEN")))</f>
        <v>7048652615787</v>
      </c>
      <c r="AE3444" s="180">
        <f t="shared" si="175"/>
        <v>44</v>
      </c>
      <c r="AF3444" s="180">
        <f t="shared" si="176"/>
        <v>44</v>
      </c>
    </row>
    <row r="3445" spans="1:32" x14ac:dyDescent="0.2">
      <c r="A3445" s="155">
        <v>852029</v>
      </c>
      <c r="B3445" t="s">
        <v>292</v>
      </c>
      <c r="H3445" s="155">
        <v>202137</v>
      </c>
      <c r="I3445" s="155">
        <v>202137</v>
      </c>
      <c r="J3445" s="155">
        <v>202137</v>
      </c>
      <c r="K3445" s="155">
        <v>202137</v>
      </c>
      <c r="L3445" s="155">
        <v>202137</v>
      </c>
      <c r="M3445" s="155">
        <v>202137</v>
      </c>
      <c r="N3445" s="155">
        <v>202137</v>
      </c>
      <c r="O3445" s="155">
        <v>202137</v>
      </c>
      <c r="P3445" s="155">
        <v>202137</v>
      </c>
      <c r="Q3445" s="155">
        <v>202137</v>
      </c>
      <c r="R3445" s="155">
        <v>202137</v>
      </c>
      <c r="S3445" s="155">
        <v>202137</v>
      </c>
      <c r="T3445" s="155">
        <v>202137</v>
      </c>
      <c r="U3445" s="155">
        <v>202137</v>
      </c>
      <c r="V3445" s="155">
        <v>202137</v>
      </c>
      <c r="W3445" s="155">
        <v>202137</v>
      </c>
      <c r="X3445" s="155">
        <v>202137</v>
      </c>
      <c r="Y3445" s="155">
        <v>202137</v>
      </c>
      <c r="Z3445" s="155">
        <v>202137</v>
      </c>
      <c r="AA3445" s="155">
        <v>202137</v>
      </c>
      <c r="AC3445" s="180" t="str">
        <f t="shared" ref="AC3445:AC3498" si="177">CONCATENATE(A3445,"-",D3445)</f>
        <v>852029-</v>
      </c>
      <c r="AD3445" s="181" t="str">
        <f>IF(B3445="NET","",IF(B3445="","",IFERROR(VLOOKUP(AC3445,EAN!$A:$B,2,FALSE),"MANGLER - MÅ OPPDATERE EAN-FANEN")))</f>
        <v/>
      </c>
      <c r="AE3445" s="180">
        <f t="shared" si="175"/>
        <v>202137</v>
      </c>
      <c r="AF3445" s="180">
        <f t="shared" si="176"/>
        <v>202137</v>
      </c>
    </row>
    <row r="3446" spans="1:32" x14ac:dyDescent="0.2">
      <c r="A3446">
        <v>852029</v>
      </c>
      <c r="B3446" t="s">
        <v>372</v>
      </c>
      <c r="C3446" t="s">
        <v>4226</v>
      </c>
      <c r="D3446" t="s">
        <v>2760</v>
      </c>
      <c r="E3446" t="s">
        <v>2761</v>
      </c>
      <c r="F3446" t="s">
        <v>84</v>
      </c>
      <c r="G3446" t="s">
        <v>128</v>
      </c>
      <c r="H3446">
        <v>32</v>
      </c>
      <c r="I3446">
        <v>32</v>
      </c>
      <c r="J3446">
        <v>32</v>
      </c>
      <c r="K3446">
        <v>32</v>
      </c>
      <c r="L3446">
        <v>32</v>
      </c>
      <c r="M3446">
        <v>32</v>
      </c>
      <c r="N3446">
        <v>32</v>
      </c>
      <c r="O3446">
        <v>32</v>
      </c>
      <c r="P3446">
        <v>32</v>
      </c>
      <c r="Q3446">
        <v>32</v>
      </c>
      <c r="R3446">
        <v>32</v>
      </c>
      <c r="S3446">
        <v>32</v>
      </c>
      <c r="T3446">
        <v>32</v>
      </c>
      <c r="U3446">
        <v>32</v>
      </c>
      <c r="V3446">
        <v>32</v>
      </c>
      <c r="W3446">
        <v>32</v>
      </c>
      <c r="X3446">
        <v>32</v>
      </c>
      <c r="Y3446">
        <v>32</v>
      </c>
      <c r="Z3446">
        <v>32</v>
      </c>
      <c r="AA3446">
        <v>32</v>
      </c>
      <c r="AC3446" s="180" t="str">
        <f t="shared" si="177"/>
        <v>852029-040000-OS</v>
      </c>
      <c r="AD3446" s="181">
        <f>IF(B3446="NET","",IF(B3446="","",IFERROR(VLOOKUP(AC3446,EAN!$A:$B,2,FALSE),"MANGLER - MÅ OPPDATERE EAN-FANEN")))</f>
        <v>7048652615695</v>
      </c>
      <c r="AE3446" s="180">
        <f t="shared" si="175"/>
        <v>32</v>
      </c>
      <c r="AF3446" s="180">
        <f t="shared" si="176"/>
        <v>32</v>
      </c>
    </row>
    <row r="3447" spans="1:32" x14ac:dyDescent="0.2">
      <c r="A3447">
        <v>852029</v>
      </c>
      <c r="B3447" t="s">
        <v>372</v>
      </c>
      <c r="C3447" t="s">
        <v>4226</v>
      </c>
      <c r="D3447" t="s">
        <v>430</v>
      </c>
      <c r="E3447" t="s">
        <v>124</v>
      </c>
      <c r="F3447" t="s">
        <v>84</v>
      </c>
      <c r="G3447" t="s">
        <v>128</v>
      </c>
      <c r="H3447">
        <v>27</v>
      </c>
      <c r="I3447">
        <v>27</v>
      </c>
      <c r="J3447">
        <v>27</v>
      </c>
      <c r="K3447">
        <v>27</v>
      </c>
      <c r="L3447">
        <v>27</v>
      </c>
      <c r="M3447">
        <v>27</v>
      </c>
      <c r="N3447">
        <v>27</v>
      </c>
      <c r="O3447">
        <v>27</v>
      </c>
      <c r="P3447">
        <v>27</v>
      </c>
      <c r="Q3447">
        <v>27</v>
      </c>
      <c r="R3447">
        <v>27</v>
      </c>
      <c r="S3447">
        <v>27</v>
      </c>
      <c r="T3447">
        <v>27</v>
      </c>
      <c r="U3447">
        <v>27</v>
      </c>
      <c r="V3447">
        <v>27</v>
      </c>
      <c r="W3447">
        <v>27</v>
      </c>
      <c r="X3447">
        <v>27</v>
      </c>
      <c r="Y3447">
        <v>27</v>
      </c>
      <c r="Z3447">
        <v>27</v>
      </c>
      <c r="AA3447">
        <v>27</v>
      </c>
      <c r="AC3447" s="180" t="str">
        <f t="shared" si="177"/>
        <v>852029-060000-OS</v>
      </c>
      <c r="AD3447" s="181">
        <f>IF(B3447="NET","",IF(B3447="","",IFERROR(VLOOKUP(AC3447,EAN!$A:$B,2,FALSE),"MANGLER - MÅ OPPDATERE EAN-FANEN")))</f>
        <v>7048652615701</v>
      </c>
      <c r="AE3447" s="180">
        <f t="shared" si="175"/>
        <v>27</v>
      </c>
      <c r="AF3447" s="180">
        <f t="shared" si="176"/>
        <v>27</v>
      </c>
    </row>
    <row r="3448" spans="1:32" x14ac:dyDescent="0.2">
      <c r="A3448">
        <v>852029</v>
      </c>
      <c r="B3448" t="s">
        <v>372</v>
      </c>
      <c r="C3448" t="s">
        <v>4226</v>
      </c>
      <c r="D3448" t="s">
        <v>2762</v>
      </c>
      <c r="E3448" t="s">
        <v>2763</v>
      </c>
      <c r="F3448" t="s">
        <v>84</v>
      </c>
      <c r="G3448" t="s">
        <v>128</v>
      </c>
      <c r="H3448">
        <v>27</v>
      </c>
      <c r="I3448">
        <v>27</v>
      </c>
      <c r="J3448">
        <v>27</v>
      </c>
      <c r="K3448">
        <v>27</v>
      </c>
      <c r="L3448">
        <v>27</v>
      </c>
      <c r="M3448">
        <v>27</v>
      </c>
      <c r="N3448">
        <v>27</v>
      </c>
      <c r="O3448">
        <v>27</v>
      </c>
      <c r="P3448">
        <v>27</v>
      </c>
      <c r="Q3448">
        <v>27</v>
      </c>
      <c r="R3448">
        <v>27</v>
      </c>
      <c r="S3448">
        <v>27</v>
      </c>
      <c r="T3448">
        <v>27</v>
      </c>
      <c r="U3448">
        <v>27</v>
      </c>
      <c r="V3448">
        <v>27</v>
      </c>
      <c r="W3448">
        <v>27</v>
      </c>
      <c r="X3448">
        <v>27</v>
      </c>
      <c r="Y3448">
        <v>27</v>
      </c>
      <c r="Z3448">
        <v>27</v>
      </c>
      <c r="AA3448">
        <v>27</v>
      </c>
      <c r="AC3448" s="180" t="str">
        <f t="shared" si="177"/>
        <v>852029-070000-OS</v>
      </c>
      <c r="AD3448" s="181">
        <f>IF(B3448="NET","",IF(B3448="","",IFERROR(VLOOKUP(AC3448,EAN!$A:$B,2,FALSE),"MANGLER - MÅ OPPDATERE EAN-FANEN")))</f>
        <v>7048652615718</v>
      </c>
      <c r="AE3448" s="180">
        <f t="shared" si="175"/>
        <v>27</v>
      </c>
      <c r="AF3448" s="180">
        <f t="shared" si="176"/>
        <v>27</v>
      </c>
    </row>
    <row r="3449" spans="1:32" x14ac:dyDescent="0.2">
      <c r="A3449">
        <v>852029</v>
      </c>
      <c r="B3449" t="s">
        <v>372</v>
      </c>
      <c r="C3449" t="s">
        <v>4226</v>
      </c>
      <c r="D3449" t="s">
        <v>431</v>
      </c>
      <c r="E3449" t="s">
        <v>432</v>
      </c>
      <c r="F3449" t="s">
        <v>84</v>
      </c>
      <c r="G3449" t="s">
        <v>128</v>
      </c>
      <c r="H3449">
        <v>30</v>
      </c>
      <c r="I3449">
        <v>30</v>
      </c>
      <c r="J3449">
        <v>30</v>
      </c>
      <c r="K3449">
        <v>30</v>
      </c>
      <c r="L3449">
        <v>30</v>
      </c>
      <c r="M3449">
        <v>30</v>
      </c>
      <c r="N3449">
        <v>30</v>
      </c>
      <c r="O3449">
        <v>30</v>
      </c>
      <c r="P3449">
        <v>30</v>
      </c>
      <c r="Q3449">
        <v>30</v>
      </c>
      <c r="R3449">
        <v>30</v>
      </c>
      <c r="S3449">
        <v>30</v>
      </c>
      <c r="T3449">
        <v>30</v>
      </c>
      <c r="U3449">
        <v>30</v>
      </c>
      <c r="V3449">
        <v>30</v>
      </c>
      <c r="W3449">
        <v>30</v>
      </c>
      <c r="X3449">
        <v>30</v>
      </c>
      <c r="Y3449">
        <v>30</v>
      </c>
      <c r="Z3449">
        <v>30</v>
      </c>
      <c r="AA3449">
        <v>30</v>
      </c>
      <c r="AC3449" s="180" t="str">
        <f t="shared" si="177"/>
        <v>852029-150000-OS</v>
      </c>
      <c r="AD3449" s="181">
        <f>IF(B3449="NET","",IF(B3449="","",IFERROR(VLOOKUP(AC3449,EAN!$A:$B,2,FALSE),"MANGLER - MÅ OPPDATERE EAN-FANEN")))</f>
        <v>7048652615725</v>
      </c>
      <c r="AE3449" s="180">
        <f t="shared" si="175"/>
        <v>30</v>
      </c>
      <c r="AF3449" s="180">
        <f t="shared" si="176"/>
        <v>30</v>
      </c>
    </row>
    <row r="3450" spans="1:32" x14ac:dyDescent="0.2">
      <c r="A3450">
        <v>852029</v>
      </c>
      <c r="B3450" t="s">
        <v>372</v>
      </c>
      <c r="C3450" t="s">
        <v>4226</v>
      </c>
      <c r="D3450" t="s">
        <v>433</v>
      </c>
      <c r="E3450" t="s">
        <v>434</v>
      </c>
      <c r="F3450" t="s">
        <v>84</v>
      </c>
      <c r="G3450" t="s">
        <v>128</v>
      </c>
      <c r="H3450">
        <v>11</v>
      </c>
      <c r="I3450">
        <v>11</v>
      </c>
      <c r="J3450">
        <v>11</v>
      </c>
      <c r="K3450">
        <v>11</v>
      </c>
      <c r="L3450">
        <v>11</v>
      </c>
      <c r="M3450">
        <v>11</v>
      </c>
      <c r="N3450">
        <v>11</v>
      </c>
      <c r="O3450">
        <v>11</v>
      </c>
      <c r="P3450">
        <v>11</v>
      </c>
      <c r="Q3450">
        <v>11</v>
      </c>
      <c r="R3450">
        <v>11</v>
      </c>
      <c r="S3450">
        <v>11</v>
      </c>
      <c r="T3450">
        <v>11</v>
      </c>
      <c r="U3450">
        <v>11</v>
      </c>
      <c r="V3450">
        <v>11</v>
      </c>
      <c r="W3450">
        <v>11</v>
      </c>
      <c r="X3450">
        <v>11</v>
      </c>
      <c r="Y3450">
        <v>11</v>
      </c>
      <c r="Z3450">
        <v>11</v>
      </c>
      <c r="AA3450">
        <v>11</v>
      </c>
      <c r="AC3450" s="180" t="str">
        <f t="shared" si="177"/>
        <v>852029-160000-OS</v>
      </c>
      <c r="AD3450" s="181">
        <f>IF(B3450="NET","",IF(B3450="","",IFERROR(VLOOKUP(AC3450,EAN!$A:$B,2,FALSE),"MANGLER - MÅ OPPDATERE EAN-FANEN")))</f>
        <v>7048652615732</v>
      </c>
      <c r="AE3450" s="180">
        <f t="shared" si="175"/>
        <v>11</v>
      </c>
      <c r="AF3450" s="180">
        <f t="shared" si="176"/>
        <v>11</v>
      </c>
    </row>
    <row r="3451" spans="1:32" x14ac:dyDescent="0.2">
      <c r="A3451">
        <v>852029</v>
      </c>
      <c r="B3451" t="s">
        <v>372</v>
      </c>
      <c r="C3451" t="s">
        <v>4226</v>
      </c>
      <c r="D3451" t="s">
        <v>2764</v>
      </c>
      <c r="E3451" t="s">
        <v>2765</v>
      </c>
      <c r="F3451" t="s">
        <v>84</v>
      </c>
      <c r="G3451" t="s">
        <v>128</v>
      </c>
      <c r="H3451">
        <v>23</v>
      </c>
      <c r="I3451">
        <v>23</v>
      </c>
      <c r="J3451">
        <v>23</v>
      </c>
      <c r="K3451">
        <v>23</v>
      </c>
      <c r="L3451">
        <v>23</v>
      </c>
      <c r="M3451">
        <v>23</v>
      </c>
      <c r="N3451">
        <v>23</v>
      </c>
      <c r="O3451">
        <v>23</v>
      </c>
      <c r="P3451">
        <v>23</v>
      </c>
      <c r="Q3451">
        <v>23</v>
      </c>
      <c r="R3451">
        <v>23</v>
      </c>
      <c r="S3451">
        <v>23</v>
      </c>
      <c r="T3451">
        <v>23</v>
      </c>
      <c r="U3451">
        <v>23</v>
      </c>
      <c r="V3451">
        <v>23</v>
      </c>
      <c r="W3451">
        <v>23</v>
      </c>
      <c r="X3451">
        <v>23</v>
      </c>
      <c r="Y3451">
        <v>23</v>
      </c>
      <c r="Z3451">
        <v>23</v>
      </c>
      <c r="AA3451">
        <v>23</v>
      </c>
      <c r="AC3451" s="180" t="str">
        <f t="shared" si="177"/>
        <v>852029-190000-OS</v>
      </c>
      <c r="AD3451" s="181">
        <f>IF(B3451="NET","",IF(B3451="","",IFERROR(VLOOKUP(AC3451,EAN!$A:$B,2,FALSE),"MANGLER - MÅ OPPDATERE EAN-FANEN")))</f>
        <v>7048652615749</v>
      </c>
      <c r="AE3451" s="180">
        <f t="shared" si="175"/>
        <v>23</v>
      </c>
      <c r="AF3451" s="180">
        <f t="shared" si="176"/>
        <v>23</v>
      </c>
    </row>
    <row r="3452" spans="1:32" x14ac:dyDescent="0.2">
      <c r="A3452">
        <v>852029</v>
      </c>
      <c r="B3452" t="s">
        <v>372</v>
      </c>
      <c r="C3452" t="s">
        <v>4226</v>
      </c>
      <c r="D3452" t="s">
        <v>435</v>
      </c>
      <c r="E3452" t="s">
        <v>436</v>
      </c>
      <c r="F3452" t="s">
        <v>84</v>
      </c>
      <c r="G3452" t="s">
        <v>128</v>
      </c>
      <c r="H3452">
        <v>21</v>
      </c>
      <c r="I3452">
        <v>21</v>
      </c>
      <c r="J3452">
        <v>21</v>
      </c>
      <c r="K3452">
        <v>21</v>
      </c>
      <c r="L3452">
        <v>21</v>
      </c>
      <c r="M3452">
        <v>21</v>
      </c>
      <c r="N3452">
        <v>21</v>
      </c>
      <c r="O3452">
        <v>21</v>
      </c>
      <c r="P3452">
        <v>21</v>
      </c>
      <c r="Q3452">
        <v>21</v>
      </c>
      <c r="R3452">
        <v>21</v>
      </c>
      <c r="S3452">
        <v>21</v>
      </c>
      <c r="T3452">
        <v>21</v>
      </c>
      <c r="U3452">
        <v>21</v>
      </c>
      <c r="V3452">
        <v>21</v>
      </c>
      <c r="W3452">
        <v>21</v>
      </c>
      <c r="X3452">
        <v>21</v>
      </c>
      <c r="Y3452">
        <v>21</v>
      </c>
      <c r="Z3452">
        <v>21</v>
      </c>
      <c r="AA3452">
        <v>21</v>
      </c>
      <c r="AC3452" s="180" t="str">
        <f t="shared" si="177"/>
        <v>852029-200000-OS</v>
      </c>
      <c r="AD3452" s="181">
        <f>IF(B3452="NET","",IF(B3452="","",IFERROR(VLOOKUP(AC3452,EAN!$A:$B,2,FALSE),"MANGLER - MÅ OPPDATERE EAN-FANEN")))</f>
        <v>7048652615756</v>
      </c>
      <c r="AE3452" s="180">
        <f t="shared" si="175"/>
        <v>21</v>
      </c>
      <c r="AF3452" s="180">
        <f t="shared" si="176"/>
        <v>21</v>
      </c>
    </row>
    <row r="3453" spans="1:32" x14ac:dyDescent="0.2">
      <c r="A3453" s="155">
        <v>852030</v>
      </c>
      <c r="B3453" t="s">
        <v>292</v>
      </c>
      <c r="H3453" s="155">
        <v>202137</v>
      </c>
      <c r="I3453" s="155">
        <v>202137</v>
      </c>
      <c r="J3453" s="155">
        <v>202137</v>
      </c>
      <c r="K3453" s="155">
        <v>202137</v>
      </c>
      <c r="L3453" s="155">
        <v>202137</v>
      </c>
      <c r="M3453" s="155">
        <v>202137</v>
      </c>
      <c r="N3453" s="155">
        <v>202137</v>
      </c>
      <c r="O3453" s="155">
        <v>202137</v>
      </c>
      <c r="P3453" s="155">
        <v>202137</v>
      </c>
      <c r="Q3453" s="155">
        <v>202137</v>
      </c>
      <c r="R3453" s="155">
        <v>202137</v>
      </c>
      <c r="S3453" s="155">
        <v>202137</v>
      </c>
      <c r="T3453" s="155">
        <v>202137</v>
      </c>
      <c r="U3453" s="155">
        <v>202137</v>
      </c>
      <c r="V3453" s="155">
        <v>202137</v>
      </c>
      <c r="W3453" s="155">
        <v>202137</v>
      </c>
      <c r="X3453" s="155">
        <v>202137</v>
      </c>
      <c r="Y3453" s="155">
        <v>202137</v>
      </c>
      <c r="Z3453" s="155">
        <v>202137</v>
      </c>
      <c r="AA3453" s="155">
        <v>202137</v>
      </c>
      <c r="AC3453" s="180" t="str">
        <f t="shared" si="177"/>
        <v>852030-</v>
      </c>
      <c r="AD3453" s="181" t="str">
        <f>IF(B3453="NET","",IF(B3453="","",IFERROR(VLOOKUP(AC3453,EAN!$A:$B,2,FALSE),"MANGLER - MÅ OPPDATERE EAN-FANEN")))</f>
        <v/>
      </c>
      <c r="AE3453" s="180">
        <f t="shared" si="175"/>
        <v>202137</v>
      </c>
      <c r="AF3453" s="180">
        <f t="shared" si="176"/>
        <v>202137</v>
      </c>
    </row>
    <row r="3454" spans="1:32" x14ac:dyDescent="0.2">
      <c r="A3454">
        <v>852030</v>
      </c>
      <c r="B3454" t="s">
        <v>373</v>
      </c>
      <c r="C3454" t="s">
        <v>4226</v>
      </c>
      <c r="D3454" t="s">
        <v>437</v>
      </c>
      <c r="E3454" t="s">
        <v>438</v>
      </c>
      <c r="F3454" t="s">
        <v>84</v>
      </c>
      <c r="G3454" t="s">
        <v>128</v>
      </c>
      <c r="H3454">
        <v>7</v>
      </c>
      <c r="I3454">
        <v>7</v>
      </c>
      <c r="J3454">
        <v>7</v>
      </c>
      <c r="K3454">
        <v>7</v>
      </c>
      <c r="L3454">
        <v>7</v>
      </c>
      <c r="M3454">
        <v>7</v>
      </c>
      <c r="N3454">
        <v>7</v>
      </c>
      <c r="O3454">
        <v>7</v>
      </c>
      <c r="P3454">
        <v>7</v>
      </c>
      <c r="Q3454">
        <v>7</v>
      </c>
      <c r="R3454">
        <v>7</v>
      </c>
      <c r="S3454">
        <v>7</v>
      </c>
      <c r="T3454">
        <v>7</v>
      </c>
      <c r="U3454">
        <v>7</v>
      </c>
      <c r="V3454">
        <v>7</v>
      </c>
      <c r="W3454">
        <v>7</v>
      </c>
      <c r="X3454">
        <v>7</v>
      </c>
      <c r="Y3454">
        <v>7</v>
      </c>
      <c r="Z3454">
        <v>7</v>
      </c>
      <c r="AA3454">
        <v>7</v>
      </c>
      <c r="AC3454" s="180" t="str">
        <f t="shared" si="177"/>
        <v>852030-180000-OS</v>
      </c>
      <c r="AD3454" s="181">
        <f>IF(B3454="NET","",IF(B3454="","",IFERROR(VLOOKUP(AC3454,EAN!$A:$B,2,FALSE),"MANGLER - MÅ OPPDATERE EAN-FANEN")))</f>
        <v>7048652615688</v>
      </c>
      <c r="AE3454" s="180">
        <f t="shared" si="175"/>
        <v>7</v>
      </c>
      <c r="AF3454" s="180">
        <f t="shared" si="176"/>
        <v>7</v>
      </c>
    </row>
    <row r="3455" spans="1:32" x14ac:dyDescent="0.2">
      <c r="A3455" s="155">
        <v>852031</v>
      </c>
      <c r="B3455" t="s">
        <v>292</v>
      </c>
      <c r="H3455" s="155">
        <v>202137</v>
      </c>
      <c r="I3455" s="155">
        <v>202137</v>
      </c>
      <c r="J3455" s="155">
        <v>202137</v>
      </c>
      <c r="K3455" s="155">
        <v>202137</v>
      </c>
      <c r="L3455" s="155">
        <v>202137</v>
      </c>
      <c r="M3455" s="155">
        <v>202137</v>
      </c>
      <c r="N3455" s="155">
        <v>202137</v>
      </c>
      <c r="O3455" s="155">
        <v>202137</v>
      </c>
      <c r="P3455" s="155">
        <v>202137</v>
      </c>
      <c r="Q3455" s="155">
        <v>202137</v>
      </c>
      <c r="R3455" s="155">
        <v>202137</v>
      </c>
      <c r="S3455" s="155">
        <v>202137</v>
      </c>
      <c r="T3455" s="155">
        <v>202137</v>
      </c>
      <c r="U3455" s="155">
        <v>202137</v>
      </c>
      <c r="V3455" s="155">
        <v>202137</v>
      </c>
      <c r="W3455" s="155">
        <v>202137</v>
      </c>
      <c r="X3455" s="155">
        <v>202137</v>
      </c>
      <c r="Y3455" s="155">
        <v>202137</v>
      </c>
      <c r="Z3455" s="155">
        <v>202137</v>
      </c>
      <c r="AA3455" s="155">
        <v>202137</v>
      </c>
      <c r="AC3455" s="180" t="str">
        <f t="shared" si="177"/>
        <v>852031-</v>
      </c>
      <c r="AD3455" s="181" t="str">
        <f>IF(B3455="NET","",IF(B3455="","",IFERROR(VLOOKUP(AC3455,EAN!$A:$B,2,FALSE),"MANGLER - MÅ OPPDATERE EAN-FANEN")))</f>
        <v/>
      </c>
      <c r="AE3455" s="180">
        <f t="shared" si="175"/>
        <v>202137</v>
      </c>
      <c r="AF3455" s="180">
        <f t="shared" si="176"/>
        <v>202137</v>
      </c>
    </row>
    <row r="3456" spans="1:32" x14ac:dyDescent="0.2">
      <c r="A3456">
        <v>852031</v>
      </c>
      <c r="B3456" t="s">
        <v>374</v>
      </c>
      <c r="C3456" t="s">
        <v>4226</v>
      </c>
      <c r="D3456" t="s">
        <v>440</v>
      </c>
      <c r="E3456" t="s">
        <v>441</v>
      </c>
      <c r="F3456" t="s">
        <v>84</v>
      </c>
      <c r="G3456" t="s">
        <v>128</v>
      </c>
      <c r="H3456">
        <v>57</v>
      </c>
      <c r="I3456">
        <v>57</v>
      </c>
      <c r="J3456">
        <v>57</v>
      </c>
      <c r="K3456">
        <v>57</v>
      </c>
      <c r="L3456">
        <v>57</v>
      </c>
      <c r="M3456">
        <v>57</v>
      </c>
      <c r="N3456">
        <v>57</v>
      </c>
      <c r="O3456">
        <v>57</v>
      </c>
      <c r="P3456">
        <v>57</v>
      </c>
      <c r="Q3456">
        <v>57</v>
      </c>
      <c r="R3456">
        <v>57</v>
      </c>
      <c r="S3456">
        <v>57</v>
      </c>
      <c r="T3456">
        <v>57</v>
      </c>
      <c r="U3456">
        <v>57</v>
      </c>
      <c r="V3456">
        <v>57</v>
      </c>
      <c r="W3456">
        <v>57</v>
      </c>
      <c r="X3456">
        <v>57</v>
      </c>
      <c r="Y3456">
        <v>57</v>
      </c>
      <c r="Z3456">
        <v>57</v>
      </c>
      <c r="AA3456">
        <v>57</v>
      </c>
      <c r="AC3456" s="180" t="str">
        <f t="shared" si="177"/>
        <v>852031-060100-OS</v>
      </c>
      <c r="AD3456" s="181">
        <f>IF(B3456="NET","",IF(B3456="","",IFERROR(VLOOKUP(AC3456,EAN!$A:$B,2,FALSE),"MANGLER - MÅ OPPDATERE EAN-FANEN")))</f>
        <v>7048652616456</v>
      </c>
      <c r="AE3456" s="180">
        <f t="shared" si="175"/>
        <v>57</v>
      </c>
      <c r="AF3456" s="180">
        <f t="shared" si="176"/>
        <v>57</v>
      </c>
    </row>
    <row r="3457" spans="1:32" x14ac:dyDescent="0.2">
      <c r="A3457">
        <v>852031</v>
      </c>
      <c r="B3457" t="s">
        <v>374</v>
      </c>
      <c r="C3457" t="s">
        <v>4226</v>
      </c>
      <c r="D3457" t="s">
        <v>4405</v>
      </c>
      <c r="E3457" t="s">
        <v>4406</v>
      </c>
      <c r="F3457" t="s">
        <v>84</v>
      </c>
      <c r="G3457" t="s">
        <v>128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C3457" s="180" t="str">
        <f t="shared" si="177"/>
        <v>852031-070600-OS</v>
      </c>
      <c r="AD3457" s="181" t="str">
        <f>IF(B3457="NET","",IF(B3457="","",IFERROR(VLOOKUP(AC3457,EAN!$A:$B,2,FALSE),"MANGLER - MÅ OPPDATERE EAN-FANEN")))</f>
        <v>MANGLER - MÅ OPPDATERE EAN-FANEN</v>
      </c>
      <c r="AE3457" s="180">
        <f t="shared" si="175"/>
        <v>0</v>
      </c>
      <c r="AF3457" s="180">
        <f t="shared" si="176"/>
        <v>0</v>
      </c>
    </row>
    <row r="3458" spans="1:32" x14ac:dyDescent="0.2">
      <c r="A3458">
        <v>852031</v>
      </c>
      <c r="B3458" t="s">
        <v>374</v>
      </c>
      <c r="C3458" t="s">
        <v>4226</v>
      </c>
      <c r="D3458" t="s">
        <v>442</v>
      </c>
      <c r="E3458" t="s">
        <v>443</v>
      </c>
      <c r="F3458" t="s">
        <v>84</v>
      </c>
      <c r="G3458" t="s">
        <v>128</v>
      </c>
      <c r="H3458">
        <v>56</v>
      </c>
      <c r="I3458">
        <v>56</v>
      </c>
      <c r="J3458">
        <v>56</v>
      </c>
      <c r="K3458">
        <v>56</v>
      </c>
      <c r="L3458">
        <v>56</v>
      </c>
      <c r="M3458">
        <v>56</v>
      </c>
      <c r="N3458">
        <v>56</v>
      </c>
      <c r="O3458">
        <v>56</v>
      </c>
      <c r="P3458">
        <v>56</v>
      </c>
      <c r="Q3458">
        <v>56</v>
      </c>
      <c r="R3458">
        <v>56</v>
      </c>
      <c r="S3458">
        <v>56</v>
      </c>
      <c r="T3458">
        <v>56</v>
      </c>
      <c r="U3458">
        <v>56</v>
      </c>
      <c r="V3458">
        <v>56</v>
      </c>
      <c r="W3458">
        <v>56</v>
      </c>
      <c r="X3458">
        <v>56</v>
      </c>
      <c r="Y3458">
        <v>56</v>
      </c>
      <c r="Z3458">
        <v>56</v>
      </c>
      <c r="AA3458">
        <v>56</v>
      </c>
      <c r="AC3458" s="180" t="str">
        <f t="shared" si="177"/>
        <v>852031-152100-OS</v>
      </c>
      <c r="AD3458" s="181">
        <f>IF(B3458="NET","",IF(B3458="","",IFERROR(VLOOKUP(AC3458,EAN!$A:$B,2,FALSE),"MANGLER - MÅ OPPDATERE EAN-FANEN")))</f>
        <v>7048652616463</v>
      </c>
      <c r="AE3458" s="180">
        <f t="shared" si="175"/>
        <v>56</v>
      </c>
      <c r="AF3458" s="180">
        <f t="shared" si="176"/>
        <v>56</v>
      </c>
    </row>
    <row r="3459" spans="1:32" x14ac:dyDescent="0.2">
      <c r="A3459">
        <v>852031</v>
      </c>
      <c r="B3459" t="s">
        <v>374</v>
      </c>
      <c r="C3459" t="s">
        <v>4226</v>
      </c>
      <c r="D3459" t="s">
        <v>444</v>
      </c>
      <c r="E3459" t="s">
        <v>445</v>
      </c>
      <c r="F3459" t="s">
        <v>84</v>
      </c>
      <c r="G3459" t="s">
        <v>401</v>
      </c>
      <c r="H3459">
        <v>50</v>
      </c>
      <c r="I3459">
        <v>50</v>
      </c>
      <c r="J3459">
        <v>50</v>
      </c>
      <c r="K3459">
        <v>50</v>
      </c>
      <c r="L3459">
        <v>50</v>
      </c>
      <c r="M3459">
        <v>50</v>
      </c>
      <c r="N3459">
        <v>50</v>
      </c>
      <c r="O3459">
        <v>50</v>
      </c>
      <c r="P3459">
        <v>50</v>
      </c>
      <c r="Q3459">
        <v>50</v>
      </c>
      <c r="R3459">
        <v>50</v>
      </c>
      <c r="S3459">
        <v>50</v>
      </c>
      <c r="T3459">
        <v>50</v>
      </c>
      <c r="U3459">
        <v>50</v>
      </c>
      <c r="V3459">
        <v>50</v>
      </c>
      <c r="W3459">
        <v>50</v>
      </c>
      <c r="X3459">
        <v>50</v>
      </c>
      <c r="Y3459">
        <v>50</v>
      </c>
      <c r="Z3459">
        <v>50</v>
      </c>
      <c r="AA3459">
        <v>50</v>
      </c>
      <c r="AC3459" s="180" t="str">
        <f t="shared" si="177"/>
        <v>852031-160300-OS</v>
      </c>
      <c r="AD3459" s="181">
        <f>IF(B3459="NET","",IF(B3459="","",IFERROR(VLOOKUP(AC3459,EAN!$A:$B,2,FALSE),"MANGLER - MÅ OPPDATERE EAN-FANEN")))</f>
        <v>7048652616470</v>
      </c>
      <c r="AE3459" s="180">
        <f t="shared" si="175"/>
        <v>50</v>
      </c>
      <c r="AF3459" s="180">
        <f t="shared" si="176"/>
        <v>50</v>
      </c>
    </row>
    <row r="3460" spans="1:32" x14ac:dyDescent="0.2">
      <c r="A3460">
        <v>852031</v>
      </c>
      <c r="B3460" t="s">
        <v>374</v>
      </c>
      <c r="C3460" t="s">
        <v>4226</v>
      </c>
      <c r="D3460" t="s">
        <v>2774</v>
      </c>
      <c r="E3460" t="s">
        <v>2775</v>
      </c>
      <c r="F3460" t="s">
        <v>84</v>
      </c>
      <c r="G3460" t="s">
        <v>128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C3460" s="180" t="str">
        <f t="shared" si="177"/>
        <v>852031-160400-OS</v>
      </c>
      <c r="AD3460" s="181">
        <f>IF(B3460="NET","",IF(B3460="","",IFERROR(VLOOKUP(AC3460,EAN!$A:$B,2,FALSE),"MANGLER - MÅ OPPDATERE EAN-FANEN")))</f>
        <v>7048652710123</v>
      </c>
      <c r="AE3460" s="180">
        <f t="shared" si="175"/>
        <v>0</v>
      </c>
      <c r="AF3460" s="180">
        <f t="shared" si="176"/>
        <v>0</v>
      </c>
    </row>
    <row r="3461" spans="1:32" x14ac:dyDescent="0.2">
      <c r="A3461">
        <v>852031</v>
      </c>
      <c r="B3461" t="s">
        <v>374</v>
      </c>
      <c r="C3461" t="s">
        <v>4226</v>
      </c>
      <c r="D3461" t="s">
        <v>2776</v>
      </c>
      <c r="E3461" t="s">
        <v>2777</v>
      </c>
      <c r="F3461" t="s">
        <v>84</v>
      </c>
      <c r="G3461" t="s">
        <v>128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C3461" s="180" t="str">
        <f t="shared" si="177"/>
        <v>852031-167400-OS</v>
      </c>
      <c r="AD3461" s="181">
        <f>IF(B3461="NET","",IF(B3461="","",IFERROR(VLOOKUP(AC3461,EAN!$A:$B,2,FALSE),"MANGLER - MÅ OPPDATERE EAN-FANEN")))</f>
        <v>7048652710130</v>
      </c>
      <c r="AE3461" s="180">
        <f t="shared" si="175"/>
        <v>0</v>
      </c>
      <c r="AF3461" s="180">
        <f t="shared" si="176"/>
        <v>0</v>
      </c>
    </row>
    <row r="3462" spans="1:32" x14ac:dyDescent="0.2">
      <c r="A3462">
        <v>852031</v>
      </c>
      <c r="B3462" t="s">
        <v>374</v>
      </c>
      <c r="C3462" t="s">
        <v>4226</v>
      </c>
      <c r="D3462" t="s">
        <v>446</v>
      </c>
      <c r="E3462" t="s">
        <v>447</v>
      </c>
      <c r="F3462" t="s">
        <v>84</v>
      </c>
      <c r="G3462" t="s">
        <v>401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C3462" s="180" t="str">
        <f t="shared" si="177"/>
        <v>852031-191100-OS</v>
      </c>
      <c r="AD3462" s="181">
        <f>IF(B3462="NET","",IF(B3462="","",IFERROR(VLOOKUP(AC3462,EAN!$A:$B,2,FALSE),"MANGLER - MÅ OPPDATERE EAN-FANEN")))</f>
        <v>7048652616487</v>
      </c>
      <c r="AE3462" s="180">
        <f t="shared" ref="AE3462:AE3498" si="178">H3462</f>
        <v>0</v>
      </c>
      <c r="AF3462" s="180">
        <f t="shared" ref="AF3462:AF3498" si="179">AA3462</f>
        <v>0</v>
      </c>
    </row>
    <row r="3463" spans="1:32" x14ac:dyDescent="0.2">
      <c r="A3463">
        <v>852031</v>
      </c>
      <c r="B3463" t="s">
        <v>374</v>
      </c>
      <c r="C3463" t="s">
        <v>4226</v>
      </c>
      <c r="D3463" t="s">
        <v>984</v>
      </c>
      <c r="E3463" t="s">
        <v>2778</v>
      </c>
      <c r="F3463" t="s">
        <v>84</v>
      </c>
      <c r="G3463" t="s">
        <v>128</v>
      </c>
      <c r="H3463">
        <v>49</v>
      </c>
      <c r="I3463">
        <v>49</v>
      </c>
      <c r="J3463">
        <v>49</v>
      </c>
      <c r="K3463">
        <v>49</v>
      </c>
      <c r="L3463">
        <v>49</v>
      </c>
      <c r="M3463">
        <v>49</v>
      </c>
      <c r="N3463">
        <v>49</v>
      </c>
      <c r="O3463">
        <v>49</v>
      </c>
      <c r="P3463">
        <v>49</v>
      </c>
      <c r="Q3463">
        <v>49</v>
      </c>
      <c r="R3463">
        <v>49</v>
      </c>
      <c r="S3463">
        <v>49</v>
      </c>
      <c r="T3463">
        <v>49</v>
      </c>
      <c r="U3463">
        <v>49</v>
      </c>
      <c r="V3463">
        <v>49</v>
      </c>
      <c r="W3463">
        <v>49</v>
      </c>
      <c r="X3463">
        <v>49</v>
      </c>
      <c r="Y3463">
        <v>49</v>
      </c>
      <c r="Z3463">
        <v>49</v>
      </c>
      <c r="AA3463">
        <v>49</v>
      </c>
      <c r="AC3463" s="180" t="str">
        <f t="shared" si="177"/>
        <v>852031-191300-OS</v>
      </c>
      <c r="AD3463" s="181">
        <f>IF(B3463="NET","",IF(B3463="","",IFERROR(VLOOKUP(AC3463,EAN!$A:$B,2,FALSE),"MANGLER - MÅ OPPDATERE EAN-FANEN")))</f>
        <v>7048652663849</v>
      </c>
      <c r="AE3463" s="180">
        <f t="shared" si="178"/>
        <v>49</v>
      </c>
      <c r="AF3463" s="180">
        <f t="shared" si="179"/>
        <v>49</v>
      </c>
    </row>
    <row r="3464" spans="1:32" x14ac:dyDescent="0.2">
      <c r="A3464">
        <v>852031</v>
      </c>
      <c r="B3464" t="s">
        <v>374</v>
      </c>
      <c r="C3464" t="s">
        <v>4226</v>
      </c>
      <c r="D3464" t="s">
        <v>448</v>
      </c>
      <c r="E3464" t="s">
        <v>449</v>
      </c>
      <c r="F3464" t="s">
        <v>84</v>
      </c>
      <c r="G3464" t="s">
        <v>401</v>
      </c>
      <c r="H3464">
        <v>52</v>
      </c>
      <c r="I3464">
        <v>52</v>
      </c>
      <c r="J3464">
        <v>52</v>
      </c>
      <c r="K3464">
        <v>52</v>
      </c>
      <c r="L3464">
        <v>52</v>
      </c>
      <c r="M3464">
        <v>52</v>
      </c>
      <c r="N3464">
        <v>52</v>
      </c>
      <c r="O3464">
        <v>52</v>
      </c>
      <c r="P3464">
        <v>52</v>
      </c>
      <c r="Q3464">
        <v>52</v>
      </c>
      <c r="R3464">
        <v>52</v>
      </c>
      <c r="S3464">
        <v>52</v>
      </c>
      <c r="T3464">
        <v>52</v>
      </c>
      <c r="U3464">
        <v>52</v>
      </c>
      <c r="V3464">
        <v>52</v>
      </c>
      <c r="W3464">
        <v>52</v>
      </c>
      <c r="X3464">
        <v>52</v>
      </c>
      <c r="Y3464">
        <v>52</v>
      </c>
      <c r="Z3464">
        <v>52</v>
      </c>
      <c r="AA3464">
        <v>52</v>
      </c>
      <c r="AC3464" s="180" t="str">
        <f t="shared" si="177"/>
        <v>852031-200100-OS</v>
      </c>
      <c r="AD3464" s="181">
        <f>IF(B3464="NET","",IF(B3464="","",IFERROR(VLOOKUP(AC3464,EAN!$A:$B,2,FALSE),"MANGLER - MÅ OPPDATERE EAN-FANEN")))</f>
        <v>7048652616494</v>
      </c>
      <c r="AE3464" s="180">
        <f t="shared" si="178"/>
        <v>52</v>
      </c>
      <c r="AF3464" s="180">
        <f t="shared" si="179"/>
        <v>52</v>
      </c>
    </row>
    <row r="3465" spans="1:32" x14ac:dyDescent="0.2">
      <c r="A3465">
        <v>852031</v>
      </c>
      <c r="B3465" t="s">
        <v>374</v>
      </c>
      <c r="C3465" t="s">
        <v>4226</v>
      </c>
      <c r="D3465" t="s">
        <v>2779</v>
      </c>
      <c r="E3465" t="s">
        <v>2780</v>
      </c>
      <c r="F3465" t="s">
        <v>84</v>
      </c>
      <c r="G3465" t="s">
        <v>128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C3465" s="180" t="str">
        <f t="shared" si="177"/>
        <v>852031-200500-OS</v>
      </c>
      <c r="AD3465" s="181">
        <f>IF(B3465="NET","",IF(B3465="","",IFERROR(VLOOKUP(AC3465,EAN!$A:$B,2,FALSE),"MANGLER - MÅ OPPDATERE EAN-FANEN")))</f>
        <v>7048652710147</v>
      </c>
      <c r="AE3465" s="180">
        <f t="shared" si="178"/>
        <v>0</v>
      </c>
      <c r="AF3465" s="180">
        <f t="shared" si="179"/>
        <v>0</v>
      </c>
    </row>
    <row r="3466" spans="1:32" x14ac:dyDescent="0.2">
      <c r="A3466">
        <v>852031</v>
      </c>
      <c r="B3466" t="s">
        <v>374</v>
      </c>
      <c r="C3466" t="s">
        <v>4226</v>
      </c>
      <c r="D3466" t="s">
        <v>4519</v>
      </c>
      <c r="E3466" t="s">
        <v>4520</v>
      </c>
      <c r="F3466" t="s">
        <v>84</v>
      </c>
      <c r="G3466" t="s">
        <v>128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C3466" s="180" t="str">
        <f t="shared" si="177"/>
        <v>852031-208200-OS</v>
      </c>
      <c r="AD3466" s="181" t="str">
        <f>IF(B3466="NET","",IF(B3466="","",IFERROR(VLOOKUP(AC3466,EAN!$A:$B,2,FALSE),"MANGLER - MÅ OPPDATERE EAN-FANEN")))</f>
        <v>MANGLER - MÅ OPPDATERE EAN-FANEN</v>
      </c>
      <c r="AE3466" s="180">
        <f t="shared" si="178"/>
        <v>0</v>
      </c>
      <c r="AF3466" s="180">
        <f t="shared" si="179"/>
        <v>0</v>
      </c>
    </row>
    <row r="3467" spans="1:32" x14ac:dyDescent="0.2">
      <c r="A3467" s="155">
        <v>852032</v>
      </c>
      <c r="B3467" t="s">
        <v>292</v>
      </c>
      <c r="H3467" s="155">
        <v>202137</v>
      </c>
      <c r="I3467" s="155">
        <v>202137</v>
      </c>
      <c r="J3467" s="155">
        <v>202137</v>
      </c>
      <c r="K3467" s="155">
        <v>202137</v>
      </c>
      <c r="L3467" s="155">
        <v>202137</v>
      </c>
      <c r="M3467" s="155">
        <v>202137</v>
      </c>
      <c r="N3467" s="155">
        <v>202137</v>
      </c>
      <c r="O3467" s="155">
        <v>202137</v>
      </c>
      <c r="P3467" s="155">
        <v>202137</v>
      </c>
      <c r="Q3467" s="155">
        <v>202137</v>
      </c>
      <c r="R3467" s="155">
        <v>202137</v>
      </c>
      <c r="S3467" s="155">
        <v>202137</v>
      </c>
      <c r="T3467" s="155">
        <v>202137</v>
      </c>
      <c r="U3467" s="155">
        <v>202137</v>
      </c>
      <c r="V3467" s="155">
        <v>202137</v>
      </c>
      <c r="W3467" s="155">
        <v>202137</v>
      </c>
      <c r="X3467" s="155">
        <v>202137</v>
      </c>
      <c r="Y3467" s="155">
        <v>202137</v>
      </c>
      <c r="Z3467" s="155">
        <v>202137</v>
      </c>
      <c r="AA3467" s="155">
        <v>202137</v>
      </c>
      <c r="AC3467" s="180" t="str">
        <f t="shared" si="177"/>
        <v>852032-</v>
      </c>
      <c r="AD3467" s="181" t="str">
        <f>IF(B3467="NET","",IF(B3467="","",IFERROR(VLOOKUP(AC3467,EAN!$A:$B,2,FALSE),"MANGLER - MÅ OPPDATERE EAN-FANEN")))</f>
        <v/>
      </c>
      <c r="AE3467" s="180">
        <f t="shared" si="178"/>
        <v>202137</v>
      </c>
      <c r="AF3467" s="180">
        <f t="shared" si="179"/>
        <v>202137</v>
      </c>
    </row>
    <row r="3468" spans="1:32" x14ac:dyDescent="0.2">
      <c r="A3468">
        <v>852032</v>
      </c>
      <c r="B3468" t="s">
        <v>118</v>
      </c>
      <c r="C3468" t="s">
        <v>4226</v>
      </c>
      <c r="D3468" t="s">
        <v>450</v>
      </c>
      <c r="E3468" t="s">
        <v>451</v>
      </c>
      <c r="F3468" t="s">
        <v>84</v>
      </c>
      <c r="G3468" t="s">
        <v>401</v>
      </c>
      <c r="H3468">
        <v>232</v>
      </c>
      <c r="I3468">
        <v>232</v>
      </c>
      <c r="J3468">
        <v>232</v>
      </c>
      <c r="K3468">
        <v>232</v>
      </c>
      <c r="L3468">
        <v>232</v>
      </c>
      <c r="M3468">
        <v>232</v>
      </c>
      <c r="N3468">
        <v>232</v>
      </c>
      <c r="O3468">
        <v>232</v>
      </c>
      <c r="P3468">
        <v>232</v>
      </c>
      <c r="Q3468">
        <v>232</v>
      </c>
      <c r="R3468">
        <v>232</v>
      </c>
      <c r="S3468">
        <v>232</v>
      </c>
      <c r="T3468">
        <v>232</v>
      </c>
      <c r="U3468">
        <v>232</v>
      </c>
      <c r="V3468">
        <v>232</v>
      </c>
      <c r="W3468">
        <v>232</v>
      </c>
      <c r="X3468">
        <v>232</v>
      </c>
      <c r="Y3468">
        <v>232</v>
      </c>
      <c r="Z3468">
        <v>232</v>
      </c>
      <c r="AA3468">
        <v>232</v>
      </c>
      <c r="AC3468" s="180" t="str">
        <f t="shared" si="177"/>
        <v>852032-090200-OS</v>
      </c>
      <c r="AD3468" s="181">
        <f>IF(B3468="NET","",IF(B3468="","",IFERROR(VLOOKUP(AC3468,EAN!$A:$B,2,FALSE),"MANGLER - MÅ OPPDATERE EAN-FANEN")))</f>
        <v>7048652616432</v>
      </c>
      <c r="AE3468" s="180">
        <f t="shared" si="178"/>
        <v>232</v>
      </c>
      <c r="AF3468" s="180">
        <f t="shared" si="179"/>
        <v>232</v>
      </c>
    </row>
    <row r="3469" spans="1:32" x14ac:dyDescent="0.2">
      <c r="A3469">
        <v>852032</v>
      </c>
      <c r="B3469" t="s">
        <v>118</v>
      </c>
      <c r="C3469" t="s">
        <v>4226</v>
      </c>
      <c r="D3469" t="s">
        <v>4407</v>
      </c>
      <c r="E3469" t="s">
        <v>4408</v>
      </c>
      <c r="F3469" t="s">
        <v>84</v>
      </c>
      <c r="G3469" t="s">
        <v>128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C3469" s="180" t="str">
        <f t="shared" si="177"/>
        <v>852032-090700-OS</v>
      </c>
      <c r="AD3469" s="181" t="str">
        <f>IF(B3469="NET","",IF(B3469="","",IFERROR(VLOOKUP(AC3469,EAN!$A:$B,2,FALSE),"MANGLER - MÅ OPPDATERE EAN-FANEN")))</f>
        <v>MANGLER - MÅ OPPDATERE EAN-FANEN</v>
      </c>
      <c r="AE3469" s="180">
        <f t="shared" si="178"/>
        <v>0</v>
      </c>
      <c r="AF3469" s="180">
        <f t="shared" si="179"/>
        <v>0</v>
      </c>
    </row>
    <row r="3470" spans="1:32" x14ac:dyDescent="0.2">
      <c r="A3470">
        <v>852032</v>
      </c>
      <c r="B3470" t="s">
        <v>118</v>
      </c>
      <c r="C3470" t="s">
        <v>4226</v>
      </c>
      <c r="D3470" t="s">
        <v>4409</v>
      </c>
      <c r="E3470" t="s">
        <v>4410</v>
      </c>
      <c r="F3470" t="s">
        <v>84</v>
      </c>
      <c r="G3470" t="s">
        <v>128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C3470" s="180" t="str">
        <f t="shared" si="177"/>
        <v>852032-091600-OS</v>
      </c>
      <c r="AD3470" s="181" t="str">
        <f>IF(B3470="NET","",IF(B3470="","",IFERROR(VLOOKUP(AC3470,EAN!$A:$B,2,FALSE),"MANGLER - MÅ OPPDATERE EAN-FANEN")))</f>
        <v>MANGLER - MÅ OPPDATERE EAN-FANEN</v>
      </c>
      <c r="AE3470" s="180">
        <f t="shared" si="178"/>
        <v>0</v>
      </c>
      <c r="AF3470" s="180">
        <f t="shared" si="179"/>
        <v>0</v>
      </c>
    </row>
    <row r="3471" spans="1:32" x14ac:dyDescent="0.2">
      <c r="A3471">
        <v>852032</v>
      </c>
      <c r="B3471" t="s">
        <v>118</v>
      </c>
      <c r="C3471" t="s">
        <v>4226</v>
      </c>
      <c r="D3471" t="s">
        <v>4521</v>
      </c>
      <c r="E3471" t="s">
        <v>4522</v>
      </c>
      <c r="F3471" t="s">
        <v>84</v>
      </c>
      <c r="G3471" t="s">
        <v>128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C3471" s="180" t="str">
        <f t="shared" si="177"/>
        <v>852032-092500-OS</v>
      </c>
      <c r="AD3471" s="181" t="str">
        <f>IF(B3471="NET","",IF(B3471="","",IFERROR(VLOOKUP(AC3471,EAN!$A:$B,2,FALSE),"MANGLER - MÅ OPPDATERE EAN-FANEN")))</f>
        <v>MANGLER - MÅ OPPDATERE EAN-FANEN</v>
      </c>
      <c r="AE3471" s="180">
        <f t="shared" si="178"/>
        <v>0</v>
      </c>
      <c r="AF3471" s="180">
        <f t="shared" si="179"/>
        <v>0</v>
      </c>
    </row>
    <row r="3472" spans="1:32" x14ac:dyDescent="0.2">
      <c r="A3472">
        <v>852032</v>
      </c>
      <c r="B3472" t="s">
        <v>118</v>
      </c>
      <c r="C3472" t="s">
        <v>4226</v>
      </c>
      <c r="D3472" t="s">
        <v>452</v>
      </c>
      <c r="E3472" t="s">
        <v>453</v>
      </c>
      <c r="F3472" t="s">
        <v>84</v>
      </c>
      <c r="G3472" t="s">
        <v>128</v>
      </c>
      <c r="H3472">
        <v>6</v>
      </c>
      <c r="I3472">
        <v>6</v>
      </c>
      <c r="J3472">
        <v>6</v>
      </c>
      <c r="K3472">
        <v>6</v>
      </c>
      <c r="L3472">
        <v>6</v>
      </c>
      <c r="M3472">
        <v>6</v>
      </c>
      <c r="N3472">
        <v>6</v>
      </c>
      <c r="O3472">
        <v>6</v>
      </c>
      <c r="P3472">
        <v>6</v>
      </c>
      <c r="Q3472">
        <v>6</v>
      </c>
      <c r="R3472">
        <v>6</v>
      </c>
      <c r="S3472">
        <v>6</v>
      </c>
      <c r="T3472">
        <v>6</v>
      </c>
      <c r="U3472">
        <v>6</v>
      </c>
      <c r="V3472">
        <v>6</v>
      </c>
      <c r="W3472">
        <v>6</v>
      </c>
      <c r="X3472">
        <v>6</v>
      </c>
      <c r="Y3472">
        <v>6</v>
      </c>
      <c r="Z3472">
        <v>6</v>
      </c>
      <c r="AA3472">
        <v>6</v>
      </c>
      <c r="AC3472" s="180" t="str">
        <f t="shared" si="177"/>
        <v>852032-099000-OS</v>
      </c>
      <c r="AD3472" s="181">
        <f>IF(B3472="NET","",IF(B3472="","",IFERROR(VLOOKUP(AC3472,EAN!$A:$B,2,FALSE),"MANGLER - MÅ OPPDATERE EAN-FANEN")))</f>
        <v>7048652616449</v>
      </c>
      <c r="AE3472" s="180">
        <f t="shared" si="178"/>
        <v>6</v>
      </c>
      <c r="AF3472" s="180">
        <f t="shared" si="179"/>
        <v>6</v>
      </c>
    </row>
    <row r="3473" spans="1:32" x14ac:dyDescent="0.2">
      <c r="A3473" s="155">
        <v>852033</v>
      </c>
      <c r="B3473" t="s">
        <v>292</v>
      </c>
      <c r="H3473" s="155">
        <v>202137</v>
      </c>
      <c r="I3473" s="155">
        <v>202137</v>
      </c>
      <c r="J3473" s="155">
        <v>202137</v>
      </c>
      <c r="K3473" s="155">
        <v>202137</v>
      </c>
      <c r="L3473" s="155">
        <v>202137</v>
      </c>
      <c r="M3473" s="155">
        <v>202137</v>
      </c>
      <c r="N3473" s="155">
        <v>202137</v>
      </c>
      <c r="O3473" s="155">
        <v>202137</v>
      </c>
      <c r="P3473" s="155">
        <v>202137</v>
      </c>
      <c r="Q3473" s="155">
        <v>202137</v>
      </c>
      <c r="R3473" s="155">
        <v>202137</v>
      </c>
      <c r="S3473" s="155">
        <v>202137</v>
      </c>
      <c r="T3473" s="155">
        <v>202137</v>
      </c>
      <c r="U3473" s="155">
        <v>202137</v>
      </c>
      <c r="V3473" s="155">
        <v>202137</v>
      </c>
      <c r="W3473" s="155">
        <v>202137</v>
      </c>
      <c r="X3473" s="155">
        <v>202137</v>
      </c>
      <c r="Y3473" s="155">
        <v>202137</v>
      </c>
      <c r="Z3473" s="155">
        <v>202137</v>
      </c>
      <c r="AA3473" s="155">
        <v>202137</v>
      </c>
      <c r="AC3473" s="180" t="str">
        <f t="shared" si="177"/>
        <v>852033-</v>
      </c>
      <c r="AD3473" s="181" t="str">
        <f>IF(B3473="NET","",IF(B3473="","",IFERROR(VLOOKUP(AC3473,EAN!$A:$B,2,FALSE),"MANGLER - MÅ OPPDATERE EAN-FANEN")))</f>
        <v/>
      </c>
      <c r="AE3473" s="180">
        <f t="shared" si="178"/>
        <v>202137</v>
      </c>
      <c r="AF3473" s="180">
        <f t="shared" si="179"/>
        <v>202137</v>
      </c>
    </row>
    <row r="3474" spans="1:32" x14ac:dyDescent="0.2">
      <c r="A3474">
        <v>852033</v>
      </c>
      <c r="B3474" t="s">
        <v>2781</v>
      </c>
      <c r="C3474" t="s">
        <v>4226</v>
      </c>
      <c r="D3474" t="s">
        <v>2664</v>
      </c>
      <c r="E3474" t="s">
        <v>2665</v>
      </c>
      <c r="F3474" t="s">
        <v>84</v>
      </c>
      <c r="G3474" t="s">
        <v>401</v>
      </c>
      <c r="H3474">
        <v>47</v>
      </c>
      <c r="I3474">
        <v>47</v>
      </c>
      <c r="J3474">
        <v>47</v>
      </c>
      <c r="K3474">
        <v>47</v>
      </c>
      <c r="L3474">
        <v>47</v>
      </c>
      <c r="M3474">
        <v>47</v>
      </c>
      <c r="N3474">
        <v>47</v>
      </c>
      <c r="O3474">
        <v>47</v>
      </c>
      <c r="P3474">
        <v>47</v>
      </c>
      <c r="Q3474">
        <v>47</v>
      </c>
      <c r="R3474">
        <v>47</v>
      </c>
      <c r="S3474">
        <v>47</v>
      </c>
      <c r="T3474">
        <v>47</v>
      </c>
      <c r="U3474">
        <v>47</v>
      </c>
      <c r="V3474">
        <v>47</v>
      </c>
      <c r="W3474">
        <v>47</v>
      </c>
      <c r="X3474">
        <v>47</v>
      </c>
      <c r="Y3474">
        <v>47</v>
      </c>
      <c r="Z3474">
        <v>47</v>
      </c>
      <c r="AA3474">
        <v>47</v>
      </c>
      <c r="AC3474" s="180" t="str">
        <f t="shared" si="177"/>
        <v>852033-064021-OS</v>
      </c>
      <c r="AD3474" s="181">
        <f>IF(B3474="NET","",IF(B3474="","",IFERROR(VLOOKUP(AC3474,EAN!$A:$B,2,FALSE),"MANGLER - MÅ OPPDATERE EAN-FANEN")))</f>
        <v>7048652616425</v>
      </c>
      <c r="AE3474" s="180">
        <f t="shared" si="178"/>
        <v>47</v>
      </c>
      <c r="AF3474" s="180">
        <f t="shared" si="179"/>
        <v>47</v>
      </c>
    </row>
    <row r="3475" spans="1:32" x14ac:dyDescent="0.2">
      <c r="A3475">
        <v>852033</v>
      </c>
      <c r="B3475" t="s">
        <v>2781</v>
      </c>
      <c r="C3475" t="s">
        <v>4226</v>
      </c>
      <c r="D3475" t="s">
        <v>2672</v>
      </c>
      <c r="E3475" t="s">
        <v>2673</v>
      </c>
      <c r="F3475" t="s">
        <v>84</v>
      </c>
      <c r="G3475" t="s">
        <v>128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C3475" s="180" t="str">
        <f t="shared" si="177"/>
        <v>852033-167131-OS</v>
      </c>
      <c r="AD3475" s="181">
        <f>IF(B3475="NET","",IF(B3475="","",IFERROR(VLOOKUP(AC3475,EAN!$A:$B,2,FALSE),"MANGLER - MÅ OPPDATERE EAN-FANEN")))</f>
        <v>7048652710062</v>
      </c>
      <c r="AE3475" s="180">
        <f t="shared" si="178"/>
        <v>0</v>
      </c>
      <c r="AF3475" s="180">
        <f t="shared" si="179"/>
        <v>0</v>
      </c>
    </row>
    <row r="3476" spans="1:32" x14ac:dyDescent="0.2">
      <c r="A3476" s="155">
        <v>852034</v>
      </c>
      <c r="B3476" t="s">
        <v>292</v>
      </c>
      <c r="H3476" s="155">
        <v>202137</v>
      </c>
      <c r="I3476" s="155">
        <v>202137</v>
      </c>
      <c r="J3476" s="155">
        <v>202137</v>
      </c>
      <c r="K3476" s="155">
        <v>202137</v>
      </c>
      <c r="L3476" s="155">
        <v>202137</v>
      </c>
      <c r="M3476" s="155">
        <v>202137</v>
      </c>
      <c r="N3476" s="155">
        <v>202137</v>
      </c>
      <c r="O3476" s="155">
        <v>202137</v>
      </c>
      <c r="P3476" s="155">
        <v>202137</v>
      </c>
      <c r="Q3476" s="155">
        <v>202137</v>
      </c>
      <c r="R3476" s="155">
        <v>202137</v>
      </c>
      <c r="S3476" s="155">
        <v>202137</v>
      </c>
      <c r="T3476" s="155">
        <v>202137</v>
      </c>
      <c r="U3476" s="155">
        <v>202137</v>
      </c>
      <c r="V3476" s="155">
        <v>202137</v>
      </c>
      <c r="W3476" s="155">
        <v>202137</v>
      </c>
      <c r="X3476" s="155">
        <v>202137</v>
      </c>
      <c r="Y3476" s="155">
        <v>202137</v>
      </c>
      <c r="Z3476" s="155">
        <v>202137</v>
      </c>
      <c r="AA3476" s="155">
        <v>202137</v>
      </c>
      <c r="AC3476" s="180" t="str">
        <f t="shared" si="177"/>
        <v>852034-</v>
      </c>
      <c r="AD3476" s="181" t="str">
        <f>IF(B3476="NET","",IF(B3476="","",IFERROR(VLOOKUP(AC3476,EAN!$A:$B,2,FALSE),"MANGLER - MÅ OPPDATERE EAN-FANEN")))</f>
        <v/>
      </c>
      <c r="AE3476" s="180">
        <f t="shared" si="178"/>
        <v>202137</v>
      </c>
      <c r="AF3476" s="180">
        <f t="shared" si="179"/>
        <v>202137</v>
      </c>
    </row>
    <row r="3477" spans="1:32" x14ac:dyDescent="0.2">
      <c r="A3477">
        <v>852034</v>
      </c>
      <c r="B3477" t="s">
        <v>2782</v>
      </c>
      <c r="C3477" t="s">
        <v>4226</v>
      </c>
      <c r="D3477" t="s">
        <v>2680</v>
      </c>
      <c r="E3477" t="s">
        <v>2681</v>
      </c>
      <c r="F3477" t="s">
        <v>84</v>
      </c>
      <c r="G3477" t="s">
        <v>128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C3477" s="180" t="str">
        <f t="shared" si="177"/>
        <v>852034-180101-OS</v>
      </c>
      <c r="AD3477" s="181">
        <f>IF(B3477="NET","",IF(B3477="","",IFERROR(VLOOKUP(AC3477,EAN!$A:$B,2,FALSE),"MANGLER - MÅ OPPDATERE EAN-FANEN")))</f>
        <v>7048652710116</v>
      </c>
      <c r="AE3477" s="180">
        <f t="shared" si="178"/>
        <v>0</v>
      </c>
      <c r="AF3477" s="180">
        <f t="shared" si="179"/>
        <v>0</v>
      </c>
    </row>
    <row r="3478" spans="1:32" x14ac:dyDescent="0.2">
      <c r="A3478">
        <v>852034</v>
      </c>
      <c r="B3478" t="s">
        <v>2782</v>
      </c>
      <c r="C3478" t="s">
        <v>4226</v>
      </c>
      <c r="D3478" t="s">
        <v>2682</v>
      </c>
      <c r="E3478" t="s">
        <v>2683</v>
      </c>
      <c r="F3478" t="s">
        <v>84</v>
      </c>
      <c r="G3478" t="s">
        <v>401</v>
      </c>
      <c r="H3478">
        <v>12</v>
      </c>
      <c r="I3478">
        <v>12</v>
      </c>
      <c r="J3478">
        <v>12</v>
      </c>
      <c r="K3478">
        <v>12</v>
      </c>
      <c r="L3478">
        <v>12</v>
      </c>
      <c r="M3478">
        <v>12</v>
      </c>
      <c r="N3478">
        <v>12</v>
      </c>
      <c r="O3478">
        <v>12</v>
      </c>
      <c r="P3478">
        <v>12</v>
      </c>
      <c r="Q3478">
        <v>12</v>
      </c>
      <c r="R3478">
        <v>12</v>
      </c>
      <c r="S3478">
        <v>12</v>
      </c>
      <c r="T3478">
        <v>12</v>
      </c>
      <c r="U3478">
        <v>12</v>
      </c>
      <c r="V3478">
        <v>12</v>
      </c>
      <c r="W3478">
        <v>12</v>
      </c>
      <c r="X3478">
        <v>12</v>
      </c>
      <c r="Y3478">
        <v>12</v>
      </c>
      <c r="Z3478">
        <v>12</v>
      </c>
      <c r="AA3478">
        <v>12</v>
      </c>
      <c r="AC3478" s="180" t="str">
        <f t="shared" si="177"/>
        <v>852034-181003-OS</v>
      </c>
      <c r="AD3478" s="181">
        <f>IF(B3478="NET","",IF(B3478="","",IFERROR(VLOOKUP(AC3478,EAN!$A:$B,2,FALSE),"MANGLER - MÅ OPPDATERE EAN-FANEN")))</f>
        <v>7048652616418</v>
      </c>
      <c r="AE3478" s="180">
        <f t="shared" si="178"/>
        <v>12</v>
      </c>
      <c r="AF3478" s="180">
        <f t="shared" si="179"/>
        <v>12</v>
      </c>
    </row>
    <row r="3479" spans="1:32" x14ac:dyDescent="0.2">
      <c r="A3479" s="155">
        <v>852035</v>
      </c>
      <c r="B3479" t="s">
        <v>292</v>
      </c>
      <c r="H3479" s="155">
        <v>202137</v>
      </c>
      <c r="I3479" s="155">
        <v>202137</v>
      </c>
      <c r="J3479" s="155">
        <v>202137</v>
      </c>
      <c r="K3479" s="155">
        <v>202137</v>
      </c>
      <c r="L3479" s="155">
        <v>202137</v>
      </c>
      <c r="M3479" s="155">
        <v>202137</v>
      </c>
      <c r="N3479" s="155">
        <v>202137</v>
      </c>
      <c r="O3479" s="155">
        <v>202137</v>
      </c>
      <c r="P3479" s="155">
        <v>202137</v>
      </c>
      <c r="Q3479" s="155">
        <v>202137</v>
      </c>
      <c r="R3479" s="155">
        <v>202137</v>
      </c>
      <c r="S3479" s="155">
        <v>202137</v>
      </c>
      <c r="T3479" s="155">
        <v>202137</v>
      </c>
      <c r="U3479" s="155">
        <v>202137</v>
      </c>
      <c r="V3479" s="155">
        <v>202137</v>
      </c>
      <c r="W3479" s="155">
        <v>202137</v>
      </c>
      <c r="X3479" s="155">
        <v>202137</v>
      </c>
      <c r="Y3479" s="155">
        <v>202137</v>
      </c>
      <c r="Z3479" s="155">
        <v>202137</v>
      </c>
      <c r="AA3479" s="155">
        <v>202137</v>
      </c>
      <c r="AC3479" s="180" t="str">
        <f t="shared" si="177"/>
        <v>852035-</v>
      </c>
      <c r="AD3479" s="181" t="str">
        <f>IF(B3479="NET","",IF(B3479="","",IFERROR(VLOOKUP(AC3479,EAN!$A:$B,2,FALSE),"MANGLER - MÅ OPPDATERE EAN-FANEN")))</f>
        <v/>
      </c>
      <c r="AE3479" s="180">
        <f t="shared" si="178"/>
        <v>202137</v>
      </c>
      <c r="AF3479" s="180">
        <f t="shared" si="179"/>
        <v>202137</v>
      </c>
    </row>
    <row r="3480" spans="1:32" x14ac:dyDescent="0.2">
      <c r="A3480">
        <v>852035</v>
      </c>
      <c r="B3480" t="s">
        <v>2783</v>
      </c>
      <c r="C3480" t="s">
        <v>4226</v>
      </c>
      <c r="D3480" t="s">
        <v>2684</v>
      </c>
      <c r="E3480" t="s">
        <v>2685</v>
      </c>
      <c r="F3480" t="s">
        <v>84</v>
      </c>
      <c r="G3480" t="s">
        <v>401</v>
      </c>
      <c r="H3480">
        <v>8</v>
      </c>
      <c r="I3480">
        <v>8</v>
      </c>
      <c r="J3480">
        <v>8</v>
      </c>
      <c r="K3480">
        <v>8</v>
      </c>
      <c r="L3480">
        <v>8</v>
      </c>
      <c r="M3480">
        <v>8</v>
      </c>
      <c r="N3480">
        <v>8</v>
      </c>
      <c r="O3480">
        <v>8</v>
      </c>
      <c r="P3480">
        <v>8</v>
      </c>
      <c r="Q3480">
        <v>8</v>
      </c>
      <c r="R3480">
        <v>8</v>
      </c>
      <c r="S3480">
        <v>8</v>
      </c>
      <c r="T3480">
        <v>8</v>
      </c>
      <c r="U3480">
        <v>8</v>
      </c>
      <c r="V3480">
        <v>8</v>
      </c>
      <c r="W3480">
        <v>8</v>
      </c>
      <c r="X3480">
        <v>8</v>
      </c>
      <c r="Y3480">
        <v>8</v>
      </c>
      <c r="Z3480">
        <v>8</v>
      </c>
      <c r="AA3480">
        <v>8</v>
      </c>
      <c r="AC3480" s="180" t="str">
        <f t="shared" si="177"/>
        <v>852035-500101-OS</v>
      </c>
      <c r="AD3480" s="181">
        <f>IF(B3480="NET","",IF(B3480="","",IFERROR(VLOOKUP(AC3480,EAN!$A:$B,2,FALSE),"MANGLER - MÅ OPPDATERE EAN-FANEN")))</f>
        <v>7048652616371</v>
      </c>
      <c r="AE3480" s="180">
        <f t="shared" si="178"/>
        <v>8</v>
      </c>
      <c r="AF3480" s="180">
        <f t="shared" si="179"/>
        <v>8</v>
      </c>
    </row>
    <row r="3481" spans="1:32" x14ac:dyDescent="0.2">
      <c r="A3481">
        <v>852035</v>
      </c>
      <c r="B3481" t="s">
        <v>2783</v>
      </c>
      <c r="C3481" t="s">
        <v>4226</v>
      </c>
      <c r="D3481" t="s">
        <v>2686</v>
      </c>
      <c r="E3481" t="s">
        <v>2687</v>
      </c>
      <c r="F3481" t="s">
        <v>84</v>
      </c>
      <c r="G3481" t="s">
        <v>128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C3481" s="180" t="str">
        <f t="shared" si="177"/>
        <v>852035-502130-OS</v>
      </c>
      <c r="AD3481" s="181">
        <f>IF(B3481="NET","",IF(B3481="","",IFERROR(VLOOKUP(AC3481,EAN!$A:$B,2,FALSE),"MANGLER - MÅ OPPDATERE EAN-FANEN")))</f>
        <v>7048652714930</v>
      </c>
      <c r="AE3481" s="180">
        <f t="shared" si="178"/>
        <v>0</v>
      </c>
      <c r="AF3481" s="180">
        <f t="shared" si="179"/>
        <v>0</v>
      </c>
    </row>
    <row r="3482" spans="1:32" x14ac:dyDescent="0.2">
      <c r="A3482">
        <v>852035</v>
      </c>
      <c r="B3482" t="s">
        <v>2783</v>
      </c>
      <c r="C3482" t="s">
        <v>4226</v>
      </c>
      <c r="D3482" t="s">
        <v>2690</v>
      </c>
      <c r="E3482" t="s">
        <v>2691</v>
      </c>
      <c r="F3482" t="s">
        <v>84</v>
      </c>
      <c r="G3482" t="s">
        <v>401</v>
      </c>
      <c r="H3482">
        <v>23</v>
      </c>
      <c r="I3482">
        <v>23</v>
      </c>
      <c r="J3482">
        <v>23</v>
      </c>
      <c r="K3482">
        <v>23</v>
      </c>
      <c r="L3482">
        <v>23</v>
      </c>
      <c r="M3482">
        <v>23</v>
      </c>
      <c r="N3482">
        <v>23</v>
      </c>
      <c r="O3482">
        <v>23</v>
      </c>
      <c r="P3482">
        <v>23</v>
      </c>
      <c r="Q3482">
        <v>23</v>
      </c>
      <c r="R3482">
        <v>23</v>
      </c>
      <c r="S3482">
        <v>23</v>
      </c>
      <c r="T3482">
        <v>23</v>
      </c>
      <c r="U3482">
        <v>23</v>
      </c>
      <c r="V3482">
        <v>23</v>
      </c>
      <c r="W3482">
        <v>23</v>
      </c>
      <c r="X3482">
        <v>23</v>
      </c>
      <c r="Y3482">
        <v>23</v>
      </c>
      <c r="Z3482">
        <v>23</v>
      </c>
      <c r="AA3482">
        <v>23</v>
      </c>
      <c r="AC3482" s="180" t="str">
        <f t="shared" si="177"/>
        <v>852035-517323-OS</v>
      </c>
      <c r="AD3482" s="181">
        <f>IF(B3482="NET","",IF(B3482="","",IFERROR(VLOOKUP(AC3482,EAN!$A:$B,2,FALSE),"MANGLER - MÅ OPPDATERE EAN-FANEN")))</f>
        <v>7048652616388</v>
      </c>
      <c r="AE3482" s="180">
        <f t="shared" si="178"/>
        <v>23</v>
      </c>
      <c r="AF3482" s="180">
        <f t="shared" si="179"/>
        <v>23</v>
      </c>
    </row>
    <row r="3483" spans="1:32" x14ac:dyDescent="0.2">
      <c r="A3483">
        <v>852035</v>
      </c>
      <c r="B3483" t="s">
        <v>2783</v>
      </c>
      <c r="C3483" t="s">
        <v>4226</v>
      </c>
      <c r="D3483" t="s">
        <v>2692</v>
      </c>
      <c r="E3483" t="s">
        <v>2693</v>
      </c>
      <c r="F3483" t="s">
        <v>84</v>
      </c>
      <c r="G3483" t="s">
        <v>128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C3483" s="180" t="str">
        <f t="shared" si="177"/>
        <v>852035-520101-OS</v>
      </c>
      <c r="AD3483" s="181">
        <f>IF(B3483="NET","",IF(B3483="","",IFERROR(VLOOKUP(AC3483,EAN!$A:$B,2,FALSE),"MANGLER - MÅ OPPDATERE EAN-FANEN")))</f>
        <v>7048652714947</v>
      </c>
      <c r="AE3483" s="180">
        <f t="shared" si="178"/>
        <v>0</v>
      </c>
      <c r="AF3483" s="180">
        <f t="shared" si="179"/>
        <v>0</v>
      </c>
    </row>
    <row r="3484" spans="1:32" x14ac:dyDescent="0.2">
      <c r="A3484">
        <v>852035</v>
      </c>
      <c r="B3484" t="s">
        <v>2783</v>
      </c>
      <c r="C3484" t="s">
        <v>4226</v>
      </c>
      <c r="D3484" t="s">
        <v>2694</v>
      </c>
      <c r="E3484" t="s">
        <v>2695</v>
      </c>
      <c r="F3484" t="s">
        <v>84</v>
      </c>
      <c r="G3484" t="s">
        <v>401</v>
      </c>
      <c r="H3484">
        <v>34</v>
      </c>
      <c r="I3484">
        <v>34</v>
      </c>
      <c r="J3484">
        <v>34</v>
      </c>
      <c r="K3484">
        <v>34</v>
      </c>
      <c r="L3484">
        <v>34</v>
      </c>
      <c r="M3484">
        <v>34</v>
      </c>
      <c r="N3484">
        <v>34</v>
      </c>
      <c r="O3484">
        <v>34</v>
      </c>
      <c r="P3484">
        <v>34</v>
      </c>
      <c r="Q3484">
        <v>34</v>
      </c>
      <c r="R3484">
        <v>34</v>
      </c>
      <c r="S3484">
        <v>34</v>
      </c>
      <c r="T3484">
        <v>34</v>
      </c>
      <c r="U3484">
        <v>34</v>
      </c>
      <c r="V3484">
        <v>34</v>
      </c>
      <c r="W3484">
        <v>34</v>
      </c>
      <c r="X3484">
        <v>34</v>
      </c>
      <c r="Y3484">
        <v>34</v>
      </c>
      <c r="Z3484">
        <v>34</v>
      </c>
      <c r="AA3484">
        <v>34</v>
      </c>
      <c r="AC3484" s="180" t="str">
        <f t="shared" si="177"/>
        <v>852035-522022-OS</v>
      </c>
      <c r="AD3484" s="181">
        <f>IF(B3484="NET","",IF(B3484="","",IFERROR(VLOOKUP(AC3484,EAN!$A:$B,2,FALSE),"MANGLER - MÅ OPPDATERE EAN-FANEN")))</f>
        <v>7048652616395</v>
      </c>
      <c r="AE3484" s="180">
        <f t="shared" si="178"/>
        <v>34</v>
      </c>
      <c r="AF3484" s="180">
        <f t="shared" si="179"/>
        <v>34</v>
      </c>
    </row>
    <row r="3485" spans="1:32" x14ac:dyDescent="0.2">
      <c r="A3485">
        <v>852035</v>
      </c>
      <c r="B3485" t="s">
        <v>2783</v>
      </c>
      <c r="C3485" t="s">
        <v>4226</v>
      </c>
      <c r="D3485" t="s">
        <v>2696</v>
      </c>
      <c r="E3485" t="s">
        <v>2697</v>
      </c>
      <c r="F3485" t="s">
        <v>84</v>
      </c>
      <c r="G3485" t="s">
        <v>128</v>
      </c>
      <c r="H3485">
        <v>18</v>
      </c>
      <c r="I3485">
        <v>18</v>
      </c>
      <c r="J3485">
        <v>18</v>
      </c>
      <c r="K3485">
        <v>18</v>
      </c>
      <c r="L3485">
        <v>18</v>
      </c>
      <c r="M3485">
        <v>18</v>
      </c>
      <c r="N3485">
        <v>18</v>
      </c>
      <c r="O3485">
        <v>18</v>
      </c>
      <c r="P3485">
        <v>18</v>
      </c>
      <c r="Q3485">
        <v>18</v>
      </c>
      <c r="R3485">
        <v>18</v>
      </c>
      <c r="S3485">
        <v>18</v>
      </c>
      <c r="T3485">
        <v>18</v>
      </c>
      <c r="U3485">
        <v>18</v>
      </c>
      <c r="V3485">
        <v>18</v>
      </c>
      <c r="W3485">
        <v>18</v>
      </c>
      <c r="X3485">
        <v>18</v>
      </c>
      <c r="Y3485">
        <v>18</v>
      </c>
      <c r="Z3485">
        <v>18</v>
      </c>
      <c r="AA3485">
        <v>18</v>
      </c>
      <c r="AC3485" s="180" t="str">
        <f t="shared" si="177"/>
        <v>852035-530102-OS</v>
      </c>
      <c r="AD3485" s="181">
        <f>IF(B3485="NET","",IF(B3485="","",IFERROR(VLOOKUP(AC3485,EAN!$A:$B,2,FALSE),"MANGLER - MÅ OPPDATERE EAN-FANEN")))</f>
        <v>7048652616401</v>
      </c>
      <c r="AE3485" s="180">
        <f t="shared" si="178"/>
        <v>18</v>
      </c>
      <c r="AF3485" s="180">
        <f t="shared" si="179"/>
        <v>18</v>
      </c>
    </row>
    <row r="3486" spans="1:32" x14ac:dyDescent="0.2">
      <c r="A3486" s="155">
        <v>852036</v>
      </c>
      <c r="B3486" t="s">
        <v>292</v>
      </c>
      <c r="H3486" s="155">
        <v>202137</v>
      </c>
      <c r="I3486" s="155">
        <v>202137</v>
      </c>
      <c r="J3486" s="155">
        <v>202137</v>
      </c>
      <c r="K3486" s="155">
        <v>202137</v>
      </c>
      <c r="L3486" s="155">
        <v>202137</v>
      </c>
      <c r="M3486" s="155">
        <v>202137</v>
      </c>
      <c r="N3486" s="155">
        <v>202137</v>
      </c>
      <c r="O3486" s="155">
        <v>202137</v>
      </c>
      <c r="P3486" s="155">
        <v>202137</v>
      </c>
      <c r="Q3486" s="155">
        <v>202137</v>
      </c>
      <c r="R3486" s="155">
        <v>202137</v>
      </c>
      <c r="S3486" s="155">
        <v>202137</v>
      </c>
      <c r="T3486" s="155">
        <v>202137</v>
      </c>
      <c r="U3486" s="155">
        <v>202137</v>
      </c>
      <c r="V3486" s="155">
        <v>202137</v>
      </c>
      <c r="W3486" s="155">
        <v>202137</v>
      </c>
      <c r="X3486" s="155">
        <v>202137</v>
      </c>
      <c r="Y3486" s="155">
        <v>202137</v>
      </c>
      <c r="Z3486" s="155">
        <v>202137</v>
      </c>
      <c r="AA3486" s="155">
        <v>202137</v>
      </c>
      <c r="AC3486" s="180" t="str">
        <f t="shared" si="177"/>
        <v>852036-</v>
      </c>
      <c r="AD3486" s="181" t="str">
        <f>IF(B3486="NET","",IF(B3486="","",IFERROR(VLOOKUP(AC3486,EAN!$A:$B,2,FALSE),"MANGLER - MÅ OPPDATERE EAN-FANEN")))</f>
        <v/>
      </c>
      <c r="AE3486" s="180">
        <f t="shared" si="178"/>
        <v>202137</v>
      </c>
      <c r="AF3486" s="180">
        <f t="shared" si="179"/>
        <v>202137</v>
      </c>
    </row>
    <row r="3487" spans="1:32" x14ac:dyDescent="0.2">
      <c r="A3487">
        <v>852036</v>
      </c>
      <c r="B3487" t="s">
        <v>2784</v>
      </c>
      <c r="C3487" t="s">
        <v>4226</v>
      </c>
      <c r="D3487" t="s">
        <v>2700</v>
      </c>
      <c r="E3487" t="s">
        <v>2701</v>
      </c>
      <c r="F3487" t="s">
        <v>84</v>
      </c>
      <c r="G3487" t="s">
        <v>401</v>
      </c>
      <c r="H3487">
        <v>11</v>
      </c>
      <c r="I3487">
        <v>11</v>
      </c>
      <c r="J3487">
        <v>11</v>
      </c>
      <c r="K3487">
        <v>11</v>
      </c>
      <c r="L3487">
        <v>11</v>
      </c>
      <c r="M3487">
        <v>11</v>
      </c>
      <c r="N3487">
        <v>11</v>
      </c>
      <c r="O3487">
        <v>11</v>
      </c>
      <c r="P3487">
        <v>11</v>
      </c>
      <c r="Q3487">
        <v>11</v>
      </c>
      <c r="R3487">
        <v>11</v>
      </c>
      <c r="S3487">
        <v>11</v>
      </c>
      <c r="T3487">
        <v>11</v>
      </c>
      <c r="U3487">
        <v>11</v>
      </c>
      <c r="V3487">
        <v>11</v>
      </c>
      <c r="W3487">
        <v>11</v>
      </c>
      <c r="X3487">
        <v>11</v>
      </c>
      <c r="Y3487">
        <v>11</v>
      </c>
      <c r="Z3487">
        <v>11</v>
      </c>
      <c r="AA3487">
        <v>11</v>
      </c>
      <c r="AC3487" s="180" t="str">
        <f t="shared" si="177"/>
        <v>852036-060121-OS</v>
      </c>
      <c r="AD3487" s="181">
        <f>IF(B3487="NET","",IF(B3487="","",IFERROR(VLOOKUP(AC3487,EAN!$A:$B,2,FALSE),"MANGLER - MÅ OPPDATERE EAN-FANEN")))</f>
        <v>7048652626387</v>
      </c>
      <c r="AE3487" s="180">
        <f t="shared" si="178"/>
        <v>11</v>
      </c>
      <c r="AF3487" s="180">
        <f t="shared" si="179"/>
        <v>11</v>
      </c>
    </row>
    <row r="3488" spans="1:32" x14ac:dyDescent="0.2">
      <c r="A3488">
        <v>852036</v>
      </c>
      <c r="B3488" t="s">
        <v>2784</v>
      </c>
      <c r="C3488" t="s">
        <v>4226</v>
      </c>
      <c r="D3488" t="s">
        <v>2666</v>
      </c>
      <c r="E3488" t="s">
        <v>2667</v>
      </c>
      <c r="F3488" t="s">
        <v>84</v>
      </c>
      <c r="G3488" t="s">
        <v>128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C3488" s="180" t="str">
        <f t="shared" si="177"/>
        <v>852036-070101-OS</v>
      </c>
      <c r="AD3488" s="181">
        <f>IF(B3488="NET","",IF(B3488="","",IFERROR(VLOOKUP(AC3488,EAN!$A:$B,2,FALSE),"MANGLER - MÅ OPPDATERE EAN-FANEN")))</f>
        <v>7048652709974</v>
      </c>
      <c r="AE3488" s="180">
        <f t="shared" si="178"/>
        <v>0</v>
      </c>
      <c r="AF3488" s="180">
        <f t="shared" si="179"/>
        <v>0</v>
      </c>
    </row>
    <row r="3489" spans="1:32" x14ac:dyDescent="0.2">
      <c r="A3489">
        <v>852036</v>
      </c>
      <c r="B3489" t="s">
        <v>2784</v>
      </c>
      <c r="C3489" t="s">
        <v>4226</v>
      </c>
      <c r="D3489" t="s">
        <v>2668</v>
      </c>
      <c r="E3489" t="s">
        <v>2669</v>
      </c>
      <c r="F3489" t="s">
        <v>84</v>
      </c>
      <c r="G3489" t="s">
        <v>128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C3489" s="180" t="str">
        <f t="shared" si="177"/>
        <v>852036-150101-OS</v>
      </c>
      <c r="AD3489" s="181">
        <f>IF(B3489="NET","",IF(B3489="","",IFERROR(VLOOKUP(AC3489,EAN!$A:$B,2,FALSE),"MANGLER - MÅ OPPDATERE EAN-FANEN")))</f>
        <v>7048652709981</v>
      </c>
      <c r="AE3489" s="180">
        <f t="shared" si="178"/>
        <v>0</v>
      </c>
      <c r="AF3489" s="180">
        <f t="shared" si="179"/>
        <v>0</v>
      </c>
    </row>
    <row r="3490" spans="1:32" x14ac:dyDescent="0.2">
      <c r="A3490">
        <v>852036</v>
      </c>
      <c r="B3490" t="s">
        <v>2784</v>
      </c>
      <c r="C3490" t="s">
        <v>4226</v>
      </c>
      <c r="D3490" t="s">
        <v>2670</v>
      </c>
      <c r="E3490" t="s">
        <v>2671</v>
      </c>
      <c r="F3490" t="s">
        <v>84</v>
      </c>
      <c r="G3490" t="s">
        <v>401</v>
      </c>
      <c r="H3490">
        <v>35</v>
      </c>
      <c r="I3490">
        <v>35</v>
      </c>
      <c r="J3490">
        <v>35</v>
      </c>
      <c r="K3490">
        <v>35</v>
      </c>
      <c r="L3490">
        <v>35</v>
      </c>
      <c r="M3490">
        <v>35</v>
      </c>
      <c r="N3490">
        <v>35</v>
      </c>
      <c r="O3490">
        <v>35</v>
      </c>
      <c r="P3490">
        <v>35</v>
      </c>
      <c r="Q3490">
        <v>35</v>
      </c>
      <c r="R3490">
        <v>35</v>
      </c>
      <c r="S3490">
        <v>35</v>
      </c>
      <c r="T3490">
        <v>35</v>
      </c>
      <c r="U3490">
        <v>35</v>
      </c>
      <c r="V3490">
        <v>35</v>
      </c>
      <c r="W3490">
        <v>35</v>
      </c>
      <c r="X3490">
        <v>35</v>
      </c>
      <c r="Y3490">
        <v>35</v>
      </c>
      <c r="Z3490">
        <v>35</v>
      </c>
      <c r="AA3490">
        <v>35</v>
      </c>
      <c r="AC3490" s="180" t="str">
        <f t="shared" si="177"/>
        <v>852036-152022-OS</v>
      </c>
      <c r="AD3490" s="181">
        <f>IF(B3490="NET","",IF(B3490="","",IFERROR(VLOOKUP(AC3490,EAN!$A:$B,2,FALSE),"MANGLER - MÅ OPPDATERE EAN-FANEN")))</f>
        <v>7048652616340</v>
      </c>
      <c r="AE3490" s="180">
        <f t="shared" si="178"/>
        <v>35</v>
      </c>
      <c r="AF3490" s="180">
        <f t="shared" si="179"/>
        <v>35</v>
      </c>
    </row>
    <row r="3491" spans="1:32" x14ac:dyDescent="0.2">
      <c r="A3491">
        <v>852036</v>
      </c>
      <c r="B3491" t="s">
        <v>2784</v>
      </c>
      <c r="C3491" t="s">
        <v>4226</v>
      </c>
      <c r="D3491" t="s">
        <v>2785</v>
      </c>
      <c r="E3491" t="s">
        <v>2786</v>
      </c>
      <c r="F3491" t="s">
        <v>84</v>
      </c>
      <c r="G3491" t="s">
        <v>401</v>
      </c>
      <c r="H3491">
        <v>18</v>
      </c>
      <c r="I3491">
        <v>18</v>
      </c>
      <c r="J3491">
        <v>18</v>
      </c>
      <c r="K3491">
        <v>18</v>
      </c>
      <c r="L3491">
        <v>18</v>
      </c>
      <c r="M3491">
        <v>18</v>
      </c>
      <c r="N3491">
        <v>18</v>
      </c>
      <c r="O3491">
        <v>18</v>
      </c>
      <c r="P3491">
        <v>18</v>
      </c>
      <c r="Q3491">
        <v>18</v>
      </c>
      <c r="R3491">
        <v>18</v>
      </c>
      <c r="S3491">
        <v>18</v>
      </c>
      <c r="T3491">
        <v>18</v>
      </c>
      <c r="U3491">
        <v>18</v>
      </c>
      <c r="V3491">
        <v>18</v>
      </c>
      <c r="W3491">
        <v>18</v>
      </c>
      <c r="X3491">
        <v>18</v>
      </c>
      <c r="Y3491">
        <v>18</v>
      </c>
      <c r="Z3491">
        <v>18</v>
      </c>
      <c r="AA3491">
        <v>18</v>
      </c>
      <c r="AC3491" s="180" t="str">
        <f t="shared" si="177"/>
        <v>852036-167220-OS</v>
      </c>
      <c r="AD3491" s="181">
        <f>IF(B3491="NET","",IF(B3491="","",IFERROR(VLOOKUP(AC3491,EAN!$A:$B,2,FALSE),"MANGLER - MÅ OPPDATERE EAN-FANEN")))</f>
        <v>7048652616357</v>
      </c>
      <c r="AE3491" s="180">
        <f t="shared" si="178"/>
        <v>18</v>
      </c>
      <c r="AF3491" s="180">
        <f t="shared" si="179"/>
        <v>18</v>
      </c>
    </row>
    <row r="3492" spans="1:32" x14ac:dyDescent="0.2">
      <c r="A3492">
        <v>852036</v>
      </c>
      <c r="B3492" t="s">
        <v>2784</v>
      </c>
      <c r="C3492" t="s">
        <v>4226</v>
      </c>
      <c r="D3492" t="s">
        <v>2710</v>
      </c>
      <c r="E3492" t="s">
        <v>2711</v>
      </c>
      <c r="F3492" t="s">
        <v>84</v>
      </c>
      <c r="G3492" t="s">
        <v>128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C3492" s="180" t="str">
        <f t="shared" si="177"/>
        <v>852036-192327-OS</v>
      </c>
      <c r="AD3492" s="181">
        <f>IF(B3492="NET","",IF(B3492="","",IFERROR(VLOOKUP(AC3492,EAN!$A:$B,2,FALSE),"MANGLER - MÅ OPPDATERE EAN-FANEN")))</f>
        <v>7048652709998</v>
      </c>
      <c r="AE3492" s="180">
        <f t="shared" si="178"/>
        <v>0</v>
      </c>
      <c r="AF3492" s="180">
        <f t="shared" si="179"/>
        <v>0</v>
      </c>
    </row>
    <row r="3493" spans="1:32" x14ac:dyDescent="0.2">
      <c r="A3493">
        <v>852036</v>
      </c>
      <c r="B3493" t="s">
        <v>2784</v>
      </c>
      <c r="C3493" t="s">
        <v>4226</v>
      </c>
      <c r="D3493" t="s">
        <v>2676</v>
      </c>
      <c r="E3493" t="s">
        <v>2677</v>
      </c>
      <c r="F3493" t="s">
        <v>84</v>
      </c>
      <c r="G3493" t="s">
        <v>128</v>
      </c>
      <c r="H3493">
        <v>7</v>
      </c>
      <c r="I3493">
        <v>7</v>
      </c>
      <c r="J3493">
        <v>7</v>
      </c>
      <c r="K3493">
        <v>7</v>
      </c>
      <c r="L3493">
        <v>7</v>
      </c>
      <c r="M3493">
        <v>7</v>
      </c>
      <c r="N3493">
        <v>7</v>
      </c>
      <c r="O3493">
        <v>7</v>
      </c>
      <c r="P3493">
        <v>7</v>
      </c>
      <c r="Q3493">
        <v>7</v>
      </c>
      <c r="R3493">
        <v>7</v>
      </c>
      <c r="S3493">
        <v>7</v>
      </c>
      <c r="T3493">
        <v>7</v>
      </c>
      <c r="U3493">
        <v>7</v>
      </c>
      <c r="V3493">
        <v>7</v>
      </c>
      <c r="W3493">
        <v>7</v>
      </c>
      <c r="X3493">
        <v>7</v>
      </c>
      <c r="Y3493">
        <v>7</v>
      </c>
      <c r="Z3493">
        <v>7</v>
      </c>
      <c r="AA3493">
        <v>7</v>
      </c>
      <c r="AC3493" s="180" t="str">
        <f t="shared" si="177"/>
        <v>852036-200102-OS</v>
      </c>
      <c r="AD3493" s="181">
        <f>IF(B3493="NET","",IF(B3493="","",IFERROR(VLOOKUP(AC3493,EAN!$A:$B,2,FALSE),"MANGLER - MÅ OPPDATERE EAN-FANEN")))</f>
        <v>7048652616364</v>
      </c>
      <c r="AE3493" s="180">
        <f t="shared" si="178"/>
        <v>7</v>
      </c>
      <c r="AF3493" s="180">
        <f t="shared" si="179"/>
        <v>7</v>
      </c>
    </row>
    <row r="3494" spans="1:32" x14ac:dyDescent="0.2">
      <c r="A3494" s="155">
        <v>852037</v>
      </c>
      <c r="B3494" t="s">
        <v>292</v>
      </c>
      <c r="H3494" s="155">
        <v>202137</v>
      </c>
      <c r="I3494" s="155">
        <v>202137</v>
      </c>
      <c r="J3494" s="155">
        <v>202137</v>
      </c>
      <c r="K3494" s="155">
        <v>202137</v>
      </c>
      <c r="L3494" s="155">
        <v>202137</v>
      </c>
      <c r="M3494" s="155">
        <v>202137</v>
      </c>
      <c r="N3494" s="155">
        <v>202137</v>
      </c>
      <c r="O3494" s="155">
        <v>202137</v>
      </c>
      <c r="P3494" s="155">
        <v>202137</v>
      </c>
      <c r="Q3494" s="155">
        <v>202137</v>
      </c>
      <c r="R3494" s="155">
        <v>202137</v>
      </c>
      <c r="S3494" s="155">
        <v>202137</v>
      </c>
      <c r="T3494" s="155">
        <v>202137</v>
      </c>
      <c r="U3494" s="155">
        <v>202137</v>
      </c>
      <c r="V3494" s="155">
        <v>202137</v>
      </c>
      <c r="W3494" s="155">
        <v>202137</v>
      </c>
      <c r="X3494" s="155">
        <v>202137</v>
      </c>
      <c r="Y3494" s="155">
        <v>202137</v>
      </c>
      <c r="Z3494" s="155">
        <v>202137</v>
      </c>
      <c r="AA3494" s="155">
        <v>202137</v>
      </c>
      <c r="AC3494" s="180" t="str">
        <f t="shared" si="177"/>
        <v>852037-</v>
      </c>
      <c r="AD3494" s="181" t="str">
        <f>IF(B3494="NET","",IF(B3494="","",IFERROR(VLOOKUP(AC3494,EAN!$A:$B,2,FALSE),"MANGLER - MÅ OPPDATERE EAN-FANEN")))</f>
        <v/>
      </c>
      <c r="AE3494" s="180">
        <f t="shared" si="178"/>
        <v>202137</v>
      </c>
      <c r="AF3494" s="180">
        <f t="shared" si="179"/>
        <v>202137</v>
      </c>
    </row>
    <row r="3495" spans="1:32" x14ac:dyDescent="0.2">
      <c r="A3495">
        <v>852037</v>
      </c>
      <c r="B3495" t="s">
        <v>2787</v>
      </c>
      <c r="C3495" t="s">
        <v>4226</v>
      </c>
      <c r="D3495" t="s">
        <v>2684</v>
      </c>
      <c r="E3495" t="s">
        <v>2685</v>
      </c>
      <c r="F3495" t="s">
        <v>84</v>
      </c>
      <c r="G3495" t="s">
        <v>128</v>
      </c>
      <c r="H3495">
        <v>45</v>
      </c>
      <c r="I3495">
        <v>45</v>
      </c>
      <c r="J3495">
        <v>45</v>
      </c>
      <c r="K3495">
        <v>45</v>
      </c>
      <c r="L3495">
        <v>45</v>
      </c>
      <c r="M3495">
        <v>45</v>
      </c>
      <c r="N3495">
        <v>45</v>
      </c>
      <c r="O3495">
        <v>45</v>
      </c>
      <c r="P3495">
        <v>45</v>
      </c>
      <c r="Q3495">
        <v>45</v>
      </c>
      <c r="R3495">
        <v>45</v>
      </c>
      <c r="S3495">
        <v>45</v>
      </c>
      <c r="T3495">
        <v>45</v>
      </c>
      <c r="U3495">
        <v>45</v>
      </c>
      <c r="V3495">
        <v>45</v>
      </c>
      <c r="W3495">
        <v>45</v>
      </c>
      <c r="X3495">
        <v>45</v>
      </c>
      <c r="Y3495">
        <v>45</v>
      </c>
      <c r="Z3495">
        <v>45</v>
      </c>
      <c r="AA3495">
        <v>45</v>
      </c>
      <c r="AC3495" s="180" t="str">
        <f t="shared" si="177"/>
        <v>852037-500101-OS</v>
      </c>
      <c r="AD3495" s="181">
        <f>IF(B3495="NET","",IF(B3495="","",IFERROR(VLOOKUP(AC3495,EAN!$A:$B,2,FALSE),"MANGLER - MÅ OPPDATERE EAN-FANEN")))</f>
        <v>7048652616319</v>
      </c>
      <c r="AE3495" s="180">
        <f t="shared" si="178"/>
        <v>45</v>
      </c>
      <c r="AF3495" s="180">
        <f t="shared" si="179"/>
        <v>45</v>
      </c>
    </row>
    <row r="3496" spans="1:32" x14ac:dyDescent="0.2">
      <c r="A3496">
        <v>852037</v>
      </c>
      <c r="B3496" t="s">
        <v>2787</v>
      </c>
      <c r="C3496" t="s">
        <v>4226</v>
      </c>
      <c r="D3496" t="s">
        <v>2170</v>
      </c>
      <c r="E3496" t="s">
        <v>2171</v>
      </c>
      <c r="F3496" t="s">
        <v>84</v>
      </c>
      <c r="G3496" t="s">
        <v>128</v>
      </c>
      <c r="H3496">
        <v>20</v>
      </c>
      <c r="I3496">
        <v>20</v>
      </c>
      <c r="J3496">
        <v>20</v>
      </c>
      <c r="K3496">
        <v>20</v>
      </c>
      <c r="L3496">
        <v>20</v>
      </c>
      <c r="M3496">
        <v>20</v>
      </c>
      <c r="N3496">
        <v>20</v>
      </c>
      <c r="O3496">
        <v>20</v>
      </c>
      <c r="P3496">
        <v>20</v>
      </c>
      <c r="Q3496">
        <v>20</v>
      </c>
      <c r="R3496">
        <v>20</v>
      </c>
      <c r="S3496">
        <v>20</v>
      </c>
      <c r="T3496">
        <v>20</v>
      </c>
      <c r="U3496">
        <v>20</v>
      </c>
      <c r="V3496">
        <v>20</v>
      </c>
      <c r="W3496">
        <v>20</v>
      </c>
      <c r="X3496">
        <v>20</v>
      </c>
      <c r="Y3496">
        <v>20</v>
      </c>
      <c r="Z3496">
        <v>20</v>
      </c>
      <c r="AA3496">
        <v>20</v>
      </c>
      <c r="AC3496" s="180" t="str">
        <f t="shared" si="177"/>
        <v>852037-511003-OS</v>
      </c>
      <c r="AD3496" s="181">
        <f>IF(B3496="NET","",IF(B3496="","",IFERROR(VLOOKUP(AC3496,EAN!$A:$B,2,FALSE),"MANGLER - MÅ OPPDATERE EAN-FANEN")))</f>
        <v>7048652616326</v>
      </c>
      <c r="AE3496" s="180">
        <f t="shared" si="178"/>
        <v>20</v>
      </c>
      <c r="AF3496" s="180">
        <f t="shared" si="179"/>
        <v>20</v>
      </c>
    </row>
    <row r="3497" spans="1:32" x14ac:dyDescent="0.2">
      <c r="A3497" s="155">
        <v>852038</v>
      </c>
      <c r="B3497" t="s">
        <v>292</v>
      </c>
      <c r="H3497" s="155">
        <v>202137</v>
      </c>
      <c r="I3497" s="155">
        <v>202137</v>
      </c>
      <c r="J3497" s="155">
        <v>202137</v>
      </c>
      <c r="K3497" s="155">
        <v>202137</v>
      </c>
      <c r="L3497" s="155">
        <v>202137</v>
      </c>
      <c r="M3497" s="155">
        <v>202137</v>
      </c>
      <c r="N3497" s="155">
        <v>202137</v>
      </c>
      <c r="O3497" s="155">
        <v>202137</v>
      </c>
      <c r="P3497" s="155">
        <v>202137</v>
      </c>
      <c r="Q3497" s="155">
        <v>202137</v>
      </c>
      <c r="R3497" s="155">
        <v>202137</v>
      </c>
      <c r="S3497" s="155">
        <v>202137</v>
      </c>
      <c r="T3497" s="155">
        <v>202137</v>
      </c>
      <c r="U3497" s="155">
        <v>202137</v>
      </c>
      <c r="V3497" s="155">
        <v>202137</v>
      </c>
      <c r="W3497" s="155">
        <v>202137</v>
      </c>
      <c r="X3497" s="155">
        <v>202137</v>
      </c>
      <c r="Y3497" s="155">
        <v>202137</v>
      </c>
      <c r="Z3497" s="155">
        <v>202137</v>
      </c>
      <c r="AA3497" s="155">
        <v>202137</v>
      </c>
      <c r="AC3497" s="180" t="str">
        <f t="shared" si="177"/>
        <v>852038-</v>
      </c>
      <c r="AD3497" s="181" t="str">
        <f>IF(B3497="NET","",IF(B3497="","",IFERROR(VLOOKUP(AC3497,EAN!$A:$B,2,FALSE),"MANGLER - MÅ OPPDATERE EAN-FANEN")))</f>
        <v/>
      </c>
      <c r="AE3497" s="180">
        <f t="shared" si="178"/>
        <v>202137</v>
      </c>
      <c r="AF3497" s="180">
        <f t="shared" si="179"/>
        <v>202137</v>
      </c>
    </row>
    <row r="3498" spans="1:32" x14ac:dyDescent="0.2">
      <c r="A3498">
        <v>852038</v>
      </c>
      <c r="B3498" t="s">
        <v>2788</v>
      </c>
      <c r="C3498" t="s">
        <v>4226</v>
      </c>
      <c r="D3498" t="s">
        <v>2684</v>
      </c>
      <c r="E3498" t="s">
        <v>2685</v>
      </c>
      <c r="F3498" t="s">
        <v>84</v>
      </c>
      <c r="G3498" t="s">
        <v>128</v>
      </c>
      <c r="H3498">
        <v>5</v>
      </c>
      <c r="I3498">
        <v>5</v>
      </c>
      <c r="J3498">
        <v>5</v>
      </c>
      <c r="K3498">
        <v>5</v>
      </c>
      <c r="L3498">
        <v>5</v>
      </c>
      <c r="M3498">
        <v>5</v>
      </c>
      <c r="N3498">
        <v>5</v>
      </c>
      <c r="O3498">
        <v>5</v>
      </c>
      <c r="P3498">
        <v>5</v>
      </c>
      <c r="Q3498">
        <v>5</v>
      </c>
      <c r="R3498">
        <v>5</v>
      </c>
      <c r="S3498">
        <v>5</v>
      </c>
      <c r="T3498">
        <v>5</v>
      </c>
      <c r="U3498">
        <v>5</v>
      </c>
      <c r="V3498">
        <v>5</v>
      </c>
      <c r="W3498">
        <v>5</v>
      </c>
      <c r="X3498">
        <v>5</v>
      </c>
      <c r="Y3498">
        <v>5</v>
      </c>
      <c r="Z3498">
        <v>5</v>
      </c>
      <c r="AA3498">
        <v>5</v>
      </c>
      <c r="AC3498" s="180" t="str">
        <f t="shared" si="177"/>
        <v>852038-500101-OS</v>
      </c>
      <c r="AD3498" s="181">
        <f>IF(B3498="NET","",IF(B3498="","",IFERROR(VLOOKUP(AC3498,EAN!$A:$B,2,FALSE),"MANGLER - MÅ OPPDATERE EAN-FANEN")))</f>
        <v>7048652616500</v>
      </c>
      <c r="AE3498" s="180">
        <f t="shared" si="178"/>
        <v>5</v>
      </c>
      <c r="AF3498" s="180">
        <f t="shared" si="179"/>
        <v>5</v>
      </c>
    </row>
    <row r="3499" spans="1:32" x14ac:dyDescent="0.2">
      <c r="A3499">
        <v>852038</v>
      </c>
      <c r="B3499" t="s">
        <v>2788</v>
      </c>
      <c r="C3499" t="s">
        <v>4226</v>
      </c>
      <c r="D3499" t="s">
        <v>2170</v>
      </c>
      <c r="E3499" t="s">
        <v>2171</v>
      </c>
      <c r="F3499" t="s">
        <v>84</v>
      </c>
      <c r="G3499" t="s">
        <v>128</v>
      </c>
      <c r="H3499">
        <v>46</v>
      </c>
      <c r="I3499">
        <v>46</v>
      </c>
      <c r="J3499">
        <v>46</v>
      </c>
      <c r="K3499">
        <v>46</v>
      </c>
      <c r="L3499">
        <v>46</v>
      </c>
      <c r="M3499">
        <v>46</v>
      </c>
      <c r="N3499">
        <v>46</v>
      </c>
      <c r="O3499">
        <v>46</v>
      </c>
      <c r="P3499">
        <v>46</v>
      </c>
      <c r="Q3499">
        <v>46</v>
      </c>
      <c r="R3499">
        <v>46</v>
      </c>
      <c r="S3499">
        <v>46</v>
      </c>
      <c r="T3499">
        <v>46</v>
      </c>
      <c r="U3499">
        <v>46</v>
      </c>
      <c r="V3499">
        <v>46</v>
      </c>
      <c r="W3499">
        <v>46</v>
      </c>
      <c r="X3499">
        <v>46</v>
      </c>
      <c r="Y3499">
        <v>46</v>
      </c>
      <c r="Z3499">
        <v>46</v>
      </c>
      <c r="AA3499">
        <v>46</v>
      </c>
      <c r="AC3499" s="180" t="str">
        <f t="shared" ref="AC3499:AC3562" si="180">CONCATENATE(A3499,"-",D3499)</f>
        <v>852038-511003-OS</v>
      </c>
      <c r="AD3499" s="181">
        <f>IF(B3499="NET","",IF(B3499="","",IFERROR(VLOOKUP(AC3499,EAN!$A:$B,2,FALSE),"MANGLER - MÅ OPPDATERE EAN-FANEN")))</f>
        <v>7048652616517</v>
      </c>
      <c r="AE3499" s="180">
        <f t="shared" ref="AE3499:AE3562" si="181">H3499</f>
        <v>46</v>
      </c>
      <c r="AF3499" s="180">
        <f t="shared" ref="AF3499:AF3562" si="182">AA3499</f>
        <v>46</v>
      </c>
    </row>
    <row r="3500" spans="1:32" x14ac:dyDescent="0.2">
      <c r="A3500" s="155">
        <v>852039</v>
      </c>
      <c r="B3500" t="s">
        <v>292</v>
      </c>
      <c r="H3500" s="155">
        <v>202137</v>
      </c>
      <c r="I3500" s="155">
        <v>202137</v>
      </c>
      <c r="J3500" s="155">
        <v>202137</v>
      </c>
      <c r="K3500" s="155">
        <v>202137</v>
      </c>
      <c r="L3500" s="155">
        <v>202137</v>
      </c>
      <c r="M3500" s="155">
        <v>202137</v>
      </c>
      <c r="N3500" s="155">
        <v>202137</v>
      </c>
      <c r="O3500" s="155">
        <v>202137</v>
      </c>
      <c r="P3500" s="155">
        <v>202137</v>
      </c>
      <c r="Q3500" s="155">
        <v>202137</v>
      </c>
      <c r="R3500" s="155">
        <v>202137</v>
      </c>
      <c r="S3500" s="155">
        <v>202137</v>
      </c>
      <c r="T3500" s="155">
        <v>202137</v>
      </c>
      <c r="U3500" s="155">
        <v>202137</v>
      </c>
      <c r="V3500" s="155">
        <v>202137</v>
      </c>
      <c r="W3500" s="155">
        <v>202137</v>
      </c>
      <c r="X3500" s="155">
        <v>202137</v>
      </c>
      <c r="Y3500" s="155">
        <v>202137</v>
      </c>
      <c r="Z3500" s="155">
        <v>202137</v>
      </c>
      <c r="AA3500" s="155">
        <v>202137</v>
      </c>
      <c r="AC3500" s="180" t="str">
        <f t="shared" si="180"/>
        <v>852039-</v>
      </c>
      <c r="AD3500" s="181" t="str">
        <f>IF(B3500="NET","",IF(B3500="","",IFERROR(VLOOKUP(AC3500,EAN!$A:$B,2,FALSE),"MANGLER - MÅ OPPDATERE EAN-FANEN")))</f>
        <v/>
      </c>
      <c r="AE3500" s="180">
        <f t="shared" si="181"/>
        <v>202137</v>
      </c>
      <c r="AF3500" s="180">
        <f t="shared" si="182"/>
        <v>202137</v>
      </c>
    </row>
    <row r="3501" spans="1:32" x14ac:dyDescent="0.2">
      <c r="A3501">
        <v>852039</v>
      </c>
      <c r="B3501" t="s">
        <v>2789</v>
      </c>
      <c r="C3501" t="s">
        <v>4226</v>
      </c>
      <c r="D3501" t="s">
        <v>2668</v>
      </c>
      <c r="E3501" t="s">
        <v>2669</v>
      </c>
      <c r="F3501" t="s">
        <v>84</v>
      </c>
      <c r="G3501" t="s">
        <v>128</v>
      </c>
      <c r="H3501">
        <v>55</v>
      </c>
      <c r="I3501">
        <v>55</v>
      </c>
      <c r="J3501">
        <v>55</v>
      </c>
      <c r="K3501">
        <v>55</v>
      </c>
      <c r="L3501">
        <v>55</v>
      </c>
      <c r="M3501">
        <v>55</v>
      </c>
      <c r="N3501">
        <v>55</v>
      </c>
      <c r="O3501">
        <v>55</v>
      </c>
      <c r="P3501">
        <v>55</v>
      </c>
      <c r="Q3501">
        <v>55</v>
      </c>
      <c r="R3501">
        <v>55</v>
      </c>
      <c r="S3501">
        <v>55</v>
      </c>
      <c r="T3501">
        <v>55</v>
      </c>
      <c r="U3501">
        <v>55</v>
      </c>
      <c r="V3501">
        <v>55</v>
      </c>
      <c r="W3501">
        <v>55</v>
      </c>
      <c r="X3501">
        <v>55</v>
      </c>
      <c r="Y3501">
        <v>55</v>
      </c>
      <c r="Z3501">
        <v>55</v>
      </c>
      <c r="AA3501">
        <v>55</v>
      </c>
      <c r="AC3501" s="180" t="str">
        <f t="shared" si="180"/>
        <v>852039-150101-OS</v>
      </c>
      <c r="AD3501" s="181">
        <f>IF(B3501="NET","",IF(B3501="","",IFERROR(VLOOKUP(AC3501,EAN!$A:$B,2,FALSE),"MANGLER - MÅ OPPDATERE EAN-FANEN")))</f>
        <v>7048652616296</v>
      </c>
      <c r="AE3501" s="180">
        <f t="shared" si="181"/>
        <v>55</v>
      </c>
      <c r="AF3501" s="180">
        <f t="shared" si="182"/>
        <v>55</v>
      </c>
    </row>
    <row r="3502" spans="1:32" x14ac:dyDescent="0.2">
      <c r="A3502">
        <v>852039</v>
      </c>
      <c r="B3502" t="s">
        <v>2789</v>
      </c>
      <c r="C3502" t="s">
        <v>4226</v>
      </c>
      <c r="D3502" t="s">
        <v>2702</v>
      </c>
      <c r="E3502" t="s">
        <v>2703</v>
      </c>
      <c r="F3502" t="s">
        <v>84</v>
      </c>
      <c r="G3502" t="s">
        <v>128</v>
      </c>
      <c r="H3502">
        <v>4</v>
      </c>
      <c r="I3502">
        <v>4</v>
      </c>
      <c r="J3502">
        <v>4</v>
      </c>
      <c r="K3502">
        <v>4</v>
      </c>
      <c r="L3502">
        <v>4</v>
      </c>
      <c r="M3502">
        <v>4</v>
      </c>
      <c r="N3502">
        <v>4</v>
      </c>
      <c r="O3502">
        <v>4</v>
      </c>
      <c r="P3502">
        <v>4</v>
      </c>
      <c r="Q3502">
        <v>4</v>
      </c>
      <c r="R3502">
        <v>4</v>
      </c>
      <c r="S3502">
        <v>4</v>
      </c>
      <c r="T3502">
        <v>4</v>
      </c>
      <c r="U3502">
        <v>4</v>
      </c>
      <c r="V3502">
        <v>4</v>
      </c>
      <c r="W3502">
        <v>4</v>
      </c>
      <c r="X3502">
        <v>4</v>
      </c>
      <c r="Y3502">
        <v>4</v>
      </c>
      <c r="Z3502">
        <v>4</v>
      </c>
      <c r="AA3502">
        <v>4</v>
      </c>
      <c r="AC3502" s="180" t="str">
        <f t="shared" si="180"/>
        <v>852039-151003-OS</v>
      </c>
      <c r="AD3502" s="181">
        <f>IF(B3502="NET","",IF(B3502="","",IFERROR(VLOOKUP(AC3502,EAN!$A:$B,2,FALSE),"MANGLER - MÅ OPPDATERE EAN-FANEN")))</f>
        <v>7048652616302</v>
      </c>
      <c r="AE3502" s="180">
        <f t="shared" si="181"/>
        <v>4</v>
      </c>
      <c r="AF3502" s="180">
        <f t="shared" si="182"/>
        <v>4</v>
      </c>
    </row>
    <row r="3503" spans="1:32" x14ac:dyDescent="0.2">
      <c r="A3503" s="155">
        <v>852040</v>
      </c>
      <c r="B3503" t="s">
        <v>292</v>
      </c>
      <c r="H3503" s="155">
        <v>202137</v>
      </c>
      <c r="I3503" s="155">
        <v>202137</v>
      </c>
      <c r="J3503" s="155">
        <v>202137</v>
      </c>
      <c r="K3503" s="155">
        <v>202137</v>
      </c>
      <c r="L3503" s="155">
        <v>202137</v>
      </c>
      <c r="M3503" s="155">
        <v>202137</v>
      </c>
      <c r="N3503" s="155">
        <v>202137</v>
      </c>
      <c r="O3503" s="155">
        <v>202137</v>
      </c>
      <c r="P3503" s="155">
        <v>202137</v>
      </c>
      <c r="Q3503" s="155">
        <v>202137</v>
      </c>
      <c r="R3503" s="155">
        <v>202137</v>
      </c>
      <c r="S3503" s="155">
        <v>202137</v>
      </c>
      <c r="T3503" s="155">
        <v>202137</v>
      </c>
      <c r="U3503" s="155">
        <v>202137</v>
      </c>
      <c r="V3503" s="155">
        <v>202137</v>
      </c>
      <c r="W3503" s="155">
        <v>202137</v>
      </c>
      <c r="X3503" s="155">
        <v>202137</v>
      </c>
      <c r="Y3503" s="155">
        <v>202137</v>
      </c>
      <c r="Z3503" s="155">
        <v>202137</v>
      </c>
      <c r="AA3503" s="155">
        <v>202137</v>
      </c>
      <c r="AC3503" s="180" t="str">
        <f t="shared" si="180"/>
        <v>852040-</v>
      </c>
      <c r="AD3503" s="181" t="str">
        <f>IF(B3503="NET","",IF(B3503="","",IFERROR(VLOOKUP(AC3503,EAN!$A:$B,2,FALSE),"MANGLER - MÅ OPPDATERE EAN-FANEN")))</f>
        <v/>
      </c>
      <c r="AE3503" s="180">
        <f t="shared" si="181"/>
        <v>202137</v>
      </c>
      <c r="AF3503" s="180">
        <f t="shared" si="182"/>
        <v>202137</v>
      </c>
    </row>
    <row r="3504" spans="1:32" x14ac:dyDescent="0.2">
      <c r="A3504">
        <v>852040</v>
      </c>
      <c r="B3504" t="s">
        <v>2790</v>
      </c>
      <c r="C3504" t="s">
        <v>4226</v>
      </c>
      <c r="D3504" t="s">
        <v>2662</v>
      </c>
      <c r="E3504" t="s">
        <v>2663</v>
      </c>
      <c r="F3504" t="s">
        <v>84</v>
      </c>
      <c r="G3504" t="s">
        <v>128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C3504" s="180" t="str">
        <f t="shared" si="180"/>
        <v>852040-062130-OS</v>
      </c>
      <c r="AD3504" s="181">
        <f>IF(B3504="NET","",IF(B3504="","",IFERROR(VLOOKUP(AC3504,EAN!$A:$B,2,FALSE),"MANGLER - MÅ OPPDATERE EAN-FANEN")))</f>
        <v>7048652709851</v>
      </c>
      <c r="AE3504" s="180">
        <f t="shared" si="181"/>
        <v>0</v>
      </c>
      <c r="AF3504" s="180">
        <f t="shared" si="182"/>
        <v>0</v>
      </c>
    </row>
    <row r="3505" spans="1:32" x14ac:dyDescent="0.2">
      <c r="A3505">
        <v>852040</v>
      </c>
      <c r="B3505" t="s">
        <v>2790</v>
      </c>
      <c r="C3505" t="s">
        <v>4226</v>
      </c>
      <c r="D3505" t="s">
        <v>2664</v>
      </c>
      <c r="E3505" t="s">
        <v>2665</v>
      </c>
      <c r="F3505" t="s">
        <v>84</v>
      </c>
      <c r="G3505" t="s">
        <v>401</v>
      </c>
      <c r="H3505">
        <v>28</v>
      </c>
      <c r="I3505">
        <v>28</v>
      </c>
      <c r="J3505">
        <v>28</v>
      </c>
      <c r="K3505">
        <v>28</v>
      </c>
      <c r="L3505">
        <v>28</v>
      </c>
      <c r="M3505">
        <v>28</v>
      </c>
      <c r="N3505">
        <v>28</v>
      </c>
      <c r="O3505">
        <v>28</v>
      </c>
      <c r="P3505">
        <v>28</v>
      </c>
      <c r="Q3505">
        <v>28</v>
      </c>
      <c r="R3505">
        <v>28</v>
      </c>
      <c r="S3505">
        <v>28</v>
      </c>
      <c r="T3505">
        <v>28</v>
      </c>
      <c r="U3505">
        <v>28</v>
      </c>
      <c r="V3505">
        <v>28</v>
      </c>
      <c r="W3505">
        <v>28</v>
      </c>
      <c r="X3505">
        <v>28</v>
      </c>
      <c r="Y3505">
        <v>28</v>
      </c>
      <c r="Z3505">
        <v>28</v>
      </c>
      <c r="AA3505">
        <v>28</v>
      </c>
      <c r="AC3505" s="180" t="str">
        <f t="shared" si="180"/>
        <v>852040-064021-OS</v>
      </c>
      <c r="AD3505" s="181">
        <f>IF(B3505="NET","",IF(B3505="","",IFERROR(VLOOKUP(AC3505,EAN!$A:$B,2,FALSE),"MANGLER - MÅ OPPDATERE EAN-FANEN")))</f>
        <v>7048652616258</v>
      </c>
      <c r="AE3505" s="180">
        <f t="shared" si="181"/>
        <v>28</v>
      </c>
      <c r="AF3505" s="180">
        <f t="shared" si="182"/>
        <v>28</v>
      </c>
    </row>
    <row r="3506" spans="1:32" x14ac:dyDescent="0.2">
      <c r="A3506">
        <v>852040</v>
      </c>
      <c r="B3506" t="s">
        <v>2790</v>
      </c>
      <c r="C3506" t="s">
        <v>4226</v>
      </c>
      <c r="D3506" t="s">
        <v>2668</v>
      </c>
      <c r="E3506" t="s">
        <v>2669</v>
      </c>
      <c r="F3506" t="s">
        <v>84</v>
      </c>
      <c r="G3506" t="s">
        <v>128</v>
      </c>
      <c r="H3506">
        <v>7</v>
      </c>
      <c r="I3506">
        <v>7</v>
      </c>
      <c r="J3506">
        <v>7</v>
      </c>
      <c r="K3506">
        <v>7</v>
      </c>
      <c r="L3506">
        <v>7</v>
      </c>
      <c r="M3506">
        <v>7</v>
      </c>
      <c r="N3506">
        <v>7</v>
      </c>
      <c r="O3506">
        <v>7</v>
      </c>
      <c r="P3506">
        <v>7</v>
      </c>
      <c r="Q3506">
        <v>7</v>
      </c>
      <c r="R3506">
        <v>7</v>
      </c>
      <c r="S3506">
        <v>7</v>
      </c>
      <c r="T3506">
        <v>7</v>
      </c>
      <c r="U3506">
        <v>7</v>
      </c>
      <c r="V3506">
        <v>7</v>
      </c>
      <c r="W3506">
        <v>7</v>
      </c>
      <c r="X3506">
        <v>7</v>
      </c>
      <c r="Y3506">
        <v>7</v>
      </c>
      <c r="Z3506">
        <v>7</v>
      </c>
      <c r="AA3506">
        <v>7</v>
      </c>
      <c r="AC3506" s="180" t="str">
        <f t="shared" si="180"/>
        <v>852040-150101-OS</v>
      </c>
      <c r="AD3506" s="181">
        <f>IF(B3506="NET","",IF(B3506="","",IFERROR(VLOOKUP(AC3506,EAN!$A:$B,2,FALSE),"MANGLER - MÅ OPPDATERE EAN-FANEN")))</f>
        <v>7048652616265</v>
      </c>
      <c r="AE3506" s="180">
        <f t="shared" si="181"/>
        <v>7</v>
      </c>
      <c r="AF3506" s="180">
        <f t="shared" si="182"/>
        <v>7</v>
      </c>
    </row>
    <row r="3507" spans="1:32" x14ac:dyDescent="0.2">
      <c r="A3507">
        <v>852040</v>
      </c>
      <c r="B3507" t="s">
        <v>2790</v>
      </c>
      <c r="C3507" t="s">
        <v>4226</v>
      </c>
      <c r="D3507" t="s">
        <v>2706</v>
      </c>
      <c r="E3507" t="s">
        <v>2707</v>
      </c>
      <c r="F3507" t="s">
        <v>84</v>
      </c>
      <c r="G3507" t="s">
        <v>128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C3507" s="180" t="str">
        <f t="shared" si="180"/>
        <v>852040-161003-OS</v>
      </c>
      <c r="AD3507" s="181">
        <f>IF(B3507="NET","",IF(B3507="","",IFERROR(VLOOKUP(AC3507,EAN!$A:$B,2,FALSE),"MANGLER - MÅ OPPDATERE EAN-FANEN")))</f>
        <v>7048652709868</v>
      </c>
      <c r="AE3507" s="180">
        <f t="shared" si="181"/>
        <v>0</v>
      </c>
      <c r="AF3507" s="180">
        <f t="shared" si="182"/>
        <v>0</v>
      </c>
    </row>
    <row r="3508" spans="1:32" x14ac:dyDescent="0.2">
      <c r="A3508">
        <v>852040</v>
      </c>
      <c r="B3508" t="s">
        <v>2790</v>
      </c>
      <c r="C3508" t="s">
        <v>4226</v>
      </c>
      <c r="D3508" t="s">
        <v>2754</v>
      </c>
      <c r="E3508" t="s">
        <v>2755</v>
      </c>
      <c r="F3508" t="s">
        <v>84</v>
      </c>
      <c r="G3508" t="s">
        <v>401</v>
      </c>
      <c r="H3508">
        <v>17</v>
      </c>
      <c r="I3508">
        <v>17</v>
      </c>
      <c r="J3508">
        <v>17</v>
      </c>
      <c r="K3508">
        <v>17</v>
      </c>
      <c r="L3508">
        <v>17</v>
      </c>
      <c r="M3508">
        <v>17</v>
      </c>
      <c r="N3508">
        <v>17</v>
      </c>
      <c r="O3508">
        <v>17</v>
      </c>
      <c r="P3508">
        <v>17</v>
      </c>
      <c r="Q3508">
        <v>17</v>
      </c>
      <c r="R3508">
        <v>17</v>
      </c>
      <c r="S3508">
        <v>17</v>
      </c>
      <c r="T3508">
        <v>17</v>
      </c>
      <c r="U3508">
        <v>17</v>
      </c>
      <c r="V3508">
        <v>17</v>
      </c>
      <c r="W3508">
        <v>17</v>
      </c>
      <c r="X3508">
        <v>17</v>
      </c>
      <c r="Y3508">
        <v>17</v>
      </c>
      <c r="Z3508">
        <v>17</v>
      </c>
      <c r="AA3508">
        <v>17</v>
      </c>
      <c r="AC3508" s="180" t="str">
        <f t="shared" si="180"/>
        <v>852040-167223-OS</v>
      </c>
      <c r="AD3508" s="181">
        <f>IF(B3508="NET","",IF(B3508="","",IFERROR(VLOOKUP(AC3508,EAN!$A:$B,2,FALSE),"MANGLER - MÅ OPPDATERE EAN-FANEN")))</f>
        <v>7048652616272</v>
      </c>
      <c r="AE3508" s="180">
        <f t="shared" si="181"/>
        <v>17</v>
      </c>
      <c r="AF3508" s="180">
        <f t="shared" si="182"/>
        <v>17</v>
      </c>
    </row>
    <row r="3509" spans="1:32" x14ac:dyDescent="0.2">
      <c r="A3509">
        <v>852040</v>
      </c>
      <c r="B3509" t="s">
        <v>2790</v>
      </c>
      <c r="C3509" t="s">
        <v>4226</v>
      </c>
      <c r="D3509" t="s">
        <v>2756</v>
      </c>
      <c r="E3509" t="s">
        <v>2757</v>
      </c>
      <c r="F3509" t="s">
        <v>84</v>
      </c>
      <c r="G3509" t="s">
        <v>128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C3509" s="180" t="str">
        <f t="shared" si="180"/>
        <v>852040-193127-OS</v>
      </c>
      <c r="AD3509" s="181">
        <f>IF(B3509="NET","",IF(B3509="","",IFERROR(VLOOKUP(AC3509,EAN!$A:$B,2,FALSE),"MANGLER - MÅ OPPDATERE EAN-FANEN")))</f>
        <v>7048652709875</v>
      </c>
      <c r="AE3509" s="180">
        <f t="shared" si="181"/>
        <v>0</v>
      </c>
      <c r="AF3509" s="180">
        <f t="shared" si="182"/>
        <v>0</v>
      </c>
    </row>
    <row r="3510" spans="1:32" x14ac:dyDescent="0.2">
      <c r="A3510">
        <v>852040</v>
      </c>
      <c r="B3510" t="s">
        <v>2790</v>
      </c>
      <c r="C3510" t="s">
        <v>4226</v>
      </c>
      <c r="D3510" t="s">
        <v>2718</v>
      </c>
      <c r="E3510" t="s">
        <v>2719</v>
      </c>
      <c r="F3510" t="s">
        <v>84</v>
      </c>
      <c r="G3510" t="s">
        <v>128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C3510" s="180" t="str">
        <f t="shared" si="180"/>
        <v>852040-200101-OS</v>
      </c>
      <c r="AD3510" s="181">
        <f>IF(B3510="NET","",IF(B3510="","",IFERROR(VLOOKUP(AC3510,EAN!$A:$B,2,FALSE),"MANGLER - MÅ OPPDATERE EAN-FANEN")))</f>
        <v>7048652709882</v>
      </c>
      <c r="AE3510" s="180">
        <f t="shared" si="181"/>
        <v>0</v>
      </c>
      <c r="AF3510" s="180">
        <f t="shared" si="182"/>
        <v>0</v>
      </c>
    </row>
    <row r="3511" spans="1:32" x14ac:dyDescent="0.2">
      <c r="A3511">
        <v>852040</v>
      </c>
      <c r="B3511" t="s">
        <v>2790</v>
      </c>
      <c r="C3511" t="s">
        <v>4226</v>
      </c>
      <c r="D3511" t="s">
        <v>2758</v>
      </c>
      <c r="E3511" t="s">
        <v>2759</v>
      </c>
      <c r="F3511" t="s">
        <v>84</v>
      </c>
      <c r="G3511" t="s">
        <v>401</v>
      </c>
      <c r="H3511">
        <v>43</v>
      </c>
      <c r="I3511">
        <v>43</v>
      </c>
      <c r="J3511">
        <v>43</v>
      </c>
      <c r="K3511">
        <v>43</v>
      </c>
      <c r="L3511">
        <v>43</v>
      </c>
      <c r="M3511">
        <v>43</v>
      </c>
      <c r="N3511">
        <v>43</v>
      </c>
      <c r="O3511">
        <v>43</v>
      </c>
      <c r="P3511">
        <v>43</v>
      </c>
      <c r="Q3511">
        <v>43</v>
      </c>
      <c r="R3511">
        <v>43</v>
      </c>
      <c r="S3511">
        <v>43</v>
      </c>
      <c r="T3511">
        <v>43</v>
      </c>
      <c r="U3511">
        <v>43</v>
      </c>
      <c r="V3511">
        <v>43</v>
      </c>
      <c r="W3511">
        <v>43</v>
      </c>
      <c r="X3511">
        <v>43</v>
      </c>
      <c r="Y3511">
        <v>43</v>
      </c>
      <c r="Z3511">
        <v>43</v>
      </c>
      <c r="AA3511">
        <v>43</v>
      </c>
      <c r="AC3511" s="180" t="str">
        <f t="shared" si="180"/>
        <v>852040-202022-OS</v>
      </c>
      <c r="AD3511" s="181">
        <f>IF(B3511="NET","",IF(B3511="","",IFERROR(VLOOKUP(AC3511,EAN!$A:$B,2,FALSE),"MANGLER - MÅ OPPDATERE EAN-FANEN")))</f>
        <v>7048652616289</v>
      </c>
      <c r="AE3511" s="180">
        <f t="shared" si="181"/>
        <v>43</v>
      </c>
      <c r="AF3511" s="180">
        <f t="shared" si="182"/>
        <v>43</v>
      </c>
    </row>
    <row r="3512" spans="1:32" x14ac:dyDescent="0.2">
      <c r="A3512" s="155">
        <v>852042</v>
      </c>
      <c r="B3512" t="s">
        <v>292</v>
      </c>
      <c r="H3512" s="155">
        <v>202137</v>
      </c>
      <c r="I3512" s="155">
        <v>202137</v>
      </c>
      <c r="J3512" s="155">
        <v>202137</v>
      </c>
      <c r="K3512" s="155">
        <v>202137</v>
      </c>
      <c r="L3512" s="155">
        <v>202137</v>
      </c>
      <c r="M3512" s="155">
        <v>202137</v>
      </c>
      <c r="N3512" s="155">
        <v>202137</v>
      </c>
      <c r="O3512" s="155">
        <v>202137</v>
      </c>
      <c r="P3512" s="155">
        <v>202137</v>
      </c>
      <c r="Q3512" s="155">
        <v>202137</v>
      </c>
      <c r="R3512" s="155">
        <v>202137</v>
      </c>
      <c r="S3512" s="155">
        <v>202137</v>
      </c>
      <c r="T3512" s="155">
        <v>202137</v>
      </c>
      <c r="U3512" s="155">
        <v>202137</v>
      </c>
      <c r="V3512" s="155">
        <v>202137</v>
      </c>
      <c r="W3512" s="155">
        <v>202137</v>
      </c>
      <c r="X3512" s="155">
        <v>202137</v>
      </c>
      <c r="Y3512" s="155">
        <v>202137</v>
      </c>
      <c r="Z3512" s="155">
        <v>202137</v>
      </c>
      <c r="AA3512" s="155">
        <v>202137</v>
      </c>
      <c r="AC3512" s="180" t="str">
        <f t="shared" si="180"/>
        <v>852042-</v>
      </c>
      <c r="AD3512" s="181" t="str">
        <f>IF(B3512="NET","",IF(B3512="","",IFERROR(VLOOKUP(AC3512,EAN!$A:$B,2,FALSE),"MANGLER - MÅ OPPDATERE EAN-FANEN")))</f>
        <v/>
      </c>
      <c r="AE3512" s="180">
        <f t="shared" si="181"/>
        <v>202137</v>
      </c>
      <c r="AF3512" s="180">
        <f t="shared" si="182"/>
        <v>202137</v>
      </c>
    </row>
    <row r="3513" spans="1:32" x14ac:dyDescent="0.2">
      <c r="A3513">
        <v>852042</v>
      </c>
      <c r="B3513" t="s">
        <v>384</v>
      </c>
      <c r="C3513" t="s">
        <v>4226</v>
      </c>
      <c r="D3513" t="s">
        <v>454</v>
      </c>
      <c r="E3513" t="s">
        <v>513</v>
      </c>
      <c r="F3513" t="s">
        <v>84</v>
      </c>
      <c r="G3513" t="s">
        <v>128</v>
      </c>
      <c r="H3513">
        <v>61</v>
      </c>
      <c r="I3513">
        <v>61</v>
      </c>
      <c r="J3513">
        <v>61</v>
      </c>
      <c r="K3513">
        <v>61</v>
      </c>
      <c r="L3513">
        <v>61</v>
      </c>
      <c r="M3513">
        <v>61</v>
      </c>
      <c r="N3513">
        <v>61</v>
      </c>
      <c r="O3513">
        <v>61</v>
      </c>
      <c r="P3513">
        <v>61</v>
      </c>
      <c r="Q3513">
        <v>61</v>
      </c>
      <c r="R3513">
        <v>61</v>
      </c>
      <c r="S3513">
        <v>61</v>
      </c>
      <c r="T3513">
        <v>61</v>
      </c>
      <c r="U3513">
        <v>61</v>
      </c>
      <c r="V3513">
        <v>61</v>
      </c>
      <c r="W3513">
        <v>61</v>
      </c>
      <c r="X3513">
        <v>61</v>
      </c>
      <c r="Y3513">
        <v>61</v>
      </c>
      <c r="Z3513">
        <v>61</v>
      </c>
      <c r="AA3513">
        <v>61</v>
      </c>
      <c r="AC3513" s="180" t="str">
        <f t="shared" si="180"/>
        <v>852042-230100-OS</v>
      </c>
      <c r="AD3513" s="181">
        <f>IF(B3513="NET","",IF(B3513="","",IFERROR(VLOOKUP(AC3513,EAN!$A:$B,2,FALSE),"MANGLER - MÅ OPPDATERE EAN-FANEN")))</f>
        <v>7048652615565</v>
      </c>
      <c r="AE3513" s="180">
        <f t="shared" si="181"/>
        <v>61</v>
      </c>
      <c r="AF3513" s="180">
        <f t="shared" si="182"/>
        <v>61</v>
      </c>
    </row>
    <row r="3514" spans="1:32" x14ac:dyDescent="0.2">
      <c r="A3514" s="155">
        <v>852043</v>
      </c>
      <c r="B3514" t="s">
        <v>292</v>
      </c>
      <c r="H3514" s="155">
        <v>202137</v>
      </c>
      <c r="I3514" s="155">
        <v>202137</v>
      </c>
      <c r="J3514" s="155">
        <v>202137</v>
      </c>
      <c r="K3514" s="155">
        <v>202137</v>
      </c>
      <c r="L3514" s="155">
        <v>202137</v>
      </c>
      <c r="M3514" s="155">
        <v>202137</v>
      </c>
      <c r="N3514" s="155">
        <v>202137</v>
      </c>
      <c r="O3514" s="155">
        <v>202137</v>
      </c>
      <c r="P3514" s="155">
        <v>202137</v>
      </c>
      <c r="Q3514" s="155">
        <v>202137</v>
      </c>
      <c r="R3514" s="155">
        <v>202137</v>
      </c>
      <c r="S3514" s="155">
        <v>202137</v>
      </c>
      <c r="T3514" s="155">
        <v>202137</v>
      </c>
      <c r="U3514" s="155">
        <v>202137</v>
      </c>
      <c r="V3514" s="155">
        <v>202137</v>
      </c>
      <c r="W3514" s="155">
        <v>202137</v>
      </c>
      <c r="X3514" s="155">
        <v>202137</v>
      </c>
      <c r="Y3514" s="155">
        <v>202137</v>
      </c>
      <c r="Z3514" s="155">
        <v>202137</v>
      </c>
      <c r="AA3514" s="155">
        <v>202137</v>
      </c>
      <c r="AC3514" s="180" t="str">
        <f t="shared" si="180"/>
        <v>852043-</v>
      </c>
      <c r="AD3514" s="181" t="str">
        <f>IF(B3514="NET","",IF(B3514="","",IFERROR(VLOOKUP(AC3514,EAN!$A:$B,2,FALSE),"MANGLER - MÅ OPPDATERE EAN-FANEN")))</f>
        <v/>
      </c>
      <c r="AE3514" s="180">
        <f t="shared" si="181"/>
        <v>202137</v>
      </c>
      <c r="AF3514" s="180">
        <f t="shared" si="182"/>
        <v>202137</v>
      </c>
    </row>
    <row r="3515" spans="1:32" x14ac:dyDescent="0.2">
      <c r="A3515">
        <v>852043</v>
      </c>
      <c r="B3515" t="s">
        <v>385</v>
      </c>
      <c r="C3515" t="s">
        <v>4226</v>
      </c>
      <c r="D3515" t="s">
        <v>985</v>
      </c>
      <c r="E3515" t="s">
        <v>2791</v>
      </c>
      <c r="F3515" t="s">
        <v>84</v>
      </c>
      <c r="G3515" t="s">
        <v>128</v>
      </c>
      <c r="H3515">
        <v>11</v>
      </c>
      <c r="I3515">
        <v>11</v>
      </c>
      <c r="J3515">
        <v>11</v>
      </c>
      <c r="K3515">
        <v>11</v>
      </c>
      <c r="L3515">
        <v>11</v>
      </c>
      <c r="M3515">
        <v>11</v>
      </c>
      <c r="N3515">
        <v>11</v>
      </c>
      <c r="O3515">
        <v>11</v>
      </c>
      <c r="P3515">
        <v>11</v>
      </c>
      <c r="Q3515">
        <v>11</v>
      </c>
      <c r="R3515">
        <v>11</v>
      </c>
      <c r="S3515">
        <v>11</v>
      </c>
      <c r="T3515">
        <v>11</v>
      </c>
      <c r="U3515">
        <v>11</v>
      </c>
      <c r="V3515">
        <v>11</v>
      </c>
      <c r="W3515">
        <v>11</v>
      </c>
      <c r="X3515">
        <v>11</v>
      </c>
      <c r="Y3515">
        <v>11</v>
      </c>
      <c r="Z3515">
        <v>11</v>
      </c>
      <c r="AA3515">
        <v>11</v>
      </c>
      <c r="AC3515" s="180" t="str">
        <f t="shared" si="180"/>
        <v>852043-061200-OS</v>
      </c>
      <c r="AD3515" s="181">
        <f>IF(B3515="NET","",IF(B3515="","",IFERROR(VLOOKUP(AC3515,EAN!$A:$B,2,FALSE),"MANGLER - MÅ OPPDATERE EAN-FANEN")))</f>
        <v>7048652661944</v>
      </c>
      <c r="AE3515" s="180">
        <f t="shared" si="181"/>
        <v>11</v>
      </c>
      <c r="AF3515" s="180">
        <f t="shared" si="182"/>
        <v>11</v>
      </c>
    </row>
    <row r="3516" spans="1:32" x14ac:dyDescent="0.2">
      <c r="A3516">
        <v>852043</v>
      </c>
      <c r="B3516" t="s">
        <v>385</v>
      </c>
      <c r="C3516" t="s">
        <v>4226</v>
      </c>
      <c r="D3516" t="s">
        <v>455</v>
      </c>
      <c r="E3516" t="s">
        <v>456</v>
      </c>
      <c r="F3516" t="s">
        <v>84</v>
      </c>
      <c r="G3516" t="s">
        <v>401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C3516" s="180" t="str">
        <f t="shared" si="180"/>
        <v>852043-063000-OS</v>
      </c>
      <c r="AD3516" s="181">
        <f>IF(B3516="NET","",IF(B3516="","",IFERROR(VLOOKUP(AC3516,EAN!$A:$B,2,FALSE),"MANGLER - MÅ OPPDATERE EAN-FANEN")))</f>
        <v>7048652615480</v>
      </c>
      <c r="AE3516" s="180">
        <f t="shared" si="181"/>
        <v>0</v>
      </c>
      <c r="AF3516" s="180">
        <f t="shared" si="182"/>
        <v>0</v>
      </c>
    </row>
    <row r="3517" spans="1:32" x14ac:dyDescent="0.2">
      <c r="A3517">
        <v>852043</v>
      </c>
      <c r="B3517" t="s">
        <v>385</v>
      </c>
      <c r="C3517" t="s">
        <v>4226</v>
      </c>
      <c r="D3517" t="s">
        <v>4405</v>
      </c>
      <c r="E3517" t="s">
        <v>4406</v>
      </c>
      <c r="F3517" t="s">
        <v>84</v>
      </c>
      <c r="G3517" t="s">
        <v>128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C3517" s="180" t="str">
        <f t="shared" si="180"/>
        <v>852043-070600-OS</v>
      </c>
      <c r="AD3517" s="181" t="str">
        <f>IF(B3517="NET","",IF(B3517="","",IFERROR(VLOOKUP(AC3517,EAN!$A:$B,2,FALSE),"MANGLER - MÅ OPPDATERE EAN-FANEN")))</f>
        <v>MANGLER - MÅ OPPDATERE EAN-FANEN</v>
      </c>
      <c r="AE3517" s="180">
        <f t="shared" si="181"/>
        <v>0</v>
      </c>
      <c r="AF3517" s="180">
        <f t="shared" si="182"/>
        <v>0</v>
      </c>
    </row>
    <row r="3518" spans="1:32" x14ac:dyDescent="0.2">
      <c r="A3518">
        <v>852043</v>
      </c>
      <c r="B3518" t="s">
        <v>385</v>
      </c>
      <c r="C3518" t="s">
        <v>4226</v>
      </c>
      <c r="D3518" t="s">
        <v>2792</v>
      </c>
      <c r="E3518" t="s">
        <v>2793</v>
      </c>
      <c r="F3518" t="s">
        <v>84</v>
      </c>
      <c r="G3518" t="s">
        <v>401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C3518" s="180" t="str">
        <f t="shared" si="180"/>
        <v>852043-076300-OS</v>
      </c>
      <c r="AD3518" s="181">
        <f>IF(B3518="NET","",IF(B3518="","",IFERROR(VLOOKUP(AC3518,EAN!$A:$B,2,FALSE),"MANGLER - MÅ OPPDATERE EAN-FANEN")))</f>
        <v>7048652710178</v>
      </c>
      <c r="AE3518" s="180">
        <f t="shared" si="181"/>
        <v>0</v>
      </c>
      <c r="AF3518" s="180">
        <f t="shared" si="182"/>
        <v>0</v>
      </c>
    </row>
    <row r="3519" spans="1:32" x14ac:dyDescent="0.2">
      <c r="A3519">
        <v>852043</v>
      </c>
      <c r="B3519" t="s">
        <v>385</v>
      </c>
      <c r="C3519" t="s">
        <v>4226</v>
      </c>
      <c r="D3519" t="s">
        <v>4411</v>
      </c>
      <c r="E3519" t="s">
        <v>4412</v>
      </c>
      <c r="F3519" t="s">
        <v>84</v>
      </c>
      <c r="G3519" t="s">
        <v>128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C3519" s="180" t="str">
        <f t="shared" si="180"/>
        <v>852043-150500-OS</v>
      </c>
      <c r="AD3519" s="181" t="str">
        <f>IF(B3519="NET","",IF(B3519="","",IFERROR(VLOOKUP(AC3519,EAN!$A:$B,2,FALSE),"MANGLER - MÅ OPPDATERE EAN-FANEN")))</f>
        <v>MANGLER - MÅ OPPDATERE EAN-FANEN</v>
      </c>
      <c r="AE3519" s="180">
        <f t="shared" si="181"/>
        <v>0</v>
      </c>
      <c r="AF3519" s="180">
        <f t="shared" si="182"/>
        <v>0</v>
      </c>
    </row>
    <row r="3520" spans="1:32" x14ac:dyDescent="0.2">
      <c r="A3520">
        <v>852043</v>
      </c>
      <c r="B3520" t="s">
        <v>385</v>
      </c>
      <c r="C3520" t="s">
        <v>4226</v>
      </c>
      <c r="D3520" t="s">
        <v>986</v>
      </c>
      <c r="E3520" t="s">
        <v>2794</v>
      </c>
      <c r="F3520" t="s">
        <v>84</v>
      </c>
      <c r="G3520" t="s">
        <v>128</v>
      </c>
      <c r="H3520">
        <v>65</v>
      </c>
      <c r="I3520">
        <v>65</v>
      </c>
      <c r="J3520">
        <v>65</v>
      </c>
      <c r="K3520">
        <v>65</v>
      </c>
      <c r="L3520">
        <v>65</v>
      </c>
      <c r="M3520">
        <v>65</v>
      </c>
      <c r="N3520">
        <v>65</v>
      </c>
      <c r="O3520">
        <v>65</v>
      </c>
      <c r="P3520">
        <v>65</v>
      </c>
      <c r="Q3520">
        <v>65</v>
      </c>
      <c r="R3520">
        <v>65</v>
      </c>
      <c r="S3520">
        <v>65</v>
      </c>
      <c r="T3520">
        <v>65</v>
      </c>
      <c r="U3520">
        <v>65</v>
      </c>
      <c r="V3520">
        <v>65</v>
      </c>
      <c r="W3520">
        <v>65</v>
      </c>
      <c r="X3520">
        <v>65</v>
      </c>
      <c r="Y3520">
        <v>65</v>
      </c>
      <c r="Z3520">
        <v>65</v>
      </c>
      <c r="AA3520">
        <v>65</v>
      </c>
      <c r="AC3520" s="180" t="str">
        <f t="shared" si="180"/>
        <v>852043-152000-OS</v>
      </c>
      <c r="AD3520" s="181">
        <f>IF(B3520="NET","",IF(B3520="","",IFERROR(VLOOKUP(AC3520,EAN!$A:$B,2,FALSE),"MANGLER - MÅ OPPDATERE EAN-FANEN")))</f>
        <v>7048652661968</v>
      </c>
      <c r="AE3520" s="180">
        <f t="shared" si="181"/>
        <v>65</v>
      </c>
      <c r="AF3520" s="180">
        <f t="shared" si="182"/>
        <v>65</v>
      </c>
    </row>
    <row r="3521" spans="1:32" x14ac:dyDescent="0.2">
      <c r="A3521">
        <v>852043</v>
      </c>
      <c r="B3521" t="s">
        <v>385</v>
      </c>
      <c r="C3521" t="s">
        <v>4226</v>
      </c>
      <c r="D3521" t="s">
        <v>442</v>
      </c>
      <c r="E3521" t="s">
        <v>443</v>
      </c>
      <c r="F3521" t="s">
        <v>84</v>
      </c>
      <c r="G3521" t="s">
        <v>401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C3521" s="180" t="str">
        <f t="shared" si="180"/>
        <v>852043-152100-OS</v>
      </c>
      <c r="AD3521" s="181">
        <f>IF(B3521="NET","",IF(B3521="","",IFERROR(VLOOKUP(AC3521,EAN!$A:$B,2,FALSE),"MANGLER - MÅ OPPDATERE EAN-FANEN")))</f>
        <v>7048652615497</v>
      </c>
      <c r="AE3521" s="180">
        <f t="shared" si="181"/>
        <v>0</v>
      </c>
      <c r="AF3521" s="180">
        <f t="shared" si="182"/>
        <v>0</v>
      </c>
    </row>
    <row r="3522" spans="1:32" x14ac:dyDescent="0.2">
      <c r="A3522">
        <v>852043</v>
      </c>
      <c r="B3522" t="s">
        <v>385</v>
      </c>
      <c r="C3522" t="s">
        <v>4226</v>
      </c>
      <c r="D3522" t="s">
        <v>2774</v>
      </c>
      <c r="E3522" t="s">
        <v>2775</v>
      </c>
      <c r="F3522" t="s">
        <v>84</v>
      </c>
      <c r="G3522" t="s">
        <v>128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C3522" s="180" t="str">
        <f t="shared" si="180"/>
        <v>852043-160400-OS</v>
      </c>
      <c r="AD3522" s="181">
        <f>IF(B3522="NET","",IF(B3522="","",IFERROR(VLOOKUP(AC3522,EAN!$A:$B,2,FALSE),"MANGLER - MÅ OPPDATERE EAN-FANEN")))</f>
        <v>7048652710185</v>
      </c>
      <c r="AE3522" s="180">
        <f t="shared" si="181"/>
        <v>0</v>
      </c>
      <c r="AF3522" s="180">
        <f t="shared" si="182"/>
        <v>0</v>
      </c>
    </row>
    <row r="3523" spans="1:32" x14ac:dyDescent="0.2">
      <c r="A3523">
        <v>852043</v>
      </c>
      <c r="B3523" t="s">
        <v>385</v>
      </c>
      <c r="C3523" t="s">
        <v>4226</v>
      </c>
      <c r="D3523" t="s">
        <v>457</v>
      </c>
      <c r="E3523" t="s">
        <v>458</v>
      </c>
      <c r="F3523" t="s">
        <v>84</v>
      </c>
      <c r="G3523" t="s">
        <v>401</v>
      </c>
      <c r="H3523">
        <v>1</v>
      </c>
      <c r="I3523">
        <v>1</v>
      </c>
      <c r="J3523">
        <v>1</v>
      </c>
      <c r="K3523">
        <v>1</v>
      </c>
      <c r="L3523">
        <v>1</v>
      </c>
      <c r="M3523">
        <v>1</v>
      </c>
      <c r="N3523">
        <v>1</v>
      </c>
      <c r="O3523">
        <v>1</v>
      </c>
      <c r="P3523">
        <v>1</v>
      </c>
      <c r="Q3523">
        <v>1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C3523" s="180" t="str">
        <f t="shared" si="180"/>
        <v>852043-161000-OS</v>
      </c>
      <c r="AD3523" s="181">
        <f>IF(B3523="NET","",IF(B3523="","",IFERROR(VLOOKUP(AC3523,EAN!$A:$B,2,FALSE),"MANGLER - MÅ OPPDATERE EAN-FANEN")))</f>
        <v>7048652615503</v>
      </c>
      <c r="AE3523" s="180">
        <f t="shared" si="181"/>
        <v>1</v>
      </c>
      <c r="AF3523" s="180">
        <f t="shared" si="182"/>
        <v>1</v>
      </c>
    </row>
    <row r="3524" spans="1:32" x14ac:dyDescent="0.2">
      <c r="A3524">
        <v>852043</v>
      </c>
      <c r="B3524" t="s">
        <v>385</v>
      </c>
      <c r="C3524" t="s">
        <v>4226</v>
      </c>
      <c r="D3524" t="s">
        <v>2776</v>
      </c>
      <c r="E3524" t="s">
        <v>2777</v>
      </c>
      <c r="F3524" t="s">
        <v>84</v>
      </c>
      <c r="G3524" t="s">
        <v>128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C3524" s="180" t="str">
        <f t="shared" si="180"/>
        <v>852043-167400-OS</v>
      </c>
      <c r="AD3524" s="181" t="str">
        <f>IF(B3524="NET","",IF(B3524="","",IFERROR(VLOOKUP(AC3524,EAN!$A:$B,2,FALSE),"MANGLER - MÅ OPPDATERE EAN-FANEN")))</f>
        <v>MANGLER - MÅ OPPDATERE EAN-FANEN</v>
      </c>
      <c r="AE3524" s="180">
        <f t="shared" si="181"/>
        <v>0</v>
      </c>
      <c r="AF3524" s="180">
        <f t="shared" si="182"/>
        <v>0</v>
      </c>
    </row>
    <row r="3525" spans="1:32" x14ac:dyDescent="0.2">
      <c r="A3525">
        <v>852043</v>
      </c>
      <c r="B3525" t="s">
        <v>385</v>
      </c>
      <c r="C3525" t="s">
        <v>4226</v>
      </c>
      <c r="D3525" t="s">
        <v>4413</v>
      </c>
      <c r="E3525" t="s">
        <v>4523</v>
      </c>
      <c r="F3525" t="s">
        <v>84</v>
      </c>
      <c r="G3525" t="s">
        <v>128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C3525" s="180" t="str">
        <f t="shared" si="180"/>
        <v>852043-198200-OS</v>
      </c>
      <c r="AD3525" s="181" t="str">
        <f>IF(B3525="NET","",IF(B3525="","",IFERROR(VLOOKUP(AC3525,EAN!$A:$B,2,FALSE),"MANGLER - MÅ OPPDATERE EAN-FANEN")))</f>
        <v>MANGLER - MÅ OPPDATERE EAN-FANEN</v>
      </c>
      <c r="AE3525" s="180">
        <f t="shared" si="181"/>
        <v>0</v>
      </c>
      <c r="AF3525" s="180">
        <f t="shared" si="182"/>
        <v>0</v>
      </c>
    </row>
    <row r="3526" spans="1:32" x14ac:dyDescent="0.2">
      <c r="A3526">
        <v>852043</v>
      </c>
      <c r="B3526" t="s">
        <v>385</v>
      </c>
      <c r="C3526" t="s">
        <v>4226</v>
      </c>
      <c r="D3526" t="s">
        <v>448</v>
      </c>
      <c r="E3526" t="s">
        <v>449</v>
      </c>
      <c r="F3526" t="s">
        <v>84</v>
      </c>
      <c r="G3526" t="s">
        <v>128</v>
      </c>
      <c r="H3526">
        <v>1</v>
      </c>
      <c r="I3526">
        <v>1</v>
      </c>
      <c r="J3526">
        <v>1</v>
      </c>
      <c r="K3526">
        <v>1</v>
      </c>
      <c r="L3526">
        <v>1</v>
      </c>
      <c r="M3526">
        <v>1</v>
      </c>
      <c r="N3526">
        <v>1</v>
      </c>
      <c r="O3526">
        <v>1</v>
      </c>
      <c r="P3526">
        <v>1</v>
      </c>
      <c r="Q3526">
        <v>1</v>
      </c>
      <c r="R3526">
        <v>1</v>
      </c>
      <c r="S3526">
        <v>1</v>
      </c>
      <c r="T3526">
        <v>1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C3526" s="180" t="str">
        <f t="shared" si="180"/>
        <v>852043-200100-OS</v>
      </c>
      <c r="AD3526" s="181">
        <f>IF(B3526="NET","",IF(B3526="","",IFERROR(VLOOKUP(AC3526,EAN!$A:$B,2,FALSE),"MANGLER - MÅ OPPDATERE EAN-FANEN")))</f>
        <v>7048652615510</v>
      </c>
      <c r="AE3526" s="180">
        <f t="shared" si="181"/>
        <v>1</v>
      </c>
      <c r="AF3526" s="180">
        <f t="shared" si="182"/>
        <v>1</v>
      </c>
    </row>
    <row r="3527" spans="1:32" x14ac:dyDescent="0.2">
      <c r="A3527">
        <v>852043</v>
      </c>
      <c r="B3527" t="s">
        <v>385</v>
      </c>
      <c r="C3527" t="s">
        <v>4226</v>
      </c>
      <c r="D3527" t="s">
        <v>4414</v>
      </c>
      <c r="E3527" t="s">
        <v>4415</v>
      </c>
      <c r="F3527" t="s">
        <v>84</v>
      </c>
      <c r="G3527" t="s">
        <v>128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C3527" s="180" t="str">
        <f t="shared" si="180"/>
        <v>852043-202429-OS</v>
      </c>
      <c r="AD3527" s="181" t="str">
        <f>IF(B3527="NET","",IF(B3527="","",IFERROR(VLOOKUP(AC3527,EAN!$A:$B,2,FALSE),"MANGLER - MÅ OPPDATERE EAN-FANEN")))</f>
        <v>MANGLER - MÅ OPPDATERE EAN-FANEN</v>
      </c>
      <c r="AE3527" s="180">
        <f t="shared" si="181"/>
        <v>0</v>
      </c>
      <c r="AF3527" s="180">
        <f t="shared" si="182"/>
        <v>0</v>
      </c>
    </row>
    <row r="3528" spans="1:32" x14ac:dyDescent="0.2">
      <c r="A3528">
        <v>852043</v>
      </c>
      <c r="B3528" t="s">
        <v>385</v>
      </c>
      <c r="C3528" t="s">
        <v>4226</v>
      </c>
      <c r="D3528" t="s">
        <v>2795</v>
      </c>
      <c r="E3528" t="s">
        <v>2796</v>
      </c>
      <c r="F3528" t="s">
        <v>84</v>
      </c>
      <c r="G3528" t="s">
        <v>401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C3528" s="180" t="str">
        <f t="shared" si="180"/>
        <v>852043-220400-OS</v>
      </c>
      <c r="AD3528" s="181">
        <f>IF(B3528="NET","",IF(B3528="","",IFERROR(VLOOKUP(AC3528,EAN!$A:$B,2,FALSE),"MANGLER - MÅ OPPDATERE EAN-FANEN")))</f>
        <v>7048652710192</v>
      </c>
      <c r="AE3528" s="180">
        <f t="shared" si="181"/>
        <v>0</v>
      </c>
      <c r="AF3528" s="180">
        <f t="shared" si="182"/>
        <v>0</v>
      </c>
    </row>
    <row r="3529" spans="1:32" x14ac:dyDescent="0.2">
      <c r="A3529">
        <v>852043</v>
      </c>
      <c r="B3529" t="s">
        <v>385</v>
      </c>
      <c r="C3529" t="s">
        <v>4226</v>
      </c>
      <c r="D3529" t="s">
        <v>2797</v>
      </c>
      <c r="E3529" t="s">
        <v>2798</v>
      </c>
      <c r="F3529" t="s">
        <v>84</v>
      </c>
      <c r="G3529" t="s">
        <v>401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C3529" s="180" t="str">
        <f t="shared" si="180"/>
        <v>852043-221200-OS</v>
      </c>
      <c r="AD3529" s="181">
        <f>IF(B3529="NET","",IF(B3529="","",IFERROR(VLOOKUP(AC3529,EAN!$A:$B,2,FALSE),"MANGLER - MÅ OPPDATERE EAN-FANEN")))</f>
        <v>7048652710208</v>
      </c>
      <c r="AE3529" s="180">
        <f t="shared" si="181"/>
        <v>0</v>
      </c>
      <c r="AF3529" s="180">
        <f t="shared" si="182"/>
        <v>0</v>
      </c>
    </row>
    <row r="3530" spans="1:32" x14ac:dyDescent="0.2">
      <c r="A3530" s="155">
        <v>852044</v>
      </c>
      <c r="B3530" t="s">
        <v>292</v>
      </c>
      <c r="H3530" s="155">
        <v>202137</v>
      </c>
      <c r="I3530" s="155">
        <v>202137</v>
      </c>
      <c r="J3530" s="155">
        <v>202137</v>
      </c>
      <c r="K3530" s="155">
        <v>202137</v>
      </c>
      <c r="L3530" s="155">
        <v>202137</v>
      </c>
      <c r="M3530" s="155">
        <v>202137</v>
      </c>
      <c r="N3530" s="155">
        <v>202137</v>
      </c>
      <c r="O3530" s="155">
        <v>202137</v>
      </c>
      <c r="P3530" s="155">
        <v>202137</v>
      </c>
      <c r="Q3530" s="155">
        <v>202137</v>
      </c>
      <c r="R3530" s="155">
        <v>202137</v>
      </c>
      <c r="S3530" s="155">
        <v>202137</v>
      </c>
      <c r="T3530" s="155">
        <v>202137</v>
      </c>
      <c r="U3530" s="155">
        <v>202137</v>
      </c>
      <c r="V3530" s="155">
        <v>202137</v>
      </c>
      <c r="W3530" s="155">
        <v>202137</v>
      </c>
      <c r="X3530" s="155">
        <v>202137</v>
      </c>
      <c r="Y3530" s="155">
        <v>202137</v>
      </c>
      <c r="Z3530" s="155">
        <v>202137</v>
      </c>
      <c r="AA3530" s="155">
        <v>202137</v>
      </c>
      <c r="AC3530" s="180" t="str">
        <f t="shared" si="180"/>
        <v>852044-</v>
      </c>
      <c r="AD3530" s="181" t="str">
        <f>IF(B3530="NET","",IF(B3530="","",IFERROR(VLOOKUP(AC3530,EAN!$A:$B,2,FALSE),"MANGLER - MÅ OPPDATERE EAN-FANEN")))</f>
        <v/>
      </c>
      <c r="AE3530" s="180">
        <f t="shared" si="181"/>
        <v>202137</v>
      </c>
      <c r="AF3530" s="180">
        <f t="shared" si="182"/>
        <v>202137</v>
      </c>
    </row>
    <row r="3531" spans="1:32" x14ac:dyDescent="0.2">
      <c r="A3531">
        <v>852044</v>
      </c>
      <c r="B3531" t="s">
        <v>386</v>
      </c>
      <c r="C3531" t="s">
        <v>4226</v>
      </c>
      <c r="D3531" t="s">
        <v>2087</v>
      </c>
      <c r="E3531" t="s">
        <v>2088</v>
      </c>
      <c r="F3531" t="s">
        <v>84</v>
      </c>
      <c r="G3531" t="s">
        <v>401</v>
      </c>
      <c r="H3531">
        <v>1</v>
      </c>
      <c r="I3531">
        <v>1</v>
      </c>
      <c r="J3531">
        <v>1</v>
      </c>
      <c r="K3531">
        <v>1</v>
      </c>
      <c r="L3531">
        <v>1</v>
      </c>
      <c r="M3531">
        <v>1</v>
      </c>
      <c r="N3531">
        <v>1</v>
      </c>
      <c r="O3531">
        <v>1</v>
      </c>
      <c r="P3531">
        <v>1</v>
      </c>
      <c r="Q3531">
        <v>1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C3531" s="180" t="str">
        <f t="shared" si="180"/>
        <v>852044-220100-OS</v>
      </c>
      <c r="AD3531" s="181">
        <f>IF(B3531="NET","",IF(B3531="","",IFERROR(VLOOKUP(AC3531,EAN!$A:$B,2,FALSE),"MANGLER - MÅ OPPDATERE EAN-FANEN")))</f>
        <v>7048652666161</v>
      </c>
      <c r="AE3531" s="180">
        <f t="shared" si="181"/>
        <v>1</v>
      </c>
      <c r="AF3531" s="180">
        <f t="shared" si="182"/>
        <v>1</v>
      </c>
    </row>
    <row r="3532" spans="1:32" x14ac:dyDescent="0.2">
      <c r="A3532">
        <v>852044</v>
      </c>
      <c r="B3532" t="s">
        <v>386</v>
      </c>
      <c r="C3532" t="s">
        <v>4226</v>
      </c>
      <c r="D3532" t="s">
        <v>2795</v>
      </c>
      <c r="E3532" t="s">
        <v>2796</v>
      </c>
      <c r="F3532" t="s">
        <v>84</v>
      </c>
      <c r="G3532" t="s">
        <v>128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C3532" s="180" t="str">
        <f t="shared" si="180"/>
        <v>852044-220400-OS</v>
      </c>
      <c r="AD3532" s="181">
        <f>IF(B3532="NET","",IF(B3532="","",IFERROR(VLOOKUP(AC3532,EAN!$A:$B,2,FALSE),"MANGLER - MÅ OPPDATERE EAN-FANEN")))</f>
        <v>7048652710215</v>
      </c>
      <c r="AE3532" s="180">
        <f t="shared" si="181"/>
        <v>0</v>
      </c>
      <c r="AF3532" s="180">
        <f t="shared" si="182"/>
        <v>0</v>
      </c>
    </row>
    <row r="3533" spans="1:32" x14ac:dyDescent="0.2">
      <c r="A3533">
        <v>852044</v>
      </c>
      <c r="B3533" t="s">
        <v>386</v>
      </c>
      <c r="C3533" t="s">
        <v>4226</v>
      </c>
      <c r="D3533" t="s">
        <v>2797</v>
      </c>
      <c r="E3533" t="s">
        <v>2798</v>
      </c>
      <c r="F3533" t="s">
        <v>84</v>
      </c>
      <c r="G3533" t="s">
        <v>128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C3533" s="180" t="str">
        <f t="shared" si="180"/>
        <v>852044-221200-OS</v>
      </c>
      <c r="AD3533" s="181">
        <f>IF(B3533="NET","",IF(B3533="","",IFERROR(VLOOKUP(AC3533,EAN!$A:$B,2,FALSE),"MANGLER - MÅ OPPDATERE EAN-FANEN")))</f>
        <v>7048652710222</v>
      </c>
      <c r="AE3533" s="180">
        <f t="shared" si="181"/>
        <v>0</v>
      </c>
      <c r="AF3533" s="180">
        <f t="shared" si="182"/>
        <v>0</v>
      </c>
    </row>
    <row r="3534" spans="1:32" x14ac:dyDescent="0.2">
      <c r="A3534">
        <v>852044</v>
      </c>
      <c r="B3534" t="s">
        <v>386</v>
      </c>
      <c r="C3534" t="s">
        <v>4226</v>
      </c>
      <c r="D3534" t="s">
        <v>459</v>
      </c>
      <c r="E3534" t="s">
        <v>460</v>
      </c>
      <c r="F3534" t="s">
        <v>84</v>
      </c>
      <c r="G3534" t="s">
        <v>401</v>
      </c>
      <c r="H3534">
        <v>132</v>
      </c>
      <c r="I3534">
        <v>132</v>
      </c>
      <c r="J3534">
        <v>132</v>
      </c>
      <c r="K3534">
        <v>132</v>
      </c>
      <c r="L3534">
        <v>132</v>
      </c>
      <c r="M3534">
        <v>132</v>
      </c>
      <c r="N3534">
        <v>132</v>
      </c>
      <c r="O3534">
        <v>132</v>
      </c>
      <c r="P3534">
        <v>132</v>
      </c>
      <c r="Q3534">
        <v>132</v>
      </c>
      <c r="R3534">
        <v>132</v>
      </c>
      <c r="S3534">
        <v>132</v>
      </c>
      <c r="T3534">
        <v>132</v>
      </c>
      <c r="U3534">
        <v>132</v>
      </c>
      <c r="V3534">
        <v>132</v>
      </c>
      <c r="W3534">
        <v>132</v>
      </c>
      <c r="X3534">
        <v>132</v>
      </c>
      <c r="Y3534">
        <v>132</v>
      </c>
      <c r="Z3534">
        <v>132</v>
      </c>
      <c r="AA3534">
        <v>132</v>
      </c>
      <c r="AC3534" s="180" t="str">
        <f t="shared" si="180"/>
        <v>852044-226100-OS</v>
      </c>
      <c r="AD3534" s="181">
        <f>IF(B3534="NET","",IF(B3534="","",IFERROR(VLOOKUP(AC3534,EAN!$A:$B,2,FALSE),"MANGLER - MÅ OPPDATERE EAN-FANEN")))</f>
        <v>7048652615367</v>
      </c>
      <c r="AE3534" s="180">
        <f t="shared" si="181"/>
        <v>132</v>
      </c>
      <c r="AF3534" s="180">
        <f t="shared" si="182"/>
        <v>132</v>
      </c>
    </row>
    <row r="3535" spans="1:32" x14ac:dyDescent="0.2">
      <c r="A3535" s="155">
        <v>852045</v>
      </c>
      <c r="B3535" t="s">
        <v>292</v>
      </c>
      <c r="H3535" s="155">
        <v>202137</v>
      </c>
      <c r="I3535" s="155">
        <v>202137</v>
      </c>
      <c r="J3535" s="155">
        <v>202137</v>
      </c>
      <c r="K3535" s="155">
        <v>202137</v>
      </c>
      <c r="L3535" s="155">
        <v>202137</v>
      </c>
      <c r="M3535" s="155">
        <v>202137</v>
      </c>
      <c r="N3535" s="155">
        <v>202137</v>
      </c>
      <c r="O3535" s="155">
        <v>202137</v>
      </c>
      <c r="P3535" s="155">
        <v>202137</v>
      </c>
      <c r="Q3535" s="155">
        <v>202137</v>
      </c>
      <c r="R3535" s="155">
        <v>202137</v>
      </c>
      <c r="S3535" s="155">
        <v>202137</v>
      </c>
      <c r="T3535" s="155">
        <v>202137</v>
      </c>
      <c r="U3535" s="155">
        <v>202137</v>
      </c>
      <c r="V3535" s="155">
        <v>202137</v>
      </c>
      <c r="W3535" s="155">
        <v>202137</v>
      </c>
      <c r="X3535" s="155">
        <v>202137</v>
      </c>
      <c r="Y3535" s="155">
        <v>202137</v>
      </c>
      <c r="Z3535" s="155">
        <v>202137</v>
      </c>
      <c r="AA3535" s="155">
        <v>202137</v>
      </c>
      <c r="AC3535" s="180" t="str">
        <f t="shared" si="180"/>
        <v>852045-</v>
      </c>
      <c r="AD3535" s="181" t="str">
        <f>IF(B3535="NET","",IF(B3535="","",IFERROR(VLOOKUP(AC3535,EAN!$A:$B,2,FALSE),"MANGLER - MÅ OPPDATERE EAN-FANEN")))</f>
        <v/>
      </c>
      <c r="AE3535" s="180">
        <f t="shared" si="181"/>
        <v>202137</v>
      </c>
      <c r="AF3535" s="180">
        <f t="shared" si="182"/>
        <v>202137</v>
      </c>
    </row>
    <row r="3536" spans="1:32" x14ac:dyDescent="0.2">
      <c r="A3536">
        <v>852045</v>
      </c>
      <c r="B3536" t="s">
        <v>387</v>
      </c>
      <c r="C3536" t="s">
        <v>4226</v>
      </c>
      <c r="D3536" t="s">
        <v>454</v>
      </c>
      <c r="E3536" t="s">
        <v>513</v>
      </c>
      <c r="F3536" t="s">
        <v>84</v>
      </c>
      <c r="G3536" t="s">
        <v>128</v>
      </c>
      <c r="H3536">
        <v>74</v>
      </c>
      <c r="I3536">
        <v>74</v>
      </c>
      <c r="J3536">
        <v>74</v>
      </c>
      <c r="K3536">
        <v>74</v>
      </c>
      <c r="L3536">
        <v>74</v>
      </c>
      <c r="M3536">
        <v>74</v>
      </c>
      <c r="N3536">
        <v>74</v>
      </c>
      <c r="O3536">
        <v>74</v>
      </c>
      <c r="P3536">
        <v>74</v>
      </c>
      <c r="Q3536">
        <v>74</v>
      </c>
      <c r="R3536">
        <v>74</v>
      </c>
      <c r="S3536">
        <v>74</v>
      </c>
      <c r="T3536">
        <v>74</v>
      </c>
      <c r="U3536">
        <v>74</v>
      </c>
      <c r="V3536">
        <v>74</v>
      </c>
      <c r="W3536">
        <v>74</v>
      </c>
      <c r="X3536">
        <v>74</v>
      </c>
      <c r="Y3536">
        <v>74</v>
      </c>
      <c r="Z3536">
        <v>74</v>
      </c>
      <c r="AA3536">
        <v>74</v>
      </c>
      <c r="AC3536" s="180" t="str">
        <f t="shared" si="180"/>
        <v>852045-230100-OS</v>
      </c>
      <c r="AD3536" s="181">
        <f>IF(B3536="NET","",IF(B3536="","",IFERROR(VLOOKUP(AC3536,EAN!$A:$B,2,FALSE),"MANGLER - MÅ OPPDATERE EAN-FANEN")))</f>
        <v>7048652615350</v>
      </c>
      <c r="AE3536" s="180">
        <f t="shared" si="181"/>
        <v>74</v>
      </c>
      <c r="AF3536" s="180">
        <f t="shared" si="182"/>
        <v>74</v>
      </c>
    </row>
    <row r="3537" spans="1:32" x14ac:dyDescent="0.2">
      <c r="A3537" s="155">
        <v>852046</v>
      </c>
      <c r="B3537" t="s">
        <v>292</v>
      </c>
      <c r="H3537" s="155">
        <v>202137</v>
      </c>
      <c r="I3537" s="155">
        <v>202137</v>
      </c>
      <c r="J3537" s="155">
        <v>202137</v>
      </c>
      <c r="K3537" s="155">
        <v>202137</v>
      </c>
      <c r="L3537" s="155">
        <v>202137</v>
      </c>
      <c r="M3537" s="155">
        <v>202137</v>
      </c>
      <c r="N3537" s="155">
        <v>202137</v>
      </c>
      <c r="O3537" s="155">
        <v>202137</v>
      </c>
      <c r="P3537" s="155">
        <v>202137</v>
      </c>
      <c r="Q3537" s="155">
        <v>202137</v>
      </c>
      <c r="R3537" s="155">
        <v>202137</v>
      </c>
      <c r="S3537" s="155">
        <v>202137</v>
      </c>
      <c r="T3537" s="155">
        <v>202137</v>
      </c>
      <c r="U3537" s="155">
        <v>202137</v>
      </c>
      <c r="V3537" s="155">
        <v>202137</v>
      </c>
      <c r="W3537" s="155">
        <v>202137</v>
      </c>
      <c r="X3537" s="155">
        <v>202137</v>
      </c>
      <c r="Y3537" s="155">
        <v>202137</v>
      </c>
      <c r="Z3537" s="155">
        <v>202137</v>
      </c>
      <c r="AA3537" s="155">
        <v>202137</v>
      </c>
      <c r="AC3537" s="180" t="str">
        <f t="shared" si="180"/>
        <v>852046-</v>
      </c>
      <c r="AD3537" s="181" t="str">
        <f>IF(B3537="NET","",IF(B3537="","",IFERROR(VLOOKUP(AC3537,EAN!$A:$B,2,FALSE),"MANGLER - MÅ OPPDATERE EAN-FANEN")))</f>
        <v/>
      </c>
      <c r="AE3537" s="180">
        <f t="shared" si="181"/>
        <v>202137</v>
      </c>
      <c r="AF3537" s="180">
        <f t="shared" si="182"/>
        <v>202137</v>
      </c>
    </row>
    <row r="3538" spans="1:32" x14ac:dyDescent="0.2">
      <c r="A3538">
        <v>852046</v>
      </c>
      <c r="B3538" t="s">
        <v>388</v>
      </c>
      <c r="C3538" t="s">
        <v>4226</v>
      </c>
      <c r="D3538" t="s">
        <v>985</v>
      </c>
      <c r="E3538" t="s">
        <v>2791</v>
      </c>
      <c r="F3538" t="s">
        <v>84</v>
      </c>
      <c r="G3538" t="s">
        <v>128</v>
      </c>
      <c r="H3538">
        <v>35</v>
      </c>
      <c r="I3538">
        <v>35</v>
      </c>
      <c r="J3538">
        <v>35</v>
      </c>
      <c r="K3538">
        <v>35</v>
      </c>
      <c r="L3538">
        <v>35</v>
      </c>
      <c r="M3538">
        <v>35</v>
      </c>
      <c r="N3538">
        <v>35</v>
      </c>
      <c r="O3538">
        <v>35</v>
      </c>
      <c r="P3538">
        <v>35</v>
      </c>
      <c r="Q3538">
        <v>35</v>
      </c>
      <c r="R3538">
        <v>35</v>
      </c>
      <c r="S3538">
        <v>35</v>
      </c>
      <c r="T3538">
        <v>35</v>
      </c>
      <c r="U3538">
        <v>35</v>
      </c>
      <c r="V3538">
        <v>35</v>
      </c>
      <c r="W3538">
        <v>35</v>
      </c>
      <c r="X3538">
        <v>35</v>
      </c>
      <c r="Y3538">
        <v>35</v>
      </c>
      <c r="Z3538">
        <v>35</v>
      </c>
      <c r="AA3538">
        <v>35</v>
      </c>
      <c r="AC3538" s="180" t="str">
        <f t="shared" si="180"/>
        <v>852046-061200-OS</v>
      </c>
      <c r="AD3538" s="181">
        <f>IF(B3538="NET","",IF(B3538="","",IFERROR(VLOOKUP(AC3538,EAN!$A:$B,2,FALSE),"MANGLER - MÅ OPPDATERE EAN-FANEN")))</f>
        <v>7048652661982</v>
      </c>
      <c r="AE3538" s="180">
        <f t="shared" si="181"/>
        <v>35</v>
      </c>
      <c r="AF3538" s="180">
        <f t="shared" si="182"/>
        <v>35</v>
      </c>
    </row>
    <row r="3539" spans="1:32" x14ac:dyDescent="0.2">
      <c r="A3539">
        <v>852046</v>
      </c>
      <c r="B3539" t="s">
        <v>388</v>
      </c>
      <c r="C3539" t="s">
        <v>4226</v>
      </c>
      <c r="D3539" t="s">
        <v>455</v>
      </c>
      <c r="E3539" t="s">
        <v>456</v>
      </c>
      <c r="F3539" t="s">
        <v>84</v>
      </c>
      <c r="G3539" t="s">
        <v>401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C3539" s="180" t="str">
        <f t="shared" si="180"/>
        <v>852046-063000-OS</v>
      </c>
      <c r="AD3539" s="181">
        <f>IF(B3539="NET","",IF(B3539="","",IFERROR(VLOOKUP(AC3539,EAN!$A:$B,2,FALSE),"MANGLER - MÅ OPPDATERE EAN-FANEN")))</f>
        <v>7048652615312</v>
      </c>
      <c r="AE3539" s="180">
        <f t="shared" si="181"/>
        <v>0</v>
      </c>
      <c r="AF3539" s="180">
        <f t="shared" si="182"/>
        <v>0</v>
      </c>
    </row>
    <row r="3540" spans="1:32" x14ac:dyDescent="0.2">
      <c r="A3540">
        <v>852046</v>
      </c>
      <c r="B3540" t="s">
        <v>388</v>
      </c>
      <c r="C3540" t="s">
        <v>4226</v>
      </c>
      <c r="D3540" t="s">
        <v>4405</v>
      </c>
      <c r="E3540" t="s">
        <v>4406</v>
      </c>
      <c r="F3540" t="s">
        <v>84</v>
      </c>
      <c r="G3540" t="s">
        <v>128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C3540" s="180" t="str">
        <f t="shared" si="180"/>
        <v>852046-070600-OS</v>
      </c>
      <c r="AD3540" s="181" t="str">
        <f>IF(B3540="NET","",IF(B3540="","",IFERROR(VLOOKUP(AC3540,EAN!$A:$B,2,FALSE),"MANGLER - MÅ OPPDATERE EAN-FANEN")))</f>
        <v>MANGLER - MÅ OPPDATERE EAN-FANEN</v>
      </c>
      <c r="AE3540" s="180">
        <f t="shared" si="181"/>
        <v>0</v>
      </c>
      <c r="AF3540" s="180">
        <f t="shared" si="182"/>
        <v>0</v>
      </c>
    </row>
    <row r="3541" spans="1:32" x14ac:dyDescent="0.2">
      <c r="A3541">
        <v>852046</v>
      </c>
      <c r="B3541" t="s">
        <v>388</v>
      </c>
      <c r="C3541" t="s">
        <v>4226</v>
      </c>
      <c r="D3541" t="s">
        <v>2792</v>
      </c>
      <c r="E3541" t="s">
        <v>2793</v>
      </c>
      <c r="F3541" t="s">
        <v>84</v>
      </c>
      <c r="G3541" t="s">
        <v>401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C3541" s="180" t="str">
        <f t="shared" si="180"/>
        <v>852046-076300-OS</v>
      </c>
      <c r="AD3541" s="181">
        <f>IF(B3541="NET","",IF(B3541="","",IFERROR(VLOOKUP(AC3541,EAN!$A:$B,2,FALSE),"MANGLER - MÅ OPPDATERE EAN-FANEN")))</f>
        <v>7048652710246</v>
      </c>
      <c r="AE3541" s="180">
        <f t="shared" si="181"/>
        <v>0</v>
      </c>
      <c r="AF3541" s="180">
        <f t="shared" si="182"/>
        <v>0</v>
      </c>
    </row>
    <row r="3542" spans="1:32" x14ac:dyDescent="0.2">
      <c r="A3542">
        <v>852046</v>
      </c>
      <c r="B3542" t="s">
        <v>388</v>
      </c>
      <c r="C3542" t="s">
        <v>4226</v>
      </c>
      <c r="D3542" t="s">
        <v>4411</v>
      </c>
      <c r="E3542" t="s">
        <v>4412</v>
      </c>
      <c r="F3542" t="s">
        <v>84</v>
      </c>
      <c r="G3542" t="s">
        <v>128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C3542" s="180" t="str">
        <f t="shared" si="180"/>
        <v>852046-150500-OS</v>
      </c>
      <c r="AD3542" s="181" t="str">
        <f>IF(B3542="NET","",IF(B3542="","",IFERROR(VLOOKUP(AC3542,EAN!$A:$B,2,FALSE),"MANGLER - MÅ OPPDATERE EAN-FANEN")))</f>
        <v>MANGLER - MÅ OPPDATERE EAN-FANEN</v>
      </c>
      <c r="AE3542" s="180">
        <f t="shared" si="181"/>
        <v>0</v>
      </c>
      <c r="AF3542" s="180">
        <f t="shared" si="182"/>
        <v>0</v>
      </c>
    </row>
    <row r="3543" spans="1:32" x14ac:dyDescent="0.2">
      <c r="A3543">
        <v>852046</v>
      </c>
      <c r="B3543" t="s">
        <v>388</v>
      </c>
      <c r="C3543" t="s">
        <v>4226</v>
      </c>
      <c r="D3543" t="s">
        <v>986</v>
      </c>
      <c r="E3543" t="s">
        <v>2794</v>
      </c>
      <c r="F3543" t="s">
        <v>84</v>
      </c>
      <c r="G3543" t="s">
        <v>128</v>
      </c>
      <c r="H3543">
        <v>81</v>
      </c>
      <c r="I3543">
        <v>81</v>
      </c>
      <c r="J3543">
        <v>81</v>
      </c>
      <c r="K3543">
        <v>81</v>
      </c>
      <c r="L3543">
        <v>81</v>
      </c>
      <c r="M3543">
        <v>81</v>
      </c>
      <c r="N3543">
        <v>81</v>
      </c>
      <c r="O3543">
        <v>81</v>
      </c>
      <c r="P3543">
        <v>81</v>
      </c>
      <c r="Q3543">
        <v>81</v>
      </c>
      <c r="R3543">
        <v>81</v>
      </c>
      <c r="S3543">
        <v>81</v>
      </c>
      <c r="T3543">
        <v>81</v>
      </c>
      <c r="U3543">
        <v>81</v>
      </c>
      <c r="V3543">
        <v>81</v>
      </c>
      <c r="W3543">
        <v>81</v>
      </c>
      <c r="X3543">
        <v>81</v>
      </c>
      <c r="Y3543">
        <v>81</v>
      </c>
      <c r="Z3543">
        <v>81</v>
      </c>
      <c r="AA3543">
        <v>81</v>
      </c>
      <c r="AC3543" s="180" t="str">
        <f t="shared" si="180"/>
        <v>852046-152000-OS</v>
      </c>
      <c r="AD3543" s="181">
        <f>IF(B3543="NET","",IF(B3543="","",IFERROR(VLOOKUP(AC3543,EAN!$A:$B,2,FALSE),"MANGLER - MÅ OPPDATERE EAN-FANEN")))</f>
        <v>7048652661999</v>
      </c>
      <c r="AE3543" s="180">
        <f t="shared" si="181"/>
        <v>81</v>
      </c>
      <c r="AF3543" s="180">
        <f t="shared" si="182"/>
        <v>81</v>
      </c>
    </row>
    <row r="3544" spans="1:32" x14ac:dyDescent="0.2">
      <c r="A3544">
        <v>852046</v>
      </c>
      <c r="B3544" t="s">
        <v>388</v>
      </c>
      <c r="C3544" t="s">
        <v>4226</v>
      </c>
      <c r="D3544" t="s">
        <v>442</v>
      </c>
      <c r="E3544" t="s">
        <v>443</v>
      </c>
      <c r="F3544" t="s">
        <v>84</v>
      </c>
      <c r="G3544" t="s">
        <v>401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C3544" s="180" t="str">
        <f t="shared" si="180"/>
        <v>852046-152100-OS</v>
      </c>
      <c r="AD3544" s="181">
        <f>IF(B3544="NET","",IF(B3544="","",IFERROR(VLOOKUP(AC3544,EAN!$A:$B,2,FALSE),"MANGLER - MÅ OPPDATERE EAN-FANEN")))</f>
        <v>7048652615329</v>
      </c>
      <c r="AE3544" s="180">
        <f t="shared" si="181"/>
        <v>0</v>
      </c>
      <c r="AF3544" s="180">
        <f t="shared" si="182"/>
        <v>0</v>
      </c>
    </row>
    <row r="3545" spans="1:32" x14ac:dyDescent="0.2">
      <c r="A3545">
        <v>852046</v>
      </c>
      <c r="B3545" t="s">
        <v>388</v>
      </c>
      <c r="C3545" t="s">
        <v>4226</v>
      </c>
      <c r="D3545" t="s">
        <v>2774</v>
      </c>
      <c r="E3545" t="s">
        <v>2775</v>
      </c>
      <c r="F3545" t="s">
        <v>84</v>
      </c>
      <c r="G3545" t="s">
        <v>128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C3545" s="180" t="str">
        <f t="shared" si="180"/>
        <v>852046-160400-OS</v>
      </c>
      <c r="AD3545" s="181">
        <f>IF(B3545="NET","",IF(B3545="","",IFERROR(VLOOKUP(AC3545,EAN!$A:$B,2,FALSE),"MANGLER - MÅ OPPDATERE EAN-FANEN")))</f>
        <v>7048652710253</v>
      </c>
      <c r="AE3545" s="180">
        <f t="shared" si="181"/>
        <v>0</v>
      </c>
      <c r="AF3545" s="180">
        <f t="shared" si="182"/>
        <v>0</v>
      </c>
    </row>
    <row r="3546" spans="1:32" x14ac:dyDescent="0.2">
      <c r="A3546">
        <v>852046</v>
      </c>
      <c r="B3546" t="s">
        <v>388</v>
      </c>
      <c r="C3546" t="s">
        <v>4226</v>
      </c>
      <c r="D3546" t="s">
        <v>457</v>
      </c>
      <c r="E3546" t="s">
        <v>458</v>
      </c>
      <c r="F3546" t="s">
        <v>84</v>
      </c>
      <c r="G3546" t="s">
        <v>401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C3546" s="180" t="str">
        <f t="shared" si="180"/>
        <v>852046-161000-OS</v>
      </c>
      <c r="AD3546" s="181">
        <f>IF(B3546="NET","",IF(B3546="","",IFERROR(VLOOKUP(AC3546,EAN!$A:$B,2,FALSE),"MANGLER - MÅ OPPDATERE EAN-FANEN")))</f>
        <v>7048652615336</v>
      </c>
      <c r="AE3546" s="180">
        <f t="shared" si="181"/>
        <v>0</v>
      </c>
      <c r="AF3546" s="180">
        <f t="shared" si="182"/>
        <v>0</v>
      </c>
    </row>
    <row r="3547" spans="1:32" x14ac:dyDescent="0.2">
      <c r="A3547">
        <v>852046</v>
      </c>
      <c r="B3547" t="s">
        <v>388</v>
      </c>
      <c r="C3547" t="s">
        <v>4226</v>
      </c>
      <c r="D3547" t="s">
        <v>2776</v>
      </c>
      <c r="E3547" t="s">
        <v>2777</v>
      </c>
      <c r="F3547" t="s">
        <v>84</v>
      </c>
      <c r="G3547" t="s">
        <v>128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C3547" s="180" t="str">
        <f t="shared" si="180"/>
        <v>852046-167400-OS</v>
      </c>
      <c r="AD3547" s="181" t="str">
        <f>IF(B3547="NET","",IF(B3547="","",IFERROR(VLOOKUP(AC3547,EAN!$A:$B,2,FALSE),"MANGLER - MÅ OPPDATERE EAN-FANEN")))</f>
        <v>MANGLER - MÅ OPPDATERE EAN-FANEN</v>
      </c>
      <c r="AE3547" s="180">
        <f t="shared" si="181"/>
        <v>0</v>
      </c>
      <c r="AF3547" s="180">
        <f t="shared" si="182"/>
        <v>0</v>
      </c>
    </row>
    <row r="3548" spans="1:32" x14ac:dyDescent="0.2">
      <c r="A3548">
        <v>852046</v>
      </c>
      <c r="B3548" t="s">
        <v>388</v>
      </c>
      <c r="C3548" t="s">
        <v>4226</v>
      </c>
      <c r="D3548" t="s">
        <v>4413</v>
      </c>
      <c r="E3548" t="s">
        <v>4523</v>
      </c>
      <c r="F3548" t="s">
        <v>84</v>
      </c>
      <c r="G3548" t="s">
        <v>128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C3548" s="180" t="str">
        <f t="shared" si="180"/>
        <v>852046-198200-OS</v>
      </c>
      <c r="AD3548" s="181" t="str">
        <f>IF(B3548="NET","",IF(B3548="","",IFERROR(VLOOKUP(AC3548,EAN!$A:$B,2,FALSE),"MANGLER - MÅ OPPDATERE EAN-FANEN")))</f>
        <v>MANGLER - MÅ OPPDATERE EAN-FANEN</v>
      </c>
      <c r="AE3548" s="180">
        <f t="shared" si="181"/>
        <v>0</v>
      </c>
      <c r="AF3548" s="180">
        <f t="shared" si="182"/>
        <v>0</v>
      </c>
    </row>
    <row r="3549" spans="1:32" x14ac:dyDescent="0.2">
      <c r="A3549">
        <v>852046</v>
      </c>
      <c r="B3549" t="s">
        <v>388</v>
      </c>
      <c r="C3549" t="s">
        <v>4226</v>
      </c>
      <c r="D3549" t="s">
        <v>448</v>
      </c>
      <c r="E3549" t="s">
        <v>449</v>
      </c>
      <c r="F3549" t="s">
        <v>84</v>
      </c>
      <c r="G3549" t="s">
        <v>128</v>
      </c>
      <c r="H3549">
        <v>24</v>
      </c>
      <c r="I3549">
        <v>24</v>
      </c>
      <c r="J3549">
        <v>24</v>
      </c>
      <c r="K3549">
        <v>24</v>
      </c>
      <c r="L3549">
        <v>24</v>
      </c>
      <c r="M3549">
        <v>24</v>
      </c>
      <c r="N3549">
        <v>24</v>
      </c>
      <c r="O3549">
        <v>24</v>
      </c>
      <c r="P3549">
        <v>24</v>
      </c>
      <c r="Q3549">
        <v>24</v>
      </c>
      <c r="R3549">
        <v>24</v>
      </c>
      <c r="S3549">
        <v>24</v>
      </c>
      <c r="T3549">
        <v>24</v>
      </c>
      <c r="U3549">
        <v>24</v>
      </c>
      <c r="V3549">
        <v>24</v>
      </c>
      <c r="W3549">
        <v>24</v>
      </c>
      <c r="X3549">
        <v>24</v>
      </c>
      <c r="Y3549">
        <v>24</v>
      </c>
      <c r="Z3549">
        <v>24</v>
      </c>
      <c r="AA3549">
        <v>24</v>
      </c>
      <c r="AC3549" s="180" t="str">
        <f t="shared" si="180"/>
        <v>852046-200100-OS</v>
      </c>
      <c r="AD3549" s="181">
        <f>IF(B3549="NET","",IF(B3549="","",IFERROR(VLOOKUP(AC3549,EAN!$A:$B,2,FALSE),"MANGLER - MÅ OPPDATERE EAN-FANEN")))</f>
        <v>7048652615343</v>
      </c>
      <c r="AE3549" s="180">
        <f t="shared" si="181"/>
        <v>24</v>
      </c>
      <c r="AF3549" s="180">
        <f t="shared" si="182"/>
        <v>24</v>
      </c>
    </row>
    <row r="3550" spans="1:32" x14ac:dyDescent="0.2">
      <c r="A3550">
        <v>852046</v>
      </c>
      <c r="B3550" t="s">
        <v>388</v>
      </c>
      <c r="C3550" t="s">
        <v>4226</v>
      </c>
      <c r="D3550" t="s">
        <v>4414</v>
      </c>
      <c r="E3550" t="s">
        <v>4415</v>
      </c>
      <c r="F3550" t="s">
        <v>84</v>
      </c>
      <c r="G3550" t="s">
        <v>128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C3550" s="180" t="str">
        <f t="shared" si="180"/>
        <v>852046-202429-OS</v>
      </c>
      <c r="AD3550" s="181" t="str">
        <f>IF(B3550="NET","",IF(B3550="","",IFERROR(VLOOKUP(AC3550,EAN!$A:$B,2,FALSE),"MANGLER - MÅ OPPDATERE EAN-FANEN")))</f>
        <v>MANGLER - MÅ OPPDATERE EAN-FANEN</v>
      </c>
      <c r="AE3550" s="180">
        <f t="shared" si="181"/>
        <v>0</v>
      </c>
      <c r="AF3550" s="180">
        <f t="shared" si="182"/>
        <v>0</v>
      </c>
    </row>
    <row r="3551" spans="1:32" x14ac:dyDescent="0.2">
      <c r="A3551" s="155">
        <v>852047</v>
      </c>
      <c r="B3551" t="s">
        <v>292</v>
      </c>
      <c r="H3551" s="155">
        <v>202137</v>
      </c>
      <c r="I3551" s="155">
        <v>202137</v>
      </c>
      <c r="J3551" s="155">
        <v>202137</v>
      </c>
      <c r="K3551" s="155">
        <v>202137</v>
      </c>
      <c r="L3551" s="155">
        <v>202137</v>
      </c>
      <c r="M3551" s="155">
        <v>202137</v>
      </c>
      <c r="N3551" s="155">
        <v>202137</v>
      </c>
      <c r="O3551" s="155">
        <v>202137</v>
      </c>
      <c r="P3551" s="155">
        <v>202137</v>
      </c>
      <c r="Q3551" s="155">
        <v>202137</v>
      </c>
      <c r="R3551" s="155">
        <v>202137</v>
      </c>
      <c r="S3551" s="155">
        <v>202137</v>
      </c>
      <c r="T3551" s="155">
        <v>202137</v>
      </c>
      <c r="U3551" s="155">
        <v>202137</v>
      </c>
      <c r="V3551" s="155">
        <v>202137</v>
      </c>
      <c r="W3551" s="155">
        <v>202137</v>
      </c>
      <c r="X3551" s="155">
        <v>202137</v>
      </c>
      <c r="Y3551" s="155">
        <v>202137</v>
      </c>
      <c r="Z3551" s="155">
        <v>202137</v>
      </c>
      <c r="AA3551" s="155">
        <v>202137</v>
      </c>
      <c r="AC3551" s="180" t="str">
        <f t="shared" si="180"/>
        <v>852047-</v>
      </c>
      <c r="AD3551" s="181" t="str">
        <f>IF(B3551="NET","",IF(B3551="","",IFERROR(VLOOKUP(AC3551,EAN!$A:$B,2,FALSE),"MANGLER - MÅ OPPDATERE EAN-FANEN")))</f>
        <v/>
      </c>
      <c r="AE3551" s="180">
        <f t="shared" si="181"/>
        <v>202137</v>
      </c>
      <c r="AF3551" s="180">
        <f t="shared" si="182"/>
        <v>202137</v>
      </c>
    </row>
    <row r="3552" spans="1:32" x14ac:dyDescent="0.2">
      <c r="A3552">
        <v>852047</v>
      </c>
      <c r="B3552" t="s">
        <v>389</v>
      </c>
      <c r="C3552" t="s">
        <v>4226</v>
      </c>
      <c r="D3552" t="s">
        <v>2087</v>
      </c>
      <c r="E3552" t="s">
        <v>2088</v>
      </c>
      <c r="F3552" t="s">
        <v>84</v>
      </c>
      <c r="G3552" t="s">
        <v>401</v>
      </c>
      <c r="H3552">
        <v>2</v>
      </c>
      <c r="I3552">
        <v>2</v>
      </c>
      <c r="J3552">
        <v>2</v>
      </c>
      <c r="K3552">
        <v>2</v>
      </c>
      <c r="L3552">
        <v>2</v>
      </c>
      <c r="M3552">
        <v>2</v>
      </c>
      <c r="N3552">
        <v>2</v>
      </c>
      <c r="O3552">
        <v>2</v>
      </c>
      <c r="P3552">
        <v>2</v>
      </c>
      <c r="Q3552">
        <v>2</v>
      </c>
      <c r="R3552">
        <v>2</v>
      </c>
      <c r="S3552">
        <v>2</v>
      </c>
      <c r="T3552">
        <v>2</v>
      </c>
      <c r="U3552">
        <v>2</v>
      </c>
      <c r="V3552">
        <v>2</v>
      </c>
      <c r="W3552">
        <v>2</v>
      </c>
      <c r="X3552">
        <v>2</v>
      </c>
      <c r="Y3552">
        <v>2</v>
      </c>
      <c r="Z3552">
        <v>2</v>
      </c>
      <c r="AA3552">
        <v>2</v>
      </c>
      <c r="AC3552" s="180" t="str">
        <f t="shared" si="180"/>
        <v>852047-220100-OS</v>
      </c>
      <c r="AD3552" s="181">
        <f>IF(B3552="NET","",IF(B3552="","",IFERROR(VLOOKUP(AC3552,EAN!$A:$B,2,FALSE),"MANGLER - MÅ OPPDATERE EAN-FANEN")))</f>
        <v>7048652666178</v>
      </c>
      <c r="AE3552" s="180">
        <f t="shared" si="181"/>
        <v>2</v>
      </c>
      <c r="AF3552" s="180">
        <f t="shared" si="182"/>
        <v>2</v>
      </c>
    </row>
    <row r="3553" spans="1:32" x14ac:dyDescent="0.2">
      <c r="A3553">
        <v>852047</v>
      </c>
      <c r="B3553" t="s">
        <v>389</v>
      </c>
      <c r="C3553" t="s">
        <v>4226</v>
      </c>
      <c r="D3553" t="s">
        <v>2795</v>
      </c>
      <c r="E3553" t="s">
        <v>2796</v>
      </c>
      <c r="F3553" t="s">
        <v>84</v>
      </c>
      <c r="G3553" t="s">
        <v>128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C3553" s="180" t="str">
        <f t="shared" si="180"/>
        <v>852047-220400-OS</v>
      </c>
      <c r="AD3553" s="181">
        <f>IF(B3553="NET","",IF(B3553="","",IFERROR(VLOOKUP(AC3553,EAN!$A:$B,2,FALSE),"MANGLER - MÅ OPPDATERE EAN-FANEN")))</f>
        <v>7048652710260</v>
      </c>
      <c r="AE3553" s="180">
        <f t="shared" si="181"/>
        <v>0</v>
      </c>
      <c r="AF3553" s="180">
        <f t="shared" si="182"/>
        <v>0</v>
      </c>
    </row>
    <row r="3554" spans="1:32" x14ac:dyDescent="0.2">
      <c r="A3554">
        <v>852047</v>
      </c>
      <c r="B3554" t="s">
        <v>389</v>
      </c>
      <c r="C3554" t="s">
        <v>4226</v>
      </c>
      <c r="D3554" t="s">
        <v>2797</v>
      </c>
      <c r="E3554" t="s">
        <v>2798</v>
      </c>
      <c r="F3554" t="s">
        <v>84</v>
      </c>
      <c r="G3554" t="s">
        <v>128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C3554" s="180" t="str">
        <f t="shared" si="180"/>
        <v>852047-221200-OS</v>
      </c>
      <c r="AD3554" s="181">
        <f>IF(B3554="NET","",IF(B3554="","",IFERROR(VLOOKUP(AC3554,EAN!$A:$B,2,FALSE),"MANGLER - MÅ OPPDATERE EAN-FANEN")))</f>
        <v>7048652710277</v>
      </c>
      <c r="AE3554" s="180">
        <f t="shared" si="181"/>
        <v>0</v>
      </c>
      <c r="AF3554" s="180">
        <f t="shared" si="182"/>
        <v>0</v>
      </c>
    </row>
    <row r="3555" spans="1:32" x14ac:dyDescent="0.2">
      <c r="A3555">
        <v>852047</v>
      </c>
      <c r="B3555" t="s">
        <v>389</v>
      </c>
      <c r="C3555" t="s">
        <v>4226</v>
      </c>
      <c r="D3555" t="s">
        <v>459</v>
      </c>
      <c r="E3555" t="s">
        <v>460</v>
      </c>
      <c r="F3555" t="s">
        <v>84</v>
      </c>
      <c r="G3555" t="s">
        <v>401</v>
      </c>
      <c r="H3555">
        <v>5</v>
      </c>
      <c r="I3555">
        <v>5</v>
      </c>
      <c r="J3555">
        <v>5</v>
      </c>
      <c r="K3555">
        <v>5</v>
      </c>
      <c r="L3555">
        <v>5</v>
      </c>
      <c r="M3555">
        <v>5</v>
      </c>
      <c r="N3555">
        <v>5</v>
      </c>
      <c r="O3555">
        <v>5</v>
      </c>
      <c r="P3555">
        <v>5</v>
      </c>
      <c r="Q3555">
        <v>5</v>
      </c>
      <c r="R3555">
        <v>5</v>
      </c>
      <c r="S3555">
        <v>5</v>
      </c>
      <c r="T3555">
        <v>5</v>
      </c>
      <c r="U3555">
        <v>5</v>
      </c>
      <c r="V3555">
        <v>5</v>
      </c>
      <c r="W3555">
        <v>5</v>
      </c>
      <c r="X3555">
        <v>5</v>
      </c>
      <c r="Y3555">
        <v>5</v>
      </c>
      <c r="Z3555">
        <v>5</v>
      </c>
      <c r="AA3555">
        <v>5</v>
      </c>
      <c r="AC3555" s="180" t="str">
        <f t="shared" si="180"/>
        <v>852047-226100-OS</v>
      </c>
      <c r="AD3555" s="181">
        <f>IF(B3555="NET","",IF(B3555="","",IFERROR(VLOOKUP(AC3555,EAN!$A:$B,2,FALSE),"MANGLER - MÅ OPPDATERE EAN-FANEN")))</f>
        <v>7048652615305</v>
      </c>
      <c r="AE3555" s="180">
        <f t="shared" si="181"/>
        <v>5</v>
      </c>
      <c r="AF3555" s="180">
        <f t="shared" si="182"/>
        <v>5</v>
      </c>
    </row>
    <row r="3556" spans="1:32" x14ac:dyDescent="0.2">
      <c r="A3556" s="155">
        <v>852048</v>
      </c>
      <c r="B3556" t="s">
        <v>292</v>
      </c>
      <c r="H3556" s="155">
        <v>202137</v>
      </c>
      <c r="I3556" s="155">
        <v>202137</v>
      </c>
      <c r="J3556" s="155">
        <v>202137</v>
      </c>
      <c r="K3556" s="155">
        <v>202137</v>
      </c>
      <c r="L3556" s="155">
        <v>202137</v>
      </c>
      <c r="M3556" s="155">
        <v>202137</v>
      </c>
      <c r="N3556" s="155">
        <v>202137</v>
      </c>
      <c r="O3556" s="155">
        <v>202137</v>
      </c>
      <c r="P3556" s="155">
        <v>202137</v>
      </c>
      <c r="Q3556" s="155">
        <v>202137</v>
      </c>
      <c r="R3556" s="155">
        <v>202137</v>
      </c>
      <c r="S3556" s="155">
        <v>202137</v>
      </c>
      <c r="T3556" s="155">
        <v>202137</v>
      </c>
      <c r="U3556" s="155">
        <v>202137</v>
      </c>
      <c r="V3556" s="155">
        <v>202137</v>
      </c>
      <c r="W3556" s="155">
        <v>202137</v>
      </c>
      <c r="X3556" s="155">
        <v>202137</v>
      </c>
      <c r="Y3556" s="155">
        <v>202137</v>
      </c>
      <c r="Z3556" s="155">
        <v>202137</v>
      </c>
      <c r="AA3556" s="155">
        <v>202137</v>
      </c>
      <c r="AC3556" s="180" t="str">
        <f t="shared" si="180"/>
        <v>852048-</v>
      </c>
      <c r="AD3556" s="181" t="str">
        <f>IF(B3556="NET","",IF(B3556="","",IFERROR(VLOOKUP(AC3556,EAN!$A:$B,2,FALSE),"MANGLER - MÅ OPPDATERE EAN-FANEN")))</f>
        <v/>
      </c>
      <c r="AE3556" s="180">
        <f t="shared" si="181"/>
        <v>202137</v>
      </c>
      <c r="AF3556" s="180">
        <f t="shared" si="182"/>
        <v>202137</v>
      </c>
    </row>
    <row r="3557" spans="1:32" x14ac:dyDescent="0.2">
      <c r="A3557">
        <v>852048</v>
      </c>
      <c r="B3557" t="s">
        <v>263</v>
      </c>
      <c r="C3557" t="s">
        <v>4226</v>
      </c>
      <c r="D3557" t="s">
        <v>439</v>
      </c>
      <c r="E3557" t="s">
        <v>125</v>
      </c>
      <c r="F3557" t="s">
        <v>84</v>
      </c>
      <c r="G3557" t="s">
        <v>128</v>
      </c>
      <c r="H3557">
        <v>68</v>
      </c>
      <c r="I3557">
        <v>68</v>
      </c>
      <c r="J3557">
        <v>68</v>
      </c>
      <c r="K3557">
        <v>68</v>
      </c>
      <c r="L3557">
        <v>68</v>
      </c>
      <c r="M3557">
        <v>68</v>
      </c>
      <c r="N3557">
        <v>68</v>
      </c>
      <c r="O3557">
        <v>68</v>
      </c>
      <c r="P3557">
        <v>68</v>
      </c>
      <c r="Q3557">
        <v>68</v>
      </c>
      <c r="R3557">
        <v>68</v>
      </c>
      <c r="S3557">
        <v>68</v>
      </c>
      <c r="T3557">
        <v>68</v>
      </c>
      <c r="U3557">
        <v>68</v>
      </c>
      <c r="V3557">
        <v>68</v>
      </c>
      <c r="W3557">
        <v>68</v>
      </c>
      <c r="X3557">
        <v>68</v>
      </c>
      <c r="Y3557">
        <v>68</v>
      </c>
      <c r="Z3557">
        <v>68</v>
      </c>
      <c r="AA3557">
        <v>68</v>
      </c>
      <c r="AC3557" s="180" t="str">
        <f t="shared" si="180"/>
        <v>852048-100000-OS</v>
      </c>
      <c r="AD3557" s="181">
        <f>IF(B3557="NET","",IF(B3557="","",IFERROR(VLOOKUP(AC3557,EAN!$A:$B,2,FALSE),"MANGLER - MÅ OPPDATERE EAN-FANEN")))</f>
        <v>7048652615299</v>
      </c>
      <c r="AE3557" s="180">
        <f t="shared" si="181"/>
        <v>68</v>
      </c>
      <c r="AF3557" s="180">
        <f t="shared" si="182"/>
        <v>68</v>
      </c>
    </row>
    <row r="3558" spans="1:32" x14ac:dyDescent="0.2">
      <c r="A3558" s="155">
        <v>852049</v>
      </c>
      <c r="B3558" t="s">
        <v>292</v>
      </c>
      <c r="H3558" s="155">
        <v>202137</v>
      </c>
      <c r="I3558" s="155">
        <v>202137</v>
      </c>
      <c r="J3558" s="155">
        <v>202137</v>
      </c>
      <c r="K3558" s="155">
        <v>202137</v>
      </c>
      <c r="L3558" s="155">
        <v>202137</v>
      </c>
      <c r="M3558" s="155">
        <v>202137</v>
      </c>
      <c r="N3558" s="155">
        <v>202137</v>
      </c>
      <c r="O3558" s="155">
        <v>202137</v>
      </c>
      <c r="P3558" s="155">
        <v>202137</v>
      </c>
      <c r="Q3558" s="155">
        <v>202137</v>
      </c>
      <c r="R3558" s="155">
        <v>202137</v>
      </c>
      <c r="S3558" s="155">
        <v>202137</v>
      </c>
      <c r="T3558" s="155">
        <v>202137</v>
      </c>
      <c r="U3558" s="155">
        <v>202137</v>
      </c>
      <c r="V3558" s="155">
        <v>202137</v>
      </c>
      <c r="W3558" s="155">
        <v>202137</v>
      </c>
      <c r="X3558" s="155">
        <v>202137</v>
      </c>
      <c r="Y3558" s="155">
        <v>202137</v>
      </c>
      <c r="Z3558" s="155">
        <v>202137</v>
      </c>
      <c r="AA3558" s="155">
        <v>202137</v>
      </c>
      <c r="AC3558" s="180" t="str">
        <f t="shared" si="180"/>
        <v>852049-</v>
      </c>
      <c r="AD3558" s="181" t="str">
        <f>IF(B3558="NET","",IF(B3558="","",IFERROR(VLOOKUP(AC3558,EAN!$A:$B,2,FALSE),"MANGLER - MÅ OPPDATERE EAN-FANEN")))</f>
        <v/>
      </c>
      <c r="AE3558" s="180">
        <f t="shared" si="181"/>
        <v>202137</v>
      </c>
      <c r="AF3558" s="180">
        <f t="shared" si="182"/>
        <v>202137</v>
      </c>
    </row>
    <row r="3559" spans="1:32" x14ac:dyDescent="0.2">
      <c r="A3559">
        <v>852049</v>
      </c>
      <c r="B3559" t="s">
        <v>390</v>
      </c>
      <c r="C3559" t="s">
        <v>4226</v>
      </c>
      <c r="D3559" t="s">
        <v>430</v>
      </c>
      <c r="E3559" t="s">
        <v>124</v>
      </c>
      <c r="F3559" t="s">
        <v>84</v>
      </c>
      <c r="G3559" t="s">
        <v>128</v>
      </c>
      <c r="H3559">
        <v>36</v>
      </c>
      <c r="I3559">
        <v>36</v>
      </c>
      <c r="J3559">
        <v>36</v>
      </c>
      <c r="K3559">
        <v>36</v>
      </c>
      <c r="L3559">
        <v>36</v>
      </c>
      <c r="M3559">
        <v>36</v>
      </c>
      <c r="N3559">
        <v>36</v>
      </c>
      <c r="O3559">
        <v>36</v>
      </c>
      <c r="P3559">
        <v>36</v>
      </c>
      <c r="Q3559">
        <v>36</v>
      </c>
      <c r="R3559">
        <v>36</v>
      </c>
      <c r="S3559">
        <v>36</v>
      </c>
      <c r="T3559">
        <v>36</v>
      </c>
      <c r="U3559">
        <v>36</v>
      </c>
      <c r="V3559">
        <v>36</v>
      </c>
      <c r="W3559">
        <v>36</v>
      </c>
      <c r="X3559">
        <v>36</v>
      </c>
      <c r="Y3559">
        <v>36</v>
      </c>
      <c r="Z3559">
        <v>36</v>
      </c>
      <c r="AA3559">
        <v>36</v>
      </c>
      <c r="AC3559" s="180" t="str">
        <f t="shared" si="180"/>
        <v>852049-060000-OS</v>
      </c>
      <c r="AD3559" s="181">
        <f>IF(B3559="NET","",IF(B3559="","",IFERROR(VLOOKUP(AC3559,EAN!$A:$B,2,FALSE),"MANGLER - MÅ OPPDATERE EAN-FANEN")))</f>
        <v>7048652615251</v>
      </c>
      <c r="AE3559" s="180">
        <f t="shared" si="181"/>
        <v>36</v>
      </c>
      <c r="AF3559" s="180">
        <f t="shared" si="182"/>
        <v>36</v>
      </c>
    </row>
    <row r="3560" spans="1:32" x14ac:dyDescent="0.2">
      <c r="A3560">
        <v>852049</v>
      </c>
      <c r="B3560" t="s">
        <v>390</v>
      </c>
      <c r="C3560" t="s">
        <v>4226</v>
      </c>
      <c r="D3560" t="s">
        <v>2762</v>
      </c>
      <c r="E3560" t="s">
        <v>2763</v>
      </c>
      <c r="F3560" t="s">
        <v>84</v>
      </c>
      <c r="G3560" t="s">
        <v>128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C3560" s="180" t="str">
        <f t="shared" si="180"/>
        <v>852049-070000-OS</v>
      </c>
      <c r="AD3560" s="181">
        <f>IF(B3560="NET","",IF(B3560="","",IFERROR(VLOOKUP(AC3560,EAN!$A:$B,2,FALSE),"MANGLER - MÅ OPPDATERE EAN-FANEN")))</f>
        <v>7048652710154</v>
      </c>
      <c r="AE3560" s="180">
        <f t="shared" si="181"/>
        <v>0</v>
      </c>
      <c r="AF3560" s="180">
        <f t="shared" si="182"/>
        <v>0</v>
      </c>
    </row>
    <row r="3561" spans="1:32" x14ac:dyDescent="0.2">
      <c r="A3561">
        <v>852049</v>
      </c>
      <c r="B3561" t="s">
        <v>390</v>
      </c>
      <c r="C3561" t="s">
        <v>4226</v>
      </c>
      <c r="D3561" t="s">
        <v>439</v>
      </c>
      <c r="E3561" t="s">
        <v>125</v>
      </c>
      <c r="F3561" t="s">
        <v>84</v>
      </c>
      <c r="G3561" t="s">
        <v>401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C3561" s="180" t="str">
        <f t="shared" si="180"/>
        <v>852049-100000-OS</v>
      </c>
      <c r="AD3561" s="181">
        <f>IF(B3561="NET","",IF(B3561="","",IFERROR(VLOOKUP(AC3561,EAN!$A:$B,2,FALSE),"MANGLER - MÅ OPPDATERE EAN-FANEN")))</f>
        <v>7048652710161</v>
      </c>
      <c r="AE3561" s="180">
        <f t="shared" si="181"/>
        <v>0</v>
      </c>
      <c r="AF3561" s="180">
        <f t="shared" si="182"/>
        <v>0</v>
      </c>
    </row>
    <row r="3562" spans="1:32" x14ac:dyDescent="0.2">
      <c r="A3562">
        <v>852049</v>
      </c>
      <c r="B3562" t="s">
        <v>390</v>
      </c>
      <c r="C3562" t="s">
        <v>4226</v>
      </c>
      <c r="D3562" t="s">
        <v>431</v>
      </c>
      <c r="E3562" t="s">
        <v>432</v>
      </c>
      <c r="F3562" t="s">
        <v>84</v>
      </c>
      <c r="G3562" t="s">
        <v>128</v>
      </c>
      <c r="H3562">
        <v>35</v>
      </c>
      <c r="I3562">
        <v>35</v>
      </c>
      <c r="J3562">
        <v>35</v>
      </c>
      <c r="K3562">
        <v>35</v>
      </c>
      <c r="L3562">
        <v>35</v>
      </c>
      <c r="M3562">
        <v>35</v>
      </c>
      <c r="N3562">
        <v>35</v>
      </c>
      <c r="O3562">
        <v>35</v>
      </c>
      <c r="P3562">
        <v>35</v>
      </c>
      <c r="Q3562">
        <v>35</v>
      </c>
      <c r="R3562">
        <v>35</v>
      </c>
      <c r="S3562">
        <v>35</v>
      </c>
      <c r="T3562">
        <v>35</v>
      </c>
      <c r="U3562">
        <v>35</v>
      </c>
      <c r="V3562">
        <v>35</v>
      </c>
      <c r="W3562">
        <v>35</v>
      </c>
      <c r="X3562">
        <v>35</v>
      </c>
      <c r="Y3562">
        <v>35</v>
      </c>
      <c r="Z3562">
        <v>35</v>
      </c>
      <c r="AA3562">
        <v>35</v>
      </c>
      <c r="AC3562" s="180" t="str">
        <f t="shared" si="180"/>
        <v>852049-150000-OS</v>
      </c>
      <c r="AD3562" s="181">
        <f>IF(B3562="NET","",IF(B3562="","",IFERROR(VLOOKUP(AC3562,EAN!$A:$B,2,FALSE),"MANGLER - MÅ OPPDATERE EAN-FANEN")))</f>
        <v>7048652615268</v>
      </c>
      <c r="AE3562" s="180">
        <f t="shared" si="181"/>
        <v>35</v>
      </c>
      <c r="AF3562" s="180">
        <f t="shared" si="182"/>
        <v>35</v>
      </c>
    </row>
    <row r="3563" spans="1:32" x14ac:dyDescent="0.2">
      <c r="A3563">
        <v>852049</v>
      </c>
      <c r="B3563" t="s">
        <v>390</v>
      </c>
      <c r="C3563" t="s">
        <v>4226</v>
      </c>
      <c r="D3563" t="s">
        <v>433</v>
      </c>
      <c r="E3563" t="s">
        <v>434</v>
      </c>
      <c r="F3563" t="s">
        <v>84</v>
      </c>
      <c r="G3563" t="s">
        <v>128</v>
      </c>
      <c r="H3563">
        <v>37</v>
      </c>
      <c r="I3563">
        <v>37</v>
      </c>
      <c r="J3563">
        <v>37</v>
      </c>
      <c r="K3563">
        <v>37</v>
      </c>
      <c r="L3563">
        <v>37</v>
      </c>
      <c r="M3563">
        <v>37</v>
      </c>
      <c r="N3563">
        <v>37</v>
      </c>
      <c r="O3563">
        <v>37</v>
      </c>
      <c r="P3563">
        <v>37</v>
      </c>
      <c r="Q3563">
        <v>37</v>
      </c>
      <c r="R3563">
        <v>37</v>
      </c>
      <c r="S3563">
        <v>37</v>
      </c>
      <c r="T3563">
        <v>37</v>
      </c>
      <c r="U3563">
        <v>37</v>
      </c>
      <c r="V3563">
        <v>37</v>
      </c>
      <c r="W3563">
        <v>37</v>
      </c>
      <c r="X3563">
        <v>37</v>
      </c>
      <c r="Y3563">
        <v>37</v>
      </c>
      <c r="Z3563">
        <v>37</v>
      </c>
      <c r="AA3563">
        <v>37</v>
      </c>
      <c r="AC3563" s="180" t="str">
        <f t="shared" ref="AC3563:AC3626" si="183">CONCATENATE(A3563,"-",D3563)</f>
        <v>852049-160000-OS</v>
      </c>
      <c r="AD3563" s="181">
        <f>IF(B3563="NET","",IF(B3563="","",IFERROR(VLOOKUP(AC3563,EAN!$A:$B,2,FALSE),"MANGLER - MÅ OPPDATERE EAN-FANEN")))</f>
        <v>7048652615275</v>
      </c>
      <c r="AE3563" s="180">
        <f t="shared" ref="AE3563:AE3626" si="184">H3563</f>
        <v>37</v>
      </c>
      <c r="AF3563" s="180">
        <f t="shared" ref="AF3563:AF3626" si="185">AA3563</f>
        <v>37</v>
      </c>
    </row>
    <row r="3564" spans="1:32" x14ac:dyDescent="0.2">
      <c r="A3564">
        <v>852049</v>
      </c>
      <c r="B3564" t="s">
        <v>390</v>
      </c>
      <c r="C3564" t="s">
        <v>4226</v>
      </c>
      <c r="D3564" t="s">
        <v>2764</v>
      </c>
      <c r="E3564" t="s">
        <v>2765</v>
      </c>
      <c r="F3564" t="s">
        <v>84</v>
      </c>
      <c r="G3564" t="s">
        <v>128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C3564" s="180" t="str">
        <f t="shared" si="183"/>
        <v>852049-190000-OS</v>
      </c>
      <c r="AD3564" s="181" t="str">
        <f>IF(B3564="NET","",IF(B3564="","",IFERROR(VLOOKUP(AC3564,EAN!$A:$B,2,FALSE),"MANGLER - MÅ OPPDATERE EAN-FANEN")))</f>
        <v>MANGLER - MÅ OPPDATERE EAN-FANEN</v>
      </c>
      <c r="AE3564" s="180">
        <f t="shared" si="184"/>
        <v>0</v>
      </c>
      <c r="AF3564" s="180">
        <f t="shared" si="185"/>
        <v>0</v>
      </c>
    </row>
    <row r="3565" spans="1:32" x14ac:dyDescent="0.2">
      <c r="A3565">
        <v>852049</v>
      </c>
      <c r="B3565" t="s">
        <v>390</v>
      </c>
      <c r="C3565" t="s">
        <v>4226</v>
      </c>
      <c r="D3565" t="s">
        <v>435</v>
      </c>
      <c r="E3565" t="s">
        <v>436</v>
      </c>
      <c r="F3565" t="s">
        <v>84</v>
      </c>
      <c r="G3565" t="s">
        <v>128</v>
      </c>
      <c r="H3565">
        <v>43</v>
      </c>
      <c r="I3565">
        <v>43</v>
      </c>
      <c r="J3565">
        <v>43</v>
      </c>
      <c r="K3565">
        <v>43</v>
      </c>
      <c r="L3565">
        <v>43</v>
      </c>
      <c r="M3565">
        <v>43</v>
      </c>
      <c r="N3565">
        <v>43</v>
      </c>
      <c r="O3565">
        <v>43</v>
      </c>
      <c r="P3565">
        <v>43</v>
      </c>
      <c r="Q3565">
        <v>43</v>
      </c>
      <c r="R3565">
        <v>43</v>
      </c>
      <c r="S3565">
        <v>43</v>
      </c>
      <c r="T3565">
        <v>43</v>
      </c>
      <c r="U3565">
        <v>43</v>
      </c>
      <c r="V3565">
        <v>43</v>
      </c>
      <c r="W3565">
        <v>43</v>
      </c>
      <c r="X3565">
        <v>43</v>
      </c>
      <c r="Y3565">
        <v>43</v>
      </c>
      <c r="Z3565">
        <v>43</v>
      </c>
      <c r="AA3565">
        <v>43</v>
      </c>
      <c r="AC3565" s="180" t="str">
        <f t="shared" si="183"/>
        <v>852049-200000-OS</v>
      </c>
      <c r="AD3565" s="181">
        <f>IF(B3565="NET","",IF(B3565="","",IFERROR(VLOOKUP(AC3565,EAN!$A:$B,2,FALSE),"MANGLER - MÅ OPPDATERE EAN-FANEN")))</f>
        <v>7048652615282</v>
      </c>
      <c r="AE3565" s="180">
        <f t="shared" si="184"/>
        <v>43</v>
      </c>
      <c r="AF3565" s="180">
        <f t="shared" si="185"/>
        <v>43</v>
      </c>
    </row>
    <row r="3566" spans="1:32" x14ac:dyDescent="0.2">
      <c r="A3566" s="155">
        <v>852050</v>
      </c>
      <c r="B3566" t="s">
        <v>292</v>
      </c>
      <c r="H3566" s="155">
        <v>202137</v>
      </c>
      <c r="I3566" s="155">
        <v>202137</v>
      </c>
      <c r="J3566" s="155">
        <v>202137</v>
      </c>
      <c r="K3566" s="155">
        <v>202137</v>
      </c>
      <c r="L3566" s="155">
        <v>202137</v>
      </c>
      <c r="M3566" s="155">
        <v>202137</v>
      </c>
      <c r="N3566" s="155">
        <v>202137</v>
      </c>
      <c r="O3566" s="155">
        <v>202137</v>
      </c>
      <c r="P3566" s="155">
        <v>202137</v>
      </c>
      <c r="Q3566" s="155">
        <v>202137</v>
      </c>
      <c r="R3566" s="155">
        <v>202137</v>
      </c>
      <c r="S3566" s="155">
        <v>202137</v>
      </c>
      <c r="T3566" s="155">
        <v>202137</v>
      </c>
      <c r="U3566" s="155">
        <v>202137</v>
      </c>
      <c r="V3566" s="155">
        <v>202137</v>
      </c>
      <c r="W3566" s="155">
        <v>202137</v>
      </c>
      <c r="X3566" s="155">
        <v>202137</v>
      </c>
      <c r="Y3566" s="155">
        <v>202137</v>
      </c>
      <c r="Z3566" s="155">
        <v>202137</v>
      </c>
      <c r="AA3566" s="155">
        <v>202137</v>
      </c>
      <c r="AC3566" s="180" t="str">
        <f t="shared" si="183"/>
        <v>852050-</v>
      </c>
      <c r="AD3566" s="181" t="str">
        <f>IF(B3566="NET","",IF(B3566="","",IFERROR(VLOOKUP(AC3566,EAN!$A:$B,2,FALSE),"MANGLER - MÅ OPPDATERE EAN-FANEN")))</f>
        <v/>
      </c>
      <c r="AE3566" s="180">
        <f t="shared" si="184"/>
        <v>202137</v>
      </c>
      <c r="AF3566" s="180">
        <f t="shared" si="185"/>
        <v>202137</v>
      </c>
    </row>
    <row r="3567" spans="1:32" x14ac:dyDescent="0.2">
      <c r="A3567">
        <v>852050</v>
      </c>
      <c r="B3567" t="s">
        <v>391</v>
      </c>
      <c r="C3567" t="s">
        <v>4226</v>
      </c>
      <c r="D3567" t="s">
        <v>461</v>
      </c>
      <c r="E3567" t="s">
        <v>462</v>
      </c>
      <c r="F3567" t="s">
        <v>84</v>
      </c>
      <c r="G3567" t="s">
        <v>128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C3567" s="180" t="str">
        <f t="shared" si="183"/>
        <v>852050-220000-OS</v>
      </c>
      <c r="AD3567" s="181">
        <f>IF(B3567="NET","",IF(B3567="","",IFERROR(VLOOKUP(AC3567,EAN!$A:$B,2,FALSE),"MANGLER - MÅ OPPDATERE EAN-FANEN")))</f>
        <v>7048652615138</v>
      </c>
      <c r="AE3567" s="180">
        <f t="shared" si="184"/>
        <v>0</v>
      </c>
      <c r="AF3567" s="180">
        <f t="shared" si="185"/>
        <v>0</v>
      </c>
    </row>
    <row r="3568" spans="1:32" x14ac:dyDescent="0.2">
      <c r="A3568" s="155">
        <v>852051</v>
      </c>
      <c r="B3568" t="s">
        <v>292</v>
      </c>
      <c r="H3568" s="155">
        <v>202137</v>
      </c>
      <c r="I3568" s="155">
        <v>202137</v>
      </c>
      <c r="J3568" s="155">
        <v>202137</v>
      </c>
      <c r="K3568" s="155">
        <v>202137</v>
      </c>
      <c r="L3568" s="155">
        <v>202137</v>
      </c>
      <c r="M3568" s="155">
        <v>202137</v>
      </c>
      <c r="N3568" s="155">
        <v>202137</v>
      </c>
      <c r="O3568" s="155">
        <v>202137</v>
      </c>
      <c r="P3568" s="155">
        <v>202137</v>
      </c>
      <c r="Q3568" s="155">
        <v>202137</v>
      </c>
      <c r="R3568" s="155">
        <v>202137</v>
      </c>
      <c r="S3568" s="155">
        <v>202137</v>
      </c>
      <c r="T3568" s="155">
        <v>202137</v>
      </c>
      <c r="U3568" s="155">
        <v>202137</v>
      </c>
      <c r="V3568" s="155">
        <v>202137</v>
      </c>
      <c r="W3568" s="155">
        <v>202137</v>
      </c>
      <c r="X3568" s="155">
        <v>202137</v>
      </c>
      <c r="Y3568" s="155">
        <v>202137</v>
      </c>
      <c r="Z3568" s="155">
        <v>202137</v>
      </c>
      <c r="AA3568" s="155">
        <v>202137</v>
      </c>
      <c r="AC3568" s="180" t="str">
        <f t="shared" si="183"/>
        <v>852051-</v>
      </c>
      <c r="AD3568" s="181" t="str">
        <f>IF(B3568="NET","",IF(B3568="","",IFERROR(VLOOKUP(AC3568,EAN!$A:$B,2,FALSE),"MANGLER - MÅ OPPDATERE EAN-FANEN")))</f>
        <v/>
      </c>
      <c r="AE3568" s="180">
        <f t="shared" si="184"/>
        <v>202137</v>
      </c>
      <c r="AF3568" s="180">
        <f t="shared" si="185"/>
        <v>202137</v>
      </c>
    </row>
    <row r="3569" spans="1:32" x14ac:dyDescent="0.2">
      <c r="A3569">
        <v>852051</v>
      </c>
      <c r="B3569" t="s">
        <v>264</v>
      </c>
      <c r="C3569" t="s">
        <v>4226</v>
      </c>
      <c r="D3569" t="s">
        <v>439</v>
      </c>
      <c r="E3569" t="s">
        <v>125</v>
      </c>
      <c r="F3569" t="s">
        <v>84</v>
      </c>
      <c r="G3569" t="s">
        <v>128</v>
      </c>
      <c r="H3569">
        <v>60</v>
      </c>
      <c r="I3569">
        <v>60</v>
      </c>
      <c r="J3569">
        <v>60</v>
      </c>
      <c r="K3569">
        <v>60</v>
      </c>
      <c r="L3569">
        <v>60</v>
      </c>
      <c r="M3569">
        <v>60</v>
      </c>
      <c r="N3569">
        <v>60</v>
      </c>
      <c r="O3569">
        <v>60</v>
      </c>
      <c r="P3569">
        <v>60</v>
      </c>
      <c r="Q3569">
        <v>60</v>
      </c>
      <c r="R3569">
        <v>60</v>
      </c>
      <c r="S3569">
        <v>60</v>
      </c>
      <c r="T3569">
        <v>60</v>
      </c>
      <c r="U3569">
        <v>60</v>
      </c>
      <c r="V3569">
        <v>60</v>
      </c>
      <c r="W3569">
        <v>60</v>
      </c>
      <c r="X3569">
        <v>60</v>
      </c>
      <c r="Y3569">
        <v>60</v>
      </c>
      <c r="Z3569">
        <v>60</v>
      </c>
      <c r="AA3569">
        <v>60</v>
      </c>
      <c r="AC3569" s="180" t="str">
        <f t="shared" si="183"/>
        <v>852051-100000-OS</v>
      </c>
      <c r="AD3569" s="181">
        <f>IF(B3569="NET","",IF(B3569="","",IFERROR(VLOOKUP(AC3569,EAN!$A:$B,2,FALSE),"MANGLER - MÅ OPPDATERE EAN-FANEN")))</f>
        <v>7048652615121</v>
      </c>
      <c r="AE3569" s="180">
        <f t="shared" si="184"/>
        <v>60</v>
      </c>
      <c r="AF3569" s="180">
        <f t="shared" si="185"/>
        <v>60</v>
      </c>
    </row>
    <row r="3570" spans="1:32" x14ac:dyDescent="0.2">
      <c r="A3570" s="155">
        <v>852052</v>
      </c>
      <c r="B3570" t="s">
        <v>292</v>
      </c>
      <c r="H3570" s="155">
        <v>202137</v>
      </c>
      <c r="I3570" s="155">
        <v>202137</v>
      </c>
      <c r="J3570" s="155">
        <v>202137</v>
      </c>
      <c r="K3570" s="155">
        <v>202137</v>
      </c>
      <c r="L3570" s="155">
        <v>202137</v>
      </c>
      <c r="M3570" s="155">
        <v>202137</v>
      </c>
      <c r="N3570" s="155">
        <v>202137</v>
      </c>
      <c r="O3570" s="155">
        <v>202137</v>
      </c>
      <c r="P3570" s="155">
        <v>202137</v>
      </c>
      <c r="Q3570" s="155">
        <v>202137</v>
      </c>
      <c r="R3570" s="155">
        <v>202137</v>
      </c>
      <c r="S3570" s="155">
        <v>202137</v>
      </c>
      <c r="T3570" s="155">
        <v>202137</v>
      </c>
      <c r="U3570" s="155">
        <v>202137</v>
      </c>
      <c r="V3570" s="155">
        <v>202137</v>
      </c>
      <c r="W3570" s="155">
        <v>202137</v>
      </c>
      <c r="X3570" s="155">
        <v>202137</v>
      </c>
      <c r="Y3570" s="155">
        <v>202137</v>
      </c>
      <c r="Z3570" s="155">
        <v>202137</v>
      </c>
      <c r="AA3570" s="155">
        <v>202137</v>
      </c>
      <c r="AC3570" s="180" t="str">
        <f t="shared" si="183"/>
        <v>852052-</v>
      </c>
      <c r="AD3570" s="181" t="str">
        <f>IF(B3570="NET","",IF(B3570="","",IFERROR(VLOOKUP(AC3570,EAN!$A:$B,2,FALSE),"MANGLER - MÅ OPPDATERE EAN-FANEN")))</f>
        <v/>
      </c>
      <c r="AE3570" s="180">
        <f t="shared" si="184"/>
        <v>202137</v>
      </c>
      <c r="AF3570" s="180">
        <f t="shared" si="185"/>
        <v>202137</v>
      </c>
    </row>
    <row r="3571" spans="1:32" x14ac:dyDescent="0.2">
      <c r="A3571">
        <v>852052</v>
      </c>
      <c r="B3571" t="s">
        <v>392</v>
      </c>
      <c r="C3571" t="s">
        <v>4226</v>
      </c>
      <c r="D3571" t="s">
        <v>430</v>
      </c>
      <c r="E3571" t="s">
        <v>124</v>
      </c>
      <c r="F3571" t="s">
        <v>84</v>
      </c>
      <c r="G3571" t="s">
        <v>128</v>
      </c>
      <c r="H3571">
        <v>25</v>
      </c>
      <c r="I3571">
        <v>25</v>
      </c>
      <c r="J3571">
        <v>25</v>
      </c>
      <c r="K3571">
        <v>25</v>
      </c>
      <c r="L3571">
        <v>25</v>
      </c>
      <c r="M3571">
        <v>25</v>
      </c>
      <c r="N3571">
        <v>25</v>
      </c>
      <c r="O3571">
        <v>25</v>
      </c>
      <c r="P3571">
        <v>25</v>
      </c>
      <c r="Q3571">
        <v>25</v>
      </c>
      <c r="R3571">
        <v>25</v>
      </c>
      <c r="S3571">
        <v>25</v>
      </c>
      <c r="T3571">
        <v>25</v>
      </c>
      <c r="U3571">
        <v>25</v>
      </c>
      <c r="V3571">
        <v>25</v>
      </c>
      <c r="W3571">
        <v>25</v>
      </c>
      <c r="X3571">
        <v>25</v>
      </c>
      <c r="Y3571">
        <v>25</v>
      </c>
      <c r="Z3571">
        <v>25</v>
      </c>
      <c r="AA3571">
        <v>25</v>
      </c>
      <c r="AC3571" s="180" t="str">
        <f t="shared" si="183"/>
        <v>852052-060000-OS</v>
      </c>
      <c r="AD3571" s="181">
        <f>IF(B3571="NET","",IF(B3571="","",IFERROR(VLOOKUP(AC3571,EAN!$A:$B,2,FALSE),"MANGLER - MÅ OPPDATERE EAN-FANEN")))</f>
        <v>7048652615084</v>
      </c>
      <c r="AE3571" s="180">
        <f t="shared" si="184"/>
        <v>25</v>
      </c>
      <c r="AF3571" s="180">
        <f t="shared" si="185"/>
        <v>25</v>
      </c>
    </row>
    <row r="3572" spans="1:32" x14ac:dyDescent="0.2">
      <c r="A3572">
        <v>852052</v>
      </c>
      <c r="B3572" t="s">
        <v>392</v>
      </c>
      <c r="C3572" t="s">
        <v>4226</v>
      </c>
      <c r="D3572" t="s">
        <v>2762</v>
      </c>
      <c r="E3572" t="s">
        <v>2763</v>
      </c>
      <c r="F3572" t="s">
        <v>84</v>
      </c>
      <c r="G3572" t="s">
        <v>128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C3572" s="180" t="str">
        <f t="shared" si="183"/>
        <v>852052-070000-OS</v>
      </c>
      <c r="AD3572" s="181">
        <f>IF(B3572="NET","",IF(B3572="","",IFERROR(VLOOKUP(AC3572,EAN!$A:$B,2,FALSE),"MANGLER - MÅ OPPDATERE EAN-FANEN")))</f>
        <v>7048652710239</v>
      </c>
      <c r="AE3572" s="180">
        <f t="shared" si="184"/>
        <v>0</v>
      </c>
      <c r="AF3572" s="180">
        <f t="shared" si="185"/>
        <v>0</v>
      </c>
    </row>
    <row r="3573" spans="1:32" x14ac:dyDescent="0.2">
      <c r="A3573">
        <v>852052</v>
      </c>
      <c r="B3573" t="s">
        <v>392</v>
      </c>
      <c r="C3573" t="s">
        <v>4226</v>
      </c>
      <c r="D3573" t="s">
        <v>431</v>
      </c>
      <c r="E3573" t="s">
        <v>432</v>
      </c>
      <c r="F3573" t="s">
        <v>84</v>
      </c>
      <c r="G3573" t="s">
        <v>128</v>
      </c>
      <c r="H3573">
        <v>20</v>
      </c>
      <c r="I3573">
        <v>20</v>
      </c>
      <c r="J3573">
        <v>20</v>
      </c>
      <c r="K3573">
        <v>20</v>
      </c>
      <c r="L3573">
        <v>20</v>
      </c>
      <c r="M3573">
        <v>20</v>
      </c>
      <c r="N3573">
        <v>20</v>
      </c>
      <c r="O3573">
        <v>20</v>
      </c>
      <c r="P3573">
        <v>20</v>
      </c>
      <c r="Q3573">
        <v>20</v>
      </c>
      <c r="R3573">
        <v>20</v>
      </c>
      <c r="S3573">
        <v>20</v>
      </c>
      <c r="T3573">
        <v>20</v>
      </c>
      <c r="U3573">
        <v>20</v>
      </c>
      <c r="V3573">
        <v>20</v>
      </c>
      <c r="W3573">
        <v>20</v>
      </c>
      <c r="X3573">
        <v>20</v>
      </c>
      <c r="Y3573">
        <v>20</v>
      </c>
      <c r="Z3573">
        <v>20</v>
      </c>
      <c r="AA3573">
        <v>20</v>
      </c>
      <c r="AC3573" s="180" t="str">
        <f t="shared" si="183"/>
        <v>852052-150000-OS</v>
      </c>
      <c r="AD3573" s="181">
        <f>IF(B3573="NET","",IF(B3573="","",IFERROR(VLOOKUP(AC3573,EAN!$A:$B,2,FALSE),"MANGLER - MÅ OPPDATERE EAN-FANEN")))</f>
        <v>7048652615091</v>
      </c>
      <c r="AE3573" s="180">
        <f t="shared" si="184"/>
        <v>20</v>
      </c>
      <c r="AF3573" s="180">
        <f t="shared" si="185"/>
        <v>20</v>
      </c>
    </row>
    <row r="3574" spans="1:32" x14ac:dyDescent="0.2">
      <c r="A3574">
        <v>852052</v>
      </c>
      <c r="B3574" t="s">
        <v>392</v>
      </c>
      <c r="C3574" t="s">
        <v>4226</v>
      </c>
      <c r="D3574" t="s">
        <v>433</v>
      </c>
      <c r="E3574" t="s">
        <v>434</v>
      </c>
      <c r="F3574" t="s">
        <v>84</v>
      </c>
      <c r="G3574" t="s">
        <v>128</v>
      </c>
      <c r="H3574">
        <v>26</v>
      </c>
      <c r="I3574">
        <v>26</v>
      </c>
      <c r="J3574">
        <v>26</v>
      </c>
      <c r="K3574">
        <v>26</v>
      </c>
      <c r="L3574">
        <v>26</v>
      </c>
      <c r="M3574">
        <v>26</v>
      </c>
      <c r="N3574">
        <v>26</v>
      </c>
      <c r="O3574">
        <v>26</v>
      </c>
      <c r="P3574">
        <v>26</v>
      </c>
      <c r="Q3574">
        <v>26</v>
      </c>
      <c r="R3574">
        <v>26</v>
      </c>
      <c r="S3574">
        <v>26</v>
      </c>
      <c r="T3574">
        <v>26</v>
      </c>
      <c r="U3574">
        <v>26</v>
      </c>
      <c r="V3574">
        <v>26</v>
      </c>
      <c r="W3574">
        <v>26</v>
      </c>
      <c r="X3574">
        <v>26</v>
      </c>
      <c r="Y3574">
        <v>26</v>
      </c>
      <c r="Z3574">
        <v>26</v>
      </c>
      <c r="AA3574">
        <v>26</v>
      </c>
      <c r="AC3574" s="180" t="str">
        <f t="shared" si="183"/>
        <v>852052-160000-OS</v>
      </c>
      <c r="AD3574" s="181">
        <f>IF(B3574="NET","",IF(B3574="","",IFERROR(VLOOKUP(AC3574,EAN!$A:$B,2,FALSE),"MANGLER - MÅ OPPDATERE EAN-FANEN")))</f>
        <v>7048652615107</v>
      </c>
      <c r="AE3574" s="180">
        <f t="shared" si="184"/>
        <v>26</v>
      </c>
      <c r="AF3574" s="180">
        <f t="shared" si="185"/>
        <v>26</v>
      </c>
    </row>
    <row r="3575" spans="1:32" x14ac:dyDescent="0.2">
      <c r="A3575">
        <v>852052</v>
      </c>
      <c r="B3575" t="s">
        <v>392</v>
      </c>
      <c r="C3575" t="s">
        <v>4226</v>
      </c>
      <c r="D3575" t="s">
        <v>2764</v>
      </c>
      <c r="E3575" t="s">
        <v>2765</v>
      </c>
      <c r="F3575" t="s">
        <v>84</v>
      </c>
      <c r="G3575" t="s">
        <v>128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C3575" s="180" t="str">
        <f t="shared" si="183"/>
        <v>852052-190000-OS</v>
      </c>
      <c r="AD3575" s="181" t="str">
        <f>IF(B3575="NET","",IF(B3575="","",IFERROR(VLOOKUP(AC3575,EAN!$A:$B,2,FALSE),"MANGLER - MÅ OPPDATERE EAN-FANEN")))</f>
        <v>MANGLER - MÅ OPPDATERE EAN-FANEN</v>
      </c>
      <c r="AE3575" s="180">
        <f t="shared" si="184"/>
        <v>0</v>
      </c>
      <c r="AF3575" s="180">
        <f t="shared" si="185"/>
        <v>0</v>
      </c>
    </row>
    <row r="3576" spans="1:32" x14ac:dyDescent="0.2">
      <c r="A3576">
        <v>852052</v>
      </c>
      <c r="B3576" t="s">
        <v>392</v>
      </c>
      <c r="C3576" t="s">
        <v>4226</v>
      </c>
      <c r="D3576" t="s">
        <v>435</v>
      </c>
      <c r="E3576" t="s">
        <v>436</v>
      </c>
      <c r="F3576" t="s">
        <v>84</v>
      </c>
      <c r="G3576" t="s">
        <v>128</v>
      </c>
      <c r="H3576">
        <v>10</v>
      </c>
      <c r="I3576">
        <v>10</v>
      </c>
      <c r="J3576">
        <v>10</v>
      </c>
      <c r="K3576">
        <v>10</v>
      </c>
      <c r="L3576">
        <v>10</v>
      </c>
      <c r="M3576">
        <v>10</v>
      </c>
      <c r="N3576">
        <v>10</v>
      </c>
      <c r="O3576">
        <v>10</v>
      </c>
      <c r="P3576">
        <v>10</v>
      </c>
      <c r="Q3576">
        <v>10</v>
      </c>
      <c r="R3576">
        <v>10</v>
      </c>
      <c r="S3576">
        <v>10</v>
      </c>
      <c r="T3576">
        <v>10</v>
      </c>
      <c r="U3576">
        <v>10</v>
      </c>
      <c r="V3576">
        <v>10</v>
      </c>
      <c r="W3576">
        <v>10</v>
      </c>
      <c r="X3576">
        <v>10</v>
      </c>
      <c r="Y3576">
        <v>10</v>
      </c>
      <c r="Z3576">
        <v>10</v>
      </c>
      <c r="AA3576">
        <v>10</v>
      </c>
      <c r="AC3576" s="180" t="str">
        <f t="shared" si="183"/>
        <v>852052-200000-OS</v>
      </c>
      <c r="AD3576" s="181">
        <f>IF(B3576="NET","",IF(B3576="","",IFERROR(VLOOKUP(AC3576,EAN!$A:$B,2,FALSE),"MANGLER - MÅ OPPDATERE EAN-FANEN")))</f>
        <v>7048652615114</v>
      </c>
      <c r="AE3576" s="180">
        <f t="shared" si="184"/>
        <v>10</v>
      </c>
      <c r="AF3576" s="180">
        <f t="shared" si="185"/>
        <v>10</v>
      </c>
    </row>
    <row r="3577" spans="1:32" x14ac:dyDescent="0.2">
      <c r="A3577" s="155">
        <v>852053</v>
      </c>
      <c r="B3577" t="s">
        <v>292</v>
      </c>
      <c r="H3577" s="155">
        <v>202137</v>
      </c>
      <c r="I3577" s="155">
        <v>202137</v>
      </c>
      <c r="J3577" s="155">
        <v>202137</v>
      </c>
      <c r="K3577" s="155">
        <v>202137</v>
      </c>
      <c r="L3577" s="155">
        <v>202137</v>
      </c>
      <c r="M3577" s="155">
        <v>202137</v>
      </c>
      <c r="N3577" s="155">
        <v>202137</v>
      </c>
      <c r="O3577" s="155">
        <v>202137</v>
      </c>
      <c r="P3577" s="155">
        <v>202137</v>
      </c>
      <c r="Q3577" s="155">
        <v>202137</v>
      </c>
      <c r="R3577" s="155">
        <v>202137</v>
      </c>
      <c r="S3577" s="155">
        <v>202137</v>
      </c>
      <c r="T3577" s="155">
        <v>202137</v>
      </c>
      <c r="U3577" s="155">
        <v>202137</v>
      </c>
      <c r="V3577" s="155">
        <v>202137</v>
      </c>
      <c r="W3577" s="155">
        <v>202137</v>
      </c>
      <c r="X3577" s="155">
        <v>202137</v>
      </c>
      <c r="Y3577" s="155">
        <v>202137</v>
      </c>
      <c r="Z3577" s="155">
        <v>202137</v>
      </c>
      <c r="AA3577" s="155">
        <v>202137</v>
      </c>
      <c r="AC3577" s="180" t="str">
        <f t="shared" si="183"/>
        <v>852053-</v>
      </c>
      <c r="AD3577" s="181" t="str">
        <f>IF(B3577="NET","",IF(B3577="","",IFERROR(VLOOKUP(AC3577,EAN!$A:$B,2,FALSE),"MANGLER - MÅ OPPDATERE EAN-FANEN")))</f>
        <v/>
      </c>
      <c r="AE3577" s="180">
        <f t="shared" si="184"/>
        <v>202137</v>
      </c>
      <c r="AF3577" s="180">
        <f t="shared" si="185"/>
        <v>202137</v>
      </c>
    </row>
    <row r="3578" spans="1:32" x14ac:dyDescent="0.2">
      <c r="A3578">
        <v>852053</v>
      </c>
      <c r="B3578" t="s">
        <v>393</v>
      </c>
      <c r="C3578" t="s">
        <v>4226</v>
      </c>
      <c r="D3578" t="s">
        <v>461</v>
      </c>
      <c r="E3578" t="s">
        <v>462</v>
      </c>
      <c r="F3578" t="s">
        <v>84</v>
      </c>
      <c r="G3578" t="s">
        <v>128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C3578" s="180" t="str">
        <f t="shared" si="183"/>
        <v>852053-220000-OS</v>
      </c>
      <c r="AD3578" s="181">
        <f>IF(B3578="NET","",IF(B3578="","",IFERROR(VLOOKUP(AC3578,EAN!$A:$B,2,FALSE),"MANGLER - MÅ OPPDATERE EAN-FANEN")))</f>
        <v>7048652615077</v>
      </c>
      <c r="AE3578" s="180">
        <f t="shared" si="184"/>
        <v>0</v>
      </c>
      <c r="AF3578" s="180">
        <f t="shared" si="185"/>
        <v>0</v>
      </c>
    </row>
    <row r="3579" spans="1:32" x14ac:dyDescent="0.2">
      <c r="A3579" s="155">
        <v>852054</v>
      </c>
      <c r="B3579" t="s">
        <v>292</v>
      </c>
      <c r="H3579" s="155">
        <v>202137</v>
      </c>
      <c r="I3579" s="155">
        <v>202137</v>
      </c>
      <c r="J3579" s="155">
        <v>202137</v>
      </c>
      <c r="K3579" s="155">
        <v>202137</v>
      </c>
      <c r="L3579" s="155">
        <v>202137</v>
      </c>
      <c r="M3579" s="155">
        <v>202137</v>
      </c>
      <c r="N3579" s="155">
        <v>202137</v>
      </c>
      <c r="O3579" s="155">
        <v>202137</v>
      </c>
      <c r="P3579" s="155">
        <v>202137</v>
      </c>
      <c r="Q3579" s="155">
        <v>202137</v>
      </c>
      <c r="R3579" s="155">
        <v>202137</v>
      </c>
      <c r="S3579" s="155">
        <v>202137</v>
      </c>
      <c r="T3579" s="155">
        <v>202137</v>
      </c>
      <c r="U3579" s="155">
        <v>202137</v>
      </c>
      <c r="V3579" s="155">
        <v>202137</v>
      </c>
      <c r="W3579" s="155">
        <v>202137</v>
      </c>
      <c r="X3579" s="155">
        <v>202137</v>
      </c>
      <c r="Y3579" s="155">
        <v>202137</v>
      </c>
      <c r="Z3579" s="155">
        <v>202137</v>
      </c>
      <c r="AA3579" s="155">
        <v>202137</v>
      </c>
      <c r="AC3579" s="180" t="str">
        <f t="shared" si="183"/>
        <v>852054-</v>
      </c>
      <c r="AD3579" s="181" t="str">
        <f>IF(B3579="NET","",IF(B3579="","",IFERROR(VLOOKUP(AC3579,EAN!$A:$B,2,FALSE),"MANGLER - MÅ OPPDATERE EAN-FANEN")))</f>
        <v/>
      </c>
      <c r="AE3579" s="180">
        <f t="shared" si="184"/>
        <v>202137</v>
      </c>
      <c r="AF3579" s="180">
        <f t="shared" si="185"/>
        <v>202137</v>
      </c>
    </row>
    <row r="3580" spans="1:32" x14ac:dyDescent="0.2">
      <c r="A3580">
        <v>852054</v>
      </c>
      <c r="B3580" t="s">
        <v>2799</v>
      </c>
      <c r="C3580" t="s">
        <v>4226</v>
      </c>
      <c r="D3580" t="s">
        <v>2800</v>
      </c>
      <c r="E3580" t="s">
        <v>2801</v>
      </c>
      <c r="F3580" t="s">
        <v>84</v>
      </c>
      <c r="G3580" t="s">
        <v>128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C3580" s="180" t="str">
        <f t="shared" si="183"/>
        <v>852054-202212-OS</v>
      </c>
      <c r="AD3580" s="181">
        <f>IF(B3580="NET","",IF(B3580="","",IFERROR(VLOOKUP(AC3580,EAN!$A:$B,2,FALSE),"MANGLER - MÅ OPPDATERE EAN-FANEN")))</f>
        <v>7048652615039</v>
      </c>
      <c r="AE3580" s="180">
        <f t="shared" si="184"/>
        <v>0</v>
      </c>
      <c r="AF3580" s="180">
        <f t="shared" si="185"/>
        <v>0</v>
      </c>
    </row>
    <row r="3581" spans="1:32" x14ac:dyDescent="0.2">
      <c r="A3581" s="155">
        <v>852055</v>
      </c>
      <c r="B3581" t="s">
        <v>292</v>
      </c>
      <c r="H3581" s="155">
        <v>202137</v>
      </c>
      <c r="I3581" s="155">
        <v>202137</v>
      </c>
      <c r="J3581" s="155">
        <v>202137</v>
      </c>
      <c r="K3581" s="155">
        <v>202137</v>
      </c>
      <c r="L3581" s="155">
        <v>202137</v>
      </c>
      <c r="M3581" s="155">
        <v>202137</v>
      </c>
      <c r="N3581" s="155">
        <v>202137</v>
      </c>
      <c r="O3581" s="155">
        <v>202137</v>
      </c>
      <c r="P3581" s="155">
        <v>202137</v>
      </c>
      <c r="Q3581" s="155">
        <v>202137</v>
      </c>
      <c r="R3581" s="155">
        <v>202137</v>
      </c>
      <c r="S3581" s="155">
        <v>202137</v>
      </c>
      <c r="T3581" s="155">
        <v>202137</v>
      </c>
      <c r="U3581" s="155">
        <v>202137</v>
      </c>
      <c r="V3581" s="155">
        <v>202137</v>
      </c>
      <c r="W3581" s="155">
        <v>202137</v>
      </c>
      <c r="X3581" s="155">
        <v>202137</v>
      </c>
      <c r="Y3581" s="155">
        <v>202137</v>
      </c>
      <c r="Z3581" s="155">
        <v>202137</v>
      </c>
      <c r="AA3581" s="155">
        <v>202137</v>
      </c>
      <c r="AC3581" s="180" t="str">
        <f t="shared" si="183"/>
        <v>852055-</v>
      </c>
      <c r="AD3581" s="181" t="str">
        <f>IF(B3581="NET","",IF(B3581="","",IFERROR(VLOOKUP(AC3581,EAN!$A:$B,2,FALSE),"MANGLER - MÅ OPPDATERE EAN-FANEN")))</f>
        <v/>
      </c>
      <c r="AE3581" s="180">
        <f t="shared" si="184"/>
        <v>202137</v>
      </c>
      <c r="AF3581" s="180">
        <f t="shared" si="185"/>
        <v>202137</v>
      </c>
    </row>
    <row r="3582" spans="1:32" x14ac:dyDescent="0.2">
      <c r="A3582">
        <v>852055</v>
      </c>
      <c r="B3582" t="s">
        <v>2802</v>
      </c>
      <c r="C3582" t="s">
        <v>4226</v>
      </c>
      <c r="D3582" t="s">
        <v>2803</v>
      </c>
      <c r="E3582" t="s">
        <v>2804</v>
      </c>
      <c r="F3582" t="s">
        <v>84</v>
      </c>
      <c r="G3582" t="s">
        <v>128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C3582" s="180" t="str">
        <f t="shared" si="183"/>
        <v>852055-151013-OS</v>
      </c>
      <c r="AD3582" s="181">
        <f>IF(B3582="NET","",IF(B3582="","",IFERROR(VLOOKUP(AC3582,EAN!$A:$B,2,FALSE),"MANGLER - MÅ OPPDATERE EAN-FANEN")))</f>
        <v>7048652614926</v>
      </c>
      <c r="AE3582" s="180">
        <f t="shared" si="184"/>
        <v>0</v>
      </c>
      <c r="AF3582" s="180">
        <f t="shared" si="185"/>
        <v>0</v>
      </c>
    </row>
    <row r="3583" spans="1:32" x14ac:dyDescent="0.2">
      <c r="A3583" s="155">
        <v>852056</v>
      </c>
      <c r="B3583" t="s">
        <v>292</v>
      </c>
      <c r="H3583" s="155">
        <v>202137</v>
      </c>
      <c r="I3583" s="155">
        <v>202137</v>
      </c>
      <c r="J3583" s="155">
        <v>202137</v>
      </c>
      <c r="K3583" s="155">
        <v>202137</v>
      </c>
      <c r="L3583" s="155">
        <v>202137</v>
      </c>
      <c r="M3583" s="155">
        <v>202137</v>
      </c>
      <c r="N3583" s="155">
        <v>202137</v>
      </c>
      <c r="O3583" s="155">
        <v>202137</v>
      </c>
      <c r="P3583" s="155">
        <v>202137</v>
      </c>
      <c r="Q3583" s="155">
        <v>202137</v>
      </c>
      <c r="R3583" s="155">
        <v>202137</v>
      </c>
      <c r="S3583" s="155">
        <v>202137</v>
      </c>
      <c r="T3583" s="155">
        <v>202137</v>
      </c>
      <c r="U3583" s="155">
        <v>202137</v>
      </c>
      <c r="V3583" s="155">
        <v>202137</v>
      </c>
      <c r="W3583" s="155">
        <v>202137</v>
      </c>
      <c r="X3583" s="155">
        <v>202137</v>
      </c>
      <c r="Y3583" s="155">
        <v>202137</v>
      </c>
      <c r="Z3583" s="155">
        <v>202137</v>
      </c>
      <c r="AA3583" s="155">
        <v>202137</v>
      </c>
      <c r="AC3583" s="180" t="str">
        <f t="shared" si="183"/>
        <v>852056-</v>
      </c>
      <c r="AD3583" s="181" t="str">
        <f>IF(B3583="NET","",IF(B3583="","",IFERROR(VLOOKUP(AC3583,EAN!$A:$B,2,FALSE),"MANGLER - MÅ OPPDATERE EAN-FANEN")))</f>
        <v/>
      </c>
      <c r="AE3583" s="180">
        <f t="shared" si="184"/>
        <v>202137</v>
      </c>
      <c r="AF3583" s="180">
        <f t="shared" si="185"/>
        <v>202137</v>
      </c>
    </row>
    <row r="3584" spans="1:32" x14ac:dyDescent="0.2">
      <c r="A3584">
        <v>852056</v>
      </c>
      <c r="B3584" t="s">
        <v>2805</v>
      </c>
      <c r="C3584" t="s">
        <v>4226</v>
      </c>
      <c r="D3584" t="s">
        <v>2806</v>
      </c>
      <c r="E3584" t="s">
        <v>2807</v>
      </c>
      <c r="F3584" t="s">
        <v>84</v>
      </c>
      <c r="G3584" t="s">
        <v>128</v>
      </c>
      <c r="H3584">
        <v>178</v>
      </c>
      <c r="I3584">
        <v>178</v>
      </c>
      <c r="J3584">
        <v>178</v>
      </c>
      <c r="K3584">
        <v>178</v>
      </c>
      <c r="L3584">
        <v>178</v>
      </c>
      <c r="M3584">
        <v>178</v>
      </c>
      <c r="N3584">
        <v>178</v>
      </c>
      <c r="O3584">
        <v>178</v>
      </c>
      <c r="P3584">
        <v>178</v>
      </c>
      <c r="Q3584">
        <v>178</v>
      </c>
      <c r="R3584">
        <v>178</v>
      </c>
      <c r="S3584">
        <v>178</v>
      </c>
      <c r="T3584">
        <v>178</v>
      </c>
      <c r="U3584">
        <v>178</v>
      </c>
      <c r="V3584">
        <v>178</v>
      </c>
      <c r="W3584">
        <v>178</v>
      </c>
      <c r="X3584">
        <v>178</v>
      </c>
      <c r="Y3584">
        <v>178</v>
      </c>
      <c r="Z3584">
        <v>178</v>
      </c>
      <c r="AA3584">
        <v>178</v>
      </c>
      <c r="AC3584" s="180" t="str">
        <f t="shared" si="183"/>
        <v>852056-152115-OS</v>
      </c>
      <c r="AD3584" s="181">
        <f>IF(B3584="NET","",IF(B3584="","",IFERROR(VLOOKUP(AC3584,EAN!$A:$B,2,FALSE),"MANGLER - MÅ OPPDATERE EAN-FANEN")))</f>
        <v>7048652624314</v>
      </c>
      <c r="AE3584" s="180">
        <f t="shared" si="184"/>
        <v>178</v>
      </c>
      <c r="AF3584" s="180">
        <f t="shared" si="185"/>
        <v>178</v>
      </c>
    </row>
    <row r="3585" spans="1:32" x14ac:dyDescent="0.2">
      <c r="A3585" s="155">
        <v>852058</v>
      </c>
      <c r="B3585" t="s">
        <v>292</v>
      </c>
      <c r="H3585" s="155">
        <v>202137</v>
      </c>
      <c r="I3585" s="155">
        <v>202137</v>
      </c>
      <c r="J3585" s="155">
        <v>202137</v>
      </c>
      <c r="K3585" s="155">
        <v>202137</v>
      </c>
      <c r="L3585" s="155">
        <v>202137</v>
      </c>
      <c r="M3585" s="155">
        <v>202137</v>
      </c>
      <c r="N3585" s="155">
        <v>202137</v>
      </c>
      <c r="O3585" s="155">
        <v>202137</v>
      </c>
      <c r="P3585" s="155">
        <v>202137</v>
      </c>
      <c r="Q3585" s="155">
        <v>202137</v>
      </c>
      <c r="R3585" s="155">
        <v>202137</v>
      </c>
      <c r="S3585" s="155">
        <v>202137</v>
      </c>
      <c r="T3585" s="155">
        <v>202137</v>
      </c>
      <c r="U3585" s="155">
        <v>202137</v>
      </c>
      <c r="V3585" s="155">
        <v>202137</v>
      </c>
      <c r="W3585" s="155">
        <v>202137</v>
      </c>
      <c r="X3585" s="155">
        <v>202137</v>
      </c>
      <c r="Y3585" s="155">
        <v>202137</v>
      </c>
      <c r="Z3585" s="155">
        <v>202137</v>
      </c>
      <c r="AA3585" s="155">
        <v>202137</v>
      </c>
      <c r="AC3585" s="180" t="str">
        <f t="shared" si="183"/>
        <v>852058-</v>
      </c>
      <c r="AD3585" s="181" t="str">
        <f>IF(B3585="NET","",IF(B3585="","",IFERROR(VLOOKUP(AC3585,EAN!$A:$B,2,FALSE),"MANGLER - MÅ OPPDATERE EAN-FANEN")))</f>
        <v/>
      </c>
      <c r="AE3585" s="180">
        <f t="shared" si="184"/>
        <v>202137</v>
      </c>
      <c r="AF3585" s="180">
        <f t="shared" si="185"/>
        <v>202137</v>
      </c>
    </row>
    <row r="3586" spans="1:32" x14ac:dyDescent="0.2">
      <c r="A3586">
        <v>852058</v>
      </c>
      <c r="B3586" t="s">
        <v>2808</v>
      </c>
      <c r="C3586" t="s">
        <v>4226</v>
      </c>
      <c r="D3586" t="s">
        <v>463</v>
      </c>
      <c r="E3586" t="s">
        <v>514</v>
      </c>
      <c r="F3586" t="s">
        <v>84</v>
      </c>
      <c r="G3586" t="s">
        <v>128</v>
      </c>
      <c r="H3586">
        <v>63</v>
      </c>
      <c r="I3586">
        <v>63</v>
      </c>
      <c r="J3586">
        <v>63</v>
      </c>
      <c r="K3586">
        <v>63</v>
      </c>
      <c r="L3586">
        <v>63</v>
      </c>
      <c r="M3586">
        <v>63</v>
      </c>
      <c r="N3586">
        <v>63</v>
      </c>
      <c r="O3586">
        <v>63</v>
      </c>
      <c r="P3586">
        <v>63</v>
      </c>
      <c r="Q3586">
        <v>63</v>
      </c>
      <c r="R3586">
        <v>63</v>
      </c>
      <c r="S3586">
        <v>63</v>
      </c>
      <c r="T3586">
        <v>63</v>
      </c>
      <c r="U3586">
        <v>63</v>
      </c>
      <c r="V3586">
        <v>63</v>
      </c>
      <c r="W3586">
        <v>63</v>
      </c>
      <c r="X3586">
        <v>63</v>
      </c>
      <c r="Y3586">
        <v>63</v>
      </c>
      <c r="Z3586">
        <v>63</v>
      </c>
      <c r="AA3586">
        <v>63</v>
      </c>
      <c r="AC3586" s="180" t="str">
        <f t="shared" si="183"/>
        <v>852058-230000-OS</v>
      </c>
      <c r="AD3586" s="181">
        <f>IF(B3586="NET","",IF(B3586="","",IFERROR(VLOOKUP(AC3586,EAN!$A:$B,2,FALSE),"MANGLER - MÅ OPPDATERE EAN-FANEN")))</f>
        <v>7048652614919</v>
      </c>
      <c r="AE3586" s="180">
        <f t="shared" si="184"/>
        <v>63</v>
      </c>
      <c r="AF3586" s="180">
        <f t="shared" si="185"/>
        <v>63</v>
      </c>
    </row>
    <row r="3587" spans="1:32" x14ac:dyDescent="0.2">
      <c r="A3587" s="155">
        <v>852059</v>
      </c>
      <c r="B3587" t="s">
        <v>292</v>
      </c>
      <c r="H3587" s="155">
        <v>202137</v>
      </c>
      <c r="I3587" s="155">
        <v>202137</v>
      </c>
      <c r="J3587" s="155">
        <v>202137</v>
      </c>
      <c r="K3587" s="155">
        <v>202137</v>
      </c>
      <c r="L3587" s="155">
        <v>202137</v>
      </c>
      <c r="M3587" s="155">
        <v>202137</v>
      </c>
      <c r="N3587" s="155">
        <v>202137</v>
      </c>
      <c r="O3587" s="155">
        <v>202137</v>
      </c>
      <c r="P3587" s="155">
        <v>202137</v>
      </c>
      <c r="Q3587" s="155">
        <v>202137</v>
      </c>
      <c r="R3587" s="155">
        <v>202137</v>
      </c>
      <c r="S3587" s="155">
        <v>202137</v>
      </c>
      <c r="T3587" s="155">
        <v>202137</v>
      </c>
      <c r="U3587" s="155">
        <v>202137</v>
      </c>
      <c r="V3587" s="155">
        <v>202137</v>
      </c>
      <c r="W3587" s="155">
        <v>202137</v>
      </c>
      <c r="X3587" s="155">
        <v>202137</v>
      </c>
      <c r="Y3587" s="155">
        <v>202137</v>
      </c>
      <c r="Z3587" s="155">
        <v>202137</v>
      </c>
      <c r="AA3587" s="155">
        <v>202137</v>
      </c>
      <c r="AC3587" s="180" t="str">
        <f t="shared" si="183"/>
        <v>852059-</v>
      </c>
      <c r="AD3587" s="181" t="str">
        <f>IF(B3587="NET","",IF(B3587="","",IFERROR(VLOOKUP(AC3587,EAN!$A:$B,2,FALSE),"MANGLER - MÅ OPPDATERE EAN-FANEN")))</f>
        <v/>
      </c>
      <c r="AE3587" s="180">
        <f t="shared" si="184"/>
        <v>202137</v>
      </c>
      <c r="AF3587" s="180">
        <f t="shared" si="185"/>
        <v>202137</v>
      </c>
    </row>
    <row r="3588" spans="1:32" x14ac:dyDescent="0.2">
      <c r="A3588">
        <v>852059</v>
      </c>
      <c r="B3588" t="s">
        <v>2809</v>
      </c>
      <c r="C3588" t="s">
        <v>4226</v>
      </c>
      <c r="D3588" t="s">
        <v>463</v>
      </c>
      <c r="E3588" t="s">
        <v>514</v>
      </c>
      <c r="F3588" t="s">
        <v>84</v>
      </c>
      <c r="G3588" t="s">
        <v>128</v>
      </c>
      <c r="H3588">
        <v>41</v>
      </c>
      <c r="I3588">
        <v>41</v>
      </c>
      <c r="J3588">
        <v>41</v>
      </c>
      <c r="K3588">
        <v>41</v>
      </c>
      <c r="L3588">
        <v>41</v>
      </c>
      <c r="M3588">
        <v>41</v>
      </c>
      <c r="N3588">
        <v>41</v>
      </c>
      <c r="O3588">
        <v>41</v>
      </c>
      <c r="P3588">
        <v>41</v>
      </c>
      <c r="Q3588">
        <v>41</v>
      </c>
      <c r="R3588">
        <v>41</v>
      </c>
      <c r="S3588">
        <v>41</v>
      </c>
      <c r="T3588">
        <v>41</v>
      </c>
      <c r="U3588">
        <v>41</v>
      </c>
      <c r="V3588">
        <v>41</v>
      </c>
      <c r="W3588">
        <v>41</v>
      </c>
      <c r="X3588">
        <v>41</v>
      </c>
      <c r="Y3588">
        <v>41</v>
      </c>
      <c r="Z3588">
        <v>41</v>
      </c>
      <c r="AA3588">
        <v>41</v>
      </c>
      <c r="AC3588" s="180" t="str">
        <f t="shared" si="183"/>
        <v>852059-230000-OS</v>
      </c>
      <c r="AD3588" s="181">
        <f>IF(B3588="NET","",IF(B3588="","",IFERROR(VLOOKUP(AC3588,EAN!$A:$B,2,FALSE),"MANGLER - MÅ OPPDATERE EAN-FANEN")))</f>
        <v>7048652614896</v>
      </c>
      <c r="AE3588" s="180">
        <f t="shared" si="184"/>
        <v>41</v>
      </c>
      <c r="AF3588" s="180">
        <f t="shared" si="185"/>
        <v>41</v>
      </c>
    </row>
    <row r="3589" spans="1:32" x14ac:dyDescent="0.2">
      <c r="A3589" s="155">
        <v>852060</v>
      </c>
      <c r="B3589" t="s">
        <v>292</v>
      </c>
      <c r="H3589" s="155">
        <v>202137</v>
      </c>
      <c r="I3589" s="155">
        <v>202137</v>
      </c>
      <c r="J3589" s="155">
        <v>202137</v>
      </c>
      <c r="K3589" s="155">
        <v>202137</v>
      </c>
      <c r="L3589" s="155">
        <v>202137</v>
      </c>
      <c r="M3589" s="155">
        <v>202137</v>
      </c>
      <c r="N3589" s="155">
        <v>202137</v>
      </c>
      <c r="O3589" s="155">
        <v>202137</v>
      </c>
      <c r="P3589" s="155">
        <v>202137</v>
      </c>
      <c r="Q3589" s="155">
        <v>202137</v>
      </c>
      <c r="R3589" s="155">
        <v>202137</v>
      </c>
      <c r="S3589" s="155">
        <v>202137</v>
      </c>
      <c r="T3589" s="155">
        <v>202137</v>
      </c>
      <c r="U3589" s="155">
        <v>202137</v>
      </c>
      <c r="V3589" s="155">
        <v>202137</v>
      </c>
      <c r="W3589" s="155">
        <v>202137</v>
      </c>
      <c r="X3589" s="155">
        <v>202137</v>
      </c>
      <c r="Y3589" s="155">
        <v>202137</v>
      </c>
      <c r="Z3589" s="155">
        <v>202137</v>
      </c>
      <c r="AA3589" s="155">
        <v>202137</v>
      </c>
      <c r="AC3589" s="180" t="str">
        <f t="shared" si="183"/>
        <v>852060-</v>
      </c>
      <c r="AD3589" s="181" t="str">
        <f>IF(B3589="NET","",IF(B3589="","",IFERROR(VLOOKUP(AC3589,EAN!$A:$B,2,FALSE),"MANGLER - MÅ OPPDATERE EAN-FANEN")))</f>
        <v/>
      </c>
      <c r="AE3589" s="180">
        <f t="shared" si="184"/>
        <v>202137</v>
      </c>
      <c r="AF3589" s="180">
        <f t="shared" si="185"/>
        <v>202137</v>
      </c>
    </row>
    <row r="3590" spans="1:32" x14ac:dyDescent="0.2">
      <c r="A3590">
        <v>852060</v>
      </c>
      <c r="B3590" t="s">
        <v>399</v>
      </c>
      <c r="C3590" t="s">
        <v>4226</v>
      </c>
      <c r="D3590" t="s">
        <v>2684</v>
      </c>
      <c r="E3590" t="s">
        <v>2685</v>
      </c>
      <c r="F3590" t="s">
        <v>84</v>
      </c>
      <c r="G3590" t="s">
        <v>401</v>
      </c>
      <c r="H3590">
        <v>14</v>
      </c>
      <c r="I3590">
        <v>14</v>
      </c>
      <c r="J3590">
        <v>14</v>
      </c>
      <c r="K3590">
        <v>14</v>
      </c>
      <c r="L3590">
        <v>14</v>
      </c>
      <c r="M3590">
        <v>14</v>
      </c>
      <c r="N3590">
        <v>14</v>
      </c>
      <c r="O3590">
        <v>14</v>
      </c>
      <c r="P3590">
        <v>14</v>
      </c>
      <c r="Q3590">
        <v>14</v>
      </c>
      <c r="R3590">
        <v>14</v>
      </c>
      <c r="S3590">
        <v>14</v>
      </c>
      <c r="T3590">
        <v>14</v>
      </c>
      <c r="U3590">
        <v>14</v>
      </c>
      <c r="V3590">
        <v>14</v>
      </c>
      <c r="W3590">
        <v>14</v>
      </c>
      <c r="X3590">
        <v>14</v>
      </c>
      <c r="Y3590">
        <v>14</v>
      </c>
      <c r="Z3590">
        <v>14</v>
      </c>
      <c r="AA3590">
        <v>14</v>
      </c>
      <c r="AC3590" s="180" t="str">
        <f t="shared" si="183"/>
        <v>852060-500101-OS</v>
      </c>
      <c r="AD3590" s="181">
        <f>IF(B3590="NET","",IF(B3590="","",IFERROR(VLOOKUP(AC3590,EAN!$A:$B,2,FALSE),"MANGLER - MÅ OPPDATERE EAN-FANEN")))</f>
        <v>7048652616197</v>
      </c>
      <c r="AE3590" s="180">
        <f t="shared" si="184"/>
        <v>14</v>
      </c>
      <c r="AF3590" s="180">
        <f t="shared" si="185"/>
        <v>14</v>
      </c>
    </row>
    <row r="3591" spans="1:32" x14ac:dyDescent="0.2">
      <c r="A3591">
        <v>852060</v>
      </c>
      <c r="B3591" t="s">
        <v>399</v>
      </c>
      <c r="C3591" t="s">
        <v>4226</v>
      </c>
      <c r="D3591" t="s">
        <v>2686</v>
      </c>
      <c r="E3591" t="s">
        <v>2687</v>
      </c>
      <c r="F3591" t="s">
        <v>84</v>
      </c>
      <c r="G3591" t="s">
        <v>128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C3591" s="180" t="str">
        <f t="shared" si="183"/>
        <v>852060-502130-OS</v>
      </c>
      <c r="AD3591" s="181">
        <f>IF(B3591="NET","",IF(B3591="","",IFERROR(VLOOKUP(AC3591,EAN!$A:$B,2,FALSE),"MANGLER - MÅ OPPDATERE EAN-FANEN")))</f>
        <v>7048652709820</v>
      </c>
      <c r="AE3591" s="180">
        <f t="shared" si="184"/>
        <v>0</v>
      </c>
      <c r="AF3591" s="180">
        <f t="shared" si="185"/>
        <v>0</v>
      </c>
    </row>
    <row r="3592" spans="1:32" x14ac:dyDescent="0.2">
      <c r="A3592">
        <v>852060</v>
      </c>
      <c r="B3592" t="s">
        <v>399</v>
      </c>
      <c r="C3592" t="s">
        <v>4226</v>
      </c>
      <c r="D3592" t="s">
        <v>2170</v>
      </c>
      <c r="E3592" t="s">
        <v>2171</v>
      </c>
      <c r="F3592" t="s">
        <v>84</v>
      </c>
      <c r="G3592" t="s">
        <v>128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C3592" s="180" t="str">
        <f t="shared" si="183"/>
        <v>852060-511003-OS</v>
      </c>
      <c r="AD3592" s="181">
        <f>IF(B3592="NET","",IF(B3592="","",IFERROR(VLOOKUP(AC3592,EAN!$A:$B,2,FALSE),"MANGLER - MÅ OPPDATERE EAN-FANEN")))</f>
        <v>7048652709837</v>
      </c>
      <c r="AE3592" s="180">
        <f t="shared" si="184"/>
        <v>0</v>
      </c>
      <c r="AF3592" s="180">
        <f t="shared" si="185"/>
        <v>0</v>
      </c>
    </row>
    <row r="3593" spans="1:32" x14ac:dyDescent="0.2">
      <c r="A3593">
        <v>852060</v>
      </c>
      <c r="B3593" t="s">
        <v>399</v>
      </c>
      <c r="C3593" t="s">
        <v>4226</v>
      </c>
      <c r="D3593" t="s">
        <v>2810</v>
      </c>
      <c r="E3593" t="s">
        <v>2811</v>
      </c>
      <c r="F3593" t="s">
        <v>84</v>
      </c>
      <c r="G3593" t="s">
        <v>401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C3593" s="180" t="str">
        <f t="shared" si="183"/>
        <v>852060-517223-OS</v>
      </c>
      <c r="AD3593" s="181">
        <f>IF(B3593="NET","",IF(B3593="","",IFERROR(VLOOKUP(AC3593,EAN!$A:$B,2,FALSE),"MANGLER - MÅ OPPDATERE EAN-FANEN")))</f>
        <v>7048652616210</v>
      </c>
      <c r="AE3593" s="180">
        <f t="shared" si="184"/>
        <v>0</v>
      </c>
      <c r="AF3593" s="180">
        <f t="shared" si="185"/>
        <v>0</v>
      </c>
    </row>
    <row r="3594" spans="1:32" x14ac:dyDescent="0.2">
      <c r="A3594">
        <v>852060</v>
      </c>
      <c r="B3594" t="s">
        <v>399</v>
      </c>
      <c r="C3594" t="s">
        <v>4226</v>
      </c>
      <c r="D3594" t="s">
        <v>2172</v>
      </c>
      <c r="E3594" t="s">
        <v>2173</v>
      </c>
      <c r="F3594" t="s">
        <v>84</v>
      </c>
      <c r="G3594" t="s">
        <v>128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C3594" s="180" t="str">
        <f t="shared" si="183"/>
        <v>852060-530101-OS</v>
      </c>
      <c r="AD3594" s="181">
        <f>IF(B3594="NET","",IF(B3594="","",IFERROR(VLOOKUP(AC3594,EAN!$A:$B,2,FALSE),"MANGLER - MÅ OPPDATERE EAN-FANEN")))</f>
        <v>7048652709844</v>
      </c>
      <c r="AE3594" s="180">
        <f t="shared" si="184"/>
        <v>0</v>
      </c>
      <c r="AF3594" s="180">
        <f t="shared" si="185"/>
        <v>0</v>
      </c>
    </row>
    <row r="3595" spans="1:32" x14ac:dyDescent="0.2">
      <c r="A3595">
        <v>852060</v>
      </c>
      <c r="B3595" t="s">
        <v>399</v>
      </c>
      <c r="C3595" t="s">
        <v>4226</v>
      </c>
      <c r="D3595" t="s">
        <v>2812</v>
      </c>
      <c r="E3595" t="s">
        <v>2813</v>
      </c>
      <c r="F3595" t="s">
        <v>84</v>
      </c>
      <c r="G3595" t="s">
        <v>401</v>
      </c>
      <c r="H3595">
        <v>72</v>
      </c>
      <c r="I3595">
        <v>72</v>
      </c>
      <c r="J3595">
        <v>72</v>
      </c>
      <c r="K3595">
        <v>72</v>
      </c>
      <c r="L3595">
        <v>72</v>
      </c>
      <c r="M3595">
        <v>72</v>
      </c>
      <c r="N3595">
        <v>72</v>
      </c>
      <c r="O3595">
        <v>72</v>
      </c>
      <c r="P3595">
        <v>72</v>
      </c>
      <c r="Q3595">
        <v>72</v>
      </c>
      <c r="R3595">
        <v>72</v>
      </c>
      <c r="S3595">
        <v>72</v>
      </c>
      <c r="T3595">
        <v>72</v>
      </c>
      <c r="U3595">
        <v>72</v>
      </c>
      <c r="V3595">
        <v>72</v>
      </c>
      <c r="W3595">
        <v>72</v>
      </c>
      <c r="X3595">
        <v>72</v>
      </c>
      <c r="Y3595">
        <v>72</v>
      </c>
      <c r="Z3595">
        <v>72</v>
      </c>
      <c r="AA3595">
        <v>72</v>
      </c>
      <c r="AC3595" s="180" t="str">
        <f t="shared" si="183"/>
        <v>852060-532022-OS</v>
      </c>
      <c r="AD3595" s="181">
        <f>IF(B3595="NET","",IF(B3595="","",IFERROR(VLOOKUP(AC3595,EAN!$A:$B,2,FALSE),"MANGLER - MÅ OPPDATERE EAN-FANEN")))</f>
        <v>7048652616227</v>
      </c>
      <c r="AE3595" s="180">
        <f t="shared" si="184"/>
        <v>72</v>
      </c>
      <c r="AF3595" s="180">
        <f t="shared" si="185"/>
        <v>72</v>
      </c>
    </row>
    <row r="3596" spans="1:32" x14ac:dyDescent="0.2">
      <c r="A3596">
        <v>852060</v>
      </c>
      <c r="B3596" t="s">
        <v>399</v>
      </c>
      <c r="C3596" t="s">
        <v>4226</v>
      </c>
      <c r="D3596" t="s">
        <v>2698</v>
      </c>
      <c r="E3596" t="s">
        <v>2699</v>
      </c>
      <c r="F3596" t="s">
        <v>84</v>
      </c>
      <c r="G3596" t="s">
        <v>128</v>
      </c>
      <c r="H3596">
        <v>28</v>
      </c>
      <c r="I3596">
        <v>28</v>
      </c>
      <c r="J3596">
        <v>28</v>
      </c>
      <c r="K3596">
        <v>28</v>
      </c>
      <c r="L3596">
        <v>28</v>
      </c>
      <c r="M3596">
        <v>28</v>
      </c>
      <c r="N3596">
        <v>28</v>
      </c>
      <c r="O3596">
        <v>28</v>
      </c>
      <c r="P3596">
        <v>28</v>
      </c>
      <c r="Q3596">
        <v>28</v>
      </c>
      <c r="R3596">
        <v>28</v>
      </c>
      <c r="S3596">
        <v>28</v>
      </c>
      <c r="T3596">
        <v>28</v>
      </c>
      <c r="U3596">
        <v>28</v>
      </c>
      <c r="V3596">
        <v>28</v>
      </c>
      <c r="W3596">
        <v>28</v>
      </c>
      <c r="X3596">
        <v>28</v>
      </c>
      <c r="Y3596">
        <v>28</v>
      </c>
      <c r="Z3596">
        <v>28</v>
      </c>
      <c r="AA3596">
        <v>28</v>
      </c>
      <c r="AC3596" s="180" t="str">
        <f t="shared" si="183"/>
        <v>852060-540101-OS</v>
      </c>
      <c r="AD3596" s="181">
        <f>IF(B3596="NET","",IF(B3596="","",IFERROR(VLOOKUP(AC3596,EAN!$A:$B,2,FALSE),"MANGLER - MÅ OPPDATERE EAN-FANEN")))</f>
        <v>7048652616234</v>
      </c>
      <c r="AE3596" s="180">
        <f t="shared" si="184"/>
        <v>28</v>
      </c>
      <c r="AF3596" s="180">
        <f t="shared" si="185"/>
        <v>28</v>
      </c>
    </row>
    <row r="3597" spans="1:32" x14ac:dyDescent="0.2">
      <c r="A3597" s="155">
        <v>852063</v>
      </c>
      <c r="B3597" t="s">
        <v>292</v>
      </c>
      <c r="H3597" s="155">
        <v>202137</v>
      </c>
      <c r="I3597" s="155">
        <v>202137</v>
      </c>
      <c r="J3597" s="155">
        <v>202137</v>
      </c>
      <c r="K3597" s="155">
        <v>202137</v>
      </c>
      <c r="L3597" s="155">
        <v>202137</v>
      </c>
      <c r="M3597" s="155">
        <v>202137</v>
      </c>
      <c r="N3597" s="155">
        <v>202137</v>
      </c>
      <c r="O3597" s="155">
        <v>202137</v>
      </c>
      <c r="P3597" s="155">
        <v>202137</v>
      </c>
      <c r="Q3597" s="155">
        <v>202137</v>
      </c>
      <c r="R3597" s="155">
        <v>202137</v>
      </c>
      <c r="S3597" s="155">
        <v>202137</v>
      </c>
      <c r="T3597" s="155">
        <v>202137</v>
      </c>
      <c r="U3597" s="155">
        <v>202137</v>
      </c>
      <c r="V3597" s="155">
        <v>202137</v>
      </c>
      <c r="W3597" s="155">
        <v>202137</v>
      </c>
      <c r="X3597" s="155">
        <v>202137</v>
      </c>
      <c r="Y3597" s="155">
        <v>202137</v>
      </c>
      <c r="Z3597" s="155">
        <v>202137</v>
      </c>
      <c r="AA3597" s="155">
        <v>202137</v>
      </c>
      <c r="AC3597" s="180" t="str">
        <f t="shared" si="183"/>
        <v>852063-</v>
      </c>
      <c r="AD3597" s="181" t="str">
        <f>IF(B3597="NET","",IF(B3597="","",IFERROR(VLOOKUP(AC3597,EAN!$A:$B,2,FALSE),"MANGLER - MÅ OPPDATERE EAN-FANEN")))</f>
        <v/>
      </c>
      <c r="AE3597" s="180">
        <f t="shared" si="184"/>
        <v>202137</v>
      </c>
      <c r="AF3597" s="180">
        <f t="shared" si="185"/>
        <v>202137</v>
      </c>
    </row>
    <row r="3598" spans="1:32" x14ac:dyDescent="0.2">
      <c r="A3598">
        <v>852063</v>
      </c>
      <c r="B3598" t="s">
        <v>2814</v>
      </c>
      <c r="C3598" t="s">
        <v>4226</v>
      </c>
      <c r="D3598" t="s">
        <v>4505</v>
      </c>
      <c r="E3598" t="s">
        <v>4506</v>
      </c>
      <c r="F3598" t="s">
        <v>84</v>
      </c>
      <c r="G3598" t="s">
        <v>128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C3598" s="180" t="str">
        <f t="shared" si="183"/>
        <v>852063-040118-OS</v>
      </c>
      <c r="AD3598" s="181" t="str">
        <f>IF(B3598="NET","",IF(B3598="","",IFERROR(VLOOKUP(AC3598,EAN!$A:$B,2,FALSE),"MANGLER - MÅ OPPDATERE EAN-FANEN")))</f>
        <v>MANGLER - MÅ OPPDATERE EAN-FANEN</v>
      </c>
      <c r="AE3598" s="180">
        <f t="shared" si="184"/>
        <v>0</v>
      </c>
      <c r="AF3598" s="180">
        <f t="shared" si="185"/>
        <v>0</v>
      </c>
    </row>
    <row r="3599" spans="1:32" x14ac:dyDescent="0.2">
      <c r="A3599">
        <v>852063</v>
      </c>
      <c r="B3599" t="s">
        <v>2814</v>
      </c>
      <c r="C3599" t="s">
        <v>4226</v>
      </c>
      <c r="D3599" t="s">
        <v>2815</v>
      </c>
      <c r="E3599" t="s">
        <v>2816</v>
      </c>
      <c r="F3599" t="s">
        <v>84</v>
      </c>
      <c r="G3599" t="s">
        <v>128</v>
      </c>
      <c r="H3599">
        <v>143</v>
      </c>
      <c r="I3599">
        <v>143</v>
      </c>
      <c r="J3599">
        <v>143</v>
      </c>
      <c r="K3599">
        <v>143</v>
      </c>
      <c r="L3599">
        <v>143</v>
      </c>
      <c r="M3599">
        <v>143</v>
      </c>
      <c r="N3599">
        <v>143</v>
      </c>
      <c r="O3599">
        <v>143</v>
      </c>
      <c r="P3599">
        <v>143</v>
      </c>
      <c r="Q3599">
        <v>143</v>
      </c>
      <c r="R3599">
        <v>143</v>
      </c>
      <c r="S3599">
        <v>143</v>
      </c>
      <c r="T3599">
        <v>143</v>
      </c>
      <c r="U3599">
        <v>143</v>
      </c>
      <c r="V3599">
        <v>143</v>
      </c>
      <c r="W3599">
        <v>143</v>
      </c>
      <c r="X3599">
        <v>143</v>
      </c>
      <c r="Y3599">
        <v>143</v>
      </c>
      <c r="Z3599">
        <v>143</v>
      </c>
      <c r="AA3599">
        <v>143</v>
      </c>
      <c r="AC3599" s="180" t="str">
        <f t="shared" si="183"/>
        <v>852063-150114-OS</v>
      </c>
      <c r="AD3599" s="181">
        <f>IF(B3599="NET","",IF(B3599="","",IFERROR(VLOOKUP(AC3599,EAN!$A:$B,2,FALSE),"MANGLER - MÅ OPPDATERE EAN-FANEN")))</f>
        <v>7048652624307</v>
      </c>
      <c r="AE3599" s="180">
        <f t="shared" si="184"/>
        <v>143</v>
      </c>
      <c r="AF3599" s="180">
        <f t="shared" si="185"/>
        <v>143</v>
      </c>
    </row>
    <row r="3600" spans="1:32" x14ac:dyDescent="0.2">
      <c r="A3600" s="155">
        <v>852065</v>
      </c>
      <c r="B3600" t="s">
        <v>292</v>
      </c>
      <c r="H3600" s="155">
        <v>202137</v>
      </c>
      <c r="I3600" s="155">
        <v>202137</v>
      </c>
      <c r="J3600" s="155">
        <v>202137</v>
      </c>
      <c r="K3600" s="155">
        <v>202137</v>
      </c>
      <c r="L3600" s="155">
        <v>202137</v>
      </c>
      <c r="M3600" s="155">
        <v>202137</v>
      </c>
      <c r="N3600" s="155">
        <v>202137</v>
      </c>
      <c r="O3600" s="155">
        <v>202137</v>
      </c>
      <c r="P3600" s="155">
        <v>202137</v>
      </c>
      <c r="Q3600" s="155">
        <v>202137</v>
      </c>
      <c r="R3600" s="155">
        <v>202137</v>
      </c>
      <c r="S3600" s="155">
        <v>202137</v>
      </c>
      <c r="T3600" s="155">
        <v>202137</v>
      </c>
      <c r="U3600" s="155">
        <v>202137</v>
      </c>
      <c r="V3600" s="155">
        <v>202137</v>
      </c>
      <c r="W3600" s="155">
        <v>202137</v>
      </c>
      <c r="X3600" s="155">
        <v>202137</v>
      </c>
      <c r="Y3600" s="155">
        <v>202137</v>
      </c>
      <c r="Z3600" s="155">
        <v>202137</v>
      </c>
      <c r="AA3600" s="155">
        <v>202137</v>
      </c>
      <c r="AC3600" s="180" t="str">
        <f t="shared" si="183"/>
        <v>852065-</v>
      </c>
      <c r="AD3600" s="181" t="str">
        <f>IF(B3600="NET","",IF(B3600="","",IFERROR(VLOOKUP(AC3600,EAN!$A:$B,2,FALSE),"MANGLER - MÅ OPPDATERE EAN-FANEN")))</f>
        <v/>
      </c>
      <c r="AE3600" s="180">
        <f t="shared" si="184"/>
        <v>202137</v>
      </c>
      <c r="AF3600" s="180">
        <f t="shared" si="185"/>
        <v>202137</v>
      </c>
    </row>
    <row r="3601" spans="1:32" x14ac:dyDescent="0.2">
      <c r="A3601">
        <v>852065</v>
      </c>
      <c r="B3601" t="s">
        <v>2817</v>
      </c>
      <c r="C3601" t="s">
        <v>4226</v>
      </c>
      <c r="D3601" t="s">
        <v>2724</v>
      </c>
      <c r="E3601" t="s">
        <v>2725</v>
      </c>
      <c r="F3601" t="s">
        <v>84</v>
      </c>
      <c r="G3601" t="s">
        <v>128</v>
      </c>
      <c r="H3601">
        <v>55</v>
      </c>
      <c r="I3601">
        <v>55</v>
      </c>
      <c r="J3601">
        <v>55</v>
      </c>
      <c r="K3601">
        <v>55</v>
      </c>
      <c r="L3601">
        <v>55</v>
      </c>
      <c r="M3601">
        <v>55</v>
      </c>
      <c r="N3601">
        <v>55</v>
      </c>
      <c r="O3601">
        <v>55</v>
      </c>
      <c r="P3601">
        <v>55</v>
      </c>
      <c r="Q3601">
        <v>55</v>
      </c>
      <c r="R3601">
        <v>55</v>
      </c>
      <c r="S3601">
        <v>55</v>
      </c>
      <c r="T3601">
        <v>55</v>
      </c>
      <c r="U3601">
        <v>55</v>
      </c>
      <c r="V3601">
        <v>55</v>
      </c>
      <c r="W3601">
        <v>55</v>
      </c>
      <c r="X3601">
        <v>55</v>
      </c>
      <c r="Y3601">
        <v>55</v>
      </c>
      <c r="Z3601">
        <v>55</v>
      </c>
      <c r="AA3601">
        <v>55</v>
      </c>
      <c r="AC3601" s="180" t="str">
        <f t="shared" si="183"/>
        <v>852065-502032-OS</v>
      </c>
      <c r="AD3601" s="181">
        <f>IF(B3601="NET","",IF(B3601="","",IFERROR(VLOOKUP(AC3601,EAN!$A:$B,2,FALSE),"MANGLER - MÅ OPPDATERE EAN-FANEN")))</f>
        <v>7048652715081</v>
      </c>
      <c r="AE3601" s="180">
        <f t="shared" si="184"/>
        <v>55</v>
      </c>
      <c r="AF3601" s="180">
        <f t="shared" si="185"/>
        <v>55</v>
      </c>
    </row>
    <row r="3602" spans="1:32" x14ac:dyDescent="0.2">
      <c r="A3602">
        <v>852065</v>
      </c>
      <c r="B3602" t="s">
        <v>2817</v>
      </c>
      <c r="C3602" t="s">
        <v>4226</v>
      </c>
      <c r="D3602" t="s">
        <v>2732</v>
      </c>
      <c r="E3602" t="s">
        <v>2733</v>
      </c>
      <c r="F3602" t="s">
        <v>84</v>
      </c>
      <c r="G3602" t="s">
        <v>401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C3602" s="180" t="str">
        <f t="shared" si="183"/>
        <v>852065-523008-OS</v>
      </c>
      <c r="AD3602" s="181">
        <f>IF(B3602="NET","",IF(B3602="","",IFERROR(VLOOKUP(AC3602,EAN!$A:$B,2,FALSE),"MANGLER - MÅ OPPDATERE EAN-FANEN")))</f>
        <v>7048652714961</v>
      </c>
      <c r="AE3602" s="180">
        <f t="shared" si="184"/>
        <v>0</v>
      </c>
      <c r="AF3602" s="180">
        <f t="shared" si="185"/>
        <v>0</v>
      </c>
    </row>
    <row r="3603" spans="1:32" x14ac:dyDescent="0.2">
      <c r="A3603">
        <v>852065</v>
      </c>
      <c r="B3603" t="s">
        <v>2817</v>
      </c>
      <c r="C3603" t="s">
        <v>4226</v>
      </c>
      <c r="D3603" t="s">
        <v>2698</v>
      </c>
      <c r="E3603" t="s">
        <v>2699</v>
      </c>
      <c r="F3603" t="s">
        <v>84</v>
      </c>
      <c r="G3603" t="s">
        <v>401</v>
      </c>
      <c r="H3603">
        <v>38</v>
      </c>
      <c r="I3603">
        <v>38</v>
      </c>
      <c r="J3603">
        <v>38</v>
      </c>
      <c r="K3603">
        <v>38</v>
      </c>
      <c r="L3603">
        <v>38</v>
      </c>
      <c r="M3603">
        <v>38</v>
      </c>
      <c r="N3603">
        <v>38</v>
      </c>
      <c r="O3603">
        <v>38</v>
      </c>
      <c r="P3603">
        <v>38</v>
      </c>
      <c r="Q3603">
        <v>38</v>
      </c>
      <c r="R3603">
        <v>38</v>
      </c>
      <c r="S3603">
        <v>38</v>
      </c>
      <c r="T3603">
        <v>38</v>
      </c>
      <c r="U3603">
        <v>38</v>
      </c>
      <c r="V3603">
        <v>38</v>
      </c>
      <c r="W3603">
        <v>38</v>
      </c>
      <c r="X3603">
        <v>38</v>
      </c>
      <c r="Y3603">
        <v>38</v>
      </c>
      <c r="Z3603">
        <v>38</v>
      </c>
      <c r="AA3603">
        <v>38</v>
      </c>
      <c r="AC3603" s="180" t="str">
        <f t="shared" si="183"/>
        <v>852065-540101-OS</v>
      </c>
      <c r="AD3603" s="181">
        <f>IF(B3603="NET","",IF(B3603="","",IFERROR(VLOOKUP(AC3603,EAN!$A:$B,2,FALSE),"MANGLER - MÅ OPPDATERE EAN-FANEN")))</f>
        <v>7048652630865</v>
      </c>
      <c r="AE3603" s="180">
        <f t="shared" si="184"/>
        <v>38</v>
      </c>
      <c r="AF3603" s="180">
        <f t="shared" si="185"/>
        <v>38</v>
      </c>
    </row>
    <row r="3604" spans="1:32" x14ac:dyDescent="0.2">
      <c r="A3604" s="155">
        <v>852066</v>
      </c>
      <c r="B3604" t="s">
        <v>292</v>
      </c>
      <c r="H3604" s="155">
        <v>202137</v>
      </c>
      <c r="I3604" s="155">
        <v>202137</v>
      </c>
      <c r="J3604" s="155">
        <v>202137</v>
      </c>
      <c r="K3604" s="155">
        <v>202137</v>
      </c>
      <c r="L3604" s="155">
        <v>202137</v>
      </c>
      <c r="M3604" s="155">
        <v>202137</v>
      </c>
      <c r="N3604" s="155">
        <v>202137</v>
      </c>
      <c r="O3604" s="155">
        <v>202137</v>
      </c>
      <c r="P3604" s="155">
        <v>202137</v>
      </c>
      <c r="Q3604" s="155">
        <v>202137</v>
      </c>
      <c r="R3604" s="155">
        <v>202137</v>
      </c>
      <c r="S3604" s="155">
        <v>202137</v>
      </c>
      <c r="T3604" s="155">
        <v>202137</v>
      </c>
      <c r="U3604" s="155">
        <v>202137</v>
      </c>
      <c r="V3604" s="155">
        <v>202137</v>
      </c>
      <c r="W3604" s="155">
        <v>202137</v>
      </c>
      <c r="X3604" s="155">
        <v>202137</v>
      </c>
      <c r="Y3604" s="155">
        <v>202137</v>
      </c>
      <c r="Z3604" s="155">
        <v>202137</v>
      </c>
      <c r="AA3604" s="155">
        <v>202137</v>
      </c>
      <c r="AC3604" s="180" t="str">
        <f t="shared" si="183"/>
        <v>852066-</v>
      </c>
      <c r="AD3604" s="181" t="str">
        <f>IF(B3604="NET","",IF(B3604="","",IFERROR(VLOOKUP(AC3604,EAN!$A:$B,2,FALSE),"MANGLER - MÅ OPPDATERE EAN-FANEN")))</f>
        <v/>
      </c>
      <c r="AE3604" s="180">
        <f t="shared" si="184"/>
        <v>202137</v>
      </c>
      <c r="AF3604" s="180">
        <f t="shared" si="185"/>
        <v>202137</v>
      </c>
    </row>
    <row r="3605" spans="1:32" x14ac:dyDescent="0.2">
      <c r="A3605">
        <v>852066</v>
      </c>
      <c r="B3605" t="s">
        <v>2818</v>
      </c>
      <c r="C3605" t="s">
        <v>4226</v>
      </c>
      <c r="D3605" t="s">
        <v>2732</v>
      </c>
      <c r="E3605" t="s">
        <v>2733</v>
      </c>
      <c r="F3605" t="s">
        <v>84</v>
      </c>
      <c r="G3605" t="s">
        <v>128</v>
      </c>
      <c r="H3605">
        <v>30</v>
      </c>
      <c r="I3605">
        <v>30</v>
      </c>
      <c r="J3605">
        <v>30</v>
      </c>
      <c r="K3605">
        <v>30</v>
      </c>
      <c r="L3605">
        <v>30</v>
      </c>
      <c r="M3605">
        <v>30</v>
      </c>
      <c r="N3605">
        <v>30</v>
      </c>
      <c r="O3605">
        <v>30</v>
      </c>
      <c r="P3605">
        <v>30</v>
      </c>
      <c r="Q3605">
        <v>30</v>
      </c>
      <c r="R3605">
        <v>30</v>
      </c>
      <c r="S3605">
        <v>30</v>
      </c>
      <c r="T3605">
        <v>30</v>
      </c>
      <c r="U3605">
        <v>30</v>
      </c>
      <c r="V3605">
        <v>30</v>
      </c>
      <c r="W3605">
        <v>30</v>
      </c>
      <c r="X3605">
        <v>30</v>
      </c>
      <c r="Y3605">
        <v>30</v>
      </c>
      <c r="Z3605">
        <v>30</v>
      </c>
      <c r="AA3605">
        <v>30</v>
      </c>
      <c r="AC3605" s="180" t="str">
        <f t="shared" si="183"/>
        <v>852066-523008-OS</v>
      </c>
      <c r="AD3605" s="181">
        <f>IF(B3605="NET","",IF(B3605="","",IFERROR(VLOOKUP(AC3605,EAN!$A:$B,2,FALSE),"MANGLER - MÅ OPPDATERE EAN-FANEN")))</f>
        <v>7048652630896</v>
      </c>
      <c r="AE3605" s="180">
        <f t="shared" si="184"/>
        <v>30</v>
      </c>
      <c r="AF3605" s="180">
        <f t="shared" si="185"/>
        <v>30</v>
      </c>
    </row>
    <row r="3606" spans="1:32" x14ac:dyDescent="0.2">
      <c r="A3606" s="155">
        <v>852067</v>
      </c>
      <c r="B3606" t="s">
        <v>292</v>
      </c>
      <c r="H3606" s="155">
        <v>202137</v>
      </c>
      <c r="I3606" s="155">
        <v>202137</v>
      </c>
      <c r="J3606" s="155">
        <v>202137</v>
      </c>
      <c r="K3606" s="155">
        <v>202137</v>
      </c>
      <c r="L3606" s="155">
        <v>202137</v>
      </c>
      <c r="M3606" s="155">
        <v>202137</v>
      </c>
      <c r="N3606" s="155">
        <v>202137</v>
      </c>
      <c r="O3606" s="155">
        <v>202137</v>
      </c>
      <c r="P3606" s="155">
        <v>202137</v>
      </c>
      <c r="Q3606" s="155">
        <v>202137</v>
      </c>
      <c r="R3606" s="155">
        <v>202137</v>
      </c>
      <c r="S3606" s="155">
        <v>202137</v>
      </c>
      <c r="T3606" s="155">
        <v>202137</v>
      </c>
      <c r="U3606" s="155">
        <v>202137</v>
      </c>
      <c r="V3606" s="155">
        <v>202137</v>
      </c>
      <c r="W3606" s="155">
        <v>202137</v>
      </c>
      <c r="X3606" s="155">
        <v>202137</v>
      </c>
      <c r="Y3606" s="155">
        <v>202137</v>
      </c>
      <c r="Z3606" s="155">
        <v>202137</v>
      </c>
      <c r="AA3606" s="155">
        <v>202137</v>
      </c>
      <c r="AC3606" s="180" t="str">
        <f t="shared" si="183"/>
        <v>852067-</v>
      </c>
      <c r="AD3606" s="181" t="str">
        <f>IF(B3606="NET","",IF(B3606="","",IFERROR(VLOOKUP(AC3606,EAN!$A:$B,2,FALSE),"MANGLER - MÅ OPPDATERE EAN-FANEN")))</f>
        <v/>
      </c>
      <c r="AE3606" s="180">
        <f t="shared" si="184"/>
        <v>202137</v>
      </c>
      <c r="AF3606" s="180">
        <f t="shared" si="185"/>
        <v>202137</v>
      </c>
    </row>
    <row r="3607" spans="1:32" x14ac:dyDescent="0.2">
      <c r="A3607">
        <v>852067</v>
      </c>
      <c r="B3607" t="s">
        <v>2819</v>
      </c>
      <c r="C3607" t="s">
        <v>4226</v>
      </c>
      <c r="D3607" t="s">
        <v>2820</v>
      </c>
      <c r="E3607" t="s">
        <v>2821</v>
      </c>
      <c r="F3607" t="s">
        <v>84</v>
      </c>
      <c r="G3607" t="s">
        <v>128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C3607" s="180" t="str">
        <f t="shared" si="183"/>
        <v>852067-161300-OS</v>
      </c>
      <c r="AD3607" s="181">
        <f>IF(B3607="NET","",IF(B3607="","",IFERROR(VLOOKUP(AC3607,EAN!$A:$B,2,FALSE),"MANGLER - MÅ OPPDATERE EAN-FANEN")))</f>
        <v>7048652671127</v>
      </c>
      <c r="AE3607" s="180">
        <f t="shared" si="184"/>
        <v>0</v>
      </c>
      <c r="AF3607" s="180">
        <f t="shared" si="185"/>
        <v>0</v>
      </c>
    </row>
    <row r="3608" spans="1:32" x14ac:dyDescent="0.2">
      <c r="A3608" s="155">
        <v>852068</v>
      </c>
      <c r="B3608" t="s">
        <v>292</v>
      </c>
      <c r="H3608" s="155">
        <v>202137</v>
      </c>
      <c r="I3608" s="155">
        <v>202137</v>
      </c>
      <c r="J3608" s="155">
        <v>202137</v>
      </c>
      <c r="K3608" s="155">
        <v>202137</v>
      </c>
      <c r="L3608" s="155">
        <v>202137</v>
      </c>
      <c r="M3608" s="155">
        <v>202137</v>
      </c>
      <c r="N3608" s="155">
        <v>202137</v>
      </c>
      <c r="O3608" s="155">
        <v>202137</v>
      </c>
      <c r="P3608" s="155">
        <v>202137</v>
      </c>
      <c r="Q3608" s="155">
        <v>202137</v>
      </c>
      <c r="R3608" s="155">
        <v>202137</v>
      </c>
      <c r="S3608" s="155">
        <v>202137</v>
      </c>
      <c r="T3608" s="155">
        <v>202137</v>
      </c>
      <c r="U3608" s="155">
        <v>202137</v>
      </c>
      <c r="V3608" s="155">
        <v>202137</v>
      </c>
      <c r="W3608" s="155">
        <v>202137</v>
      </c>
      <c r="X3608" s="155">
        <v>202137</v>
      </c>
      <c r="Y3608" s="155">
        <v>202137</v>
      </c>
      <c r="Z3608" s="155">
        <v>202137</v>
      </c>
      <c r="AA3608" s="155">
        <v>202137</v>
      </c>
      <c r="AC3608" s="180" t="str">
        <f t="shared" si="183"/>
        <v>852068-</v>
      </c>
      <c r="AD3608" s="181" t="str">
        <f>IF(B3608="NET","",IF(B3608="","",IFERROR(VLOOKUP(AC3608,EAN!$A:$B,2,FALSE),"MANGLER - MÅ OPPDATERE EAN-FANEN")))</f>
        <v/>
      </c>
      <c r="AE3608" s="180">
        <f t="shared" si="184"/>
        <v>202137</v>
      </c>
      <c r="AF3608" s="180">
        <f t="shared" si="185"/>
        <v>202137</v>
      </c>
    </row>
    <row r="3609" spans="1:32" x14ac:dyDescent="0.2">
      <c r="A3609">
        <v>852068</v>
      </c>
      <c r="B3609" t="s">
        <v>2822</v>
      </c>
      <c r="C3609" t="s">
        <v>4226</v>
      </c>
      <c r="D3609" t="s">
        <v>2823</v>
      </c>
      <c r="E3609" t="s">
        <v>2824</v>
      </c>
      <c r="F3609" t="s">
        <v>84</v>
      </c>
      <c r="G3609" t="s">
        <v>128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C3609" s="180" t="str">
        <f t="shared" si="183"/>
        <v>852068-151011-OS</v>
      </c>
      <c r="AD3609" s="181">
        <f>IF(B3609="NET","",IF(B3609="","",IFERROR(VLOOKUP(AC3609,EAN!$A:$B,2,FALSE),"MANGLER - MÅ OPPDATERE EAN-FANEN")))</f>
        <v>7048652715531</v>
      </c>
      <c r="AE3609" s="180">
        <f t="shared" si="184"/>
        <v>0</v>
      </c>
      <c r="AF3609" s="180">
        <f t="shared" si="185"/>
        <v>0</v>
      </c>
    </row>
    <row r="3610" spans="1:32" x14ac:dyDescent="0.2">
      <c r="A3610" s="155">
        <v>852069</v>
      </c>
      <c r="B3610" t="s">
        <v>292</v>
      </c>
      <c r="H3610" s="155">
        <v>202137</v>
      </c>
      <c r="I3610" s="155">
        <v>202137</v>
      </c>
      <c r="J3610" s="155">
        <v>202137</v>
      </c>
      <c r="K3610" s="155">
        <v>202137</v>
      </c>
      <c r="L3610" s="155">
        <v>202137</v>
      </c>
      <c r="M3610" s="155">
        <v>202137</v>
      </c>
      <c r="N3610" s="155">
        <v>202137</v>
      </c>
      <c r="O3610" s="155">
        <v>202137</v>
      </c>
      <c r="P3610" s="155">
        <v>202137</v>
      </c>
      <c r="Q3610" s="155">
        <v>202137</v>
      </c>
      <c r="R3610" s="155">
        <v>202137</v>
      </c>
      <c r="S3610" s="155">
        <v>202137</v>
      </c>
      <c r="T3610" s="155">
        <v>202137</v>
      </c>
      <c r="U3610" s="155">
        <v>202137</v>
      </c>
      <c r="V3610" s="155">
        <v>202137</v>
      </c>
      <c r="W3610" s="155">
        <v>202137</v>
      </c>
      <c r="X3610" s="155">
        <v>202137</v>
      </c>
      <c r="Y3610" s="155">
        <v>202137</v>
      </c>
      <c r="Z3610" s="155">
        <v>202137</v>
      </c>
      <c r="AA3610" s="155">
        <v>202137</v>
      </c>
      <c r="AC3610" s="180" t="str">
        <f t="shared" si="183"/>
        <v>852069-</v>
      </c>
      <c r="AD3610" s="181" t="str">
        <f>IF(B3610="NET","",IF(B3610="","",IFERROR(VLOOKUP(AC3610,EAN!$A:$B,2,FALSE),"MANGLER - MÅ OPPDATERE EAN-FANEN")))</f>
        <v/>
      </c>
      <c r="AE3610" s="180">
        <f t="shared" si="184"/>
        <v>202137</v>
      </c>
      <c r="AF3610" s="180">
        <f t="shared" si="185"/>
        <v>202137</v>
      </c>
    </row>
    <row r="3611" spans="1:32" x14ac:dyDescent="0.2">
      <c r="A3611">
        <v>852069</v>
      </c>
      <c r="B3611" t="s">
        <v>2825</v>
      </c>
      <c r="C3611" t="s">
        <v>4226</v>
      </c>
      <c r="D3611" t="s">
        <v>2826</v>
      </c>
      <c r="E3611" t="s">
        <v>2827</v>
      </c>
      <c r="F3611" t="s">
        <v>84</v>
      </c>
      <c r="G3611" t="s">
        <v>128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C3611" s="180" t="str">
        <f t="shared" si="183"/>
        <v>852069-157516-OS</v>
      </c>
      <c r="AD3611" s="181">
        <f>IF(B3611="NET","",IF(B3611="","",IFERROR(VLOOKUP(AC3611,EAN!$A:$B,2,FALSE),"MANGLER - MÅ OPPDATERE EAN-FANEN")))</f>
        <v>7048652718723</v>
      </c>
      <c r="AE3611" s="180">
        <f t="shared" si="184"/>
        <v>0</v>
      </c>
      <c r="AF3611" s="180">
        <f t="shared" si="185"/>
        <v>0</v>
      </c>
    </row>
    <row r="3612" spans="1:32" x14ac:dyDescent="0.2">
      <c r="A3612">
        <v>852069</v>
      </c>
      <c r="B3612" t="s">
        <v>2825</v>
      </c>
      <c r="C3612" t="s">
        <v>4226</v>
      </c>
      <c r="D3612" t="s">
        <v>4213</v>
      </c>
      <c r="E3612" t="s">
        <v>4214</v>
      </c>
      <c r="F3612" t="s">
        <v>84</v>
      </c>
      <c r="G3612" t="s">
        <v>128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C3612" s="180" t="str">
        <f t="shared" si="183"/>
        <v>852069-157517-OS</v>
      </c>
      <c r="AD3612" s="181" t="str">
        <f>IF(B3612="NET","",IF(B3612="","",IFERROR(VLOOKUP(AC3612,EAN!$A:$B,2,FALSE),"MANGLER - MÅ OPPDATERE EAN-FANEN")))</f>
        <v>MANGLER - MÅ OPPDATERE EAN-FANEN</v>
      </c>
      <c r="AE3612" s="180">
        <f t="shared" si="184"/>
        <v>0</v>
      </c>
      <c r="AF3612" s="180">
        <f t="shared" si="185"/>
        <v>0</v>
      </c>
    </row>
    <row r="3613" spans="1:32" x14ac:dyDescent="0.2">
      <c r="A3613" s="155">
        <v>852070</v>
      </c>
      <c r="B3613" t="s">
        <v>292</v>
      </c>
      <c r="H3613" s="155">
        <v>202137</v>
      </c>
      <c r="I3613" s="155">
        <v>202137</v>
      </c>
      <c r="J3613" s="155">
        <v>202137</v>
      </c>
      <c r="K3613" s="155">
        <v>202137</v>
      </c>
      <c r="L3613" s="155">
        <v>202137</v>
      </c>
      <c r="M3613" s="155">
        <v>202137</v>
      </c>
      <c r="N3613" s="155">
        <v>202137</v>
      </c>
      <c r="O3613" s="155">
        <v>202137</v>
      </c>
      <c r="P3613" s="155">
        <v>202137</v>
      </c>
      <c r="Q3613" s="155">
        <v>202137</v>
      </c>
      <c r="R3613" s="155">
        <v>202137</v>
      </c>
      <c r="S3613" s="155">
        <v>202137</v>
      </c>
      <c r="T3613" s="155">
        <v>202137</v>
      </c>
      <c r="U3613" s="155">
        <v>202137</v>
      </c>
      <c r="V3613" s="155">
        <v>202137</v>
      </c>
      <c r="W3613" s="155">
        <v>202137</v>
      </c>
      <c r="X3613" s="155">
        <v>202137</v>
      </c>
      <c r="Y3613" s="155">
        <v>202137</v>
      </c>
      <c r="Z3613" s="155">
        <v>202137</v>
      </c>
      <c r="AA3613" s="155">
        <v>202137</v>
      </c>
      <c r="AC3613" s="180" t="str">
        <f t="shared" si="183"/>
        <v>852070-</v>
      </c>
      <c r="AD3613" s="181" t="str">
        <f>IF(B3613="NET","",IF(B3613="","",IFERROR(VLOOKUP(AC3613,EAN!$A:$B,2,FALSE),"MANGLER - MÅ OPPDATERE EAN-FANEN")))</f>
        <v/>
      </c>
      <c r="AE3613" s="180">
        <f t="shared" si="184"/>
        <v>202137</v>
      </c>
      <c r="AF3613" s="180">
        <f t="shared" si="185"/>
        <v>202137</v>
      </c>
    </row>
    <row r="3614" spans="1:32" x14ac:dyDescent="0.2">
      <c r="A3614">
        <v>852070</v>
      </c>
      <c r="B3614" t="s">
        <v>4416</v>
      </c>
      <c r="C3614" t="s">
        <v>4226</v>
      </c>
      <c r="D3614" t="s">
        <v>454</v>
      </c>
      <c r="E3614" t="s">
        <v>513</v>
      </c>
      <c r="F3614" t="s">
        <v>84</v>
      </c>
      <c r="G3614" t="s">
        <v>128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C3614" s="180" t="str">
        <f t="shared" si="183"/>
        <v>852070-230100-OS</v>
      </c>
      <c r="AD3614" s="181" t="str">
        <f>IF(B3614="NET","",IF(B3614="","",IFERROR(VLOOKUP(AC3614,EAN!$A:$B,2,FALSE),"MANGLER - MÅ OPPDATERE EAN-FANEN")))</f>
        <v>MANGLER - MÅ OPPDATERE EAN-FANEN</v>
      </c>
      <c r="AE3614" s="180">
        <f t="shared" si="184"/>
        <v>0</v>
      </c>
      <c r="AF3614" s="180">
        <f t="shared" si="185"/>
        <v>0</v>
      </c>
    </row>
    <row r="3615" spans="1:32" x14ac:dyDescent="0.2">
      <c r="A3615" s="155">
        <v>852071</v>
      </c>
      <c r="B3615" t="s">
        <v>292</v>
      </c>
      <c r="H3615" s="155">
        <v>202137</v>
      </c>
      <c r="I3615" s="155">
        <v>202137</v>
      </c>
      <c r="J3615" s="155">
        <v>202137</v>
      </c>
      <c r="K3615" s="155">
        <v>202137</v>
      </c>
      <c r="L3615" s="155">
        <v>202137</v>
      </c>
      <c r="M3615" s="155">
        <v>202137</v>
      </c>
      <c r="N3615" s="155">
        <v>202137</v>
      </c>
      <c r="O3615" s="155">
        <v>202137</v>
      </c>
      <c r="P3615" s="155">
        <v>202137</v>
      </c>
      <c r="Q3615" s="155">
        <v>202137</v>
      </c>
      <c r="R3615" s="155">
        <v>202137</v>
      </c>
      <c r="S3615" s="155">
        <v>202137</v>
      </c>
      <c r="T3615" s="155">
        <v>202137</v>
      </c>
      <c r="U3615" s="155">
        <v>202137</v>
      </c>
      <c r="V3615" s="155">
        <v>202137</v>
      </c>
      <c r="W3615" s="155">
        <v>202137</v>
      </c>
      <c r="X3615" s="155">
        <v>202137</v>
      </c>
      <c r="Y3615" s="155">
        <v>202137</v>
      </c>
      <c r="Z3615" s="155">
        <v>202137</v>
      </c>
      <c r="AA3615" s="155">
        <v>202137</v>
      </c>
      <c r="AC3615" s="180" t="str">
        <f t="shared" si="183"/>
        <v>852071-</v>
      </c>
      <c r="AD3615" s="181" t="str">
        <f>IF(B3615="NET","",IF(B3615="","",IFERROR(VLOOKUP(AC3615,EAN!$A:$B,2,FALSE),"MANGLER - MÅ OPPDATERE EAN-FANEN")))</f>
        <v/>
      </c>
      <c r="AE3615" s="180">
        <f t="shared" si="184"/>
        <v>202137</v>
      </c>
      <c r="AF3615" s="180">
        <f t="shared" si="185"/>
        <v>202137</v>
      </c>
    </row>
    <row r="3616" spans="1:32" x14ac:dyDescent="0.2">
      <c r="A3616">
        <v>852071</v>
      </c>
      <c r="B3616" t="s">
        <v>4417</v>
      </c>
      <c r="C3616" t="s">
        <v>4226</v>
      </c>
      <c r="D3616" t="s">
        <v>4418</v>
      </c>
      <c r="E3616" t="s">
        <v>4419</v>
      </c>
      <c r="F3616" t="s">
        <v>84</v>
      </c>
      <c r="G3616" t="s">
        <v>128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C3616" s="180" t="str">
        <f t="shared" si="183"/>
        <v>852071-061700-OS</v>
      </c>
      <c r="AD3616" s="181" t="str">
        <f>IF(B3616="NET","",IF(B3616="","",IFERROR(VLOOKUP(AC3616,EAN!$A:$B,2,FALSE),"MANGLER - MÅ OPPDATERE EAN-FANEN")))</f>
        <v>MANGLER - MÅ OPPDATERE EAN-FANEN</v>
      </c>
      <c r="AE3616" s="180">
        <f t="shared" si="184"/>
        <v>0</v>
      </c>
      <c r="AF3616" s="180">
        <f t="shared" si="185"/>
        <v>0</v>
      </c>
    </row>
    <row r="3617" spans="1:32" x14ac:dyDescent="0.2">
      <c r="A3617">
        <v>852071</v>
      </c>
      <c r="B3617" t="s">
        <v>4417</v>
      </c>
      <c r="C3617" t="s">
        <v>4226</v>
      </c>
      <c r="D3617" t="s">
        <v>4405</v>
      </c>
      <c r="E3617" t="s">
        <v>4406</v>
      </c>
      <c r="F3617" t="s">
        <v>84</v>
      </c>
      <c r="G3617" t="s">
        <v>128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C3617" s="180" t="str">
        <f t="shared" si="183"/>
        <v>852071-070600-OS</v>
      </c>
      <c r="AD3617" s="181" t="str">
        <f>IF(B3617="NET","",IF(B3617="","",IFERROR(VLOOKUP(AC3617,EAN!$A:$B,2,FALSE),"MANGLER - MÅ OPPDATERE EAN-FANEN")))</f>
        <v>MANGLER - MÅ OPPDATERE EAN-FANEN</v>
      </c>
      <c r="AE3617" s="180">
        <f t="shared" si="184"/>
        <v>0</v>
      </c>
      <c r="AF3617" s="180">
        <f t="shared" si="185"/>
        <v>0</v>
      </c>
    </row>
    <row r="3618" spans="1:32" x14ac:dyDescent="0.2">
      <c r="A3618">
        <v>852071</v>
      </c>
      <c r="B3618" t="s">
        <v>4417</v>
      </c>
      <c r="C3618" t="s">
        <v>4226</v>
      </c>
      <c r="D3618" t="s">
        <v>4411</v>
      </c>
      <c r="E3618" t="s">
        <v>4412</v>
      </c>
      <c r="F3618" t="s">
        <v>84</v>
      </c>
      <c r="G3618" t="s">
        <v>128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C3618" s="180" t="str">
        <f t="shared" si="183"/>
        <v>852071-150500-OS</v>
      </c>
      <c r="AD3618" s="181" t="str">
        <f>IF(B3618="NET","",IF(B3618="","",IFERROR(VLOOKUP(AC3618,EAN!$A:$B,2,FALSE),"MANGLER - MÅ OPPDATERE EAN-FANEN")))</f>
        <v>MANGLER - MÅ OPPDATERE EAN-FANEN</v>
      </c>
      <c r="AE3618" s="180">
        <f t="shared" si="184"/>
        <v>0</v>
      </c>
      <c r="AF3618" s="180">
        <f t="shared" si="185"/>
        <v>0</v>
      </c>
    </row>
    <row r="3619" spans="1:32" x14ac:dyDescent="0.2">
      <c r="A3619">
        <v>852071</v>
      </c>
      <c r="B3619" t="s">
        <v>4417</v>
      </c>
      <c r="C3619" t="s">
        <v>4226</v>
      </c>
      <c r="D3619" t="s">
        <v>986</v>
      </c>
      <c r="E3619" t="s">
        <v>2794</v>
      </c>
      <c r="F3619" t="s">
        <v>84</v>
      </c>
      <c r="G3619" t="s">
        <v>128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C3619" s="180" t="str">
        <f t="shared" si="183"/>
        <v>852071-152000-OS</v>
      </c>
      <c r="AD3619" s="181" t="str">
        <f>IF(B3619="NET","",IF(B3619="","",IFERROR(VLOOKUP(AC3619,EAN!$A:$B,2,FALSE),"MANGLER - MÅ OPPDATERE EAN-FANEN")))</f>
        <v>MANGLER - MÅ OPPDATERE EAN-FANEN</v>
      </c>
      <c r="AE3619" s="180">
        <f t="shared" si="184"/>
        <v>0</v>
      </c>
      <c r="AF3619" s="180">
        <f t="shared" si="185"/>
        <v>0</v>
      </c>
    </row>
    <row r="3620" spans="1:32" x14ac:dyDescent="0.2">
      <c r="A3620">
        <v>852071</v>
      </c>
      <c r="B3620" t="s">
        <v>4417</v>
      </c>
      <c r="C3620" t="s">
        <v>4226</v>
      </c>
      <c r="D3620" t="s">
        <v>2774</v>
      </c>
      <c r="E3620" t="s">
        <v>2775</v>
      </c>
      <c r="F3620" t="s">
        <v>84</v>
      </c>
      <c r="G3620" t="s">
        <v>128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C3620" s="180" t="str">
        <f t="shared" si="183"/>
        <v>852071-160400-OS</v>
      </c>
      <c r="AD3620" s="181" t="str">
        <f>IF(B3620="NET","",IF(B3620="","",IFERROR(VLOOKUP(AC3620,EAN!$A:$B,2,FALSE),"MANGLER - MÅ OPPDATERE EAN-FANEN")))</f>
        <v>MANGLER - MÅ OPPDATERE EAN-FANEN</v>
      </c>
      <c r="AE3620" s="180">
        <f t="shared" si="184"/>
        <v>0</v>
      </c>
      <c r="AF3620" s="180">
        <f t="shared" si="185"/>
        <v>0</v>
      </c>
    </row>
    <row r="3621" spans="1:32" x14ac:dyDescent="0.2">
      <c r="A3621">
        <v>852071</v>
      </c>
      <c r="B3621" t="s">
        <v>4417</v>
      </c>
      <c r="C3621" t="s">
        <v>4226</v>
      </c>
      <c r="D3621" t="s">
        <v>2776</v>
      </c>
      <c r="E3621" t="s">
        <v>2777</v>
      </c>
      <c r="F3621" t="s">
        <v>84</v>
      </c>
      <c r="G3621" t="s">
        <v>128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C3621" s="180" t="str">
        <f t="shared" si="183"/>
        <v>852071-167400-OS</v>
      </c>
      <c r="AD3621" s="181" t="str">
        <f>IF(B3621="NET","",IF(B3621="","",IFERROR(VLOOKUP(AC3621,EAN!$A:$B,2,FALSE),"MANGLER - MÅ OPPDATERE EAN-FANEN")))</f>
        <v>MANGLER - MÅ OPPDATERE EAN-FANEN</v>
      </c>
      <c r="AE3621" s="180">
        <f t="shared" si="184"/>
        <v>0</v>
      </c>
      <c r="AF3621" s="180">
        <f t="shared" si="185"/>
        <v>0</v>
      </c>
    </row>
    <row r="3622" spans="1:32" x14ac:dyDescent="0.2">
      <c r="A3622">
        <v>852071</v>
      </c>
      <c r="B3622" t="s">
        <v>4417</v>
      </c>
      <c r="C3622" t="s">
        <v>4226</v>
      </c>
      <c r="D3622" t="s">
        <v>4413</v>
      </c>
      <c r="E3622" t="s">
        <v>4523</v>
      </c>
      <c r="F3622" t="s">
        <v>84</v>
      </c>
      <c r="G3622" t="s">
        <v>128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C3622" s="180" t="str">
        <f t="shared" si="183"/>
        <v>852071-198200-OS</v>
      </c>
      <c r="AD3622" s="181" t="str">
        <f>IF(B3622="NET","",IF(B3622="","",IFERROR(VLOOKUP(AC3622,EAN!$A:$B,2,FALSE),"MANGLER - MÅ OPPDATERE EAN-FANEN")))</f>
        <v>MANGLER - MÅ OPPDATERE EAN-FANEN</v>
      </c>
      <c r="AE3622" s="180">
        <f t="shared" si="184"/>
        <v>0</v>
      </c>
      <c r="AF3622" s="180">
        <f t="shared" si="185"/>
        <v>0</v>
      </c>
    </row>
    <row r="3623" spans="1:32" x14ac:dyDescent="0.2">
      <c r="A3623">
        <v>852071</v>
      </c>
      <c r="B3623" t="s">
        <v>4417</v>
      </c>
      <c r="C3623" t="s">
        <v>4226</v>
      </c>
      <c r="D3623" t="s">
        <v>448</v>
      </c>
      <c r="E3623" t="s">
        <v>449</v>
      </c>
      <c r="F3623" t="s">
        <v>84</v>
      </c>
      <c r="G3623" t="s">
        <v>128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C3623" s="180" t="str">
        <f t="shared" si="183"/>
        <v>852071-200100-OS</v>
      </c>
      <c r="AD3623" s="181" t="str">
        <f>IF(B3623="NET","",IF(B3623="","",IFERROR(VLOOKUP(AC3623,EAN!$A:$B,2,FALSE),"MANGLER - MÅ OPPDATERE EAN-FANEN")))</f>
        <v>MANGLER - MÅ OPPDATERE EAN-FANEN</v>
      </c>
      <c r="AE3623" s="180">
        <f t="shared" si="184"/>
        <v>0</v>
      </c>
      <c r="AF3623" s="180">
        <f t="shared" si="185"/>
        <v>0</v>
      </c>
    </row>
    <row r="3624" spans="1:32" x14ac:dyDescent="0.2">
      <c r="A3624">
        <v>852071</v>
      </c>
      <c r="B3624" t="s">
        <v>4417</v>
      </c>
      <c r="C3624" t="s">
        <v>4226</v>
      </c>
      <c r="D3624" t="s">
        <v>4414</v>
      </c>
      <c r="E3624" t="s">
        <v>4415</v>
      </c>
      <c r="F3624" t="s">
        <v>84</v>
      </c>
      <c r="G3624" t="s">
        <v>128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C3624" s="180" t="str">
        <f t="shared" si="183"/>
        <v>852071-202429-OS</v>
      </c>
      <c r="AD3624" s="181" t="str">
        <f>IF(B3624="NET","",IF(B3624="","",IFERROR(VLOOKUP(AC3624,EAN!$A:$B,2,FALSE),"MANGLER - MÅ OPPDATERE EAN-FANEN")))</f>
        <v>MANGLER - MÅ OPPDATERE EAN-FANEN</v>
      </c>
      <c r="AE3624" s="180">
        <f t="shared" si="184"/>
        <v>0</v>
      </c>
      <c r="AF3624" s="180">
        <f t="shared" si="185"/>
        <v>0</v>
      </c>
    </row>
    <row r="3625" spans="1:32" x14ac:dyDescent="0.2">
      <c r="A3625">
        <v>852071</v>
      </c>
      <c r="B3625" t="s">
        <v>4417</v>
      </c>
      <c r="C3625" t="s">
        <v>4226</v>
      </c>
      <c r="D3625" t="s">
        <v>4420</v>
      </c>
      <c r="E3625" t="s">
        <v>4421</v>
      </c>
      <c r="F3625" t="s">
        <v>84</v>
      </c>
      <c r="G3625" t="s">
        <v>128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C3625" s="180" t="str">
        <f t="shared" si="183"/>
        <v>852071-206129-OS</v>
      </c>
      <c r="AD3625" s="181" t="str">
        <f>IF(B3625="NET","",IF(B3625="","",IFERROR(VLOOKUP(AC3625,EAN!$A:$B,2,FALSE),"MANGLER - MÅ OPPDATERE EAN-FANEN")))</f>
        <v>MANGLER - MÅ OPPDATERE EAN-FANEN</v>
      </c>
      <c r="AE3625" s="180">
        <f t="shared" si="184"/>
        <v>0</v>
      </c>
      <c r="AF3625" s="180">
        <f t="shared" si="185"/>
        <v>0</v>
      </c>
    </row>
    <row r="3626" spans="1:32" x14ac:dyDescent="0.2">
      <c r="A3626" s="155">
        <v>852072</v>
      </c>
      <c r="B3626" t="s">
        <v>292</v>
      </c>
      <c r="H3626" s="155">
        <v>202137</v>
      </c>
      <c r="I3626" s="155">
        <v>202137</v>
      </c>
      <c r="J3626" s="155">
        <v>202137</v>
      </c>
      <c r="K3626" s="155">
        <v>202137</v>
      </c>
      <c r="L3626" s="155">
        <v>202137</v>
      </c>
      <c r="M3626" s="155">
        <v>202137</v>
      </c>
      <c r="N3626" s="155">
        <v>202137</v>
      </c>
      <c r="O3626" s="155">
        <v>202137</v>
      </c>
      <c r="P3626" s="155">
        <v>202137</v>
      </c>
      <c r="Q3626" s="155">
        <v>202137</v>
      </c>
      <c r="R3626" s="155">
        <v>202137</v>
      </c>
      <c r="S3626" s="155">
        <v>202137</v>
      </c>
      <c r="T3626" s="155">
        <v>202137</v>
      </c>
      <c r="U3626" s="155">
        <v>202137</v>
      </c>
      <c r="V3626" s="155">
        <v>202137</v>
      </c>
      <c r="W3626" s="155">
        <v>202137</v>
      </c>
      <c r="X3626" s="155">
        <v>202137</v>
      </c>
      <c r="Y3626" s="155">
        <v>202137</v>
      </c>
      <c r="Z3626" s="155">
        <v>202137</v>
      </c>
      <c r="AA3626" s="155">
        <v>202137</v>
      </c>
      <c r="AC3626" s="180" t="str">
        <f t="shared" si="183"/>
        <v>852072-</v>
      </c>
      <c r="AD3626" s="181" t="str">
        <f>IF(B3626="NET","",IF(B3626="","",IFERROR(VLOOKUP(AC3626,EAN!$A:$B,2,FALSE),"MANGLER - MÅ OPPDATERE EAN-FANEN")))</f>
        <v/>
      </c>
      <c r="AE3626" s="180">
        <f t="shared" si="184"/>
        <v>202137</v>
      </c>
      <c r="AF3626" s="180">
        <f t="shared" si="185"/>
        <v>202137</v>
      </c>
    </row>
    <row r="3627" spans="1:32" x14ac:dyDescent="0.2">
      <c r="A3627">
        <v>852072</v>
      </c>
      <c r="B3627" t="s">
        <v>4422</v>
      </c>
      <c r="C3627" t="s">
        <v>4226</v>
      </c>
      <c r="D3627" t="s">
        <v>2795</v>
      </c>
      <c r="E3627" t="s">
        <v>2796</v>
      </c>
      <c r="F3627" t="s">
        <v>84</v>
      </c>
      <c r="G3627" t="s">
        <v>128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C3627" s="180" t="str">
        <f t="shared" ref="AC3627:AC3690" si="186">CONCATENATE(A3627,"-",D3627)</f>
        <v>852072-220400-OS</v>
      </c>
      <c r="AD3627" s="181" t="str">
        <f>IF(B3627="NET","",IF(B3627="","",IFERROR(VLOOKUP(AC3627,EAN!$A:$B,2,FALSE),"MANGLER - MÅ OPPDATERE EAN-FANEN")))</f>
        <v>MANGLER - MÅ OPPDATERE EAN-FANEN</v>
      </c>
      <c r="AE3627" s="180">
        <f t="shared" ref="AE3627:AE3690" si="187">H3627</f>
        <v>0</v>
      </c>
      <c r="AF3627" s="180">
        <f t="shared" ref="AF3627:AF3690" si="188">AA3627</f>
        <v>0</v>
      </c>
    </row>
    <row r="3628" spans="1:32" x14ac:dyDescent="0.2">
      <c r="A3628">
        <v>852072</v>
      </c>
      <c r="B3628" t="s">
        <v>4422</v>
      </c>
      <c r="C3628" t="s">
        <v>4226</v>
      </c>
      <c r="D3628" t="s">
        <v>4423</v>
      </c>
      <c r="E3628" t="s">
        <v>4424</v>
      </c>
      <c r="F3628" t="s">
        <v>84</v>
      </c>
      <c r="G3628" t="s">
        <v>128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C3628" s="180" t="str">
        <f t="shared" si="186"/>
        <v>852072-221000-OS</v>
      </c>
      <c r="AD3628" s="181" t="str">
        <f>IF(B3628="NET","",IF(B3628="","",IFERROR(VLOOKUP(AC3628,EAN!$A:$B,2,FALSE),"MANGLER - MÅ OPPDATERE EAN-FANEN")))</f>
        <v>MANGLER - MÅ OPPDATERE EAN-FANEN</v>
      </c>
      <c r="AE3628" s="180">
        <f t="shared" si="187"/>
        <v>0</v>
      </c>
      <c r="AF3628" s="180">
        <f t="shared" si="188"/>
        <v>0</v>
      </c>
    </row>
    <row r="3629" spans="1:32" x14ac:dyDescent="0.2">
      <c r="A3629" s="155">
        <v>852073</v>
      </c>
      <c r="B3629" t="s">
        <v>292</v>
      </c>
      <c r="H3629" s="155">
        <v>202137</v>
      </c>
      <c r="I3629" s="155">
        <v>202137</v>
      </c>
      <c r="J3629" s="155">
        <v>202137</v>
      </c>
      <c r="K3629" s="155">
        <v>202137</v>
      </c>
      <c r="L3629" s="155">
        <v>202137</v>
      </c>
      <c r="M3629" s="155">
        <v>202137</v>
      </c>
      <c r="N3629" s="155">
        <v>202137</v>
      </c>
      <c r="O3629" s="155">
        <v>202137</v>
      </c>
      <c r="P3629" s="155">
        <v>202137</v>
      </c>
      <c r="Q3629" s="155">
        <v>202137</v>
      </c>
      <c r="R3629" s="155">
        <v>202137</v>
      </c>
      <c r="S3629" s="155">
        <v>202137</v>
      </c>
      <c r="T3629" s="155">
        <v>202137</v>
      </c>
      <c r="U3629" s="155">
        <v>202137</v>
      </c>
      <c r="V3629" s="155">
        <v>202137</v>
      </c>
      <c r="W3629" s="155">
        <v>202137</v>
      </c>
      <c r="X3629" s="155">
        <v>202137</v>
      </c>
      <c r="Y3629" s="155">
        <v>202137</v>
      </c>
      <c r="Z3629" s="155">
        <v>202137</v>
      </c>
      <c r="AA3629" s="155">
        <v>202137</v>
      </c>
      <c r="AC3629" s="180" t="str">
        <f t="shared" si="186"/>
        <v>852073-</v>
      </c>
      <c r="AD3629" s="181" t="str">
        <f>IF(B3629="NET","",IF(B3629="","",IFERROR(VLOOKUP(AC3629,EAN!$A:$B,2,FALSE),"MANGLER - MÅ OPPDATERE EAN-FANEN")))</f>
        <v/>
      </c>
      <c r="AE3629" s="180">
        <f t="shared" si="187"/>
        <v>202137</v>
      </c>
      <c r="AF3629" s="180">
        <f t="shared" si="188"/>
        <v>202137</v>
      </c>
    </row>
    <row r="3630" spans="1:32" x14ac:dyDescent="0.2">
      <c r="A3630">
        <v>852073</v>
      </c>
      <c r="B3630" t="s">
        <v>4524</v>
      </c>
      <c r="C3630" t="s">
        <v>4226</v>
      </c>
      <c r="D3630" t="s">
        <v>454</v>
      </c>
      <c r="E3630" t="s">
        <v>513</v>
      </c>
      <c r="F3630" t="s">
        <v>84</v>
      </c>
      <c r="G3630" t="s">
        <v>128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C3630" s="180" t="str">
        <f t="shared" si="186"/>
        <v>852073-230100-OS</v>
      </c>
      <c r="AD3630" s="181" t="str">
        <f>IF(B3630="NET","",IF(B3630="","",IFERROR(VLOOKUP(AC3630,EAN!$A:$B,2,FALSE),"MANGLER - MÅ OPPDATERE EAN-FANEN")))</f>
        <v>MANGLER - MÅ OPPDATERE EAN-FANEN</v>
      </c>
      <c r="AE3630" s="180">
        <f t="shared" si="187"/>
        <v>0</v>
      </c>
      <c r="AF3630" s="180">
        <f t="shared" si="188"/>
        <v>0</v>
      </c>
    </row>
    <row r="3631" spans="1:32" x14ac:dyDescent="0.2">
      <c r="A3631" s="155">
        <v>852074</v>
      </c>
      <c r="B3631" t="s">
        <v>292</v>
      </c>
      <c r="H3631" s="155">
        <v>202137</v>
      </c>
      <c r="I3631" s="155">
        <v>202137</v>
      </c>
      <c r="J3631" s="155">
        <v>202137</v>
      </c>
      <c r="K3631" s="155">
        <v>202137</v>
      </c>
      <c r="L3631" s="155">
        <v>202137</v>
      </c>
      <c r="M3631" s="155">
        <v>202137</v>
      </c>
      <c r="N3631" s="155">
        <v>202137</v>
      </c>
      <c r="O3631" s="155">
        <v>202137</v>
      </c>
      <c r="P3631" s="155">
        <v>202137</v>
      </c>
      <c r="Q3631" s="155">
        <v>202137</v>
      </c>
      <c r="R3631" s="155">
        <v>202137</v>
      </c>
      <c r="S3631" s="155">
        <v>202137</v>
      </c>
      <c r="T3631" s="155">
        <v>202137</v>
      </c>
      <c r="U3631" s="155">
        <v>202137</v>
      </c>
      <c r="V3631" s="155">
        <v>202137</v>
      </c>
      <c r="W3631" s="155">
        <v>202137</v>
      </c>
      <c r="X3631" s="155">
        <v>202137</v>
      </c>
      <c r="Y3631" s="155">
        <v>202137</v>
      </c>
      <c r="Z3631" s="155">
        <v>202137</v>
      </c>
      <c r="AA3631" s="155">
        <v>202137</v>
      </c>
      <c r="AC3631" s="180" t="str">
        <f t="shared" si="186"/>
        <v>852074-</v>
      </c>
      <c r="AD3631" s="181" t="str">
        <f>IF(B3631="NET","",IF(B3631="","",IFERROR(VLOOKUP(AC3631,EAN!$A:$B,2,FALSE),"MANGLER - MÅ OPPDATERE EAN-FANEN")))</f>
        <v/>
      </c>
      <c r="AE3631" s="180">
        <f t="shared" si="187"/>
        <v>202137</v>
      </c>
      <c r="AF3631" s="180">
        <f t="shared" si="188"/>
        <v>202137</v>
      </c>
    </row>
    <row r="3632" spans="1:32" x14ac:dyDescent="0.2">
      <c r="A3632">
        <v>852074</v>
      </c>
      <c r="B3632" t="s">
        <v>4525</v>
      </c>
      <c r="C3632" t="s">
        <v>4226</v>
      </c>
      <c r="D3632" t="s">
        <v>4418</v>
      </c>
      <c r="E3632" t="s">
        <v>4419</v>
      </c>
      <c r="F3632" t="s">
        <v>84</v>
      </c>
      <c r="G3632" t="s">
        <v>128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C3632" s="180" t="str">
        <f t="shared" si="186"/>
        <v>852074-061700-OS</v>
      </c>
      <c r="AD3632" s="181" t="str">
        <f>IF(B3632="NET","",IF(B3632="","",IFERROR(VLOOKUP(AC3632,EAN!$A:$B,2,FALSE),"MANGLER - MÅ OPPDATERE EAN-FANEN")))</f>
        <v>MANGLER - MÅ OPPDATERE EAN-FANEN</v>
      </c>
      <c r="AE3632" s="180">
        <f t="shared" si="187"/>
        <v>0</v>
      </c>
      <c r="AF3632" s="180">
        <f t="shared" si="188"/>
        <v>0</v>
      </c>
    </row>
    <row r="3633" spans="1:32" x14ac:dyDescent="0.2">
      <c r="A3633">
        <v>852074</v>
      </c>
      <c r="B3633" t="s">
        <v>4525</v>
      </c>
      <c r="C3633" t="s">
        <v>4226</v>
      </c>
      <c r="D3633" t="s">
        <v>4405</v>
      </c>
      <c r="E3633" t="s">
        <v>4406</v>
      </c>
      <c r="F3633" t="s">
        <v>84</v>
      </c>
      <c r="G3633" t="s">
        <v>128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C3633" s="180" t="str">
        <f t="shared" si="186"/>
        <v>852074-070600-OS</v>
      </c>
      <c r="AD3633" s="181" t="str">
        <f>IF(B3633="NET","",IF(B3633="","",IFERROR(VLOOKUP(AC3633,EAN!$A:$B,2,FALSE),"MANGLER - MÅ OPPDATERE EAN-FANEN")))</f>
        <v>MANGLER - MÅ OPPDATERE EAN-FANEN</v>
      </c>
      <c r="AE3633" s="180">
        <f t="shared" si="187"/>
        <v>0</v>
      </c>
      <c r="AF3633" s="180">
        <f t="shared" si="188"/>
        <v>0</v>
      </c>
    </row>
    <row r="3634" spans="1:32" x14ac:dyDescent="0.2">
      <c r="A3634">
        <v>852074</v>
      </c>
      <c r="B3634" t="s">
        <v>4525</v>
      </c>
      <c r="C3634" t="s">
        <v>4226</v>
      </c>
      <c r="D3634" t="s">
        <v>4411</v>
      </c>
      <c r="E3634" t="s">
        <v>4412</v>
      </c>
      <c r="F3634" t="s">
        <v>84</v>
      </c>
      <c r="G3634" t="s">
        <v>128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C3634" s="180" t="str">
        <f t="shared" si="186"/>
        <v>852074-150500-OS</v>
      </c>
      <c r="AD3634" s="181" t="str">
        <f>IF(B3634="NET","",IF(B3634="","",IFERROR(VLOOKUP(AC3634,EAN!$A:$B,2,FALSE),"MANGLER - MÅ OPPDATERE EAN-FANEN")))</f>
        <v>MANGLER - MÅ OPPDATERE EAN-FANEN</v>
      </c>
      <c r="AE3634" s="180">
        <f t="shared" si="187"/>
        <v>0</v>
      </c>
      <c r="AF3634" s="180">
        <f t="shared" si="188"/>
        <v>0</v>
      </c>
    </row>
    <row r="3635" spans="1:32" x14ac:dyDescent="0.2">
      <c r="A3635">
        <v>852074</v>
      </c>
      <c r="B3635" t="s">
        <v>4525</v>
      </c>
      <c r="C3635" t="s">
        <v>4226</v>
      </c>
      <c r="D3635" t="s">
        <v>986</v>
      </c>
      <c r="E3635" t="s">
        <v>2794</v>
      </c>
      <c r="F3635" t="s">
        <v>84</v>
      </c>
      <c r="G3635" t="s">
        <v>128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C3635" s="180" t="str">
        <f t="shared" si="186"/>
        <v>852074-152000-OS</v>
      </c>
      <c r="AD3635" s="181" t="str">
        <f>IF(B3635="NET","",IF(B3635="","",IFERROR(VLOOKUP(AC3635,EAN!$A:$B,2,FALSE),"MANGLER - MÅ OPPDATERE EAN-FANEN")))</f>
        <v>MANGLER - MÅ OPPDATERE EAN-FANEN</v>
      </c>
      <c r="AE3635" s="180">
        <f t="shared" si="187"/>
        <v>0</v>
      </c>
      <c r="AF3635" s="180">
        <f t="shared" si="188"/>
        <v>0</v>
      </c>
    </row>
    <row r="3636" spans="1:32" x14ac:dyDescent="0.2">
      <c r="A3636">
        <v>852074</v>
      </c>
      <c r="B3636" t="s">
        <v>4525</v>
      </c>
      <c r="C3636" t="s">
        <v>4226</v>
      </c>
      <c r="D3636" t="s">
        <v>2774</v>
      </c>
      <c r="E3636" t="s">
        <v>2775</v>
      </c>
      <c r="F3636" t="s">
        <v>84</v>
      </c>
      <c r="G3636" t="s">
        <v>128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C3636" s="180" t="str">
        <f t="shared" si="186"/>
        <v>852074-160400-OS</v>
      </c>
      <c r="AD3636" s="181" t="str">
        <f>IF(B3636="NET","",IF(B3636="","",IFERROR(VLOOKUP(AC3636,EAN!$A:$B,2,FALSE),"MANGLER - MÅ OPPDATERE EAN-FANEN")))</f>
        <v>MANGLER - MÅ OPPDATERE EAN-FANEN</v>
      </c>
      <c r="AE3636" s="180">
        <f t="shared" si="187"/>
        <v>0</v>
      </c>
      <c r="AF3636" s="180">
        <f t="shared" si="188"/>
        <v>0</v>
      </c>
    </row>
    <row r="3637" spans="1:32" x14ac:dyDescent="0.2">
      <c r="A3637">
        <v>852074</v>
      </c>
      <c r="B3637" t="s">
        <v>4525</v>
      </c>
      <c r="C3637" t="s">
        <v>4226</v>
      </c>
      <c r="D3637" t="s">
        <v>2776</v>
      </c>
      <c r="E3637" t="s">
        <v>2777</v>
      </c>
      <c r="F3637" t="s">
        <v>84</v>
      </c>
      <c r="G3637" t="s">
        <v>128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C3637" s="180" t="str">
        <f t="shared" si="186"/>
        <v>852074-167400-OS</v>
      </c>
      <c r="AD3637" s="181" t="str">
        <f>IF(B3637="NET","",IF(B3637="","",IFERROR(VLOOKUP(AC3637,EAN!$A:$B,2,FALSE),"MANGLER - MÅ OPPDATERE EAN-FANEN")))</f>
        <v>MANGLER - MÅ OPPDATERE EAN-FANEN</v>
      </c>
      <c r="AE3637" s="180">
        <f t="shared" si="187"/>
        <v>0</v>
      </c>
      <c r="AF3637" s="180">
        <f t="shared" si="188"/>
        <v>0</v>
      </c>
    </row>
    <row r="3638" spans="1:32" x14ac:dyDescent="0.2">
      <c r="A3638">
        <v>852074</v>
      </c>
      <c r="B3638" t="s">
        <v>4525</v>
      </c>
      <c r="C3638" t="s">
        <v>4226</v>
      </c>
      <c r="D3638" t="s">
        <v>4413</v>
      </c>
      <c r="E3638" t="s">
        <v>4523</v>
      </c>
      <c r="F3638" t="s">
        <v>84</v>
      </c>
      <c r="G3638" t="s">
        <v>128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C3638" s="180" t="str">
        <f t="shared" si="186"/>
        <v>852074-198200-OS</v>
      </c>
      <c r="AD3638" s="181" t="str">
        <f>IF(B3638="NET","",IF(B3638="","",IFERROR(VLOOKUP(AC3638,EAN!$A:$B,2,FALSE),"MANGLER - MÅ OPPDATERE EAN-FANEN")))</f>
        <v>MANGLER - MÅ OPPDATERE EAN-FANEN</v>
      </c>
      <c r="AE3638" s="180">
        <f t="shared" si="187"/>
        <v>0</v>
      </c>
      <c r="AF3638" s="180">
        <f t="shared" si="188"/>
        <v>0</v>
      </c>
    </row>
    <row r="3639" spans="1:32" x14ac:dyDescent="0.2">
      <c r="A3639">
        <v>852074</v>
      </c>
      <c r="B3639" t="s">
        <v>4525</v>
      </c>
      <c r="C3639" t="s">
        <v>4226</v>
      </c>
      <c r="D3639" t="s">
        <v>448</v>
      </c>
      <c r="E3639" t="s">
        <v>449</v>
      </c>
      <c r="F3639" t="s">
        <v>84</v>
      </c>
      <c r="G3639" t="s">
        <v>128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C3639" s="180" t="str">
        <f t="shared" si="186"/>
        <v>852074-200100-OS</v>
      </c>
      <c r="AD3639" s="181" t="str">
        <f>IF(B3639="NET","",IF(B3639="","",IFERROR(VLOOKUP(AC3639,EAN!$A:$B,2,FALSE),"MANGLER - MÅ OPPDATERE EAN-FANEN")))</f>
        <v>MANGLER - MÅ OPPDATERE EAN-FANEN</v>
      </c>
      <c r="AE3639" s="180">
        <f t="shared" si="187"/>
        <v>0</v>
      </c>
      <c r="AF3639" s="180">
        <f t="shared" si="188"/>
        <v>0</v>
      </c>
    </row>
    <row r="3640" spans="1:32" x14ac:dyDescent="0.2">
      <c r="A3640">
        <v>852074</v>
      </c>
      <c r="B3640" t="s">
        <v>4525</v>
      </c>
      <c r="C3640" t="s">
        <v>4226</v>
      </c>
      <c r="D3640" t="s">
        <v>4414</v>
      </c>
      <c r="E3640" t="s">
        <v>4415</v>
      </c>
      <c r="F3640" t="s">
        <v>84</v>
      </c>
      <c r="G3640" t="s">
        <v>128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C3640" s="180" t="str">
        <f t="shared" si="186"/>
        <v>852074-202429-OS</v>
      </c>
      <c r="AD3640" s="181" t="str">
        <f>IF(B3640="NET","",IF(B3640="","",IFERROR(VLOOKUP(AC3640,EAN!$A:$B,2,FALSE),"MANGLER - MÅ OPPDATERE EAN-FANEN")))</f>
        <v>MANGLER - MÅ OPPDATERE EAN-FANEN</v>
      </c>
      <c r="AE3640" s="180">
        <f t="shared" si="187"/>
        <v>0</v>
      </c>
      <c r="AF3640" s="180">
        <f t="shared" si="188"/>
        <v>0</v>
      </c>
    </row>
    <row r="3641" spans="1:32" x14ac:dyDescent="0.2">
      <c r="A3641">
        <v>852074</v>
      </c>
      <c r="B3641" t="s">
        <v>4525</v>
      </c>
      <c r="C3641" t="s">
        <v>4226</v>
      </c>
      <c r="D3641" t="s">
        <v>4420</v>
      </c>
      <c r="E3641" t="s">
        <v>4421</v>
      </c>
      <c r="F3641" t="s">
        <v>84</v>
      </c>
      <c r="G3641" t="s">
        <v>128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C3641" s="180" t="str">
        <f t="shared" si="186"/>
        <v>852074-206129-OS</v>
      </c>
      <c r="AD3641" s="181" t="str">
        <f>IF(B3641="NET","",IF(B3641="","",IFERROR(VLOOKUP(AC3641,EAN!$A:$B,2,FALSE),"MANGLER - MÅ OPPDATERE EAN-FANEN")))</f>
        <v>MANGLER - MÅ OPPDATERE EAN-FANEN</v>
      </c>
      <c r="AE3641" s="180">
        <f t="shared" si="187"/>
        <v>0</v>
      </c>
      <c r="AF3641" s="180">
        <f t="shared" si="188"/>
        <v>0</v>
      </c>
    </row>
    <row r="3642" spans="1:32" x14ac:dyDescent="0.2">
      <c r="A3642" s="155">
        <v>852075</v>
      </c>
      <c r="B3642" t="s">
        <v>292</v>
      </c>
      <c r="H3642" s="155">
        <v>202137</v>
      </c>
      <c r="I3642" s="155">
        <v>202137</v>
      </c>
      <c r="J3642" s="155">
        <v>202137</v>
      </c>
      <c r="K3642" s="155">
        <v>202137</v>
      </c>
      <c r="L3642" s="155">
        <v>202137</v>
      </c>
      <c r="M3642" s="155">
        <v>202137</v>
      </c>
      <c r="N3642" s="155">
        <v>202137</v>
      </c>
      <c r="O3642" s="155">
        <v>202137</v>
      </c>
      <c r="P3642" s="155">
        <v>202137</v>
      </c>
      <c r="Q3642" s="155">
        <v>202137</v>
      </c>
      <c r="R3642" s="155">
        <v>202137</v>
      </c>
      <c r="S3642" s="155">
        <v>202137</v>
      </c>
      <c r="T3642" s="155">
        <v>202137</v>
      </c>
      <c r="U3642" s="155">
        <v>202137</v>
      </c>
      <c r="V3642" s="155">
        <v>202137</v>
      </c>
      <c r="W3642" s="155">
        <v>202137</v>
      </c>
      <c r="X3642" s="155">
        <v>202137</v>
      </c>
      <c r="Y3642" s="155">
        <v>202137</v>
      </c>
      <c r="Z3642" s="155">
        <v>202137</v>
      </c>
      <c r="AA3642" s="155">
        <v>202137</v>
      </c>
      <c r="AC3642" s="180" t="str">
        <f t="shared" si="186"/>
        <v>852075-</v>
      </c>
      <c r="AD3642" s="181" t="str">
        <f>IF(B3642="NET","",IF(B3642="","",IFERROR(VLOOKUP(AC3642,EAN!$A:$B,2,FALSE),"MANGLER - MÅ OPPDATERE EAN-FANEN")))</f>
        <v/>
      </c>
      <c r="AE3642" s="180">
        <f t="shared" si="187"/>
        <v>202137</v>
      </c>
      <c r="AF3642" s="180">
        <f t="shared" si="188"/>
        <v>202137</v>
      </c>
    </row>
    <row r="3643" spans="1:32" x14ac:dyDescent="0.2">
      <c r="A3643">
        <v>852075</v>
      </c>
      <c r="B3643" t="s">
        <v>4526</v>
      </c>
      <c r="C3643" t="s">
        <v>4226</v>
      </c>
      <c r="D3643" t="s">
        <v>2795</v>
      </c>
      <c r="E3643" t="s">
        <v>2796</v>
      </c>
      <c r="F3643" t="s">
        <v>84</v>
      </c>
      <c r="G3643" t="s">
        <v>128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C3643" s="180" t="str">
        <f t="shared" si="186"/>
        <v>852075-220400-OS</v>
      </c>
      <c r="AD3643" s="181" t="str">
        <f>IF(B3643="NET","",IF(B3643="","",IFERROR(VLOOKUP(AC3643,EAN!$A:$B,2,FALSE),"MANGLER - MÅ OPPDATERE EAN-FANEN")))</f>
        <v>MANGLER - MÅ OPPDATERE EAN-FANEN</v>
      </c>
      <c r="AE3643" s="180">
        <f t="shared" si="187"/>
        <v>0</v>
      </c>
      <c r="AF3643" s="180">
        <f t="shared" si="188"/>
        <v>0</v>
      </c>
    </row>
    <row r="3644" spans="1:32" x14ac:dyDescent="0.2">
      <c r="A3644">
        <v>852075</v>
      </c>
      <c r="B3644" t="s">
        <v>4526</v>
      </c>
      <c r="C3644" t="s">
        <v>4226</v>
      </c>
      <c r="D3644" t="s">
        <v>4423</v>
      </c>
      <c r="E3644" t="s">
        <v>4424</v>
      </c>
      <c r="F3644" t="s">
        <v>84</v>
      </c>
      <c r="G3644" t="s">
        <v>128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C3644" s="180" t="str">
        <f t="shared" si="186"/>
        <v>852075-221000-OS</v>
      </c>
      <c r="AD3644" s="181" t="str">
        <f>IF(B3644="NET","",IF(B3644="","",IFERROR(VLOOKUP(AC3644,EAN!$A:$B,2,FALSE),"MANGLER - MÅ OPPDATERE EAN-FANEN")))</f>
        <v>MANGLER - MÅ OPPDATERE EAN-FANEN</v>
      </c>
      <c r="AE3644" s="180">
        <f t="shared" si="187"/>
        <v>0</v>
      </c>
      <c r="AF3644" s="180">
        <f t="shared" si="188"/>
        <v>0</v>
      </c>
    </row>
    <row r="3645" spans="1:32" x14ac:dyDescent="0.2">
      <c r="A3645" s="155">
        <v>852076</v>
      </c>
      <c r="B3645" t="s">
        <v>292</v>
      </c>
      <c r="H3645" s="155">
        <v>202137</v>
      </c>
      <c r="I3645" s="155">
        <v>202137</v>
      </c>
      <c r="J3645" s="155">
        <v>202137</v>
      </c>
      <c r="K3645" s="155">
        <v>202137</v>
      </c>
      <c r="L3645" s="155">
        <v>202137</v>
      </c>
      <c r="M3645" s="155">
        <v>202137</v>
      </c>
      <c r="N3645" s="155">
        <v>202137</v>
      </c>
      <c r="O3645" s="155">
        <v>202137</v>
      </c>
      <c r="P3645" s="155">
        <v>202137</v>
      </c>
      <c r="Q3645" s="155">
        <v>202137</v>
      </c>
      <c r="R3645" s="155">
        <v>202137</v>
      </c>
      <c r="S3645" s="155">
        <v>202137</v>
      </c>
      <c r="T3645" s="155">
        <v>202137</v>
      </c>
      <c r="U3645" s="155">
        <v>202137</v>
      </c>
      <c r="V3645" s="155">
        <v>202137</v>
      </c>
      <c r="W3645" s="155">
        <v>202137</v>
      </c>
      <c r="X3645" s="155">
        <v>202137</v>
      </c>
      <c r="Y3645" s="155">
        <v>202137</v>
      </c>
      <c r="Z3645" s="155">
        <v>202137</v>
      </c>
      <c r="AA3645" s="155">
        <v>202137</v>
      </c>
      <c r="AC3645" s="180" t="str">
        <f t="shared" si="186"/>
        <v>852076-</v>
      </c>
      <c r="AD3645" s="181" t="str">
        <f>IF(B3645="NET","",IF(B3645="","",IFERROR(VLOOKUP(AC3645,EAN!$A:$B,2,FALSE),"MANGLER - MÅ OPPDATERE EAN-FANEN")))</f>
        <v/>
      </c>
      <c r="AE3645" s="180">
        <f t="shared" si="187"/>
        <v>202137</v>
      </c>
      <c r="AF3645" s="180">
        <f t="shared" si="188"/>
        <v>202137</v>
      </c>
    </row>
    <row r="3646" spans="1:32" x14ac:dyDescent="0.2">
      <c r="A3646">
        <v>852076</v>
      </c>
      <c r="B3646" t="s">
        <v>4425</v>
      </c>
      <c r="C3646" t="s">
        <v>4226</v>
      </c>
      <c r="D3646" t="s">
        <v>463</v>
      </c>
      <c r="E3646" t="s">
        <v>514</v>
      </c>
      <c r="F3646" t="s">
        <v>84</v>
      </c>
      <c r="G3646" t="s">
        <v>128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C3646" s="180" t="str">
        <f t="shared" si="186"/>
        <v>852076-230000-OS</v>
      </c>
      <c r="AD3646" s="181" t="str">
        <f>IF(B3646="NET","",IF(B3646="","",IFERROR(VLOOKUP(AC3646,EAN!$A:$B,2,FALSE),"MANGLER - MÅ OPPDATERE EAN-FANEN")))</f>
        <v>MANGLER - MÅ OPPDATERE EAN-FANEN</v>
      </c>
      <c r="AE3646" s="180">
        <f t="shared" si="187"/>
        <v>0</v>
      </c>
      <c r="AF3646" s="180">
        <f t="shared" si="188"/>
        <v>0</v>
      </c>
    </row>
    <row r="3647" spans="1:32" x14ac:dyDescent="0.2">
      <c r="A3647" s="155">
        <v>852077</v>
      </c>
      <c r="B3647" t="s">
        <v>292</v>
      </c>
      <c r="H3647" s="155">
        <v>202137</v>
      </c>
      <c r="I3647" s="155">
        <v>202137</v>
      </c>
      <c r="J3647" s="155">
        <v>202137</v>
      </c>
      <c r="K3647" s="155">
        <v>202137</v>
      </c>
      <c r="L3647" s="155">
        <v>202137</v>
      </c>
      <c r="M3647" s="155">
        <v>202137</v>
      </c>
      <c r="N3647" s="155">
        <v>202137</v>
      </c>
      <c r="O3647" s="155">
        <v>202137</v>
      </c>
      <c r="P3647" s="155">
        <v>202137</v>
      </c>
      <c r="Q3647" s="155">
        <v>202137</v>
      </c>
      <c r="R3647" s="155">
        <v>202137</v>
      </c>
      <c r="S3647" s="155">
        <v>202137</v>
      </c>
      <c r="T3647" s="155">
        <v>202137</v>
      </c>
      <c r="U3647" s="155">
        <v>202137</v>
      </c>
      <c r="V3647" s="155">
        <v>202137</v>
      </c>
      <c r="W3647" s="155">
        <v>202137</v>
      </c>
      <c r="X3647" s="155">
        <v>202137</v>
      </c>
      <c r="Y3647" s="155">
        <v>202137</v>
      </c>
      <c r="Z3647" s="155">
        <v>202137</v>
      </c>
      <c r="AA3647" s="155">
        <v>202137</v>
      </c>
      <c r="AC3647" s="180" t="str">
        <f t="shared" si="186"/>
        <v>852077-</v>
      </c>
      <c r="AD3647" s="181" t="str">
        <f>IF(B3647="NET","",IF(B3647="","",IFERROR(VLOOKUP(AC3647,EAN!$A:$B,2,FALSE),"MANGLER - MÅ OPPDATERE EAN-FANEN")))</f>
        <v/>
      </c>
      <c r="AE3647" s="180">
        <f t="shared" si="187"/>
        <v>202137</v>
      </c>
      <c r="AF3647" s="180">
        <f t="shared" si="188"/>
        <v>202137</v>
      </c>
    </row>
    <row r="3648" spans="1:32" x14ac:dyDescent="0.2">
      <c r="A3648">
        <v>852077</v>
      </c>
      <c r="B3648" t="s">
        <v>4426</v>
      </c>
      <c r="C3648" t="s">
        <v>4226</v>
      </c>
      <c r="D3648" t="s">
        <v>461</v>
      </c>
      <c r="E3648" t="s">
        <v>462</v>
      </c>
      <c r="F3648" t="s">
        <v>84</v>
      </c>
      <c r="G3648" t="s">
        <v>128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C3648" s="180" t="str">
        <f t="shared" si="186"/>
        <v>852077-220000-OS</v>
      </c>
      <c r="AD3648" s="181" t="str">
        <f>IF(B3648="NET","",IF(B3648="","",IFERROR(VLOOKUP(AC3648,EAN!$A:$B,2,FALSE),"MANGLER - MÅ OPPDATERE EAN-FANEN")))</f>
        <v>MANGLER - MÅ OPPDATERE EAN-FANEN</v>
      </c>
      <c r="AE3648" s="180">
        <f t="shared" si="187"/>
        <v>0</v>
      </c>
      <c r="AF3648" s="180">
        <f t="shared" si="188"/>
        <v>0</v>
      </c>
    </row>
    <row r="3649" spans="1:32" x14ac:dyDescent="0.2">
      <c r="A3649" s="155">
        <v>852078</v>
      </c>
      <c r="B3649" t="s">
        <v>292</v>
      </c>
      <c r="H3649" s="155">
        <v>202137</v>
      </c>
      <c r="I3649" s="155">
        <v>202137</v>
      </c>
      <c r="J3649" s="155">
        <v>202137</v>
      </c>
      <c r="K3649" s="155">
        <v>202137</v>
      </c>
      <c r="L3649" s="155">
        <v>202137</v>
      </c>
      <c r="M3649" s="155">
        <v>202137</v>
      </c>
      <c r="N3649" s="155">
        <v>202137</v>
      </c>
      <c r="O3649" s="155">
        <v>202137</v>
      </c>
      <c r="P3649" s="155">
        <v>202137</v>
      </c>
      <c r="Q3649" s="155">
        <v>202137</v>
      </c>
      <c r="R3649" s="155">
        <v>202137</v>
      </c>
      <c r="S3649" s="155">
        <v>202137</v>
      </c>
      <c r="T3649" s="155">
        <v>202137</v>
      </c>
      <c r="U3649" s="155">
        <v>202137</v>
      </c>
      <c r="V3649" s="155">
        <v>202137</v>
      </c>
      <c r="W3649" s="155">
        <v>202137</v>
      </c>
      <c r="X3649" s="155">
        <v>202137</v>
      </c>
      <c r="Y3649" s="155">
        <v>202137</v>
      </c>
      <c r="Z3649" s="155">
        <v>202137</v>
      </c>
      <c r="AA3649" s="155">
        <v>202137</v>
      </c>
      <c r="AC3649" s="180" t="str">
        <f t="shared" si="186"/>
        <v>852078-</v>
      </c>
      <c r="AD3649" s="181" t="str">
        <f>IF(B3649="NET","",IF(B3649="","",IFERROR(VLOOKUP(AC3649,EAN!$A:$B,2,FALSE),"MANGLER - MÅ OPPDATERE EAN-FANEN")))</f>
        <v/>
      </c>
      <c r="AE3649" s="180">
        <f t="shared" si="187"/>
        <v>202137</v>
      </c>
      <c r="AF3649" s="180">
        <f t="shared" si="188"/>
        <v>202137</v>
      </c>
    </row>
    <row r="3650" spans="1:32" x14ac:dyDescent="0.2">
      <c r="A3650">
        <v>852078</v>
      </c>
      <c r="B3650" t="s">
        <v>4427</v>
      </c>
      <c r="C3650" t="s">
        <v>4226</v>
      </c>
      <c r="D3650" t="s">
        <v>430</v>
      </c>
      <c r="E3650" t="s">
        <v>124</v>
      </c>
      <c r="F3650" t="s">
        <v>84</v>
      </c>
      <c r="G3650" t="s">
        <v>128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C3650" s="180" t="str">
        <f t="shared" si="186"/>
        <v>852078-060000-OS</v>
      </c>
      <c r="AD3650" s="181" t="str">
        <f>IF(B3650="NET","",IF(B3650="","",IFERROR(VLOOKUP(AC3650,EAN!$A:$B,2,FALSE),"MANGLER - MÅ OPPDATERE EAN-FANEN")))</f>
        <v>MANGLER - MÅ OPPDATERE EAN-FANEN</v>
      </c>
      <c r="AE3650" s="180">
        <f t="shared" si="187"/>
        <v>0</v>
      </c>
      <c r="AF3650" s="180">
        <f t="shared" si="188"/>
        <v>0</v>
      </c>
    </row>
    <row r="3651" spans="1:32" x14ac:dyDescent="0.2">
      <c r="A3651">
        <v>852078</v>
      </c>
      <c r="B3651" t="s">
        <v>4427</v>
      </c>
      <c r="C3651" t="s">
        <v>4226</v>
      </c>
      <c r="D3651" t="s">
        <v>2762</v>
      </c>
      <c r="E3651" t="s">
        <v>2763</v>
      </c>
      <c r="F3651" t="s">
        <v>84</v>
      </c>
      <c r="G3651" t="s">
        <v>128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C3651" s="180" t="str">
        <f t="shared" si="186"/>
        <v>852078-070000-OS</v>
      </c>
      <c r="AD3651" s="181" t="str">
        <f>IF(B3651="NET","",IF(B3651="","",IFERROR(VLOOKUP(AC3651,EAN!$A:$B,2,FALSE),"MANGLER - MÅ OPPDATERE EAN-FANEN")))</f>
        <v>MANGLER - MÅ OPPDATERE EAN-FANEN</v>
      </c>
      <c r="AE3651" s="180">
        <f t="shared" si="187"/>
        <v>0</v>
      </c>
      <c r="AF3651" s="180">
        <f t="shared" si="188"/>
        <v>0</v>
      </c>
    </row>
    <row r="3652" spans="1:32" x14ac:dyDescent="0.2">
      <c r="A3652">
        <v>852078</v>
      </c>
      <c r="B3652" t="s">
        <v>4427</v>
      </c>
      <c r="C3652" t="s">
        <v>4226</v>
      </c>
      <c r="D3652" t="s">
        <v>431</v>
      </c>
      <c r="E3652" t="s">
        <v>432</v>
      </c>
      <c r="F3652" t="s">
        <v>84</v>
      </c>
      <c r="G3652" t="s">
        <v>128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C3652" s="180" t="str">
        <f t="shared" si="186"/>
        <v>852078-150000-OS</v>
      </c>
      <c r="AD3652" s="181" t="str">
        <f>IF(B3652="NET","",IF(B3652="","",IFERROR(VLOOKUP(AC3652,EAN!$A:$B,2,FALSE),"MANGLER - MÅ OPPDATERE EAN-FANEN")))</f>
        <v>MANGLER - MÅ OPPDATERE EAN-FANEN</v>
      </c>
      <c r="AE3652" s="180">
        <f t="shared" si="187"/>
        <v>0</v>
      </c>
      <c r="AF3652" s="180">
        <f t="shared" si="188"/>
        <v>0</v>
      </c>
    </row>
    <row r="3653" spans="1:32" x14ac:dyDescent="0.2">
      <c r="A3653">
        <v>852078</v>
      </c>
      <c r="B3653" t="s">
        <v>4427</v>
      </c>
      <c r="C3653" t="s">
        <v>4226</v>
      </c>
      <c r="D3653" t="s">
        <v>433</v>
      </c>
      <c r="E3653" t="s">
        <v>434</v>
      </c>
      <c r="F3653" t="s">
        <v>84</v>
      </c>
      <c r="G3653" t="s">
        <v>128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C3653" s="180" t="str">
        <f t="shared" si="186"/>
        <v>852078-160000-OS</v>
      </c>
      <c r="AD3653" s="181" t="str">
        <f>IF(B3653="NET","",IF(B3653="","",IFERROR(VLOOKUP(AC3653,EAN!$A:$B,2,FALSE),"MANGLER - MÅ OPPDATERE EAN-FANEN")))</f>
        <v>MANGLER - MÅ OPPDATERE EAN-FANEN</v>
      </c>
      <c r="AE3653" s="180">
        <f t="shared" si="187"/>
        <v>0</v>
      </c>
      <c r="AF3653" s="180">
        <f t="shared" si="188"/>
        <v>0</v>
      </c>
    </row>
    <row r="3654" spans="1:32" x14ac:dyDescent="0.2">
      <c r="A3654">
        <v>852078</v>
      </c>
      <c r="B3654" t="s">
        <v>4427</v>
      </c>
      <c r="C3654" t="s">
        <v>4226</v>
      </c>
      <c r="D3654" t="s">
        <v>2764</v>
      </c>
      <c r="E3654" t="s">
        <v>2765</v>
      </c>
      <c r="F3654" t="s">
        <v>84</v>
      </c>
      <c r="G3654" t="s">
        <v>128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C3654" s="180" t="str">
        <f t="shared" si="186"/>
        <v>852078-190000-OS</v>
      </c>
      <c r="AD3654" s="181" t="str">
        <f>IF(B3654="NET","",IF(B3654="","",IFERROR(VLOOKUP(AC3654,EAN!$A:$B,2,FALSE),"MANGLER - MÅ OPPDATERE EAN-FANEN")))</f>
        <v>MANGLER - MÅ OPPDATERE EAN-FANEN</v>
      </c>
      <c r="AE3654" s="180">
        <f t="shared" si="187"/>
        <v>0</v>
      </c>
      <c r="AF3654" s="180">
        <f t="shared" si="188"/>
        <v>0</v>
      </c>
    </row>
    <row r="3655" spans="1:32" x14ac:dyDescent="0.2">
      <c r="A3655">
        <v>852078</v>
      </c>
      <c r="B3655" t="s">
        <v>4427</v>
      </c>
      <c r="C3655" t="s">
        <v>4226</v>
      </c>
      <c r="D3655" t="s">
        <v>435</v>
      </c>
      <c r="E3655" t="s">
        <v>436</v>
      </c>
      <c r="F3655" t="s">
        <v>84</v>
      </c>
      <c r="G3655" t="s">
        <v>128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C3655" s="180" t="str">
        <f t="shared" si="186"/>
        <v>852078-200000-OS</v>
      </c>
      <c r="AD3655" s="181" t="str">
        <f>IF(B3655="NET","",IF(B3655="","",IFERROR(VLOOKUP(AC3655,EAN!$A:$B,2,FALSE),"MANGLER - MÅ OPPDATERE EAN-FANEN")))</f>
        <v>MANGLER - MÅ OPPDATERE EAN-FANEN</v>
      </c>
      <c r="AE3655" s="180">
        <f t="shared" si="187"/>
        <v>0</v>
      </c>
      <c r="AF3655" s="180">
        <f t="shared" si="188"/>
        <v>0</v>
      </c>
    </row>
    <row r="3656" spans="1:32" x14ac:dyDescent="0.2">
      <c r="A3656" s="155">
        <v>852079</v>
      </c>
      <c r="B3656" t="s">
        <v>292</v>
      </c>
      <c r="H3656" s="155">
        <v>202137</v>
      </c>
      <c r="I3656" s="155">
        <v>202137</v>
      </c>
      <c r="J3656" s="155">
        <v>202137</v>
      </c>
      <c r="K3656" s="155">
        <v>202137</v>
      </c>
      <c r="L3656" s="155">
        <v>202137</v>
      </c>
      <c r="M3656" s="155">
        <v>202137</v>
      </c>
      <c r="N3656" s="155">
        <v>202137</v>
      </c>
      <c r="O3656" s="155">
        <v>202137</v>
      </c>
      <c r="P3656" s="155">
        <v>202137</v>
      </c>
      <c r="Q3656" s="155">
        <v>202137</v>
      </c>
      <c r="R3656" s="155">
        <v>202137</v>
      </c>
      <c r="S3656" s="155">
        <v>202137</v>
      </c>
      <c r="T3656" s="155">
        <v>202137</v>
      </c>
      <c r="U3656" s="155">
        <v>202137</v>
      </c>
      <c r="V3656" s="155">
        <v>202137</v>
      </c>
      <c r="W3656" s="155">
        <v>202137</v>
      </c>
      <c r="X3656" s="155">
        <v>202137</v>
      </c>
      <c r="Y3656" s="155">
        <v>202137</v>
      </c>
      <c r="Z3656" s="155">
        <v>202137</v>
      </c>
      <c r="AA3656" s="155">
        <v>202137</v>
      </c>
      <c r="AC3656" s="180" t="str">
        <f t="shared" si="186"/>
        <v>852079-</v>
      </c>
      <c r="AD3656" s="181" t="str">
        <f>IF(B3656="NET","",IF(B3656="","",IFERROR(VLOOKUP(AC3656,EAN!$A:$B,2,FALSE),"MANGLER - MÅ OPPDATERE EAN-FANEN")))</f>
        <v/>
      </c>
      <c r="AE3656" s="180">
        <f t="shared" si="187"/>
        <v>202137</v>
      </c>
      <c r="AF3656" s="180">
        <f t="shared" si="188"/>
        <v>202137</v>
      </c>
    </row>
    <row r="3657" spans="1:32" x14ac:dyDescent="0.2">
      <c r="A3657">
        <v>852079</v>
      </c>
      <c r="B3657" t="s">
        <v>4527</v>
      </c>
      <c r="C3657" t="s">
        <v>4226</v>
      </c>
      <c r="D3657" t="s">
        <v>463</v>
      </c>
      <c r="E3657" t="s">
        <v>514</v>
      </c>
      <c r="F3657" t="s">
        <v>84</v>
      </c>
      <c r="G3657" t="s">
        <v>128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C3657" s="180" t="str">
        <f t="shared" si="186"/>
        <v>852079-230000-OS</v>
      </c>
      <c r="AD3657" s="181" t="str">
        <f>IF(B3657="NET","",IF(B3657="","",IFERROR(VLOOKUP(AC3657,EAN!$A:$B,2,FALSE),"MANGLER - MÅ OPPDATERE EAN-FANEN")))</f>
        <v>MANGLER - MÅ OPPDATERE EAN-FANEN</v>
      </c>
      <c r="AE3657" s="180">
        <f t="shared" si="187"/>
        <v>0</v>
      </c>
      <c r="AF3657" s="180">
        <f t="shared" si="188"/>
        <v>0</v>
      </c>
    </row>
    <row r="3658" spans="1:32" x14ac:dyDescent="0.2">
      <c r="A3658" s="155">
        <v>852080</v>
      </c>
      <c r="B3658" t="s">
        <v>292</v>
      </c>
      <c r="H3658" s="155">
        <v>202137</v>
      </c>
      <c r="I3658" s="155">
        <v>202137</v>
      </c>
      <c r="J3658" s="155">
        <v>202137</v>
      </c>
      <c r="K3658" s="155">
        <v>202137</v>
      </c>
      <c r="L3658" s="155">
        <v>202137</v>
      </c>
      <c r="M3658" s="155">
        <v>202137</v>
      </c>
      <c r="N3658" s="155">
        <v>202137</v>
      </c>
      <c r="O3658" s="155">
        <v>202137</v>
      </c>
      <c r="P3658" s="155">
        <v>202137</v>
      </c>
      <c r="Q3658" s="155">
        <v>202137</v>
      </c>
      <c r="R3658" s="155">
        <v>202137</v>
      </c>
      <c r="S3658" s="155">
        <v>202137</v>
      </c>
      <c r="T3658" s="155">
        <v>202137</v>
      </c>
      <c r="U3658" s="155">
        <v>202137</v>
      </c>
      <c r="V3658" s="155">
        <v>202137</v>
      </c>
      <c r="W3658" s="155">
        <v>202137</v>
      </c>
      <c r="X3658" s="155">
        <v>202137</v>
      </c>
      <c r="Y3658" s="155">
        <v>202137</v>
      </c>
      <c r="Z3658" s="155">
        <v>202137</v>
      </c>
      <c r="AA3658" s="155">
        <v>202137</v>
      </c>
      <c r="AC3658" s="180" t="str">
        <f t="shared" si="186"/>
        <v>852080-</v>
      </c>
      <c r="AD3658" s="181" t="str">
        <f>IF(B3658="NET","",IF(B3658="","",IFERROR(VLOOKUP(AC3658,EAN!$A:$B,2,FALSE),"MANGLER - MÅ OPPDATERE EAN-FANEN")))</f>
        <v/>
      </c>
      <c r="AE3658" s="180">
        <f t="shared" si="187"/>
        <v>202137</v>
      </c>
      <c r="AF3658" s="180">
        <f t="shared" si="188"/>
        <v>202137</v>
      </c>
    </row>
    <row r="3659" spans="1:32" x14ac:dyDescent="0.2">
      <c r="A3659">
        <v>852080</v>
      </c>
      <c r="B3659" t="s">
        <v>4528</v>
      </c>
      <c r="C3659" t="s">
        <v>4226</v>
      </c>
      <c r="D3659" t="s">
        <v>461</v>
      </c>
      <c r="E3659" t="s">
        <v>462</v>
      </c>
      <c r="F3659" t="s">
        <v>84</v>
      </c>
      <c r="G3659" t="s">
        <v>128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C3659" s="180" t="str">
        <f t="shared" si="186"/>
        <v>852080-220000-OS</v>
      </c>
      <c r="AD3659" s="181" t="str">
        <f>IF(B3659="NET","",IF(B3659="","",IFERROR(VLOOKUP(AC3659,EAN!$A:$B,2,FALSE),"MANGLER - MÅ OPPDATERE EAN-FANEN")))</f>
        <v>MANGLER - MÅ OPPDATERE EAN-FANEN</v>
      </c>
      <c r="AE3659" s="180">
        <f t="shared" si="187"/>
        <v>0</v>
      </c>
      <c r="AF3659" s="180">
        <f t="shared" si="188"/>
        <v>0</v>
      </c>
    </row>
    <row r="3660" spans="1:32" x14ac:dyDescent="0.2">
      <c r="A3660" s="155">
        <v>852081</v>
      </c>
      <c r="B3660" t="s">
        <v>292</v>
      </c>
      <c r="H3660" s="155">
        <v>202137</v>
      </c>
      <c r="I3660" s="155">
        <v>202137</v>
      </c>
      <c r="J3660" s="155">
        <v>202137</v>
      </c>
      <c r="K3660" s="155">
        <v>202137</v>
      </c>
      <c r="L3660" s="155">
        <v>202137</v>
      </c>
      <c r="M3660" s="155">
        <v>202137</v>
      </c>
      <c r="N3660" s="155">
        <v>202137</v>
      </c>
      <c r="O3660" s="155">
        <v>202137</v>
      </c>
      <c r="P3660" s="155">
        <v>202137</v>
      </c>
      <c r="Q3660" s="155">
        <v>202137</v>
      </c>
      <c r="R3660" s="155">
        <v>202137</v>
      </c>
      <c r="S3660" s="155">
        <v>202137</v>
      </c>
      <c r="T3660" s="155">
        <v>202137</v>
      </c>
      <c r="U3660" s="155">
        <v>202137</v>
      </c>
      <c r="V3660" s="155">
        <v>202137</v>
      </c>
      <c r="W3660" s="155">
        <v>202137</v>
      </c>
      <c r="X3660" s="155">
        <v>202137</v>
      </c>
      <c r="Y3660" s="155">
        <v>202137</v>
      </c>
      <c r="Z3660" s="155">
        <v>202137</v>
      </c>
      <c r="AA3660" s="155">
        <v>202137</v>
      </c>
      <c r="AC3660" s="180" t="str">
        <f t="shared" si="186"/>
        <v>852081-</v>
      </c>
      <c r="AD3660" s="181" t="str">
        <f>IF(B3660="NET","",IF(B3660="","",IFERROR(VLOOKUP(AC3660,EAN!$A:$B,2,FALSE),"MANGLER - MÅ OPPDATERE EAN-FANEN")))</f>
        <v/>
      </c>
      <c r="AE3660" s="180">
        <f t="shared" si="187"/>
        <v>202137</v>
      </c>
      <c r="AF3660" s="180">
        <f t="shared" si="188"/>
        <v>202137</v>
      </c>
    </row>
    <row r="3661" spans="1:32" x14ac:dyDescent="0.2">
      <c r="A3661">
        <v>852081</v>
      </c>
      <c r="B3661" t="s">
        <v>4529</v>
      </c>
      <c r="C3661" t="s">
        <v>4226</v>
      </c>
      <c r="D3661" t="s">
        <v>430</v>
      </c>
      <c r="E3661" t="s">
        <v>124</v>
      </c>
      <c r="F3661" t="s">
        <v>84</v>
      </c>
      <c r="G3661" t="s">
        <v>128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C3661" s="180" t="str">
        <f t="shared" si="186"/>
        <v>852081-060000-OS</v>
      </c>
      <c r="AD3661" s="181" t="str">
        <f>IF(B3661="NET","",IF(B3661="","",IFERROR(VLOOKUP(AC3661,EAN!$A:$B,2,FALSE),"MANGLER - MÅ OPPDATERE EAN-FANEN")))</f>
        <v>MANGLER - MÅ OPPDATERE EAN-FANEN</v>
      </c>
      <c r="AE3661" s="180">
        <f t="shared" si="187"/>
        <v>0</v>
      </c>
      <c r="AF3661" s="180">
        <f t="shared" si="188"/>
        <v>0</v>
      </c>
    </row>
    <row r="3662" spans="1:32" x14ac:dyDescent="0.2">
      <c r="A3662">
        <v>852081</v>
      </c>
      <c r="B3662" t="s">
        <v>4529</v>
      </c>
      <c r="C3662" t="s">
        <v>4226</v>
      </c>
      <c r="D3662" t="s">
        <v>2762</v>
      </c>
      <c r="E3662" t="s">
        <v>2763</v>
      </c>
      <c r="F3662" t="s">
        <v>84</v>
      </c>
      <c r="G3662" t="s">
        <v>128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C3662" s="180" t="str">
        <f t="shared" si="186"/>
        <v>852081-070000-OS</v>
      </c>
      <c r="AD3662" s="181" t="str">
        <f>IF(B3662="NET","",IF(B3662="","",IFERROR(VLOOKUP(AC3662,EAN!$A:$B,2,FALSE),"MANGLER - MÅ OPPDATERE EAN-FANEN")))</f>
        <v>MANGLER - MÅ OPPDATERE EAN-FANEN</v>
      </c>
      <c r="AE3662" s="180">
        <f t="shared" si="187"/>
        <v>0</v>
      </c>
      <c r="AF3662" s="180">
        <f t="shared" si="188"/>
        <v>0</v>
      </c>
    </row>
    <row r="3663" spans="1:32" x14ac:dyDescent="0.2">
      <c r="A3663">
        <v>852081</v>
      </c>
      <c r="B3663" t="s">
        <v>4529</v>
      </c>
      <c r="C3663" t="s">
        <v>4226</v>
      </c>
      <c r="D3663" t="s">
        <v>431</v>
      </c>
      <c r="E3663" t="s">
        <v>432</v>
      </c>
      <c r="F3663" t="s">
        <v>84</v>
      </c>
      <c r="G3663" t="s">
        <v>128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C3663" s="180" t="str">
        <f t="shared" si="186"/>
        <v>852081-150000-OS</v>
      </c>
      <c r="AD3663" s="181" t="str">
        <f>IF(B3663="NET","",IF(B3663="","",IFERROR(VLOOKUP(AC3663,EAN!$A:$B,2,FALSE),"MANGLER - MÅ OPPDATERE EAN-FANEN")))</f>
        <v>MANGLER - MÅ OPPDATERE EAN-FANEN</v>
      </c>
      <c r="AE3663" s="180">
        <f t="shared" si="187"/>
        <v>0</v>
      </c>
      <c r="AF3663" s="180">
        <f t="shared" si="188"/>
        <v>0</v>
      </c>
    </row>
    <row r="3664" spans="1:32" x14ac:dyDescent="0.2">
      <c r="A3664">
        <v>852081</v>
      </c>
      <c r="B3664" t="s">
        <v>4529</v>
      </c>
      <c r="C3664" t="s">
        <v>4226</v>
      </c>
      <c r="D3664" t="s">
        <v>433</v>
      </c>
      <c r="E3664" t="s">
        <v>434</v>
      </c>
      <c r="F3664" t="s">
        <v>84</v>
      </c>
      <c r="G3664" t="s">
        <v>128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C3664" s="180" t="str">
        <f t="shared" si="186"/>
        <v>852081-160000-OS</v>
      </c>
      <c r="AD3664" s="181" t="str">
        <f>IF(B3664="NET","",IF(B3664="","",IFERROR(VLOOKUP(AC3664,EAN!$A:$B,2,FALSE),"MANGLER - MÅ OPPDATERE EAN-FANEN")))</f>
        <v>MANGLER - MÅ OPPDATERE EAN-FANEN</v>
      </c>
      <c r="AE3664" s="180">
        <f t="shared" si="187"/>
        <v>0</v>
      </c>
      <c r="AF3664" s="180">
        <f t="shared" si="188"/>
        <v>0</v>
      </c>
    </row>
    <row r="3665" spans="1:32" x14ac:dyDescent="0.2">
      <c r="A3665">
        <v>852081</v>
      </c>
      <c r="B3665" t="s">
        <v>4529</v>
      </c>
      <c r="C3665" t="s">
        <v>4226</v>
      </c>
      <c r="D3665" t="s">
        <v>2764</v>
      </c>
      <c r="E3665" t="s">
        <v>2765</v>
      </c>
      <c r="F3665" t="s">
        <v>84</v>
      </c>
      <c r="G3665" t="s">
        <v>128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C3665" s="180" t="str">
        <f t="shared" si="186"/>
        <v>852081-190000-OS</v>
      </c>
      <c r="AD3665" s="181" t="str">
        <f>IF(B3665="NET","",IF(B3665="","",IFERROR(VLOOKUP(AC3665,EAN!$A:$B,2,FALSE),"MANGLER - MÅ OPPDATERE EAN-FANEN")))</f>
        <v>MANGLER - MÅ OPPDATERE EAN-FANEN</v>
      </c>
      <c r="AE3665" s="180">
        <f t="shared" si="187"/>
        <v>0</v>
      </c>
      <c r="AF3665" s="180">
        <f t="shared" si="188"/>
        <v>0</v>
      </c>
    </row>
    <row r="3666" spans="1:32" x14ac:dyDescent="0.2">
      <c r="A3666">
        <v>852081</v>
      </c>
      <c r="B3666" t="s">
        <v>4529</v>
      </c>
      <c r="C3666" t="s">
        <v>4226</v>
      </c>
      <c r="D3666" t="s">
        <v>435</v>
      </c>
      <c r="E3666" t="s">
        <v>436</v>
      </c>
      <c r="F3666" t="s">
        <v>84</v>
      </c>
      <c r="G3666" t="s">
        <v>128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C3666" s="180" t="str">
        <f t="shared" si="186"/>
        <v>852081-200000-OS</v>
      </c>
      <c r="AD3666" s="181" t="str">
        <f>IF(B3666="NET","",IF(B3666="","",IFERROR(VLOOKUP(AC3666,EAN!$A:$B,2,FALSE),"MANGLER - MÅ OPPDATERE EAN-FANEN")))</f>
        <v>MANGLER - MÅ OPPDATERE EAN-FANEN</v>
      </c>
      <c r="AE3666" s="180">
        <f t="shared" si="187"/>
        <v>0</v>
      </c>
      <c r="AF3666" s="180">
        <f t="shared" si="188"/>
        <v>0</v>
      </c>
    </row>
    <row r="3667" spans="1:32" x14ac:dyDescent="0.2">
      <c r="A3667" s="155">
        <v>852082</v>
      </c>
      <c r="B3667" t="s">
        <v>292</v>
      </c>
      <c r="H3667" s="155">
        <v>202137</v>
      </c>
      <c r="I3667" s="155">
        <v>202137</v>
      </c>
      <c r="J3667" s="155">
        <v>202137</v>
      </c>
      <c r="K3667" s="155">
        <v>202137</v>
      </c>
      <c r="L3667" s="155">
        <v>202137</v>
      </c>
      <c r="M3667" s="155">
        <v>202137</v>
      </c>
      <c r="N3667" s="155">
        <v>202137</v>
      </c>
      <c r="O3667" s="155">
        <v>202137</v>
      </c>
      <c r="P3667" s="155">
        <v>202137</v>
      </c>
      <c r="Q3667" s="155">
        <v>202137</v>
      </c>
      <c r="R3667" s="155">
        <v>202137</v>
      </c>
      <c r="S3667" s="155">
        <v>202137</v>
      </c>
      <c r="T3667" s="155">
        <v>202137</v>
      </c>
      <c r="U3667" s="155">
        <v>202137</v>
      </c>
      <c r="V3667" s="155">
        <v>202137</v>
      </c>
      <c r="W3667" s="155">
        <v>202137</v>
      </c>
      <c r="X3667" s="155">
        <v>202137</v>
      </c>
      <c r="Y3667" s="155">
        <v>202137</v>
      </c>
      <c r="Z3667" s="155">
        <v>202137</v>
      </c>
      <c r="AA3667" s="155">
        <v>202137</v>
      </c>
      <c r="AC3667" s="180" t="str">
        <f t="shared" si="186"/>
        <v>852082-</v>
      </c>
      <c r="AD3667" s="181" t="str">
        <f>IF(B3667="NET","",IF(B3667="","",IFERROR(VLOOKUP(AC3667,EAN!$A:$B,2,FALSE),"MANGLER - MÅ OPPDATERE EAN-FANEN")))</f>
        <v/>
      </c>
      <c r="AE3667" s="180">
        <f t="shared" si="187"/>
        <v>202137</v>
      </c>
      <c r="AF3667" s="180">
        <f t="shared" si="188"/>
        <v>202137</v>
      </c>
    </row>
    <row r="3668" spans="1:32" x14ac:dyDescent="0.2">
      <c r="A3668">
        <v>852082</v>
      </c>
      <c r="B3668" t="s">
        <v>4428</v>
      </c>
      <c r="C3668" t="s">
        <v>4226</v>
      </c>
      <c r="D3668" t="s">
        <v>431</v>
      </c>
      <c r="E3668" t="s">
        <v>432</v>
      </c>
      <c r="F3668" t="s">
        <v>84</v>
      </c>
      <c r="G3668" t="s">
        <v>128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C3668" s="180" t="str">
        <f t="shared" si="186"/>
        <v>852082-150000-OS</v>
      </c>
      <c r="AD3668" s="181" t="str">
        <f>IF(B3668="NET","",IF(B3668="","",IFERROR(VLOOKUP(AC3668,EAN!$A:$B,2,FALSE),"MANGLER - MÅ OPPDATERE EAN-FANEN")))</f>
        <v>MANGLER - MÅ OPPDATERE EAN-FANEN</v>
      </c>
      <c r="AE3668" s="180">
        <f t="shared" si="187"/>
        <v>0</v>
      </c>
      <c r="AF3668" s="180">
        <f t="shared" si="188"/>
        <v>0</v>
      </c>
    </row>
    <row r="3669" spans="1:32" x14ac:dyDescent="0.2">
      <c r="A3669" s="155">
        <v>852083</v>
      </c>
      <c r="B3669" t="s">
        <v>292</v>
      </c>
      <c r="H3669" s="155">
        <v>202137</v>
      </c>
      <c r="I3669" s="155">
        <v>202137</v>
      </c>
      <c r="J3669" s="155">
        <v>202137</v>
      </c>
      <c r="K3669" s="155">
        <v>202137</v>
      </c>
      <c r="L3669" s="155">
        <v>202137</v>
      </c>
      <c r="M3669" s="155">
        <v>202137</v>
      </c>
      <c r="N3669" s="155">
        <v>202137</v>
      </c>
      <c r="O3669" s="155">
        <v>202137</v>
      </c>
      <c r="P3669" s="155">
        <v>202137</v>
      </c>
      <c r="Q3669" s="155">
        <v>202137</v>
      </c>
      <c r="R3669" s="155">
        <v>202137</v>
      </c>
      <c r="S3669" s="155">
        <v>202137</v>
      </c>
      <c r="T3669" s="155">
        <v>202137</v>
      </c>
      <c r="U3669" s="155">
        <v>202137</v>
      </c>
      <c r="V3669" s="155">
        <v>202137</v>
      </c>
      <c r="W3669" s="155">
        <v>202137</v>
      </c>
      <c r="X3669" s="155">
        <v>202137</v>
      </c>
      <c r="Y3669" s="155">
        <v>202137</v>
      </c>
      <c r="Z3669" s="155">
        <v>202137</v>
      </c>
      <c r="AA3669" s="155">
        <v>202137</v>
      </c>
      <c r="AC3669" s="180" t="str">
        <f t="shared" si="186"/>
        <v>852083-</v>
      </c>
      <c r="AD3669" s="181" t="str">
        <f>IF(B3669="NET","",IF(B3669="","",IFERROR(VLOOKUP(AC3669,EAN!$A:$B,2,FALSE),"MANGLER - MÅ OPPDATERE EAN-FANEN")))</f>
        <v/>
      </c>
      <c r="AE3669" s="180">
        <f t="shared" si="187"/>
        <v>202137</v>
      </c>
      <c r="AF3669" s="180">
        <f t="shared" si="188"/>
        <v>202137</v>
      </c>
    </row>
    <row r="3670" spans="1:32" x14ac:dyDescent="0.2">
      <c r="A3670">
        <v>852083</v>
      </c>
      <c r="B3670" t="s">
        <v>4429</v>
      </c>
      <c r="C3670" t="s">
        <v>4226</v>
      </c>
      <c r="D3670" t="s">
        <v>431</v>
      </c>
      <c r="E3670" t="s">
        <v>432</v>
      </c>
      <c r="F3670" t="s">
        <v>84</v>
      </c>
      <c r="G3670" t="s">
        <v>128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C3670" s="180" t="str">
        <f t="shared" si="186"/>
        <v>852083-150000-OS</v>
      </c>
      <c r="AD3670" s="181" t="str">
        <f>IF(B3670="NET","",IF(B3670="","",IFERROR(VLOOKUP(AC3670,EAN!$A:$B,2,FALSE),"MANGLER - MÅ OPPDATERE EAN-FANEN")))</f>
        <v>MANGLER - MÅ OPPDATERE EAN-FANEN</v>
      </c>
      <c r="AE3670" s="180">
        <f t="shared" si="187"/>
        <v>0</v>
      </c>
      <c r="AF3670" s="180">
        <f t="shared" si="188"/>
        <v>0</v>
      </c>
    </row>
    <row r="3671" spans="1:32" x14ac:dyDescent="0.2">
      <c r="A3671" s="155">
        <v>852084</v>
      </c>
      <c r="B3671" t="s">
        <v>292</v>
      </c>
      <c r="H3671" s="155">
        <v>202137</v>
      </c>
      <c r="I3671" s="155">
        <v>202137</v>
      </c>
      <c r="J3671" s="155">
        <v>202137</v>
      </c>
      <c r="K3671" s="155">
        <v>202137</v>
      </c>
      <c r="L3671" s="155">
        <v>202137</v>
      </c>
      <c r="M3671" s="155">
        <v>202137</v>
      </c>
      <c r="N3671" s="155">
        <v>202137</v>
      </c>
      <c r="O3671" s="155">
        <v>202137</v>
      </c>
      <c r="P3671" s="155">
        <v>202137</v>
      </c>
      <c r="Q3671" s="155">
        <v>202137</v>
      </c>
      <c r="R3671" s="155">
        <v>202137</v>
      </c>
      <c r="S3671" s="155">
        <v>202137</v>
      </c>
      <c r="T3671" s="155">
        <v>202137</v>
      </c>
      <c r="U3671" s="155">
        <v>202137</v>
      </c>
      <c r="V3671" s="155">
        <v>202137</v>
      </c>
      <c r="W3671" s="155">
        <v>202137</v>
      </c>
      <c r="X3671" s="155">
        <v>202137</v>
      </c>
      <c r="Y3671" s="155">
        <v>202137</v>
      </c>
      <c r="Z3671" s="155">
        <v>202137</v>
      </c>
      <c r="AA3671" s="155">
        <v>202137</v>
      </c>
      <c r="AC3671" s="180" t="str">
        <f t="shared" si="186"/>
        <v>852084-</v>
      </c>
      <c r="AD3671" s="181" t="str">
        <f>IF(B3671="NET","",IF(B3671="","",IFERROR(VLOOKUP(AC3671,EAN!$A:$B,2,FALSE),"MANGLER - MÅ OPPDATERE EAN-FANEN")))</f>
        <v/>
      </c>
      <c r="AE3671" s="180">
        <f t="shared" si="187"/>
        <v>202137</v>
      </c>
      <c r="AF3671" s="180">
        <f t="shared" si="188"/>
        <v>202137</v>
      </c>
    </row>
    <row r="3672" spans="1:32" x14ac:dyDescent="0.2">
      <c r="A3672">
        <v>852084</v>
      </c>
      <c r="B3672" t="s">
        <v>4430</v>
      </c>
      <c r="C3672" t="s">
        <v>4226</v>
      </c>
      <c r="D3672" t="s">
        <v>4431</v>
      </c>
      <c r="E3672" t="s">
        <v>4432</v>
      </c>
      <c r="F3672" t="s">
        <v>84</v>
      </c>
      <c r="G3672" t="s">
        <v>128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C3672" s="180" t="str">
        <f t="shared" si="186"/>
        <v>852084-230400-OS</v>
      </c>
      <c r="AD3672" s="181" t="str">
        <f>IF(B3672="NET","",IF(B3672="","",IFERROR(VLOOKUP(AC3672,EAN!$A:$B,2,FALSE),"MANGLER - MÅ OPPDATERE EAN-FANEN")))</f>
        <v>MANGLER - MÅ OPPDATERE EAN-FANEN</v>
      </c>
      <c r="AE3672" s="180">
        <f t="shared" si="187"/>
        <v>0</v>
      </c>
      <c r="AF3672" s="180">
        <f t="shared" si="188"/>
        <v>0</v>
      </c>
    </row>
    <row r="3673" spans="1:32" x14ac:dyDescent="0.2">
      <c r="A3673" s="155">
        <v>852085</v>
      </c>
      <c r="B3673" t="s">
        <v>292</v>
      </c>
      <c r="H3673" s="155">
        <v>202137</v>
      </c>
      <c r="I3673" s="155">
        <v>202137</v>
      </c>
      <c r="J3673" s="155">
        <v>202137</v>
      </c>
      <c r="K3673" s="155">
        <v>202137</v>
      </c>
      <c r="L3673" s="155">
        <v>202137</v>
      </c>
      <c r="M3673" s="155">
        <v>202137</v>
      </c>
      <c r="N3673" s="155">
        <v>202137</v>
      </c>
      <c r="O3673" s="155">
        <v>202137</v>
      </c>
      <c r="P3673" s="155">
        <v>202137</v>
      </c>
      <c r="Q3673" s="155">
        <v>202137</v>
      </c>
      <c r="R3673" s="155">
        <v>202137</v>
      </c>
      <c r="S3673" s="155">
        <v>202137</v>
      </c>
      <c r="T3673" s="155">
        <v>202137</v>
      </c>
      <c r="U3673" s="155">
        <v>202137</v>
      </c>
      <c r="V3673" s="155">
        <v>202137</v>
      </c>
      <c r="W3673" s="155">
        <v>202137</v>
      </c>
      <c r="X3673" s="155">
        <v>202137</v>
      </c>
      <c r="Y3673" s="155">
        <v>202137</v>
      </c>
      <c r="Z3673" s="155">
        <v>202137</v>
      </c>
      <c r="AA3673" s="155">
        <v>202137</v>
      </c>
      <c r="AC3673" s="180" t="str">
        <f t="shared" si="186"/>
        <v>852085-</v>
      </c>
      <c r="AD3673" s="181" t="str">
        <f>IF(B3673="NET","",IF(B3673="","",IFERROR(VLOOKUP(AC3673,EAN!$A:$B,2,FALSE),"MANGLER - MÅ OPPDATERE EAN-FANEN")))</f>
        <v/>
      </c>
      <c r="AE3673" s="180">
        <f t="shared" si="187"/>
        <v>202137</v>
      </c>
      <c r="AF3673" s="180">
        <f t="shared" si="188"/>
        <v>202137</v>
      </c>
    </row>
    <row r="3674" spans="1:32" x14ac:dyDescent="0.2">
      <c r="A3674">
        <v>852085</v>
      </c>
      <c r="B3674" t="s">
        <v>4530</v>
      </c>
      <c r="C3674" t="s">
        <v>4226</v>
      </c>
      <c r="D3674" t="s">
        <v>4507</v>
      </c>
      <c r="E3674" t="s">
        <v>4508</v>
      </c>
      <c r="F3674" t="s">
        <v>84</v>
      </c>
      <c r="G3674" t="s">
        <v>128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C3674" s="180" t="str">
        <f t="shared" si="186"/>
        <v>852085-1000018-OS</v>
      </c>
      <c r="AD3674" s="181" t="str">
        <f>IF(B3674="NET","",IF(B3674="","",IFERROR(VLOOKUP(AC3674,EAN!$A:$B,2,FALSE),"MANGLER - MÅ OPPDATERE EAN-FANEN")))</f>
        <v>MANGLER - MÅ OPPDATERE EAN-FANEN</v>
      </c>
      <c r="AE3674" s="180">
        <f t="shared" si="187"/>
        <v>0</v>
      </c>
      <c r="AF3674" s="180">
        <f t="shared" si="188"/>
        <v>0</v>
      </c>
    </row>
    <row r="3675" spans="1:32" x14ac:dyDescent="0.2">
      <c r="A3675" s="155">
        <v>852086</v>
      </c>
      <c r="B3675" t="s">
        <v>292</v>
      </c>
      <c r="H3675" s="155">
        <v>202137</v>
      </c>
      <c r="I3675" s="155">
        <v>202137</v>
      </c>
      <c r="J3675" s="155">
        <v>202137</v>
      </c>
      <c r="K3675" s="155">
        <v>202137</v>
      </c>
      <c r="L3675" s="155">
        <v>202137</v>
      </c>
      <c r="M3675" s="155">
        <v>202137</v>
      </c>
      <c r="N3675" s="155">
        <v>202137</v>
      </c>
      <c r="O3675" s="155">
        <v>202137</v>
      </c>
      <c r="P3675" s="155">
        <v>202137</v>
      </c>
      <c r="Q3675" s="155">
        <v>202137</v>
      </c>
      <c r="R3675" s="155">
        <v>202137</v>
      </c>
      <c r="S3675" s="155">
        <v>202137</v>
      </c>
      <c r="T3675" s="155">
        <v>202137</v>
      </c>
      <c r="U3675" s="155">
        <v>202137</v>
      </c>
      <c r="V3675" s="155">
        <v>202137</v>
      </c>
      <c r="W3675" s="155">
        <v>202137</v>
      </c>
      <c r="X3675" s="155">
        <v>202137</v>
      </c>
      <c r="Y3675" s="155">
        <v>202137</v>
      </c>
      <c r="Z3675" s="155">
        <v>202137</v>
      </c>
      <c r="AA3675" s="155">
        <v>202137</v>
      </c>
      <c r="AC3675" s="180" t="str">
        <f t="shared" si="186"/>
        <v>852086-</v>
      </c>
      <c r="AD3675" s="181" t="str">
        <f>IF(B3675="NET","",IF(B3675="","",IFERROR(VLOOKUP(AC3675,EAN!$A:$B,2,FALSE),"MANGLER - MÅ OPPDATERE EAN-FANEN")))</f>
        <v/>
      </c>
      <c r="AE3675" s="180">
        <f t="shared" si="187"/>
        <v>202137</v>
      </c>
      <c r="AF3675" s="180">
        <f t="shared" si="188"/>
        <v>202137</v>
      </c>
    </row>
    <row r="3676" spans="1:32" x14ac:dyDescent="0.2">
      <c r="A3676">
        <v>852086</v>
      </c>
      <c r="B3676" t="s">
        <v>4531</v>
      </c>
      <c r="C3676" t="s">
        <v>4226</v>
      </c>
      <c r="D3676" t="s">
        <v>439</v>
      </c>
      <c r="E3676" t="s">
        <v>125</v>
      </c>
      <c r="F3676" t="s">
        <v>84</v>
      </c>
      <c r="G3676" t="s">
        <v>128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C3676" s="180" t="str">
        <f t="shared" si="186"/>
        <v>852086-100000-OS</v>
      </c>
      <c r="AD3676" s="181" t="str">
        <f>IF(B3676="NET","",IF(B3676="","",IFERROR(VLOOKUP(AC3676,EAN!$A:$B,2,FALSE),"MANGLER - MÅ OPPDATERE EAN-FANEN")))</f>
        <v>MANGLER - MÅ OPPDATERE EAN-FANEN</v>
      </c>
      <c r="AE3676" s="180">
        <f t="shared" si="187"/>
        <v>0</v>
      </c>
      <c r="AF3676" s="180">
        <f t="shared" si="188"/>
        <v>0</v>
      </c>
    </row>
    <row r="3677" spans="1:32" x14ac:dyDescent="0.2">
      <c r="A3677" s="155">
        <v>852087</v>
      </c>
      <c r="B3677" t="s">
        <v>292</v>
      </c>
      <c r="H3677" s="155">
        <v>202137</v>
      </c>
      <c r="I3677" s="155">
        <v>202137</v>
      </c>
      <c r="J3677" s="155">
        <v>202137</v>
      </c>
      <c r="K3677" s="155">
        <v>202137</v>
      </c>
      <c r="L3677" s="155">
        <v>202137</v>
      </c>
      <c r="M3677" s="155">
        <v>202137</v>
      </c>
      <c r="N3677" s="155">
        <v>202137</v>
      </c>
      <c r="O3677" s="155">
        <v>202137</v>
      </c>
      <c r="P3677" s="155">
        <v>202137</v>
      </c>
      <c r="Q3677" s="155">
        <v>202137</v>
      </c>
      <c r="R3677" s="155">
        <v>202137</v>
      </c>
      <c r="S3677" s="155">
        <v>202137</v>
      </c>
      <c r="T3677" s="155">
        <v>202137</v>
      </c>
      <c r="U3677" s="155">
        <v>202137</v>
      </c>
      <c r="V3677" s="155">
        <v>202137</v>
      </c>
      <c r="W3677" s="155">
        <v>202137</v>
      </c>
      <c r="X3677" s="155">
        <v>202137</v>
      </c>
      <c r="Y3677" s="155">
        <v>202137</v>
      </c>
      <c r="Z3677" s="155">
        <v>202137</v>
      </c>
      <c r="AA3677" s="155">
        <v>202137</v>
      </c>
      <c r="AC3677" s="180" t="str">
        <f t="shared" si="186"/>
        <v>852087-</v>
      </c>
      <c r="AD3677" s="181" t="str">
        <f>IF(B3677="NET","",IF(B3677="","",IFERROR(VLOOKUP(AC3677,EAN!$A:$B,2,FALSE),"MANGLER - MÅ OPPDATERE EAN-FANEN")))</f>
        <v/>
      </c>
      <c r="AE3677" s="180">
        <f t="shared" si="187"/>
        <v>202137</v>
      </c>
      <c r="AF3677" s="180">
        <f t="shared" si="188"/>
        <v>202137</v>
      </c>
    </row>
    <row r="3678" spans="1:32" x14ac:dyDescent="0.2">
      <c r="A3678">
        <v>852087</v>
      </c>
      <c r="B3678" t="s">
        <v>4532</v>
      </c>
      <c r="C3678" t="s">
        <v>4226</v>
      </c>
      <c r="D3678" t="s">
        <v>439</v>
      </c>
      <c r="E3678" t="s">
        <v>125</v>
      </c>
      <c r="F3678" t="s">
        <v>84</v>
      </c>
      <c r="G3678" t="s">
        <v>128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C3678" s="180" t="str">
        <f t="shared" si="186"/>
        <v>852087-100000-OS</v>
      </c>
      <c r="AD3678" s="181" t="str">
        <f>IF(B3678="NET","",IF(B3678="","",IFERROR(VLOOKUP(AC3678,EAN!$A:$B,2,FALSE),"MANGLER - MÅ OPPDATERE EAN-FANEN")))</f>
        <v>MANGLER - MÅ OPPDATERE EAN-FANEN</v>
      </c>
      <c r="AE3678" s="180">
        <f t="shared" si="187"/>
        <v>0</v>
      </c>
      <c r="AF3678" s="180">
        <f t="shared" si="188"/>
        <v>0</v>
      </c>
    </row>
    <row r="3679" spans="1:32" x14ac:dyDescent="0.2">
      <c r="AC3679" s="180" t="str">
        <f t="shared" si="186"/>
        <v>-</v>
      </c>
      <c r="AD3679" s="181" t="str">
        <f>IF(B3679="NET","",IF(B3679="","",IFERROR(VLOOKUP(AC3679,EAN!$A:$B,2,FALSE),"MANGLER - MÅ OPPDATERE EAN-FANEN")))</f>
        <v/>
      </c>
      <c r="AE3679" s="180">
        <f t="shared" si="187"/>
        <v>0</v>
      </c>
      <c r="AF3679" s="180">
        <f t="shared" si="188"/>
        <v>0</v>
      </c>
    </row>
    <row r="3680" spans="1:32" x14ac:dyDescent="0.2">
      <c r="AC3680" s="180" t="str">
        <f t="shared" si="186"/>
        <v>-</v>
      </c>
      <c r="AD3680" s="181" t="str">
        <f>IF(B3680="NET","",IF(B3680="","",IFERROR(VLOOKUP(AC3680,EAN!$A:$B,2,FALSE),"MANGLER - MÅ OPPDATERE EAN-FANEN")))</f>
        <v/>
      </c>
      <c r="AE3680" s="180">
        <f t="shared" si="187"/>
        <v>0</v>
      </c>
      <c r="AF3680" s="180">
        <f t="shared" si="188"/>
        <v>0</v>
      </c>
    </row>
    <row r="3681" spans="29:32" x14ac:dyDescent="0.2">
      <c r="AC3681" s="180" t="str">
        <f t="shared" si="186"/>
        <v>-</v>
      </c>
      <c r="AD3681" s="181" t="str">
        <f>IF(B3681="NET","",IF(B3681="","",IFERROR(VLOOKUP(AC3681,EAN!$A:$B,2,FALSE),"MANGLER - MÅ OPPDATERE EAN-FANEN")))</f>
        <v/>
      </c>
      <c r="AE3681" s="180">
        <f t="shared" si="187"/>
        <v>0</v>
      </c>
      <c r="AF3681" s="180">
        <f t="shared" si="188"/>
        <v>0</v>
      </c>
    </row>
    <row r="3682" spans="29:32" x14ac:dyDescent="0.2">
      <c r="AC3682" s="180" t="str">
        <f t="shared" si="186"/>
        <v>-</v>
      </c>
      <c r="AD3682" s="181" t="str">
        <f>IF(B3682="NET","",IF(B3682="","",IFERROR(VLOOKUP(AC3682,EAN!$A:$B,2,FALSE),"MANGLER - MÅ OPPDATERE EAN-FANEN")))</f>
        <v/>
      </c>
      <c r="AE3682" s="180">
        <f t="shared" si="187"/>
        <v>0</v>
      </c>
      <c r="AF3682" s="180">
        <f t="shared" si="188"/>
        <v>0</v>
      </c>
    </row>
    <row r="3683" spans="29:32" x14ac:dyDescent="0.2">
      <c r="AC3683" s="180" t="str">
        <f t="shared" si="186"/>
        <v>-</v>
      </c>
      <c r="AD3683" s="181" t="str">
        <f>IF(B3683="NET","",IF(B3683="","",IFERROR(VLOOKUP(AC3683,EAN!$A:$B,2,FALSE),"MANGLER - MÅ OPPDATERE EAN-FANEN")))</f>
        <v/>
      </c>
      <c r="AE3683" s="180">
        <f t="shared" si="187"/>
        <v>0</v>
      </c>
      <c r="AF3683" s="180">
        <f t="shared" si="188"/>
        <v>0</v>
      </c>
    </row>
    <row r="3684" spans="29:32" x14ac:dyDescent="0.2">
      <c r="AC3684" s="180" t="str">
        <f t="shared" si="186"/>
        <v>-</v>
      </c>
      <c r="AD3684" s="181" t="str">
        <f>IF(B3684="NET","",IF(B3684="","",IFERROR(VLOOKUP(AC3684,EAN!$A:$B,2,FALSE),"MANGLER - MÅ OPPDATERE EAN-FANEN")))</f>
        <v/>
      </c>
      <c r="AE3684" s="180">
        <f t="shared" si="187"/>
        <v>0</v>
      </c>
      <c r="AF3684" s="180">
        <f t="shared" si="188"/>
        <v>0</v>
      </c>
    </row>
    <row r="3685" spans="29:32" x14ac:dyDescent="0.2">
      <c r="AC3685" s="180" t="str">
        <f t="shared" si="186"/>
        <v>-</v>
      </c>
      <c r="AD3685" s="181" t="str">
        <f>IF(B3685="NET","",IF(B3685="","",IFERROR(VLOOKUP(AC3685,EAN!$A:$B,2,FALSE),"MANGLER - MÅ OPPDATERE EAN-FANEN")))</f>
        <v/>
      </c>
      <c r="AE3685" s="180">
        <f t="shared" si="187"/>
        <v>0</v>
      </c>
      <c r="AF3685" s="180">
        <f t="shared" si="188"/>
        <v>0</v>
      </c>
    </row>
    <row r="3686" spans="29:32" x14ac:dyDescent="0.2">
      <c r="AC3686" s="180" t="str">
        <f t="shared" si="186"/>
        <v>-</v>
      </c>
      <c r="AD3686" s="181" t="str">
        <f>IF(B3686="NET","",IF(B3686="","",IFERROR(VLOOKUP(AC3686,EAN!$A:$B,2,FALSE),"MANGLER - MÅ OPPDATERE EAN-FANEN")))</f>
        <v/>
      </c>
      <c r="AE3686" s="180">
        <f t="shared" si="187"/>
        <v>0</v>
      </c>
      <c r="AF3686" s="180">
        <f t="shared" si="188"/>
        <v>0</v>
      </c>
    </row>
    <row r="3687" spans="29:32" x14ac:dyDescent="0.2">
      <c r="AC3687" s="180" t="str">
        <f t="shared" si="186"/>
        <v>-</v>
      </c>
      <c r="AD3687" s="181" t="str">
        <f>IF(B3687="NET","",IF(B3687="","",IFERROR(VLOOKUP(AC3687,EAN!$A:$B,2,FALSE),"MANGLER - MÅ OPPDATERE EAN-FANEN")))</f>
        <v/>
      </c>
      <c r="AE3687" s="180">
        <f t="shared" si="187"/>
        <v>0</v>
      </c>
      <c r="AF3687" s="180">
        <f t="shared" si="188"/>
        <v>0</v>
      </c>
    </row>
    <row r="3688" spans="29:32" x14ac:dyDescent="0.2">
      <c r="AC3688" s="180" t="str">
        <f t="shared" si="186"/>
        <v>-</v>
      </c>
      <c r="AD3688" s="181" t="str">
        <f>IF(B3688="NET","",IF(B3688="","",IFERROR(VLOOKUP(AC3688,EAN!$A:$B,2,FALSE),"MANGLER - MÅ OPPDATERE EAN-FANEN")))</f>
        <v/>
      </c>
      <c r="AE3688" s="180">
        <f t="shared" si="187"/>
        <v>0</v>
      </c>
      <c r="AF3688" s="180">
        <f t="shared" si="188"/>
        <v>0</v>
      </c>
    </row>
    <row r="3689" spans="29:32" x14ac:dyDescent="0.2">
      <c r="AC3689" s="180" t="str">
        <f t="shared" si="186"/>
        <v>-</v>
      </c>
      <c r="AD3689" s="181" t="str">
        <f>IF(B3689="NET","",IF(B3689="","",IFERROR(VLOOKUP(AC3689,EAN!$A:$B,2,FALSE),"MANGLER - MÅ OPPDATERE EAN-FANEN")))</f>
        <v/>
      </c>
      <c r="AE3689" s="180">
        <f t="shared" si="187"/>
        <v>0</v>
      </c>
      <c r="AF3689" s="180">
        <f t="shared" si="188"/>
        <v>0</v>
      </c>
    </row>
    <row r="3690" spans="29:32" x14ac:dyDescent="0.2">
      <c r="AC3690" s="180" t="str">
        <f t="shared" si="186"/>
        <v>-</v>
      </c>
      <c r="AD3690" s="181" t="str">
        <f>IF(B3690="NET","",IF(B3690="","",IFERROR(VLOOKUP(AC3690,EAN!$A:$B,2,FALSE),"MANGLER - MÅ OPPDATERE EAN-FANEN")))</f>
        <v/>
      </c>
      <c r="AE3690" s="180">
        <f t="shared" si="187"/>
        <v>0</v>
      </c>
      <c r="AF3690" s="180">
        <f t="shared" si="188"/>
        <v>0</v>
      </c>
    </row>
    <row r="3691" spans="29:32" x14ac:dyDescent="0.2">
      <c r="AC3691" s="180" t="str">
        <f t="shared" ref="AC3691:AC3754" si="189">CONCATENATE(A3691,"-",D3691)</f>
        <v>-</v>
      </c>
      <c r="AD3691" s="181" t="str">
        <f>IF(B3691="NET","",IF(B3691="","",IFERROR(VLOOKUP(AC3691,EAN!$A:$B,2,FALSE),"MANGLER - MÅ OPPDATERE EAN-FANEN")))</f>
        <v/>
      </c>
      <c r="AE3691" s="180">
        <f t="shared" ref="AE3691:AE3754" si="190">H3691</f>
        <v>0</v>
      </c>
      <c r="AF3691" s="180">
        <f t="shared" ref="AF3691:AF3754" si="191">AA3691</f>
        <v>0</v>
      </c>
    </row>
    <row r="3692" spans="29:32" x14ac:dyDescent="0.2">
      <c r="AC3692" s="180" t="str">
        <f t="shared" si="189"/>
        <v>-</v>
      </c>
      <c r="AD3692" s="181" t="str">
        <f>IF(B3692="NET","",IF(B3692="","",IFERROR(VLOOKUP(AC3692,EAN!$A:$B,2,FALSE),"MANGLER - MÅ OPPDATERE EAN-FANEN")))</f>
        <v/>
      </c>
      <c r="AE3692" s="180">
        <f t="shared" si="190"/>
        <v>0</v>
      </c>
      <c r="AF3692" s="180">
        <f t="shared" si="191"/>
        <v>0</v>
      </c>
    </row>
    <row r="3693" spans="29:32" x14ac:dyDescent="0.2">
      <c r="AC3693" s="180" t="str">
        <f t="shared" si="189"/>
        <v>-</v>
      </c>
      <c r="AD3693" s="181" t="str">
        <f>IF(B3693="NET","",IF(B3693="","",IFERROR(VLOOKUP(AC3693,EAN!$A:$B,2,FALSE),"MANGLER - MÅ OPPDATERE EAN-FANEN")))</f>
        <v/>
      </c>
      <c r="AE3693" s="180">
        <f t="shared" si="190"/>
        <v>0</v>
      </c>
      <c r="AF3693" s="180">
        <f t="shared" si="191"/>
        <v>0</v>
      </c>
    </row>
    <row r="3694" spans="29:32" x14ac:dyDescent="0.2">
      <c r="AC3694" s="180" t="str">
        <f t="shared" si="189"/>
        <v>-</v>
      </c>
      <c r="AD3694" s="181" t="str">
        <f>IF(B3694="NET","",IF(B3694="","",IFERROR(VLOOKUP(AC3694,EAN!$A:$B,2,FALSE),"MANGLER - MÅ OPPDATERE EAN-FANEN")))</f>
        <v/>
      </c>
      <c r="AE3694" s="180">
        <f t="shared" si="190"/>
        <v>0</v>
      </c>
      <c r="AF3694" s="180">
        <f t="shared" si="191"/>
        <v>0</v>
      </c>
    </row>
    <row r="3695" spans="29:32" x14ac:dyDescent="0.2">
      <c r="AC3695" s="180" t="str">
        <f t="shared" si="189"/>
        <v>-</v>
      </c>
      <c r="AD3695" s="181" t="str">
        <f>IF(B3695="NET","",IF(B3695="","",IFERROR(VLOOKUP(AC3695,EAN!$A:$B,2,FALSE),"MANGLER - MÅ OPPDATERE EAN-FANEN")))</f>
        <v/>
      </c>
      <c r="AE3695" s="180">
        <f t="shared" si="190"/>
        <v>0</v>
      </c>
      <c r="AF3695" s="180">
        <f t="shared" si="191"/>
        <v>0</v>
      </c>
    </row>
    <row r="3696" spans="29:32" x14ac:dyDescent="0.2">
      <c r="AC3696" s="180" t="str">
        <f t="shared" si="189"/>
        <v>-</v>
      </c>
      <c r="AD3696" s="181" t="str">
        <f>IF(B3696="NET","",IF(B3696="","",IFERROR(VLOOKUP(AC3696,EAN!$A:$B,2,FALSE),"MANGLER - MÅ OPPDATERE EAN-FANEN")))</f>
        <v/>
      </c>
      <c r="AE3696" s="180">
        <f t="shared" si="190"/>
        <v>0</v>
      </c>
      <c r="AF3696" s="180">
        <f t="shared" si="191"/>
        <v>0</v>
      </c>
    </row>
    <row r="3697" spans="29:32" x14ac:dyDescent="0.2">
      <c r="AC3697" s="180" t="str">
        <f t="shared" si="189"/>
        <v>-</v>
      </c>
      <c r="AD3697" s="181" t="str">
        <f>IF(B3697="NET","",IF(B3697="","",IFERROR(VLOOKUP(AC3697,EAN!$A:$B,2,FALSE),"MANGLER - MÅ OPPDATERE EAN-FANEN")))</f>
        <v/>
      </c>
      <c r="AE3697" s="180">
        <f t="shared" si="190"/>
        <v>0</v>
      </c>
      <c r="AF3697" s="180">
        <f t="shared" si="191"/>
        <v>0</v>
      </c>
    </row>
    <row r="3698" spans="29:32" x14ac:dyDescent="0.2">
      <c r="AC3698" s="180" t="str">
        <f t="shared" si="189"/>
        <v>-</v>
      </c>
      <c r="AD3698" s="181" t="str">
        <f>IF(B3698="NET","",IF(B3698="","",IFERROR(VLOOKUP(AC3698,EAN!$A:$B,2,FALSE),"MANGLER - MÅ OPPDATERE EAN-FANEN")))</f>
        <v/>
      </c>
      <c r="AE3698" s="180">
        <f t="shared" si="190"/>
        <v>0</v>
      </c>
      <c r="AF3698" s="180">
        <f t="shared" si="191"/>
        <v>0</v>
      </c>
    </row>
    <row r="3699" spans="29:32" x14ac:dyDescent="0.2">
      <c r="AC3699" s="180" t="str">
        <f t="shared" si="189"/>
        <v>-</v>
      </c>
      <c r="AD3699" s="181" t="str">
        <f>IF(B3699="NET","",IF(B3699="","",IFERROR(VLOOKUP(AC3699,EAN!$A:$B,2,FALSE),"MANGLER - MÅ OPPDATERE EAN-FANEN")))</f>
        <v/>
      </c>
      <c r="AE3699" s="180">
        <f t="shared" si="190"/>
        <v>0</v>
      </c>
      <c r="AF3699" s="180">
        <f t="shared" si="191"/>
        <v>0</v>
      </c>
    </row>
    <row r="3700" spans="29:32" x14ac:dyDescent="0.2">
      <c r="AC3700" s="180" t="str">
        <f t="shared" si="189"/>
        <v>-</v>
      </c>
      <c r="AD3700" s="181" t="str">
        <f>IF(B3700="NET","",IF(B3700="","",IFERROR(VLOOKUP(AC3700,EAN!$A:$B,2,FALSE),"MANGLER - MÅ OPPDATERE EAN-FANEN")))</f>
        <v/>
      </c>
      <c r="AE3700" s="180">
        <f t="shared" si="190"/>
        <v>0</v>
      </c>
      <c r="AF3700" s="180">
        <f t="shared" si="191"/>
        <v>0</v>
      </c>
    </row>
    <row r="3701" spans="29:32" x14ac:dyDescent="0.2">
      <c r="AC3701" s="180" t="str">
        <f t="shared" si="189"/>
        <v>-</v>
      </c>
      <c r="AD3701" s="181" t="str">
        <f>IF(B3701="NET","",IF(B3701="","",IFERROR(VLOOKUP(AC3701,EAN!$A:$B,2,FALSE),"MANGLER - MÅ OPPDATERE EAN-FANEN")))</f>
        <v/>
      </c>
      <c r="AE3701" s="180">
        <f t="shared" si="190"/>
        <v>0</v>
      </c>
      <c r="AF3701" s="180">
        <f t="shared" si="191"/>
        <v>0</v>
      </c>
    </row>
    <row r="3702" spans="29:32" x14ac:dyDescent="0.2">
      <c r="AC3702" s="180" t="str">
        <f t="shared" si="189"/>
        <v>-</v>
      </c>
      <c r="AD3702" s="181" t="str">
        <f>IF(B3702="NET","",IF(B3702="","",IFERROR(VLOOKUP(AC3702,EAN!$A:$B,2,FALSE),"MANGLER - MÅ OPPDATERE EAN-FANEN")))</f>
        <v/>
      </c>
      <c r="AE3702" s="180">
        <f t="shared" si="190"/>
        <v>0</v>
      </c>
      <c r="AF3702" s="180">
        <f t="shared" si="191"/>
        <v>0</v>
      </c>
    </row>
    <row r="3703" spans="29:32" x14ac:dyDescent="0.2">
      <c r="AC3703" s="180" t="str">
        <f t="shared" si="189"/>
        <v>-</v>
      </c>
      <c r="AD3703" s="181" t="str">
        <f>IF(B3703="NET","",IF(B3703="","",IFERROR(VLOOKUP(AC3703,EAN!$A:$B,2,FALSE),"MANGLER - MÅ OPPDATERE EAN-FANEN")))</f>
        <v/>
      </c>
      <c r="AE3703" s="180">
        <f t="shared" si="190"/>
        <v>0</v>
      </c>
      <c r="AF3703" s="180">
        <f t="shared" si="191"/>
        <v>0</v>
      </c>
    </row>
    <row r="3704" spans="29:32" x14ac:dyDescent="0.2">
      <c r="AC3704" s="180" t="str">
        <f t="shared" si="189"/>
        <v>-</v>
      </c>
      <c r="AD3704" s="181" t="str">
        <f>IF(B3704="NET","",IF(B3704="","",IFERROR(VLOOKUP(AC3704,EAN!$A:$B,2,FALSE),"MANGLER - MÅ OPPDATERE EAN-FANEN")))</f>
        <v/>
      </c>
      <c r="AE3704" s="180">
        <f t="shared" si="190"/>
        <v>0</v>
      </c>
      <c r="AF3704" s="180">
        <f t="shared" si="191"/>
        <v>0</v>
      </c>
    </row>
    <row r="3705" spans="29:32" x14ac:dyDescent="0.2">
      <c r="AC3705" s="180" t="str">
        <f t="shared" si="189"/>
        <v>-</v>
      </c>
      <c r="AD3705" s="181" t="str">
        <f>IF(B3705="NET","",IF(B3705="","",IFERROR(VLOOKUP(AC3705,EAN!$A:$B,2,FALSE),"MANGLER - MÅ OPPDATERE EAN-FANEN")))</f>
        <v/>
      </c>
      <c r="AE3705" s="180">
        <f t="shared" si="190"/>
        <v>0</v>
      </c>
      <c r="AF3705" s="180">
        <f t="shared" si="191"/>
        <v>0</v>
      </c>
    </row>
    <row r="3706" spans="29:32" x14ac:dyDescent="0.2">
      <c r="AC3706" s="180" t="str">
        <f t="shared" si="189"/>
        <v>-</v>
      </c>
      <c r="AD3706" s="181" t="str">
        <f>IF(B3706="NET","",IF(B3706="","",IFERROR(VLOOKUP(AC3706,EAN!$A:$B,2,FALSE),"MANGLER - MÅ OPPDATERE EAN-FANEN")))</f>
        <v/>
      </c>
      <c r="AE3706" s="180">
        <f t="shared" si="190"/>
        <v>0</v>
      </c>
      <c r="AF3706" s="180">
        <f t="shared" si="191"/>
        <v>0</v>
      </c>
    </row>
    <row r="3707" spans="29:32" x14ac:dyDescent="0.2">
      <c r="AC3707" s="180" t="str">
        <f t="shared" si="189"/>
        <v>-</v>
      </c>
      <c r="AD3707" s="181" t="str">
        <f>IF(B3707="NET","",IF(B3707="","",IFERROR(VLOOKUP(AC3707,EAN!$A:$B,2,FALSE),"MANGLER - MÅ OPPDATERE EAN-FANEN")))</f>
        <v/>
      </c>
      <c r="AE3707" s="180">
        <f t="shared" si="190"/>
        <v>0</v>
      </c>
      <c r="AF3707" s="180">
        <f t="shared" si="191"/>
        <v>0</v>
      </c>
    </row>
    <row r="3708" spans="29:32" x14ac:dyDescent="0.2">
      <c r="AC3708" s="180" t="str">
        <f t="shared" si="189"/>
        <v>-</v>
      </c>
      <c r="AD3708" s="181" t="str">
        <f>IF(B3708="NET","",IF(B3708="","",IFERROR(VLOOKUP(AC3708,EAN!$A:$B,2,FALSE),"MANGLER - MÅ OPPDATERE EAN-FANEN")))</f>
        <v/>
      </c>
      <c r="AE3708" s="180">
        <f t="shared" si="190"/>
        <v>0</v>
      </c>
      <c r="AF3708" s="180">
        <f t="shared" si="191"/>
        <v>0</v>
      </c>
    </row>
    <row r="3709" spans="29:32" x14ac:dyDescent="0.2">
      <c r="AC3709" s="180" t="str">
        <f t="shared" si="189"/>
        <v>-</v>
      </c>
      <c r="AD3709" s="181" t="str">
        <f>IF(B3709="NET","",IF(B3709="","",IFERROR(VLOOKUP(AC3709,EAN!$A:$B,2,FALSE),"MANGLER - MÅ OPPDATERE EAN-FANEN")))</f>
        <v/>
      </c>
      <c r="AE3709" s="180">
        <f t="shared" si="190"/>
        <v>0</v>
      </c>
      <c r="AF3709" s="180">
        <f t="shared" si="191"/>
        <v>0</v>
      </c>
    </row>
    <row r="3710" spans="29:32" x14ac:dyDescent="0.2">
      <c r="AC3710" s="180" t="str">
        <f t="shared" si="189"/>
        <v>-</v>
      </c>
      <c r="AD3710" s="181" t="str">
        <f>IF(B3710="NET","",IF(B3710="","",IFERROR(VLOOKUP(AC3710,EAN!$A:$B,2,FALSE),"MANGLER - MÅ OPPDATERE EAN-FANEN")))</f>
        <v/>
      </c>
      <c r="AE3710" s="180">
        <f t="shared" si="190"/>
        <v>0</v>
      </c>
      <c r="AF3710" s="180">
        <f t="shared" si="191"/>
        <v>0</v>
      </c>
    </row>
    <row r="3711" spans="29:32" x14ac:dyDescent="0.2">
      <c r="AC3711" s="180" t="str">
        <f t="shared" si="189"/>
        <v>-</v>
      </c>
      <c r="AD3711" s="181" t="str">
        <f>IF(B3711="NET","",IF(B3711="","",IFERROR(VLOOKUP(AC3711,EAN!$A:$B,2,FALSE),"MANGLER - MÅ OPPDATERE EAN-FANEN")))</f>
        <v/>
      </c>
      <c r="AE3711" s="180">
        <f t="shared" si="190"/>
        <v>0</v>
      </c>
      <c r="AF3711" s="180">
        <f t="shared" si="191"/>
        <v>0</v>
      </c>
    </row>
    <row r="3712" spans="29:32" x14ac:dyDescent="0.2">
      <c r="AC3712" s="180" t="str">
        <f t="shared" si="189"/>
        <v>-</v>
      </c>
      <c r="AD3712" s="181" t="str">
        <f>IF(B3712="NET","",IF(B3712="","",IFERROR(VLOOKUP(AC3712,EAN!$A:$B,2,FALSE),"MANGLER - MÅ OPPDATERE EAN-FANEN")))</f>
        <v/>
      </c>
      <c r="AE3712" s="180">
        <f t="shared" si="190"/>
        <v>0</v>
      </c>
      <c r="AF3712" s="180">
        <f t="shared" si="191"/>
        <v>0</v>
      </c>
    </row>
    <row r="3713" spans="29:32" x14ac:dyDescent="0.2">
      <c r="AC3713" s="180" t="str">
        <f t="shared" si="189"/>
        <v>-</v>
      </c>
      <c r="AD3713" s="181" t="str">
        <f>IF(B3713="NET","",IF(B3713="","",IFERROR(VLOOKUP(AC3713,EAN!$A:$B,2,FALSE),"MANGLER - MÅ OPPDATERE EAN-FANEN")))</f>
        <v/>
      </c>
      <c r="AE3713" s="180">
        <f t="shared" si="190"/>
        <v>0</v>
      </c>
      <c r="AF3713" s="180">
        <f t="shared" si="191"/>
        <v>0</v>
      </c>
    </row>
    <row r="3714" spans="29:32" x14ac:dyDescent="0.2">
      <c r="AC3714" s="180" t="str">
        <f t="shared" si="189"/>
        <v>-</v>
      </c>
      <c r="AD3714" s="181" t="str">
        <f>IF(B3714="NET","",IF(B3714="","",IFERROR(VLOOKUP(AC3714,EAN!$A:$B,2,FALSE),"MANGLER - MÅ OPPDATERE EAN-FANEN")))</f>
        <v/>
      </c>
      <c r="AE3714" s="180">
        <f t="shared" si="190"/>
        <v>0</v>
      </c>
      <c r="AF3714" s="180">
        <f t="shared" si="191"/>
        <v>0</v>
      </c>
    </row>
    <row r="3715" spans="29:32" x14ac:dyDescent="0.2">
      <c r="AC3715" s="180" t="str">
        <f t="shared" si="189"/>
        <v>-</v>
      </c>
      <c r="AD3715" s="181" t="str">
        <f>IF(B3715="NET","",IF(B3715="","",IFERROR(VLOOKUP(AC3715,EAN!$A:$B,2,FALSE),"MANGLER - MÅ OPPDATERE EAN-FANEN")))</f>
        <v/>
      </c>
      <c r="AE3715" s="180">
        <f t="shared" si="190"/>
        <v>0</v>
      </c>
      <c r="AF3715" s="180">
        <f t="shared" si="191"/>
        <v>0</v>
      </c>
    </row>
    <row r="3716" spans="29:32" x14ac:dyDescent="0.2">
      <c r="AC3716" s="180" t="str">
        <f t="shared" si="189"/>
        <v>-</v>
      </c>
      <c r="AD3716" s="181" t="str">
        <f>IF(B3716="NET","",IF(B3716="","",IFERROR(VLOOKUP(AC3716,EAN!$A:$B,2,FALSE),"MANGLER - MÅ OPPDATERE EAN-FANEN")))</f>
        <v/>
      </c>
      <c r="AE3716" s="180">
        <f t="shared" si="190"/>
        <v>0</v>
      </c>
      <c r="AF3716" s="180">
        <f t="shared" si="191"/>
        <v>0</v>
      </c>
    </row>
    <row r="3717" spans="29:32" x14ac:dyDescent="0.2">
      <c r="AC3717" s="180" t="str">
        <f t="shared" si="189"/>
        <v>-</v>
      </c>
      <c r="AD3717" s="181" t="str">
        <f>IF(B3717="NET","",IF(B3717="","",IFERROR(VLOOKUP(AC3717,EAN!$A:$B,2,FALSE),"MANGLER - MÅ OPPDATERE EAN-FANEN")))</f>
        <v/>
      </c>
      <c r="AE3717" s="180">
        <f t="shared" si="190"/>
        <v>0</v>
      </c>
      <c r="AF3717" s="180">
        <f t="shared" si="191"/>
        <v>0</v>
      </c>
    </row>
    <row r="3718" spans="29:32" x14ac:dyDescent="0.2">
      <c r="AC3718" s="180" t="str">
        <f t="shared" si="189"/>
        <v>-</v>
      </c>
      <c r="AD3718" s="181" t="str">
        <f>IF(B3718="NET","",IF(B3718="","",IFERROR(VLOOKUP(AC3718,EAN!$A:$B,2,FALSE),"MANGLER - MÅ OPPDATERE EAN-FANEN")))</f>
        <v/>
      </c>
      <c r="AE3718" s="180">
        <f t="shared" si="190"/>
        <v>0</v>
      </c>
      <c r="AF3718" s="180">
        <f t="shared" si="191"/>
        <v>0</v>
      </c>
    </row>
    <row r="3719" spans="29:32" x14ac:dyDescent="0.2">
      <c r="AC3719" s="180" t="str">
        <f t="shared" si="189"/>
        <v>-</v>
      </c>
      <c r="AD3719" s="181" t="str">
        <f>IF(B3719="NET","",IF(B3719="","",IFERROR(VLOOKUP(AC3719,EAN!$A:$B,2,FALSE),"MANGLER - MÅ OPPDATERE EAN-FANEN")))</f>
        <v/>
      </c>
      <c r="AE3719" s="180">
        <f t="shared" si="190"/>
        <v>0</v>
      </c>
      <c r="AF3719" s="180">
        <f t="shared" si="191"/>
        <v>0</v>
      </c>
    </row>
    <row r="3720" spans="29:32" x14ac:dyDescent="0.2">
      <c r="AC3720" s="180" t="str">
        <f t="shared" si="189"/>
        <v>-</v>
      </c>
      <c r="AD3720" s="181" t="str">
        <f>IF(B3720="NET","",IF(B3720="","",IFERROR(VLOOKUP(AC3720,EAN!$A:$B,2,FALSE),"MANGLER - MÅ OPPDATERE EAN-FANEN")))</f>
        <v/>
      </c>
      <c r="AE3720" s="180">
        <f t="shared" si="190"/>
        <v>0</v>
      </c>
      <c r="AF3720" s="180">
        <f t="shared" si="191"/>
        <v>0</v>
      </c>
    </row>
    <row r="3721" spans="29:32" x14ac:dyDescent="0.2">
      <c r="AC3721" s="180" t="str">
        <f t="shared" si="189"/>
        <v>-</v>
      </c>
      <c r="AD3721" s="181" t="str">
        <f>IF(B3721="NET","",IF(B3721="","",IFERROR(VLOOKUP(AC3721,EAN!$A:$B,2,FALSE),"MANGLER - MÅ OPPDATERE EAN-FANEN")))</f>
        <v/>
      </c>
      <c r="AE3721" s="180">
        <f t="shared" si="190"/>
        <v>0</v>
      </c>
      <c r="AF3721" s="180">
        <f t="shared" si="191"/>
        <v>0</v>
      </c>
    </row>
    <row r="3722" spans="29:32" x14ac:dyDescent="0.2">
      <c r="AC3722" s="180" t="str">
        <f t="shared" si="189"/>
        <v>-</v>
      </c>
      <c r="AD3722" s="181" t="str">
        <f>IF(B3722="NET","",IF(B3722="","",IFERROR(VLOOKUP(AC3722,EAN!$A:$B,2,FALSE),"MANGLER - MÅ OPPDATERE EAN-FANEN")))</f>
        <v/>
      </c>
      <c r="AE3722" s="180">
        <f t="shared" si="190"/>
        <v>0</v>
      </c>
      <c r="AF3722" s="180">
        <f t="shared" si="191"/>
        <v>0</v>
      </c>
    </row>
    <row r="3723" spans="29:32" x14ac:dyDescent="0.2">
      <c r="AC3723" s="180" t="str">
        <f t="shared" si="189"/>
        <v>-</v>
      </c>
      <c r="AD3723" s="181" t="str">
        <f>IF(B3723="NET","",IF(B3723="","",IFERROR(VLOOKUP(AC3723,EAN!$A:$B,2,FALSE),"MANGLER - MÅ OPPDATERE EAN-FANEN")))</f>
        <v/>
      </c>
      <c r="AE3723" s="180">
        <f t="shared" si="190"/>
        <v>0</v>
      </c>
      <c r="AF3723" s="180">
        <f t="shared" si="191"/>
        <v>0</v>
      </c>
    </row>
    <row r="3724" spans="29:32" x14ac:dyDescent="0.2">
      <c r="AC3724" s="180" t="str">
        <f t="shared" si="189"/>
        <v>-</v>
      </c>
      <c r="AD3724" s="181" t="str">
        <f>IF(B3724="NET","",IF(B3724="","",IFERROR(VLOOKUP(AC3724,EAN!$A:$B,2,FALSE),"MANGLER - MÅ OPPDATERE EAN-FANEN")))</f>
        <v/>
      </c>
      <c r="AE3724" s="180">
        <f t="shared" si="190"/>
        <v>0</v>
      </c>
      <c r="AF3724" s="180">
        <f t="shared" si="191"/>
        <v>0</v>
      </c>
    </row>
    <row r="3725" spans="29:32" x14ac:dyDescent="0.2">
      <c r="AC3725" s="180" t="str">
        <f t="shared" si="189"/>
        <v>-</v>
      </c>
      <c r="AD3725" s="181" t="str">
        <f>IF(B3725="NET","",IF(B3725="","",IFERROR(VLOOKUP(AC3725,EAN!$A:$B,2,FALSE),"MANGLER - MÅ OPPDATERE EAN-FANEN")))</f>
        <v/>
      </c>
      <c r="AE3725" s="180">
        <f t="shared" si="190"/>
        <v>0</v>
      </c>
      <c r="AF3725" s="180">
        <f t="shared" si="191"/>
        <v>0</v>
      </c>
    </row>
    <row r="3726" spans="29:32" x14ac:dyDescent="0.2">
      <c r="AC3726" s="180" t="str">
        <f t="shared" si="189"/>
        <v>-</v>
      </c>
      <c r="AD3726" s="181" t="str">
        <f>IF(B3726="NET","",IF(B3726="","",IFERROR(VLOOKUP(AC3726,EAN!$A:$B,2,FALSE),"MANGLER - MÅ OPPDATERE EAN-FANEN")))</f>
        <v/>
      </c>
      <c r="AE3726" s="180">
        <f t="shared" si="190"/>
        <v>0</v>
      </c>
      <c r="AF3726" s="180">
        <f t="shared" si="191"/>
        <v>0</v>
      </c>
    </row>
    <row r="3727" spans="29:32" x14ac:dyDescent="0.2">
      <c r="AC3727" s="180" t="str">
        <f t="shared" si="189"/>
        <v>-</v>
      </c>
      <c r="AD3727" s="181" t="str">
        <f>IF(B3727="NET","",IF(B3727="","",IFERROR(VLOOKUP(AC3727,EAN!$A:$B,2,FALSE),"MANGLER - MÅ OPPDATERE EAN-FANEN")))</f>
        <v/>
      </c>
      <c r="AE3727" s="180">
        <f t="shared" si="190"/>
        <v>0</v>
      </c>
      <c r="AF3727" s="180">
        <f t="shared" si="191"/>
        <v>0</v>
      </c>
    </row>
    <row r="3728" spans="29:32" x14ac:dyDescent="0.2">
      <c r="AC3728" s="180" t="str">
        <f t="shared" si="189"/>
        <v>-</v>
      </c>
      <c r="AD3728" s="181" t="str">
        <f>IF(B3728="NET","",IF(B3728="","",IFERROR(VLOOKUP(AC3728,EAN!$A:$B,2,FALSE),"MANGLER - MÅ OPPDATERE EAN-FANEN")))</f>
        <v/>
      </c>
      <c r="AE3728" s="180">
        <f t="shared" si="190"/>
        <v>0</v>
      </c>
      <c r="AF3728" s="180">
        <f t="shared" si="191"/>
        <v>0</v>
      </c>
    </row>
    <row r="3729" spans="29:32" x14ac:dyDescent="0.2">
      <c r="AC3729" s="180" t="str">
        <f t="shared" si="189"/>
        <v>-</v>
      </c>
      <c r="AD3729" s="181" t="str">
        <f>IF(B3729="NET","",IF(B3729="","",IFERROR(VLOOKUP(AC3729,EAN!$A:$B,2,FALSE),"MANGLER - MÅ OPPDATERE EAN-FANEN")))</f>
        <v/>
      </c>
      <c r="AE3729" s="180">
        <f t="shared" si="190"/>
        <v>0</v>
      </c>
      <c r="AF3729" s="180">
        <f t="shared" si="191"/>
        <v>0</v>
      </c>
    </row>
    <row r="3730" spans="29:32" x14ac:dyDescent="0.2">
      <c r="AC3730" s="180" t="str">
        <f t="shared" si="189"/>
        <v>-</v>
      </c>
      <c r="AD3730" s="181" t="str">
        <f>IF(B3730="NET","",IF(B3730="","",IFERROR(VLOOKUP(AC3730,EAN!$A:$B,2,FALSE),"MANGLER - MÅ OPPDATERE EAN-FANEN")))</f>
        <v/>
      </c>
      <c r="AE3730" s="180">
        <f t="shared" si="190"/>
        <v>0</v>
      </c>
      <c r="AF3730" s="180">
        <f t="shared" si="191"/>
        <v>0</v>
      </c>
    </row>
    <row r="3731" spans="29:32" x14ac:dyDescent="0.2">
      <c r="AC3731" s="180" t="str">
        <f t="shared" si="189"/>
        <v>-</v>
      </c>
      <c r="AD3731" s="181" t="str">
        <f>IF(B3731="NET","",IF(B3731="","",IFERROR(VLOOKUP(AC3731,EAN!$A:$B,2,FALSE),"MANGLER - MÅ OPPDATERE EAN-FANEN")))</f>
        <v/>
      </c>
      <c r="AE3731" s="180">
        <f t="shared" si="190"/>
        <v>0</v>
      </c>
      <c r="AF3731" s="180">
        <f t="shared" si="191"/>
        <v>0</v>
      </c>
    </row>
    <row r="3732" spans="29:32" x14ac:dyDescent="0.2">
      <c r="AC3732" s="180" t="str">
        <f t="shared" si="189"/>
        <v>-</v>
      </c>
      <c r="AD3732" s="181" t="str">
        <f>IF(B3732="NET","",IF(B3732="","",IFERROR(VLOOKUP(AC3732,EAN!$A:$B,2,FALSE),"MANGLER - MÅ OPPDATERE EAN-FANEN")))</f>
        <v/>
      </c>
      <c r="AE3732" s="180">
        <f t="shared" si="190"/>
        <v>0</v>
      </c>
      <c r="AF3732" s="180">
        <f t="shared" si="191"/>
        <v>0</v>
      </c>
    </row>
    <row r="3733" spans="29:32" x14ac:dyDescent="0.2">
      <c r="AC3733" s="180" t="str">
        <f t="shared" si="189"/>
        <v>-</v>
      </c>
      <c r="AD3733" s="181" t="str">
        <f>IF(B3733="NET","",IF(B3733="","",IFERROR(VLOOKUP(AC3733,EAN!$A:$B,2,FALSE),"MANGLER - MÅ OPPDATERE EAN-FANEN")))</f>
        <v/>
      </c>
      <c r="AE3733" s="180">
        <f t="shared" si="190"/>
        <v>0</v>
      </c>
      <c r="AF3733" s="180">
        <f t="shared" si="191"/>
        <v>0</v>
      </c>
    </row>
    <row r="3734" spans="29:32" x14ac:dyDescent="0.2">
      <c r="AC3734" s="180" t="str">
        <f t="shared" si="189"/>
        <v>-</v>
      </c>
      <c r="AD3734" s="181" t="str">
        <f>IF(B3734="NET","",IF(B3734="","",IFERROR(VLOOKUP(AC3734,EAN!$A:$B,2,FALSE),"MANGLER - MÅ OPPDATERE EAN-FANEN")))</f>
        <v/>
      </c>
      <c r="AE3734" s="180">
        <f t="shared" si="190"/>
        <v>0</v>
      </c>
      <c r="AF3734" s="180">
        <f t="shared" si="191"/>
        <v>0</v>
      </c>
    </row>
    <row r="3735" spans="29:32" x14ac:dyDescent="0.2">
      <c r="AC3735" s="180" t="str">
        <f t="shared" si="189"/>
        <v>-</v>
      </c>
      <c r="AD3735" s="181" t="str">
        <f>IF(B3735="NET","",IF(B3735="","",IFERROR(VLOOKUP(AC3735,EAN!$A:$B,2,FALSE),"MANGLER - MÅ OPPDATERE EAN-FANEN")))</f>
        <v/>
      </c>
      <c r="AE3735" s="180">
        <f t="shared" si="190"/>
        <v>0</v>
      </c>
      <c r="AF3735" s="180">
        <f t="shared" si="191"/>
        <v>0</v>
      </c>
    </row>
    <row r="3736" spans="29:32" x14ac:dyDescent="0.2">
      <c r="AC3736" s="180" t="str">
        <f t="shared" si="189"/>
        <v>-</v>
      </c>
      <c r="AD3736" s="181" t="str">
        <f>IF(B3736="NET","",IF(B3736="","",IFERROR(VLOOKUP(AC3736,EAN!$A:$B,2,FALSE),"MANGLER - MÅ OPPDATERE EAN-FANEN")))</f>
        <v/>
      </c>
      <c r="AE3736" s="180">
        <f t="shared" si="190"/>
        <v>0</v>
      </c>
      <c r="AF3736" s="180">
        <f t="shared" si="191"/>
        <v>0</v>
      </c>
    </row>
    <row r="3737" spans="29:32" x14ac:dyDescent="0.2">
      <c r="AC3737" s="180" t="str">
        <f t="shared" si="189"/>
        <v>-</v>
      </c>
      <c r="AD3737" s="181" t="str">
        <f>IF(B3737="NET","",IF(B3737="","",IFERROR(VLOOKUP(AC3737,EAN!$A:$B,2,FALSE),"MANGLER - MÅ OPPDATERE EAN-FANEN")))</f>
        <v/>
      </c>
      <c r="AE3737" s="180">
        <f t="shared" si="190"/>
        <v>0</v>
      </c>
      <c r="AF3737" s="180">
        <f t="shared" si="191"/>
        <v>0</v>
      </c>
    </row>
    <row r="3738" spans="29:32" x14ac:dyDescent="0.2">
      <c r="AC3738" s="180" t="str">
        <f t="shared" si="189"/>
        <v>-</v>
      </c>
      <c r="AD3738" s="181" t="str">
        <f>IF(B3738="NET","",IF(B3738="","",IFERROR(VLOOKUP(AC3738,EAN!$A:$B,2,FALSE),"MANGLER - MÅ OPPDATERE EAN-FANEN")))</f>
        <v/>
      </c>
      <c r="AE3738" s="180">
        <f t="shared" si="190"/>
        <v>0</v>
      </c>
      <c r="AF3738" s="180">
        <f t="shared" si="191"/>
        <v>0</v>
      </c>
    </row>
    <row r="3739" spans="29:32" x14ac:dyDescent="0.2">
      <c r="AC3739" s="180" t="str">
        <f t="shared" si="189"/>
        <v>-</v>
      </c>
      <c r="AD3739" s="181" t="str">
        <f>IF(B3739="NET","",IF(B3739="","",IFERROR(VLOOKUP(AC3739,EAN!$A:$B,2,FALSE),"MANGLER - MÅ OPPDATERE EAN-FANEN")))</f>
        <v/>
      </c>
      <c r="AE3739" s="180">
        <f t="shared" si="190"/>
        <v>0</v>
      </c>
      <c r="AF3739" s="180">
        <f t="shared" si="191"/>
        <v>0</v>
      </c>
    </row>
    <row r="3740" spans="29:32" x14ac:dyDescent="0.2">
      <c r="AC3740" s="180" t="str">
        <f t="shared" si="189"/>
        <v>-</v>
      </c>
      <c r="AD3740" s="181" t="str">
        <f>IF(B3740="NET","",IF(B3740="","",IFERROR(VLOOKUP(AC3740,EAN!$A:$B,2,FALSE),"MANGLER - MÅ OPPDATERE EAN-FANEN")))</f>
        <v/>
      </c>
      <c r="AE3740" s="180">
        <f t="shared" si="190"/>
        <v>0</v>
      </c>
      <c r="AF3740" s="180">
        <f t="shared" si="191"/>
        <v>0</v>
      </c>
    </row>
    <row r="3741" spans="29:32" x14ac:dyDescent="0.2">
      <c r="AC3741" s="180" t="str">
        <f t="shared" si="189"/>
        <v>-</v>
      </c>
      <c r="AD3741" s="181" t="str">
        <f>IF(B3741="NET","",IF(B3741="","",IFERROR(VLOOKUP(AC3741,EAN!$A:$B,2,FALSE),"MANGLER - MÅ OPPDATERE EAN-FANEN")))</f>
        <v/>
      </c>
      <c r="AE3741" s="180">
        <f t="shared" si="190"/>
        <v>0</v>
      </c>
      <c r="AF3741" s="180">
        <f t="shared" si="191"/>
        <v>0</v>
      </c>
    </row>
    <row r="3742" spans="29:32" x14ac:dyDescent="0.2">
      <c r="AC3742" s="180" t="str">
        <f t="shared" si="189"/>
        <v>-</v>
      </c>
      <c r="AD3742" s="181" t="str">
        <f>IF(B3742="NET","",IF(B3742="","",IFERROR(VLOOKUP(AC3742,EAN!$A:$B,2,FALSE),"MANGLER - MÅ OPPDATERE EAN-FANEN")))</f>
        <v/>
      </c>
      <c r="AE3742" s="180">
        <f t="shared" si="190"/>
        <v>0</v>
      </c>
      <c r="AF3742" s="180">
        <f t="shared" si="191"/>
        <v>0</v>
      </c>
    </row>
    <row r="3743" spans="29:32" x14ac:dyDescent="0.2">
      <c r="AC3743" s="180" t="str">
        <f t="shared" si="189"/>
        <v>-</v>
      </c>
      <c r="AD3743" s="181" t="str">
        <f>IF(B3743="NET","",IF(B3743="","",IFERROR(VLOOKUP(AC3743,EAN!$A:$B,2,FALSE),"MANGLER - MÅ OPPDATERE EAN-FANEN")))</f>
        <v/>
      </c>
      <c r="AE3743" s="180">
        <f t="shared" si="190"/>
        <v>0</v>
      </c>
      <c r="AF3743" s="180">
        <f t="shared" si="191"/>
        <v>0</v>
      </c>
    </row>
    <row r="3744" spans="29:32" x14ac:dyDescent="0.2">
      <c r="AC3744" s="180" t="str">
        <f t="shared" si="189"/>
        <v>-</v>
      </c>
      <c r="AD3744" s="181" t="str">
        <f>IF(B3744="NET","",IF(B3744="","",IFERROR(VLOOKUP(AC3744,EAN!$A:$B,2,FALSE),"MANGLER - MÅ OPPDATERE EAN-FANEN")))</f>
        <v/>
      </c>
      <c r="AE3744" s="180">
        <f t="shared" si="190"/>
        <v>0</v>
      </c>
      <c r="AF3744" s="180">
        <f t="shared" si="191"/>
        <v>0</v>
      </c>
    </row>
    <row r="3745" spans="29:32" x14ac:dyDescent="0.2">
      <c r="AC3745" s="180" t="str">
        <f t="shared" si="189"/>
        <v>-</v>
      </c>
      <c r="AD3745" s="181" t="str">
        <f>IF(B3745="NET","",IF(B3745="","",IFERROR(VLOOKUP(AC3745,EAN!$A:$B,2,FALSE),"MANGLER - MÅ OPPDATERE EAN-FANEN")))</f>
        <v/>
      </c>
      <c r="AE3745" s="180">
        <f t="shared" si="190"/>
        <v>0</v>
      </c>
      <c r="AF3745" s="180">
        <f t="shared" si="191"/>
        <v>0</v>
      </c>
    </row>
    <row r="3746" spans="29:32" x14ac:dyDescent="0.2">
      <c r="AC3746" s="180" t="str">
        <f t="shared" si="189"/>
        <v>-</v>
      </c>
      <c r="AD3746" s="181" t="str">
        <f>IF(B3746="NET","",IF(B3746="","",IFERROR(VLOOKUP(AC3746,EAN!$A:$B,2,FALSE),"MANGLER - MÅ OPPDATERE EAN-FANEN")))</f>
        <v/>
      </c>
      <c r="AE3746" s="180">
        <f t="shared" si="190"/>
        <v>0</v>
      </c>
      <c r="AF3746" s="180">
        <f t="shared" si="191"/>
        <v>0</v>
      </c>
    </row>
    <row r="3747" spans="29:32" x14ac:dyDescent="0.2">
      <c r="AC3747" s="180" t="str">
        <f t="shared" si="189"/>
        <v>-</v>
      </c>
      <c r="AD3747" s="181" t="str">
        <f>IF(B3747="NET","",IF(B3747="","",IFERROR(VLOOKUP(AC3747,EAN!$A:$B,2,FALSE),"MANGLER - MÅ OPPDATERE EAN-FANEN")))</f>
        <v/>
      </c>
      <c r="AE3747" s="180">
        <f t="shared" si="190"/>
        <v>0</v>
      </c>
      <c r="AF3747" s="180">
        <f t="shared" si="191"/>
        <v>0</v>
      </c>
    </row>
    <row r="3748" spans="29:32" x14ac:dyDescent="0.2">
      <c r="AC3748" s="180" t="str">
        <f t="shared" si="189"/>
        <v>-</v>
      </c>
      <c r="AD3748" s="181" t="str">
        <f>IF(B3748="NET","",IF(B3748="","",IFERROR(VLOOKUP(AC3748,EAN!$A:$B,2,FALSE),"MANGLER - MÅ OPPDATERE EAN-FANEN")))</f>
        <v/>
      </c>
      <c r="AE3748" s="180">
        <f t="shared" si="190"/>
        <v>0</v>
      </c>
      <c r="AF3748" s="180">
        <f t="shared" si="191"/>
        <v>0</v>
      </c>
    </row>
    <row r="3749" spans="29:32" x14ac:dyDescent="0.2">
      <c r="AC3749" s="180" t="str">
        <f t="shared" si="189"/>
        <v>-</v>
      </c>
      <c r="AD3749" s="181" t="str">
        <f>IF(B3749="NET","",IF(B3749="","",IFERROR(VLOOKUP(AC3749,EAN!$A:$B,2,FALSE),"MANGLER - MÅ OPPDATERE EAN-FANEN")))</f>
        <v/>
      </c>
      <c r="AE3749" s="180">
        <f t="shared" si="190"/>
        <v>0</v>
      </c>
      <c r="AF3749" s="180">
        <f t="shared" si="191"/>
        <v>0</v>
      </c>
    </row>
    <row r="3750" spans="29:32" x14ac:dyDescent="0.2">
      <c r="AC3750" s="180" t="str">
        <f t="shared" si="189"/>
        <v>-</v>
      </c>
      <c r="AD3750" s="181" t="str">
        <f>IF(B3750="NET","",IF(B3750="","",IFERROR(VLOOKUP(AC3750,EAN!$A:$B,2,FALSE),"MANGLER - MÅ OPPDATERE EAN-FANEN")))</f>
        <v/>
      </c>
      <c r="AE3750" s="180">
        <f t="shared" si="190"/>
        <v>0</v>
      </c>
      <c r="AF3750" s="180">
        <f t="shared" si="191"/>
        <v>0</v>
      </c>
    </row>
    <row r="3751" spans="29:32" x14ac:dyDescent="0.2">
      <c r="AC3751" s="180" t="str">
        <f t="shared" si="189"/>
        <v>-</v>
      </c>
      <c r="AD3751" s="181" t="str">
        <f>IF(B3751="NET","",IF(B3751="","",IFERROR(VLOOKUP(AC3751,EAN!$A:$B,2,FALSE),"MANGLER - MÅ OPPDATERE EAN-FANEN")))</f>
        <v/>
      </c>
      <c r="AE3751" s="180">
        <f t="shared" si="190"/>
        <v>0</v>
      </c>
      <c r="AF3751" s="180">
        <f t="shared" si="191"/>
        <v>0</v>
      </c>
    </row>
    <row r="3752" spans="29:32" x14ac:dyDescent="0.2">
      <c r="AC3752" s="180" t="str">
        <f t="shared" si="189"/>
        <v>-</v>
      </c>
      <c r="AD3752" s="181" t="str">
        <f>IF(B3752="NET","",IF(B3752="","",IFERROR(VLOOKUP(AC3752,EAN!$A:$B,2,FALSE),"MANGLER - MÅ OPPDATERE EAN-FANEN")))</f>
        <v/>
      </c>
      <c r="AE3752" s="180">
        <f t="shared" si="190"/>
        <v>0</v>
      </c>
      <c r="AF3752" s="180">
        <f t="shared" si="191"/>
        <v>0</v>
      </c>
    </row>
    <row r="3753" spans="29:32" x14ac:dyDescent="0.2">
      <c r="AC3753" s="180" t="str">
        <f t="shared" si="189"/>
        <v>-</v>
      </c>
      <c r="AD3753" s="181" t="str">
        <f>IF(B3753="NET","",IF(B3753="","",IFERROR(VLOOKUP(AC3753,EAN!$A:$B,2,FALSE),"MANGLER - MÅ OPPDATERE EAN-FANEN")))</f>
        <v/>
      </c>
      <c r="AE3753" s="180">
        <f t="shared" si="190"/>
        <v>0</v>
      </c>
      <c r="AF3753" s="180">
        <f t="shared" si="191"/>
        <v>0</v>
      </c>
    </row>
    <row r="3754" spans="29:32" x14ac:dyDescent="0.2">
      <c r="AC3754" s="180" t="str">
        <f t="shared" si="189"/>
        <v>-</v>
      </c>
      <c r="AD3754" s="181" t="str">
        <f>IF(B3754="NET","",IF(B3754="","",IFERROR(VLOOKUP(AC3754,EAN!$A:$B,2,FALSE),"MANGLER - MÅ OPPDATERE EAN-FANEN")))</f>
        <v/>
      </c>
      <c r="AE3754" s="180">
        <f t="shared" si="190"/>
        <v>0</v>
      </c>
      <c r="AF3754" s="180">
        <f t="shared" si="191"/>
        <v>0</v>
      </c>
    </row>
    <row r="3755" spans="29:32" x14ac:dyDescent="0.2">
      <c r="AC3755" s="180" t="str">
        <f t="shared" ref="AC3755:AC3818" si="192">CONCATENATE(A3755,"-",D3755)</f>
        <v>-</v>
      </c>
      <c r="AD3755" s="181" t="str">
        <f>IF(B3755="NET","",IF(B3755="","",IFERROR(VLOOKUP(AC3755,EAN!$A:$B,2,FALSE),"MANGLER - MÅ OPPDATERE EAN-FANEN")))</f>
        <v/>
      </c>
      <c r="AE3755" s="180">
        <f t="shared" ref="AE3755:AE3818" si="193">H3755</f>
        <v>0</v>
      </c>
      <c r="AF3755" s="180">
        <f t="shared" ref="AF3755:AF3818" si="194">AA3755</f>
        <v>0</v>
      </c>
    </row>
    <row r="3756" spans="29:32" x14ac:dyDescent="0.2">
      <c r="AC3756" s="180" t="str">
        <f t="shared" si="192"/>
        <v>-</v>
      </c>
      <c r="AD3756" s="181" t="str">
        <f>IF(B3756="NET","",IF(B3756="","",IFERROR(VLOOKUP(AC3756,EAN!$A:$B,2,FALSE),"MANGLER - MÅ OPPDATERE EAN-FANEN")))</f>
        <v/>
      </c>
      <c r="AE3756" s="180">
        <f t="shared" si="193"/>
        <v>0</v>
      </c>
      <c r="AF3756" s="180">
        <f t="shared" si="194"/>
        <v>0</v>
      </c>
    </row>
    <row r="3757" spans="29:32" x14ac:dyDescent="0.2">
      <c r="AC3757" s="180" t="str">
        <f t="shared" si="192"/>
        <v>-</v>
      </c>
      <c r="AD3757" s="181" t="str">
        <f>IF(B3757="NET","",IF(B3757="","",IFERROR(VLOOKUP(AC3757,EAN!$A:$B,2,FALSE),"MANGLER - MÅ OPPDATERE EAN-FANEN")))</f>
        <v/>
      </c>
      <c r="AE3757" s="180">
        <f t="shared" si="193"/>
        <v>0</v>
      </c>
      <c r="AF3757" s="180">
        <f t="shared" si="194"/>
        <v>0</v>
      </c>
    </row>
    <row r="3758" spans="29:32" x14ac:dyDescent="0.2">
      <c r="AC3758" s="180" t="str">
        <f t="shared" si="192"/>
        <v>-</v>
      </c>
      <c r="AD3758" s="181" t="str">
        <f>IF(B3758="NET","",IF(B3758="","",IFERROR(VLOOKUP(AC3758,EAN!$A:$B,2,FALSE),"MANGLER - MÅ OPPDATERE EAN-FANEN")))</f>
        <v/>
      </c>
      <c r="AE3758" s="180">
        <f t="shared" si="193"/>
        <v>0</v>
      </c>
      <c r="AF3758" s="180">
        <f t="shared" si="194"/>
        <v>0</v>
      </c>
    </row>
    <row r="3759" spans="29:32" x14ac:dyDescent="0.2">
      <c r="AC3759" s="180" t="str">
        <f t="shared" si="192"/>
        <v>-</v>
      </c>
      <c r="AD3759" s="181" t="str">
        <f>IF(B3759="NET","",IF(B3759="","",IFERROR(VLOOKUP(AC3759,EAN!$A:$B,2,FALSE),"MANGLER - MÅ OPPDATERE EAN-FANEN")))</f>
        <v/>
      </c>
      <c r="AE3759" s="180">
        <f t="shared" si="193"/>
        <v>0</v>
      </c>
      <c r="AF3759" s="180">
        <f t="shared" si="194"/>
        <v>0</v>
      </c>
    </row>
    <row r="3760" spans="29:32" x14ac:dyDescent="0.2">
      <c r="AC3760" s="180" t="str">
        <f t="shared" si="192"/>
        <v>-</v>
      </c>
      <c r="AD3760" s="181" t="str">
        <f>IF(B3760="NET","",IF(B3760="","",IFERROR(VLOOKUP(AC3760,EAN!$A:$B,2,FALSE),"MANGLER - MÅ OPPDATERE EAN-FANEN")))</f>
        <v/>
      </c>
      <c r="AE3760" s="180">
        <f t="shared" si="193"/>
        <v>0</v>
      </c>
      <c r="AF3760" s="180">
        <f t="shared" si="194"/>
        <v>0</v>
      </c>
    </row>
    <row r="3761" spans="29:32" x14ac:dyDescent="0.2">
      <c r="AC3761" s="180" t="str">
        <f t="shared" si="192"/>
        <v>-</v>
      </c>
      <c r="AD3761" s="181" t="str">
        <f>IF(B3761="NET","",IF(B3761="","",IFERROR(VLOOKUP(AC3761,EAN!$A:$B,2,FALSE),"MANGLER - MÅ OPPDATERE EAN-FANEN")))</f>
        <v/>
      </c>
      <c r="AE3761" s="180">
        <f t="shared" si="193"/>
        <v>0</v>
      </c>
      <c r="AF3761" s="180">
        <f t="shared" si="194"/>
        <v>0</v>
      </c>
    </row>
    <row r="3762" spans="29:32" x14ac:dyDescent="0.2">
      <c r="AC3762" s="180" t="str">
        <f t="shared" si="192"/>
        <v>-</v>
      </c>
      <c r="AD3762" s="181" t="str">
        <f>IF(B3762="NET","",IF(B3762="","",IFERROR(VLOOKUP(AC3762,EAN!$A:$B,2,FALSE),"MANGLER - MÅ OPPDATERE EAN-FANEN")))</f>
        <v/>
      </c>
      <c r="AE3762" s="180">
        <f t="shared" si="193"/>
        <v>0</v>
      </c>
      <c r="AF3762" s="180">
        <f t="shared" si="194"/>
        <v>0</v>
      </c>
    </row>
    <row r="3763" spans="29:32" x14ac:dyDescent="0.2">
      <c r="AC3763" s="180" t="str">
        <f t="shared" si="192"/>
        <v>-</v>
      </c>
      <c r="AD3763" s="181" t="str">
        <f>IF(B3763="NET","",IF(B3763="","",IFERROR(VLOOKUP(AC3763,EAN!$A:$B,2,FALSE),"MANGLER - MÅ OPPDATERE EAN-FANEN")))</f>
        <v/>
      </c>
      <c r="AE3763" s="180">
        <f t="shared" si="193"/>
        <v>0</v>
      </c>
      <c r="AF3763" s="180">
        <f t="shared" si="194"/>
        <v>0</v>
      </c>
    </row>
    <row r="3764" spans="29:32" x14ac:dyDescent="0.2">
      <c r="AC3764" s="180" t="str">
        <f t="shared" si="192"/>
        <v>-</v>
      </c>
      <c r="AD3764" s="181" t="str">
        <f>IF(B3764="NET","",IF(B3764="","",IFERROR(VLOOKUP(AC3764,EAN!$A:$B,2,FALSE),"MANGLER - MÅ OPPDATERE EAN-FANEN")))</f>
        <v/>
      </c>
      <c r="AE3764" s="180">
        <f t="shared" si="193"/>
        <v>0</v>
      </c>
      <c r="AF3764" s="180">
        <f t="shared" si="194"/>
        <v>0</v>
      </c>
    </row>
    <row r="3765" spans="29:32" x14ac:dyDescent="0.2">
      <c r="AC3765" s="180" t="str">
        <f t="shared" si="192"/>
        <v>-</v>
      </c>
      <c r="AD3765" s="181" t="str">
        <f>IF(B3765="NET","",IF(B3765="","",IFERROR(VLOOKUP(AC3765,EAN!$A:$B,2,FALSE),"MANGLER - MÅ OPPDATERE EAN-FANEN")))</f>
        <v/>
      </c>
      <c r="AE3765" s="180">
        <f t="shared" si="193"/>
        <v>0</v>
      </c>
      <c r="AF3765" s="180">
        <f t="shared" si="194"/>
        <v>0</v>
      </c>
    </row>
    <row r="3766" spans="29:32" x14ac:dyDescent="0.2">
      <c r="AC3766" s="180" t="str">
        <f t="shared" si="192"/>
        <v>-</v>
      </c>
      <c r="AD3766" s="181" t="str">
        <f>IF(B3766="NET","",IF(B3766="","",IFERROR(VLOOKUP(AC3766,EAN!$A:$B,2,FALSE),"MANGLER - MÅ OPPDATERE EAN-FANEN")))</f>
        <v/>
      </c>
      <c r="AE3766" s="180">
        <f t="shared" si="193"/>
        <v>0</v>
      </c>
      <c r="AF3766" s="180">
        <f t="shared" si="194"/>
        <v>0</v>
      </c>
    </row>
    <row r="3767" spans="29:32" x14ac:dyDescent="0.2">
      <c r="AC3767" s="180" t="str">
        <f t="shared" si="192"/>
        <v>-</v>
      </c>
      <c r="AD3767" s="181" t="str">
        <f>IF(B3767="NET","",IF(B3767="","",IFERROR(VLOOKUP(AC3767,EAN!$A:$B,2,FALSE),"MANGLER - MÅ OPPDATERE EAN-FANEN")))</f>
        <v/>
      </c>
      <c r="AE3767" s="180">
        <f t="shared" si="193"/>
        <v>0</v>
      </c>
      <c r="AF3767" s="180">
        <f t="shared" si="194"/>
        <v>0</v>
      </c>
    </row>
    <row r="3768" spans="29:32" x14ac:dyDescent="0.2">
      <c r="AC3768" s="180" t="str">
        <f t="shared" si="192"/>
        <v>-</v>
      </c>
      <c r="AD3768" s="181" t="str">
        <f>IF(B3768="NET","",IF(B3768="","",IFERROR(VLOOKUP(AC3768,EAN!$A:$B,2,FALSE),"MANGLER - MÅ OPPDATERE EAN-FANEN")))</f>
        <v/>
      </c>
      <c r="AE3768" s="180">
        <f t="shared" si="193"/>
        <v>0</v>
      </c>
      <c r="AF3768" s="180">
        <f t="shared" si="194"/>
        <v>0</v>
      </c>
    </row>
    <row r="3769" spans="29:32" x14ac:dyDescent="0.2">
      <c r="AC3769" s="180" t="str">
        <f t="shared" si="192"/>
        <v>-</v>
      </c>
      <c r="AD3769" s="181" t="str">
        <f>IF(B3769="NET","",IF(B3769="","",IFERROR(VLOOKUP(AC3769,EAN!$A:$B,2,FALSE),"MANGLER - MÅ OPPDATERE EAN-FANEN")))</f>
        <v/>
      </c>
      <c r="AE3769" s="180">
        <f t="shared" si="193"/>
        <v>0</v>
      </c>
      <c r="AF3769" s="180">
        <f t="shared" si="194"/>
        <v>0</v>
      </c>
    </row>
    <row r="3770" spans="29:32" x14ac:dyDescent="0.2">
      <c r="AC3770" s="180" t="str">
        <f t="shared" si="192"/>
        <v>-</v>
      </c>
      <c r="AD3770" s="181" t="str">
        <f>IF(B3770="NET","",IF(B3770="","",IFERROR(VLOOKUP(AC3770,EAN!$A:$B,2,FALSE),"MANGLER - MÅ OPPDATERE EAN-FANEN")))</f>
        <v/>
      </c>
      <c r="AE3770" s="180">
        <f t="shared" si="193"/>
        <v>0</v>
      </c>
      <c r="AF3770" s="180">
        <f t="shared" si="194"/>
        <v>0</v>
      </c>
    </row>
    <row r="3771" spans="29:32" x14ac:dyDescent="0.2">
      <c r="AC3771" s="180" t="str">
        <f t="shared" si="192"/>
        <v>-</v>
      </c>
      <c r="AD3771" s="181" t="str">
        <f>IF(B3771="NET","",IF(B3771="","",IFERROR(VLOOKUP(AC3771,EAN!$A:$B,2,FALSE),"MANGLER - MÅ OPPDATERE EAN-FANEN")))</f>
        <v/>
      </c>
      <c r="AE3771" s="180">
        <f t="shared" si="193"/>
        <v>0</v>
      </c>
      <c r="AF3771" s="180">
        <f t="shared" si="194"/>
        <v>0</v>
      </c>
    </row>
    <row r="3772" spans="29:32" x14ac:dyDescent="0.2">
      <c r="AC3772" s="180" t="str">
        <f t="shared" si="192"/>
        <v>-</v>
      </c>
      <c r="AD3772" s="181" t="str">
        <f>IF(B3772="NET","",IF(B3772="","",IFERROR(VLOOKUP(AC3772,EAN!$A:$B,2,FALSE),"MANGLER - MÅ OPPDATERE EAN-FANEN")))</f>
        <v/>
      </c>
      <c r="AE3772" s="180">
        <f t="shared" si="193"/>
        <v>0</v>
      </c>
      <c r="AF3772" s="180">
        <f t="shared" si="194"/>
        <v>0</v>
      </c>
    </row>
    <row r="3773" spans="29:32" x14ac:dyDescent="0.2">
      <c r="AC3773" s="180" t="str">
        <f t="shared" si="192"/>
        <v>-</v>
      </c>
      <c r="AD3773" s="181" t="str">
        <f>IF(B3773="NET","",IF(B3773="","",IFERROR(VLOOKUP(AC3773,EAN!$A:$B,2,FALSE),"MANGLER - MÅ OPPDATERE EAN-FANEN")))</f>
        <v/>
      </c>
      <c r="AE3773" s="180">
        <f t="shared" si="193"/>
        <v>0</v>
      </c>
      <c r="AF3773" s="180">
        <f t="shared" si="194"/>
        <v>0</v>
      </c>
    </row>
    <row r="3774" spans="29:32" x14ac:dyDescent="0.2">
      <c r="AC3774" s="180" t="str">
        <f t="shared" si="192"/>
        <v>-</v>
      </c>
      <c r="AD3774" s="181" t="str">
        <f>IF(B3774="NET","",IF(B3774="","",IFERROR(VLOOKUP(AC3774,EAN!$A:$B,2,FALSE),"MANGLER - MÅ OPPDATERE EAN-FANEN")))</f>
        <v/>
      </c>
      <c r="AE3774" s="180">
        <f t="shared" si="193"/>
        <v>0</v>
      </c>
      <c r="AF3774" s="180">
        <f t="shared" si="194"/>
        <v>0</v>
      </c>
    </row>
    <row r="3775" spans="29:32" x14ac:dyDescent="0.2">
      <c r="AC3775" s="180" t="str">
        <f t="shared" si="192"/>
        <v>-</v>
      </c>
      <c r="AD3775" s="181" t="str">
        <f>IF(B3775="NET","",IF(B3775="","",IFERROR(VLOOKUP(AC3775,EAN!$A:$B,2,FALSE),"MANGLER - MÅ OPPDATERE EAN-FANEN")))</f>
        <v/>
      </c>
      <c r="AE3775" s="180">
        <f t="shared" si="193"/>
        <v>0</v>
      </c>
      <c r="AF3775" s="180">
        <f t="shared" si="194"/>
        <v>0</v>
      </c>
    </row>
    <row r="3776" spans="29:32" x14ac:dyDescent="0.2">
      <c r="AC3776" s="180" t="str">
        <f t="shared" si="192"/>
        <v>-</v>
      </c>
      <c r="AD3776" s="181" t="str">
        <f>IF(B3776="NET","",IF(B3776="","",IFERROR(VLOOKUP(AC3776,EAN!$A:$B,2,FALSE),"MANGLER - MÅ OPPDATERE EAN-FANEN")))</f>
        <v/>
      </c>
      <c r="AE3776" s="180">
        <f t="shared" si="193"/>
        <v>0</v>
      </c>
      <c r="AF3776" s="180">
        <f t="shared" si="194"/>
        <v>0</v>
      </c>
    </row>
    <row r="3777" spans="29:32" x14ac:dyDescent="0.2">
      <c r="AC3777" s="180" t="str">
        <f t="shared" si="192"/>
        <v>-</v>
      </c>
      <c r="AD3777" s="181" t="str">
        <f>IF(B3777="NET","",IF(B3777="","",IFERROR(VLOOKUP(AC3777,EAN!$A:$B,2,FALSE),"MANGLER - MÅ OPPDATERE EAN-FANEN")))</f>
        <v/>
      </c>
      <c r="AE3777" s="180">
        <f t="shared" si="193"/>
        <v>0</v>
      </c>
      <c r="AF3777" s="180">
        <f t="shared" si="194"/>
        <v>0</v>
      </c>
    </row>
    <row r="3778" spans="29:32" x14ac:dyDescent="0.2">
      <c r="AC3778" s="180" t="str">
        <f t="shared" si="192"/>
        <v>-</v>
      </c>
      <c r="AD3778" s="181" t="str">
        <f>IF(B3778="NET","",IF(B3778="","",IFERROR(VLOOKUP(AC3778,EAN!$A:$B,2,FALSE),"MANGLER - MÅ OPPDATERE EAN-FANEN")))</f>
        <v/>
      </c>
      <c r="AE3778" s="180">
        <f t="shared" si="193"/>
        <v>0</v>
      </c>
      <c r="AF3778" s="180">
        <f t="shared" si="194"/>
        <v>0</v>
      </c>
    </row>
    <row r="3779" spans="29:32" x14ac:dyDescent="0.2">
      <c r="AC3779" s="180" t="str">
        <f t="shared" si="192"/>
        <v>-</v>
      </c>
      <c r="AD3779" s="181" t="str">
        <f>IF(B3779="NET","",IF(B3779="","",IFERROR(VLOOKUP(AC3779,EAN!$A:$B,2,FALSE),"MANGLER - MÅ OPPDATERE EAN-FANEN")))</f>
        <v/>
      </c>
      <c r="AE3779" s="180">
        <f t="shared" si="193"/>
        <v>0</v>
      </c>
      <c r="AF3779" s="180">
        <f t="shared" si="194"/>
        <v>0</v>
      </c>
    </row>
    <row r="3780" spans="29:32" x14ac:dyDescent="0.2">
      <c r="AC3780" s="180" t="str">
        <f t="shared" si="192"/>
        <v>-</v>
      </c>
      <c r="AD3780" s="181" t="str">
        <f>IF(B3780="NET","",IF(B3780="","",IFERROR(VLOOKUP(AC3780,EAN!$A:$B,2,FALSE),"MANGLER - MÅ OPPDATERE EAN-FANEN")))</f>
        <v/>
      </c>
      <c r="AE3780" s="180">
        <f t="shared" si="193"/>
        <v>0</v>
      </c>
      <c r="AF3780" s="180">
        <f t="shared" si="194"/>
        <v>0</v>
      </c>
    </row>
    <row r="3781" spans="29:32" x14ac:dyDescent="0.2">
      <c r="AC3781" s="180" t="str">
        <f t="shared" si="192"/>
        <v>-</v>
      </c>
      <c r="AD3781" s="181" t="str">
        <f>IF(B3781="NET","",IF(B3781="","",IFERROR(VLOOKUP(AC3781,EAN!$A:$B,2,FALSE),"MANGLER - MÅ OPPDATERE EAN-FANEN")))</f>
        <v/>
      </c>
      <c r="AE3781" s="180">
        <f t="shared" si="193"/>
        <v>0</v>
      </c>
      <c r="AF3781" s="180">
        <f t="shared" si="194"/>
        <v>0</v>
      </c>
    </row>
    <row r="3782" spans="29:32" x14ac:dyDescent="0.2">
      <c r="AC3782" s="180" t="str">
        <f t="shared" si="192"/>
        <v>-</v>
      </c>
      <c r="AD3782" s="181" t="str">
        <f>IF(B3782="NET","",IF(B3782="","",IFERROR(VLOOKUP(AC3782,EAN!$A:$B,2,FALSE),"MANGLER - MÅ OPPDATERE EAN-FANEN")))</f>
        <v/>
      </c>
      <c r="AE3782" s="180">
        <f t="shared" si="193"/>
        <v>0</v>
      </c>
      <c r="AF3782" s="180">
        <f t="shared" si="194"/>
        <v>0</v>
      </c>
    </row>
    <row r="3783" spans="29:32" x14ac:dyDescent="0.2">
      <c r="AC3783" s="180" t="str">
        <f t="shared" si="192"/>
        <v>-</v>
      </c>
      <c r="AD3783" s="181" t="str">
        <f>IF(B3783="NET","",IF(B3783="","",IFERROR(VLOOKUP(AC3783,EAN!$A:$B,2,FALSE),"MANGLER - MÅ OPPDATERE EAN-FANEN")))</f>
        <v/>
      </c>
      <c r="AE3783" s="180">
        <f t="shared" si="193"/>
        <v>0</v>
      </c>
      <c r="AF3783" s="180">
        <f t="shared" si="194"/>
        <v>0</v>
      </c>
    </row>
    <row r="3784" spans="29:32" x14ac:dyDescent="0.2">
      <c r="AC3784" s="180" t="str">
        <f t="shared" si="192"/>
        <v>-</v>
      </c>
      <c r="AD3784" s="181" t="str">
        <f>IF(B3784="NET","",IF(B3784="","",IFERROR(VLOOKUP(AC3784,EAN!$A:$B,2,FALSE),"MANGLER - MÅ OPPDATERE EAN-FANEN")))</f>
        <v/>
      </c>
      <c r="AE3784" s="180">
        <f t="shared" si="193"/>
        <v>0</v>
      </c>
      <c r="AF3784" s="180">
        <f t="shared" si="194"/>
        <v>0</v>
      </c>
    </row>
    <row r="3785" spans="29:32" x14ac:dyDescent="0.2">
      <c r="AC3785" s="180" t="str">
        <f t="shared" si="192"/>
        <v>-</v>
      </c>
      <c r="AD3785" s="181" t="str">
        <f>IF(B3785="NET","",IF(B3785="","",IFERROR(VLOOKUP(AC3785,EAN!$A:$B,2,FALSE),"MANGLER - MÅ OPPDATERE EAN-FANEN")))</f>
        <v/>
      </c>
      <c r="AE3785" s="180">
        <f t="shared" si="193"/>
        <v>0</v>
      </c>
      <c r="AF3785" s="180">
        <f t="shared" si="194"/>
        <v>0</v>
      </c>
    </row>
    <row r="3786" spans="29:32" x14ac:dyDescent="0.2">
      <c r="AC3786" s="180" t="str">
        <f t="shared" si="192"/>
        <v>-</v>
      </c>
      <c r="AD3786" s="181" t="str">
        <f>IF(B3786="NET","",IF(B3786="","",IFERROR(VLOOKUP(AC3786,EAN!$A:$B,2,FALSE),"MANGLER - MÅ OPPDATERE EAN-FANEN")))</f>
        <v/>
      </c>
      <c r="AE3786" s="180">
        <f t="shared" si="193"/>
        <v>0</v>
      </c>
      <c r="AF3786" s="180">
        <f t="shared" si="194"/>
        <v>0</v>
      </c>
    </row>
    <row r="3787" spans="29:32" x14ac:dyDescent="0.2">
      <c r="AC3787" s="180" t="str">
        <f t="shared" si="192"/>
        <v>-</v>
      </c>
      <c r="AD3787" s="181" t="str">
        <f>IF(B3787="NET","",IF(B3787="","",IFERROR(VLOOKUP(AC3787,EAN!$A:$B,2,FALSE),"MANGLER - MÅ OPPDATERE EAN-FANEN")))</f>
        <v/>
      </c>
      <c r="AE3787" s="180">
        <f t="shared" si="193"/>
        <v>0</v>
      </c>
      <c r="AF3787" s="180">
        <f t="shared" si="194"/>
        <v>0</v>
      </c>
    </row>
    <row r="3788" spans="29:32" x14ac:dyDescent="0.2">
      <c r="AC3788" s="180" t="str">
        <f t="shared" si="192"/>
        <v>-</v>
      </c>
      <c r="AD3788" s="181" t="str">
        <f>IF(B3788="NET","",IF(B3788="","",IFERROR(VLOOKUP(AC3788,EAN!$A:$B,2,FALSE),"MANGLER - MÅ OPPDATERE EAN-FANEN")))</f>
        <v/>
      </c>
      <c r="AE3788" s="180">
        <f t="shared" si="193"/>
        <v>0</v>
      </c>
      <c r="AF3788" s="180">
        <f t="shared" si="194"/>
        <v>0</v>
      </c>
    </row>
    <row r="3789" spans="29:32" x14ac:dyDescent="0.2">
      <c r="AC3789" s="180" t="str">
        <f t="shared" si="192"/>
        <v>-</v>
      </c>
      <c r="AD3789" s="181" t="str">
        <f>IF(B3789="NET","",IF(B3789="","",IFERROR(VLOOKUP(AC3789,EAN!$A:$B,2,FALSE),"MANGLER - MÅ OPPDATERE EAN-FANEN")))</f>
        <v/>
      </c>
      <c r="AE3789" s="180">
        <f t="shared" si="193"/>
        <v>0</v>
      </c>
      <c r="AF3789" s="180">
        <f t="shared" si="194"/>
        <v>0</v>
      </c>
    </row>
    <row r="3790" spans="29:32" x14ac:dyDescent="0.2">
      <c r="AC3790" s="180" t="str">
        <f t="shared" si="192"/>
        <v>-</v>
      </c>
      <c r="AD3790" s="181" t="str">
        <f>IF(B3790="NET","",IF(B3790="","",IFERROR(VLOOKUP(AC3790,EAN!$A:$B,2,FALSE),"MANGLER - MÅ OPPDATERE EAN-FANEN")))</f>
        <v/>
      </c>
      <c r="AE3790" s="180">
        <f t="shared" si="193"/>
        <v>0</v>
      </c>
      <c r="AF3790" s="180">
        <f t="shared" si="194"/>
        <v>0</v>
      </c>
    </row>
    <row r="3791" spans="29:32" x14ac:dyDescent="0.2">
      <c r="AC3791" s="180" t="str">
        <f t="shared" si="192"/>
        <v>-</v>
      </c>
      <c r="AD3791" s="181" t="str">
        <f>IF(B3791="NET","",IF(B3791="","",IFERROR(VLOOKUP(AC3791,EAN!$A:$B,2,FALSE),"MANGLER - MÅ OPPDATERE EAN-FANEN")))</f>
        <v/>
      </c>
      <c r="AE3791" s="180">
        <f t="shared" si="193"/>
        <v>0</v>
      </c>
      <c r="AF3791" s="180">
        <f t="shared" si="194"/>
        <v>0</v>
      </c>
    </row>
    <row r="3792" spans="29:32" x14ac:dyDescent="0.2">
      <c r="AC3792" s="180" t="str">
        <f t="shared" si="192"/>
        <v>-</v>
      </c>
      <c r="AD3792" s="181" t="str">
        <f>IF(B3792="NET","",IF(B3792="","",IFERROR(VLOOKUP(AC3792,EAN!$A:$B,2,FALSE),"MANGLER - MÅ OPPDATERE EAN-FANEN")))</f>
        <v/>
      </c>
      <c r="AE3792" s="180">
        <f t="shared" si="193"/>
        <v>0</v>
      </c>
      <c r="AF3792" s="180">
        <f t="shared" si="194"/>
        <v>0</v>
      </c>
    </row>
    <row r="3793" spans="29:32" x14ac:dyDescent="0.2">
      <c r="AC3793" s="180" t="str">
        <f t="shared" si="192"/>
        <v>-</v>
      </c>
      <c r="AD3793" s="181" t="str">
        <f>IF(B3793="NET","",IF(B3793="","",IFERROR(VLOOKUP(AC3793,EAN!$A:$B,2,FALSE),"MANGLER - MÅ OPPDATERE EAN-FANEN")))</f>
        <v/>
      </c>
      <c r="AE3793" s="180">
        <f t="shared" si="193"/>
        <v>0</v>
      </c>
      <c r="AF3793" s="180">
        <f t="shared" si="194"/>
        <v>0</v>
      </c>
    </row>
    <row r="3794" spans="29:32" x14ac:dyDescent="0.2">
      <c r="AC3794" s="180" t="str">
        <f t="shared" si="192"/>
        <v>-</v>
      </c>
      <c r="AD3794" s="181" t="str">
        <f>IF(B3794="NET","",IF(B3794="","",IFERROR(VLOOKUP(AC3794,EAN!$A:$B,2,FALSE),"MANGLER - MÅ OPPDATERE EAN-FANEN")))</f>
        <v/>
      </c>
      <c r="AE3794" s="180">
        <f t="shared" si="193"/>
        <v>0</v>
      </c>
      <c r="AF3794" s="180">
        <f t="shared" si="194"/>
        <v>0</v>
      </c>
    </row>
    <row r="3795" spans="29:32" x14ac:dyDescent="0.2">
      <c r="AC3795" s="180" t="str">
        <f t="shared" si="192"/>
        <v>-</v>
      </c>
      <c r="AD3795" s="181" t="str">
        <f>IF(B3795="NET","",IF(B3795="","",IFERROR(VLOOKUP(AC3795,EAN!$A:$B,2,FALSE),"MANGLER - MÅ OPPDATERE EAN-FANEN")))</f>
        <v/>
      </c>
      <c r="AE3795" s="180">
        <f t="shared" si="193"/>
        <v>0</v>
      </c>
      <c r="AF3795" s="180">
        <f t="shared" si="194"/>
        <v>0</v>
      </c>
    </row>
    <row r="3796" spans="29:32" x14ac:dyDescent="0.2">
      <c r="AC3796" s="180" t="str">
        <f t="shared" si="192"/>
        <v>-</v>
      </c>
      <c r="AD3796" s="181" t="str">
        <f>IF(B3796="NET","",IF(B3796="","",IFERROR(VLOOKUP(AC3796,EAN!$A:$B,2,FALSE),"MANGLER - MÅ OPPDATERE EAN-FANEN")))</f>
        <v/>
      </c>
      <c r="AE3796" s="180">
        <f t="shared" si="193"/>
        <v>0</v>
      </c>
      <c r="AF3796" s="180">
        <f t="shared" si="194"/>
        <v>0</v>
      </c>
    </row>
    <row r="3797" spans="29:32" x14ac:dyDescent="0.2">
      <c r="AC3797" s="180" t="str">
        <f t="shared" si="192"/>
        <v>-</v>
      </c>
      <c r="AD3797" s="181" t="str">
        <f>IF(B3797="NET","",IF(B3797="","",IFERROR(VLOOKUP(AC3797,EAN!$A:$B,2,FALSE),"MANGLER - MÅ OPPDATERE EAN-FANEN")))</f>
        <v/>
      </c>
      <c r="AE3797" s="180">
        <f t="shared" si="193"/>
        <v>0</v>
      </c>
      <c r="AF3797" s="180">
        <f t="shared" si="194"/>
        <v>0</v>
      </c>
    </row>
    <row r="3798" spans="29:32" x14ac:dyDescent="0.2">
      <c r="AC3798" s="180" t="str">
        <f t="shared" si="192"/>
        <v>-</v>
      </c>
      <c r="AD3798" s="181" t="str">
        <f>IF(B3798="NET","",IF(B3798="","",IFERROR(VLOOKUP(AC3798,EAN!$A:$B,2,FALSE),"MANGLER - MÅ OPPDATERE EAN-FANEN")))</f>
        <v/>
      </c>
      <c r="AE3798" s="180">
        <f t="shared" si="193"/>
        <v>0</v>
      </c>
      <c r="AF3798" s="180">
        <f t="shared" si="194"/>
        <v>0</v>
      </c>
    </row>
    <row r="3799" spans="29:32" x14ac:dyDescent="0.2">
      <c r="AC3799" s="180" t="str">
        <f t="shared" si="192"/>
        <v>-</v>
      </c>
      <c r="AD3799" s="181" t="str">
        <f>IF(B3799="NET","",IF(B3799="","",IFERROR(VLOOKUP(AC3799,EAN!$A:$B,2,FALSE),"MANGLER - MÅ OPPDATERE EAN-FANEN")))</f>
        <v/>
      </c>
      <c r="AE3799" s="180">
        <f t="shared" si="193"/>
        <v>0</v>
      </c>
      <c r="AF3799" s="180">
        <f t="shared" si="194"/>
        <v>0</v>
      </c>
    </row>
    <row r="3800" spans="29:32" x14ac:dyDescent="0.2">
      <c r="AC3800" s="180" t="str">
        <f t="shared" si="192"/>
        <v>-</v>
      </c>
      <c r="AD3800" s="181" t="str">
        <f>IF(B3800="NET","",IF(B3800="","",IFERROR(VLOOKUP(AC3800,EAN!$A:$B,2,FALSE),"MANGLER - MÅ OPPDATERE EAN-FANEN")))</f>
        <v/>
      </c>
      <c r="AE3800" s="180">
        <f t="shared" si="193"/>
        <v>0</v>
      </c>
      <c r="AF3800" s="180">
        <f t="shared" si="194"/>
        <v>0</v>
      </c>
    </row>
    <row r="3801" spans="29:32" x14ac:dyDescent="0.2">
      <c r="AC3801" s="180" t="str">
        <f t="shared" si="192"/>
        <v>-</v>
      </c>
      <c r="AD3801" s="181" t="str">
        <f>IF(B3801="NET","",IF(B3801="","",IFERROR(VLOOKUP(AC3801,EAN!$A:$B,2,FALSE),"MANGLER - MÅ OPPDATERE EAN-FANEN")))</f>
        <v/>
      </c>
      <c r="AE3801" s="180">
        <f t="shared" si="193"/>
        <v>0</v>
      </c>
      <c r="AF3801" s="180">
        <f t="shared" si="194"/>
        <v>0</v>
      </c>
    </row>
    <row r="3802" spans="29:32" x14ac:dyDescent="0.2">
      <c r="AC3802" s="180" t="str">
        <f t="shared" si="192"/>
        <v>-</v>
      </c>
      <c r="AD3802" s="181" t="str">
        <f>IF(B3802="NET","",IF(B3802="","",IFERROR(VLOOKUP(AC3802,EAN!$A:$B,2,FALSE),"MANGLER - MÅ OPPDATERE EAN-FANEN")))</f>
        <v/>
      </c>
      <c r="AE3802" s="180">
        <f t="shared" si="193"/>
        <v>0</v>
      </c>
      <c r="AF3802" s="180">
        <f t="shared" si="194"/>
        <v>0</v>
      </c>
    </row>
    <row r="3803" spans="29:32" x14ac:dyDescent="0.2">
      <c r="AC3803" s="180" t="str">
        <f t="shared" si="192"/>
        <v>-</v>
      </c>
      <c r="AD3803" s="181" t="str">
        <f>IF(B3803="NET","",IF(B3803="","",IFERROR(VLOOKUP(AC3803,EAN!$A:$B,2,FALSE),"MANGLER - MÅ OPPDATERE EAN-FANEN")))</f>
        <v/>
      </c>
      <c r="AE3803" s="180">
        <f t="shared" si="193"/>
        <v>0</v>
      </c>
      <c r="AF3803" s="180">
        <f t="shared" si="194"/>
        <v>0</v>
      </c>
    </row>
    <row r="3804" spans="29:32" x14ac:dyDescent="0.2">
      <c r="AC3804" s="180" t="str">
        <f t="shared" si="192"/>
        <v>-</v>
      </c>
      <c r="AD3804" s="181" t="str">
        <f>IF(B3804="NET","",IF(B3804="","",IFERROR(VLOOKUP(AC3804,EAN!$A:$B,2,FALSE),"MANGLER - MÅ OPPDATERE EAN-FANEN")))</f>
        <v/>
      </c>
      <c r="AE3804" s="180">
        <f t="shared" si="193"/>
        <v>0</v>
      </c>
      <c r="AF3804" s="180">
        <f t="shared" si="194"/>
        <v>0</v>
      </c>
    </row>
    <row r="3805" spans="29:32" x14ac:dyDescent="0.2">
      <c r="AC3805" s="180" t="str">
        <f t="shared" si="192"/>
        <v>-</v>
      </c>
      <c r="AD3805" s="181" t="str">
        <f>IF(B3805="NET","",IF(B3805="","",IFERROR(VLOOKUP(AC3805,EAN!$A:$B,2,FALSE),"MANGLER - MÅ OPPDATERE EAN-FANEN")))</f>
        <v/>
      </c>
      <c r="AE3805" s="180">
        <f t="shared" si="193"/>
        <v>0</v>
      </c>
      <c r="AF3805" s="180">
        <f t="shared" si="194"/>
        <v>0</v>
      </c>
    </row>
    <row r="3806" spans="29:32" x14ac:dyDescent="0.2">
      <c r="AC3806" s="180" t="str">
        <f t="shared" si="192"/>
        <v>-</v>
      </c>
      <c r="AD3806" s="181" t="str">
        <f>IF(B3806="NET","",IF(B3806="","",IFERROR(VLOOKUP(AC3806,EAN!$A:$B,2,FALSE),"MANGLER - MÅ OPPDATERE EAN-FANEN")))</f>
        <v/>
      </c>
      <c r="AE3806" s="180">
        <f t="shared" si="193"/>
        <v>0</v>
      </c>
      <c r="AF3806" s="180">
        <f t="shared" si="194"/>
        <v>0</v>
      </c>
    </row>
    <row r="3807" spans="29:32" x14ac:dyDescent="0.2">
      <c r="AC3807" s="180" t="str">
        <f t="shared" si="192"/>
        <v>-</v>
      </c>
      <c r="AD3807" s="181" t="str">
        <f>IF(B3807="NET","",IF(B3807="","",IFERROR(VLOOKUP(AC3807,EAN!$A:$B,2,FALSE),"MANGLER - MÅ OPPDATERE EAN-FANEN")))</f>
        <v/>
      </c>
      <c r="AE3807" s="180">
        <f t="shared" si="193"/>
        <v>0</v>
      </c>
      <c r="AF3807" s="180">
        <f t="shared" si="194"/>
        <v>0</v>
      </c>
    </row>
    <row r="3808" spans="29:32" x14ac:dyDescent="0.2">
      <c r="AC3808" s="180" t="str">
        <f t="shared" si="192"/>
        <v>-</v>
      </c>
      <c r="AD3808" s="181" t="str">
        <f>IF(B3808="NET","",IF(B3808="","",IFERROR(VLOOKUP(AC3808,EAN!$A:$B,2,FALSE),"MANGLER - MÅ OPPDATERE EAN-FANEN")))</f>
        <v/>
      </c>
      <c r="AE3808" s="180">
        <f t="shared" si="193"/>
        <v>0</v>
      </c>
      <c r="AF3808" s="180">
        <f t="shared" si="194"/>
        <v>0</v>
      </c>
    </row>
    <row r="3809" spans="29:32" x14ac:dyDescent="0.2">
      <c r="AC3809" s="180" t="str">
        <f t="shared" si="192"/>
        <v>-</v>
      </c>
      <c r="AD3809" s="181" t="str">
        <f>IF(B3809="NET","",IF(B3809="","",IFERROR(VLOOKUP(AC3809,EAN!$A:$B,2,FALSE),"MANGLER - MÅ OPPDATERE EAN-FANEN")))</f>
        <v/>
      </c>
      <c r="AE3809" s="180">
        <f t="shared" si="193"/>
        <v>0</v>
      </c>
      <c r="AF3809" s="180">
        <f t="shared" si="194"/>
        <v>0</v>
      </c>
    </row>
    <row r="3810" spans="29:32" x14ac:dyDescent="0.2">
      <c r="AC3810" s="180" t="str">
        <f t="shared" si="192"/>
        <v>-</v>
      </c>
      <c r="AD3810" s="181" t="str">
        <f>IF(B3810="NET","",IF(B3810="","",IFERROR(VLOOKUP(AC3810,EAN!$A:$B,2,FALSE),"MANGLER - MÅ OPPDATERE EAN-FANEN")))</f>
        <v/>
      </c>
      <c r="AE3810" s="180">
        <f t="shared" si="193"/>
        <v>0</v>
      </c>
      <c r="AF3810" s="180">
        <f t="shared" si="194"/>
        <v>0</v>
      </c>
    </row>
    <row r="3811" spans="29:32" x14ac:dyDescent="0.2">
      <c r="AC3811" s="180" t="str">
        <f t="shared" si="192"/>
        <v>-</v>
      </c>
      <c r="AD3811" s="181" t="str">
        <f>IF(B3811="NET","",IF(B3811="","",IFERROR(VLOOKUP(AC3811,EAN!$A:$B,2,FALSE),"MANGLER - MÅ OPPDATERE EAN-FANEN")))</f>
        <v/>
      </c>
      <c r="AE3811" s="180">
        <f t="shared" si="193"/>
        <v>0</v>
      </c>
      <c r="AF3811" s="180">
        <f t="shared" si="194"/>
        <v>0</v>
      </c>
    </row>
    <row r="3812" spans="29:32" x14ac:dyDescent="0.2">
      <c r="AC3812" s="180" t="str">
        <f t="shared" si="192"/>
        <v>-</v>
      </c>
      <c r="AD3812" s="181" t="str">
        <f>IF(B3812="NET","",IF(B3812="","",IFERROR(VLOOKUP(AC3812,EAN!$A:$B,2,FALSE),"MANGLER - MÅ OPPDATERE EAN-FANEN")))</f>
        <v/>
      </c>
      <c r="AE3812" s="180">
        <f t="shared" si="193"/>
        <v>0</v>
      </c>
      <c r="AF3812" s="180">
        <f t="shared" si="194"/>
        <v>0</v>
      </c>
    </row>
    <row r="3813" spans="29:32" x14ac:dyDescent="0.2">
      <c r="AC3813" s="180" t="str">
        <f t="shared" si="192"/>
        <v>-</v>
      </c>
      <c r="AD3813" s="181" t="str">
        <f>IF(B3813="NET","",IF(B3813="","",IFERROR(VLOOKUP(AC3813,EAN!$A:$B,2,FALSE),"MANGLER - MÅ OPPDATERE EAN-FANEN")))</f>
        <v/>
      </c>
      <c r="AE3813" s="180">
        <f t="shared" si="193"/>
        <v>0</v>
      </c>
      <c r="AF3813" s="180">
        <f t="shared" si="194"/>
        <v>0</v>
      </c>
    </row>
    <row r="3814" spans="29:32" x14ac:dyDescent="0.2">
      <c r="AC3814" s="180" t="str">
        <f t="shared" si="192"/>
        <v>-</v>
      </c>
      <c r="AD3814" s="181" t="str">
        <f>IF(B3814="NET","",IF(B3814="","",IFERROR(VLOOKUP(AC3814,EAN!$A:$B,2,FALSE),"MANGLER - MÅ OPPDATERE EAN-FANEN")))</f>
        <v/>
      </c>
      <c r="AE3814" s="180">
        <f t="shared" si="193"/>
        <v>0</v>
      </c>
      <c r="AF3814" s="180">
        <f t="shared" si="194"/>
        <v>0</v>
      </c>
    </row>
    <row r="3815" spans="29:32" x14ac:dyDescent="0.2">
      <c r="AC3815" s="180" t="str">
        <f t="shared" si="192"/>
        <v>-</v>
      </c>
      <c r="AD3815" s="181" t="str">
        <f>IF(B3815="NET","",IF(B3815="","",IFERROR(VLOOKUP(AC3815,EAN!$A:$B,2,FALSE),"MANGLER - MÅ OPPDATERE EAN-FANEN")))</f>
        <v/>
      </c>
      <c r="AE3815" s="180">
        <f t="shared" si="193"/>
        <v>0</v>
      </c>
      <c r="AF3815" s="180">
        <f t="shared" si="194"/>
        <v>0</v>
      </c>
    </row>
    <row r="3816" spans="29:32" x14ac:dyDescent="0.2">
      <c r="AC3816" s="180" t="str">
        <f t="shared" si="192"/>
        <v>-</v>
      </c>
      <c r="AD3816" s="181" t="str">
        <f>IF(B3816="NET","",IF(B3816="","",IFERROR(VLOOKUP(AC3816,EAN!$A:$B,2,FALSE),"MANGLER - MÅ OPPDATERE EAN-FANEN")))</f>
        <v/>
      </c>
      <c r="AE3816" s="180">
        <f t="shared" si="193"/>
        <v>0</v>
      </c>
      <c r="AF3816" s="180">
        <f t="shared" si="194"/>
        <v>0</v>
      </c>
    </row>
    <row r="3817" spans="29:32" x14ac:dyDescent="0.2">
      <c r="AC3817" s="180" t="str">
        <f t="shared" si="192"/>
        <v>-</v>
      </c>
      <c r="AD3817" s="181" t="str">
        <f>IF(B3817="NET","",IF(B3817="","",IFERROR(VLOOKUP(AC3817,EAN!$A:$B,2,FALSE),"MANGLER - MÅ OPPDATERE EAN-FANEN")))</f>
        <v/>
      </c>
      <c r="AE3817" s="180">
        <f t="shared" si="193"/>
        <v>0</v>
      </c>
      <c r="AF3817" s="180">
        <f t="shared" si="194"/>
        <v>0</v>
      </c>
    </row>
    <row r="3818" spans="29:32" x14ac:dyDescent="0.2">
      <c r="AC3818" s="180" t="str">
        <f t="shared" si="192"/>
        <v>-</v>
      </c>
      <c r="AD3818" s="181" t="str">
        <f>IF(B3818="NET","",IF(B3818="","",IFERROR(VLOOKUP(AC3818,EAN!$A:$B,2,FALSE),"MANGLER - MÅ OPPDATERE EAN-FANEN")))</f>
        <v/>
      </c>
      <c r="AE3818" s="180">
        <f t="shared" si="193"/>
        <v>0</v>
      </c>
      <c r="AF3818" s="180">
        <f t="shared" si="194"/>
        <v>0</v>
      </c>
    </row>
    <row r="3819" spans="29:32" x14ac:dyDescent="0.2">
      <c r="AC3819" s="180" t="str">
        <f t="shared" ref="AC3819:AC3882" si="195">CONCATENATE(A3819,"-",D3819)</f>
        <v>-</v>
      </c>
      <c r="AD3819" s="181" t="str">
        <f>IF(B3819="NET","",IF(B3819="","",IFERROR(VLOOKUP(AC3819,EAN!$A:$B,2,FALSE),"MANGLER - MÅ OPPDATERE EAN-FANEN")))</f>
        <v/>
      </c>
      <c r="AE3819" s="180">
        <f t="shared" ref="AE3819:AE3882" si="196">H3819</f>
        <v>0</v>
      </c>
      <c r="AF3819" s="180">
        <f t="shared" ref="AF3819:AF3882" si="197">AA3819</f>
        <v>0</v>
      </c>
    </row>
    <row r="3820" spans="29:32" x14ac:dyDescent="0.2">
      <c r="AC3820" s="180" t="str">
        <f t="shared" si="195"/>
        <v>-</v>
      </c>
      <c r="AD3820" s="181" t="str">
        <f>IF(B3820="NET","",IF(B3820="","",IFERROR(VLOOKUP(AC3820,EAN!$A:$B,2,FALSE),"MANGLER - MÅ OPPDATERE EAN-FANEN")))</f>
        <v/>
      </c>
      <c r="AE3820" s="180">
        <f t="shared" si="196"/>
        <v>0</v>
      </c>
      <c r="AF3820" s="180">
        <f t="shared" si="197"/>
        <v>0</v>
      </c>
    </row>
    <row r="3821" spans="29:32" x14ac:dyDescent="0.2">
      <c r="AC3821" s="180" t="str">
        <f t="shared" si="195"/>
        <v>-</v>
      </c>
      <c r="AD3821" s="181" t="str">
        <f>IF(B3821="NET","",IF(B3821="","",IFERROR(VLOOKUP(AC3821,EAN!$A:$B,2,FALSE),"MANGLER - MÅ OPPDATERE EAN-FANEN")))</f>
        <v/>
      </c>
      <c r="AE3821" s="180">
        <f t="shared" si="196"/>
        <v>0</v>
      </c>
      <c r="AF3821" s="180">
        <f t="shared" si="197"/>
        <v>0</v>
      </c>
    </row>
    <row r="3822" spans="29:32" x14ac:dyDescent="0.2">
      <c r="AC3822" s="180" t="str">
        <f t="shared" si="195"/>
        <v>-</v>
      </c>
      <c r="AD3822" s="181" t="str">
        <f>IF(B3822="NET","",IF(B3822="","",IFERROR(VLOOKUP(AC3822,EAN!$A:$B,2,FALSE),"MANGLER - MÅ OPPDATERE EAN-FANEN")))</f>
        <v/>
      </c>
      <c r="AE3822" s="180">
        <f t="shared" si="196"/>
        <v>0</v>
      </c>
      <c r="AF3822" s="180">
        <f t="shared" si="197"/>
        <v>0</v>
      </c>
    </row>
    <row r="3823" spans="29:32" x14ac:dyDescent="0.2">
      <c r="AC3823" s="180" t="str">
        <f t="shared" si="195"/>
        <v>-</v>
      </c>
      <c r="AD3823" s="181" t="str">
        <f>IF(B3823="NET","",IF(B3823="","",IFERROR(VLOOKUP(AC3823,EAN!$A:$B,2,FALSE),"MANGLER - MÅ OPPDATERE EAN-FANEN")))</f>
        <v/>
      </c>
      <c r="AE3823" s="180">
        <f t="shared" si="196"/>
        <v>0</v>
      </c>
      <c r="AF3823" s="180">
        <f t="shared" si="197"/>
        <v>0</v>
      </c>
    </row>
    <row r="3824" spans="29:32" x14ac:dyDescent="0.2">
      <c r="AC3824" s="180" t="str">
        <f t="shared" si="195"/>
        <v>-</v>
      </c>
      <c r="AD3824" s="181" t="str">
        <f>IF(B3824="NET","",IF(B3824="","",IFERROR(VLOOKUP(AC3824,EAN!$A:$B,2,FALSE),"MANGLER - MÅ OPPDATERE EAN-FANEN")))</f>
        <v/>
      </c>
      <c r="AE3824" s="180">
        <f t="shared" si="196"/>
        <v>0</v>
      </c>
      <c r="AF3824" s="180">
        <f t="shared" si="197"/>
        <v>0</v>
      </c>
    </row>
    <row r="3825" spans="29:32" x14ac:dyDescent="0.2">
      <c r="AC3825" s="180" t="str">
        <f t="shared" si="195"/>
        <v>-</v>
      </c>
      <c r="AD3825" s="181" t="str">
        <f>IF(B3825="NET","",IF(B3825="","",IFERROR(VLOOKUP(AC3825,EAN!$A:$B,2,FALSE),"MANGLER - MÅ OPPDATERE EAN-FANEN")))</f>
        <v/>
      </c>
      <c r="AE3825" s="180">
        <f t="shared" si="196"/>
        <v>0</v>
      </c>
      <c r="AF3825" s="180">
        <f t="shared" si="197"/>
        <v>0</v>
      </c>
    </row>
    <row r="3826" spans="29:32" x14ac:dyDescent="0.2">
      <c r="AC3826" s="180" t="str">
        <f t="shared" si="195"/>
        <v>-</v>
      </c>
      <c r="AD3826" s="181" t="str">
        <f>IF(B3826="NET","",IF(B3826="","",IFERROR(VLOOKUP(AC3826,EAN!$A:$B,2,FALSE),"MANGLER - MÅ OPPDATERE EAN-FANEN")))</f>
        <v/>
      </c>
      <c r="AE3826" s="180">
        <f t="shared" si="196"/>
        <v>0</v>
      </c>
      <c r="AF3826" s="180">
        <f t="shared" si="197"/>
        <v>0</v>
      </c>
    </row>
    <row r="3827" spans="29:32" x14ac:dyDescent="0.2">
      <c r="AC3827" s="180" t="str">
        <f t="shared" si="195"/>
        <v>-</v>
      </c>
      <c r="AD3827" s="181" t="str">
        <f>IF(B3827="NET","",IF(B3827="","",IFERROR(VLOOKUP(AC3827,EAN!$A:$B,2,FALSE),"MANGLER - MÅ OPPDATERE EAN-FANEN")))</f>
        <v/>
      </c>
      <c r="AE3827" s="180">
        <f t="shared" si="196"/>
        <v>0</v>
      </c>
      <c r="AF3827" s="180">
        <f t="shared" si="197"/>
        <v>0</v>
      </c>
    </row>
    <row r="3828" spans="29:32" x14ac:dyDescent="0.2">
      <c r="AC3828" s="180" t="str">
        <f t="shared" si="195"/>
        <v>-</v>
      </c>
      <c r="AD3828" s="181" t="str">
        <f>IF(B3828="NET","",IF(B3828="","",IFERROR(VLOOKUP(AC3828,EAN!$A:$B,2,FALSE),"MANGLER - MÅ OPPDATERE EAN-FANEN")))</f>
        <v/>
      </c>
      <c r="AE3828" s="180">
        <f t="shared" si="196"/>
        <v>0</v>
      </c>
      <c r="AF3828" s="180">
        <f t="shared" si="197"/>
        <v>0</v>
      </c>
    </row>
    <row r="3829" spans="29:32" x14ac:dyDescent="0.2">
      <c r="AC3829" s="180" t="str">
        <f t="shared" si="195"/>
        <v>-</v>
      </c>
      <c r="AD3829" s="181" t="str">
        <f>IF(B3829="NET","",IF(B3829="","",IFERROR(VLOOKUP(AC3829,EAN!$A:$B,2,FALSE),"MANGLER - MÅ OPPDATERE EAN-FANEN")))</f>
        <v/>
      </c>
      <c r="AE3829" s="180">
        <f t="shared" si="196"/>
        <v>0</v>
      </c>
      <c r="AF3829" s="180">
        <f t="shared" si="197"/>
        <v>0</v>
      </c>
    </row>
    <row r="3830" spans="29:32" x14ac:dyDescent="0.2">
      <c r="AC3830" s="180" t="str">
        <f t="shared" si="195"/>
        <v>-</v>
      </c>
      <c r="AD3830" s="181" t="str">
        <f>IF(B3830="NET","",IF(B3830="","",IFERROR(VLOOKUP(AC3830,EAN!$A:$B,2,FALSE),"MANGLER - MÅ OPPDATERE EAN-FANEN")))</f>
        <v/>
      </c>
      <c r="AE3830" s="180">
        <f t="shared" si="196"/>
        <v>0</v>
      </c>
      <c r="AF3830" s="180">
        <f t="shared" si="197"/>
        <v>0</v>
      </c>
    </row>
    <row r="3831" spans="29:32" x14ac:dyDescent="0.2">
      <c r="AC3831" s="180" t="str">
        <f t="shared" si="195"/>
        <v>-</v>
      </c>
      <c r="AD3831" s="181" t="str">
        <f>IF(B3831="NET","",IF(B3831="","",IFERROR(VLOOKUP(AC3831,EAN!$A:$B,2,FALSE),"MANGLER - MÅ OPPDATERE EAN-FANEN")))</f>
        <v/>
      </c>
      <c r="AE3831" s="180">
        <f t="shared" si="196"/>
        <v>0</v>
      </c>
      <c r="AF3831" s="180">
        <f t="shared" si="197"/>
        <v>0</v>
      </c>
    </row>
    <row r="3832" spans="29:32" x14ac:dyDescent="0.2">
      <c r="AC3832" s="180" t="str">
        <f t="shared" si="195"/>
        <v>-</v>
      </c>
      <c r="AD3832" s="181" t="str">
        <f>IF(B3832="NET","",IF(B3832="","",IFERROR(VLOOKUP(AC3832,EAN!$A:$B,2,FALSE),"MANGLER - MÅ OPPDATERE EAN-FANEN")))</f>
        <v/>
      </c>
      <c r="AE3832" s="180">
        <f t="shared" si="196"/>
        <v>0</v>
      </c>
      <c r="AF3832" s="180">
        <f t="shared" si="197"/>
        <v>0</v>
      </c>
    </row>
    <row r="3833" spans="29:32" x14ac:dyDescent="0.2">
      <c r="AC3833" s="180" t="str">
        <f t="shared" si="195"/>
        <v>-</v>
      </c>
      <c r="AD3833" s="181" t="str">
        <f>IF(B3833="NET","",IF(B3833="","",IFERROR(VLOOKUP(AC3833,EAN!$A:$B,2,FALSE),"MANGLER - MÅ OPPDATERE EAN-FANEN")))</f>
        <v/>
      </c>
      <c r="AE3833" s="180">
        <f t="shared" si="196"/>
        <v>0</v>
      </c>
      <c r="AF3833" s="180">
        <f t="shared" si="197"/>
        <v>0</v>
      </c>
    </row>
    <row r="3834" spans="29:32" x14ac:dyDescent="0.2">
      <c r="AC3834" s="180" t="str">
        <f t="shared" si="195"/>
        <v>-</v>
      </c>
      <c r="AD3834" s="181" t="str">
        <f>IF(B3834="NET","",IF(B3834="","",IFERROR(VLOOKUP(AC3834,EAN!$A:$B,2,FALSE),"MANGLER - MÅ OPPDATERE EAN-FANEN")))</f>
        <v/>
      </c>
      <c r="AE3834" s="180">
        <f t="shared" si="196"/>
        <v>0</v>
      </c>
      <c r="AF3834" s="180">
        <f t="shared" si="197"/>
        <v>0</v>
      </c>
    </row>
    <row r="3835" spans="29:32" x14ac:dyDescent="0.2">
      <c r="AC3835" s="180" t="str">
        <f t="shared" si="195"/>
        <v>-</v>
      </c>
      <c r="AD3835" s="181" t="str">
        <f>IF(B3835="NET","",IF(B3835="","",IFERROR(VLOOKUP(AC3835,EAN!$A:$B,2,FALSE),"MANGLER - MÅ OPPDATERE EAN-FANEN")))</f>
        <v/>
      </c>
      <c r="AE3835" s="180">
        <f t="shared" si="196"/>
        <v>0</v>
      </c>
      <c r="AF3835" s="180">
        <f t="shared" si="197"/>
        <v>0</v>
      </c>
    </row>
    <row r="3836" spans="29:32" x14ac:dyDescent="0.2">
      <c r="AC3836" s="180" t="str">
        <f t="shared" si="195"/>
        <v>-</v>
      </c>
      <c r="AD3836" s="181" t="str">
        <f>IF(B3836="NET","",IF(B3836="","",IFERROR(VLOOKUP(AC3836,EAN!$A:$B,2,FALSE),"MANGLER - MÅ OPPDATERE EAN-FANEN")))</f>
        <v/>
      </c>
      <c r="AE3836" s="180">
        <f t="shared" si="196"/>
        <v>0</v>
      </c>
      <c r="AF3836" s="180">
        <f t="shared" si="197"/>
        <v>0</v>
      </c>
    </row>
    <row r="3837" spans="29:32" x14ac:dyDescent="0.2">
      <c r="AC3837" s="180" t="str">
        <f t="shared" si="195"/>
        <v>-</v>
      </c>
      <c r="AD3837" s="181" t="str">
        <f>IF(B3837="NET","",IF(B3837="","",IFERROR(VLOOKUP(AC3837,EAN!$A:$B,2,FALSE),"MANGLER - MÅ OPPDATERE EAN-FANEN")))</f>
        <v/>
      </c>
      <c r="AE3837" s="180">
        <f t="shared" si="196"/>
        <v>0</v>
      </c>
      <c r="AF3837" s="180">
        <f t="shared" si="197"/>
        <v>0</v>
      </c>
    </row>
    <row r="3838" spans="29:32" x14ac:dyDescent="0.2">
      <c r="AC3838" s="180" t="str">
        <f t="shared" si="195"/>
        <v>-</v>
      </c>
      <c r="AD3838" s="181" t="str">
        <f>IF(B3838="NET","",IF(B3838="","",IFERROR(VLOOKUP(AC3838,EAN!$A:$B,2,FALSE),"MANGLER - MÅ OPPDATERE EAN-FANEN")))</f>
        <v/>
      </c>
      <c r="AE3838" s="180">
        <f t="shared" si="196"/>
        <v>0</v>
      </c>
      <c r="AF3838" s="180">
        <f t="shared" si="197"/>
        <v>0</v>
      </c>
    </row>
    <row r="3839" spans="29:32" x14ac:dyDescent="0.2">
      <c r="AC3839" s="180" t="str">
        <f t="shared" si="195"/>
        <v>-</v>
      </c>
      <c r="AD3839" s="181" t="str">
        <f>IF(B3839="NET","",IF(B3839="","",IFERROR(VLOOKUP(AC3839,EAN!$A:$B,2,FALSE),"MANGLER - MÅ OPPDATERE EAN-FANEN")))</f>
        <v/>
      </c>
      <c r="AE3839" s="180">
        <f t="shared" si="196"/>
        <v>0</v>
      </c>
      <c r="AF3839" s="180">
        <f t="shared" si="197"/>
        <v>0</v>
      </c>
    </row>
    <row r="3840" spans="29:32" x14ac:dyDescent="0.2">
      <c r="AC3840" s="180" t="str">
        <f t="shared" si="195"/>
        <v>-</v>
      </c>
      <c r="AD3840" s="181" t="str">
        <f>IF(B3840="NET","",IF(B3840="","",IFERROR(VLOOKUP(AC3840,EAN!$A:$B,2,FALSE),"MANGLER - MÅ OPPDATERE EAN-FANEN")))</f>
        <v/>
      </c>
      <c r="AE3840" s="180">
        <f t="shared" si="196"/>
        <v>0</v>
      </c>
      <c r="AF3840" s="180">
        <f t="shared" si="197"/>
        <v>0</v>
      </c>
    </row>
    <row r="3841" spans="29:32" x14ac:dyDescent="0.2">
      <c r="AC3841" s="180" t="str">
        <f t="shared" si="195"/>
        <v>-</v>
      </c>
      <c r="AD3841" s="181" t="str">
        <f>IF(B3841="NET","",IF(B3841="","",IFERROR(VLOOKUP(AC3841,EAN!$A:$B,2,FALSE),"MANGLER - MÅ OPPDATERE EAN-FANEN")))</f>
        <v/>
      </c>
      <c r="AE3841" s="180">
        <f t="shared" si="196"/>
        <v>0</v>
      </c>
      <c r="AF3841" s="180">
        <f t="shared" si="197"/>
        <v>0</v>
      </c>
    </row>
    <row r="3842" spans="29:32" x14ac:dyDescent="0.2">
      <c r="AC3842" s="180" t="str">
        <f t="shared" si="195"/>
        <v>-</v>
      </c>
      <c r="AD3842" s="181" t="str">
        <f>IF(B3842="NET","",IF(B3842="","",IFERROR(VLOOKUP(AC3842,EAN!$A:$B,2,FALSE),"MANGLER - MÅ OPPDATERE EAN-FANEN")))</f>
        <v/>
      </c>
      <c r="AE3842" s="180">
        <f t="shared" si="196"/>
        <v>0</v>
      </c>
      <c r="AF3842" s="180">
        <f t="shared" si="197"/>
        <v>0</v>
      </c>
    </row>
    <row r="3843" spans="29:32" x14ac:dyDescent="0.2">
      <c r="AC3843" s="180" t="str">
        <f t="shared" si="195"/>
        <v>-</v>
      </c>
      <c r="AD3843" s="181" t="str">
        <f>IF(B3843="NET","",IF(B3843="","",IFERROR(VLOOKUP(AC3843,EAN!$A:$B,2,FALSE),"MANGLER - MÅ OPPDATERE EAN-FANEN")))</f>
        <v/>
      </c>
      <c r="AE3843" s="180">
        <f t="shared" si="196"/>
        <v>0</v>
      </c>
      <c r="AF3843" s="180">
        <f t="shared" si="197"/>
        <v>0</v>
      </c>
    </row>
    <row r="3844" spans="29:32" x14ac:dyDescent="0.2">
      <c r="AC3844" s="180" t="str">
        <f t="shared" si="195"/>
        <v>-</v>
      </c>
      <c r="AD3844" s="181" t="str">
        <f>IF(B3844="NET","",IF(B3844="","",IFERROR(VLOOKUP(AC3844,EAN!$A:$B,2,FALSE),"MANGLER - MÅ OPPDATERE EAN-FANEN")))</f>
        <v/>
      </c>
      <c r="AE3844" s="180">
        <f t="shared" si="196"/>
        <v>0</v>
      </c>
      <c r="AF3844" s="180">
        <f t="shared" si="197"/>
        <v>0</v>
      </c>
    </row>
    <row r="3845" spans="29:32" x14ac:dyDescent="0.2">
      <c r="AC3845" s="180" t="str">
        <f t="shared" si="195"/>
        <v>-</v>
      </c>
      <c r="AD3845" s="181" t="str">
        <f>IF(B3845="NET","",IF(B3845="","",IFERROR(VLOOKUP(AC3845,EAN!$A:$B,2,FALSE),"MANGLER - MÅ OPPDATERE EAN-FANEN")))</f>
        <v/>
      </c>
      <c r="AE3845" s="180">
        <f t="shared" si="196"/>
        <v>0</v>
      </c>
      <c r="AF3845" s="180">
        <f t="shared" si="197"/>
        <v>0</v>
      </c>
    </row>
    <row r="3846" spans="29:32" x14ac:dyDescent="0.2">
      <c r="AC3846" s="180" t="str">
        <f t="shared" si="195"/>
        <v>-</v>
      </c>
      <c r="AD3846" s="181" t="str">
        <f>IF(B3846="NET","",IF(B3846="","",IFERROR(VLOOKUP(AC3846,EAN!$A:$B,2,FALSE),"MANGLER - MÅ OPPDATERE EAN-FANEN")))</f>
        <v/>
      </c>
      <c r="AE3846" s="180">
        <f t="shared" si="196"/>
        <v>0</v>
      </c>
      <c r="AF3846" s="180">
        <f t="shared" si="197"/>
        <v>0</v>
      </c>
    </row>
    <row r="3847" spans="29:32" x14ac:dyDescent="0.2">
      <c r="AC3847" s="180" t="str">
        <f t="shared" si="195"/>
        <v>-</v>
      </c>
      <c r="AD3847" s="181" t="str">
        <f>IF(B3847="NET","",IF(B3847="","",IFERROR(VLOOKUP(AC3847,EAN!$A:$B,2,FALSE),"MANGLER - MÅ OPPDATERE EAN-FANEN")))</f>
        <v/>
      </c>
      <c r="AE3847" s="180">
        <f t="shared" si="196"/>
        <v>0</v>
      </c>
      <c r="AF3847" s="180">
        <f t="shared" si="197"/>
        <v>0</v>
      </c>
    </row>
    <row r="3848" spans="29:32" x14ac:dyDescent="0.2">
      <c r="AC3848" s="180" t="str">
        <f t="shared" si="195"/>
        <v>-</v>
      </c>
      <c r="AD3848" s="181" t="str">
        <f>IF(B3848="NET","",IF(B3848="","",IFERROR(VLOOKUP(AC3848,EAN!$A:$B,2,FALSE),"MANGLER - MÅ OPPDATERE EAN-FANEN")))</f>
        <v/>
      </c>
      <c r="AE3848" s="180">
        <f t="shared" si="196"/>
        <v>0</v>
      </c>
      <c r="AF3848" s="180">
        <f t="shared" si="197"/>
        <v>0</v>
      </c>
    </row>
    <row r="3849" spans="29:32" x14ac:dyDescent="0.2">
      <c r="AC3849" s="180" t="str">
        <f t="shared" si="195"/>
        <v>-</v>
      </c>
      <c r="AD3849" s="181" t="str">
        <f>IF(B3849="NET","",IF(B3849="","",IFERROR(VLOOKUP(AC3849,EAN!$A:$B,2,FALSE),"MANGLER - MÅ OPPDATERE EAN-FANEN")))</f>
        <v/>
      </c>
      <c r="AE3849" s="180">
        <f t="shared" si="196"/>
        <v>0</v>
      </c>
      <c r="AF3849" s="180">
        <f t="shared" si="197"/>
        <v>0</v>
      </c>
    </row>
    <row r="3850" spans="29:32" x14ac:dyDescent="0.2">
      <c r="AC3850" s="180" t="str">
        <f t="shared" si="195"/>
        <v>-</v>
      </c>
      <c r="AD3850" s="181" t="str">
        <f>IF(B3850="NET","",IF(B3850="","",IFERROR(VLOOKUP(AC3850,EAN!$A:$B,2,FALSE),"MANGLER - MÅ OPPDATERE EAN-FANEN")))</f>
        <v/>
      </c>
      <c r="AE3850" s="180">
        <f t="shared" si="196"/>
        <v>0</v>
      </c>
      <c r="AF3850" s="180">
        <f t="shared" si="197"/>
        <v>0</v>
      </c>
    </row>
    <row r="3851" spans="29:32" x14ac:dyDescent="0.2">
      <c r="AC3851" s="180" t="str">
        <f t="shared" si="195"/>
        <v>-</v>
      </c>
      <c r="AD3851" s="181" t="str">
        <f>IF(B3851="NET","",IF(B3851="","",IFERROR(VLOOKUP(AC3851,EAN!$A:$B,2,FALSE),"MANGLER - MÅ OPPDATERE EAN-FANEN")))</f>
        <v/>
      </c>
      <c r="AE3851" s="180">
        <f t="shared" si="196"/>
        <v>0</v>
      </c>
      <c r="AF3851" s="180">
        <f t="shared" si="197"/>
        <v>0</v>
      </c>
    </row>
    <row r="3852" spans="29:32" x14ac:dyDescent="0.2">
      <c r="AC3852" s="180" t="str">
        <f t="shared" si="195"/>
        <v>-</v>
      </c>
      <c r="AD3852" s="181" t="str">
        <f>IF(B3852="NET","",IF(B3852="","",IFERROR(VLOOKUP(AC3852,EAN!$A:$B,2,FALSE),"MANGLER - MÅ OPPDATERE EAN-FANEN")))</f>
        <v/>
      </c>
      <c r="AE3852" s="180">
        <f t="shared" si="196"/>
        <v>0</v>
      </c>
      <c r="AF3852" s="180">
        <f t="shared" si="197"/>
        <v>0</v>
      </c>
    </row>
    <row r="3853" spans="29:32" x14ac:dyDescent="0.2">
      <c r="AC3853" s="180" t="str">
        <f t="shared" si="195"/>
        <v>-</v>
      </c>
      <c r="AD3853" s="181" t="str">
        <f>IF(B3853="NET","",IF(B3853="","",IFERROR(VLOOKUP(AC3853,EAN!$A:$B,2,FALSE),"MANGLER - MÅ OPPDATERE EAN-FANEN")))</f>
        <v/>
      </c>
      <c r="AE3853" s="180">
        <f t="shared" si="196"/>
        <v>0</v>
      </c>
      <c r="AF3853" s="180">
        <f t="shared" si="197"/>
        <v>0</v>
      </c>
    </row>
    <row r="3854" spans="29:32" x14ac:dyDescent="0.2">
      <c r="AC3854" s="180" t="str">
        <f t="shared" si="195"/>
        <v>-</v>
      </c>
      <c r="AD3854" s="181" t="str">
        <f>IF(B3854="NET","",IF(B3854="","",IFERROR(VLOOKUP(AC3854,EAN!$A:$B,2,FALSE),"MANGLER - MÅ OPPDATERE EAN-FANEN")))</f>
        <v/>
      </c>
      <c r="AE3854" s="180">
        <f t="shared" si="196"/>
        <v>0</v>
      </c>
      <c r="AF3854" s="180">
        <f t="shared" si="197"/>
        <v>0</v>
      </c>
    </row>
    <row r="3855" spans="29:32" x14ac:dyDescent="0.2">
      <c r="AC3855" s="180" t="str">
        <f t="shared" si="195"/>
        <v>-</v>
      </c>
      <c r="AD3855" s="181" t="str">
        <f>IF(B3855="NET","",IF(B3855="","",IFERROR(VLOOKUP(AC3855,EAN!$A:$B,2,FALSE),"MANGLER - MÅ OPPDATERE EAN-FANEN")))</f>
        <v/>
      </c>
      <c r="AE3855" s="180">
        <f t="shared" si="196"/>
        <v>0</v>
      </c>
      <c r="AF3855" s="180">
        <f t="shared" si="197"/>
        <v>0</v>
      </c>
    </row>
    <row r="3856" spans="29:32" x14ac:dyDescent="0.2">
      <c r="AC3856" s="180" t="str">
        <f t="shared" si="195"/>
        <v>-</v>
      </c>
      <c r="AD3856" s="181" t="str">
        <f>IF(B3856="NET","",IF(B3856="","",IFERROR(VLOOKUP(AC3856,EAN!$A:$B,2,FALSE),"MANGLER - MÅ OPPDATERE EAN-FANEN")))</f>
        <v/>
      </c>
      <c r="AE3856" s="180">
        <f t="shared" si="196"/>
        <v>0</v>
      </c>
      <c r="AF3856" s="180">
        <f t="shared" si="197"/>
        <v>0</v>
      </c>
    </row>
    <row r="3857" spans="29:32" x14ac:dyDescent="0.2">
      <c r="AC3857" s="180" t="str">
        <f t="shared" si="195"/>
        <v>-</v>
      </c>
      <c r="AD3857" s="181" t="str">
        <f>IF(B3857="NET","",IF(B3857="","",IFERROR(VLOOKUP(AC3857,EAN!$A:$B,2,FALSE),"MANGLER - MÅ OPPDATERE EAN-FANEN")))</f>
        <v/>
      </c>
      <c r="AE3857" s="180">
        <f t="shared" si="196"/>
        <v>0</v>
      </c>
      <c r="AF3857" s="180">
        <f t="shared" si="197"/>
        <v>0</v>
      </c>
    </row>
    <row r="3858" spans="29:32" x14ac:dyDescent="0.2">
      <c r="AC3858" s="180" t="str">
        <f t="shared" si="195"/>
        <v>-</v>
      </c>
      <c r="AD3858" s="181" t="str">
        <f>IF(B3858="NET","",IF(B3858="","",IFERROR(VLOOKUP(AC3858,EAN!$A:$B,2,FALSE),"MANGLER - MÅ OPPDATERE EAN-FANEN")))</f>
        <v/>
      </c>
      <c r="AE3858" s="180">
        <f t="shared" si="196"/>
        <v>0</v>
      </c>
      <c r="AF3858" s="180">
        <f t="shared" si="197"/>
        <v>0</v>
      </c>
    </row>
    <row r="3859" spans="29:32" x14ac:dyDescent="0.2">
      <c r="AC3859" s="180" t="str">
        <f t="shared" si="195"/>
        <v>-</v>
      </c>
      <c r="AD3859" s="181" t="str">
        <f>IF(B3859="NET","",IF(B3859="","",IFERROR(VLOOKUP(AC3859,EAN!$A:$B,2,FALSE),"MANGLER - MÅ OPPDATERE EAN-FANEN")))</f>
        <v/>
      </c>
      <c r="AE3859" s="180">
        <f t="shared" si="196"/>
        <v>0</v>
      </c>
      <c r="AF3859" s="180">
        <f t="shared" si="197"/>
        <v>0</v>
      </c>
    </row>
    <row r="3860" spans="29:32" x14ac:dyDescent="0.2">
      <c r="AC3860" s="180" t="str">
        <f t="shared" si="195"/>
        <v>-</v>
      </c>
      <c r="AD3860" s="181" t="str">
        <f>IF(B3860="NET","",IF(B3860="","",IFERROR(VLOOKUP(AC3860,EAN!$A:$B,2,FALSE),"MANGLER - MÅ OPPDATERE EAN-FANEN")))</f>
        <v/>
      </c>
      <c r="AE3860" s="180">
        <f t="shared" si="196"/>
        <v>0</v>
      </c>
      <c r="AF3860" s="180">
        <f t="shared" si="197"/>
        <v>0</v>
      </c>
    </row>
    <row r="3861" spans="29:32" x14ac:dyDescent="0.2">
      <c r="AC3861" s="180" t="str">
        <f t="shared" si="195"/>
        <v>-</v>
      </c>
      <c r="AD3861" s="181" t="str">
        <f>IF(B3861="NET","",IF(B3861="","",IFERROR(VLOOKUP(AC3861,EAN!$A:$B,2,FALSE),"MANGLER - MÅ OPPDATERE EAN-FANEN")))</f>
        <v/>
      </c>
      <c r="AE3861" s="180">
        <f t="shared" si="196"/>
        <v>0</v>
      </c>
      <c r="AF3861" s="180">
        <f t="shared" si="197"/>
        <v>0</v>
      </c>
    </row>
    <row r="3862" spans="29:32" x14ac:dyDescent="0.2">
      <c r="AC3862" s="180" t="str">
        <f t="shared" si="195"/>
        <v>-</v>
      </c>
      <c r="AD3862" s="181" t="str">
        <f>IF(B3862="NET","",IF(B3862="","",IFERROR(VLOOKUP(AC3862,EAN!$A:$B,2,FALSE),"MANGLER - MÅ OPPDATERE EAN-FANEN")))</f>
        <v/>
      </c>
      <c r="AE3862" s="180">
        <f t="shared" si="196"/>
        <v>0</v>
      </c>
      <c r="AF3862" s="180">
        <f t="shared" si="197"/>
        <v>0</v>
      </c>
    </row>
    <row r="3863" spans="29:32" x14ac:dyDescent="0.2">
      <c r="AC3863" s="180" t="str">
        <f t="shared" si="195"/>
        <v>-</v>
      </c>
      <c r="AD3863" s="181" t="str">
        <f>IF(B3863="NET","",IF(B3863="","",IFERROR(VLOOKUP(AC3863,EAN!$A:$B,2,FALSE),"MANGLER - MÅ OPPDATERE EAN-FANEN")))</f>
        <v/>
      </c>
      <c r="AE3863" s="180">
        <f t="shared" si="196"/>
        <v>0</v>
      </c>
      <c r="AF3863" s="180">
        <f t="shared" si="197"/>
        <v>0</v>
      </c>
    </row>
    <row r="3864" spans="29:32" x14ac:dyDescent="0.2">
      <c r="AC3864" s="180" t="str">
        <f t="shared" si="195"/>
        <v>-</v>
      </c>
      <c r="AD3864" s="181" t="str">
        <f>IF(B3864="NET","",IF(B3864="","",IFERROR(VLOOKUP(AC3864,EAN!$A:$B,2,FALSE),"MANGLER - MÅ OPPDATERE EAN-FANEN")))</f>
        <v/>
      </c>
      <c r="AE3864" s="180">
        <f t="shared" si="196"/>
        <v>0</v>
      </c>
      <c r="AF3864" s="180">
        <f t="shared" si="197"/>
        <v>0</v>
      </c>
    </row>
    <row r="3865" spans="29:32" x14ac:dyDescent="0.2">
      <c r="AC3865" s="180" t="str">
        <f t="shared" si="195"/>
        <v>-</v>
      </c>
      <c r="AD3865" s="181" t="str">
        <f>IF(B3865="NET","",IF(B3865="","",IFERROR(VLOOKUP(AC3865,EAN!$A:$B,2,FALSE),"MANGLER - MÅ OPPDATERE EAN-FANEN")))</f>
        <v/>
      </c>
      <c r="AE3865" s="180">
        <f t="shared" si="196"/>
        <v>0</v>
      </c>
      <c r="AF3865" s="180">
        <f t="shared" si="197"/>
        <v>0</v>
      </c>
    </row>
    <row r="3866" spans="29:32" x14ac:dyDescent="0.2">
      <c r="AC3866" s="180" t="str">
        <f t="shared" si="195"/>
        <v>-</v>
      </c>
      <c r="AD3866" s="181" t="str">
        <f>IF(B3866="NET","",IF(B3866="","",IFERROR(VLOOKUP(AC3866,EAN!$A:$B,2,FALSE),"MANGLER - MÅ OPPDATERE EAN-FANEN")))</f>
        <v/>
      </c>
      <c r="AE3866" s="180">
        <f t="shared" si="196"/>
        <v>0</v>
      </c>
      <c r="AF3866" s="180">
        <f t="shared" si="197"/>
        <v>0</v>
      </c>
    </row>
    <row r="3867" spans="29:32" x14ac:dyDescent="0.2">
      <c r="AC3867" s="180" t="str">
        <f t="shared" si="195"/>
        <v>-</v>
      </c>
      <c r="AD3867" s="181" t="str">
        <f>IF(B3867="NET","",IF(B3867="","",IFERROR(VLOOKUP(AC3867,EAN!$A:$B,2,FALSE),"MANGLER - MÅ OPPDATERE EAN-FANEN")))</f>
        <v/>
      </c>
      <c r="AE3867" s="180">
        <f t="shared" si="196"/>
        <v>0</v>
      </c>
      <c r="AF3867" s="180">
        <f t="shared" si="197"/>
        <v>0</v>
      </c>
    </row>
    <row r="3868" spans="29:32" x14ac:dyDescent="0.2">
      <c r="AC3868" s="180" t="str">
        <f t="shared" si="195"/>
        <v>-</v>
      </c>
      <c r="AD3868" s="181" t="str">
        <f>IF(B3868="NET","",IF(B3868="","",IFERROR(VLOOKUP(AC3868,EAN!$A:$B,2,FALSE),"MANGLER - MÅ OPPDATERE EAN-FANEN")))</f>
        <v/>
      </c>
      <c r="AE3868" s="180">
        <f t="shared" si="196"/>
        <v>0</v>
      </c>
      <c r="AF3868" s="180">
        <f t="shared" si="197"/>
        <v>0</v>
      </c>
    </row>
    <row r="3869" spans="29:32" x14ac:dyDescent="0.2">
      <c r="AC3869" s="180" t="str">
        <f t="shared" si="195"/>
        <v>-</v>
      </c>
      <c r="AD3869" s="181" t="str">
        <f>IF(B3869="NET","",IF(B3869="","",IFERROR(VLOOKUP(AC3869,EAN!$A:$B,2,FALSE),"MANGLER - MÅ OPPDATERE EAN-FANEN")))</f>
        <v/>
      </c>
      <c r="AE3869" s="180">
        <f t="shared" si="196"/>
        <v>0</v>
      </c>
      <c r="AF3869" s="180">
        <f t="shared" si="197"/>
        <v>0</v>
      </c>
    </row>
    <row r="3870" spans="29:32" x14ac:dyDescent="0.2">
      <c r="AC3870" s="180" t="str">
        <f t="shared" si="195"/>
        <v>-</v>
      </c>
      <c r="AD3870" s="181" t="str">
        <f>IF(B3870="NET","",IF(B3870="","",IFERROR(VLOOKUP(AC3870,EAN!$A:$B,2,FALSE),"MANGLER - MÅ OPPDATERE EAN-FANEN")))</f>
        <v/>
      </c>
      <c r="AE3870" s="180">
        <f t="shared" si="196"/>
        <v>0</v>
      </c>
      <c r="AF3870" s="180">
        <f t="shared" si="197"/>
        <v>0</v>
      </c>
    </row>
    <row r="3871" spans="29:32" x14ac:dyDescent="0.2">
      <c r="AC3871" s="180" t="str">
        <f t="shared" si="195"/>
        <v>-</v>
      </c>
      <c r="AD3871" s="181" t="str">
        <f>IF(B3871="NET","",IF(B3871="","",IFERROR(VLOOKUP(AC3871,EAN!$A:$B,2,FALSE),"MANGLER - MÅ OPPDATERE EAN-FANEN")))</f>
        <v/>
      </c>
      <c r="AE3871" s="180">
        <f t="shared" si="196"/>
        <v>0</v>
      </c>
      <c r="AF3871" s="180">
        <f t="shared" si="197"/>
        <v>0</v>
      </c>
    </row>
    <row r="3872" spans="29:32" x14ac:dyDescent="0.2">
      <c r="AC3872" s="180" t="str">
        <f t="shared" si="195"/>
        <v>-</v>
      </c>
      <c r="AD3872" s="181" t="str">
        <f>IF(B3872="NET","",IF(B3872="","",IFERROR(VLOOKUP(AC3872,EAN!$A:$B,2,FALSE),"MANGLER - MÅ OPPDATERE EAN-FANEN")))</f>
        <v/>
      </c>
      <c r="AE3872" s="180">
        <f t="shared" si="196"/>
        <v>0</v>
      </c>
      <c r="AF3872" s="180">
        <f t="shared" si="197"/>
        <v>0</v>
      </c>
    </row>
    <row r="3873" spans="29:32" x14ac:dyDescent="0.2">
      <c r="AC3873" s="180" t="str">
        <f t="shared" si="195"/>
        <v>-</v>
      </c>
      <c r="AD3873" s="181" t="str">
        <f>IF(B3873="NET","",IF(B3873="","",IFERROR(VLOOKUP(AC3873,EAN!$A:$B,2,FALSE),"MANGLER - MÅ OPPDATERE EAN-FANEN")))</f>
        <v/>
      </c>
      <c r="AE3873" s="180">
        <f t="shared" si="196"/>
        <v>0</v>
      </c>
      <c r="AF3873" s="180">
        <f t="shared" si="197"/>
        <v>0</v>
      </c>
    </row>
    <row r="3874" spans="29:32" x14ac:dyDescent="0.2">
      <c r="AC3874" s="180" t="str">
        <f t="shared" si="195"/>
        <v>-</v>
      </c>
      <c r="AD3874" s="181" t="str">
        <f>IF(B3874="NET","",IF(B3874="","",IFERROR(VLOOKUP(AC3874,EAN!$A:$B,2,FALSE),"MANGLER - MÅ OPPDATERE EAN-FANEN")))</f>
        <v/>
      </c>
      <c r="AE3874" s="180">
        <f t="shared" si="196"/>
        <v>0</v>
      </c>
      <c r="AF3874" s="180">
        <f t="shared" si="197"/>
        <v>0</v>
      </c>
    </row>
    <row r="3875" spans="29:32" x14ac:dyDescent="0.2">
      <c r="AC3875" s="180" t="str">
        <f t="shared" si="195"/>
        <v>-</v>
      </c>
      <c r="AD3875" s="181" t="str">
        <f>IF(B3875="NET","",IF(B3875="","",IFERROR(VLOOKUP(AC3875,EAN!$A:$B,2,FALSE),"MANGLER - MÅ OPPDATERE EAN-FANEN")))</f>
        <v/>
      </c>
      <c r="AE3875" s="180">
        <f t="shared" si="196"/>
        <v>0</v>
      </c>
      <c r="AF3875" s="180">
        <f t="shared" si="197"/>
        <v>0</v>
      </c>
    </row>
    <row r="3876" spans="29:32" x14ac:dyDescent="0.2">
      <c r="AC3876" s="180" t="str">
        <f t="shared" si="195"/>
        <v>-</v>
      </c>
      <c r="AD3876" s="181" t="str">
        <f>IF(B3876="NET","",IF(B3876="","",IFERROR(VLOOKUP(AC3876,EAN!$A:$B,2,FALSE),"MANGLER - MÅ OPPDATERE EAN-FANEN")))</f>
        <v/>
      </c>
      <c r="AE3876" s="180">
        <f t="shared" si="196"/>
        <v>0</v>
      </c>
      <c r="AF3876" s="180">
        <f t="shared" si="197"/>
        <v>0</v>
      </c>
    </row>
    <row r="3877" spans="29:32" x14ac:dyDescent="0.2">
      <c r="AC3877" s="180" t="str">
        <f t="shared" si="195"/>
        <v>-</v>
      </c>
      <c r="AD3877" s="181" t="str">
        <f>IF(B3877="NET","",IF(B3877="","",IFERROR(VLOOKUP(AC3877,EAN!$A:$B,2,FALSE),"MANGLER - MÅ OPPDATERE EAN-FANEN")))</f>
        <v/>
      </c>
      <c r="AE3877" s="180">
        <f t="shared" si="196"/>
        <v>0</v>
      </c>
      <c r="AF3877" s="180">
        <f t="shared" si="197"/>
        <v>0</v>
      </c>
    </row>
    <row r="3878" spans="29:32" x14ac:dyDescent="0.2">
      <c r="AC3878" s="180" t="str">
        <f t="shared" si="195"/>
        <v>-</v>
      </c>
      <c r="AD3878" s="181" t="str">
        <f>IF(B3878="NET","",IF(B3878="","",IFERROR(VLOOKUP(AC3878,EAN!$A:$B,2,FALSE),"MANGLER - MÅ OPPDATERE EAN-FANEN")))</f>
        <v/>
      </c>
      <c r="AE3878" s="180">
        <f t="shared" si="196"/>
        <v>0</v>
      </c>
      <c r="AF3878" s="180">
        <f t="shared" si="197"/>
        <v>0</v>
      </c>
    </row>
    <row r="3879" spans="29:32" x14ac:dyDescent="0.2">
      <c r="AC3879" s="180" t="str">
        <f t="shared" si="195"/>
        <v>-</v>
      </c>
      <c r="AD3879" s="181" t="str">
        <f>IF(B3879="NET","",IF(B3879="","",IFERROR(VLOOKUP(AC3879,EAN!$A:$B,2,FALSE),"MANGLER - MÅ OPPDATERE EAN-FANEN")))</f>
        <v/>
      </c>
      <c r="AE3879" s="180">
        <f t="shared" si="196"/>
        <v>0</v>
      </c>
      <c r="AF3879" s="180">
        <f t="shared" si="197"/>
        <v>0</v>
      </c>
    </row>
    <row r="3880" spans="29:32" x14ac:dyDescent="0.2">
      <c r="AC3880" s="180" t="str">
        <f t="shared" si="195"/>
        <v>-</v>
      </c>
      <c r="AD3880" s="181" t="str">
        <f>IF(B3880="NET","",IF(B3880="","",IFERROR(VLOOKUP(AC3880,EAN!$A:$B,2,FALSE),"MANGLER - MÅ OPPDATERE EAN-FANEN")))</f>
        <v/>
      </c>
      <c r="AE3880" s="180">
        <f t="shared" si="196"/>
        <v>0</v>
      </c>
      <c r="AF3880" s="180">
        <f t="shared" si="197"/>
        <v>0</v>
      </c>
    </row>
    <row r="3881" spans="29:32" x14ac:dyDescent="0.2">
      <c r="AC3881" s="180" t="str">
        <f t="shared" si="195"/>
        <v>-</v>
      </c>
      <c r="AD3881" s="181" t="str">
        <f>IF(B3881="NET","",IF(B3881="","",IFERROR(VLOOKUP(AC3881,EAN!$A:$B,2,FALSE),"MANGLER - MÅ OPPDATERE EAN-FANEN")))</f>
        <v/>
      </c>
      <c r="AE3881" s="180">
        <f t="shared" si="196"/>
        <v>0</v>
      </c>
      <c r="AF3881" s="180">
        <f t="shared" si="197"/>
        <v>0</v>
      </c>
    </row>
    <row r="3882" spans="29:32" x14ac:dyDescent="0.2">
      <c r="AC3882" s="180" t="str">
        <f t="shared" si="195"/>
        <v>-</v>
      </c>
      <c r="AD3882" s="181" t="str">
        <f>IF(B3882="NET","",IF(B3882="","",IFERROR(VLOOKUP(AC3882,EAN!$A:$B,2,FALSE),"MANGLER - MÅ OPPDATERE EAN-FANEN")))</f>
        <v/>
      </c>
      <c r="AE3882" s="180">
        <f t="shared" si="196"/>
        <v>0</v>
      </c>
      <c r="AF3882" s="180">
        <f t="shared" si="197"/>
        <v>0</v>
      </c>
    </row>
    <row r="3883" spans="29:32" x14ac:dyDescent="0.2">
      <c r="AC3883" s="180" t="str">
        <f t="shared" ref="AC3883:AC3946" si="198">CONCATENATE(A3883,"-",D3883)</f>
        <v>-</v>
      </c>
      <c r="AD3883" s="181" t="str">
        <f>IF(B3883="NET","",IF(B3883="","",IFERROR(VLOOKUP(AC3883,EAN!$A:$B,2,FALSE),"MANGLER - MÅ OPPDATERE EAN-FANEN")))</f>
        <v/>
      </c>
      <c r="AE3883" s="180">
        <f t="shared" ref="AE3883:AE3946" si="199">H3883</f>
        <v>0</v>
      </c>
      <c r="AF3883" s="180">
        <f t="shared" ref="AF3883:AF3946" si="200">AA3883</f>
        <v>0</v>
      </c>
    </row>
    <row r="3884" spans="29:32" x14ac:dyDescent="0.2">
      <c r="AC3884" s="180" t="str">
        <f t="shared" si="198"/>
        <v>-</v>
      </c>
      <c r="AD3884" s="181" t="str">
        <f>IF(B3884="NET","",IF(B3884="","",IFERROR(VLOOKUP(AC3884,EAN!$A:$B,2,FALSE),"MANGLER - MÅ OPPDATERE EAN-FANEN")))</f>
        <v/>
      </c>
      <c r="AE3884" s="180">
        <f t="shared" si="199"/>
        <v>0</v>
      </c>
      <c r="AF3884" s="180">
        <f t="shared" si="200"/>
        <v>0</v>
      </c>
    </row>
    <row r="3885" spans="29:32" x14ac:dyDescent="0.2">
      <c r="AC3885" s="180" t="str">
        <f t="shared" si="198"/>
        <v>-</v>
      </c>
      <c r="AD3885" s="181" t="str">
        <f>IF(B3885="NET","",IF(B3885="","",IFERROR(VLOOKUP(AC3885,EAN!$A:$B,2,FALSE),"MANGLER - MÅ OPPDATERE EAN-FANEN")))</f>
        <v/>
      </c>
      <c r="AE3885" s="180">
        <f t="shared" si="199"/>
        <v>0</v>
      </c>
      <c r="AF3885" s="180">
        <f t="shared" si="200"/>
        <v>0</v>
      </c>
    </row>
    <row r="3886" spans="29:32" x14ac:dyDescent="0.2">
      <c r="AC3886" s="180" t="str">
        <f t="shared" si="198"/>
        <v>-</v>
      </c>
      <c r="AD3886" s="181" t="str">
        <f>IF(B3886="NET","",IF(B3886="","",IFERROR(VLOOKUP(AC3886,EAN!$A:$B,2,FALSE),"MANGLER - MÅ OPPDATERE EAN-FANEN")))</f>
        <v/>
      </c>
      <c r="AE3886" s="180">
        <f t="shared" si="199"/>
        <v>0</v>
      </c>
      <c r="AF3886" s="180">
        <f t="shared" si="200"/>
        <v>0</v>
      </c>
    </row>
    <row r="3887" spans="29:32" x14ac:dyDescent="0.2">
      <c r="AC3887" s="180" t="str">
        <f t="shared" si="198"/>
        <v>-</v>
      </c>
      <c r="AD3887" s="181" t="str">
        <f>IF(B3887="NET","",IF(B3887="","",IFERROR(VLOOKUP(AC3887,EAN!$A:$B,2,FALSE),"MANGLER - MÅ OPPDATERE EAN-FANEN")))</f>
        <v/>
      </c>
      <c r="AE3887" s="180">
        <f t="shared" si="199"/>
        <v>0</v>
      </c>
      <c r="AF3887" s="180">
        <f t="shared" si="200"/>
        <v>0</v>
      </c>
    </row>
    <row r="3888" spans="29:32" x14ac:dyDescent="0.2">
      <c r="AC3888" s="180" t="str">
        <f t="shared" si="198"/>
        <v>-</v>
      </c>
      <c r="AD3888" s="181" t="str">
        <f>IF(B3888="NET","",IF(B3888="","",IFERROR(VLOOKUP(AC3888,EAN!$A:$B,2,FALSE),"MANGLER - MÅ OPPDATERE EAN-FANEN")))</f>
        <v/>
      </c>
      <c r="AE3888" s="180">
        <f t="shared" si="199"/>
        <v>0</v>
      </c>
      <c r="AF3888" s="180">
        <f t="shared" si="200"/>
        <v>0</v>
      </c>
    </row>
    <row r="3889" spans="29:32" x14ac:dyDescent="0.2">
      <c r="AC3889" s="180" t="str">
        <f t="shared" si="198"/>
        <v>-</v>
      </c>
      <c r="AD3889" s="181" t="str">
        <f>IF(B3889="NET","",IF(B3889="","",IFERROR(VLOOKUP(AC3889,EAN!$A:$B,2,FALSE),"MANGLER - MÅ OPPDATERE EAN-FANEN")))</f>
        <v/>
      </c>
      <c r="AE3889" s="180">
        <f t="shared" si="199"/>
        <v>0</v>
      </c>
      <c r="AF3889" s="180">
        <f t="shared" si="200"/>
        <v>0</v>
      </c>
    </row>
    <row r="3890" spans="29:32" x14ac:dyDescent="0.2">
      <c r="AC3890" s="180" t="str">
        <f t="shared" si="198"/>
        <v>-</v>
      </c>
      <c r="AD3890" s="181" t="str">
        <f>IF(B3890="NET","",IF(B3890="","",IFERROR(VLOOKUP(AC3890,EAN!$A:$B,2,FALSE),"MANGLER - MÅ OPPDATERE EAN-FANEN")))</f>
        <v/>
      </c>
      <c r="AE3890" s="180">
        <f t="shared" si="199"/>
        <v>0</v>
      </c>
      <c r="AF3890" s="180">
        <f t="shared" si="200"/>
        <v>0</v>
      </c>
    </row>
    <row r="3891" spans="29:32" x14ac:dyDescent="0.2">
      <c r="AC3891" s="180" t="str">
        <f t="shared" si="198"/>
        <v>-</v>
      </c>
      <c r="AD3891" s="181" t="str">
        <f>IF(B3891="NET","",IF(B3891="","",IFERROR(VLOOKUP(AC3891,EAN!$A:$B,2,FALSE),"MANGLER - MÅ OPPDATERE EAN-FANEN")))</f>
        <v/>
      </c>
      <c r="AE3891" s="180">
        <f t="shared" si="199"/>
        <v>0</v>
      </c>
      <c r="AF3891" s="180">
        <f t="shared" si="200"/>
        <v>0</v>
      </c>
    </row>
    <row r="3892" spans="29:32" x14ac:dyDescent="0.2">
      <c r="AC3892" s="180" t="str">
        <f t="shared" si="198"/>
        <v>-</v>
      </c>
      <c r="AD3892" s="181" t="str">
        <f>IF(B3892="NET","",IF(B3892="","",IFERROR(VLOOKUP(AC3892,EAN!$A:$B,2,FALSE),"MANGLER - MÅ OPPDATERE EAN-FANEN")))</f>
        <v/>
      </c>
      <c r="AE3892" s="180">
        <f t="shared" si="199"/>
        <v>0</v>
      </c>
      <c r="AF3892" s="180">
        <f t="shared" si="200"/>
        <v>0</v>
      </c>
    </row>
    <row r="3893" spans="29:32" x14ac:dyDescent="0.2">
      <c r="AC3893" s="180" t="str">
        <f t="shared" si="198"/>
        <v>-</v>
      </c>
      <c r="AD3893" s="181" t="str">
        <f>IF(B3893="NET","",IF(B3893="","",IFERROR(VLOOKUP(AC3893,EAN!$A:$B,2,FALSE),"MANGLER - MÅ OPPDATERE EAN-FANEN")))</f>
        <v/>
      </c>
      <c r="AE3893" s="180">
        <f t="shared" si="199"/>
        <v>0</v>
      </c>
      <c r="AF3893" s="180">
        <f t="shared" si="200"/>
        <v>0</v>
      </c>
    </row>
    <row r="3894" spans="29:32" x14ac:dyDescent="0.2">
      <c r="AC3894" s="180" t="str">
        <f t="shared" si="198"/>
        <v>-</v>
      </c>
      <c r="AD3894" s="181" t="str">
        <f>IF(B3894="NET","",IF(B3894="","",IFERROR(VLOOKUP(AC3894,EAN!$A:$B,2,FALSE),"MANGLER - MÅ OPPDATERE EAN-FANEN")))</f>
        <v/>
      </c>
      <c r="AE3894" s="180">
        <f t="shared" si="199"/>
        <v>0</v>
      </c>
      <c r="AF3894" s="180">
        <f t="shared" si="200"/>
        <v>0</v>
      </c>
    </row>
    <row r="3895" spans="29:32" x14ac:dyDescent="0.2">
      <c r="AC3895" s="180" t="str">
        <f t="shared" si="198"/>
        <v>-</v>
      </c>
      <c r="AD3895" s="181" t="str">
        <f>IF(B3895="NET","",IF(B3895="","",IFERROR(VLOOKUP(AC3895,EAN!$A:$B,2,FALSE),"MANGLER - MÅ OPPDATERE EAN-FANEN")))</f>
        <v/>
      </c>
      <c r="AE3895" s="180">
        <f t="shared" si="199"/>
        <v>0</v>
      </c>
      <c r="AF3895" s="180">
        <f t="shared" si="200"/>
        <v>0</v>
      </c>
    </row>
    <row r="3896" spans="29:32" x14ac:dyDescent="0.2">
      <c r="AC3896" s="180" t="str">
        <f t="shared" si="198"/>
        <v>-</v>
      </c>
      <c r="AD3896" s="181" t="str">
        <f>IF(B3896="NET","",IF(B3896="","",IFERROR(VLOOKUP(AC3896,EAN!$A:$B,2,FALSE),"MANGLER - MÅ OPPDATERE EAN-FANEN")))</f>
        <v/>
      </c>
      <c r="AE3896" s="180">
        <f t="shared" si="199"/>
        <v>0</v>
      </c>
      <c r="AF3896" s="180">
        <f t="shared" si="200"/>
        <v>0</v>
      </c>
    </row>
    <row r="3897" spans="29:32" x14ac:dyDescent="0.2">
      <c r="AC3897" s="180" t="str">
        <f t="shared" si="198"/>
        <v>-</v>
      </c>
      <c r="AD3897" s="181" t="str">
        <f>IF(B3897="NET","",IF(B3897="","",IFERROR(VLOOKUP(AC3897,EAN!$A:$B,2,FALSE),"MANGLER - MÅ OPPDATERE EAN-FANEN")))</f>
        <v/>
      </c>
      <c r="AE3897" s="180">
        <f t="shared" si="199"/>
        <v>0</v>
      </c>
      <c r="AF3897" s="180">
        <f t="shared" si="200"/>
        <v>0</v>
      </c>
    </row>
    <row r="3898" spans="29:32" x14ac:dyDescent="0.2">
      <c r="AC3898" s="180" t="str">
        <f t="shared" si="198"/>
        <v>-</v>
      </c>
      <c r="AD3898" s="181" t="str">
        <f>IF(B3898="NET","",IF(B3898="","",IFERROR(VLOOKUP(AC3898,EAN!$A:$B,2,FALSE),"MANGLER - MÅ OPPDATERE EAN-FANEN")))</f>
        <v/>
      </c>
      <c r="AE3898" s="180">
        <f t="shared" si="199"/>
        <v>0</v>
      </c>
      <c r="AF3898" s="180">
        <f t="shared" si="200"/>
        <v>0</v>
      </c>
    </row>
    <row r="3899" spans="29:32" x14ac:dyDescent="0.2">
      <c r="AC3899" s="180" t="str">
        <f t="shared" si="198"/>
        <v>-</v>
      </c>
      <c r="AD3899" s="181" t="str">
        <f>IF(B3899="NET","",IF(B3899="","",IFERROR(VLOOKUP(AC3899,EAN!$A:$B,2,FALSE),"MANGLER - MÅ OPPDATERE EAN-FANEN")))</f>
        <v/>
      </c>
      <c r="AE3899" s="180">
        <f t="shared" si="199"/>
        <v>0</v>
      </c>
      <c r="AF3899" s="180">
        <f t="shared" si="200"/>
        <v>0</v>
      </c>
    </row>
    <row r="3900" spans="29:32" x14ac:dyDescent="0.2">
      <c r="AC3900" s="180" t="str">
        <f t="shared" si="198"/>
        <v>-</v>
      </c>
      <c r="AD3900" s="181" t="str">
        <f>IF(B3900="NET","",IF(B3900="","",IFERROR(VLOOKUP(AC3900,EAN!$A:$B,2,FALSE),"MANGLER - MÅ OPPDATERE EAN-FANEN")))</f>
        <v/>
      </c>
      <c r="AE3900" s="180">
        <f t="shared" si="199"/>
        <v>0</v>
      </c>
      <c r="AF3900" s="180">
        <f t="shared" si="200"/>
        <v>0</v>
      </c>
    </row>
    <row r="3901" spans="29:32" x14ac:dyDescent="0.2">
      <c r="AC3901" s="180" t="str">
        <f t="shared" si="198"/>
        <v>-</v>
      </c>
      <c r="AD3901" s="181" t="str">
        <f>IF(B3901="NET","",IF(B3901="","",IFERROR(VLOOKUP(AC3901,EAN!$A:$B,2,FALSE),"MANGLER - MÅ OPPDATERE EAN-FANEN")))</f>
        <v/>
      </c>
      <c r="AE3901" s="180">
        <f t="shared" si="199"/>
        <v>0</v>
      </c>
      <c r="AF3901" s="180">
        <f t="shared" si="200"/>
        <v>0</v>
      </c>
    </row>
    <row r="3902" spans="29:32" x14ac:dyDescent="0.2">
      <c r="AC3902" s="180" t="str">
        <f t="shared" si="198"/>
        <v>-</v>
      </c>
      <c r="AD3902" s="181" t="str">
        <f>IF(B3902="NET","",IF(B3902="","",IFERROR(VLOOKUP(AC3902,EAN!$A:$B,2,FALSE),"MANGLER - MÅ OPPDATERE EAN-FANEN")))</f>
        <v/>
      </c>
      <c r="AE3902" s="180">
        <f t="shared" si="199"/>
        <v>0</v>
      </c>
      <c r="AF3902" s="180">
        <f t="shared" si="200"/>
        <v>0</v>
      </c>
    </row>
    <row r="3903" spans="29:32" x14ac:dyDescent="0.2">
      <c r="AC3903" s="180" t="str">
        <f t="shared" si="198"/>
        <v>-</v>
      </c>
      <c r="AD3903" s="181" t="str">
        <f>IF(B3903="NET","",IF(B3903="","",IFERROR(VLOOKUP(AC3903,EAN!$A:$B,2,FALSE),"MANGLER - MÅ OPPDATERE EAN-FANEN")))</f>
        <v/>
      </c>
      <c r="AE3903" s="180">
        <f t="shared" si="199"/>
        <v>0</v>
      </c>
      <c r="AF3903" s="180">
        <f t="shared" si="200"/>
        <v>0</v>
      </c>
    </row>
    <row r="3904" spans="29:32" x14ac:dyDescent="0.2">
      <c r="AC3904" s="180" t="str">
        <f t="shared" si="198"/>
        <v>-</v>
      </c>
      <c r="AD3904" s="181" t="str">
        <f>IF(B3904="NET","",IF(B3904="","",IFERROR(VLOOKUP(AC3904,EAN!$A:$B,2,FALSE),"MANGLER - MÅ OPPDATERE EAN-FANEN")))</f>
        <v/>
      </c>
      <c r="AE3904" s="180">
        <f t="shared" si="199"/>
        <v>0</v>
      </c>
      <c r="AF3904" s="180">
        <f t="shared" si="200"/>
        <v>0</v>
      </c>
    </row>
    <row r="3905" spans="29:32" x14ac:dyDescent="0.2">
      <c r="AC3905" s="180" t="str">
        <f t="shared" si="198"/>
        <v>-</v>
      </c>
      <c r="AD3905" s="181" t="str">
        <f>IF(B3905="NET","",IF(B3905="","",IFERROR(VLOOKUP(AC3905,EAN!$A:$B,2,FALSE),"MANGLER - MÅ OPPDATERE EAN-FANEN")))</f>
        <v/>
      </c>
      <c r="AE3905" s="180">
        <f t="shared" si="199"/>
        <v>0</v>
      </c>
      <c r="AF3905" s="180">
        <f t="shared" si="200"/>
        <v>0</v>
      </c>
    </row>
    <row r="3906" spans="29:32" x14ac:dyDescent="0.2">
      <c r="AC3906" s="180" t="str">
        <f t="shared" si="198"/>
        <v>-</v>
      </c>
      <c r="AD3906" s="181" t="str">
        <f>IF(B3906="NET","",IF(B3906="","",IFERROR(VLOOKUP(AC3906,EAN!$A:$B,2,FALSE),"MANGLER - MÅ OPPDATERE EAN-FANEN")))</f>
        <v/>
      </c>
      <c r="AE3906" s="180">
        <f t="shared" si="199"/>
        <v>0</v>
      </c>
      <c r="AF3906" s="180">
        <f t="shared" si="200"/>
        <v>0</v>
      </c>
    </row>
    <row r="3907" spans="29:32" x14ac:dyDescent="0.2">
      <c r="AC3907" s="180" t="str">
        <f t="shared" si="198"/>
        <v>-</v>
      </c>
      <c r="AD3907" s="181" t="str">
        <f>IF(B3907="NET","",IF(B3907="","",IFERROR(VLOOKUP(AC3907,EAN!$A:$B,2,FALSE),"MANGLER - MÅ OPPDATERE EAN-FANEN")))</f>
        <v/>
      </c>
      <c r="AE3907" s="180">
        <f t="shared" si="199"/>
        <v>0</v>
      </c>
      <c r="AF3907" s="180">
        <f t="shared" si="200"/>
        <v>0</v>
      </c>
    </row>
    <row r="3908" spans="29:32" x14ac:dyDescent="0.2">
      <c r="AC3908" s="180" t="str">
        <f t="shared" si="198"/>
        <v>-</v>
      </c>
      <c r="AD3908" s="181" t="str">
        <f>IF(B3908="NET","",IF(B3908="","",IFERROR(VLOOKUP(AC3908,EAN!$A:$B,2,FALSE),"MANGLER - MÅ OPPDATERE EAN-FANEN")))</f>
        <v/>
      </c>
      <c r="AE3908" s="180">
        <f t="shared" si="199"/>
        <v>0</v>
      </c>
      <c r="AF3908" s="180">
        <f t="shared" si="200"/>
        <v>0</v>
      </c>
    </row>
    <row r="3909" spans="29:32" x14ac:dyDescent="0.2">
      <c r="AC3909" s="180" t="str">
        <f t="shared" si="198"/>
        <v>-</v>
      </c>
      <c r="AD3909" s="181" t="str">
        <f>IF(B3909="NET","",IF(B3909="","",IFERROR(VLOOKUP(AC3909,EAN!$A:$B,2,FALSE),"MANGLER - MÅ OPPDATERE EAN-FANEN")))</f>
        <v/>
      </c>
      <c r="AE3909" s="180">
        <f t="shared" si="199"/>
        <v>0</v>
      </c>
      <c r="AF3909" s="180">
        <f t="shared" si="200"/>
        <v>0</v>
      </c>
    </row>
    <row r="3910" spans="29:32" x14ac:dyDescent="0.2">
      <c r="AC3910" s="180" t="str">
        <f t="shared" si="198"/>
        <v>-</v>
      </c>
      <c r="AD3910" s="181" t="str">
        <f>IF(B3910="NET","",IF(B3910="","",IFERROR(VLOOKUP(AC3910,EAN!$A:$B,2,FALSE),"MANGLER - MÅ OPPDATERE EAN-FANEN")))</f>
        <v/>
      </c>
      <c r="AE3910" s="180">
        <f t="shared" si="199"/>
        <v>0</v>
      </c>
      <c r="AF3910" s="180">
        <f t="shared" si="200"/>
        <v>0</v>
      </c>
    </row>
    <row r="3911" spans="29:32" x14ac:dyDescent="0.2">
      <c r="AC3911" s="180" t="str">
        <f t="shared" si="198"/>
        <v>-</v>
      </c>
      <c r="AD3911" s="181" t="str">
        <f>IF(B3911="NET","",IF(B3911="","",IFERROR(VLOOKUP(AC3911,EAN!$A:$B,2,FALSE),"MANGLER - MÅ OPPDATERE EAN-FANEN")))</f>
        <v/>
      </c>
      <c r="AE3911" s="180">
        <f t="shared" si="199"/>
        <v>0</v>
      </c>
      <c r="AF3911" s="180">
        <f t="shared" si="200"/>
        <v>0</v>
      </c>
    </row>
    <row r="3912" spans="29:32" x14ac:dyDescent="0.2">
      <c r="AC3912" s="180" t="str">
        <f t="shared" si="198"/>
        <v>-</v>
      </c>
      <c r="AD3912" s="181" t="str">
        <f>IF(B3912="NET","",IF(B3912="","",IFERROR(VLOOKUP(AC3912,EAN!$A:$B,2,FALSE),"MANGLER - MÅ OPPDATERE EAN-FANEN")))</f>
        <v/>
      </c>
      <c r="AE3912" s="180">
        <f t="shared" si="199"/>
        <v>0</v>
      </c>
      <c r="AF3912" s="180">
        <f t="shared" si="200"/>
        <v>0</v>
      </c>
    </row>
    <row r="3913" spans="29:32" x14ac:dyDescent="0.2">
      <c r="AC3913" s="180" t="str">
        <f t="shared" si="198"/>
        <v>-</v>
      </c>
      <c r="AD3913" s="181" t="str">
        <f>IF(B3913="NET","",IF(B3913="","",IFERROR(VLOOKUP(AC3913,EAN!$A:$B,2,FALSE),"MANGLER - MÅ OPPDATERE EAN-FANEN")))</f>
        <v/>
      </c>
      <c r="AE3913" s="180">
        <f t="shared" si="199"/>
        <v>0</v>
      </c>
      <c r="AF3913" s="180">
        <f t="shared" si="200"/>
        <v>0</v>
      </c>
    </row>
    <row r="3914" spans="29:32" x14ac:dyDescent="0.2">
      <c r="AC3914" s="180" t="str">
        <f t="shared" si="198"/>
        <v>-</v>
      </c>
      <c r="AD3914" s="181" t="str">
        <f>IF(B3914="NET","",IF(B3914="","",IFERROR(VLOOKUP(AC3914,EAN!$A:$B,2,FALSE),"MANGLER - MÅ OPPDATERE EAN-FANEN")))</f>
        <v/>
      </c>
      <c r="AE3914" s="180">
        <f t="shared" si="199"/>
        <v>0</v>
      </c>
      <c r="AF3914" s="180">
        <f t="shared" si="200"/>
        <v>0</v>
      </c>
    </row>
    <row r="3915" spans="29:32" x14ac:dyDescent="0.2">
      <c r="AC3915" s="180" t="str">
        <f t="shared" si="198"/>
        <v>-</v>
      </c>
      <c r="AD3915" s="181" t="str">
        <f>IF(B3915="NET","",IF(B3915="","",IFERROR(VLOOKUP(AC3915,EAN!$A:$B,2,FALSE),"MANGLER - MÅ OPPDATERE EAN-FANEN")))</f>
        <v/>
      </c>
      <c r="AE3915" s="180">
        <f t="shared" si="199"/>
        <v>0</v>
      </c>
      <c r="AF3915" s="180">
        <f t="shared" si="200"/>
        <v>0</v>
      </c>
    </row>
    <row r="3916" spans="29:32" x14ac:dyDescent="0.2">
      <c r="AC3916" s="180" t="str">
        <f t="shared" si="198"/>
        <v>-</v>
      </c>
      <c r="AD3916" s="181" t="str">
        <f>IF(B3916="NET","",IF(B3916="","",IFERROR(VLOOKUP(AC3916,EAN!$A:$B,2,FALSE),"MANGLER - MÅ OPPDATERE EAN-FANEN")))</f>
        <v/>
      </c>
      <c r="AE3916" s="180">
        <f t="shared" si="199"/>
        <v>0</v>
      </c>
      <c r="AF3916" s="180">
        <f t="shared" si="200"/>
        <v>0</v>
      </c>
    </row>
    <row r="3917" spans="29:32" x14ac:dyDescent="0.2">
      <c r="AC3917" s="180" t="str">
        <f t="shared" si="198"/>
        <v>-</v>
      </c>
      <c r="AD3917" s="181" t="str">
        <f>IF(B3917="NET","",IF(B3917="","",IFERROR(VLOOKUP(AC3917,EAN!$A:$B,2,FALSE),"MANGLER - MÅ OPPDATERE EAN-FANEN")))</f>
        <v/>
      </c>
      <c r="AE3917" s="180">
        <f t="shared" si="199"/>
        <v>0</v>
      </c>
      <c r="AF3917" s="180">
        <f t="shared" si="200"/>
        <v>0</v>
      </c>
    </row>
    <row r="3918" spans="29:32" x14ac:dyDescent="0.2">
      <c r="AC3918" s="180" t="str">
        <f t="shared" si="198"/>
        <v>-</v>
      </c>
      <c r="AD3918" s="181" t="str">
        <f>IF(B3918="NET","",IF(B3918="","",IFERROR(VLOOKUP(AC3918,EAN!$A:$B,2,FALSE),"MANGLER - MÅ OPPDATERE EAN-FANEN")))</f>
        <v/>
      </c>
      <c r="AE3918" s="180">
        <f t="shared" si="199"/>
        <v>0</v>
      </c>
      <c r="AF3918" s="180">
        <f t="shared" si="200"/>
        <v>0</v>
      </c>
    </row>
    <row r="3919" spans="29:32" x14ac:dyDescent="0.2">
      <c r="AC3919" s="180" t="str">
        <f t="shared" si="198"/>
        <v>-</v>
      </c>
      <c r="AD3919" s="181" t="str">
        <f>IF(B3919="NET","",IF(B3919="","",IFERROR(VLOOKUP(AC3919,EAN!$A:$B,2,FALSE),"MANGLER - MÅ OPPDATERE EAN-FANEN")))</f>
        <v/>
      </c>
      <c r="AE3919" s="180">
        <f t="shared" si="199"/>
        <v>0</v>
      </c>
      <c r="AF3919" s="180">
        <f t="shared" si="200"/>
        <v>0</v>
      </c>
    </row>
    <row r="3920" spans="29:32" x14ac:dyDescent="0.2">
      <c r="AC3920" s="180" t="str">
        <f t="shared" si="198"/>
        <v>-</v>
      </c>
      <c r="AD3920" s="181" t="str">
        <f>IF(B3920="NET","",IF(B3920="","",IFERROR(VLOOKUP(AC3920,EAN!$A:$B,2,FALSE),"MANGLER - MÅ OPPDATERE EAN-FANEN")))</f>
        <v/>
      </c>
      <c r="AE3920" s="180">
        <f t="shared" si="199"/>
        <v>0</v>
      </c>
      <c r="AF3920" s="180">
        <f t="shared" si="200"/>
        <v>0</v>
      </c>
    </row>
    <row r="3921" spans="29:32" x14ac:dyDescent="0.2">
      <c r="AC3921" s="180" t="str">
        <f t="shared" si="198"/>
        <v>-</v>
      </c>
      <c r="AD3921" s="181" t="str">
        <f>IF(B3921="NET","",IF(B3921="","",IFERROR(VLOOKUP(AC3921,EAN!$A:$B,2,FALSE),"MANGLER - MÅ OPPDATERE EAN-FANEN")))</f>
        <v/>
      </c>
      <c r="AE3921" s="180">
        <f t="shared" si="199"/>
        <v>0</v>
      </c>
      <c r="AF3921" s="180">
        <f t="shared" si="200"/>
        <v>0</v>
      </c>
    </row>
    <row r="3922" spans="29:32" x14ac:dyDescent="0.2">
      <c r="AC3922" s="180" t="str">
        <f t="shared" si="198"/>
        <v>-</v>
      </c>
      <c r="AD3922" s="181" t="str">
        <f>IF(B3922="NET","",IF(B3922="","",IFERROR(VLOOKUP(AC3922,EAN!$A:$B,2,FALSE),"MANGLER - MÅ OPPDATERE EAN-FANEN")))</f>
        <v/>
      </c>
      <c r="AE3922" s="180">
        <f t="shared" si="199"/>
        <v>0</v>
      </c>
      <c r="AF3922" s="180">
        <f t="shared" si="200"/>
        <v>0</v>
      </c>
    </row>
    <row r="3923" spans="29:32" x14ac:dyDescent="0.2">
      <c r="AC3923" s="180" t="str">
        <f t="shared" si="198"/>
        <v>-</v>
      </c>
      <c r="AD3923" s="181" t="str">
        <f>IF(B3923="NET","",IF(B3923="","",IFERROR(VLOOKUP(AC3923,EAN!$A:$B,2,FALSE),"MANGLER - MÅ OPPDATERE EAN-FANEN")))</f>
        <v/>
      </c>
      <c r="AE3923" s="180">
        <f t="shared" si="199"/>
        <v>0</v>
      </c>
      <c r="AF3923" s="180">
        <f t="shared" si="200"/>
        <v>0</v>
      </c>
    </row>
    <row r="3924" spans="29:32" x14ac:dyDescent="0.2">
      <c r="AC3924" s="180" t="str">
        <f t="shared" si="198"/>
        <v>-</v>
      </c>
      <c r="AD3924" s="181" t="str">
        <f>IF(B3924="NET","",IF(B3924="","",IFERROR(VLOOKUP(AC3924,EAN!$A:$B,2,FALSE),"MANGLER - MÅ OPPDATERE EAN-FANEN")))</f>
        <v/>
      </c>
      <c r="AE3924" s="180">
        <f t="shared" si="199"/>
        <v>0</v>
      </c>
      <c r="AF3924" s="180">
        <f t="shared" si="200"/>
        <v>0</v>
      </c>
    </row>
    <row r="3925" spans="29:32" x14ac:dyDescent="0.2">
      <c r="AC3925" s="180" t="str">
        <f t="shared" si="198"/>
        <v>-</v>
      </c>
      <c r="AD3925" s="181" t="str">
        <f>IF(B3925="NET","",IF(B3925="","",IFERROR(VLOOKUP(AC3925,EAN!$A:$B,2,FALSE),"MANGLER - MÅ OPPDATERE EAN-FANEN")))</f>
        <v/>
      </c>
      <c r="AE3925" s="180">
        <f t="shared" si="199"/>
        <v>0</v>
      </c>
      <c r="AF3925" s="180">
        <f t="shared" si="200"/>
        <v>0</v>
      </c>
    </row>
    <row r="3926" spans="29:32" x14ac:dyDescent="0.2">
      <c r="AC3926" s="180" t="str">
        <f t="shared" si="198"/>
        <v>-</v>
      </c>
      <c r="AD3926" s="181" t="str">
        <f>IF(B3926="NET","",IF(B3926="","",IFERROR(VLOOKUP(AC3926,EAN!$A:$B,2,FALSE),"MANGLER - MÅ OPPDATERE EAN-FANEN")))</f>
        <v/>
      </c>
      <c r="AE3926" s="180">
        <f t="shared" si="199"/>
        <v>0</v>
      </c>
      <c r="AF3926" s="180">
        <f t="shared" si="200"/>
        <v>0</v>
      </c>
    </row>
    <row r="3927" spans="29:32" x14ac:dyDescent="0.2">
      <c r="AC3927" s="180" t="str">
        <f t="shared" si="198"/>
        <v>-</v>
      </c>
      <c r="AD3927" s="181" t="str">
        <f>IF(B3927="NET","",IF(B3927="","",IFERROR(VLOOKUP(AC3927,EAN!$A:$B,2,FALSE),"MANGLER - MÅ OPPDATERE EAN-FANEN")))</f>
        <v/>
      </c>
      <c r="AE3927" s="180">
        <f t="shared" si="199"/>
        <v>0</v>
      </c>
      <c r="AF3927" s="180">
        <f t="shared" si="200"/>
        <v>0</v>
      </c>
    </row>
    <row r="3928" spans="29:32" x14ac:dyDescent="0.2">
      <c r="AC3928" s="180" t="str">
        <f t="shared" si="198"/>
        <v>-</v>
      </c>
      <c r="AD3928" s="181" t="str">
        <f>IF(B3928="NET","",IF(B3928="","",IFERROR(VLOOKUP(AC3928,EAN!$A:$B,2,FALSE),"MANGLER - MÅ OPPDATERE EAN-FANEN")))</f>
        <v/>
      </c>
      <c r="AE3928" s="180">
        <f t="shared" si="199"/>
        <v>0</v>
      </c>
      <c r="AF3928" s="180">
        <f t="shared" si="200"/>
        <v>0</v>
      </c>
    </row>
    <row r="3929" spans="29:32" x14ac:dyDescent="0.2">
      <c r="AC3929" s="180" t="str">
        <f t="shared" si="198"/>
        <v>-</v>
      </c>
      <c r="AD3929" s="181" t="str">
        <f>IF(B3929="NET","",IF(B3929="","",IFERROR(VLOOKUP(AC3929,EAN!$A:$B,2,FALSE),"MANGLER - MÅ OPPDATERE EAN-FANEN")))</f>
        <v/>
      </c>
      <c r="AE3929" s="180">
        <f t="shared" si="199"/>
        <v>0</v>
      </c>
      <c r="AF3929" s="180">
        <f t="shared" si="200"/>
        <v>0</v>
      </c>
    </row>
    <row r="3930" spans="29:32" x14ac:dyDescent="0.2">
      <c r="AC3930" s="180" t="str">
        <f t="shared" si="198"/>
        <v>-</v>
      </c>
      <c r="AD3930" s="181" t="str">
        <f>IF(B3930="NET","",IF(B3930="","",IFERROR(VLOOKUP(AC3930,EAN!$A:$B,2,FALSE),"MANGLER - MÅ OPPDATERE EAN-FANEN")))</f>
        <v/>
      </c>
      <c r="AE3930" s="180">
        <f t="shared" si="199"/>
        <v>0</v>
      </c>
      <c r="AF3930" s="180">
        <f t="shared" si="200"/>
        <v>0</v>
      </c>
    </row>
    <row r="3931" spans="29:32" x14ac:dyDescent="0.2">
      <c r="AC3931" s="180" t="str">
        <f t="shared" si="198"/>
        <v>-</v>
      </c>
      <c r="AD3931" s="181" t="str">
        <f>IF(B3931="NET","",IF(B3931="","",IFERROR(VLOOKUP(AC3931,EAN!$A:$B,2,FALSE),"MANGLER - MÅ OPPDATERE EAN-FANEN")))</f>
        <v/>
      </c>
      <c r="AE3931" s="180">
        <f t="shared" si="199"/>
        <v>0</v>
      </c>
      <c r="AF3931" s="180">
        <f t="shared" si="200"/>
        <v>0</v>
      </c>
    </row>
    <row r="3932" spans="29:32" x14ac:dyDescent="0.2">
      <c r="AC3932" s="180" t="str">
        <f t="shared" si="198"/>
        <v>-</v>
      </c>
      <c r="AD3932" s="181" t="str">
        <f>IF(B3932="NET","",IF(B3932="","",IFERROR(VLOOKUP(AC3932,EAN!$A:$B,2,FALSE),"MANGLER - MÅ OPPDATERE EAN-FANEN")))</f>
        <v/>
      </c>
      <c r="AE3932" s="180">
        <f t="shared" si="199"/>
        <v>0</v>
      </c>
      <c r="AF3932" s="180">
        <f t="shared" si="200"/>
        <v>0</v>
      </c>
    </row>
    <row r="3933" spans="29:32" x14ac:dyDescent="0.2">
      <c r="AC3933" s="180" t="str">
        <f t="shared" si="198"/>
        <v>-</v>
      </c>
      <c r="AD3933" s="181" t="str">
        <f>IF(B3933="NET","",IF(B3933="","",IFERROR(VLOOKUP(AC3933,EAN!$A:$B,2,FALSE),"MANGLER - MÅ OPPDATERE EAN-FANEN")))</f>
        <v/>
      </c>
      <c r="AE3933" s="180">
        <f t="shared" si="199"/>
        <v>0</v>
      </c>
      <c r="AF3933" s="180">
        <f t="shared" si="200"/>
        <v>0</v>
      </c>
    </row>
    <row r="3934" spans="29:32" x14ac:dyDescent="0.2">
      <c r="AC3934" s="180" t="str">
        <f t="shared" si="198"/>
        <v>-</v>
      </c>
      <c r="AD3934" s="181" t="str">
        <f>IF(B3934="NET","",IF(B3934="","",IFERROR(VLOOKUP(AC3934,EAN!$A:$B,2,FALSE),"MANGLER - MÅ OPPDATERE EAN-FANEN")))</f>
        <v/>
      </c>
      <c r="AE3934" s="180">
        <f t="shared" si="199"/>
        <v>0</v>
      </c>
      <c r="AF3934" s="180">
        <f t="shared" si="200"/>
        <v>0</v>
      </c>
    </row>
    <row r="3935" spans="29:32" x14ac:dyDescent="0.2">
      <c r="AC3935" s="180" t="str">
        <f t="shared" si="198"/>
        <v>-</v>
      </c>
      <c r="AD3935" s="181" t="str">
        <f>IF(B3935="NET","",IF(B3935="","",IFERROR(VLOOKUP(AC3935,EAN!$A:$B,2,FALSE),"MANGLER - MÅ OPPDATERE EAN-FANEN")))</f>
        <v/>
      </c>
      <c r="AE3935" s="180">
        <f t="shared" si="199"/>
        <v>0</v>
      </c>
      <c r="AF3935" s="180">
        <f t="shared" si="200"/>
        <v>0</v>
      </c>
    </row>
    <row r="3936" spans="29:32" x14ac:dyDescent="0.2">
      <c r="AC3936" s="180" t="str">
        <f t="shared" si="198"/>
        <v>-</v>
      </c>
      <c r="AD3936" s="181" t="str">
        <f>IF(B3936="NET","",IF(B3936="","",IFERROR(VLOOKUP(AC3936,EAN!$A:$B,2,FALSE),"MANGLER - MÅ OPPDATERE EAN-FANEN")))</f>
        <v/>
      </c>
      <c r="AE3936" s="180">
        <f t="shared" si="199"/>
        <v>0</v>
      </c>
      <c r="AF3936" s="180">
        <f t="shared" si="200"/>
        <v>0</v>
      </c>
    </row>
    <row r="3937" spans="29:32" x14ac:dyDescent="0.2">
      <c r="AC3937" s="180" t="str">
        <f t="shared" si="198"/>
        <v>-</v>
      </c>
      <c r="AD3937" s="181" t="str">
        <f>IF(B3937="NET","",IF(B3937="","",IFERROR(VLOOKUP(AC3937,EAN!$A:$B,2,FALSE),"MANGLER - MÅ OPPDATERE EAN-FANEN")))</f>
        <v/>
      </c>
      <c r="AE3937" s="180">
        <f t="shared" si="199"/>
        <v>0</v>
      </c>
      <c r="AF3937" s="180">
        <f t="shared" si="200"/>
        <v>0</v>
      </c>
    </row>
    <row r="3938" spans="29:32" x14ac:dyDescent="0.2">
      <c r="AC3938" s="180" t="str">
        <f t="shared" si="198"/>
        <v>-</v>
      </c>
      <c r="AD3938" s="181" t="str">
        <f>IF(B3938="NET","",IF(B3938="","",IFERROR(VLOOKUP(AC3938,EAN!$A:$B,2,FALSE),"MANGLER - MÅ OPPDATERE EAN-FANEN")))</f>
        <v/>
      </c>
      <c r="AE3938" s="180">
        <f t="shared" si="199"/>
        <v>0</v>
      </c>
      <c r="AF3938" s="180">
        <f t="shared" si="200"/>
        <v>0</v>
      </c>
    </row>
    <row r="3939" spans="29:32" x14ac:dyDescent="0.2">
      <c r="AC3939" s="180" t="str">
        <f t="shared" si="198"/>
        <v>-</v>
      </c>
      <c r="AD3939" s="181" t="str">
        <f>IF(B3939="NET","",IF(B3939="","",IFERROR(VLOOKUP(AC3939,EAN!$A:$B,2,FALSE),"MANGLER - MÅ OPPDATERE EAN-FANEN")))</f>
        <v/>
      </c>
      <c r="AE3939" s="180">
        <f t="shared" si="199"/>
        <v>0</v>
      </c>
      <c r="AF3939" s="180">
        <f t="shared" si="200"/>
        <v>0</v>
      </c>
    </row>
    <row r="3940" spans="29:32" x14ac:dyDescent="0.2">
      <c r="AC3940" s="180" t="str">
        <f t="shared" si="198"/>
        <v>-</v>
      </c>
      <c r="AD3940" s="181" t="str">
        <f>IF(B3940="NET","",IF(B3940="","",IFERROR(VLOOKUP(AC3940,EAN!$A:$B,2,FALSE),"MANGLER - MÅ OPPDATERE EAN-FANEN")))</f>
        <v/>
      </c>
      <c r="AE3940" s="180">
        <f t="shared" si="199"/>
        <v>0</v>
      </c>
      <c r="AF3940" s="180">
        <f t="shared" si="200"/>
        <v>0</v>
      </c>
    </row>
    <row r="3941" spans="29:32" x14ac:dyDescent="0.2">
      <c r="AC3941" s="180" t="str">
        <f t="shared" si="198"/>
        <v>-</v>
      </c>
      <c r="AD3941" s="181" t="str">
        <f>IF(B3941="NET","",IF(B3941="","",IFERROR(VLOOKUP(AC3941,EAN!$A:$B,2,FALSE),"MANGLER - MÅ OPPDATERE EAN-FANEN")))</f>
        <v/>
      </c>
      <c r="AE3941" s="180">
        <f t="shared" si="199"/>
        <v>0</v>
      </c>
      <c r="AF3941" s="180">
        <f t="shared" si="200"/>
        <v>0</v>
      </c>
    </row>
    <row r="3942" spans="29:32" x14ac:dyDescent="0.2">
      <c r="AC3942" s="180" t="str">
        <f t="shared" si="198"/>
        <v>-</v>
      </c>
      <c r="AD3942" s="181" t="str">
        <f>IF(B3942="NET","",IF(B3942="","",IFERROR(VLOOKUP(AC3942,EAN!$A:$B,2,FALSE),"MANGLER - MÅ OPPDATERE EAN-FANEN")))</f>
        <v/>
      </c>
      <c r="AE3942" s="180">
        <f t="shared" si="199"/>
        <v>0</v>
      </c>
      <c r="AF3942" s="180">
        <f t="shared" si="200"/>
        <v>0</v>
      </c>
    </row>
    <row r="3943" spans="29:32" x14ac:dyDescent="0.2">
      <c r="AC3943" s="180" t="str">
        <f t="shared" si="198"/>
        <v>-</v>
      </c>
      <c r="AD3943" s="181" t="str">
        <f>IF(B3943="NET","",IF(B3943="","",IFERROR(VLOOKUP(AC3943,EAN!$A:$B,2,FALSE),"MANGLER - MÅ OPPDATERE EAN-FANEN")))</f>
        <v/>
      </c>
      <c r="AE3943" s="180">
        <f t="shared" si="199"/>
        <v>0</v>
      </c>
      <c r="AF3943" s="180">
        <f t="shared" si="200"/>
        <v>0</v>
      </c>
    </row>
    <row r="3944" spans="29:32" x14ac:dyDescent="0.2">
      <c r="AC3944" s="180" t="str">
        <f t="shared" si="198"/>
        <v>-</v>
      </c>
      <c r="AD3944" s="181" t="str">
        <f>IF(B3944="NET","",IF(B3944="","",IFERROR(VLOOKUP(AC3944,EAN!$A:$B,2,FALSE),"MANGLER - MÅ OPPDATERE EAN-FANEN")))</f>
        <v/>
      </c>
      <c r="AE3944" s="180">
        <f t="shared" si="199"/>
        <v>0</v>
      </c>
      <c r="AF3944" s="180">
        <f t="shared" si="200"/>
        <v>0</v>
      </c>
    </row>
    <row r="3945" spans="29:32" x14ac:dyDescent="0.2">
      <c r="AC3945" s="180" t="str">
        <f t="shared" si="198"/>
        <v>-</v>
      </c>
      <c r="AD3945" s="181" t="str">
        <f>IF(B3945="NET","",IF(B3945="","",IFERROR(VLOOKUP(AC3945,EAN!$A:$B,2,FALSE),"MANGLER - MÅ OPPDATERE EAN-FANEN")))</f>
        <v/>
      </c>
      <c r="AE3945" s="180">
        <f t="shared" si="199"/>
        <v>0</v>
      </c>
      <c r="AF3945" s="180">
        <f t="shared" si="200"/>
        <v>0</v>
      </c>
    </row>
    <row r="3946" spans="29:32" x14ac:dyDescent="0.2">
      <c r="AC3946" s="180" t="str">
        <f t="shared" si="198"/>
        <v>-</v>
      </c>
      <c r="AD3946" s="181" t="str">
        <f>IF(B3946="NET","",IF(B3946="","",IFERROR(VLOOKUP(AC3946,EAN!$A:$B,2,FALSE),"MANGLER - MÅ OPPDATERE EAN-FANEN")))</f>
        <v/>
      </c>
      <c r="AE3946" s="180">
        <f t="shared" si="199"/>
        <v>0</v>
      </c>
      <c r="AF3946" s="180">
        <f t="shared" si="200"/>
        <v>0</v>
      </c>
    </row>
    <row r="3947" spans="29:32" x14ac:dyDescent="0.2">
      <c r="AC3947" s="180" t="str">
        <f t="shared" ref="AC3947:AC4010" si="201">CONCATENATE(A3947,"-",D3947)</f>
        <v>-</v>
      </c>
      <c r="AD3947" s="181" t="str">
        <f>IF(B3947="NET","",IF(B3947="","",IFERROR(VLOOKUP(AC3947,EAN!$A:$B,2,FALSE),"MANGLER - MÅ OPPDATERE EAN-FANEN")))</f>
        <v/>
      </c>
      <c r="AE3947" s="180">
        <f t="shared" ref="AE3947:AE4010" si="202">H3947</f>
        <v>0</v>
      </c>
      <c r="AF3947" s="180">
        <f t="shared" ref="AF3947:AF4010" si="203">AA3947</f>
        <v>0</v>
      </c>
    </row>
    <row r="3948" spans="29:32" x14ac:dyDescent="0.2">
      <c r="AC3948" s="180" t="str">
        <f t="shared" si="201"/>
        <v>-</v>
      </c>
      <c r="AD3948" s="181" t="str">
        <f>IF(B3948="NET","",IF(B3948="","",IFERROR(VLOOKUP(AC3948,EAN!$A:$B,2,FALSE),"MANGLER - MÅ OPPDATERE EAN-FANEN")))</f>
        <v/>
      </c>
      <c r="AE3948" s="180">
        <f t="shared" si="202"/>
        <v>0</v>
      </c>
      <c r="AF3948" s="180">
        <f t="shared" si="203"/>
        <v>0</v>
      </c>
    </row>
    <row r="3949" spans="29:32" x14ac:dyDescent="0.2">
      <c r="AC3949" s="180" t="str">
        <f t="shared" si="201"/>
        <v>-</v>
      </c>
      <c r="AD3949" s="181" t="str">
        <f>IF(B3949="NET","",IF(B3949="","",IFERROR(VLOOKUP(AC3949,EAN!$A:$B,2,FALSE),"MANGLER - MÅ OPPDATERE EAN-FANEN")))</f>
        <v/>
      </c>
      <c r="AE3949" s="180">
        <f t="shared" si="202"/>
        <v>0</v>
      </c>
      <c r="AF3949" s="180">
        <f t="shared" si="203"/>
        <v>0</v>
      </c>
    </row>
    <row r="3950" spans="29:32" x14ac:dyDescent="0.2">
      <c r="AC3950" s="180" t="str">
        <f t="shared" si="201"/>
        <v>-</v>
      </c>
      <c r="AD3950" s="181" t="str">
        <f>IF(B3950="NET","",IF(B3950="","",IFERROR(VLOOKUP(AC3950,EAN!$A:$B,2,FALSE),"MANGLER - MÅ OPPDATERE EAN-FANEN")))</f>
        <v/>
      </c>
      <c r="AE3950" s="180">
        <f t="shared" si="202"/>
        <v>0</v>
      </c>
      <c r="AF3950" s="180">
        <f t="shared" si="203"/>
        <v>0</v>
      </c>
    </row>
    <row r="3951" spans="29:32" x14ac:dyDescent="0.2">
      <c r="AC3951" s="180" t="str">
        <f t="shared" si="201"/>
        <v>-</v>
      </c>
      <c r="AD3951" s="181" t="str">
        <f>IF(B3951="NET","",IF(B3951="","",IFERROR(VLOOKUP(AC3951,EAN!$A:$B,2,FALSE),"MANGLER - MÅ OPPDATERE EAN-FANEN")))</f>
        <v/>
      </c>
      <c r="AE3951" s="180">
        <f t="shared" si="202"/>
        <v>0</v>
      </c>
      <c r="AF3951" s="180">
        <f t="shared" si="203"/>
        <v>0</v>
      </c>
    </row>
    <row r="3952" spans="29:32" x14ac:dyDescent="0.2">
      <c r="AC3952" s="180" t="str">
        <f t="shared" si="201"/>
        <v>-</v>
      </c>
      <c r="AD3952" s="181" t="str">
        <f>IF(B3952="NET","",IF(B3952="","",IFERROR(VLOOKUP(AC3952,EAN!$A:$B,2,FALSE),"MANGLER - MÅ OPPDATERE EAN-FANEN")))</f>
        <v/>
      </c>
      <c r="AE3952" s="180">
        <f t="shared" si="202"/>
        <v>0</v>
      </c>
      <c r="AF3952" s="180">
        <f t="shared" si="203"/>
        <v>0</v>
      </c>
    </row>
    <row r="3953" spans="29:32" x14ac:dyDescent="0.2">
      <c r="AC3953" s="180" t="str">
        <f t="shared" si="201"/>
        <v>-</v>
      </c>
      <c r="AD3953" s="181" t="str">
        <f>IF(B3953="NET","",IF(B3953="","",IFERROR(VLOOKUP(AC3953,EAN!$A:$B,2,FALSE),"MANGLER - MÅ OPPDATERE EAN-FANEN")))</f>
        <v/>
      </c>
      <c r="AE3953" s="180">
        <f t="shared" si="202"/>
        <v>0</v>
      </c>
      <c r="AF3953" s="180">
        <f t="shared" si="203"/>
        <v>0</v>
      </c>
    </row>
    <row r="3954" spans="29:32" x14ac:dyDescent="0.2">
      <c r="AC3954" s="180" t="str">
        <f t="shared" si="201"/>
        <v>-</v>
      </c>
      <c r="AD3954" s="181" t="str">
        <f>IF(B3954="NET","",IF(B3954="","",IFERROR(VLOOKUP(AC3954,EAN!$A:$B,2,FALSE),"MANGLER - MÅ OPPDATERE EAN-FANEN")))</f>
        <v/>
      </c>
      <c r="AE3954" s="180">
        <f t="shared" si="202"/>
        <v>0</v>
      </c>
      <c r="AF3954" s="180">
        <f t="shared" si="203"/>
        <v>0</v>
      </c>
    </row>
    <row r="3955" spans="29:32" x14ac:dyDescent="0.2">
      <c r="AC3955" s="180" t="str">
        <f t="shared" si="201"/>
        <v>-</v>
      </c>
      <c r="AD3955" s="181" t="str">
        <f>IF(B3955="NET","",IF(B3955="","",IFERROR(VLOOKUP(AC3955,EAN!$A:$B,2,FALSE),"MANGLER - MÅ OPPDATERE EAN-FANEN")))</f>
        <v/>
      </c>
      <c r="AE3955" s="180">
        <f t="shared" si="202"/>
        <v>0</v>
      </c>
      <c r="AF3955" s="180">
        <f t="shared" si="203"/>
        <v>0</v>
      </c>
    </row>
    <row r="3956" spans="29:32" x14ac:dyDescent="0.2">
      <c r="AC3956" s="180" t="str">
        <f t="shared" si="201"/>
        <v>-</v>
      </c>
      <c r="AD3956" s="181" t="str">
        <f>IF(B3956="NET","",IF(B3956="","",IFERROR(VLOOKUP(AC3956,EAN!$A:$B,2,FALSE),"MANGLER - MÅ OPPDATERE EAN-FANEN")))</f>
        <v/>
      </c>
      <c r="AE3956" s="180">
        <f t="shared" si="202"/>
        <v>0</v>
      </c>
      <c r="AF3956" s="180">
        <f t="shared" si="203"/>
        <v>0</v>
      </c>
    </row>
    <row r="3957" spans="29:32" x14ac:dyDescent="0.2">
      <c r="AC3957" s="180" t="str">
        <f t="shared" si="201"/>
        <v>-</v>
      </c>
      <c r="AD3957" s="181" t="str">
        <f>IF(B3957="NET","",IF(B3957="","",IFERROR(VLOOKUP(AC3957,EAN!$A:$B,2,FALSE),"MANGLER - MÅ OPPDATERE EAN-FANEN")))</f>
        <v/>
      </c>
      <c r="AE3957" s="180">
        <f t="shared" si="202"/>
        <v>0</v>
      </c>
      <c r="AF3957" s="180">
        <f t="shared" si="203"/>
        <v>0</v>
      </c>
    </row>
    <row r="3958" spans="29:32" x14ac:dyDescent="0.2">
      <c r="AC3958" s="180" t="str">
        <f t="shared" si="201"/>
        <v>-</v>
      </c>
      <c r="AD3958" s="181" t="str">
        <f>IF(B3958="NET","",IF(B3958="","",IFERROR(VLOOKUP(AC3958,EAN!$A:$B,2,FALSE),"MANGLER - MÅ OPPDATERE EAN-FANEN")))</f>
        <v/>
      </c>
      <c r="AE3958" s="180">
        <f t="shared" si="202"/>
        <v>0</v>
      </c>
      <c r="AF3958" s="180">
        <f t="shared" si="203"/>
        <v>0</v>
      </c>
    </row>
    <row r="3959" spans="29:32" x14ac:dyDescent="0.2">
      <c r="AC3959" s="180" t="str">
        <f t="shared" si="201"/>
        <v>-</v>
      </c>
      <c r="AD3959" s="181" t="str">
        <f>IF(B3959="NET","",IF(B3959="","",IFERROR(VLOOKUP(AC3959,EAN!$A:$B,2,FALSE),"MANGLER - MÅ OPPDATERE EAN-FANEN")))</f>
        <v/>
      </c>
      <c r="AE3959" s="180">
        <f t="shared" si="202"/>
        <v>0</v>
      </c>
      <c r="AF3959" s="180">
        <f t="shared" si="203"/>
        <v>0</v>
      </c>
    </row>
    <row r="3960" spans="29:32" x14ac:dyDescent="0.2">
      <c r="AC3960" s="180" t="str">
        <f t="shared" si="201"/>
        <v>-</v>
      </c>
      <c r="AD3960" s="181" t="str">
        <f>IF(B3960="NET","",IF(B3960="","",IFERROR(VLOOKUP(AC3960,EAN!$A:$B,2,FALSE),"MANGLER - MÅ OPPDATERE EAN-FANEN")))</f>
        <v/>
      </c>
      <c r="AE3960" s="180">
        <f t="shared" si="202"/>
        <v>0</v>
      </c>
      <c r="AF3960" s="180">
        <f t="shared" si="203"/>
        <v>0</v>
      </c>
    </row>
    <row r="3961" spans="29:32" x14ac:dyDescent="0.2">
      <c r="AC3961" s="180" t="str">
        <f t="shared" si="201"/>
        <v>-</v>
      </c>
      <c r="AD3961" s="181" t="str">
        <f>IF(B3961="NET","",IF(B3961="","",IFERROR(VLOOKUP(AC3961,EAN!$A:$B,2,FALSE),"MANGLER - MÅ OPPDATERE EAN-FANEN")))</f>
        <v/>
      </c>
      <c r="AE3961" s="180">
        <f t="shared" si="202"/>
        <v>0</v>
      </c>
      <c r="AF3961" s="180">
        <f t="shared" si="203"/>
        <v>0</v>
      </c>
    </row>
    <row r="3962" spans="29:32" x14ac:dyDescent="0.2">
      <c r="AC3962" s="180" t="str">
        <f t="shared" si="201"/>
        <v>-</v>
      </c>
      <c r="AD3962" s="181" t="str">
        <f>IF(B3962="NET","",IF(B3962="","",IFERROR(VLOOKUP(AC3962,EAN!$A:$B,2,FALSE),"MANGLER - MÅ OPPDATERE EAN-FANEN")))</f>
        <v/>
      </c>
      <c r="AE3962" s="180">
        <f t="shared" si="202"/>
        <v>0</v>
      </c>
      <c r="AF3962" s="180">
        <f t="shared" si="203"/>
        <v>0</v>
      </c>
    </row>
    <row r="3963" spans="29:32" x14ac:dyDescent="0.2">
      <c r="AC3963" s="180" t="str">
        <f t="shared" si="201"/>
        <v>-</v>
      </c>
      <c r="AD3963" s="181" t="str">
        <f>IF(B3963="NET","",IF(B3963="","",IFERROR(VLOOKUP(AC3963,EAN!$A:$B,2,FALSE),"MANGLER - MÅ OPPDATERE EAN-FANEN")))</f>
        <v/>
      </c>
      <c r="AE3963" s="180">
        <f t="shared" si="202"/>
        <v>0</v>
      </c>
      <c r="AF3963" s="180">
        <f t="shared" si="203"/>
        <v>0</v>
      </c>
    </row>
    <row r="3964" spans="29:32" x14ac:dyDescent="0.2">
      <c r="AC3964" s="180" t="str">
        <f t="shared" si="201"/>
        <v>-</v>
      </c>
      <c r="AD3964" s="181" t="str">
        <f>IF(B3964="NET","",IF(B3964="","",IFERROR(VLOOKUP(AC3964,EAN!$A:$B,2,FALSE),"MANGLER - MÅ OPPDATERE EAN-FANEN")))</f>
        <v/>
      </c>
      <c r="AE3964" s="180">
        <f t="shared" si="202"/>
        <v>0</v>
      </c>
      <c r="AF3964" s="180">
        <f t="shared" si="203"/>
        <v>0</v>
      </c>
    </row>
    <row r="3965" spans="29:32" x14ac:dyDescent="0.2">
      <c r="AC3965" s="180" t="str">
        <f t="shared" si="201"/>
        <v>-</v>
      </c>
      <c r="AD3965" s="181" t="str">
        <f>IF(B3965="NET","",IF(B3965="","",IFERROR(VLOOKUP(AC3965,EAN!$A:$B,2,FALSE),"MANGLER - MÅ OPPDATERE EAN-FANEN")))</f>
        <v/>
      </c>
      <c r="AE3965" s="180">
        <f t="shared" si="202"/>
        <v>0</v>
      </c>
      <c r="AF3965" s="180">
        <f t="shared" si="203"/>
        <v>0</v>
      </c>
    </row>
    <row r="3966" spans="29:32" x14ac:dyDescent="0.2">
      <c r="AC3966" s="180" t="str">
        <f t="shared" si="201"/>
        <v>-</v>
      </c>
      <c r="AD3966" s="181" t="str">
        <f>IF(B3966="NET","",IF(B3966="","",IFERROR(VLOOKUP(AC3966,EAN!$A:$B,2,FALSE),"MANGLER - MÅ OPPDATERE EAN-FANEN")))</f>
        <v/>
      </c>
      <c r="AE3966" s="180">
        <f t="shared" si="202"/>
        <v>0</v>
      </c>
      <c r="AF3966" s="180">
        <f t="shared" si="203"/>
        <v>0</v>
      </c>
    </row>
    <row r="3967" spans="29:32" x14ac:dyDescent="0.2">
      <c r="AC3967" s="180" t="str">
        <f t="shared" si="201"/>
        <v>-</v>
      </c>
      <c r="AD3967" s="181" t="str">
        <f>IF(B3967="NET","",IF(B3967="","",IFERROR(VLOOKUP(AC3967,EAN!$A:$B,2,FALSE),"MANGLER - MÅ OPPDATERE EAN-FANEN")))</f>
        <v/>
      </c>
      <c r="AE3967" s="180">
        <f t="shared" si="202"/>
        <v>0</v>
      </c>
      <c r="AF3967" s="180">
        <f t="shared" si="203"/>
        <v>0</v>
      </c>
    </row>
    <row r="3968" spans="29:32" x14ac:dyDescent="0.2">
      <c r="AC3968" s="180" t="str">
        <f t="shared" si="201"/>
        <v>-</v>
      </c>
      <c r="AD3968" s="181" t="str">
        <f>IF(B3968="NET","",IF(B3968="","",IFERROR(VLOOKUP(AC3968,EAN!$A:$B,2,FALSE),"MANGLER - MÅ OPPDATERE EAN-FANEN")))</f>
        <v/>
      </c>
      <c r="AE3968" s="180">
        <f t="shared" si="202"/>
        <v>0</v>
      </c>
      <c r="AF3968" s="180">
        <f t="shared" si="203"/>
        <v>0</v>
      </c>
    </row>
    <row r="3969" spans="29:32" x14ac:dyDescent="0.2">
      <c r="AC3969" s="180" t="str">
        <f t="shared" si="201"/>
        <v>-</v>
      </c>
      <c r="AD3969" s="181" t="str">
        <f>IF(B3969="NET","",IF(B3969="","",IFERROR(VLOOKUP(AC3969,EAN!$A:$B,2,FALSE),"MANGLER - MÅ OPPDATERE EAN-FANEN")))</f>
        <v/>
      </c>
      <c r="AE3969" s="180">
        <f t="shared" si="202"/>
        <v>0</v>
      </c>
      <c r="AF3969" s="180">
        <f t="shared" si="203"/>
        <v>0</v>
      </c>
    </row>
    <row r="3970" spans="29:32" x14ac:dyDescent="0.2">
      <c r="AC3970" s="180" t="str">
        <f t="shared" si="201"/>
        <v>-</v>
      </c>
      <c r="AD3970" s="181" t="str">
        <f>IF(B3970="NET","",IF(B3970="","",IFERROR(VLOOKUP(AC3970,EAN!$A:$B,2,FALSE),"MANGLER - MÅ OPPDATERE EAN-FANEN")))</f>
        <v/>
      </c>
      <c r="AE3970" s="180">
        <f t="shared" si="202"/>
        <v>0</v>
      </c>
      <c r="AF3970" s="180">
        <f t="shared" si="203"/>
        <v>0</v>
      </c>
    </row>
    <row r="3971" spans="29:32" x14ac:dyDescent="0.2">
      <c r="AC3971" s="180" t="str">
        <f t="shared" si="201"/>
        <v>-</v>
      </c>
      <c r="AD3971" s="181" t="str">
        <f>IF(B3971="NET","",IF(B3971="","",IFERROR(VLOOKUP(AC3971,EAN!$A:$B,2,FALSE),"MANGLER - MÅ OPPDATERE EAN-FANEN")))</f>
        <v/>
      </c>
      <c r="AE3971" s="180">
        <f t="shared" si="202"/>
        <v>0</v>
      </c>
      <c r="AF3971" s="180">
        <f t="shared" si="203"/>
        <v>0</v>
      </c>
    </row>
    <row r="3972" spans="29:32" x14ac:dyDescent="0.2">
      <c r="AC3972" s="180" t="str">
        <f t="shared" si="201"/>
        <v>-</v>
      </c>
      <c r="AD3972" s="181" t="str">
        <f>IF(B3972="NET","",IF(B3972="","",IFERROR(VLOOKUP(AC3972,EAN!$A:$B,2,FALSE),"MANGLER - MÅ OPPDATERE EAN-FANEN")))</f>
        <v/>
      </c>
      <c r="AE3972" s="180">
        <f t="shared" si="202"/>
        <v>0</v>
      </c>
      <c r="AF3972" s="180">
        <f t="shared" si="203"/>
        <v>0</v>
      </c>
    </row>
    <row r="3973" spans="29:32" x14ac:dyDescent="0.2">
      <c r="AC3973" s="180" t="str">
        <f t="shared" si="201"/>
        <v>-</v>
      </c>
      <c r="AD3973" s="181" t="str">
        <f>IF(B3973="NET","",IF(B3973="","",IFERROR(VLOOKUP(AC3973,EAN!$A:$B,2,FALSE),"MANGLER - MÅ OPPDATERE EAN-FANEN")))</f>
        <v/>
      </c>
      <c r="AE3973" s="180">
        <f t="shared" si="202"/>
        <v>0</v>
      </c>
      <c r="AF3973" s="180">
        <f t="shared" si="203"/>
        <v>0</v>
      </c>
    </row>
    <row r="3974" spans="29:32" x14ac:dyDescent="0.2">
      <c r="AC3974" s="180" t="str">
        <f t="shared" si="201"/>
        <v>-</v>
      </c>
      <c r="AD3974" s="181" t="str">
        <f>IF(B3974="NET","",IF(B3974="","",IFERROR(VLOOKUP(AC3974,EAN!$A:$B,2,FALSE),"MANGLER - MÅ OPPDATERE EAN-FANEN")))</f>
        <v/>
      </c>
      <c r="AE3974" s="180">
        <f t="shared" si="202"/>
        <v>0</v>
      </c>
      <c r="AF3974" s="180">
        <f t="shared" si="203"/>
        <v>0</v>
      </c>
    </row>
    <row r="3975" spans="29:32" x14ac:dyDescent="0.2">
      <c r="AC3975" s="180" t="str">
        <f t="shared" si="201"/>
        <v>-</v>
      </c>
      <c r="AD3975" s="181" t="str">
        <f>IF(B3975="NET","",IF(B3975="","",IFERROR(VLOOKUP(AC3975,EAN!$A:$B,2,FALSE),"MANGLER - MÅ OPPDATERE EAN-FANEN")))</f>
        <v/>
      </c>
      <c r="AE3975" s="180">
        <f t="shared" si="202"/>
        <v>0</v>
      </c>
      <c r="AF3975" s="180">
        <f t="shared" si="203"/>
        <v>0</v>
      </c>
    </row>
    <row r="3976" spans="29:32" x14ac:dyDescent="0.2">
      <c r="AC3976" s="180" t="str">
        <f t="shared" si="201"/>
        <v>-</v>
      </c>
      <c r="AD3976" s="181" t="str">
        <f>IF(B3976="NET","",IF(B3976="","",IFERROR(VLOOKUP(AC3976,EAN!$A:$B,2,FALSE),"MANGLER - MÅ OPPDATERE EAN-FANEN")))</f>
        <v/>
      </c>
      <c r="AE3976" s="180">
        <f t="shared" si="202"/>
        <v>0</v>
      </c>
      <c r="AF3976" s="180">
        <f t="shared" si="203"/>
        <v>0</v>
      </c>
    </row>
    <row r="3977" spans="29:32" x14ac:dyDescent="0.2">
      <c r="AC3977" s="180" t="str">
        <f t="shared" si="201"/>
        <v>-</v>
      </c>
      <c r="AD3977" s="181" t="str">
        <f>IF(B3977="NET","",IF(B3977="","",IFERROR(VLOOKUP(AC3977,EAN!$A:$B,2,FALSE),"MANGLER - MÅ OPPDATERE EAN-FANEN")))</f>
        <v/>
      </c>
      <c r="AE3977" s="180">
        <f t="shared" si="202"/>
        <v>0</v>
      </c>
      <c r="AF3977" s="180">
        <f t="shared" si="203"/>
        <v>0</v>
      </c>
    </row>
    <row r="3978" spans="29:32" x14ac:dyDescent="0.2">
      <c r="AC3978" s="180" t="str">
        <f t="shared" si="201"/>
        <v>-</v>
      </c>
      <c r="AD3978" s="181" t="str">
        <f>IF(B3978="NET","",IF(B3978="","",IFERROR(VLOOKUP(AC3978,EAN!$A:$B,2,FALSE),"MANGLER - MÅ OPPDATERE EAN-FANEN")))</f>
        <v/>
      </c>
      <c r="AE3978" s="180">
        <f t="shared" si="202"/>
        <v>0</v>
      </c>
      <c r="AF3978" s="180">
        <f t="shared" si="203"/>
        <v>0</v>
      </c>
    </row>
    <row r="3979" spans="29:32" x14ac:dyDescent="0.2">
      <c r="AC3979" s="180" t="str">
        <f t="shared" si="201"/>
        <v>-</v>
      </c>
      <c r="AD3979" s="181" t="str">
        <f>IF(B3979="NET","",IF(B3979="","",IFERROR(VLOOKUP(AC3979,EAN!$A:$B,2,FALSE),"MANGLER - MÅ OPPDATERE EAN-FANEN")))</f>
        <v/>
      </c>
      <c r="AE3979" s="180">
        <f t="shared" si="202"/>
        <v>0</v>
      </c>
      <c r="AF3979" s="180">
        <f t="shared" si="203"/>
        <v>0</v>
      </c>
    </row>
    <row r="3980" spans="29:32" x14ac:dyDescent="0.2">
      <c r="AC3980" s="180" t="str">
        <f t="shared" si="201"/>
        <v>-</v>
      </c>
      <c r="AD3980" s="181" t="str">
        <f>IF(B3980="NET","",IF(B3980="","",IFERROR(VLOOKUP(AC3980,EAN!$A:$B,2,FALSE),"MANGLER - MÅ OPPDATERE EAN-FANEN")))</f>
        <v/>
      </c>
      <c r="AE3980" s="180">
        <f t="shared" si="202"/>
        <v>0</v>
      </c>
      <c r="AF3980" s="180">
        <f t="shared" si="203"/>
        <v>0</v>
      </c>
    </row>
    <row r="3981" spans="29:32" x14ac:dyDescent="0.2">
      <c r="AC3981" s="180" t="str">
        <f t="shared" si="201"/>
        <v>-</v>
      </c>
      <c r="AD3981" s="181" t="str">
        <f>IF(B3981="NET","",IF(B3981="","",IFERROR(VLOOKUP(AC3981,EAN!$A:$B,2,FALSE),"MANGLER - MÅ OPPDATERE EAN-FANEN")))</f>
        <v/>
      </c>
      <c r="AE3981" s="180">
        <f t="shared" si="202"/>
        <v>0</v>
      </c>
      <c r="AF3981" s="180">
        <f t="shared" si="203"/>
        <v>0</v>
      </c>
    </row>
    <row r="3982" spans="29:32" x14ac:dyDescent="0.2">
      <c r="AC3982" s="180" t="str">
        <f t="shared" si="201"/>
        <v>-</v>
      </c>
      <c r="AD3982" s="181" t="str">
        <f>IF(B3982="NET","",IF(B3982="","",IFERROR(VLOOKUP(AC3982,EAN!$A:$B,2,FALSE),"MANGLER - MÅ OPPDATERE EAN-FANEN")))</f>
        <v/>
      </c>
      <c r="AE3982" s="180">
        <f t="shared" si="202"/>
        <v>0</v>
      </c>
      <c r="AF3982" s="180">
        <f t="shared" si="203"/>
        <v>0</v>
      </c>
    </row>
    <row r="3983" spans="29:32" x14ac:dyDescent="0.2">
      <c r="AC3983" s="180" t="str">
        <f t="shared" si="201"/>
        <v>-</v>
      </c>
      <c r="AD3983" s="181" t="str">
        <f>IF(B3983="NET","",IF(B3983="","",IFERROR(VLOOKUP(AC3983,EAN!$A:$B,2,FALSE),"MANGLER - MÅ OPPDATERE EAN-FANEN")))</f>
        <v/>
      </c>
      <c r="AE3983" s="180">
        <f t="shared" si="202"/>
        <v>0</v>
      </c>
      <c r="AF3983" s="180">
        <f t="shared" si="203"/>
        <v>0</v>
      </c>
    </row>
    <row r="3984" spans="29:32" x14ac:dyDescent="0.2">
      <c r="AC3984" s="180" t="str">
        <f t="shared" si="201"/>
        <v>-</v>
      </c>
      <c r="AD3984" s="181" t="str">
        <f>IF(B3984="NET","",IF(B3984="","",IFERROR(VLOOKUP(AC3984,EAN!$A:$B,2,FALSE),"MANGLER - MÅ OPPDATERE EAN-FANEN")))</f>
        <v/>
      </c>
      <c r="AE3984" s="180">
        <f t="shared" si="202"/>
        <v>0</v>
      </c>
      <c r="AF3984" s="180">
        <f t="shared" si="203"/>
        <v>0</v>
      </c>
    </row>
    <row r="3985" spans="29:32" x14ac:dyDescent="0.2">
      <c r="AC3985" s="180" t="str">
        <f t="shared" si="201"/>
        <v>-</v>
      </c>
      <c r="AD3985" s="181" t="str">
        <f>IF(B3985="NET","",IF(B3985="","",IFERROR(VLOOKUP(AC3985,EAN!$A:$B,2,FALSE),"MANGLER - MÅ OPPDATERE EAN-FANEN")))</f>
        <v/>
      </c>
      <c r="AE3985" s="180">
        <f t="shared" si="202"/>
        <v>0</v>
      </c>
      <c r="AF3985" s="180">
        <f t="shared" si="203"/>
        <v>0</v>
      </c>
    </row>
    <row r="3986" spans="29:32" x14ac:dyDescent="0.2">
      <c r="AC3986" s="180" t="str">
        <f t="shared" si="201"/>
        <v>-</v>
      </c>
      <c r="AD3986" s="181" t="str">
        <f>IF(B3986="NET","",IF(B3986="","",IFERROR(VLOOKUP(AC3986,EAN!$A:$B,2,FALSE),"MANGLER - MÅ OPPDATERE EAN-FANEN")))</f>
        <v/>
      </c>
      <c r="AE3986" s="180">
        <f t="shared" si="202"/>
        <v>0</v>
      </c>
      <c r="AF3986" s="180">
        <f t="shared" si="203"/>
        <v>0</v>
      </c>
    </row>
    <row r="3987" spans="29:32" x14ac:dyDescent="0.2">
      <c r="AC3987" s="180" t="str">
        <f t="shared" si="201"/>
        <v>-</v>
      </c>
      <c r="AD3987" s="181" t="str">
        <f>IF(B3987="NET","",IF(B3987="","",IFERROR(VLOOKUP(AC3987,EAN!$A:$B,2,FALSE),"MANGLER - MÅ OPPDATERE EAN-FANEN")))</f>
        <v/>
      </c>
      <c r="AE3987" s="180">
        <f t="shared" si="202"/>
        <v>0</v>
      </c>
      <c r="AF3987" s="180">
        <f t="shared" si="203"/>
        <v>0</v>
      </c>
    </row>
    <row r="3988" spans="29:32" x14ac:dyDescent="0.2">
      <c r="AC3988" s="180" t="str">
        <f t="shared" si="201"/>
        <v>-</v>
      </c>
      <c r="AD3988" s="181" t="str">
        <f>IF(B3988="NET","",IF(B3988="","",IFERROR(VLOOKUP(AC3988,EAN!$A:$B,2,FALSE),"MANGLER - MÅ OPPDATERE EAN-FANEN")))</f>
        <v/>
      </c>
      <c r="AE3988" s="180">
        <f t="shared" si="202"/>
        <v>0</v>
      </c>
      <c r="AF3988" s="180">
        <f t="shared" si="203"/>
        <v>0</v>
      </c>
    </row>
    <row r="3989" spans="29:32" x14ac:dyDescent="0.2">
      <c r="AC3989" s="180" t="str">
        <f t="shared" si="201"/>
        <v>-</v>
      </c>
      <c r="AD3989" s="181" t="str">
        <f>IF(B3989="NET","",IF(B3989="","",IFERROR(VLOOKUP(AC3989,EAN!$A:$B,2,FALSE),"MANGLER - MÅ OPPDATERE EAN-FANEN")))</f>
        <v/>
      </c>
      <c r="AE3989" s="180">
        <f t="shared" si="202"/>
        <v>0</v>
      </c>
      <c r="AF3989" s="180">
        <f t="shared" si="203"/>
        <v>0</v>
      </c>
    </row>
    <row r="3990" spans="29:32" x14ac:dyDescent="0.2">
      <c r="AC3990" s="180" t="str">
        <f t="shared" si="201"/>
        <v>-</v>
      </c>
      <c r="AD3990" s="181" t="str">
        <f>IF(B3990="NET","",IF(B3990="","",IFERROR(VLOOKUP(AC3990,EAN!$A:$B,2,FALSE),"MANGLER - MÅ OPPDATERE EAN-FANEN")))</f>
        <v/>
      </c>
      <c r="AE3990" s="180">
        <f t="shared" si="202"/>
        <v>0</v>
      </c>
      <c r="AF3990" s="180">
        <f t="shared" si="203"/>
        <v>0</v>
      </c>
    </row>
    <row r="3991" spans="29:32" x14ac:dyDescent="0.2">
      <c r="AC3991" s="180" t="str">
        <f t="shared" si="201"/>
        <v>-</v>
      </c>
      <c r="AD3991" s="181" t="str">
        <f>IF(B3991="NET","",IF(B3991="","",IFERROR(VLOOKUP(AC3991,EAN!$A:$B,2,FALSE),"MANGLER - MÅ OPPDATERE EAN-FANEN")))</f>
        <v/>
      </c>
      <c r="AE3991" s="180">
        <f t="shared" si="202"/>
        <v>0</v>
      </c>
      <c r="AF3991" s="180">
        <f t="shared" si="203"/>
        <v>0</v>
      </c>
    </row>
    <row r="3992" spans="29:32" x14ac:dyDescent="0.2">
      <c r="AC3992" s="180" t="str">
        <f t="shared" si="201"/>
        <v>-</v>
      </c>
      <c r="AD3992" s="181" t="str">
        <f>IF(B3992="NET","",IF(B3992="","",IFERROR(VLOOKUP(AC3992,EAN!$A:$B,2,FALSE),"MANGLER - MÅ OPPDATERE EAN-FANEN")))</f>
        <v/>
      </c>
      <c r="AE3992" s="180">
        <f t="shared" si="202"/>
        <v>0</v>
      </c>
      <c r="AF3992" s="180">
        <f t="shared" si="203"/>
        <v>0</v>
      </c>
    </row>
    <row r="3993" spans="29:32" x14ac:dyDescent="0.2">
      <c r="AC3993" s="180" t="str">
        <f t="shared" si="201"/>
        <v>-</v>
      </c>
      <c r="AD3993" s="181" t="str">
        <f>IF(B3993="NET","",IF(B3993="","",IFERROR(VLOOKUP(AC3993,EAN!$A:$B,2,FALSE),"MANGLER - MÅ OPPDATERE EAN-FANEN")))</f>
        <v/>
      </c>
      <c r="AE3993" s="180">
        <f t="shared" si="202"/>
        <v>0</v>
      </c>
      <c r="AF3993" s="180">
        <f t="shared" si="203"/>
        <v>0</v>
      </c>
    </row>
    <row r="3994" spans="29:32" x14ac:dyDescent="0.2">
      <c r="AC3994" s="180" t="str">
        <f t="shared" si="201"/>
        <v>-</v>
      </c>
      <c r="AD3994" s="181" t="str">
        <f>IF(B3994="NET","",IF(B3994="","",IFERROR(VLOOKUP(AC3994,EAN!$A:$B,2,FALSE),"MANGLER - MÅ OPPDATERE EAN-FANEN")))</f>
        <v/>
      </c>
      <c r="AE3994" s="180">
        <f t="shared" si="202"/>
        <v>0</v>
      </c>
      <c r="AF3994" s="180">
        <f t="shared" si="203"/>
        <v>0</v>
      </c>
    </row>
    <row r="3995" spans="29:32" x14ac:dyDescent="0.2">
      <c r="AC3995" s="180" t="str">
        <f t="shared" si="201"/>
        <v>-</v>
      </c>
      <c r="AD3995" s="181" t="str">
        <f>IF(B3995="NET","",IF(B3995="","",IFERROR(VLOOKUP(AC3995,EAN!$A:$B,2,FALSE),"MANGLER - MÅ OPPDATERE EAN-FANEN")))</f>
        <v/>
      </c>
      <c r="AE3995" s="180">
        <f t="shared" si="202"/>
        <v>0</v>
      </c>
      <c r="AF3995" s="180">
        <f t="shared" si="203"/>
        <v>0</v>
      </c>
    </row>
    <row r="3996" spans="29:32" x14ac:dyDescent="0.2">
      <c r="AC3996" s="180" t="str">
        <f t="shared" si="201"/>
        <v>-</v>
      </c>
      <c r="AD3996" s="181" t="str">
        <f>IF(B3996="NET","",IF(B3996="","",IFERROR(VLOOKUP(AC3996,EAN!$A:$B,2,FALSE),"MANGLER - MÅ OPPDATERE EAN-FANEN")))</f>
        <v/>
      </c>
      <c r="AE3996" s="180">
        <f t="shared" si="202"/>
        <v>0</v>
      </c>
      <c r="AF3996" s="180">
        <f t="shared" si="203"/>
        <v>0</v>
      </c>
    </row>
    <row r="3997" spans="29:32" x14ac:dyDescent="0.2">
      <c r="AC3997" s="180" t="str">
        <f t="shared" si="201"/>
        <v>-</v>
      </c>
      <c r="AD3997" s="181" t="str">
        <f>IF(B3997="NET","",IF(B3997="","",IFERROR(VLOOKUP(AC3997,EAN!$A:$B,2,FALSE),"MANGLER - MÅ OPPDATERE EAN-FANEN")))</f>
        <v/>
      </c>
      <c r="AE3997" s="180">
        <f t="shared" si="202"/>
        <v>0</v>
      </c>
      <c r="AF3997" s="180">
        <f t="shared" si="203"/>
        <v>0</v>
      </c>
    </row>
    <row r="3998" spans="29:32" x14ac:dyDescent="0.2">
      <c r="AC3998" s="180" t="str">
        <f t="shared" si="201"/>
        <v>-</v>
      </c>
      <c r="AD3998" s="181" t="str">
        <f>IF(B3998="NET","",IF(B3998="","",IFERROR(VLOOKUP(AC3998,EAN!$A:$B,2,FALSE),"MANGLER - MÅ OPPDATERE EAN-FANEN")))</f>
        <v/>
      </c>
      <c r="AE3998" s="180">
        <f t="shared" si="202"/>
        <v>0</v>
      </c>
      <c r="AF3998" s="180">
        <f t="shared" si="203"/>
        <v>0</v>
      </c>
    </row>
    <row r="3999" spans="29:32" x14ac:dyDescent="0.2">
      <c r="AC3999" s="180" t="str">
        <f t="shared" si="201"/>
        <v>-</v>
      </c>
      <c r="AD3999" s="181" t="str">
        <f>IF(B3999="NET","",IF(B3999="","",IFERROR(VLOOKUP(AC3999,EAN!$A:$B,2,FALSE),"MANGLER - MÅ OPPDATERE EAN-FANEN")))</f>
        <v/>
      </c>
      <c r="AE3999" s="180">
        <f t="shared" si="202"/>
        <v>0</v>
      </c>
      <c r="AF3999" s="180">
        <f t="shared" si="203"/>
        <v>0</v>
      </c>
    </row>
    <row r="4000" spans="29:32" x14ac:dyDescent="0.2">
      <c r="AC4000" s="180" t="str">
        <f t="shared" si="201"/>
        <v>-</v>
      </c>
      <c r="AD4000" s="181" t="str">
        <f>IF(B4000="NET","",IF(B4000="","",IFERROR(VLOOKUP(AC4000,EAN!$A:$B,2,FALSE),"MANGLER - MÅ OPPDATERE EAN-FANEN")))</f>
        <v/>
      </c>
      <c r="AE4000" s="180">
        <f t="shared" si="202"/>
        <v>0</v>
      </c>
      <c r="AF4000" s="180">
        <f t="shared" si="203"/>
        <v>0</v>
      </c>
    </row>
    <row r="4001" spans="29:32" x14ac:dyDescent="0.2">
      <c r="AC4001" s="180" t="str">
        <f t="shared" si="201"/>
        <v>-</v>
      </c>
      <c r="AD4001" s="181" t="str">
        <f>IF(B4001="NET","",IF(B4001="","",IFERROR(VLOOKUP(AC4001,EAN!$A:$B,2,FALSE),"MANGLER - MÅ OPPDATERE EAN-FANEN")))</f>
        <v/>
      </c>
      <c r="AE4001" s="180">
        <f t="shared" si="202"/>
        <v>0</v>
      </c>
      <c r="AF4001" s="180">
        <f t="shared" si="203"/>
        <v>0</v>
      </c>
    </row>
    <row r="4002" spans="29:32" x14ac:dyDescent="0.2">
      <c r="AC4002" s="180" t="str">
        <f t="shared" si="201"/>
        <v>-</v>
      </c>
      <c r="AD4002" s="181" t="str">
        <f>IF(B4002="NET","",IF(B4002="","",IFERROR(VLOOKUP(AC4002,EAN!$A:$B,2,FALSE),"MANGLER - MÅ OPPDATERE EAN-FANEN")))</f>
        <v/>
      </c>
      <c r="AE4002" s="180">
        <f t="shared" si="202"/>
        <v>0</v>
      </c>
      <c r="AF4002" s="180">
        <f t="shared" si="203"/>
        <v>0</v>
      </c>
    </row>
    <row r="4003" spans="29:32" x14ac:dyDescent="0.2">
      <c r="AC4003" s="180" t="str">
        <f t="shared" si="201"/>
        <v>-</v>
      </c>
      <c r="AD4003" s="181" t="str">
        <f>IF(B4003="NET","",IF(B4003="","",IFERROR(VLOOKUP(AC4003,EAN!$A:$B,2,FALSE),"MANGLER - MÅ OPPDATERE EAN-FANEN")))</f>
        <v/>
      </c>
      <c r="AE4003" s="180">
        <f t="shared" si="202"/>
        <v>0</v>
      </c>
      <c r="AF4003" s="180">
        <f t="shared" si="203"/>
        <v>0</v>
      </c>
    </row>
    <row r="4004" spans="29:32" x14ac:dyDescent="0.2">
      <c r="AC4004" s="180" t="str">
        <f t="shared" si="201"/>
        <v>-</v>
      </c>
      <c r="AD4004" s="181" t="str">
        <f>IF(B4004="NET","",IF(B4004="","",IFERROR(VLOOKUP(AC4004,EAN!$A:$B,2,FALSE),"MANGLER - MÅ OPPDATERE EAN-FANEN")))</f>
        <v/>
      </c>
      <c r="AE4004" s="180">
        <f t="shared" si="202"/>
        <v>0</v>
      </c>
      <c r="AF4004" s="180">
        <f t="shared" si="203"/>
        <v>0</v>
      </c>
    </row>
    <row r="4005" spans="29:32" x14ac:dyDescent="0.2">
      <c r="AC4005" s="180" t="str">
        <f t="shared" si="201"/>
        <v>-</v>
      </c>
      <c r="AD4005" s="181" t="str">
        <f>IF(B4005="NET","",IF(B4005="","",IFERROR(VLOOKUP(AC4005,EAN!$A:$B,2,FALSE),"MANGLER - MÅ OPPDATERE EAN-FANEN")))</f>
        <v/>
      </c>
      <c r="AE4005" s="180">
        <f t="shared" si="202"/>
        <v>0</v>
      </c>
      <c r="AF4005" s="180">
        <f t="shared" si="203"/>
        <v>0</v>
      </c>
    </row>
    <row r="4006" spans="29:32" x14ac:dyDescent="0.2">
      <c r="AC4006" s="180" t="str">
        <f t="shared" si="201"/>
        <v>-</v>
      </c>
      <c r="AD4006" s="181" t="str">
        <f>IF(B4006="NET","",IF(B4006="","",IFERROR(VLOOKUP(AC4006,EAN!$A:$B,2,FALSE),"MANGLER - MÅ OPPDATERE EAN-FANEN")))</f>
        <v/>
      </c>
      <c r="AE4006" s="180">
        <f t="shared" si="202"/>
        <v>0</v>
      </c>
      <c r="AF4006" s="180">
        <f t="shared" si="203"/>
        <v>0</v>
      </c>
    </row>
    <row r="4007" spans="29:32" x14ac:dyDescent="0.2">
      <c r="AC4007" s="180" t="str">
        <f t="shared" si="201"/>
        <v>-</v>
      </c>
      <c r="AD4007" s="181" t="str">
        <f>IF(B4007="NET","",IF(B4007="","",IFERROR(VLOOKUP(AC4007,EAN!$A:$B,2,FALSE),"MANGLER - MÅ OPPDATERE EAN-FANEN")))</f>
        <v/>
      </c>
      <c r="AE4007" s="180">
        <f t="shared" si="202"/>
        <v>0</v>
      </c>
      <c r="AF4007" s="180">
        <f t="shared" si="203"/>
        <v>0</v>
      </c>
    </row>
    <row r="4008" spans="29:32" x14ac:dyDescent="0.2">
      <c r="AC4008" s="180" t="str">
        <f t="shared" si="201"/>
        <v>-</v>
      </c>
      <c r="AD4008" s="181" t="str">
        <f>IF(B4008="NET","",IF(B4008="","",IFERROR(VLOOKUP(AC4008,EAN!$A:$B,2,FALSE),"MANGLER - MÅ OPPDATERE EAN-FANEN")))</f>
        <v/>
      </c>
      <c r="AE4008" s="180">
        <f t="shared" si="202"/>
        <v>0</v>
      </c>
      <c r="AF4008" s="180">
        <f t="shared" si="203"/>
        <v>0</v>
      </c>
    </row>
    <row r="4009" spans="29:32" x14ac:dyDescent="0.2">
      <c r="AC4009" s="180" t="str">
        <f t="shared" si="201"/>
        <v>-</v>
      </c>
      <c r="AD4009" s="181" t="str">
        <f>IF(B4009="NET","",IF(B4009="","",IFERROR(VLOOKUP(AC4009,EAN!$A:$B,2,FALSE),"MANGLER - MÅ OPPDATERE EAN-FANEN")))</f>
        <v/>
      </c>
      <c r="AE4009" s="180">
        <f t="shared" si="202"/>
        <v>0</v>
      </c>
      <c r="AF4009" s="180">
        <f t="shared" si="203"/>
        <v>0</v>
      </c>
    </row>
    <row r="4010" spans="29:32" x14ac:dyDescent="0.2">
      <c r="AC4010" s="180" t="str">
        <f t="shared" si="201"/>
        <v>-</v>
      </c>
      <c r="AD4010" s="181" t="str">
        <f>IF(B4010="NET","",IF(B4010="","",IFERROR(VLOOKUP(AC4010,EAN!$A:$B,2,FALSE),"MANGLER - MÅ OPPDATERE EAN-FANEN")))</f>
        <v/>
      </c>
      <c r="AE4010" s="180">
        <f t="shared" si="202"/>
        <v>0</v>
      </c>
      <c r="AF4010" s="180">
        <f t="shared" si="203"/>
        <v>0</v>
      </c>
    </row>
    <row r="4011" spans="29:32" x14ac:dyDescent="0.2">
      <c r="AC4011" s="180" t="str">
        <f t="shared" ref="AC4011:AC4074" si="204">CONCATENATE(A4011,"-",D4011)</f>
        <v>-</v>
      </c>
      <c r="AD4011" s="181" t="str">
        <f>IF(B4011="NET","",IF(B4011="","",IFERROR(VLOOKUP(AC4011,EAN!$A:$B,2,FALSE),"MANGLER - MÅ OPPDATERE EAN-FANEN")))</f>
        <v/>
      </c>
      <c r="AE4011" s="180">
        <f t="shared" ref="AE4011:AE4074" si="205">H4011</f>
        <v>0</v>
      </c>
      <c r="AF4011" s="180">
        <f t="shared" ref="AF4011:AF4074" si="206">AA4011</f>
        <v>0</v>
      </c>
    </row>
    <row r="4012" spans="29:32" x14ac:dyDescent="0.2">
      <c r="AC4012" s="180" t="str">
        <f t="shared" si="204"/>
        <v>-</v>
      </c>
      <c r="AD4012" s="181" t="str">
        <f>IF(B4012="NET","",IF(B4012="","",IFERROR(VLOOKUP(AC4012,EAN!$A:$B,2,FALSE),"MANGLER - MÅ OPPDATERE EAN-FANEN")))</f>
        <v/>
      </c>
      <c r="AE4012" s="180">
        <f t="shared" si="205"/>
        <v>0</v>
      </c>
      <c r="AF4012" s="180">
        <f t="shared" si="206"/>
        <v>0</v>
      </c>
    </row>
    <row r="4013" spans="29:32" x14ac:dyDescent="0.2">
      <c r="AC4013" s="180" t="str">
        <f t="shared" si="204"/>
        <v>-</v>
      </c>
      <c r="AD4013" s="181" t="str">
        <f>IF(B4013="NET","",IF(B4013="","",IFERROR(VLOOKUP(AC4013,EAN!$A:$B,2,FALSE),"MANGLER - MÅ OPPDATERE EAN-FANEN")))</f>
        <v/>
      </c>
      <c r="AE4013" s="180">
        <f t="shared" si="205"/>
        <v>0</v>
      </c>
      <c r="AF4013" s="180">
        <f t="shared" si="206"/>
        <v>0</v>
      </c>
    </row>
    <row r="4014" spans="29:32" x14ac:dyDescent="0.2">
      <c r="AC4014" s="180" t="str">
        <f t="shared" si="204"/>
        <v>-</v>
      </c>
      <c r="AD4014" s="181" t="str">
        <f>IF(B4014="NET","",IF(B4014="","",IFERROR(VLOOKUP(AC4014,EAN!$A:$B,2,FALSE),"MANGLER - MÅ OPPDATERE EAN-FANEN")))</f>
        <v/>
      </c>
      <c r="AE4014" s="180">
        <f t="shared" si="205"/>
        <v>0</v>
      </c>
      <c r="AF4014" s="180">
        <f t="shared" si="206"/>
        <v>0</v>
      </c>
    </row>
    <row r="4015" spans="29:32" x14ac:dyDescent="0.2">
      <c r="AC4015" s="180" t="str">
        <f t="shared" si="204"/>
        <v>-</v>
      </c>
      <c r="AD4015" s="181" t="str">
        <f>IF(B4015="NET","",IF(B4015="","",IFERROR(VLOOKUP(AC4015,EAN!$A:$B,2,FALSE),"MANGLER - MÅ OPPDATERE EAN-FANEN")))</f>
        <v/>
      </c>
      <c r="AE4015" s="180">
        <f t="shared" si="205"/>
        <v>0</v>
      </c>
      <c r="AF4015" s="180">
        <f t="shared" si="206"/>
        <v>0</v>
      </c>
    </row>
    <row r="4016" spans="29:32" x14ac:dyDescent="0.2">
      <c r="AC4016" s="180" t="str">
        <f t="shared" si="204"/>
        <v>-</v>
      </c>
      <c r="AD4016" s="181" t="str">
        <f>IF(B4016="NET","",IF(B4016="","",IFERROR(VLOOKUP(AC4016,EAN!$A:$B,2,FALSE),"MANGLER - MÅ OPPDATERE EAN-FANEN")))</f>
        <v/>
      </c>
      <c r="AE4016" s="180">
        <f t="shared" si="205"/>
        <v>0</v>
      </c>
      <c r="AF4016" s="180">
        <f t="shared" si="206"/>
        <v>0</v>
      </c>
    </row>
    <row r="4017" spans="29:32" x14ac:dyDescent="0.2">
      <c r="AC4017" s="180" t="str">
        <f t="shared" si="204"/>
        <v>-</v>
      </c>
      <c r="AD4017" s="181" t="str">
        <f>IF(B4017="NET","",IF(B4017="","",IFERROR(VLOOKUP(AC4017,EAN!$A:$B,2,FALSE),"MANGLER - MÅ OPPDATERE EAN-FANEN")))</f>
        <v/>
      </c>
      <c r="AE4017" s="180">
        <f t="shared" si="205"/>
        <v>0</v>
      </c>
      <c r="AF4017" s="180">
        <f t="shared" si="206"/>
        <v>0</v>
      </c>
    </row>
    <row r="4018" spans="29:32" x14ac:dyDescent="0.2">
      <c r="AC4018" s="180" t="str">
        <f t="shared" si="204"/>
        <v>-</v>
      </c>
      <c r="AD4018" s="181" t="str">
        <f>IF(B4018="NET","",IF(B4018="","",IFERROR(VLOOKUP(AC4018,EAN!$A:$B,2,FALSE),"MANGLER - MÅ OPPDATERE EAN-FANEN")))</f>
        <v/>
      </c>
      <c r="AE4018" s="180">
        <f t="shared" si="205"/>
        <v>0</v>
      </c>
      <c r="AF4018" s="180">
        <f t="shared" si="206"/>
        <v>0</v>
      </c>
    </row>
    <row r="4019" spans="29:32" x14ac:dyDescent="0.2">
      <c r="AC4019" s="180" t="str">
        <f t="shared" si="204"/>
        <v>-</v>
      </c>
      <c r="AD4019" s="181" t="str">
        <f>IF(B4019="NET","",IF(B4019="","",IFERROR(VLOOKUP(AC4019,EAN!$A:$B,2,FALSE),"MANGLER - MÅ OPPDATERE EAN-FANEN")))</f>
        <v/>
      </c>
      <c r="AE4019" s="180">
        <f t="shared" si="205"/>
        <v>0</v>
      </c>
      <c r="AF4019" s="180">
        <f t="shared" si="206"/>
        <v>0</v>
      </c>
    </row>
    <row r="4020" spans="29:32" x14ac:dyDescent="0.2">
      <c r="AC4020" s="180" t="str">
        <f t="shared" si="204"/>
        <v>-</v>
      </c>
      <c r="AD4020" s="181" t="str">
        <f>IF(B4020="NET","",IF(B4020="","",IFERROR(VLOOKUP(AC4020,EAN!$A:$B,2,FALSE),"MANGLER - MÅ OPPDATERE EAN-FANEN")))</f>
        <v/>
      </c>
      <c r="AE4020" s="180">
        <f t="shared" si="205"/>
        <v>0</v>
      </c>
      <c r="AF4020" s="180">
        <f t="shared" si="206"/>
        <v>0</v>
      </c>
    </row>
    <row r="4021" spans="29:32" x14ac:dyDescent="0.2">
      <c r="AC4021" s="180" t="str">
        <f t="shared" si="204"/>
        <v>-</v>
      </c>
      <c r="AD4021" s="181" t="str">
        <f>IF(B4021="NET","",IF(B4021="","",IFERROR(VLOOKUP(AC4021,EAN!$A:$B,2,FALSE),"MANGLER - MÅ OPPDATERE EAN-FANEN")))</f>
        <v/>
      </c>
      <c r="AE4021" s="180">
        <f t="shared" si="205"/>
        <v>0</v>
      </c>
      <c r="AF4021" s="180">
        <f t="shared" si="206"/>
        <v>0</v>
      </c>
    </row>
    <row r="4022" spans="29:32" x14ac:dyDescent="0.2">
      <c r="AC4022" s="180" t="str">
        <f t="shared" si="204"/>
        <v>-</v>
      </c>
      <c r="AD4022" s="181" t="str">
        <f>IF(B4022="NET","",IF(B4022="","",IFERROR(VLOOKUP(AC4022,EAN!$A:$B,2,FALSE),"MANGLER - MÅ OPPDATERE EAN-FANEN")))</f>
        <v/>
      </c>
      <c r="AE4022" s="180">
        <f t="shared" si="205"/>
        <v>0</v>
      </c>
      <c r="AF4022" s="180">
        <f t="shared" si="206"/>
        <v>0</v>
      </c>
    </row>
    <row r="4023" spans="29:32" x14ac:dyDescent="0.2">
      <c r="AC4023" s="180" t="str">
        <f t="shared" si="204"/>
        <v>-</v>
      </c>
      <c r="AD4023" s="181" t="str">
        <f>IF(B4023="NET","",IF(B4023="","",IFERROR(VLOOKUP(AC4023,EAN!$A:$B,2,FALSE),"MANGLER - MÅ OPPDATERE EAN-FANEN")))</f>
        <v/>
      </c>
      <c r="AE4023" s="180">
        <f t="shared" si="205"/>
        <v>0</v>
      </c>
      <c r="AF4023" s="180">
        <f t="shared" si="206"/>
        <v>0</v>
      </c>
    </row>
    <row r="4024" spans="29:32" x14ac:dyDescent="0.2">
      <c r="AC4024" s="180" t="str">
        <f t="shared" si="204"/>
        <v>-</v>
      </c>
      <c r="AD4024" s="181" t="str">
        <f>IF(B4024="NET","",IF(B4024="","",IFERROR(VLOOKUP(AC4024,EAN!$A:$B,2,FALSE),"MANGLER - MÅ OPPDATERE EAN-FANEN")))</f>
        <v/>
      </c>
      <c r="AE4024" s="180">
        <f t="shared" si="205"/>
        <v>0</v>
      </c>
      <c r="AF4024" s="180">
        <f t="shared" si="206"/>
        <v>0</v>
      </c>
    </row>
    <row r="4025" spans="29:32" x14ac:dyDescent="0.2">
      <c r="AC4025" s="180" t="str">
        <f t="shared" si="204"/>
        <v>-</v>
      </c>
      <c r="AD4025" s="181" t="str">
        <f>IF(B4025="NET","",IF(B4025="","",IFERROR(VLOOKUP(AC4025,EAN!$A:$B,2,FALSE),"MANGLER - MÅ OPPDATERE EAN-FANEN")))</f>
        <v/>
      </c>
      <c r="AE4025" s="180">
        <f t="shared" si="205"/>
        <v>0</v>
      </c>
      <c r="AF4025" s="180">
        <f t="shared" si="206"/>
        <v>0</v>
      </c>
    </row>
    <row r="4026" spans="29:32" x14ac:dyDescent="0.2">
      <c r="AC4026" s="180" t="str">
        <f t="shared" si="204"/>
        <v>-</v>
      </c>
      <c r="AD4026" s="181" t="str">
        <f>IF(B4026="NET","",IF(B4026="","",IFERROR(VLOOKUP(AC4026,EAN!$A:$B,2,FALSE),"MANGLER - MÅ OPPDATERE EAN-FANEN")))</f>
        <v/>
      </c>
      <c r="AE4026" s="180">
        <f t="shared" si="205"/>
        <v>0</v>
      </c>
      <c r="AF4026" s="180">
        <f t="shared" si="206"/>
        <v>0</v>
      </c>
    </row>
    <row r="4027" spans="29:32" x14ac:dyDescent="0.2">
      <c r="AC4027" s="180" t="str">
        <f t="shared" si="204"/>
        <v>-</v>
      </c>
      <c r="AD4027" s="181" t="str">
        <f>IF(B4027="NET","",IF(B4027="","",IFERROR(VLOOKUP(AC4027,EAN!$A:$B,2,FALSE),"MANGLER - MÅ OPPDATERE EAN-FANEN")))</f>
        <v/>
      </c>
      <c r="AE4027" s="180">
        <f t="shared" si="205"/>
        <v>0</v>
      </c>
      <c r="AF4027" s="180">
        <f t="shared" si="206"/>
        <v>0</v>
      </c>
    </row>
    <row r="4028" spans="29:32" x14ac:dyDescent="0.2">
      <c r="AC4028" s="180" t="str">
        <f t="shared" si="204"/>
        <v>-</v>
      </c>
      <c r="AD4028" s="181" t="str">
        <f>IF(B4028="NET","",IF(B4028="","",IFERROR(VLOOKUP(AC4028,EAN!$A:$B,2,FALSE),"MANGLER - MÅ OPPDATERE EAN-FANEN")))</f>
        <v/>
      </c>
      <c r="AE4028" s="180">
        <f t="shared" si="205"/>
        <v>0</v>
      </c>
      <c r="AF4028" s="180">
        <f t="shared" si="206"/>
        <v>0</v>
      </c>
    </row>
    <row r="4029" spans="29:32" x14ac:dyDescent="0.2">
      <c r="AC4029" s="180" t="str">
        <f t="shared" si="204"/>
        <v>-</v>
      </c>
      <c r="AD4029" s="181" t="str">
        <f>IF(B4029="NET","",IF(B4029="","",IFERROR(VLOOKUP(AC4029,EAN!$A:$B,2,FALSE),"MANGLER - MÅ OPPDATERE EAN-FANEN")))</f>
        <v/>
      </c>
      <c r="AE4029" s="180">
        <f t="shared" si="205"/>
        <v>0</v>
      </c>
      <c r="AF4029" s="180">
        <f t="shared" si="206"/>
        <v>0</v>
      </c>
    </row>
    <row r="4030" spans="29:32" x14ac:dyDescent="0.2">
      <c r="AC4030" s="180" t="str">
        <f t="shared" si="204"/>
        <v>-</v>
      </c>
      <c r="AD4030" s="181" t="str">
        <f>IF(B4030="NET","",IF(B4030="","",IFERROR(VLOOKUP(AC4030,EAN!$A:$B,2,FALSE),"MANGLER - MÅ OPPDATERE EAN-FANEN")))</f>
        <v/>
      </c>
      <c r="AE4030" s="180">
        <f t="shared" si="205"/>
        <v>0</v>
      </c>
      <c r="AF4030" s="180">
        <f t="shared" si="206"/>
        <v>0</v>
      </c>
    </row>
    <row r="4031" spans="29:32" x14ac:dyDescent="0.2">
      <c r="AC4031" s="180" t="str">
        <f t="shared" si="204"/>
        <v>-</v>
      </c>
      <c r="AD4031" s="181" t="str">
        <f>IF(B4031="NET","",IF(B4031="","",IFERROR(VLOOKUP(AC4031,EAN!$A:$B,2,FALSE),"MANGLER - MÅ OPPDATERE EAN-FANEN")))</f>
        <v/>
      </c>
      <c r="AE4031" s="180">
        <f t="shared" si="205"/>
        <v>0</v>
      </c>
      <c r="AF4031" s="180">
        <f t="shared" si="206"/>
        <v>0</v>
      </c>
    </row>
    <row r="4032" spans="29:32" x14ac:dyDescent="0.2">
      <c r="AC4032" s="180" t="str">
        <f t="shared" si="204"/>
        <v>-</v>
      </c>
      <c r="AD4032" s="181" t="str">
        <f>IF(B4032="NET","",IF(B4032="","",IFERROR(VLOOKUP(AC4032,EAN!$A:$B,2,FALSE),"MANGLER - MÅ OPPDATERE EAN-FANEN")))</f>
        <v/>
      </c>
      <c r="AE4032" s="180">
        <f t="shared" si="205"/>
        <v>0</v>
      </c>
      <c r="AF4032" s="180">
        <f t="shared" si="206"/>
        <v>0</v>
      </c>
    </row>
    <row r="4033" spans="29:32" x14ac:dyDescent="0.2">
      <c r="AC4033" s="180" t="str">
        <f t="shared" si="204"/>
        <v>-</v>
      </c>
      <c r="AD4033" s="181" t="str">
        <f>IF(B4033="NET","",IF(B4033="","",IFERROR(VLOOKUP(AC4033,EAN!$A:$B,2,FALSE),"MANGLER - MÅ OPPDATERE EAN-FANEN")))</f>
        <v/>
      </c>
      <c r="AE4033" s="180">
        <f t="shared" si="205"/>
        <v>0</v>
      </c>
      <c r="AF4033" s="180">
        <f t="shared" si="206"/>
        <v>0</v>
      </c>
    </row>
    <row r="4034" spans="29:32" x14ac:dyDescent="0.2">
      <c r="AC4034" s="180" t="str">
        <f t="shared" si="204"/>
        <v>-</v>
      </c>
      <c r="AD4034" s="181" t="str">
        <f>IF(B4034="NET","",IF(B4034="","",IFERROR(VLOOKUP(AC4034,EAN!$A:$B,2,FALSE),"MANGLER - MÅ OPPDATERE EAN-FANEN")))</f>
        <v/>
      </c>
      <c r="AE4034" s="180">
        <f t="shared" si="205"/>
        <v>0</v>
      </c>
      <c r="AF4034" s="180">
        <f t="shared" si="206"/>
        <v>0</v>
      </c>
    </row>
    <row r="4035" spans="29:32" x14ac:dyDescent="0.2">
      <c r="AC4035" s="180" t="str">
        <f t="shared" si="204"/>
        <v>-</v>
      </c>
      <c r="AD4035" s="181" t="str">
        <f>IF(B4035="NET","",IF(B4035="","",IFERROR(VLOOKUP(AC4035,EAN!$A:$B,2,FALSE),"MANGLER - MÅ OPPDATERE EAN-FANEN")))</f>
        <v/>
      </c>
      <c r="AE4035" s="180">
        <f t="shared" si="205"/>
        <v>0</v>
      </c>
      <c r="AF4035" s="180">
        <f t="shared" si="206"/>
        <v>0</v>
      </c>
    </row>
    <row r="4036" spans="29:32" x14ac:dyDescent="0.2">
      <c r="AC4036" s="180" t="str">
        <f t="shared" si="204"/>
        <v>-</v>
      </c>
      <c r="AD4036" s="181" t="str">
        <f>IF(B4036="NET","",IF(B4036="","",IFERROR(VLOOKUP(AC4036,EAN!$A:$B,2,FALSE),"MANGLER - MÅ OPPDATERE EAN-FANEN")))</f>
        <v/>
      </c>
      <c r="AE4036" s="180">
        <f t="shared" si="205"/>
        <v>0</v>
      </c>
      <c r="AF4036" s="180">
        <f t="shared" si="206"/>
        <v>0</v>
      </c>
    </row>
    <row r="4037" spans="29:32" x14ac:dyDescent="0.2">
      <c r="AC4037" s="180" t="str">
        <f t="shared" si="204"/>
        <v>-</v>
      </c>
      <c r="AD4037" s="181" t="str">
        <f>IF(B4037="NET","",IF(B4037="","",IFERROR(VLOOKUP(AC4037,EAN!$A:$B,2,FALSE),"MANGLER - MÅ OPPDATERE EAN-FANEN")))</f>
        <v/>
      </c>
      <c r="AE4037" s="180">
        <f t="shared" si="205"/>
        <v>0</v>
      </c>
      <c r="AF4037" s="180">
        <f t="shared" si="206"/>
        <v>0</v>
      </c>
    </row>
    <row r="4038" spans="29:32" x14ac:dyDescent="0.2">
      <c r="AC4038" s="180" t="str">
        <f t="shared" si="204"/>
        <v>-</v>
      </c>
      <c r="AD4038" s="181" t="str">
        <f>IF(B4038="NET","",IF(B4038="","",IFERROR(VLOOKUP(AC4038,EAN!$A:$B,2,FALSE),"MANGLER - MÅ OPPDATERE EAN-FANEN")))</f>
        <v/>
      </c>
      <c r="AE4038" s="180">
        <f t="shared" si="205"/>
        <v>0</v>
      </c>
      <c r="AF4038" s="180">
        <f t="shared" si="206"/>
        <v>0</v>
      </c>
    </row>
    <row r="4039" spans="29:32" x14ac:dyDescent="0.2">
      <c r="AC4039" s="180" t="str">
        <f t="shared" si="204"/>
        <v>-</v>
      </c>
      <c r="AD4039" s="181" t="str">
        <f>IF(B4039="NET","",IF(B4039="","",IFERROR(VLOOKUP(AC4039,EAN!$A:$B,2,FALSE),"MANGLER - MÅ OPPDATERE EAN-FANEN")))</f>
        <v/>
      </c>
      <c r="AE4039" s="180">
        <f t="shared" si="205"/>
        <v>0</v>
      </c>
      <c r="AF4039" s="180">
        <f t="shared" si="206"/>
        <v>0</v>
      </c>
    </row>
    <row r="4040" spans="29:32" x14ac:dyDescent="0.2">
      <c r="AC4040" s="180" t="str">
        <f t="shared" si="204"/>
        <v>-</v>
      </c>
      <c r="AD4040" s="181" t="str">
        <f>IF(B4040="NET","",IF(B4040="","",IFERROR(VLOOKUP(AC4040,EAN!$A:$B,2,FALSE),"MANGLER - MÅ OPPDATERE EAN-FANEN")))</f>
        <v/>
      </c>
      <c r="AE4040" s="180">
        <f t="shared" si="205"/>
        <v>0</v>
      </c>
      <c r="AF4040" s="180">
        <f t="shared" si="206"/>
        <v>0</v>
      </c>
    </row>
    <row r="4041" spans="29:32" x14ac:dyDescent="0.2">
      <c r="AC4041" s="180" t="str">
        <f t="shared" si="204"/>
        <v>-</v>
      </c>
      <c r="AD4041" s="181" t="str">
        <f>IF(B4041="NET","",IF(B4041="","",IFERROR(VLOOKUP(AC4041,EAN!$A:$B,2,FALSE),"MANGLER - MÅ OPPDATERE EAN-FANEN")))</f>
        <v/>
      </c>
      <c r="AE4041" s="180">
        <f t="shared" si="205"/>
        <v>0</v>
      </c>
      <c r="AF4041" s="180">
        <f t="shared" si="206"/>
        <v>0</v>
      </c>
    </row>
    <row r="4042" spans="29:32" x14ac:dyDescent="0.2">
      <c r="AC4042" s="180" t="str">
        <f t="shared" si="204"/>
        <v>-</v>
      </c>
      <c r="AD4042" s="181" t="str">
        <f>IF(B4042="NET","",IF(B4042="","",IFERROR(VLOOKUP(AC4042,EAN!$A:$B,2,FALSE),"MANGLER - MÅ OPPDATERE EAN-FANEN")))</f>
        <v/>
      </c>
      <c r="AE4042" s="180">
        <f t="shared" si="205"/>
        <v>0</v>
      </c>
      <c r="AF4042" s="180">
        <f t="shared" si="206"/>
        <v>0</v>
      </c>
    </row>
    <row r="4043" spans="29:32" x14ac:dyDescent="0.2">
      <c r="AC4043" s="180" t="str">
        <f t="shared" si="204"/>
        <v>-</v>
      </c>
      <c r="AD4043" s="181" t="str">
        <f>IF(B4043="NET","",IF(B4043="","",IFERROR(VLOOKUP(AC4043,EAN!$A:$B,2,FALSE),"MANGLER - MÅ OPPDATERE EAN-FANEN")))</f>
        <v/>
      </c>
      <c r="AE4043" s="180">
        <f t="shared" si="205"/>
        <v>0</v>
      </c>
      <c r="AF4043" s="180">
        <f t="shared" si="206"/>
        <v>0</v>
      </c>
    </row>
    <row r="4044" spans="29:32" x14ac:dyDescent="0.2">
      <c r="AC4044" s="180" t="str">
        <f t="shared" si="204"/>
        <v>-</v>
      </c>
      <c r="AD4044" s="181" t="str">
        <f>IF(B4044="NET","",IF(B4044="","",IFERROR(VLOOKUP(AC4044,EAN!$A:$B,2,FALSE),"MANGLER - MÅ OPPDATERE EAN-FANEN")))</f>
        <v/>
      </c>
      <c r="AE4044" s="180">
        <f t="shared" si="205"/>
        <v>0</v>
      </c>
      <c r="AF4044" s="180">
        <f t="shared" si="206"/>
        <v>0</v>
      </c>
    </row>
    <row r="4045" spans="29:32" x14ac:dyDescent="0.2">
      <c r="AC4045" s="180" t="str">
        <f t="shared" si="204"/>
        <v>-</v>
      </c>
      <c r="AD4045" s="181" t="str">
        <f>IF(B4045="NET","",IF(B4045="","",IFERROR(VLOOKUP(AC4045,EAN!$A:$B,2,FALSE),"MANGLER - MÅ OPPDATERE EAN-FANEN")))</f>
        <v/>
      </c>
      <c r="AE4045" s="180">
        <f t="shared" si="205"/>
        <v>0</v>
      </c>
      <c r="AF4045" s="180">
        <f t="shared" si="206"/>
        <v>0</v>
      </c>
    </row>
    <row r="4046" spans="29:32" x14ac:dyDescent="0.2">
      <c r="AC4046" s="180" t="str">
        <f t="shared" si="204"/>
        <v>-</v>
      </c>
      <c r="AD4046" s="181" t="str">
        <f>IF(B4046="NET","",IF(B4046="","",IFERROR(VLOOKUP(AC4046,EAN!$A:$B,2,FALSE),"MANGLER - MÅ OPPDATERE EAN-FANEN")))</f>
        <v/>
      </c>
      <c r="AE4046" s="180">
        <f t="shared" si="205"/>
        <v>0</v>
      </c>
      <c r="AF4046" s="180">
        <f t="shared" si="206"/>
        <v>0</v>
      </c>
    </row>
    <row r="4047" spans="29:32" x14ac:dyDescent="0.2">
      <c r="AC4047" s="180" t="str">
        <f t="shared" si="204"/>
        <v>-</v>
      </c>
      <c r="AD4047" s="181" t="str">
        <f>IF(B4047="NET","",IF(B4047="","",IFERROR(VLOOKUP(AC4047,EAN!$A:$B,2,FALSE),"MANGLER - MÅ OPPDATERE EAN-FANEN")))</f>
        <v/>
      </c>
      <c r="AE4047" s="180">
        <f t="shared" si="205"/>
        <v>0</v>
      </c>
      <c r="AF4047" s="180">
        <f t="shared" si="206"/>
        <v>0</v>
      </c>
    </row>
    <row r="4048" spans="29:32" x14ac:dyDescent="0.2">
      <c r="AC4048" s="180" t="str">
        <f t="shared" si="204"/>
        <v>-</v>
      </c>
      <c r="AD4048" s="181" t="str">
        <f>IF(B4048="NET","",IF(B4048="","",IFERROR(VLOOKUP(AC4048,EAN!$A:$B,2,FALSE),"MANGLER - MÅ OPPDATERE EAN-FANEN")))</f>
        <v/>
      </c>
      <c r="AE4048" s="180">
        <f t="shared" si="205"/>
        <v>0</v>
      </c>
      <c r="AF4048" s="180">
        <f t="shared" si="206"/>
        <v>0</v>
      </c>
    </row>
    <row r="4049" spans="29:32" x14ac:dyDescent="0.2">
      <c r="AC4049" s="180" t="str">
        <f t="shared" si="204"/>
        <v>-</v>
      </c>
      <c r="AD4049" s="181" t="str">
        <f>IF(B4049="NET","",IF(B4049="","",IFERROR(VLOOKUP(AC4049,EAN!$A:$B,2,FALSE),"MANGLER - MÅ OPPDATERE EAN-FANEN")))</f>
        <v/>
      </c>
      <c r="AE4049" s="180">
        <f t="shared" si="205"/>
        <v>0</v>
      </c>
      <c r="AF4049" s="180">
        <f t="shared" si="206"/>
        <v>0</v>
      </c>
    </row>
    <row r="4050" spans="29:32" x14ac:dyDescent="0.2">
      <c r="AC4050" s="180" t="str">
        <f t="shared" si="204"/>
        <v>-</v>
      </c>
      <c r="AD4050" s="181" t="str">
        <f>IF(B4050="NET","",IF(B4050="","",IFERROR(VLOOKUP(AC4050,EAN!$A:$B,2,FALSE),"MANGLER - MÅ OPPDATERE EAN-FANEN")))</f>
        <v/>
      </c>
      <c r="AE4050" s="180">
        <f t="shared" si="205"/>
        <v>0</v>
      </c>
      <c r="AF4050" s="180">
        <f t="shared" si="206"/>
        <v>0</v>
      </c>
    </row>
    <row r="4051" spans="29:32" x14ac:dyDescent="0.2">
      <c r="AC4051" s="180" t="str">
        <f t="shared" si="204"/>
        <v>-</v>
      </c>
      <c r="AD4051" s="181" t="str">
        <f>IF(B4051="NET","",IF(B4051="","",IFERROR(VLOOKUP(AC4051,EAN!$A:$B,2,FALSE),"MANGLER - MÅ OPPDATERE EAN-FANEN")))</f>
        <v/>
      </c>
      <c r="AE4051" s="180">
        <f t="shared" si="205"/>
        <v>0</v>
      </c>
      <c r="AF4051" s="180">
        <f t="shared" si="206"/>
        <v>0</v>
      </c>
    </row>
    <row r="4052" spans="29:32" x14ac:dyDescent="0.2">
      <c r="AC4052" s="180" t="str">
        <f t="shared" si="204"/>
        <v>-</v>
      </c>
      <c r="AD4052" s="181" t="str">
        <f>IF(B4052="NET","",IF(B4052="","",IFERROR(VLOOKUP(AC4052,EAN!$A:$B,2,FALSE),"MANGLER - MÅ OPPDATERE EAN-FANEN")))</f>
        <v/>
      </c>
      <c r="AE4052" s="180">
        <f t="shared" si="205"/>
        <v>0</v>
      </c>
      <c r="AF4052" s="180">
        <f t="shared" si="206"/>
        <v>0</v>
      </c>
    </row>
    <row r="4053" spans="29:32" x14ac:dyDescent="0.2">
      <c r="AC4053" s="180" t="str">
        <f t="shared" si="204"/>
        <v>-</v>
      </c>
      <c r="AD4053" s="181" t="str">
        <f>IF(B4053="NET","",IF(B4053="","",IFERROR(VLOOKUP(AC4053,EAN!$A:$B,2,FALSE),"MANGLER - MÅ OPPDATERE EAN-FANEN")))</f>
        <v/>
      </c>
      <c r="AE4053" s="180">
        <f t="shared" si="205"/>
        <v>0</v>
      </c>
      <c r="AF4053" s="180">
        <f t="shared" si="206"/>
        <v>0</v>
      </c>
    </row>
    <row r="4054" spans="29:32" x14ac:dyDescent="0.2">
      <c r="AC4054" s="180" t="str">
        <f t="shared" si="204"/>
        <v>-</v>
      </c>
      <c r="AD4054" s="181" t="str">
        <f>IF(B4054="NET","",IF(B4054="","",IFERROR(VLOOKUP(AC4054,EAN!$A:$B,2,FALSE),"MANGLER - MÅ OPPDATERE EAN-FANEN")))</f>
        <v/>
      </c>
      <c r="AE4054" s="180">
        <f t="shared" si="205"/>
        <v>0</v>
      </c>
      <c r="AF4054" s="180">
        <f t="shared" si="206"/>
        <v>0</v>
      </c>
    </row>
    <row r="4055" spans="29:32" x14ac:dyDescent="0.2">
      <c r="AC4055" s="180" t="str">
        <f t="shared" si="204"/>
        <v>-</v>
      </c>
      <c r="AD4055" s="181" t="str">
        <f>IF(B4055="NET","",IF(B4055="","",IFERROR(VLOOKUP(AC4055,EAN!$A:$B,2,FALSE),"MANGLER - MÅ OPPDATERE EAN-FANEN")))</f>
        <v/>
      </c>
      <c r="AE4055" s="180">
        <f t="shared" si="205"/>
        <v>0</v>
      </c>
      <c r="AF4055" s="180">
        <f t="shared" si="206"/>
        <v>0</v>
      </c>
    </row>
    <row r="4056" spans="29:32" x14ac:dyDescent="0.2">
      <c r="AC4056" s="180" t="str">
        <f t="shared" si="204"/>
        <v>-</v>
      </c>
      <c r="AD4056" s="181" t="str">
        <f>IF(B4056="NET","",IF(B4056="","",IFERROR(VLOOKUP(AC4056,EAN!$A:$B,2,FALSE),"MANGLER - MÅ OPPDATERE EAN-FANEN")))</f>
        <v/>
      </c>
      <c r="AE4056" s="180">
        <f t="shared" si="205"/>
        <v>0</v>
      </c>
      <c r="AF4056" s="180">
        <f t="shared" si="206"/>
        <v>0</v>
      </c>
    </row>
    <row r="4057" spans="29:32" x14ac:dyDescent="0.2">
      <c r="AC4057" s="180" t="str">
        <f t="shared" si="204"/>
        <v>-</v>
      </c>
      <c r="AD4057" s="181" t="str">
        <f>IF(B4057="NET","",IF(B4057="","",IFERROR(VLOOKUP(AC4057,EAN!$A:$B,2,FALSE),"MANGLER - MÅ OPPDATERE EAN-FANEN")))</f>
        <v/>
      </c>
      <c r="AE4057" s="180">
        <f t="shared" si="205"/>
        <v>0</v>
      </c>
      <c r="AF4057" s="180">
        <f t="shared" si="206"/>
        <v>0</v>
      </c>
    </row>
    <row r="4058" spans="29:32" x14ac:dyDescent="0.2">
      <c r="AC4058" s="180" t="str">
        <f t="shared" si="204"/>
        <v>-</v>
      </c>
      <c r="AD4058" s="181" t="str">
        <f>IF(B4058="NET","",IF(B4058="","",IFERROR(VLOOKUP(AC4058,EAN!$A:$B,2,FALSE),"MANGLER - MÅ OPPDATERE EAN-FANEN")))</f>
        <v/>
      </c>
      <c r="AE4058" s="180">
        <f t="shared" si="205"/>
        <v>0</v>
      </c>
      <c r="AF4058" s="180">
        <f t="shared" si="206"/>
        <v>0</v>
      </c>
    </row>
    <row r="4059" spans="29:32" x14ac:dyDescent="0.2">
      <c r="AC4059" s="180" t="str">
        <f t="shared" si="204"/>
        <v>-</v>
      </c>
      <c r="AD4059" s="181" t="str">
        <f>IF(B4059="NET","",IF(B4059="","",IFERROR(VLOOKUP(AC4059,EAN!$A:$B,2,FALSE),"MANGLER - MÅ OPPDATERE EAN-FANEN")))</f>
        <v/>
      </c>
      <c r="AE4059" s="180">
        <f t="shared" si="205"/>
        <v>0</v>
      </c>
      <c r="AF4059" s="180">
        <f t="shared" si="206"/>
        <v>0</v>
      </c>
    </row>
    <row r="4060" spans="29:32" x14ac:dyDescent="0.2">
      <c r="AC4060" s="180" t="str">
        <f t="shared" si="204"/>
        <v>-</v>
      </c>
      <c r="AD4060" s="181" t="str">
        <f>IF(B4060="NET","",IF(B4060="","",IFERROR(VLOOKUP(AC4060,EAN!$A:$B,2,FALSE),"MANGLER - MÅ OPPDATERE EAN-FANEN")))</f>
        <v/>
      </c>
      <c r="AE4060" s="180">
        <f t="shared" si="205"/>
        <v>0</v>
      </c>
      <c r="AF4060" s="180">
        <f t="shared" si="206"/>
        <v>0</v>
      </c>
    </row>
    <row r="4061" spans="29:32" x14ac:dyDescent="0.2">
      <c r="AC4061" s="180" t="str">
        <f t="shared" si="204"/>
        <v>-</v>
      </c>
      <c r="AD4061" s="181" t="str">
        <f>IF(B4061="NET","",IF(B4061="","",IFERROR(VLOOKUP(AC4061,EAN!$A:$B,2,FALSE),"MANGLER - MÅ OPPDATERE EAN-FANEN")))</f>
        <v/>
      </c>
      <c r="AE4061" s="180">
        <f t="shared" si="205"/>
        <v>0</v>
      </c>
      <c r="AF4061" s="180">
        <f t="shared" si="206"/>
        <v>0</v>
      </c>
    </row>
    <row r="4062" spans="29:32" x14ac:dyDescent="0.2">
      <c r="AC4062" s="180" t="str">
        <f t="shared" si="204"/>
        <v>-</v>
      </c>
      <c r="AD4062" s="181" t="str">
        <f>IF(B4062="NET","",IF(B4062="","",IFERROR(VLOOKUP(AC4062,EAN!$A:$B,2,FALSE),"MANGLER - MÅ OPPDATERE EAN-FANEN")))</f>
        <v/>
      </c>
      <c r="AE4062" s="180">
        <f t="shared" si="205"/>
        <v>0</v>
      </c>
      <c r="AF4062" s="180">
        <f t="shared" si="206"/>
        <v>0</v>
      </c>
    </row>
    <row r="4063" spans="29:32" x14ac:dyDescent="0.2">
      <c r="AC4063" s="180" t="str">
        <f t="shared" si="204"/>
        <v>-</v>
      </c>
      <c r="AD4063" s="181" t="str">
        <f>IF(B4063="NET","",IF(B4063="","",IFERROR(VLOOKUP(AC4063,EAN!$A:$B,2,FALSE),"MANGLER - MÅ OPPDATERE EAN-FANEN")))</f>
        <v/>
      </c>
      <c r="AE4063" s="180">
        <f t="shared" si="205"/>
        <v>0</v>
      </c>
      <c r="AF4063" s="180">
        <f t="shared" si="206"/>
        <v>0</v>
      </c>
    </row>
    <row r="4064" spans="29:32" x14ac:dyDescent="0.2">
      <c r="AC4064" s="180" t="str">
        <f t="shared" si="204"/>
        <v>-</v>
      </c>
      <c r="AD4064" s="181" t="str">
        <f>IF(B4064="NET","",IF(B4064="","",IFERROR(VLOOKUP(AC4064,EAN!$A:$B,2,FALSE),"MANGLER - MÅ OPPDATERE EAN-FANEN")))</f>
        <v/>
      </c>
      <c r="AE4064" s="180">
        <f t="shared" si="205"/>
        <v>0</v>
      </c>
      <c r="AF4064" s="180">
        <f t="shared" si="206"/>
        <v>0</v>
      </c>
    </row>
    <row r="4065" spans="29:32" x14ac:dyDescent="0.2">
      <c r="AC4065" s="180" t="str">
        <f t="shared" si="204"/>
        <v>-</v>
      </c>
      <c r="AD4065" s="181" t="str">
        <f>IF(B4065="NET","",IF(B4065="","",IFERROR(VLOOKUP(AC4065,EAN!$A:$B,2,FALSE),"MANGLER - MÅ OPPDATERE EAN-FANEN")))</f>
        <v/>
      </c>
      <c r="AE4065" s="180">
        <f t="shared" si="205"/>
        <v>0</v>
      </c>
      <c r="AF4065" s="180">
        <f t="shared" si="206"/>
        <v>0</v>
      </c>
    </row>
    <row r="4066" spans="29:32" x14ac:dyDescent="0.2">
      <c r="AC4066" s="180" t="str">
        <f t="shared" si="204"/>
        <v>-</v>
      </c>
      <c r="AD4066" s="181" t="str">
        <f>IF(B4066="NET","",IF(B4066="","",IFERROR(VLOOKUP(AC4066,EAN!$A:$B,2,FALSE),"MANGLER - MÅ OPPDATERE EAN-FANEN")))</f>
        <v/>
      </c>
      <c r="AE4066" s="180">
        <f t="shared" si="205"/>
        <v>0</v>
      </c>
      <c r="AF4066" s="180">
        <f t="shared" si="206"/>
        <v>0</v>
      </c>
    </row>
    <row r="4067" spans="29:32" x14ac:dyDescent="0.2">
      <c r="AC4067" s="180" t="str">
        <f t="shared" si="204"/>
        <v>-</v>
      </c>
      <c r="AD4067" s="181" t="str">
        <f>IF(B4067="NET","",IF(B4067="","",IFERROR(VLOOKUP(AC4067,EAN!$A:$B,2,FALSE),"MANGLER - MÅ OPPDATERE EAN-FANEN")))</f>
        <v/>
      </c>
      <c r="AE4067" s="180">
        <f t="shared" si="205"/>
        <v>0</v>
      </c>
      <c r="AF4067" s="180">
        <f t="shared" si="206"/>
        <v>0</v>
      </c>
    </row>
    <row r="4068" spans="29:32" x14ac:dyDescent="0.2">
      <c r="AC4068" s="180" t="str">
        <f t="shared" si="204"/>
        <v>-</v>
      </c>
      <c r="AD4068" s="181" t="str">
        <f>IF(B4068="NET","",IF(B4068="","",IFERROR(VLOOKUP(AC4068,EAN!$A:$B,2,FALSE),"MANGLER - MÅ OPPDATERE EAN-FANEN")))</f>
        <v/>
      </c>
      <c r="AE4068" s="180">
        <f t="shared" si="205"/>
        <v>0</v>
      </c>
      <c r="AF4068" s="180">
        <f t="shared" si="206"/>
        <v>0</v>
      </c>
    </row>
    <row r="4069" spans="29:32" x14ac:dyDescent="0.2">
      <c r="AC4069" s="180" t="str">
        <f t="shared" si="204"/>
        <v>-</v>
      </c>
      <c r="AD4069" s="181" t="str">
        <f>IF(B4069="NET","",IF(B4069="","",IFERROR(VLOOKUP(AC4069,EAN!$A:$B,2,FALSE),"MANGLER - MÅ OPPDATERE EAN-FANEN")))</f>
        <v/>
      </c>
      <c r="AE4069" s="180">
        <f t="shared" si="205"/>
        <v>0</v>
      </c>
      <c r="AF4069" s="180">
        <f t="shared" si="206"/>
        <v>0</v>
      </c>
    </row>
    <row r="4070" spans="29:32" x14ac:dyDescent="0.2">
      <c r="AC4070" s="180" t="str">
        <f t="shared" si="204"/>
        <v>-</v>
      </c>
      <c r="AD4070" s="181" t="str">
        <f>IF(B4070="NET","",IF(B4070="","",IFERROR(VLOOKUP(AC4070,EAN!$A:$B,2,FALSE),"MANGLER - MÅ OPPDATERE EAN-FANEN")))</f>
        <v/>
      </c>
      <c r="AE4070" s="180">
        <f t="shared" si="205"/>
        <v>0</v>
      </c>
      <c r="AF4070" s="180">
        <f t="shared" si="206"/>
        <v>0</v>
      </c>
    </row>
    <row r="4071" spans="29:32" x14ac:dyDescent="0.2">
      <c r="AC4071" s="180" t="str">
        <f t="shared" si="204"/>
        <v>-</v>
      </c>
      <c r="AD4071" s="181" t="str">
        <f>IF(B4071="NET","",IF(B4071="","",IFERROR(VLOOKUP(AC4071,EAN!$A:$B,2,FALSE),"MANGLER - MÅ OPPDATERE EAN-FANEN")))</f>
        <v/>
      </c>
      <c r="AE4071" s="180">
        <f t="shared" si="205"/>
        <v>0</v>
      </c>
      <c r="AF4071" s="180">
        <f t="shared" si="206"/>
        <v>0</v>
      </c>
    </row>
    <row r="4072" spans="29:32" x14ac:dyDescent="0.2">
      <c r="AC4072" s="180" t="str">
        <f t="shared" si="204"/>
        <v>-</v>
      </c>
      <c r="AD4072" s="181" t="str">
        <f>IF(B4072="NET","",IF(B4072="","",IFERROR(VLOOKUP(AC4072,EAN!$A:$B,2,FALSE),"MANGLER - MÅ OPPDATERE EAN-FANEN")))</f>
        <v/>
      </c>
      <c r="AE4072" s="180">
        <f t="shared" si="205"/>
        <v>0</v>
      </c>
      <c r="AF4072" s="180">
        <f t="shared" si="206"/>
        <v>0</v>
      </c>
    </row>
    <row r="4073" spans="29:32" x14ac:dyDescent="0.2">
      <c r="AC4073" s="180" t="str">
        <f t="shared" si="204"/>
        <v>-</v>
      </c>
      <c r="AD4073" s="181" t="str">
        <f>IF(B4073="NET","",IF(B4073="","",IFERROR(VLOOKUP(AC4073,EAN!$A:$B,2,FALSE),"MANGLER - MÅ OPPDATERE EAN-FANEN")))</f>
        <v/>
      </c>
      <c r="AE4073" s="180">
        <f t="shared" si="205"/>
        <v>0</v>
      </c>
      <c r="AF4073" s="180">
        <f t="shared" si="206"/>
        <v>0</v>
      </c>
    </row>
    <row r="4074" spans="29:32" x14ac:dyDescent="0.2">
      <c r="AC4074" s="180" t="str">
        <f t="shared" si="204"/>
        <v>-</v>
      </c>
      <c r="AD4074" s="181" t="str">
        <f>IF(B4074="NET","",IF(B4074="","",IFERROR(VLOOKUP(AC4074,EAN!$A:$B,2,FALSE),"MANGLER - MÅ OPPDATERE EAN-FANEN")))</f>
        <v/>
      </c>
      <c r="AE4074" s="180">
        <f t="shared" si="205"/>
        <v>0</v>
      </c>
      <c r="AF4074" s="180">
        <f t="shared" si="206"/>
        <v>0</v>
      </c>
    </row>
    <row r="4075" spans="29:32" x14ac:dyDescent="0.2">
      <c r="AC4075" s="180" t="str">
        <f t="shared" ref="AC4075:AC4138" si="207">CONCATENATE(A4075,"-",D4075)</f>
        <v>-</v>
      </c>
      <c r="AD4075" s="181" t="str">
        <f>IF(B4075="NET","",IF(B4075="","",IFERROR(VLOOKUP(AC4075,EAN!$A:$B,2,FALSE),"MANGLER - MÅ OPPDATERE EAN-FANEN")))</f>
        <v/>
      </c>
      <c r="AE4075" s="180">
        <f t="shared" ref="AE4075:AE4138" si="208">H4075</f>
        <v>0</v>
      </c>
      <c r="AF4075" s="180">
        <f t="shared" ref="AF4075:AF4138" si="209">AA4075</f>
        <v>0</v>
      </c>
    </row>
    <row r="4076" spans="29:32" x14ac:dyDescent="0.2">
      <c r="AC4076" s="180" t="str">
        <f t="shared" si="207"/>
        <v>-</v>
      </c>
      <c r="AD4076" s="181" t="str">
        <f>IF(B4076="NET","",IF(B4076="","",IFERROR(VLOOKUP(AC4076,EAN!$A:$B,2,FALSE),"MANGLER - MÅ OPPDATERE EAN-FANEN")))</f>
        <v/>
      </c>
      <c r="AE4076" s="180">
        <f t="shared" si="208"/>
        <v>0</v>
      </c>
      <c r="AF4076" s="180">
        <f t="shared" si="209"/>
        <v>0</v>
      </c>
    </row>
    <row r="4077" spans="29:32" x14ac:dyDescent="0.2">
      <c r="AC4077" s="180" t="str">
        <f t="shared" si="207"/>
        <v>-</v>
      </c>
      <c r="AD4077" s="181" t="str">
        <f>IF(B4077="NET","",IF(B4077="","",IFERROR(VLOOKUP(AC4077,EAN!$A:$B,2,FALSE),"MANGLER - MÅ OPPDATERE EAN-FANEN")))</f>
        <v/>
      </c>
      <c r="AE4077" s="180">
        <f t="shared" si="208"/>
        <v>0</v>
      </c>
      <c r="AF4077" s="180">
        <f t="shared" si="209"/>
        <v>0</v>
      </c>
    </row>
    <row r="4078" spans="29:32" x14ac:dyDescent="0.2">
      <c r="AC4078" s="180" t="str">
        <f t="shared" si="207"/>
        <v>-</v>
      </c>
      <c r="AD4078" s="181" t="str">
        <f>IF(B4078="NET","",IF(B4078="","",IFERROR(VLOOKUP(AC4078,EAN!$A:$B,2,FALSE),"MANGLER - MÅ OPPDATERE EAN-FANEN")))</f>
        <v/>
      </c>
      <c r="AE4078" s="180">
        <f t="shared" si="208"/>
        <v>0</v>
      </c>
      <c r="AF4078" s="180">
        <f t="shared" si="209"/>
        <v>0</v>
      </c>
    </row>
    <row r="4079" spans="29:32" x14ac:dyDescent="0.2">
      <c r="AC4079" s="180" t="str">
        <f t="shared" si="207"/>
        <v>-</v>
      </c>
      <c r="AD4079" s="181" t="str">
        <f>IF(B4079="NET","",IF(B4079="","",IFERROR(VLOOKUP(AC4079,EAN!$A:$B,2,FALSE),"MANGLER - MÅ OPPDATERE EAN-FANEN")))</f>
        <v/>
      </c>
      <c r="AE4079" s="180">
        <f t="shared" si="208"/>
        <v>0</v>
      </c>
      <c r="AF4079" s="180">
        <f t="shared" si="209"/>
        <v>0</v>
      </c>
    </row>
    <row r="4080" spans="29:32" x14ac:dyDescent="0.2">
      <c r="AC4080" s="180" t="str">
        <f t="shared" si="207"/>
        <v>-</v>
      </c>
      <c r="AD4080" s="181" t="str">
        <f>IF(B4080="NET","",IF(B4080="","",IFERROR(VLOOKUP(AC4080,EAN!$A:$B,2,FALSE),"MANGLER - MÅ OPPDATERE EAN-FANEN")))</f>
        <v/>
      </c>
      <c r="AE4080" s="180">
        <f t="shared" si="208"/>
        <v>0</v>
      </c>
      <c r="AF4080" s="180">
        <f t="shared" si="209"/>
        <v>0</v>
      </c>
    </row>
    <row r="4081" spans="29:32" x14ac:dyDescent="0.2">
      <c r="AC4081" s="180" t="str">
        <f t="shared" si="207"/>
        <v>-</v>
      </c>
      <c r="AD4081" s="181" t="str">
        <f>IF(B4081="NET","",IF(B4081="","",IFERROR(VLOOKUP(AC4081,EAN!$A:$B,2,FALSE),"MANGLER - MÅ OPPDATERE EAN-FANEN")))</f>
        <v/>
      </c>
      <c r="AE4081" s="180">
        <f t="shared" si="208"/>
        <v>0</v>
      </c>
      <c r="AF4081" s="180">
        <f t="shared" si="209"/>
        <v>0</v>
      </c>
    </row>
    <row r="4082" spans="29:32" x14ac:dyDescent="0.2">
      <c r="AC4082" s="180" t="str">
        <f t="shared" si="207"/>
        <v>-</v>
      </c>
      <c r="AD4082" s="181" t="str">
        <f>IF(B4082="NET","",IF(B4082="","",IFERROR(VLOOKUP(AC4082,EAN!$A:$B,2,FALSE),"MANGLER - MÅ OPPDATERE EAN-FANEN")))</f>
        <v/>
      </c>
      <c r="AE4082" s="180">
        <f t="shared" si="208"/>
        <v>0</v>
      </c>
      <c r="AF4082" s="180">
        <f t="shared" si="209"/>
        <v>0</v>
      </c>
    </row>
    <row r="4083" spans="29:32" x14ac:dyDescent="0.2">
      <c r="AC4083" s="180" t="str">
        <f t="shared" si="207"/>
        <v>-</v>
      </c>
      <c r="AD4083" s="181" t="str">
        <f>IF(B4083="NET","",IF(B4083="","",IFERROR(VLOOKUP(AC4083,EAN!$A:$B,2,FALSE),"MANGLER - MÅ OPPDATERE EAN-FANEN")))</f>
        <v/>
      </c>
      <c r="AE4083" s="180">
        <f t="shared" si="208"/>
        <v>0</v>
      </c>
      <c r="AF4083" s="180">
        <f t="shared" si="209"/>
        <v>0</v>
      </c>
    </row>
    <row r="4084" spans="29:32" x14ac:dyDescent="0.2">
      <c r="AC4084" s="180" t="str">
        <f t="shared" si="207"/>
        <v>-</v>
      </c>
      <c r="AD4084" s="181" t="str">
        <f>IF(B4084="NET","",IF(B4084="","",IFERROR(VLOOKUP(AC4084,EAN!$A:$B,2,FALSE),"MANGLER - MÅ OPPDATERE EAN-FANEN")))</f>
        <v/>
      </c>
      <c r="AE4084" s="180">
        <f t="shared" si="208"/>
        <v>0</v>
      </c>
      <c r="AF4084" s="180">
        <f t="shared" si="209"/>
        <v>0</v>
      </c>
    </row>
    <row r="4085" spans="29:32" x14ac:dyDescent="0.2">
      <c r="AC4085" s="180" t="str">
        <f t="shared" si="207"/>
        <v>-</v>
      </c>
      <c r="AD4085" s="181" t="str">
        <f>IF(B4085="NET","",IF(B4085="","",IFERROR(VLOOKUP(AC4085,EAN!$A:$B,2,FALSE),"MANGLER - MÅ OPPDATERE EAN-FANEN")))</f>
        <v/>
      </c>
      <c r="AE4085" s="180">
        <f t="shared" si="208"/>
        <v>0</v>
      </c>
      <c r="AF4085" s="180">
        <f t="shared" si="209"/>
        <v>0</v>
      </c>
    </row>
    <row r="4086" spans="29:32" x14ac:dyDescent="0.2">
      <c r="AC4086" s="180" t="str">
        <f t="shared" si="207"/>
        <v>-</v>
      </c>
      <c r="AD4086" s="181" t="str">
        <f>IF(B4086="NET","",IF(B4086="","",IFERROR(VLOOKUP(AC4086,EAN!$A:$B,2,FALSE),"MANGLER - MÅ OPPDATERE EAN-FANEN")))</f>
        <v/>
      </c>
      <c r="AE4086" s="180">
        <f t="shared" si="208"/>
        <v>0</v>
      </c>
      <c r="AF4086" s="180">
        <f t="shared" si="209"/>
        <v>0</v>
      </c>
    </row>
    <row r="4087" spans="29:32" x14ac:dyDescent="0.2">
      <c r="AC4087" s="180" t="str">
        <f t="shared" si="207"/>
        <v>-</v>
      </c>
      <c r="AD4087" s="181" t="str">
        <f>IF(B4087="NET","",IF(B4087="","",IFERROR(VLOOKUP(AC4087,EAN!$A:$B,2,FALSE),"MANGLER - MÅ OPPDATERE EAN-FANEN")))</f>
        <v/>
      </c>
      <c r="AE4087" s="180">
        <f t="shared" si="208"/>
        <v>0</v>
      </c>
      <c r="AF4087" s="180">
        <f t="shared" si="209"/>
        <v>0</v>
      </c>
    </row>
    <row r="4088" spans="29:32" x14ac:dyDescent="0.2">
      <c r="AC4088" s="180" t="str">
        <f t="shared" si="207"/>
        <v>-</v>
      </c>
      <c r="AD4088" s="181" t="str">
        <f>IF(B4088="NET","",IF(B4088="","",IFERROR(VLOOKUP(AC4088,EAN!$A:$B,2,FALSE),"MANGLER - MÅ OPPDATERE EAN-FANEN")))</f>
        <v/>
      </c>
      <c r="AE4088" s="180">
        <f t="shared" si="208"/>
        <v>0</v>
      </c>
      <c r="AF4088" s="180">
        <f t="shared" si="209"/>
        <v>0</v>
      </c>
    </row>
    <row r="4089" spans="29:32" x14ac:dyDescent="0.2">
      <c r="AC4089" s="180" t="str">
        <f t="shared" si="207"/>
        <v>-</v>
      </c>
      <c r="AD4089" s="181" t="str">
        <f>IF(B4089="NET","",IF(B4089="","",IFERROR(VLOOKUP(AC4089,EAN!$A:$B,2,FALSE),"MANGLER - MÅ OPPDATERE EAN-FANEN")))</f>
        <v/>
      </c>
      <c r="AE4089" s="180">
        <f t="shared" si="208"/>
        <v>0</v>
      </c>
      <c r="AF4089" s="180">
        <f t="shared" si="209"/>
        <v>0</v>
      </c>
    </row>
    <row r="4090" spans="29:32" x14ac:dyDescent="0.2">
      <c r="AC4090" s="180" t="str">
        <f t="shared" si="207"/>
        <v>-</v>
      </c>
      <c r="AD4090" s="181" t="str">
        <f>IF(B4090="NET","",IF(B4090="","",IFERROR(VLOOKUP(AC4090,EAN!$A:$B,2,FALSE),"MANGLER - MÅ OPPDATERE EAN-FANEN")))</f>
        <v/>
      </c>
      <c r="AE4090" s="180">
        <f t="shared" si="208"/>
        <v>0</v>
      </c>
      <c r="AF4090" s="180">
        <f t="shared" si="209"/>
        <v>0</v>
      </c>
    </row>
    <row r="4091" spans="29:32" x14ac:dyDescent="0.2">
      <c r="AC4091" s="180" t="str">
        <f t="shared" si="207"/>
        <v>-</v>
      </c>
      <c r="AD4091" s="181" t="str">
        <f>IF(B4091="NET","",IF(B4091="","",IFERROR(VLOOKUP(AC4091,EAN!$A:$B,2,FALSE),"MANGLER - MÅ OPPDATERE EAN-FANEN")))</f>
        <v/>
      </c>
      <c r="AE4091" s="180">
        <f t="shared" si="208"/>
        <v>0</v>
      </c>
      <c r="AF4091" s="180">
        <f t="shared" si="209"/>
        <v>0</v>
      </c>
    </row>
    <row r="4092" spans="29:32" x14ac:dyDescent="0.2">
      <c r="AC4092" s="180" t="str">
        <f t="shared" si="207"/>
        <v>-</v>
      </c>
      <c r="AD4092" s="181" t="str">
        <f>IF(B4092="NET","",IF(B4092="","",IFERROR(VLOOKUP(AC4092,EAN!$A:$B,2,FALSE),"MANGLER - MÅ OPPDATERE EAN-FANEN")))</f>
        <v/>
      </c>
      <c r="AE4092" s="180">
        <f t="shared" si="208"/>
        <v>0</v>
      </c>
      <c r="AF4092" s="180">
        <f t="shared" si="209"/>
        <v>0</v>
      </c>
    </row>
    <row r="4093" spans="29:32" x14ac:dyDescent="0.2">
      <c r="AC4093" s="180" t="str">
        <f t="shared" si="207"/>
        <v>-</v>
      </c>
      <c r="AD4093" s="181" t="str">
        <f>IF(B4093="NET","",IF(B4093="","",IFERROR(VLOOKUP(AC4093,EAN!$A:$B,2,FALSE),"MANGLER - MÅ OPPDATERE EAN-FANEN")))</f>
        <v/>
      </c>
      <c r="AE4093" s="180">
        <f t="shared" si="208"/>
        <v>0</v>
      </c>
      <c r="AF4093" s="180">
        <f t="shared" si="209"/>
        <v>0</v>
      </c>
    </row>
    <row r="4094" spans="29:32" x14ac:dyDescent="0.2">
      <c r="AC4094" s="180" t="str">
        <f t="shared" si="207"/>
        <v>-</v>
      </c>
      <c r="AD4094" s="181" t="str">
        <f>IF(B4094="NET","",IF(B4094="","",IFERROR(VLOOKUP(AC4094,EAN!$A:$B,2,FALSE),"MANGLER - MÅ OPPDATERE EAN-FANEN")))</f>
        <v/>
      </c>
      <c r="AE4094" s="180">
        <f t="shared" si="208"/>
        <v>0</v>
      </c>
      <c r="AF4094" s="180">
        <f t="shared" si="209"/>
        <v>0</v>
      </c>
    </row>
    <row r="4095" spans="29:32" x14ac:dyDescent="0.2">
      <c r="AC4095" s="180" t="str">
        <f t="shared" si="207"/>
        <v>-</v>
      </c>
      <c r="AD4095" s="181" t="str">
        <f>IF(B4095="NET","",IF(B4095="","",IFERROR(VLOOKUP(AC4095,EAN!$A:$B,2,FALSE),"MANGLER - MÅ OPPDATERE EAN-FANEN")))</f>
        <v/>
      </c>
      <c r="AE4095" s="180">
        <f t="shared" si="208"/>
        <v>0</v>
      </c>
      <c r="AF4095" s="180">
        <f t="shared" si="209"/>
        <v>0</v>
      </c>
    </row>
    <row r="4096" spans="29:32" x14ac:dyDescent="0.2">
      <c r="AC4096" s="180" t="str">
        <f t="shared" si="207"/>
        <v>-</v>
      </c>
      <c r="AD4096" s="181" t="str">
        <f>IF(B4096="NET","",IF(B4096="","",IFERROR(VLOOKUP(AC4096,EAN!$A:$B,2,FALSE),"MANGLER - MÅ OPPDATERE EAN-FANEN")))</f>
        <v/>
      </c>
      <c r="AE4096" s="180">
        <f t="shared" si="208"/>
        <v>0</v>
      </c>
      <c r="AF4096" s="180">
        <f t="shared" si="209"/>
        <v>0</v>
      </c>
    </row>
    <row r="4097" spans="29:32" x14ac:dyDescent="0.2">
      <c r="AC4097" s="180" t="str">
        <f t="shared" si="207"/>
        <v>-</v>
      </c>
      <c r="AD4097" s="181" t="str">
        <f>IF(B4097="NET","",IF(B4097="","",IFERROR(VLOOKUP(AC4097,EAN!$A:$B,2,FALSE),"MANGLER - MÅ OPPDATERE EAN-FANEN")))</f>
        <v/>
      </c>
      <c r="AE4097" s="180">
        <f t="shared" si="208"/>
        <v>0</v>
      </c>
      <c r="AF4097" s="180">
        <f t="shared" si="209"/>
        <v>0</v>
      </c>
    </row>
    <row r="4098" spans="29:32" x14ac:dyDescent="0.2">
      <c r="AC4098" s="180" t="str">
        <f t="shared" si="207"/>
        <v>-</v>
      </c>
      <c r="AD4098" s="181" t="str">
        <f>IF(B4098="NET","",IF(B4098="","",IFERROR(VLOOKUP(AC4098,EAN!$A:$B,2,FALSE),"MANGLER - MÅ OPPDATERE EAN-FANEN")))</f>
        <v/>
      </c>
      <c r="AE4098" s="180">
        <f t="shared" si="208"/>
        <v>0</v>
      </c>
      <c r="AF4098" s="180">
        <f t="shared" si="209"/>
        <v>0</v>
      </c>
    </row>
    <row r="4099" spans="29:32" x14ac:dyDescent="0.2">
      <c r="AC4099" s="180" t="str">
        <f t="shared" si="207"/>
        <v>-</v>
      </c>
      <c r="AD4099" s="181" t="str">
        <f>IF(B4099="NET","",IF(B4099="","",IFERROR(VLOOKUP(AC4099,EAN!$A:$B,2,FALSE),"MANGLER - MÅ OPPDATERE EAN-FANEN")))</f>
        <v/>
      </c>
      <c r="AE4099" s="180">
        <f t="shared" si="208"/>
        <v>0</v>
      </c>
      <c r="AF4099" s="180">
        <f t="shared" si="209"/>
        <v>0</v>
      </c>
    </row>
    <row r="4100" spans="29:32" x14ac:dyDescent="0.2">
      <c r="AC4100" s="180" t="str">
        <f t="shared" si="207"/>
        <v>-</v>
      </c>
      <c r="AD4100" s="181" t="str">
        <f>IF(B4100="NET","",IF(B4100="","",IFERROR(VLOOKUP(AC4100,EAN!$A:$B,2,FALSE),"MANGLER - MÅ OPPDATERE EAN-FANEN")))</f>
        <v/>
      </c>
      <c r="AE4100" s="180">
        <f t="shared" si="208"/>
        <v>0</v>
      </c>
      <c r="AF4100" s="180">
        <f t="shared" si="209"/>
        <v>0</v>
      </c>
    </row>
    <row r="4101" spans="29:32" x14ac:dyDescent="0.2">
      <c r="AC4101" s="180" t="str">
        <f t="shared" si="207"/>
        <v>-</v>
      </c>
      <c r="AD4101" s="181" t="str">
        <f>IF(B4101="NET","",IF(B4101="","",IFERROR(VLOOKUP(AC4101,EAN!$A:$B,2,FALSE),"MANGLER - MÅ OPPDATERE EAN-FANEN")))</f>
        <v/>
      </c>
      <c r="AE4101" s="180">
        <f t="shared" si="208"/>
        <v>0</v>
      </c>
      <c r="AF4101" s="180">
        <f t="shared" si="209"/>
        <v>0</v>
      </c>
    </row>
    <row r="4102" spans="29:32" x14ac:dyDescent="0.2">
      <c r="AC4102" s="180" t="str">
        <f t="shared" si="207"/>
        <v>-</v>
      </c>
      <c r="AD4102" s="181" t="str">
        <f>IF(B4102="NET","",IF(B4102="","",IFERROR(VLOOKUP(AC4102,EAN!$A:$B,2,FALSE),"MANGLER - MÅ OPPDATERE EAN-FANEN")))</f>
        <v/>
      </c>
      <c r="AE4102" s="180">
        <f t="shared" si="208"/>
        <v>0</v>
      </c>
      <c r="AF4102" s="180">
        <f t="shared" si="209"/>
        <v>0</v>
      </c>
    </row>
    <row r="4103" spans="29:32" x14ac:dyDescent="0.2">
      <c r="AC4103" s="180" t="str">
        <f t="shared" si="207"/>
        <v>-</v>
      </c>
      <c r="AD4103" s="181" t="str">
        <f>IF(B4103="NET","",IF(B4103="","",IFERROR(VLOOKUP(AC4103,EAN!$A:$B,2,FALSE),"MANGLER - MÅ OPPDATERE EAN-FANEN")))</f>
        <v/>
      </c>
      <c r="AE4103" s="180">
        <f t="shared" si="208"/>
        <v>0</v>
      </c>
      <c r="AF4103" s="180">
        <f t="shared" si="209"/>
        <v>0</v>
      </c>
    </row>
    <row r="4104" spans="29:32" x14ac:dyDescent="0.2">
      <c r="AC4104" s="180" t="str">
        <f t="shared" si="207"/>
        <v>-</v>
      </c>
      <c r="AD4104" s="181" t="str">
        <f>IF(B4104="NET","",IF(B4104="","",IFERROR(VLOOKUP(AC4104,EAN!$A:$B,2,FALSE),"MANGLER - MÅ OPPDATERE EAN-FANEN")))</f>
        <v/>
      </c>
      <c r="AE4104" s="180">
        <f t="shared" si="208"/>
        <v>0</v>
      </c>
      <c r="AF4104" s="180">
        <f t="shared" si="209"/>
        <v>0</v>
      </c>
    </row>
    <row r="4105" spans="29:32" x14ac:dyDescent="0.2">
      <c r="AC4105" s="180" t="str">
        <f t="shared" si="207"/>
        <v>-</v>
      </c>
      <c r="AD4105" s="181" t="str">
        <f>IF(B4105="NET","",IF(B4105="","",IFERROR(VLOOKUP(AC4105,EAN!$A:$B,2,FALSE),"MANGLER - MÅ OPPDATERE EAN-FANEN")))</f>
        <v/>
      </c>
      <c r="AE4105" s="180">
        <f t="shared" si="208"/>
        <v>0</v>
      </c>
      <c r="AF4105" s="180">
        <f t="shared" si="209"/>
        <v>0</v>
      </c>
    </row>
    <row r="4106" spans="29:32" x14ac:dyDescent="0.2">
      <c r="AC4106" s="180" t="str">
        <f t="shared" si="207"/>
        <v>-</v>
      </c>
      <c r="AD4106" s="181" t="str">
        <f>IF(B4106="NET","",IF(B4106="","",IFERROR(VLOOKUP(AC4106,EAN!$A:$B,2,FALSE),"MANGLER - MÅ OPPDATERE EAN-FANEN")))</f>
        <v/>
      </c>
      <c r="AE4106" s="180">
        <f t="shared" si="208"/>
        <v>0</v>
      </c>
      <c r="AF4106" s="180">
        <f t="shared" si="209"/>
        <v>0</v>
      </c>
    </row>
    <row r="4107" spans="29:32" x14ac:dyDescent="0.2">
      <c r="AC4107" s="180" t="str">
        <f t="shared" si="207"/>
        <v>-</v>
      </c>
      <c r="AD4107" s="181" t="str">
        <f>IF(B4107="NET","",IF(B4107="","",IFERROR(VLOOKUP(AC4107,EAN!$A:$B,2,FALSE),"MANGLER - MÅ OPPDATERE EAN-FANEN")))</f>
        <v/>
      </c>
      <c r="AE4107" s="180">
        <f t="shared" si="208"/>
        <v>0</v>
      </c>
      <c r="AF4107" s="180">
        <f t="shared" si="209"/>
        <v>0</v>
      </c>
    </row>
    <row r="4108" spans="29:32" x14ac:dyDescent="0.2">
      <c r="AC4108" s="180" t="str">
        <f t="shared" si="207"/>
        <v>-</v>
      </c>
      <c r="AD4108" s="181" t="str">
        <f>IF(B4108="NET","",IF(B4108="","",IFERROR(VLOOKUP(AC4108,EAN!$A:$B,2,FALSE),"MANGLER - MÅ OPPDATERE EAN-FANEN")))</f>
        <v/>
      </c>
      <c r="AE4108" s="180">
        <f t="shared" si="208"/>
        <v>0</v>
      </c>
      <c r="AF4108" s="180">
        <f t="shared" si="209"/>
        <v>0</v>
      </c>
    </row>
    <row r="4109" spans="29:32" x14ac:dyDescent="0.2">
      <c r="AC4109" s="180" t="str">
        <f t="shared" si="207"/>
        <v>-</v>
      </c>
      <c r="AD4109" s="181" t="str">
        <f>IF(B4109="NET","",IF(B4109="","",IFERROR(VLOOKUP(AC4109,EAN!$A:$B,2,FALSE),"MANGLER - MÅ OPPDATERE EAN-FANEN")))</f>
        <v/>
      </c>
      <c r="AE4109" s="180">
        <f t="shared" si="208"/>
        <v>0</v>
      </c>
      <c r="AF4109" s="180">
        <f t="shared" si="209"/>
        <v>0</v>
      </c>
    </row>
    <row r="4110" spans="29:32" x14ac:dyDescent="0.2">
      <c r="AC4110" s="180" t="str">
        <f t="shared" si="207"/>
        <v>-</v>
      </c>
      <c r="AD4110" s="181" t="str">
        <f>IF(B4110="NET","",IF(B4110="","",IFERROR(VLOOKUP(AC4110,EAN!$A:$B,2,FALSE),"MANGLER - MÅ OPPDATERE EAN-FANEN")))</f>
        <v/>
      </c>
      <c r="AE4110" s="180">
        <f t="shared" si="208"/>
        <v>0</v>
      </c>
      <c r="AF4110" s="180">
        <f t="shared" si="209"/>
        <v>0</v>
      </c>
    </row>
    <row r="4111" spans="29:32" x14ac:dyDescent="0.2">
      <c r="AC4111" s="180" t="str">
        <f t="shared" si="207"/>
        <v>-</v>
      </c>
      <c r="AD4111" s="181" t="str">
        <f>IF(B4111="NET","",IF(B4111="","",IFERROR(VLOOKUP(AC4111,EAN!$A:$B,2,FALSE),"MANGLER - MÅ OPPDATERE EAN-FANEN")))</f>
        <v/>
      </c>
      <c r="AE4111" s="180">
        <f t="shared" si="208"/>
        <v>0</v>
      </c>
      <c r="AF4111" s="180">
        <f t="shared" si="209"/>
        <v>0</v>
      </c>
    </row>
    <row r="4112" spans="29:32" x14ac:dyDescent="0.2">
      <c r="AC4112" s="180" t="str">
        <f t="shared" si="207"/>
        <v>-</v>
      </c>
      <c r="AD4112" s="181" t="str">
        <f>IF(B4112="NET","",IF(B4112="","",IFERROR(VLOOKUP(AC4112,EAN!$A:$B,2,FALSE),"MANGLER - MÅ OPPDATERE EAN-FANEN")))</f>
        <v/>
      </c>
      <c r="AE4112" s="180">
        <f t="shared" si="208"/>
        <v>0</v>
      </c>
      <c r="AF4112" s="180">
        <f t="shared" si="209"/>
        <v>0</v>
      </c>
    </row>
    <row r="4113" spans="29:32" x14ac:dyDescent="0.2">
      <c r="AC4113" s="180" t="str">
        <f t="shared" si="207"/>
        <v>-</v>
      </c>
      <c r="AD4113" s="181" t="str">
        <f>IF(B4113="NET","",IF(B4113="","",IFERROR(VLOOKUP(AC4113,EAN!$A:$B,2,FALSE),"MANGLER - MÅ OPPDATERE EAN-FANEN")))</f>
        <v/>
      </c>
      <c r="AE4113" s="180">
        <f t="shared" si="208"/>
        <v>0</v>
      </c>
      <c r="AF4113" s="180">
        <f t="shared" si="209"/>
        <v>0</v>
      </c>
    </row>
    <row r="4114" spans="29:32" x14ac:dyDescent="0.2">
      <c r="AC4114" s="180" t="str">
        <f t="shared" si="207"/>
        <v>-</v>
      </c>
      <c r="AD4114" s="181" t="str">
        <f>IF(B4114="NET","",IF(B4114="","",IFERROR(VLOOKUP(AC4114,EAN!$A:$B,2,FALSE),"MANGLER - MÅ OPPDATERE EAN-FANEN")))</f>
        <v/>
      </c>
      <c r="AE4114" s="180">
        <f t="shared" si="208"/>
        <v>0</v>
      </c>
      <c r="AF4114" s="180">
        <f t="shared" si="209"/>
        <v>0</v>
      </c>
    </row>
    <row r="4115" spans="29:32" x14ac:dyDescent="0.2">
      <c r="AC4115" s="180" t="str">
        <f t="shared" si="207"/>
        <v>-</v>
      </c>
      <c r="AD4115" s="181" t="str">
        <f>IF(B4115="NET","",IF(B4115="","",IFERROR(VLOOKUP(AC4115,EAN!$A:$B,2,FALSE),"MANGLER - MÅ OPPDATERE EAN-FANEN")))</f>
        <v/>
      </c>
      <c r="AE4115" s="180">
        <f t="shared" si="208"/>
        <v>0</v>
      </c>
      <c r="AF4115" s="180">
        <f t="shared" si="209"/>
        <v>0</v>
      </c>
    </row>
    <row r="4116" spans="29:32" x14ac:dyDescent="0.2">
      <c r="AC4116" s="180" t="str">
        <f t="shared" si="207"/>
        <v>-</v>
      </c>
      <c r="AD4116" s="181" t="str">
        <f>IF(B4116="NET","",IF(B4116="","",IFERROR(VLOOKUP(AC4116,EAN!$A:$B,2,FALSE),"MANGLER - MÅ OPPDATERE EAN-FANEN")))</f>
        <v/>
      </c>
      <c r="AE4116" s="180">
        <f t="shared" si="208"/>
        <v>0</v>
      </c>
      <c r="AF4116" s="180">
        <f t="shared" si="209"/>
        <v>0</v>
      </c>
    </row>
    <row r="4117" spans="29:32" x14ac:dyDescent="0.2">
      <c r="AC4117" s="180" t="str">
        <f t="shared" si="207"/>
        <v>-</v>
      </c>
      <c r="AD4117" s="181" t="str">
        <f>IF(B4117="NET","",IF(B4117="","",IFERROR(VLOOKUP(AC4117,EAN!$A:$B,2,FALSE),"MANGLER - MÅ OPPDATERE EAN-FANEN")))</f>
        <v/>
      </c>
      <c r="AE4117" s="180">
        <f t="shared" si="208"/>
        <v>0</v>
      </c>
      <c r="AF4117" s="180">
        <f t="shared" si="209"/>
        <v>0</v>
      </c>
    </row>
    <row r="4118" spans="29:32" x14ac:dyDescent="0.2">
      <c r="AC4118" s="180" t="str">
        <f t="shared" si="207"/>
        <v>-</v>
      </c>
      <c r="AD4118" s="181" t="str">
        <f>IF(B4118="NET","",IF(B4118="","",IFERROR(VLOOKUP(AC4118,EAN!$A:$B,2,FALSE),"MANGLER - MÅ OPPDATERE EAN-FANEN")))</f>
        <v/>
      </c>
      <c r="AE4118" s="180">
        <f t="shared" si="208"/>
        <v>0</v>
      </c>
      <c r="AF4118" s="180">
        <f t="shared" si="209"/>
        <v>0</v>
      </c>
    </row>
    <row r="4119" spans="29:32" x14ac:dyDescent="0.2">
      <c r="AC4119" s="180" t="str">
        <f t="shared" si="207"/>
        <v>-</v>
      </c>
      <c r="AD4119" s="181" t="str">
        <f>IF(B4119="NET","",IF(B4119="","",IFERROR(VLOOKUP(AC4119,EAN!$A:$B,2,FALSE),"MANGLER - MÅ OPPDATERE EAN-FANEN")))</f>
        <v/>
      </c>
      <c r="AE4119" s="180">
        <f t="shared" si="208"/>
        <v>0</v>
      </c>
      <c r="AF4119" s="180">
        <f t="shared" si="209"/>
        <v>0</v>
      </c>
    </row>
    <row r="4120" spans="29:32" x14ac:dyDescent="0.2">
      <c r="AC4120" s="180" t="str">
        <f t="shared" si="207"/>
        <v>-</v>
      </c>
      <c r="AD4120" s="181" t="str">
        <f>IF(B4120="NET","",IF(B4120="","",IFERROR(VLOOKUP(AC4120,EAN!$A:$B,2,FALSE),"MANGLER - MÅ OPPDATERE EAN-FANEN")))</f>
        <v/>
      </c>
      <c r="AE4120" s="180">
        <f t="shared" si="208"/>
        <v>0</v>
      </c>
      <c r="AF4120" s="180">
        <f t="shared" si="209"/>
        <v>0</v>
      </c>
    </row>
    <row r="4121" spans="29:32" x14ac:dyDescent="0.2">
      <c r="AC4121" s="180" t="str">
        <f t="shared" si="207"/>
        <v>-</v>
      </c>
      <c r="AD4121" s="181" t="str">
        <f>IF(B4121="NET","",IF(B4121="","",IFERROR(VLOOKUP(AC4121,EAN!$A:$B,2,FALSE),"MANGLER - MÅ OPPDATERE EAN-FANEN")))</f>
        <v/>
      </c>
      <c r="AE4121" s="180">
        <f t="shared" si="208"/>
        <v>0</v>
      </c>
      <c r="AF4121" s="180">
        <f t="shared" si="209"/>
        <v>0</v>
      </c>
    </row>
    <row r="4122" spans="29:32" x14ac:dyDescent="0.2">
      <c r="AC4122" s="180" t="str">
        <f t="shared" si="207"/>
        <v>-</v>
      </c>
      <c r="AD4122" s="181" t="str">
        <f>IF(B4122="NET","",IF(B4122="","",IFERROR(VLOOKUP(AC4122,EAN!$A:$B,2,FALSE),"MANGLER - MÅ OPPDATERE EAN-FANEN")))</f>
        <v/>
      </c>
      <c r="AE4122" s="180">
        <f t="shared" si="208"/>
        <v>0</v>
      </c>
      <c r="AF4122" s="180">
        <f t="shared" si="209"/>
        <v>0</v>
      </c>
    </row>
    <row r="4123" spans="29:32" x14ac:dyDescent="0.2">
      <c r="AC4123" s="180" t="str">
        <f t="shared" si="207"/>
        <v>-</v>
      </c>
      <c r="AD4123" s="181" t="str">
        <f>IF(B4123="NET","",IF(B4123="","",IFERROR(VLOOKUP(AC4123,EAN!$A:$B,2,FALSE),"MANGLER - MÅ OPPDATERE EAN-FANEN")))</f>
        <v/>
      </c>
      <c r="AE4123" s="180">
        <f t="shared" si="208"/>
        <v>0</v>
      </c>
      <c r="AF4123" s="180">
        <f t="shared" si="209"/>
        <v>0</v>
      </c>
    </row>
    <row r="4124" spans="29:32" x14ac:dyDescent="0.2">
      <c r="AC4124" s="180" t="str">
        <f t="shared" si="207"/>
        <v>-</v>
      </c>
      <c r="AD4124" s="181" t="str">
        <f>IF(B4124="NET","",IF(B4124="","",IFERROR(VLOOKUP(AC4124,EAN!$A:$B,2,FALSE),"MANGLER - MÅ OPPDATERE EAN-FANEN")))</f>
        <v/>
      </c>
      <c r="AE4124" s="180">
        <f t="shared" si="208"/>
        <v>0</v>
      </c>
      <c r="AF4124" s="180">
        <f t="shared" si="209"/>
        <v>0</v>
      </c>
    </row>
    <row r="4125" spans="29:32" x14ac:dyDescent="0.2">
      <c r="AC4125" s="180" t="str">
        <f t="shared" si="207"/>
        <v>-</v>
      </c>
      <c r="AD4125" s="181" t="str">
        <f>IF(B4125="NET","",IF(B4125="","",IFERROR(VLOOKUP(AC4125,EAN!$A:$B,2,FALSE),"MANGLER - MÅ OPPDATERE EAN-FANEN")))</f>
        <v/>
      </c>
      <c r="AE4125" s="180">
        <f t="shared" si="208"/>
        <v>0</v>
      </c>
      <c r="AF4125" s="180">
        <f t="shared" si="209"/>
        <v>0</v>
      </c>
    </row>
    <row r="4126" spans="29:32" x14ac:dyDescent="0.2">
      <c r="AC4126" s="180" t="str">
        <f t="shared" si="207"/>
        <v>-</v>
      </c>
      <c r="AD4126" s="181" t="str">
        <f>IF(B4126="NET","",IF(B4126="","",IFERROR(VLOOKUP(AC4126,EAN!$A:$B,2,FALSE),"MANGLER - MÅ OPPDATERE EAN-FANEN")))</f>
        <v/>
      </c>
      <c r="AE4126" s="180">
        <f t="shared" si="208"/>
        <v>0</v>
      </c>
      <c r="AF4126" s="180">
        <f t="shared" si="209"/>
        <v>0</v>
      </c>
    </row>
    <row r="4127" spans="29:32" x14ac:dyDescent="0.2">
      <c r="AC4127" s="180" t="str">
        <f t="shared" si="207"/>
        <v>-</v>
      </c>
      <c r="AD4127" s="181" t="str">
        <f>IF(B4127="NET","",IF(B4127="","",IFERROR(VLOOKUP(AC4127,EAN!$A:$B,2,FALSE),"MANGLER - MÅ OPPDATERE EAN-FANEN")))</f>
        <v/>
      </c>
      <c r="AE4127" s="180">
        <f t="shared" si="208"/>
        <v>0</v>
      </c>
      <c r="AF4127" s="180">
        <f t="shared" si="209"/>
        <v>0</v>
      </c>
    </row>
    <row r="4128" spans="29:32" x14ac:dyDescent="0.2">
      <c r="AC4128" s="180" t="str">
        <f t="shared" si="207"/>
        <v>-</v>
      </c>
      <c r="AD4128" s="181" t="str">
        <f>IF(B4128="NET","",IF(B4128="","",IFERROR(VLOOKUP(AC4128,EAN!$A:$B,2,FALSE),"MANGLER - MÅ OPPDATERE EAN-FANEN")))</f>
        <v/>
      </c>
      <c r="AE4128" s="180">
        <f t="shared" si="208"/>
        <v>0</v>
      </c>
      <c r="AF4128" s="180">
        <f t="shared" si="209"/>
        <v>0</v>
      </c>
    </row>
    <row r="4129" spans="29:32" x14ac:dyDescent="0.2">
      <c r="AC4129" s="180" t="str">
        <f t="shared" si="207"/>
        <v>-</v>
      </c>
      <c r="AD4129" s="181" t="str">
        <f>IF(B4129="NET","",IF(B4129="","",IFERROR(VLOOKUP(AC4129,EAN!$A:$B,2,FALSE),"MANGLER - MÅ OPPDATERE EAN-FANEN")))</f>
        <v/>
      </c>
      <c r="AE4129" s="180">
        <f t="shared" si="208"/>
        <v>0</v>
      </c>
      <c r="AF4129" s="180">
        <f t="shared" si="209"/>
        <v>0</v>
      </c>
    </row>
    <row r="4130" spans="29:32" x14ac:dyDescent="0.2">
      <c r="AC4130" s="180" t="str">
        <f t="shared" si="207"/>
        <v>-</v>
      </c>
      <c r="AD4130" s="181" t="str">
        <f>IF(B4130="NET","",IF(B4130="","",IFERROR(VLOOKUP(AC4130,EAN!$A:$B,2,FALSE),"MANGLER - MÅ OPPDATERE EAN-FANEN")))</f>
        <v/>
      </c>
      <c r="AE4130" s="180">
        <f t="shared" si="208"/>
        <v>0</v>
      </c>
      <c r="AF4130" s="180">
        <f t="shared" si="209"/>
        <v>0</v>
      </c>
    </row>
    <row r="4131" spans="29:32" x14ac:dyDescent="0.2">
      <c r="AC4131" s="180" t="str">
        <f t="shared" si="207"/>
        <v>-</v>
      </c>
      <c r="AD4131" s="181" t="str">
        <f>IF(B4131="NET","",IF(B4131="","",IFERROR(VLOOKUP(AC4131,EAN!$A:$B,2,FALSE),"MANGLER - MÅ OPPDATERE EAN-FANEN")))</f>
        <v/>
      </c>
      <c r="AE4131" s="180">
        <f t="shared" si="208"/>
        <v>0</v>
      </c>
      <c r="AF4131" s="180">
        <f t="shared" si="209"/>
        <v>0</v>
      </c>
    </row>
    <row r="4132" spans="29:32" x14ac:dyDescent="0.2">
      <c r="AC4132" s="180" t="str">
        <f t="shared" si="207"/>
        <v>-</v>
      </c>
      <c r="AD4132" s="181" t="str">
        <f>IF(B4132="NET","",IF(B4132="","",IFERROR(VLOOKUP(AC4132,EAN!$A:$B,2,FALSE),"MANGLER - MÅ OPPDATERE EAN-FANEN")))</f>
        <v/>
      </c>
      <c r="AE4132" s="180">
        <f t="shared" si="208"/>
        <v>0</v>
      </c>
      <c r="AF4132" s="180">
        <f t="shared" si="209"/>
        <v>0</v>
      </c>
    </row>
    <row r="4133" spans="29:32" x14ac:dyDescent="0.2">
      <c r="AC4133" s="180" t="str">
        <f t="shared" si="207"/>
        <v>-</v>
      </c>
      <c r="AD4133" s="181" t="str">
        <f>IF(B4133="NET","",IF(B4133="","",IFERROR(VLOOKUP(AC4133,EAN!$A:$B,2,FALSE),"MANGLER - MÅ OPPDATERE EAN-FANEN")))</f>
        <v/>
      </c>
      <c r="AE4133" s="180">
        <f t="shared" si="208"/>
        <v>0</v>
      </c>
      <c r="AF4133" s="180">
        <f t="shared" si="209"/>
        <v>0</v>
      </c>
    </row>
    <row r="4134" spans="29:32" x14ac:dyDescent="0.2">
      <c r="AC4134" s="180" t="str">
        <f t="shared" si="207"/>
        <v>-</v>
      </c>
      <c r="AD4134" s="181" t="str">
        <f>IF(B4134="NET","",IF(B4134="","",IFERROR(VLOOKUP(AC4134,EAN!$A:$B,2,FALSE),"MANGLER - MÅ OPPDATERE EAN-FANEN")))</f>
        <v/>
      </c>
      <c r="AE4134" s="180">
        <f t="shared" si="208"/>
        <v>0</v>
      </c>
      <c r="AF4134" s="180">
        <f t="shared" si="209"/>
        <v>0</v>
      </c>
    </row>
    <row r="4135" spans="29:32" x14ac:dyDescent="0.2">
      <c r="AC4135" s="180" t="str">
        <f t="shared" si="207"/>
        <v>-</v>
      </c>
      <c r="AD4135" s="181" t="str">
        <f>IF(B4135="NET","",IF(B4135="","",IFERROR(VLOOKUP(AC4135,EAN!$A:$B,2,FALSE),"MANGLER - MÅ OPPDATERE EAN-FANEN")))</f>
        <v/>
      </c>
      <c r="AE4135" s="180">
        <f t="shared" si="208"/>
        <v>0</v>
      </c>
      <c r="AF4135" s="180">
        <f t="shared" si="209"/>
        <v>0</v>
      </c>
    </row>
    <row r="4136" spans="29:32" x14ac:dyDescent="0.2">
      <c r="AC4136" s="180" t="str">
        <f t="shared" si="207"/>
        <v>-</v>
      </c>
      <c r="AD4136" s="181" t="str">
        <f>IF(B4136="NET","",IF(B4136="","",IFERROR(VLOOKUP(AC4136,EAN!$A:$B,2,FALSE),"MANGLER - MÅ OPPDATERE EAN-FANEN")))</f>
        <v/>
      </c>
      <c r="AE4136" s="180">
        <f t="shared" si="208"/>
        <v>0</v>
      </c>
      <c r="AF4136" s="180">
        <f t="shared" si="209"/>
        <v>0</v>
      </c>
    </row>
    <row r="4137" spans="29:32" x14ac:dyDescent="0.2">
      <c r="AC4137" s="180" t="str">
        <f t="shared" si="207"/>
        <v>-</v>
      </c>
      <c r="AD4137" s="181" t="str">
        <f>IF(B4137="NET","",IF(B4137="","",IFERROR(VLOOKUP(AC4137,EAN!$A:$B,2,FALSE),"MANGLER - MÅ OPPDATERE EAN-FANEN")))</f>
        <v/>
      </c>
      <c r="AE4137" s="180">
        <f t="shared" si="208"/>
        <v>0</v>
      </c>
      <c r="AF4137" s="180">
        <f t="shared" si="209"/>
        <v>0</v>
      </c>
    </row>
    <row r="4138" spans="29:32" x14ac:dyDescent="0.2">
      <c r="AC4138" s="180" t="str">
        <f t="shared" si="207"/>
        <v>-</v>
      </c>
      <c r="AD4138" s="181" t="str">
        <f>IF(B4138="NET","",IF(B4138="","",IFERROR(VLOOKUP(AC4138,EAN!$A:$B,2,FALSE),"MANGLER - MÅ OPPDATERE EAN-FANEN")))</f>
        <v/>
      </c>
      <c r="AE4138" s="180">
        <f t="shared" si="208"/>
        <v>0</v>
      </c>
      <c r="AF4138" s="180">
        <f t="shared" si="209"/>
        <v>0</v>
      </c>
    </row>
    <row r="4139" spans="29:32" x14ac:dyDescent="0.2">
      <c r="AC4139" s="180" t="str">
        <f t="shared" ref="AC4139:AC4202" si="210">CONCATENATE(A4139,"-",D4139)</f>
        <v>-</v>
      </c>
      <c r="AD4139" s="181" t="str">
        <f>IF(B4139="NET","",IF(B4139="","",IFERROR(VLOOKUP(AC4139,EAN!$A:$B,2,FALSE),"MANGLER - MÅ OPPDATERE EAN-FANEN")))</f>
        <v/>
      </c>
      <c r="AE4139" s="180">
        <f t="shared" ref="AE4139:AE4202" si="211">H4139</f>
        <v>0</v>
      </c>
      <c r="AF4139" s="180">
        <f t="shared" ref="AF4139:AF4202" si="212">AA4139</f>
        <v>0</v>
      </c>
    </row>
    <row r="4140" spans="29:32" x14ac:dyDescent="0.2">
      <c r="AC4140" s="180" t="str">
        <f t="shared" si="210"/>
        <v>-</v>
      </c>
      <c r="AD4140" s="181" t="str">
        <f>IF(B4140="NET","",IF(B4140="","",IFERROR(VLOOKUP(AC4140,EAN!$A:$B,2,FALSE),"MANGLER - MÅ OPPDATERE EAN-FANEN")))</f>
        <v/>
      </c>
      <c r="AE4140" s="180">
        <f t="shared" si="211"/>
        <v>0</v>
      </c>
      <c r="AF4140" s="180">
        <f t="shared" si="212"/>
        <v>0</v>
      </c>
    </row>
    <row r="4141" spans="29:32" x14ac:dyDescent="0.2">
      <c r="AC4141" s="180" t="str">
        <f t="shared" si="210"/>
        <v>-</v>
      </c>
      <c r="AD4141" s="181" t="str">
        <f>IF(B4141="NET","",IF(B4141="","",IFERROR(VLOOKUP(AC4141,EAN!$A:$B,2,FALSE),"MANGLER - MÅ OPPDATERE EAN-FANEN")))</f>
        <v/>
      </c>
      <c r="AE4141" s="180">
        <f t="shared" si="211"/>
        <v>0</v>
      </c>
      <c r="AF4141" s="180">
        <f t="shared" si="212"/>
        <v>0</v>
      </c>
    </row>
    <row r="4142" spans="29:32" x14ac:dyDescent="0.2">
      <c r="AC4142" s="180" t="str">
        <f t="shared" si="210"/>
        <v>-</v>
      </c>
      <c r="AD4142" s="181" t="str">
        <f>IF(B4142="NET","",IF(B4142="","",IFERROR(VLOOKUP(AC4142,EAN!$A:$B,2,FALSE),"MANGLER - MÅ OPPDATERE EAN-FANEN")))</f>
        <v/>
      </c>
      <c r="AE4142" s="180">
        <f t="shared" si="211"/>
        <v>0</v>
      </c>
      <c r="AF4142" s="180">
        <f t="shared" si="212"/>
        <v>0</v>
      </c>
    </row>
    <row r="4143" spans="29:32" x14ac:dyDescent="0.2">
      <c r="AC4143" s="180" t="str">
        <f t="shared" si="210"/>
        <v>-</v>
      </c>
      <c r="AD4143" s="181" t="str">
        <f>IF(B4143="NET","",IF(B4143="","",IFERROR(VLOOKUP(AC4143,EAN!$A:$B,2,FALSE),"MANGLER - MÅ OPPDATERE EAN-FANEN")))</f>
        <v/>
      </c>
      <c r="AE4143" s="180">
        <f t="shared" si="211"/>
        <v>0</v>
      </c>
      <c r="AF4143" s="180">
        <f t="shared" si="212"/>
        <v>0</v>
      </c>
    </row>
    <row r="4144" spans="29:32" x14ac:dyDescent="0.2">
      <c r="AC4144" s="180" t="str">
        <f t="shared" si="210"/>
        <v>-</v>
      </c>
      <c r="AD4144" s="181" t="str">
        <f>IF(B4144="NET","",IF(B4144="","",IFERROR(VLOOKUP(AC4144,EAN!$A:$B,2,FALSE),"MANGLER - MÅ OPPDATERE EAN-FANEN")))</f>
        <v/>
      </c>
      <c r="AE4144" s="180">
        <f t="shared" si="211"/>
        <v>0</v>
      </c>
      <c r="AF4144" s="180">
        <f t="shared" si="212"/>
        <v>0</v>
      </c>
    </row>
    <row r="4145" spans="29:32" x14ac:dyDescent="0.2">
      <c r="AC4145" s="180" t="str">
        <f t="shared" si="210"/>
        <v>-</v>
      </c>
      <c r="AD4145" s="181" t="str">
        <f>IF(B4145="NET","",IF(B4145="","",IFERROR(VLOOKUP(AC4145,EAN!$A:$B,2,FALSE),"MANGLER - MÅ OPPDATERE EAN-FANEN")))</f>
        <v/>
      </c>
      <c r="AE4145" s="180">
        <f t="shared" si="211"/>
        <v>0</v>
      </c>
      <c r="AF4145" s="180">
        <f t="shared" si="212"/>
        <v>0</v>
      </c>
    </row>
    <row r="4146" spans="29:32" x14ac:dyDescent="0.2">
      <c r="AC4146" s="180" t="str">
        <f t="shared" si="210"/>
        <v>-</v>
      </c>
      <c r="AD4146" s="181" t="str">
        <f>IF(B4146="NET","",IF(B4146="","",IFERROR(VLOOKUP(AC4146,EAN!$A:$B,2,FALSE),"MANGLER - MÅ OPPDATERE EAN-FANEN")))</f>
        <v/>
      </c>
      <c r="AE4146" s="180">
        <f t="shared" si="211"/>
        <v>0</v>
      </c>
      <c r="AF4146" s="180">
        <f t="shared" si="212"/>
        <v>0</v>
      </c>
    </row>
    <row r="4147" spans="29:32" x14ac:dyDescent="0.2">
      <c r="AC4147" s="180" t="str">
        <f t="shared" si="210"/>
        <v>-</v>
      </c>
      <c r="AD4147" s="181" t="str">
        <f>IF(B4147="NET","",IF(B4147="","",IFERROR(VLOOKUP(AC4147,EAN!$A:$B,2,FALSE),"MANGLER - MÅ OPPDATERE EAN-FANEN")))</f>
        <v/>
      </c>
      <c r="AE4147" s="180">
        <f t="shared" si="211"/>
        <v>0</v>
      </c>
      <c r="AF4147" s="180">
        <f t="shared" si="212"/>
        <v>0</v>
      </c>
    </row>
    <row r="4148" spans="29:32" x14ac:dyDescent="0.2">
      <c r="AC4148" s="180" t="str">
        <f t="shared" si="210"/>
        <v>-</v>
      </c>
      <c r="AD4148" s="181" t="str">
        <f>IF(B4148="NET","",IF(B4148="","",IFERROR(VLOOKUP(AC4148,EAN!$A:$B,2,FALSE),"MANGLER - MÅ OPPDATERE EAN-FANEN")))</f>
        <v/>
      </c>
      <c r="AE4148" s="180">
        <f t="shared" si="211"/>
        <v>0</v>
      </c>
      <c r="AF4148" s="180">
        <f t="shared" si="212"/>
        <v>0</v>
      </c>
    </row>
    <row r="4149" spans="29:32" x14ac:dyDescent="0.2">
      <c r="AC4149" s="180" t="str">
        <f t="shared" si="210"/>
        <v>-</v>
      </c>
      <c r="AD4149" s="181" t="str">
        <f>IF(B4149="NET","",IF(B4149="","",IFERROR(VLOOKUP(AC4149,EAN!$A:$B,2,FALSE),"MANGLER - MÅ OPPDATERE EAN-FANEN")))</f>
        <v/>
      </c>
      <c r="AE4149" s="180">
        <f t="shared" si="211"/>
        <v>0</v>
      </c>
      <c r="AF4149" s="180">
        <f t="shared" si="212"/>
        <v>0</v>
      </c>
    </row>
    <row r="4150" spans="29:32" x14ac:dyDescent="0.2">
      <c r="AC4150" s="180" t="str">
        <f t="shared" si="210"/>
        <v>-</v>
      </c>
      <c r="AD4150" s="181" t="str">
        <f>IF(B4150="NET","",IF(B4150="","",IFERROR(VLOOKUP(AC4150,EAN!$A:$B,2,FALSE),"MANGLER - MÅ OPPDATERE EAN-FANEN")))</f>
        <v/>
      </c>
      <c r="AE4150" s="180">
        <f t="shared" si="211"/>
        <v>0</v>
      </c>
      <c r="AF4150" s="180">
        <f t="shared" si="212"/>
        <v>0</v>
      </c>
    </row>
    <row r="4151" spans="29:32" x14ac:dyDescent="0.2">
      <c r="AC4151" s="180" t="str">
        <f t="shared" si="210"/>
        <v>-</v>
      </c>
      <c r="AD4151" s="181" t="str">
        <f>IF(B4151="NET","",IF(B4151="","",IFERROR(VLOOKUP(AC4151,EAN!$A:$B,2,FALSE),"MANGLER - MÅ OPPDATERE EAN-FANEN")))</f>
        <v/>
      </c>
      <c r="AE4151" s="180">
        <f t="shared" si="211"/>
        <v>0</v>
      </c>
      <c r="AF4151" s="180">
        <f t="shared" si="212"/>
        <v>0</v>
      </c>
    </row>
    <row r="4152" spans="29:32" x14ac:dyDescent="0.2">
      <c r="AC4152" s="180" t="str">
        <f t="shared" si="210"/>
        <v>-</v>
      </c>
      <c r="AD4152" s="181" t="str">
        <f>IF(B4152="NET","",IF(B4152="","",IFERROR(VLOOKUP(AC4152,EAN!$A:$B,2,FALSE),"MANGLER - MÅ OPPDATERE EAN-FANEN")))</f>
        <v/>
      </c>
      <c r="AE4152" s="180">
        <f t="shared" si="211"/>
        <v>0</v>
      </c>
      <c r="AF4152" s="180">
        <f t="shared" si="212"/>
        <v>0</v>
      </c>
    </row>
    <row r="4153" spans="29:32" x14ac:dyDescent="0.2">
      <c r="AC4153" s="180" t="str">
        <f t="shared" si="210"/>
        <v>-</v>
      </c>
      <c r="AD4153" s="181" t="str">
        <f>IF(B4153="NET","",IF(B4153="","",IFERROR(VLOOKUP(AC4153,EAN!$A:$B,2,FALSE),"MANGLER - MÅ OPPDATERE EAN-FANEN")))</f>
        <v/>
      </c>
      <c r="AE4153" s="180">
        <f t="shared" si="211"/>
        <v>0</v>
      </c>
      <c r="AF4153" s="180">
        <f t="shared" si="212"/>
        <v>0</v>
      </c>
    </row>
    <row r="4154" spans="29:32" x14ac:dyDescent="0.2">
      <c r="AC4154" s="180" t="str">
        <f t="shared" si="210"/>
        <v>-</v>
      </c>
      <c r="AD4154" s="181" t="str">
        <f>IF(B4154="NET","",IF(B4154="","",IFERROR(VLOOKUP(AC4154,EAN!$A:$B,2,FALSE),"MANGLER - MÅ OPPDATERE EAN-FANEN")))</f>
        <v/>
      </c>
      <c r="AE4154" s="180">
        <f t="shared" si="211"/>
        <v>0</v>
      </c>
      <c r="AF4154" s="180">
        <f t="shared" si="212"/>
        <v>0</v>
      </c>
    </row>
    <row r="4155" spans="29:32" x14ac:dyDescent="0.2">
      <c r="AC4155" s="180" t="str">
        <f t="shared" si="210"/>
        <v>-</v>
      </c>
      <c r="AD4155" s="181" t="str">
        <f>IF(B4155="NET","",IF(B4155="","",IFERROR(VLOOKUP(AC4155,EAN!$A:$B,2,FALSE),"MANGLER - MÅ OPPDATERE EAN-FANEN")))</f>
        <v/>
      </c>
      <c r="AE4155" s="180">
        <f t="shared" si="211"/>
        <v>0</v>
      </c>
      <c r="AF4155" s="180">
        <f t="shared" si="212"/>
        <v>0</v>
      </c>
    </row>
    <row r="4156" spans="29:32" x14ac:dyDescent="0.2">
      <c r="AC4156" s="180" t="str">
        <f t="shared" si="210"/>
        <v>-</v>
      </c>
      <c r="AD4156" s="181" t="str">
        <f>IF(B4156="NET","",IF(B4156="","",IFERROR(VLOOKUP(AC4156,EAN!$A:$B,2,FALSE),"MANGLER - MÅ OPPDATERE EAN-FANEN")))</f>
        <v/>
      </c>
      <c r="AE4156" s="180">
        <f t="shared" si="211"/>
        <v>0</v>
      </c>
      <c r="AF4156" s="180">
        <f t="shared" si="212"/>
        <v>0</v>
      </c>
    </row>
    <row r="4157" spans="29:32" x14ac:dyDescent="0.2">
      <c r="AC4157" s="180" t="str">
        <f t="shared" si="210"/>
        <v>-</v>
      </c>
      <c r="AD4157" s="181" t="str">
        <f>IF(B4157="NET","",IF(B4157="","",IFERROR(VLOOKUP(AC4157,EAN!$A:$B,2,FALSE),"MANGLER - MÅ OPPDATERE EAN-FANEN")))</f>
        <v/>
      </c>
      <c r="AE4157" s="180">
        <f t="shared" si="211"/>
        <v>0</v>
      </c>
      <c r="AF4157" s="180">
        <f t="shared" si="212"/>
        <v>0</v>
      </c>
    </row>
    <row r="4158" spans="29:32" x14ac:dyDescent="0.2">
      <c r="AC4158" s="180" t="str">
        <f t="shared" si="210"/>
        <v>-</v>
      </c>
      <c r="AD4158" s="181" t="str">
        <f>IF(B4158="NET","",IF(B4158="","",IFERROR(VLOOKUP(AC4158,EAN!$A:$B,2,FALSE),"MANGLER - MÅ OPPDATERE EAN-FANEN")))</f>
        <v/>
      </c>
      <c r="AE4158" s="180">
        <f t="shared" si="211"/>
        <v>0</v>
      </c>
      <c r="AF4158" s="180">
        <f t="shared" si="212"/>
        <v>0</v>
      </c>
    </row>
    <row r="4159" spans="29:32" x14ac:dyDescent="0.2">
      <c r="AC4159" s="180" t="str">
        <f t="shared" si="210"/>
        <v>-</v>
      </c>
      <c r="AD4159" s="181" t="str">
        <f>IF(B4159="NET","",IF(B4159="","",IFERROR(VLOOKUP(AC4159,EAN!$A:$B,2,FALSE),"MANGLER - MÅ OPPDATERE EAN-FANEN")))</f>
        <v/>
      </c>
      <c r="AE4159" s="180">
        <f t="shared" si="211"/>
        <v>0</v>
      </c>
      <c r="AF4159" s="180">
        <f t="shared" si="212"/>
        <v>0</v>
      </c>
    </row>
    <row r="4160" spans="29:32" x14ac:dyDescent="0.2">
      <c r="AC4160" s="180" t="str">
        <f t="shared" si="210"/>
        <v>-</v>
      </c>
      <c r="AD4160" s="181" t="str">
        <f>IF(B4160="NET","",IF(B4160="","",IFERROR(VLOOKUP(AC4160,EAN!$A:$B,2,FALSE),"MANGLER - MÅ OPPDATERE EAN-FANEN")))</f>
        <v/>
      </c>
      <c r="AE4160" s="180">
        <f t="shared" si="211"/>
        <v>0</v>
      </c>
      <c r="AF4160" s="180">
        <f t="shared" si="212"/>
        <v>0</v>
      </c>
    </row>
    <row r="4161" spans="29:32" x14ac:dyDescent="0.2">
      <c r="AC4161" s="180" t="str">
        <f t="shared" si="210"/>
        <v>-</v>
      </c>
      <c r="AD4161" s="181" t="str">
        <f>IF(B4161="NET","",IF(B4161="","",IFERROR(VLOOKUP(AC4161,EAN!$A:$B,2,FALSE),"MANGLER - MÅ OPPDATERE EAN-FANEN")))</f>
        <v/>
      </c>
      <c r="AE4161" s="180">
        <f t="shared" si="211"/>
        <v>0</v>
      </c>
      <c r="AF4161" s="180">
        <f t="shared" si="212"/>
        <v>0</v>
      </c>
    </row>
    <row r="4162" spans="29:32" x14ac:dyDescent="0.2">
      <c r="AC4162" s="180" t="str">
        <f t="shared" si="210"/>
        <v>-</v>
      </c>
      <c r="AD4162" s="181" t="str">
        <f>IF(B4162="NET","",IF(B4162="","",IFERROR(VLOOKUP(AC4162,EAN!$A:$B,2,FALSE),"MANGLER - MÅ OPPDATERE EAN-FANEN")))</f>
        <v/>
      </c>
      <c r="AE4162" s="180">
        <f t="shared" si="211"/>
        <v>0</v>
      </c>
      <c r="AF4162" s="180">
        <f t="shared" si="212"/>
        <v>0</v>
      </c>
    </row>
    <row r="4163" spans="29:32" x14ac:dyDescent="0.2">
      <c r="AC4163" s="180" t="str">
        <f t="shared" si="210"/>
        <v>-</v>
      </c>
      <c r="AD4163" s="181" t="str">
        <f>IF(B4163="NET","",IF(B4163="","",IFERROR(VLOOKUP(AC4163,EAN!$A:$B,2,FALSE),"MANGLER - MÅ OPPDATERE EAN-FANEN")))</f>
        <v/>
      </c>
      <c r="AE4163" s="180">
        <f t="shared" si="211"/>
        <v>0</v>
      </c>
      <c r="AF4163" s="180">
        <f t="shared" si="212"/>
        <v>0</v>
      </c>
    </row>
    <row r="4164" spans="29:32" x14ac:dyDescent="0.2">
      <c r="AC4164" s="180" t="str">
        <f t="shared" si="210"/>
        <v>-</v>
      </c>
      <c r="AD4164" s="181" t="str">
        <f>IF(B4164="NET","",IF(B4164="","",IFERROR(VLOOKUP(AC4164,EAN!$A:$B,2,FALSE),"MANGLER - MÅ OPPDATERE EAN-FANEN")))</f>
        <v/>
      </c>
      <c r="AE4164" s="180">
        <f t="shared" si="211"/>
        <v>0</v>
      </c>
      <c r="AF4164" s="180">
        <f t="shared" si="212"/>
        <v>0</v>
      </c>
    </row>
    <row r="4165" spans="29:32" x14ac:dyDescent="0.2">
      <c r="AC4165" s="180" t="str">
        <f t="shared" si="210"/>
        <v>-</v>
      </c>
      <c r="AD4165" s="181" t="str">
        <f>IF(B4165="NET","",IF(B4165="","",IFERROR(VLOOKUP(AC4165,EAN!$A:$B,2,FALSE),"MANGLER - MÅ OPPDATERE EAN-FANEN")))</f>
        <v/>
      </c>
      <c r="AE4165" s="180">
        <f t="shared" si="211"/>
        <v>0</v>
      </c>
      <c r="AF4165" s="180">
        <f t="shared" si="212"/>
        <v>0</v>
      </c>
    </row>
    <row r="4166" spans="29:32" x14ac:dyDescent="0.2">
      <c r="AC4166" s="180" t="str">
        <f t="shared" si="210"/>
        <v>-</v>
      </c>
      <c r="AD4166" s="181" t="str">
        <f>IF(B4166="NET","",IF(B4166="","",IFERROR(VLOOKUP(AC4166,EAN!$A:$B,2,FALSE),"MANGLER - MÅ OPPDATERE EAN-FANEN")))</f>
        <v/>
      </c>
      <c r="AE4166" s="180">
        <f t="shared" si="211"/>
        <v>0</v>
      </c>
      <c r="AF4166" s="180">
        <f t="shared" si="212"/>
        <v>0</v>
      </c>
    </row>
    <row r="4167" spans="29:32" x14ac:dyDescent="0.2">
      <c r="AC4167" s="180" t="str">
        <f t="shared" si="210"/>
        <v>-</v>
      </c>
      <c r="AD4167" s="181" t="str">
        <f>IF(B4167="NET","",IF(B4167="","",IFERROR(VLOOKUP(AC4167,EAN!$A:$B,2,FALSE),"MANGLER - MÅ OPPDATERE EAN-FANEN")))</f>
        <v/>
      </c>
      <c r="AE4167" s="180">
        <f t="shared" si="211"/>
        <v>0</v>
      </c>
      <c r="AF4167" s="180">
        <f t="shared" si="212"/>
        <v>0</v>
      </c>
    </row>
    <row r="4168" spans="29:32" x14ac:dyDescent="0.2">
      <c r="AC4168" s="180" t="str">
        <f t="shared" si="210"/>
        <v>-</v>
      </c>
      <c r="AD4168" s="181" t="str">
        <f>IF(B4168="NET","",IF(B4168="","",IFERROR(VLOOKUP(AC4168,EAN!$A:$B,2,FALSE),"MANGLER - MÅ OPPDATERE EAN-FANEN")))</f>
        <v/>
      </c>
      <c r="AE4168" s="180">
        <f t="shared" si="211"/>
        <v>0</v>
      </c>
      <c r="AF4168" s="180">
        <f t="shared" si="212"/>
        <v>0</v>
      </c>
    </row>
    <row r="4169" spans="29:32" x14ac:dyDescent="0.2">
      <c r="AC4169" s="180" t="str">
        <f t="shared" si="210"/>
        <v>-</v>
      </c>
      <c r="AD4169" s="181" t="str">
        <f>IF(B4169="NET","",IF(B4169="","",IFERROR(VLOOKUP(AC4169,EAN!$A:$B,2,FALSE),"MANGLER - MÅ OPPDATERE EAN-FANEN")))</f>
        <v/>
      </c>
      <c r="AE4169" s="180">
        <f t="shared" si="211"/>
        <v>0</v>
      </c>
      <c r="AF4169" s="180">
        <f t="shared" si="212"/>
        <v>0</v>
      </c>
    </row>
    <row r="4170" spans="29:32" x14ac:dyDescent="0.2">
      <c r="AC4170" s="180" t="str">
        <f t="shared" si="210"/>
        <v>-</v>
      </c>
      <c r="AD4170" s="181" t="str">
        <f>IF(B4170="NET","",IF(B4170="","",IFERROR(VLOOKUP(AC4170,EAN!$A:$B,2,FALSE),"MANGLER - MÅ OPPDATERE EAN-FANEN")))</f>
        <v/>
      </c>
      <c r="AE4170" s="180">
        <f t="shared" si="211"/>
        <v>0</v>
      </c>
      <c r="AF4170" s="180">
        <f t="shared" si="212"/>
        <v>0</v>
      </c>
    </row>
    <row r="4171" spans="29:32" x14ac:dyDescent="0.2">
      <c r="AC4171" s="180" t="str">
        <f t="shared" si="210"/>
        <v>-</v>
      </c>
      <c r="AD4171" s="181" t="str">
        <f>IF(B4171="NET","",IF(B4171="","",IFERROR(VLOOKUP(AC4171,EAN!$A:$B,2,FALSE),"MANGLER - MÅ OPPDATERE EAN-FANEN")))</f>
        <v/>
      </c>
      <c r="AE4171" s="180">
        <f t="shared" si="211"/>
        <v>0</v>
      </c>
      <c r="AF4171" s="180">
        <f t="shared" si="212"/>
        <v>0</v>
      </c>
    </row>
    <row r="4172" spans="29:32" x14ac:dyDescent="0.2">
      <c r="AC4172" s="180" t="str">
        <f t="shared" si="210"/>
        <v>-</v>
      </c>
      <c r="AD4172" s="181" t="str">
        <f>IF(B4172="NET","",IF(B4172="","",IFERROR(VLOOKUP(AC4172,EAN!$A:$B,2,FALSE),"MANGLER - MÅ OPPDATERE EAN-FANEN")))</f>
        <v/>
      </c>
      <c r="AE4172" s="180">
        <f t="shared" si="211"/>
        <v>0</v>
      </c>
      <c r="AF4172" s="180">
        <f t="shared" si="212"/>
        <v>0</v>
      </c>
    </row>
    <row r="4173" spans="29:32" x14ac:dyDescent="0.2">
      <c r="AC4173" s="180" t="str">
        <f t="shared" si="210"/>
        <v>-</v>
      </c>
      <c r="AD4173" s="181" t="str">
        <f>IF(B4173="NET","",IF(B4173="","",IFERROR(VLOOKUP(AC4173,EAN!$A:$B,2,FALSE),"MANGLER - MÅ OPPDATERE EAN-FANEN")))</f>
        <v/>
      </c>
      <c r="AE4173" s="180">
        <f t="shared" si="211"/>
        <v>0</v>
      </c>
      <c r="AF4173" s="180">
        <f t="shared" si="212"/>
        <v>0</v>
      </c>
    </row>
    <row r="4174" spans="29:32" x14ac:dyDescent="0.2">
      <c r="AC4174" s="180" t="str">
        <f t="shared" si="210"/>
        <v>-</v>
      </c>
      <c r="AD4174" s="181" t="str">
        <f>IF(B4174="NET","",IF(B4174="","",IFERROR(VLOOKUP(AC4174,EAN!$A:$B,2,FALSE),"MANGLER - MÅ OPPDATERE EAN-FANEN")))</f>
        <v/>
      </c>
      <c r="AE4174" s="180">
        <f t="shared" si="211"/>
        <v>0</v>
      </c>
      <c r="AF4174" s="180">
        <f t="shared" si="212"/>
        <v>0</v>
      </c>
    </row>
    <row r="4175" spans="29:32" x14ac:dyDescent="0.2">
      <c r="AC4175" s="180" t="str">
        <f t="shared" si="210"/>
        <v>-</v>
      </c>
      <c r="AD4175" s="181" t="str">
        <f>IF(B4175="NET","",IF(B4175="","",IFERROR(VLOOKUP(AC4175,EAN!$A:$B,2,FALSE),"MANGLER - MÅ OPPDATERE EAN-FANEN")))</f>
        <v/>
      </c>
      <c r="AE4175" s="180">
        <f t="shared" si="211"/>
        <v>0</v>
      </c>
      <c r="AF4175" s="180">
        <f t="shared" si="212"/>
        <v>0</v>
      </c>
    </row>
    <row r="4176" spans="29:32" x14ac:dyDescent="0.2">
      <c r="AC4176" s="180" t="str">
        <f t="shared" si="210"/>
        <v>-</v>
      </c>
      <c r="AD4176" s="181" t="str">
        <f>IF(B4176="NET","",IF(B4176="","",IFERROR(VLOOKUP(AC4176,EAN!$A:$B,2,FALSE),"MANGLER - MÅ OPPDATERE EAN-FANEN")))</f>
        <v/>
      </c>
      <c r="AE4176" s="180">
        <f t="shared" si="211"/>
        <v>0</v>
      </c>
      <c r="AF4176" s="180">
        <f t="shared" si="212"/>
        <v>0</v>
      </c>
    </row>
    <row r="4177" spans="29:32" x14ac:dyDescent="0.2">
      <c r="AC4177" s="180" t="str">
        <f t="shared" si="210"/>
        <v>-</v>
      </c>
      <c r="AD4177" s="181" t="str">
        <f>IF(B4177="NET","",IF(B4177="","",IFERROR(VLOOKUP(AC4177,EAN!$A:$B,2,FALSE),"MANGLER - MÅ OPPDATERE EAN-FANEN")))</f>
        <v/>
      </c>
      <c r="AE4177" s="180">
        <f t="shared" si="211"/>
        <v>0</v>
      </c>
      <c r="AF4177" s="180">
        <f t="shared" si="212"/>
        <v>0</v>
      </c>
    </row>
    <row r="4178" spans="29:32" x14ac:dyDescent="0.2">
      <c r="AC4178" s="180" t="str">
        <f t="shared" si="210"/>
        <v>-</v>
      </c>
      <c r="AD4178" s="181" t="str">
        <f>IF(B4178="NET","",IF(B4178="","",IFERROR(VLOOKUP(AC4178,EAN!$A:$B,2,FALSE),"MANGLER - MÅ OPPDATERE EAN-FANEN")))</f>
        <v/>
      </c>
      <c r="AE4178" s="180">
        <f t="shared" si="211"/>
        <v>0</v>
      </c>
      <c r="AF4178" s="180">
        <f t="shared" si="212"/>
        <v>0</v>
      </c>
    </row>
    <row r="4179" spans="29:32" x14ac:dyDescent="0.2">
      <c r="AC4179" s="180" t="str">
        <f t="shared" si="210"/>
        <v>-</v>
      </c>
      <c r="AD4179" s="181" t="str">
        <f>IF(B4179="NET","",IF(B4179="","",IFERROR(VLOOKUP(AC4179,EAN!$A:$B,2,FALSE),"MANGLER - MÅ OPPDATERE EAN-FANEN")))</f>
        <v/>
      </c>
      <c r="AE4179" s="180">
        <f t="shared" si="211"/>
        <v>0</v>
      </c>
      <c r="AF4179" s="180">
        <f t="shared" si="212"/>
        <v>0</v>
      </c>
    </row>
    <row r="4180" spans="29:32" x14ac:dyDescent="0.2">
      <c r="AC4180" s="180" t="str">
        <f t="shared" si="210"/>
        <v>-</v>
      </c>
      <c r="AD4180" s="181" t="str">
        <f>IF(B4180="NET","",IF(B4180="","",IFERROR(VLOOKUP(AC4180,EAN!$A:$B,2,FALSE),"MANGLER - MÅ OPPDATERE EAN-FANEN")))</f>
        <v/>
      </c>
      <c r="AE4180" s="180">
        <f t="shared" si="211"/>
        <v>0</v>
      </c>
      <c r="AF4180" s="180">
        <f t="shared" si="212"/>
        <v>0</v>
      </c>
    </row>
    <row r="4181" spans="29:32" x14ac:dyDescent="0.2">
      <c r="AC4181" s="180" t="str">
        <f t="shared" si="210"/>
        <v>-</v>
      </c>
      <c r="AD4181" s="181" t="str">
        <f>IF(B4181="NET","",IF(B4181="","",IFERROR(VLOOKUP(AC4181,EAN!$A:$B,2,FALSE),"MANGLER - MÅ OPPDATERE EAN-FANEN")))</f>
        <v/>
      </c>
      <c r="AE4181" s="180">
        <f t="shared" si="211"/>
        <v>0</v>
      </c>
      <c r="AF4181" s="180">
        <f t="shared" si="212"/>
        <v>0</v>
      </c>
    </row>
    <row r="4182" spans="29:32" x14ac:dyDescent="0.2">
      <c r="AC4182" s="180" t="str">
        <f t="shared" si="210"/>
        <v>-</v>
      </c>
      <c r="AD4182" s="181" t="str">
        <f>IF(B4182="NET","",IF(B4182="","",IFERROR(VLOOKUP(AC4182,EAN!$A:$B,2,FALSE),"MANGLER - MÅ OPPDATERE EAN-FANEN")))</f>
        <v/>
      </c>
      <c r="AE4182" s="180">
        <f t="shared" si="211"/>
        <v>0</v>
      </c>
      <c r="AF4182" s="180">
        <f t="shared" si="212"/>
        <v>0</v>
      </c>
    </row>
    <row r="4183" spans="29:32" x14ac:dyDescent="0.2">
      <c r="AC4183" s="180" t="str">
        <f t="shared" si="210"/>
        <v>-</v>
      </c>
      <c r="AD4183" s="181" t="str">
        <f>IF(B4183="NET","",IF(B4183="","",IFERROR(VLOOKUP(AC4183,EAN!$A:$B,2,FALSE),"MANGLER - MÅ OPPDATERE EAN-FANEN")))</f>
        <v/>
      </c>
      <c r="AE4183" s="180">
        <f t="shared" si="211"/>
        <v>0</v>
      </c>
      <c r="AF4183" s="180">
        <f t="shared" si="212"/>
        <v>0</v>
      </c>
    </row>
    <row r="4184" spans="29:32" x14ac:dyDescent="0.2">
      <c r="AC4184" s="180" t="str">
        <f t="shared" si="210"/>
        <v>-</v>
      </c>
      <c r="AD4184" s="181" t="str">
        <f>IF(B4184="NET","",IF(B4184="","",IFERROR(VLOOKUP(AC4184,EAN!$A:$B,2,FALSE),"MANGLER - MÅ OPPDATERE EAN-FANEN")))</f>
        <v/>
      </c>
      <c r="AE4184" s="180">
        <f t="shared" si="211"/>
        <v>0</v>
      </c>
      <c r="AF4184" s="180">
        <f t="shared" si="212"/>
        <v>0</v>
      </c>
    </row>
    <row r="4185" spans="29:32" x14ac:dyDescent="0.2">
      <c r="AC4185" s="180" t="str">
        <f t="shared" si="210"/>
        <v>-</v>
      </c>
      <c r="AD4185" s="181" t="str">
        <f>IF(B4185="NET","",IF(B4185="","",IFERROR(VLOOKUP(AC4185,EAN!$A:$B,2,FALSE),"MANGLER - MÅ OPPDATERE EAN-FANEN")))</f>
        <v/>
      </c>
      <c r="AE4185" s="180">
        <f t="shared" si="211"/>
        <v>0</v>
      </c>
      <c r="AF4185" s="180">
        <f t="shared" si="212"/>
        <v>0</v>
      </c>
    </row>
    <row r="4186" spans="29:32" x14ac:dyDescent="0.2">
      <c r="AC4186" s="180" t="str">
        <f t="shared" si="210"/>
        <v>-</v>
      </c>
      <c r="AD4186" s="181" t="str">
        <f>IF(B4186="NET","",IF(B4186="","",IFERROR(VLOOKUP(AC4186,EAN!$A:$B,2,FALSE),"MANGLER - MÅ OPPDATERE EAN-FANEN")))</f>
        <v/>
      </c>
      <c r="AE4186" s="180">
        <f t="shared" si="211"/>
        <v>0</v>
      </c>
      <c r="AF4186" s="180">
        <f t="shared" si="212"/>
        <v>0</v>
      </c>
    </row>
    <row r="4187" spans="29:32" x14ac:dyDescent="0.2">
      <c r="AC4187" s="180" t="str">
        <f t="shared" si="210"/>
        <v>-</v>
      </c>
      <c r="AD4187" s="181" t="str">
        <f>IF(B4187="NET","",IF(B4187="","",IFERROR(VLOOKUP(AC4187,EAN!$A:$B,2,FALSE),"MANGLER - MÅ OPPDATERE EAN-FANEN")))</f>
        <v/>
      </c>
      <c r="AE4187" s="180">
        <f t="shared" si="211"/>
        <v>0</v>
      </c>
      <c r="AF4187" s="180">
        <f t="shared" si="212"/>
        <v>0</v>
      </c>
    </row>
    <row r="4188" spans="29:32" x14ac:dyDescent="0.2">
      <c r="AC4188" s="180" t="str">
        <f t="shared" si="210"/>
        <v>-</v>
      </c>
      <c r="AD4188" s="181" t="str">
        <f>IF(B4188="NET","",IF(B4188="","",IFERROR(VLOOKUP(AC4188,EAN!$A:$B,2,FALSE),"MANGLER - MÅ OPPDATERE EAN-FANEN")))</f>
        <v/>
      </c>
      <c r="AE4188" s="180">
        <f t="shared" si="211"/>
        <v>0</v>
      </c>
      <c r="AF4188" s="180">
        <f t="shared" si="212"/>
        <v>0</v>
      </c>
    </row>
    <row r="4189" spans="29:32" x14ac:dyDescent="0.2">
      <c r="AC4189" s="180" t="str">
        <f t="shared" si="210"/>
        <v>-</v>
      </c>
      <c r="AD4189" s="181" t="str">
        <f>IF(B4189="NET","",IF(B4189="","",IFERROR(VLOOKUP(AC4189,EAN!$A:$B,2,FALSE),"MANGLER - MÅ OPPDATERE EAN-FANEN")))</f>
        <v/>
      </c>
      <c r="AE4189" s="180">
        <f t="shared" si="211"/>
        <v>0</v>
      </c>
      <c r="AF4189" s="180">
        <f t="shared" si="212"/>
        <v>0</v>
      </c>
    </row>
    <row r="4190" spans="29:32" x14ac:dyDescent="0.2">
      <c r="AC4190" s="180" t="str">
        <f t="shared" si="210"/>
        <v>-</v>
      </c>
      <c r="AD4190" s="181" t="str">
        <f>IF(B4190="NET","",IF(B4190="","",IFERROR(VLOOKUP(AC4190,EAN!$A:$B,2,FALSE),"MANGLER - MÅ OPPDATERE EAN-FANEN")))</f>
        <v/>
      </c>
      <c r="AE4190" s="180">
        <f t="shared" si="211"/>
        <v>0</v>
      </c>
      <c r="AF4190" s="180">
        <f t="shared" si="212"/>
        <v>0</v>
      </c>
    </row>
    <row r="4191" spans="29:32" x14ac:dyDescent="0.2">
      <c r="AC4191" s="180" t="str">
        <f t="shared" si="210"/>
        <v>-</v>
      </c>
      <c r="AD4191" s="181" t="str">
        <f>IF(B4191="NET","",IF(B4191="","",IFERROR(VLOOKUP(AC4191,EAN!$A:$B,2,FALSE),"MANGLER - MÅ OPPDATERE EAN-FANEN")))</f>
        <v/>
      </c>
      <c r="AE4191" s="180">
        <f t="shared" si="211"/>
        <v>0</v>
      </c>
      <c r="AF4191" s="180">
        <f t="shared" si="212"/>
        <v>0</v>
      </c>
    </row>
    <row r="4192" spans="29:32" x14ac:dyDescent="0.2">
      <c r="AC4192" s="180" t="str">
        <f t="shared" si="210"/>
        <v>-</v>
      </c>
      <c r="AD4192" s="181" t="str">
        <f>IF(B4192="NET","",IF(B4192="","",IFERROR(VLOOKUP(AC4192,EAN!$A:$B,2,FALSE),"MANGLER - MÅ OPPDATERE EAN-FANEN")))</f>
        <v/>
      </c>
      <c r="AE4192" s="180">
        <f t="shared" si="211"/>
        <v>0</v>
      </c>
      <c r="AF4192" s="180">
        <f t="shared" si="212"/>
        <v>0</v>
      </c>
    </row>
    <row r="4193" spans="29:32" x14ac:dyDescent="0.2">
      <c r="AC4193" s="180" t="str">
        <f t="shared" si="210"/>
        <v>-</v>
      </c>
      <c r="AD4193" s="181" t="str">
        <f>IF(B4193="NET","",IF(B4193="","",IFERROR(VLOOKUP(AC4193,EAN!$A:$B,2,FALSE),"MANGLER - MÅ OPPDATERE EAN-FANEN")))</f>
        <v/>
      </c>
      <c r="AE4193" s="180">
        <f t="shared" si="211"/>
        <v>0</v>
      </c>
      <c r="AF4193" s="180">
        <f t="shared" si="212"/>
        <v>0</v>
      </c>
    </row>
    <row r="4194" spans="29:32" x14ac:dyDescent="0.2">
      <c r="AC4194" s="180" t="str">
        <f t="shared" si="210"/>
        <v>-</v>
      </c>
      <c r="AD4194" s="181" t="str">
        <f>IF(B4194="NET","",IF(B4194="","",IFERROR(VLOOKUP(AC4194,EAN!$A:$B,2,FALSE),"MANGLER - MÅ OPPDATERE EAN-FANEN")))</f>
        <v/>
      </c>
      <c r="AE4194" s="180">
        <f t="shared" si="211"/>
        <v>0</v>
      </c>
      <c r="AF4194" s="180">
        <f t="shared" si="212"/>
        <v>0</v>
      </c>
    </row>
    <row r="4195" spans="29:32" x14ac:dyDescent="0.2">
      <c r="AC4195" s="180" t="str">
        <f t="shared" si="210"/>
        <v>-</v>
      </c>
      <c r="AD4195" s="181" t="str">
        <f>IF(B4195="NET","",IF(B4195="","",IFERROR(VLOOKUP(AC4195,EAN!$A:$B,2,FALSE),"MANGLER - MÅ OPPDATERE EAN-FANEN")))</f>
        <v/>
      </c>
      <c r="AE4195" s="180">
        <f t="shared" si="211"/>
        <v>0</v>
      </c>
      <c r="AF4195" s="180">
        <f t="shared" si="212"/>
        <v>0</v>
      </c>
    </row>
    <row r="4196" spans="29:32" x14ac:dyDescent="0.2">
      <c r="AC4196" s="180" t="str">
        <f t="shared" si="210"/>
        <v>-</v>
      </c>
      <c r="AD4196" s="181" t="str">
        <f>IF(B4196="NET","",IF(B4196="","",IFERROR(VLOOKUP(AC4196,EAN!$A:$B,2,FALSE),"MANGLER - MÅ OPPDATERE EAN-FANEN")))</f>
        <v/>
      </c>
      <c r="AE4196" s="180">
        <f t="shared" si="211"/>
        <v>0</v>
      </c>
      <c r="AF4196" s="180">
        <f t="shared" si="212"/>
        <v>0</v>
      </c>
    </row>
    <row r="4197" spans="29:32" x14ac:dyDescent="0.2">
      <c r="AC4197" s="180" t="str">
        <f t="shared" si="210"/>
        <v>-</v>
      </c>
      <c r="AD4197" s="181" t="str">
        <f>IF(B4197="NET","",IF(B4197="","",IFERROR(VLOOKUP(AC4197,EAN!$A:$B,2,FALSE),"MANGLER - MÅ OPPDATERE EAN-FANEN")))</f>
        <v/>
      </c>
      <c r="AE4197" s="180">
        <f t="shared" si="211"/>
        <v>0</v>
      </c>
      <c r="AF4197" s="180">
        <f t="shared" si="212"/>
        <v>0</v>
      </c>
    </row>
    <row r="4198" spans="29:32" x14ac:dyDescent="0.2">
      <c r="AC4198" s="180" t="str">
        <f t="shared" si="210"/>
        <v>-</v>
      </c>
      <c r="AD4198" s="181" t="str">
        <f>IF(B4198="NET","",IF(B4198="","",IFERROR(VLOOKUP(AC4198,EAN!$A:$B,2,FALSE),"MANGLER - MÅ OPPDATERE EAN-FANEN")))</f>
        <v/>
      </c>
      <c r="AE4198" s="180">
        <f t="shared" si="211"/>
        <v>0</v>
      </c>
      <c r="AF4198" s="180">
        <f t="shared" si="212"/>
        <v>0</v>
      </c>
    </row>
    <row r="4199" spans="29:32" x14ac:dyDescent="0.2">
      <c r="AC4199" s="180" t="str">
        <f t="shared" si="210"/>
        <v>-</v>
      </c>
      <c r="AD4199" s="181" t="str">
        <f>IF(B4199="NET","",IF(B4199="","",IFERROR(VLOOKUP(AC4199,EAN!$A:$B,2,FALSE),"MANGLER - MÅ OPPDATERE EAN-FANEN")))</f>
        <v/>
      </c>
      <c r="AE4199" s="180">
        <f t="shared" si="211"/>
        <v>0</v>
      </c>
      <c r="AF4199" s="180">
        <f t="shared" si="212"/>
        <v>0</v>
      </c>
    </row>
    <row r="4200" spans="29:32" x14ac:dyDescent="0.2">
      <c r="AC4200" s="180" t="str">
        <f t="shared" si="210"/>
        <v>-</v>
      </c>
      <c r="AD4200" s="181" t="str">
        <f>IF(B4200="NET","",IF(B4200="","",IFERROR(VLOOKUP(AC4200,EAN!$A:$B,2,FALSE),"MANGLER - MÅ OPPDATERE EAN-FANEN")))</f>
        <v/>
      </c>
      <c r="AE4200" s="180">
        <f t="shared" si="211"/>
        <v>0</v>
      </c>
      <c r="AF4200" s="180">
        <f t="shared" si="212"/>
        <v>0</v>
      </c>
    </row>
    <row r="4201" spans="29:32" x14ac:dyDescent="0.2">
      <c r="AC4201" s="180" t="str">
        <f t="shared" si="210"/>
        <v>-</v>
      </c>
      <c r="AD4201" s="181" t="str">
        <f>IF(B4201="NET","",IF(B4201="","",IFERROR(VLOOKUP(AC4201,EAN!$A:$B,2,FALSE),"MANGLER - MÅ OPPDATERE EAN-FANEN")))</f>
        <v/>
      </c>
      <c r="AE4201" s="180">
        <f t="shared" si="211"/>
        <v>0</v>
      </c>
      <c r="AF4201" s="180">
        <f t="shared" si="212"/>
        <v>0</v>
      </c>
    </row>
    <row r="4202" spans="29:32" x14ac:dyDescent="0.2">
      <c r="AC4202" s="180" t="str">
        <f t="shared" si="210"/>
        <v>-</v>
      </c>
      <c r="AD4202" s="181" t="str">
        <f>IF(B4202="NET","",IF(B4202="","",IFERROR(VLOOKUP(AC4202,EAN!$A:$B,2,FALSE),"MANGLER - MÅ OPPDATERE EAN-FANEN")))</f>
        <v/>
      </c>
      <c r="AE4202" s="180">
        <f t="shared" si="211"/>
        <v>0</v>
      </c>
      <c r="AF4202" s="180">
        <f t="shared" si="212"/>
        <v>0</v>
      </c>
    </row>
    <row r="4203" spans="29:32" x14ac:dyDescent="0.2">
      <c r="AC4203" s="180" t="str">
        <f t="shared" ref="AC4203:AC4266" si="213">CONCATENATE(A4203,"-",D4203)</f>
        <v>-</v>
      </c>
      <c r="AD4203" s="181" t="str">
        <f>IF(B4203="NET","",IF(B4203="","",IFERROR(VLOOKUP(AC4203,EAN!$A:$B,2,FALSE),"MANGLER - MÅ OPPDATERE EAN-FANEN")))</f>
        <v/>
      </c>
      <c r="AE4203" s="180">
        <f t="shared" ref="AE4203:AE4266" si="214">H4203</f>
        <v>0</v>
      </c>
      <c r="AF4203" s="180">
        <f t="shared" ref="AF4203:AF4266" si="215">AA4203</f>
        <v>0</v>
      </c>
    </row>
    <row r="4204" spans="29:32" x14ac:dyDescent="0.2">
      <c r="AC4204" s="180" t="str">
        <f t="shared" si="213"/>
        <v>-</v>
      </c>
      <c r="AD4204" s="181" t="str">
        <f>IF(B4204="NET","",IF(B4204="","",IFERROR(VLOOKUP(AC4204,EAN!$A:$B,2,FALSE),"MANGLER - MÅ OPPDATERE EAN-FANEN")))</f>
        <v/>
      </c>
      <c r="AE4204" s="180">
        <f t="shared" si="214"/>
        <v>0</v>
      </c>
      <c r="AF4204" s="180">
        <f t="shared" si="215"/>
        <v>0</v>
      </c>
    </row>
    <row r="4205" spans="29:32" x14ac:dyDescent="0.2">
      <c r="AC4205" s="180" t="str">
        <f t="shared" si="213"/>
        <v>-</v>
      </c>
      <c r="AD4205" s="181" t="str">
        <f>IF(B4205="NET","",IF(B4205="","",IFERROR(VLOOKUP(AC4205,EAN!$A:$B,2,FALSE),"MANGLER - MÅ OPPDATERE EAN-FANEN")))</f>
        <v/>
      </c>
      <c r="AE4205" s="180">
        <f t="shared" si="214"/>
        <v>0</v>
      </c>
      <c r="AF4205" s="180">
        <f t="shared" si="215"/>
        <v>0</v>
      </c>
    </row>
    <row r="4206" spans="29:32" x14ac:dyDescent="0.2">
      <c r="AC4206" s="180" t="str">
        <f t="shared" si="213"/>
        <v>-</v>
      </c>
      <c r="AD4206" s="181" t="str">
        <f>IF(B4206="NET","",IF(B4206="","",IFERROR(VLOOKUP(AC4206,EAN!$A:$B,2,FALSE),"MANGLER - MÅ OPPDATERE EAN-FANEN")))</f>
        <v/>
      </c>
      <c r="AE4206" s="180">
        <f t="shared" si="214"/>
        <v>0</v>
      </c>
      <c r="AF4206" s="180">
        <f t="shared" si="215"/>
        <v>0</v>
      </c>
    </row>
    <row r="4207" spans="29:32" x14ac:dyDescent="0.2">
      <c r="AC4207" s="180" t="str">
        <f t="shared" si="213"/>
        <v>-</v>
      </c>
      <c r="AD4207" s="181" t="str">
        <f>IF(B4207="NET","",IF(B4207="","",IFERROR(VLOOKUP(AC4207,EAN!$A:$B,2,FALSE),"MANGLER - MÅ OPPDATERE EAN-FANEN")))</f>
        <v/>
      </c>
      <c r="AE4207" s="180">
        <f t="shared" si="214"/>
        <v>0</v>
      </c>
      <c r="AF4207" s="180">
        <f t="shared" si="215"/>
        <v>0</v>
      </c>
    </row>
    <row r="4208" spans="29:32" x14ac:dyDescent="0.2">
      <c r="AC4208" s="180" t="str">
        <f t="shared" si="213"/>
        <v>-</v>
      </c>
      <c r="AD4208" s="181" t="str">
        <f>IF(B4208="NET","",IF(B4208="","",IFERROR(VLOOKUP(AC4208,EAN!$A:$B,2,FALSE),"MANGLER - MÅ OPPDATERE EAN-FANEN")))</f>
        <v/>
      </c>
      <c r="AE4208" s="180">
        <f t="shared" si="214"/>
        <v>0</v>
      </c>
      <c r="AF4208" s="180">
        <f t="shared" si="215"/>
        <v>0</v>
      </c>
    </row>
    <row r="4209" spans="29:32" x14ac:dyDescent="0.2">
      <c r="AC4209" s="180" t="str">
        <f t="shared" si="213"/>
        <v>-</v>
      </c>
      <c r="AD4209" s="181" t="str">
        <f>IF(B4209="NET","",IF(B4209="","",IFERROR(VLOOKUP(AC4209,EAN!$A:$B,2,FALSE),"MANGLER - MÅ OPPDATERE EAN-FANEN")))</f>
        <v/>
      </c>
      <c r="AE4209" s="180">
        <f t="shared" si="214"/>
        <v>0</v>
      </c>
      <c r="AF4209" s="180">
        <f t="shared" si="215"/>
        <v>0</v>
      </c>
    </row>
    <row r="4210" spans="29:32" x14ac:dyDescent="0.2">
      <c r="AC4210" s="180" t="str">
        <f t="shared" si="213"/>
        <v>-</v>
      </c>
      <c r="AD4210" s="181" t="str">
        <f>IF(B4210="NET","",IF(B4210="","",IFERROR(VLOOKUP(AC4210,EAN!$A:$B,2,FALSE),"MANGLER - MÅ OPPDATERE EAN-FANEN")))</f>
        <v/>
      </c>
      <c r="AE4210" s="180">
        <f t="shared" si="214"/>
        <v>0</v>
      </c>
      <c r="AF4210" s="180">
        <f t="shared" si="215"/>
        <v>0</v>
      </c>
    </row>
    <row r="4211" spans="29:32" x14ac:dyDescent="0.2">
      <c r="AC4211" s="180" t="str">
        <f t="shared" si="213"/>
        <v>-</v>
      </c>
      <c r="AD4211" s="181" t="str">
        <f>IF(B4211="NET","",IF(B4211="","",IFERROR(VLOOKUP(AC4211,EAN!$A:$B,2,FALSE),"MANGLER - MÅ OPPDATERE EAN-FANEN")))</f>
        <v/>
      </c>
      <c r="AE4211" s="180">
        <f t="shared" si="214"/>
        <v>0</v>
      </c>
      <c r="AF4211" s="180">
        <f t="shared" si="215"/>
        <v>0</v>
      </c>
    </row>
    <row r="4212" spans="29:32" x14ac:dyDescent="0.2">
      <c r="AC4212" s="180" t="str">
        <f t="shared" si="213"/>
        <v>-</v>
      </c>
      <c r="AD4212" s="181" t="str">
        <f>IF(B4212="NET","",IF(B4212="","",IFERROR(VLOOKUP(AC4212,EAN!$A:$B,2,FALSE),"MANGLER - MÅ OPPDATERE EAN-FANEN")))</f>
        <v/>
      </c>
      <c r="AE4212" s="180">
        <f t="shared" si="214"/>
        <v>0</v>
      </c>
      <c r="AF4212" s="180">
        <f t="shared" si="215"/>
        <v>0</v>
      </c>
    </row>
    <row r="4213" spans="29:32" x14ac:dyDescent="0.2">
      <c r="AC4213" s="180" t="str">
        <f t="shared" si="213"/>
        <v>-</v>
      </c>
      <c r="AD4213" s="181" t="str">
        <f>IF(B4213="NET","",IF(B4213="","",IFERROR(VLOOKUP(AC4213,EAN!$A:$B,2,FALSE),"MANGLER - MÅ OPPDATERE EAN-FANEN")))</f>
        <v/>
      </c>
      <c r="AE4213" s="180">
        <f t="shared" si="214"/>
        <v>0</v>
      </c>
      <c r="AF4213" s="180">
        <f t="shared" si="215"/>
        <v>0</v>
      </c>
    </row>
    <row r="4214" spans="29:32" x14ac:dyDescent="0.2">
      <c r="AC4214" s="180" t="str">
        <f t="shared" si="213"/>
        <v>-</v>
      </c>
      <c r="AD4214" s="181" t="str">
        <f>IF(B4214="NET","",IF(B4214="","",IFERROR(VLOOKUP(AC4214,EAN!$A:$B,2,FALSE),"MANGLER - MÅ OPPDATERE EAN-FANEN")))</f>
        <v/>
      </c>
      <c r="AE4214" s="180">
        <f t="shared" si="214"/>
        <v>0</v>
      </c>
      <c r="AF4214" s="180">
        <f t="shared" si="215"/>
        <v>0</v>
      </c>
    </row>
    <row r="4215" spans="29:32" x14ac:dyDescent="0.2">
      <c r="AC4215" s="180" t="str">
        <f t="shared" si="213"/>
        <v>-</v>
      </c>
      <c r="AD4215" s="181" t="str">
        <f>IF(B4215="NET","",IF(B4215="","",IFERROR(VLOOKUP(AC4215,EAN!$A:$B,2,FALSE),"MANGLER - MÅ OPPDATERE EAN-FANEN")))</f>
        <v/>
      </c>
      <c r="AE4215" s="180">
        <f t="shared" si="214"/>
        <v>0</v>
      </c>
      <c r="AF4215" s="180">
        <f t="shared" si="215"/>
        <v>0</v>
      </c>
    </row>
    <row r="4216" spans="29:32" x14ac:dyDescent="0.2">
      <c r="AC4216" s="180" t="str">
        <f t="shared" si="213"/>
        <v>-</v>
      </c>
      <c r="AD4216" s="181" t="str">
        <f>IF(B4216="NET","",IF(B4216="","",IFERROR(VLOOKUP(AC4216,EAN!$A:$B,2,FALSE),"MANGLER - MÅ OPPDATERE EAN-FANEN")))</f>
        <v/>
      </c>
      <c r="AE4216" s="180">
        <f t="shared" si="214"/>
        <v>0</v>
      </c>
      <c r="AF4216" s="180">
        <f t="shared" si="215"/>
        <v>0</v>
      </c>
    </row>
    <row r="4217" spans="29:32" x14ac:dyDescent="0.2">
      <c r="AC4217" s="180" t="str">
        <f t="shared" si="213"/>
        <v>-</v>
      </c>
      <c r="AD4217" s="181" t="str">
        <f>IF(B4217="NET","",IF(B4217="","",IFERROR(VLOOKUP(AC4217,EAN!$A:$B,2,FALSE),"MANGLER - MÅ OPPDATERE EAN-FANEN")))</f>
        <v/>
      </c>
      <c r="AE4217" s="180">
        <f t="shared" si="214"/>
        <v>0</v>
      </c>
      <c r="AF4217" s="180">
        <f t="shared" si="215"/>
        <v>0</v>
      </c>
    </row>
    <row r="4218" spans="29:32" x14ac:dyDescent="0.2">
      <c r="AC4218" s="180" t="str">
        <f t="shared" si="213"/>
        <v>-</v>
      </c>
      <c r="AD4218" s="181" t="str">
        <f>IF(B4218="NET","",IF(B4218="","",IFERROR(VLOOKUP(AC4218,EAN!$A:$B,2,FALSE),"MANGLER - MÅ OPPDATERE EAN-FANEN")))</f>
        <v/>
      </c>
      <c r="AE4218" s="180">
        <f t="shared" si="214"/>
        <v>0</v>
      </c>
      <c r="AF4218" s="180">
        <f t="shared" si="215"/>
        <v>0</v>
      </c>
    </row>
    <row r="4219" spans="29:32" x14ac:dyDescent="0.2">
      <c r="AC4219" s="180" t="str">
        <f t="shared" si="213"/>
        <v>-</v>
      </c>
      <c r="AD4219" s="181" t="str">
        <f>IF(B4219="NET","",IF(B4219="","",IFERROR(VLOOKUP(AC4219,EAN!$A:$B,2,FALSE),"MANGLER - MÅ OPPDATERE EAN-FANEN")))</f>
        <v/>
      </c>
      <c r="AE4219" s="180">
        <f t="shared" si="214"/>
        <v>0</v>
      </c>
      <c r="AF4219" s="180">
        <f t="shared" si="215"/>
        <v>0</v>
      </c>
    </row>
    <row r="4220" spans="29:32" x14ac:dyDescent="0.2">
      <c r="AC4220" s="180" t="str">
        <f t="shared" si="213"/>
        <v>-</v>
      </c>
      <c r="AD4220" s="181" t="str">
        <f>IF(B4220="NET","",IF(B4220="","",IFERROR(VLOOKUP(AC4220,EAN!$A:$B,2,FALSE),"MANGLER - MÅ OPPDATERE EAN-FANEN")))</f>
        <v/>
      </c>
      <c r="AE4220" s="180">
        <f t="shared" si="214"/>
        <v>0</v>
      </c>
      <c r="AF4220" s="180">
        <f t="shared" si="215"/>
        <v>0</v>
      </c>
    </row>
    <row r="4221" spans="29:32" x14ac:dyDescent="0.2">
      <c r="AC4221" s="180" t="str">
        <f t="shared" si="213"/>
        <v>-</v>
      </c>
      <c r="AD4221" s="181" t="str">
        <f>IF(B4221="NET","",IF(B4221="","",IFERROR(VLOOKUP(AC4221,EAN!$A:$B,2,FALSE),"MANGLER - MÅ OPPDATERE EAN-FANEN")))</f>
        <v/>
      </c>
      <c r="AE4221" s="180">
        <f t="shared" si="214"/>
        <v>0</v>
      </c>
      <c r="AF4221" s="180">
        <f t="shared" si="215"/>
        <v>0</v>
      </c>
    </row>
    <row r="4222" spans="29:32" x14ac:dyDescent="0.2">
      <c r="AC4222" s="180" t="str">
        <f t="shared" si="213"/>
        <v>-</v>
      </c>
      <c r="AD4222" s="181" t="str">
        <f>IF(B4222="NET","",IF(B4222="","",IFERROR(VLOOKUP(AC4222,EAN!$A:$B,2,FALSE),"MANGLER - MÅ OPPDATERE EAN-FANEN")))</f>
        <v/>
      </c>
      <c r="AE4222" s="180">
        <f t="shared" si="214"/>
        <v>0</v>
      </c>
      <c r="AF4222" s="180">
        <f t="shared" si="215"/>
        <v>0</v>
      </c>
    </row>
    <row r="4223" spans="29:32" x14ac:dyDescent="0.2">
      <c r="AC4223" s="180" t="str">
        <f t="shared" si="213"/>
        <v>-</v>
      </c>
      <c r="AD4223" s="181" t="str">
        <f>IF(B4223="NET","",IF(B4223="","",IFERROR(VLOOKUP(AC4223,EAN!$A:$B,2,FALSE),"MANGLER - MÅ OPPDATERE EAN-FANEN")))</f>
        <v/>
      </c>
      <c r="AE4223" s="180">
        <f t="shared" si="214"/>
        <v>0</v>
      </c>
      <c r="AF4223" s="180">
        <f t="shared" si="215"/>
        <v>0</v>
      </c>
    </row>
    <row r="4224" spans="29:32" x14ac:dyDescent="0.2">
      <c r="AC4224" s="180" t="str">
        <f t="shared" si="213"/>
        <v>-</v>
      </c>
      <c r="AD4224" s="181" t="str">
        <f>IF(B4224="NET","",IF(B4224="","",IFERROR(VLOOKUP(AC4224,EAN!$A:$B,2,FALSE),"MANGLER - MÅ OPPDATERE EAN-FANEN")))</f>
        <v/>
      </c>
      <c r="AE4224" s="180">
        <f t="shared" si="214"/>
        <v>0</v>
      </c>
      <c r="AF4224" s="180">
        <f t="shared" si="215"/>
        <v>0</v>
      </c>
    </row>
    <row r="4225" spans="29:32" x14ac:dyDescent="0.2">
      <c r="AC4225" s="180" t="str">
        <f t="shared" si="213"/>
        <v>-</v>
      </c>
      <c r="AD4225" s="181" t="str">
        <f>IF(B4225="NET","",IF(B4225="","",IFERROR(VLOOKUP(AC4225,EAN!$A:$B,2,FALSE),"MANGLER - MÅ OPPDATERE EAN-FANEN")))</f>
        <v/>
      </c>
      <c r="AE4225" s="180">
        <f t="shared" si="214"/>
        <v>0</v>
      </c>
      <c r="AF4225" s="180">
        <f t="shared" si="215"/>
        <v>0</v>
      </c>
    </row>
    <row r="4226" spans="29:32" x14ac:dyDescent="0.2">
      <c r="AC4226" s="180" t="str">
        <f t="shared" si="213"/>
        <v>-</v>
      </c>
      <c r="AD4226" s="181" t="str">
        <f>IF(B4226="NET","",IF(B4226="","",IFERROR(VLOOKUP(AC4226,EAN!$A:$B,2,FALSE),"MANGLER - MÅ OPPDATERE EAN-FANEN")))</f>
        <v/>
      </c>
      <c r="AE4226" s="180">
        <f t="shared" si="214"/>
        <v>0</v>
      </c>
      <c r="AF4226" s="180">
        <f t="shared" si="215"/>
        <v>0</v>
      </c>
    </row>
    <row r="4227" spans="29:32" x14ac:dyDescent="0.2">
      <c r="AC4227" s="180" t="str">
        <f t="shared" si="213"/>
        <v>-</v>
      </c>
      <c r="AD4227" s="181" t="str">
        <f>IF(B4227="NET","",IF(B4227="","",IFERROR(VLOOKUP(AC4227,EAN!$A:$B,2,FALSE),"MANGLER - MÅ OPPDATERE EAN-FANEN")))</f>
        <v/>
      </c>
      <c r="AE4227" s="180">
        <f t="shared" si="214"/>
        <v>0</v>
      </c>
      <c r="AF4227" s="180">
        <f t="shared" si="215"/>
        <v>0</v>
      </c>
    </row>
    <row r="4228" spans="29:32" x14ac:dyDescent="0.2">
      <c r="AC4228" s="180" t="str">
        <f t="shared" si="213"/>
        <v>-</v>
      </c>
      <c r="AD4228" s="181" t="str">
        <f>IF(B4228="NET","",IF(B4228="","",IFERROR(VLOOKUP(AC4228,EAN!$A:$B,2,FALSE),"MANGLER - MÅ OPPDATERE EAN-FANEN")))</f>
        <v/>
      </c>
      <c r="AE4228" s="180">
        <f t="shared" si="214"/>
        <v>0</v>
      </c>
      <c r="AF4228" s="180">
        <f t="shared" si="215"/>
        <v>0</v>
      </c>
    </row>
    <row r="4229" spans="29:32" x14ac:dyDescent="0.2">
      <c r="AC4229" s="180" t="str">
        <f t="shared" si="213"/>
        <v>-</v>
      </c>
      <c r="AD4229" s="181" t="str">
        <f>IF(B4229="NET","",IF(B4229="","",IFERROR(VLOOKUP(AC4229,EAN!$A:$B,2,FALSE),"MANGLER - MÅ OPPDATERE EAN-FANEN")))</f>
        <v/>
      </c>
      <c r="AE4229" s="180">
        <f t="shared" si="214"/>
        <v>0</v>
      </c>
      <c r="AF4229" s="180">
        <f t="shared" si="215"/>
        <v>0</v>
      </c>
    </row>
    <row r="4230" spans="29:32" x14ac:dyDescent="0.2">
      <c r="AC4230" s="180" t="str">
        <f t="shared" si="213"/>
        <v>-</v>
      </c>
      <c r="AD4230" s="181" t="str">
        <f>IF(B4230="NET","",IF(B4230="","",IFERROR(VLOOKUP(AC4230,EAN!$A:$B,2,FALSE),"MANGLER - MÅ OPPDATERE EAN-FANEN")))</f>
        <v/>
      </c>
      <c r="AE4230" s="180">
        <f t="shared" si="214"/>
        <v>0</v>
      </c>
      <c r="AF4230" s="180">
        <f t="shared" si="215"/>
        <v>0</v>
      </c>
    </row>
    <row r="4231" spans="29:32" x14ac:dyDescent="0.2">
      <c r="AC4231" s="180" t="str">
        <f t="shared" si="213"/>
        <v>-</v>
      </c>
      <c r="AD4231" s="181" t="str">
        <f>IF(B4231="NET","",IF(B4231="","",IFERROR(VLOOKUP(AC4231,EAN!$A:$B,2,FALSE),"MANGLER - MÅ OPPDATERE EAN-FANEN")))</f>
        <v/>
      </c>
      <c r="AE4231" s="180">
        <f t="shared" si="214"/>
        <v>0</v>
      </c>
      <c r="AF4231" s="180">
        <f t="shared" si="215"/>
        <v>0</v>
      </c>
    </row>
    <row r="4232" spans="29:32" x14ac:dyDescent="0.2">
      <c r="AC4232" s="180" t="str">
        <f t="shared" si="213"/>
        <v>-</v>
      </c>
      <c r="AD4232" s="181" t="str">
        <f>IF(B4232="NET","",IF(B4232="","",IFERROR(VLOOKUP(AC4232,EAN!$A:$B,2,FALSE),"MANGLER - MÅ OPPDATERE EAN-FANEN")))</f>
        <v/>
      </c>
      <c r="AE4232" s="180">
        <f t="shared" si="214"/>
        <v>0</v>
      </c>
      <c r="AF4232" s="180">
        <f t="shared" si="215"/>
        <v>0</v>
      </c>
    </row>
    <row r="4233" spans="29:32" x14ac:dyDescent="0.2">
      <c r="AC4233" s="180" t="str">
        <f t="shared" si="213"/>
        <v>-</v>
      </c>
      <c r="AD4233" s="181" t="str">
        <f>IF(B4233="NET","",IF(B4233="","",IFERROR(VLOOKUP(AC4233,EAN!$A:$B,2,FALSE),"MANGLER - MÅ OPPDATERE EAN-FANEN")))</f>
        <v/>
      </c>
      <c r="AE4233" s="180">
        <f t="shared" si="214"/>
        <v>0</v>
      </c>
      <c r="AF4233" s="180">
        <f t="shared" si="215"/>
        <v>0</v>
      </c>
    </row>
    <row r="4234" spans="29:32" x14ac:dyDescent="0.2">
      <c r="AC4234" s="180" t="str">
        <f t="shared" si="213"/>
        <v>-</v>
      </c>
      <c r="AD4234" s="181" t="str">
        <f>IF(B4234="NET","",IF(B4234="","",IFERROR(VLOOKUP(AC4234,EAN!$A:$B,2,FALSE),"MANGLER - MÅ OPPDATERE EAN-FANEN")))</f>
        <v/>
      </c>
      <c r="AE4234" s="180">
        <f t="shared" si="214"/>
        <v>0</v>
      </c>
      <c r="AF4234" s="180">
        <f t="shared" si="215"/>
        <v>0</v>
      </c>
    </row>
    <row r="4235" spans="29:32" x14ac:dyDescent="0.2">
      <c r="AC4235" s="180" t="str">
        <f t="shared" si="213"/>
        <v>-</v>
      </c>
      <c r="AD4235" s="181" t="str">
        <f>IF(B4235="NET","",IF(B4235="","",IFERROR(VLOOKUP(AC4235,EAN!$A:$B,2,FALSE),"MANGLER - MÅ OPPDATERE EAN-FANEN")))</f>
        <v/>
      </c>
      <c r="AE4235" s="180">
        <f t="shared" si="214"/>
        <v>0</v>
      </c>
      <c r="AF4235" s="180">
        <f t="shared" si="215"/>
        <v>0</v>
      </c>
    </row>
    <row r="4236" spans="29:32" x14ac:dyDescent="0.2">
      <c r="AC4236" s="180" t="str">
        <f t="shared" si="213"/>
        <v>-</v>
      </c>
      <c r="AD4236" s="181" t="str">
        <f>IF(B4236="NET","",IF(B4236="","",IFERROR(VLOOKUP(AC4236,EAN!$A:$B,2,FALSE),"MANGLER - MÅ OPPDATERE EAN-FANEN")))</f>
        <v/>
      </c>
      <c r="AE4236" s="180">
        <f t="shared" si="214"/>
        <v>0</v>
      </c>
      <c r="AF4236" s="180">
        <f t="shared" si="215"/>
        <v>0</v>
      </c>
    </row>
    <row r="4237" spans="29:32" x14ac:dyDescent="0.2">
      <c r="AC4237" s="180" t="str">
        <f t="shared" si="213"/>
        <v>-</v>
      </c>
      <c r="AD4237" s="181" t="str">
        <f>IF(B4237="NET","",IF(B4237="","",IFERROR(VLOOKUP(AC4237,EAN!$A:$B,2,FALSE),"MANGLER - MÅ OPPDATERE EAN-FANEN")))</f>
        <v/>
      </c>
      <c r="AE4237" s="180">
        <f t="shared" si="214"/>
        <v>0</v>
      </c>
      <c r="AF4237" s="180">
        <f t="shared" si="215"/>
        <v>0</v>
      </c>
    </row>
    <row r="4238" spans="29:32" x14ac:dyDescent="0.2">
      <c r="AC4238" s="180" t="str">
        <f t="shared" si="213"/>
        <v>-</v>
      </c>
      <c r="AD4238" s="181" t="str">
        <f>IF(B4238="NET","",IF(B4238="","",IFERROR(VLOOKUP(AC4238,EAN!$A:$B,2,FALSE),"MANGLER - MÅ OPPDATERE EAN-FANEN")))</f>
        <v/>
      </c>
      <c r="AE4238" s="180">
        <f t="shared" si="214"/>
        <v>0</v>
      </c>
      <c r="AF4238" s="180">
        <f t="shared" si="215"/>
        <v>0</v>
      </c>
    </row>
    <row r="4239" spans="29:32" x14ac:dyDescent="0.2">
      <c r="AC4239" s="180" t="str">
        <f t="shared" si="213"/>
        <v>-</v>
      </c>
      <c r="AD4239" s="181" t="str">
        <f>IF(B4239="NET","",IF(B4239="","",IFERROR(VLOOKUP(AC4239,EAN!$A:$B,2,FALSE),"MANGLER - MÅ OPPDATERE EAN-FANEN")))</f>
        <v/>
      </c>
      <c r="AE4239" s="180">
        <f t="shared" si="214"/>
        <v>0</v>
      </c>
      <c r="AF4239" s="180">
        <f t="shared" si="215"/>
        <v>0</v>
      </c>
    </row>
    <row r="4240" spans="29:32" x14ac:dyDescent="0.2">
      <c r="AC4240" s="180" t="str">
        <f t="shared" si="213"/>
        <v>-</v>
      </c>
      <c r="AD4240" s="181" t="str">
        <f>IF(B4240="NET","",IF(B4240="","",IFERROR(VLOOKUP(AC4240,EAN!$A:$B,2,FALSE),"MANGLER - MÅ OPPDATERE EAN-FANEN")))</f>
        <v/>
      </c>
      <c r="AE4240" s="180">
        <f t="shared" si="214"/>
        <v>0</v>
      </c>
      <c r="AF4240" s="180">
        <f t="shared" si="215"/>
        <v>0</v>
      </c>
    </row>
    <row r="4241" spans="29:32" x14ac:dyDescent="0.2">
      <c r="AC4241" s="180" t="str">
        <f t="shared" si="213"/>
        <v>-</v>
      </c>
      <c r="AD4241" s="181" t="str">
        <f>IF(B4241="NET","",IF(B4241="","",IFERROR(VLOOKUP(AC4241,EAN!$A:$B,2,FALSE),"MANGLER - MÅ OPPDATERE EAN-FANEN")))</f>
        <v/>
      </c>
      <c r="AE4241" s="180">
        <f t="shared" si="214"/>
        <v>0</v>
      </c>
      <c r="AF4241" s="180">
        <f t="shared" si="215"/>
        <v>0</v>
      </c>
    </row>
    <row r="4242" spans="29:32" x14ac:dyDescent="0.2">
      <c r="AC4242" s="180" t="str">
        <f t="shared" si="213"/>
        <v>-</v>
      </c>
      <c r="AD4242" s="181" t="str">
        <f>IF(B4242="NET","",IF(B4242="","",IFERROR(VLOOKUP(AC4242,EAN!$A:$B,2,FALSE),"MANGLER - MÅ OPPDATERE EAN-FANEN")))</f>
        <v/>
      </c>
      <c r="AE4242" s="180">
        <f t="shared" si="214"/>
        <v>0</v>
      </c>
      <c r="AF4242" s="180">
        <f t="shared" si="215"/>
        <v>0</v>
      </c>
    </row>
    <row r="4243" spans="29:32" x14ac:dyDescent="0.2">
      <c r="AC4243" s="180" t="str">
        <f t="shared" si="213"/>
        <v>-</v>
      </c>
      <c r="AD4243" s="181" t="str">
        <f>IF(B4243="NET","",IF(B4243="","",IFERROR(VLOOKUP(AC4243,EAN!$A:$B,2,FALSE),"MANGLER - MÅ OPPDATERE EAN-FANEN")))</f>
        <v/>
      </c>
      <c r="AE4243" s="180">
        <f t="shared" si="214"/>
        <v>0</v>
      </c>
      <c r="AF4243" s="180">
        <f t="shared" si="215"/>
        <v>0</v>
      </c>
    </row>
    <row r="4244" spans="29:32" x14ac:dyDescent="0.2">
      <c r="AC4244" s="180" t="str">
        <f t="shared" si="213"/>
        <v>-</v>
      </c>
      <c r="AD4244" s="181" t="str">
        <f>IF(B4244="NET","",IF(B4244="","",IFERROR(VLOOKUP(AC4244,EAN!$A:$B,2,FALSE),"MANGLER - MÅ OPPDATERE EAN-FANEN")))</f>
        <v/>
      </c>
      <c r="AE4244" s="180">
        <f t="shared" si="214"/>
        <v>0</v>
      </c>
      <c r="AF4244" s="180">
        <f t="shared" si="215"/>
        <v>0</v>
      </c>
    </row>
    <row r="4245" spans="29:32" x14ac:dyDescent="0.2">
      <c r="AC4245" s="180" t="str">
        <f t="shared" si="213"/>
        <v>-</v>
      </c>
      <c r="AD4245" s="181" t="str">
        <f>IF(B4245="NET","",IF(B4245="","",IFERROR(VLOOKUP(AC4245,EAN!$A:$B,2,FALSE),"MANGLER - MÅ OPPDATERE EAN-FANEN")))</f>
        <v/>
      </c>
      <c r="AE4245" s="180">
        <f t="shared" si="214"/>
        <v>0</v>
      </c>
      <c r="AF4245" s="180">
        <f t="shared" si="215"/>
        <v>0</v>
      </c>
    </row>
    <row r="4246" spans="29:32" x14ac:dyDescent="0.2">
      <c r="AC4246" s="180" t="str">
        <f t="shared" si="213"/>
        <v>-</v>
      </c>
      <c r="AD4246" s="181" t="str">
        <f>IF(B4246="NET","",IF(B4246="","",IFERROR(VLOOKUP(AC4246,EAN!$A:$B,2,FALSE),"MANGLER - MÅ OPPDATERE EAN-FANEN")))</f>
        <v/>
      </c>
      <c r="AE4246" s="180">
        <f t="shared" si="214"/>
        <v>0</v>
      </c>
      <c r="AF4246" s="180">
        <f t="shared" si="215"/>
        <v>0</v>
      </c>
    </row>
    <row r="4247" spans="29:32" x14ac:dyDescent="0.2">
      <c r="AC4247" s="180" t="str">
        <f t="shared" si="213"/>
        <v>-</v>
      </c>
      <c r="AD4247" s="181" t="str">
        <f>IF(B4247="NET","",IF(B4247="","",IFERROR(VLOOKUP(AC4247,EAN!$A:$B,2,FALSE),"MANGLER - MÅ OPPDATERE EAN-FANEN")))</f>
        <v/>
      </c>
      <c r="AE4247" s="180">
        <f t="shared" si="214"/>
        <v>0</v>
      </c>
      <c r="AF4247" s="180">
        <f t="shared" si="215"/>
        <v>0</v>
      </c>
    </row>
    <row r="4248" spans="29:32" x14ac:dyDescent="0.2">
      <c r="AC4248" s="180" t="str">
        <f t="shared" si="213"/>
        <v>-</v>
      </c>
      <c r="AD4248" s="181" t="str">
        <f>IF(B4248="NET","",IF(B4248="","",IFERROR(VLOOKUP(AC4248,EAN!$A:$B,2,FALSE),"MANGLER - MÅ OPPDATERE EAN-FANEN")))</f>
        <v/>
      </c>
      <c r="AE4248" s="180">
        <f t="shared" si="214"/>
        <v>0</v>
      </c>
      <c r="AF4248" s="180">
        <f t="shared" si="215"/>
        <v>0</v>
      </c>
    </row>
    <row r="4249" spans="29:32" x14ac:dyDescent="0.2">
      <c r="AC4249" s="180" t="str">
        <f t="shared" si="213"/>
        <v>-</v>
      </c>
      <c r="AD4249" s="181" t="str">
        <f>IF(B4249="NET","",IF(B4249="","",IFERROR(VLOOKUP(AC4249,EAN!$A:$B,2,FALSE),"MANGLER - MÅ OPPDATERE EAN-FANEN")))</f>
        <v/>
      </c>
      <c r="AE4249" s="180">
        <f t="shared" si="214"/>
        <v>0</v>
      </c>
      <c r="AF4249" s="180">
        <f t="shared" si="215"/>
        <v>0</v>
      </c>
    </row>
    <row r="4250" spans="29:32" x14ac:dyDescent="0.2">
      <c r="AC4250" s="180" t="str">
        <f t="shared" si="213"/>
        <v>-</v>
      </c>
      <c r="AD4250" s="181" t="str">
        <f>IF(B4250="NET","",IF(B4250="","",IFERROR(VLOOKUP(AC4250,EAN!$A:$B,2,FALSE),"MANGLER - MÅ OPPDATERE EAN-FANEN")))</f>
        <v/>
      </c>
      <c r="AE4250" s="180">
        <f t="shared" si="214"/>
        <v>0</v>
      </c>
      <c r="AF4250" s="180">
        <f t="shared" si="215"/>
        <v>0</v>
      </c>
    </row>
    <row r="4251" spans="29:32" x14ac:dyDescent="0.2">
      <c r="AC4251" s="180" t="str">
        <f t="shared" si="213"/>
        <v>-</v>
      </c>
      <c r="AD4251" s="181" t="str">
        <f>IF(B4251="NET","",IF(B4251="","",IFERROR(VLOOKUP(AC4251,EAN!$A:$B,2,FALSE),"MANGLER - MÅ OPPDATERE EAN-FANEN")))</f>
        <v/>
      </c>
      <c r="AE4251" s="180">
        <f t="shared" si="214"/>
        <v>0</v>
      </c>
      <c r="AF4251" s="180">
        <f t="shared" si="215"/>
        <v>0</v>
      </c>
    </row>
    <row r="4252" spans="29:32" x14ac:dyDescent="0.2">
      <c r="AC4252" s="180" t="str">
        <f t="shared" si="213"/>
        <v>-</v>
      </c>
      <c r="AD4252" s="181" t="str">
        <f>IF(B4252="NET","",IF(B4252="","",IFERROR(VLOOKUP(AC4252,EAN!$A:$B,2,FALSE),"MANGLER - MÅ OPPDATERE EAN-FANEN")))</f>
        <v/>
      </c>
      <c r="AE4252" s="180">
        <f t="shared" si="214"/>
        <v>0</v>
      </c>
      <c r="AF4252" s="180">
        <f t="shared" si="215"/>
        <v>0</v>
      </c>
    </row>
    <row r="4253" spans="29:32" x14ac:dyDescent="0.2">
      <c r="AC4253" s="180" t="str">
        <f t="shared" si="213"/>
        <v>-</v>
      </c>
      <c r="AD4253" s="181" t="str">
        <f>IF(B4253="NET","",IF(B4253="","",IFERROR(VLOOKUP(AC4253,EAN!$A:$B,2,FALSE),"MANGLER - MÅ OPPDATERE EAN-FANEN")))</f>
        <v/>
      </c>
      <c r="AE4253" s="180">
        <f t="shared" si="214"/>
        <v>0</v>
      </c>
      <c r="AF4253" s="180">
        <f t="shared" si="215"/>
        <v>0</v>
      </c>
    </row>
    <row r="4254" spans="29:32" x14ac:dyDescent="0.2">
      <c r="AC4254" s="180" t="str">
        <f t="shared" si="213"/>
        <v>-</v>
      </c>
      <c r="AD4254" s="181" t="str">
        <f>IF(B4254="NET","",IF(B4254="","",IFERROR(VLOOKUP(AC4254,EAN!$A:$B,2,FALSE),"MANGLER - MÅ OPPDATERE EAN-FANEN")))</f>
        <v/>
      </c>
      <c r="AE4254" s="180">
        <f t="shared" si="214"/>
        <v>0</v>
      </c>
      <c r="AF4254" s="180">
        <f t="shared" si="215"/>
        <v>0</v>
      </c>
    </row>
    <row r="4255" spans="29:32" x14ac:dyDescent="0.2">
      <c r="AC4255" s="180" t="str">
        <f t="shared" si="213"/>
        <v>-</v>
      </c>
      <c r="AD4255" s="181" t="str">
        <f>IF(B4255="NET","",IF(B4255="","",IFERROR(VLOOKUP(AC4255,EAN!$A:$B,2,FALSE),"MANGLER - MÅ OPPDATERE EAN-FANEN")))</f>
        <v/>
      </c>
      <c r="AE4255" s="180">
        <f t="shared" si="214"/>
        <v>0</v>
      </c>
      <c r="AF4255" s="180">
        <f t="shared" si="215"/>
        <v>0</v>
      </c>
    </row>
    <row r="4256" spans="29:32" x14ac:dyDescent="0.2">
      <c r="AC4256" s="180" t="str">
        <f t="shared" si="213"/>
        <v>-</v>
      </c>
      <c r="AD4256" s="181" t="str">
        <f>IF(B4256="NET","",IF(B4256="","",IFERROR(VLOOKUP(AC4256,EAN!$A:$B,2,FALSE),"MANGLER - MÅ OPPDATERE EAN-FANEN")))</f>
        <v/>
      </c>
      <c r="AE4256" s="180">
        <f t="shared" si="214"/>
        <v>0</v>
      </c>
      <c r="AF4256" s="180">
        <f t="shared" si="215"/>
        <v>0</v>
      </c>
    </row>
    <row r="4257" spans="29:32" x14ac:dyDescent="0.2">
      <c r="AC4257" s="180" t="str">
        <f t="shared" si="213"/>
        <v>-</v>
      </c>
      <c r="AD4257" s="181" t="str">
        <f>IF(B4257="NET","",IF(B4257="","",IFERROR(VLOOKUP(AC4257,EAN!$A:$B,2,FALSE),"MANGLER - MÅ OPPDATERE EAN-FANEN")))</f>
        <v/>
      </c>
      <c r="AE4257" s="180">
        <f t="shared" si="214"/>
        <v>0</v>
      </c>
      <c r="AF4257" s="180">
        <f t="shared" si="215"/>
        <v>0</v>
      </c>
    </row>
    <row r="4258" spans="29:32" x14ac:dyDescent="0.2">
      <c r="AC4258" s="180" t="str">
        <f t="shared" si="213"/>
        <v>-</v>
      </c>
      <c r="AD4258" s="181" t="str">
        <f>IF(B4258="NET","",IF(B4258="","",IFERROR(VLOOKUP(AC4258,EAN!$A:$B,2,FALSE),"MANGLER - MÅ OPPDATERE EAN-FANEN")))</f>
        <v/>
      </c>
      <c r="AE4258" s="180">
        <f t="shared" si="214"/>
        <v>0</v>
      </c>
      <c r="AF4258" s="180">
        <f t="shared" si="215"/>
        <v>0</v>
      </c>
    </row>
    <row r="4259" spans="29:32" x14ac:dyDescent="0.2">
      <c r="AC4259" s="180" t="str">
        <f t="shared" si="213"/>
        <v>-</v>
      </c>
      <c r="AD4259" s="181" t="str">
        <f>IF(B4259="NET","",IF(B4259="","",IFERROR(VLOOKUP(AC4259,EAN!$A:$B,2,FALSE),"MANGLER - MÅ OPPDATERE EAN-FANEN")))</f>
        <v/>
      </c>
      <c r="AE4259" s="180">
        <f t="shared" si="214"/>
        <v>0</v>
      </c>
      <c r="AF4259" s="180">
        <f t="shared" si="215"/>
        <v>0</v>
      </c>
    </row>
    <row r="4260" spans="29:32" x14ac:dyDescent="0.2">
      <c r="AC4260" s="180" t="str">
        <f t="shared" si="213"/>
        <v>-</v>
      </c>
      <c r="AD4260" s="181" t="str">
        <f>IF(B4260="NET","",IF(B4260="","",IFERROR(VLOOKUP(AC4260,EAN!$A:$B,2,FALSE),"MANGLER - MÅ OPPDATERE EAN-FANEN")))</f>
        <v/>
      </c>
      <c r="AE4260" s="180">
        <f t="shared" si="214"/>
        <v>0</v>
      </c>
      <c r="AF4260" s="180">
        <f t="shared" si="215"/>
        <v>0</v>
      </c>
    </row>
    <row r="4261" spans="29:32" x14ac:dyDescent="0.2">
      <c r="AC4261" s="180" t="str">
        <f t="shared" si="213"/>
        <v>-</v>
      </c>
      <c r="AD4261" s="181" t="str">
        <f>IF(B4261="NET","",IF(B4261="","",IFERROR(VLOOKUP(AC4261,EAN!$A:$B,2,FALSE),"MANGLER - MÅ OPPDATERE EAN-FANEN")))</f>
        <v/>
      </c>
      <c r="AE4261" s="180">
        <f t="shared" si="214"/>
        <v>0</v>
      </c>
      <c r="AF4261" s="180">
        <f t="shared" si="215"/>
        <v>0</v>
      </c>
    </row>
    <row r="4262" spans="29:32" x14ac:dyDescent="0.2">
      <c r="AC4262" s="180" t="str">
        <f t="shared" si="213"/>
        <v>-</v>
      </c>
      <c r="AD4262" s="181" t="str">
        <f>IF(B4262="NET","",IF(B4262="","",IFERROR(VLOOKUP(AC4262,EAN!$A:$B,2,FALSE),"MANGLER - MÅ OPPDATERE EAN-FANEN")))</f>
        <v/>
      </c>
      <c r="AE4262" s="180">
        <f t="shared" si="214"/>
        <v>0</v>
      </c>
      <c r="AF4262" s="180">
        <f t="shared" si="215"/>
        <v>0</v>
      </c>
    </row>
    <row r="4263" spans="29:32" x14ac:dyDescent="0.2">
      <c r="AC4263" s="180" t="str">
        <f t="shared" si="213"/>
        <v>-</v>
      </c>
      <c r="AD4263" s="181" t="str">
        <f>IF(B4263="NET","",IF(B4263="","",IFERROR(VLOOKUP(AC4263,EAN!$A:$B,2,FALSE),"MANGLER - MÅ OPPDATERE EAN-FANEN")))</f>
        <v/>
      </c>
      <c r="AE4263" s="180">
        <f t="shared" si="214"/>
        <v>0</v>
      </c>
      <c r="AF4263" s="180">
        <f t="shared" si="215"/>
        <v>0</v>
      </c>
    </row>
    <row r="4264" spans="29:32" x14ac:dyDescent="0.2">
      <c r="AC4264" s="180" t="str">
        <f t="shared" si="213"/>
        <v>-</v>
      </c>
      <c r="AD4264" s="181" t="str">
        <f>IF(B4264="NET","",IF(B4264="","",IFERROR(VLOOKUP(AC4264,EAN!$A:$B,2,FALSE),"MANGLER - MÅ OPPDATERE EAN-FANEN")))</f>
        <v/>
      </c>
      <c r="AE4264" s="180">
        <f t="shared" si="214"/>
        <v>0</v>
      </c>
      <c r="AF4264" s="180">
        <f t="shared" si="215"/>
        <v>0</v>
      </c>
    </row>
    <row r="4265" spans="29:32" x14ac:dyDescent="0.2">
      <c r="AC4265" s="180" t="str">
        <f t="shared" si="213"/>
        <v>-</v>
      </c>
      <c r="AD4265" s="181" t="str">
        <f>IF(B4265="NET","",IF(B4265="","",IFERROR(VLOOKUP(AC4265,EAN!$A:$B,2,FALSE),"MANGLER - MÅ OPPDATERE EAN-FANEN")))</f>
        <v/>
      </c>
      <c r="AE4265" s="180">
        <f t="shared" si="214"/>
        <v>0</v>
      </c>
      <c r="AF4265" s="180">
        <f t="shared" si="215"/>
        <v>0</v>
      </c>
    </row>
    <row r="4266" spans="29:32" x14ac:dyDescent="0.2">
      <c r="AC4266" s="180" t="str">
        <f t="shared" si="213"/>
        <v>-</v>
      </c>
      <c r="AD4266" s="181" t="str">
        <f>IF(B4266="NET","",IF(B4266="","",IFERROR(VLOOKUP(AC4266,EAN!$A:$B,2,FALSE),"MANGLER - MÅ OPPDATERE EAN-FANEN")))</f>
        <v/>
      </c>
      <c r="AE4266" s="180">
        <f t="shared" si="214"/>
        <v>0</v>
      </c>
      <c r="AF4266" s="180">
        <f t="shared" si="215"/>
        <v>0</v>
      </c>
    </row>
    <row r="4267" spans="29:32" x14ac:dyDescent="0.2">
      <c r="AC4267" s="180" t="str">
        <f t="shared" ref="AC4267:AC4330" si="216">CONCATENATE(A4267,"-",D4267)</f>
        <v>-</v>
      </c>
      <c r="AD4267" s="181" t="str">
        <f>IF(B4267="NET","",IF(B4267="","",IFERROR(VLOOKUP(AC4267,EAN!$A:$B,2,FALSE),"MANGLER - MÅ OPPDATERE EAN-FANEN")))</f>
        <v/>
      </c>
      <c r="AE4267" s="180">
        <f t="shared" ref="AE4267:AE4330" si="217">H4267</f>
        <v>0</v>
      </c>
      <c r="AF4267" s="180">
        <f t="shared" ref="AF4267:AF4330" si="218">AA4267</f>
        <v>0</v>
      </c>
    </row>
    <row r="4268" spans="29:32" x14ac:dyDescent="0.2">
      <c r="AC4268" s="180" t="str">
        <f t="shared" si="216"/>
        <v>-</v>
      </c>
      <c r="AD4268" s="181" t="str">
        <f>IF(B4268="NET","",IF(B4268="","",IFERROR(VLOOKUP(AC4268,EAN!$A:$B,2,FALSE),"MANGLER - MÅ OPPDATERE EAN-FANEN")))</f>
        <v/>
      </c>
      <c r="AE4268" s="180">
        <f t="shared" si="217"/>
        <v>0</v>
      </c>
      <c r="AF4268" s="180">
        <f t="shared" si="218"/>
        <v>0</v>
      </c>
    </row>
    <row r="4269" spans="29:32" x14ac:dyDescent="0.2">
      <c r="AC4269" s="180" t="str">
        <f t="shared" si="216"/>
        <v>-</v>
      </c>
      <c r="AD4269" s="181" t="str">
        <f>IF(B4269="NET","",IF(B4269="","",IFERROR(VLOOKUP(AC4269,EAN!$A:$B,2,FALSE),"MANGLER - MÅ OPPDATERE EAN-FANEN")))</f>
        <v/>
      </c>
      <c r="AE4269" s="180">
        <f t="shared" si="217"/>
        <v>0</v>
      </c>
      <c r="AF4269" s="180">
        <f t="shared" si="218"/>
        <v>0</v>
      </c>
    </row>
    <row r="4270" spans="29:32" x14ac:dyDescent="0.2">
      <c r="AC4270" s="180" t="str">
        <f t="shared" si="216"/>
        <v>-</v>
      </c>
      <c r="AD4270" s="181" t="str">
        <f>IF(B4270="NET","",IF(B4270="","",IFERROR(VLOOKUP(AC4270,EAN!$A:$B,2,FALSE),"MANGLER - MÅ OPPDATERE EAN-FANEN")))</f>
        <v/>
      </c>
      <c r="AE4270" s="180">
        <f t="shared" si="217"/>
        <v>0</v>
      </c>
      <c r="AF4270" s="180">
        <f t="shared" si="218"/>
        <v>0</v>
      </c>
    </row>
    <row r="4271" spans="29:32" x14ac:dyDescent="0.2">
      <c r="AC4271" s="180" t="str">
        <f t="shared" si="216"/>
        <v>-</v>
      </c>
      <c r="AD4271" s="181" t="str">
        <f>IF(B4271="NET","",IF(B4271="","",IFERROR(VLOOKUP(AC4271,EAN!$A:$B,2,FALSE),"MANGLER - MÅ OPPDATERE EAN-FANEN")))</f>
        <v/>
      </c>
      <c r="AE4271" s="180">
        <f t="shared" si="217"/>
        <v>0</v>
      </c>
      <c r="AF4271" s="180">
        <f t="shared" si="218"/>
        <v>0</v>
      </c>
    </row>
    <row r="4272" spans="29:32" x14ac:dyDescent="0.2">
      <c r="AC4272" s="180" t="str">
        <f t="shared" si="216"/>
        <v>-</v>
      </c>
      <c r="AD4272" s="181" t="str">
        <f>IF(B4272="NET","",IF(B4272="","",IFERROR(VLOOKUP(AC4272,EAN!$A:$B,2,FALSE),"MANGLER - MÅ OPPDATERE EAN-FANEN")))</f>
        <v/>
      </c>
      <c r="AE4272" s="180">
        <f t="shared" si="217"/>
        <v>0</v>
      </c>
      <c r="AF4272" s="180">
        <f t="shared" si="218"/>
        <v>0</v>
      </c>
    </row>
    <row r="4273" spans="29:32" x14ac:dyDescent="0.2">
      <c r="AC4273" s="180" t="str">
        <f t="shared" si="216"/>
        <v>-</v>
      </c>
      <c r="AD4273" s="181" t="str">
        <f>IF(B4273="NET","",IF(B4273="","",IFERROR(VLOOKUP(AC4273,EAN!$A:$B,2,FALSE),"MANGLER - MÅ OPPDATERE EAN-FANEN")))</f>
        <v/>
      </c>
      <c r="AE4273" s="180">
        <f t="shared" si="217"/>
        <v>0</v>
      </c>
      <c r="AF4273" s="180">
        <f t="shared" si="218"/>
        <v>0</v>
      </c>
    </row>
    <row r="4274" spans="29:32" x14ac:dyDescent="0.2">
      <c r="AC4274" s="180" t="str">
        <f t="shared" si="216"/>
        <v>-</v>
      </c>
      <c r="AD4274" s="181" t="str">
        <f>IF(B4274="NET","",IF(B4274="","",IFERROR(VLOOKUP(AC4274,EAN!$A:$B,2,FALSE),"MANGLER - MÅ OPPDATERE EAN-FANEN")))</f>
        <v/>
      </c>
      <c r="AE4274" s="180">
        <f t="shared" si="217"/>
        <v>0</v>
      </c>
      <c r="AF4274" s="180">
        <f t="shared" si="218"/>
        <v>0</v>
      </c>
    </row>
    <row r="4275" spans="29:32" x14ac:dyDescent="0.2">
      <c r="AC4275" s="180" t="str">
        <f t="shared" si="216"/>
        <v>-</v>
      </c>
      <c r="AD4275" s="181" t="str">
        <f>IF(B4275="NET","",IF(B4275="","",IFERROR(VLOOKUP(AC4275,EAN!$A:$B,2,FALSE),"MANGLER - MÅ OPPDATERE EAN-FANEN")))</f>
        <v/>
      </c>
      <c r="AE4275" s="180">
        <f t="shared" si="217"/>
        <v>0</v>
      </c>
      <c r="AF4275" s="180">
        <f t="shared" si="218"/>
        <v>0</v>
      </c>
    </row>
    <row r="4276" spans="29:32" x14ac:dyDescent="0.2">
      <c r="AC4276" s="180" t="str">
        <f t="shared" si="216"/>
        <v>-</v>
      </c>
      <c r="AD4276" s="181" t="str">
        <f>IF(B4276="NET","",IF(B4276="","",IFERROR(VLOOKUP(AC4276,EAN!$A:$B,2,FALSE),"MANGLER - MÅ OPPDATERE EAN-FANEN")))</f>
        <v/>
      </c>
      <c r="AE4276" s="180">
        <f t="shared" si="217"/>
        <v>0</v>
      </c>
      <c r="AF4276" s="180">
        <f t="shared" si="218"/>
        <v>0</v>
      </c>
    </row>
    <row r="4277" spans="29:32" x14ac:dyDescent="0.2">
      <c r="AC4277" s="180" t="str">
        <f t="shared" si="216"/>
        <v>-</v>
      </c>
      <c r="AD4277" s="181" t="str">
        <f>IF(B4277="NET","",IF(B4277="","",IFERROR(VLOOKUP(AC4277,EAN!$A:$B,2,FALSE),"MANGLER - MÅ OPPDATERE EAN-FANEN")))</f>
        <v/>
      </c>
      <c r="AE4277" s="180">
        <f t="shared" si="217"/>
        <v>0</v>
      </c>
      <c r="AF4277" s="180">
        <f t="shared" si="218"/>
        <v>0</v>
      </c>
    </row>
    <row r="4278" spans="29:32" x14ac:dyDescent="0.2">
      <c r="AC4278" s="180" t="str">
        <f t="shared" si="216"/>
        <v>-</v>
      </c>
      <c r="AD4278" s="181" t="str">
        <f>IF(B4278="NET","",IF(B4278="","",IFERROR(VLOOKUP(AC4278,EAN!$A:$B,2,FALSE),"MANGLER - MÅ OPPDATERE EAN-FANEN")))</f>
        <v/>
      </c>
      <c r="AE4278" s="180">
        <f t="shared" si="217"/>
        <v>0</v>
      </c>
      <c r="AF4278" s="180">
        <f t="shared" si="218"/>
        <v>0</v>
      </c>
    </row>
    <row r="4279" spans="29:32" x14ac:dyDescent="0.2">
      <c r="AC4279" s="180" t="str">
        <f t="shared" si="216"/>
        <v>-</v>
      </c>
      <c r="AD4279" s="181" t="str">
        <f>IF(B4279="NET","",IF(B4279="","",IFERROR(VLOOKUP(AC4279,EAN!$A:$B,2,FALSE),"MANGLER - MÅ OPPDATERE EAN-FANEN")))</f>
        <v/>
      </c>
      <c r="AE4279" s="180">
        <f t="shared" si="217"/>
        <v>0</v>
      </c>
      <c r="AF4279" s="180">
        <f t="shared" si="218"/>
        <v>0</v>
      </c>
    </row>
    <row r="4280" spans="29:32" x14ac:dyDescent="0.2">
      <c r="AC4280" s="180" t="str">
        <f t="shared" si="216"/>
        <v>-</v>
      </c>
      <c r="AD4280" s="181" t="str">
        <f>IF(B4280="NET","",IF(B4280="","",IFERROR(VLOOKUP(AC4280,EAN!$A:$B,2,FALSE),"MANGLER - MÅ OPPDATERE EAN-FANEN")))</f>
        <v/>
      </c>
      <c r="AE4280" s="180">
        <f t="shared" si="217"/>
        <v>0</v>
      </c>
      <c r="AF4280" s="180">
        <f t="shared" si="218"/>
        <v>0</v>
      </c>
    </row>
    <row r="4281" spans="29:32" x14ac:dyDescent="0.2">
      <c r="AC4281" s="180" t="str">
        <f t="shared" si="216"/>
        <v>-</v>
      </c>
      <c r="AD4281" s="181" t="str">
        <f>IF(B4281="NET","",IF(B4281="","",IFERROR(VLOOKUP(AC4281,EAN!$A:$B,2,FALSE),"MANGLER - MÅ OPPDATERE EAN-FANEN")))</f>
        <v/>
      </c>
      <c r="AE4281" s="180">
        <f t="shared" si="217"/>
        <v>0</v>
      </c>
      <c r="AF4281" s="180">
        <f t="shared" si="218"/>
        <v>0</v>
      </c>
    </row>
    <row r="4282" spans="29:32" x14ac:dyDescent="0.2">
      <c r="AC4282" s="180" t="str">
        <f t="shared" si="216"/>
        <v>-</v>
      </c>
      <c r="AD4282" s="181" t="str">
        <f>IF(B4282="NET","",IF(B4282="","",IFERROR(VLOOKUP(AC4282,EAN!$A:$B,2,FALSE),"MANGLER - MÅ OPPDATERE EAN-FANEN")))</f>
        <v/>
      </c>
      <c r="AE4282" s="180">
        <f t="shared" si="217"/>
        <v>0</v>
      </c>
      <c r="AF4282" s="180">
        <f t="shared" si="218"/>
        <v>0</v>
      </c>
    </row>
    <row r="4283" spans="29:32" x14ac:dyDescent="0.2">
      <c r="AC4283" s="180" t="str">
        <f t="shared" si="216"/>
        <v>-</v>
      </c>
      <c r="AD4283" s="181" t="str">
        <f>IF(B4283="NET","",IF(B4283="","",IFERROR(VLOOKUP(AC4283,EAN!$A:$B,2,FALSE),"MANGLER - MÅ OPPDATERE EAN-FANEN")))</f>
        <v/>
      </c>
      <c r="AE4283" s="180">
        <f t="shared" si="217"/>
        <v>0</v>
      </c>
      <c r="AF4283" s="180">
        <f t="shared" si="218"/>
        <v>0</v>
      </c>
    </row>
    <row r="4284" spans="29:32" x14ac:dyDescent="0.2">
      <c r="AC4284" s="180" t="str">
        <f t="shared" si="216"/>
        <v>-</v>
      </c>
      <c r="AD4284" s="181" t="str">
        <f>IF(B4284="NET","",IF(B4284="","",IFERROR(VLOOKUP(AC4284,EAN!$A:$B,2,FALSE),"MANGLER - MÅ OPPDATERE EAN-FANEN")))</f>
        <v/>
      </c>
      <c r="AE4284" s="180">
        <f t="shared" si="217"/>
        <v>0</v>
      </c>
      <c r="AF4284" s="180">
        <f t="shared" si="218"/>
        <v>0</v>
      </c>
    </row>
    <row r="4285" spans="29:32" x14ac:dyDescent="0.2">
      <c r="AC4285" s="180" t="str">
        <f t="shared" si="216"/>
        <v>-</v>
      </c>
      <c r="AD4285" s="181" t="str">
        <f>IF(B4285="NET","",IF(B4285="","",IFERROR(VLOOKUP(AC4285,EAN!$A:$B,2,FALSE),"MANGLER - MÅ OPPDATERE EAN-FANEN")))</f>
        <v/>
      </c>
      <c r="AE4285" s="180">
        <f t="shared" si="217"/>
        <v>0</v>
      </c>
      <c r="AF4285" s="180">
        <f t="shared" si="218"/>
        <v>0</v>
      </c>
    </row>
    <row r="4286" spans="29:32" x14ac:dyDescent="0.2">
      <c r="AC4286" s="180" t="str">
        <f t="shared" si="216"/>
        <v>-</v>
      </c>
      <c r="AD4286" s="181" t="str">
        <f>IF(B4286="NET","",IF(B4286="","",IFERROR(VLOOKUP(AC4286,EAN!$A:$B,2,FALSE),"MANGLER - MÅ OPPDATERE EAN-FANEN")))</f>
        <v/>
      </c>
      <c r="AE4286" s="180">
        <f t="shared" si="217"/>
        <v>0</v>
      </c>
      <c r="AF4286" s="180">
        <f t="shared" si="218"/>
        <v>0</v>
      </c>
    </row>
    <row r="4287" spans="29:32" x14ac:dyDescent="0.2">
      <c r="AC4287" s="180" t="str">
        <f t="shared" si="216"/>
        <v>-</v>
      </c>
      <c r="AD4287" s="181" t="str">
        <f>IF(B4287="NET","",IF(B4287="","",IFERROR(VLOOKUP(AC4287,EAN!$A:$B,2,FALSE),"MANGLER - MÅ OPPDATERE EAN-FANEN")))</f>
        <v/>
      </c>
      <c r="AE4287" s="180">
        <f t="shared" si="217"/>
        <v>0</v>
      </c>
      <c r="AF4287" s="180">
        <f t="shared" si="218"/>
        <v>0</v>
      </c>
    </row>
    <row r="4288" spans="29:32" x14ac:dyDescent="0.2">
      <c r="AC4288" s="180" t="str">
        <f t="shared" si="216"/>
        <v>-</v>
      </c>
      <c r="AD4288" s="181" t="str">
        <f>IF(B4288="NET","",IF(B4288="","",IFERROR(VLOOKUP(AC4288,EAN!$A:$B,2,FALSE),"MANGLER - MÅ OPPDATERE EAN-FANEN")))</f>
        <v/>
      </c>
      <c r="AE4288" s="180">
        <f t="shared" si="217"/>
        <v>0</v>
      </c>
      <c r="AF4288" s="180">
        <f t="shared" si="218"/>
        <v>0</v>
      </c>
    </row>
    <row r="4289" spans="29:32" x14ac:dyDescent="0.2">
      <c r="AC4289" s="180" t="str">
        <f t="shared" si="216"/>
        <v>-</v>
      </c>
      <c r="AD4289" s="181" t="str">
        <f>IF(B4289="NET","",IF(B4289="","",IFERROR(VLOOKUP(AC4289,EAN!$A:$B,2,FALSE),"MANGLER - MÅ OPPDATERE EAN-FANEN")))</f>
        <v/>
      </c>
      <c r="AE4289" s="180">
        <f t="shared" si="217"/>
        <v>0</v>
      </c>
      <c r="AF4289" s="180">
        <f t="shared" si="218"/>
        <v>0</v>
      </c>
    </row>
    <row r="4290" spans="29:32" x14ac:dyDescent="0.2">
      <c r="AC4290" s="180" t="str">
        <f t="shared" si="216"/>
        <v>-</v>
      </c>
      <c r="AD4290" s="181" t="str">
        <f>IF(B4290="NET","",IF(B4290="","",IFERROR(VLOOKUP(AC4290,EAN!$A:$B,2,FALSE),"MANGLER - MÅ OPPDATERE EAN-FANEN")))</f>
        <v/>
      </c>
      <c r="AE4290" s="180">
        <f t="shared" si="217"/>
        <v>0</v>
      </c>
      <c r="AF4290" s="180">
        <f t="shared" si="218"/>
        <v>0</v>
      </c>
    </row>
    <row r="4291" spans="29:32" x14ac:dyDescent="0.2">
      <c r="AC4291" s="180" t="str">
        <f t="shared" si="216"/>
        <v>-</v>
      </c>
      <c r="AD4291" s="181" t="str">
        <f>IF(B4291="NET","",IF(B4291="","",IFERROR(VLOOKUP(AC4291,EAN!$A:$B,2,FALSE),"MANGLER - MÅ OPPDATERE EAN-FANEN")))</f>
        <v/>
      </c>
      <c r="AE4291" s="180">
        <f t="shared" si="217"/>
        <v>0</v>
      </c>
      <c r="AF4291" s="180">
        <f t="shared" si="218"/>
        <v>0</v>
      </c>
    </row>
    <row r="4292" spans="29:32" x14ac:dyDescent="0.2">
      <c r="AC4292" s="180" t="str">
        <f t="shared" si="216"/>
        <v>-</v>
      </c>
      <c r="AD4292" s="181" t="str">
        <f>IF(B4292="NET","",IF(B4292="","",IFERROR(VLOOKUP(AC4292,EAN!$A:$B,2,FALSE),"MANGLER - MÅ OPPDATERE EAN-FANEN")))</f>
        <v/>
      </c>
      <c r="AE4292" s="180">
        <f t="shared" si="217"/>
        <v>0</v>
      </c>
      <c r="AF4292" s="180">
        <f t="shared" si="218"/>
        <v>0</v>
      </c>
    </row>
    <row r="4293" spans="29:32" x14ac:dyDescent="0.2">
      <c r="AC4293" s="180" t="str">
        <f t="shared" si="216"/>
        <v>-</v>
      </c>
      <c r="AD4293" s="181" t="str">
        <f>IF(B4293="NET","",IF(B4293="","",IFERROR(VLOOKUP(AC4293,EAN!$A:$B,2,FALSE),"MANGLER - MÅ OPPDATERE EAN-FANEN")))</f>
        <v/>
      </c>
      <c r="AE4293" s="180">
        <f t="shared" si="217"/>
        <v>0</v>
      </c>
      <c r="AF4293" s="180">
        <f t="shared" si="218"/>
        <v>0</v>
      </c>
    </row>
    <row r="4294" spans="29:32" x14ac:dyDescent="0.2">
      <c r="AC4294" s="180" t="str">
        <f t="shared" si="216"/>
        <v>-</v>
      </c>
      <c r="AD4294" s="181" t="str">
        <f>IF(B4294="NET","",IF(B4294="","",IFERROR(VLOOKUP(AC4294,EAN!$A:$B,2,FALSE),"MANGLER - MÅ OPPDATERE EAN-FANEN")))</f>
        <v/>
      </c>
      <c r="AE4294" s="180">
        <f t="shared" si="217"/>
        <v>0</v>
      </c>
      <c r="AF4294" s="180">
        <f t="shared" si="218"/>
        <v>0</v>
      </c>
    </row>
    <row r="4295" spans="29:32" x14ac:dyDescent="0.2">
      <c r="AC4295" s="180" t="str">
        <f t="shared" si="216"/>
        <v>-</v>
      </c>
      <c r="AD4295" s="181" t="str">
        <f>IF(B4295="NET","",IF(B4295="","",IFERROR(VLOOKUP(AC4295,EAN!$A:$B,2,FALSE),"MANGLER - MÅ OPPDATERE EAN-FANEN")))</f>
        <v/>
      </c>
      <c r="AE4295" s="180">
        <f t="shared" si="217"/>
        <v>0</v>
      </c>
      <c r="AF4295" s="180">
        <f t="shared" si="218"/>
        <v>0</v>
      </c>
    </row>
    <row r="4296" spans="29:32" x14ac:dyDescent="0.2">
      <c r="AC4296" s="180" t="str">
        <f t="shared" si="216"/>
        <v>-</v>
      </c>
      <c r="AD4296" s="181" t="str">
        <f>IF(B4296="NET","",IF(B4296="","",IFERROR(VLOOKUP(AC4296,EAN!$A:$B,2,FALSE),"MANGLER - MÅ OPPDATERE EAN-FANEN")))</f>
        <v/>
      </c>
      <c r="AE4296" s="180">
        <f t="shared" si="217"/>
        <v>0</v>
      </c>
      <c r="AF4296" s="180">
        <f t="shared" si="218"/>
        <v>0</v>
      </c>
    </row>
    <row r="4297" spans="29:32" x14ac:dyDescent="0.2">
      <c r="AC4297" s="180" t="str">
        <f t="shared" si="216"/>
        <v>-</v>
      </c>
      <c r="AD4297" s="181" t="str">
        <f>IF(B4297="NET","",IF(B4297="","",IFERROR(VLOOKUP(AC4297,EAN!$A:$B,2,FALSE),"MANGLER - MÅ OPPDATERE EAN-FANEN")))</f>
        <v/>
      </c>
      <c r="AE4297" s="180">
        <f t="shared" si="217"/>
        <v>0</v>
      </c>
      <c r="AF4297" s="180">
        <f t="shared" si="218"/>
        <v>0</v>
      </c>
    </row>
    <row r="4298" spans="29:32" x14ac:dyDescent="0.2">
      <c r="AC4298" s="180" t="str">
        <f t="shared" si="216"/>
        <v>-</v>
      </c>
      <c r="AD4298" s="181" t="str">
        <f>IF(B4298="NET","",IF(B4298="","",IFERROR(VLOOKUP(AC4298,EAN!$A:$B,2,FALSE),"MANGLER - MÅ OPPDATERE EAN-FANEN")))</f>
        <v/>
      </c>
      <c r="AE4298" s="180">
        <f t="shared" si="217"/>
        <v>0</v>
      </c>
      <c r="AF4298" s="180">
        <f t="shared" si="218"/>
        <v>0</v>
      </c>
    </row>
    <row r="4299" spans="29:32" x14ac:dyDescent="0.2">
      <c r="AC4299" s="180" t="str">
        <f t="shared" si="216"/>
        <v>-</v>
      </c>
      <c r="AD4299" s="181" t="str">
        <f>IF(B4299="NET","",IF(B4299="","",IFERROR(VLOOKUP(AC4299,EAN!$A:$B,2,FALSE),"MANGLER - MÅ OPPDATERE EAN-FANEN")))</f>
        <v/>
      </c>
      <c r="AE4299" s="180">
        <f t="shared" si="217"/>
        <v>0</v>
      </c>
      <c r="AF4299" s="180">
        <f t="shared" si="218"/>
        <v>0</v>
      </c>
    </row>
    <row r="4300" spans="29:32" x14ac:dyDescent="0.2">
      <c r="AC4300" s="180" t="str">
        <f t="shared" si="216"/>
        <v>-</v>
      </c>
      <c r="AD4300" s="181" t="str">
        <f>IF(B4300="NET","",IF(B4300="","",IFERROR(VLOOKUP(AC4300,EAN!$A:$B,2,FALSE),"MANGLER - MÅ OPPDATERE EAN-FANEN")))</f>
        <v/>
      </c>
      <c r="AE4300" s="180">
        <f t="shared" si="217"/>
        <v>0</v>
      </c>
      <c r="AF4300" s="180">
        <f t="shared" si="218"/>
        <v>0</v>
      </c>
    </row>
    <row r="4301" spans="29:32" x14ac:dyDescent="0.2">
      <c r="AC4301" s="180" t="str">
        <f t="shared" si="216"/>
        <v>-</v>
      </c>
      <c r="AD4301" s="181" t="str">
        <f>IF(B4301="NET","",IF(B4301="","",IFERROR(VLOOKUP(AC4301,EAN!$A:$B,2,FALSE),"MANGLER - MÅ OPPDATERE EAN-FANEN")))</f>
        <v/>
      </c>
      <c r="AE4301" s="180">
        <f t="shared" si="217"/>
        <v>0</v>
      </c>
      <c r="AF4301" s="180">
        <f t="shared" si="218"/>
        <v>0</v>
      </c>
    </row>
    <row r="4302" spans="29:32" x14ac:dyDescent="0.2">
      <c r="AC4302" s="180" t="str">
        <f t="shared" si="216"/>
        <v>-</v>
      </c>
      <c r="AD4302" s="181" t="str">
        <f>IF(B4302="NET","",IF(B4302="","",IFERROR(VLOOKUP(AC4302,EAN!$A:$B,2,FALSE),"MANGLER - MÅ OPPDATERE EAN-FANEN")))</f>
        <v/>
      </c>
      <c r="AE4302" s="180">
        <f t="shared" si="217"/>
        <v>0</v>
      </c>
      <c r="AF4302" s="180">
        <f t="shared" si="218"/>
        <v>0</v>
      </c>
    </row>
    <row r="4303" spans="29:32" x14ac:dyDescent="0.2">
      <c r="AC4303" s="180" t="str">
        <f t="shared" si="216"/>
        <v>-</v>
      </c>
      <c r="AD4303" s="181" t="str">
        <f>IF(B4303="NET","",IF(B4303="","",IFERROR(VLOOKUP(AC4303,EAN!$A:$B,2,FALSE),"MANGLER - MÅ OPPDATERE EAN-FANEN")))</f>
        <v/>
      </c>
      <c r="AE4303" s="180">
        <f t="shared" si="217"/>
        <v>0</v>
      </c>
      <c r="AF4303" s="180">
        <f t="shared" si="218"/>
        <v>0</v>
      </c>
    </row>
    <row r="4304" spans="29:32" x14ac:dyDescent="0.2">
      <c r="AC4304" s="180" t="str">
        <f t="shared" si="216"/>
        <v>-</v>
      </c>
      <c r="AD4304" s="181" t="str">
        <f>IF(B4304="NET","",IF(B4304="","",IFERROR(VLOOKUP(AC4304,EAN!$A:$B,2,FALSE),"MANGLER - MÅ OPPDATERE EAN-FANEN")))</f>
        <v/>
      </c>
      <c r="AE4304" s="180">
        <f t="shared" si="217"/>
        <v>0</v>
      </c>
      <c r="AF4304" s="180">
        <f t="shared" si="218"/>
        <v>0</v>
      </c>
    </row>
    <row r="4305" spans="29:32" x14ac:dyDescent="0.2">
      <c r="AC4305" s="180" t="str">
        <f t="shared" si="216"/>
        <v>-</v>
      </c>
      <c r="AD4305" s="181" t="str">
        <f>IF(B4305="NET","",IF(B4305="","",IFERROR(VLOOKUP(AC4305,EAN!$A:$B,2,FALSE),"MANGLER - MÅ OPPDATERE EAN-FANEN")))</f>
        <v/>
      </c>
      <c r="AE4305" s="180">
        <f t="shared" si="217"/>
        <v>0</v>
      </c>
      <c r="AF4305" s="180">
        <f t="shared" si="218"/>
        <v>0</v>
      </c>
    </row>
    <row r="4306" spans="29:32" x14ac:dyDescent="0.2">
      <c r="AC4306" s="180" t="str">
        <f t="shared" si="216"/>
        <v>-</v>
      </c>
      <c r="AD4306" s="181" t="str">
        <f>IF(B4306="NET","",IF(B4306="","",IFERROR(VLOOKUP(AC4306,EAN!$A:$B,2,FALSE),"MANGLER - MÅ OPPDATERE EAN-FANEN")))</f>
        <v/>
      </c>
      <c r="AE4306" s="180">
        <f t="shared" si="217"/>
        <v>0</v>
      </c>
      <c r="AF4306" s="180">
        <f t="shared" si="218"/>
        <v>0</v>
      </c>
    </row>
    <row r="4307" spans="29:32" x14ac:dyDescent="0.2">
      <c r="AC4307" s="180" t="str">
        <f t="shared" si="216"/>
        <v>-</v>
      </c>
      <c r="AD4307" s="181" t="str">
        <f>IF(B4307="NET","",IF(B4307="","",IFERROR(VLOOKUP(AC4307,EAN!$A:$B,2,FALSE),"MANGLER - MÅ OPPDATERE EAN-FANEN")))</f>
        <v/>
      </c>
      <c r="AE4307" s="180">
        <f t="shared" si="217"/>
        <v>0</v>
      </c>
      <c r="AF4307" s="180">
        <f t="shared" si="218"/>
        <v>0</v>
      </c>
    </row>
    <row r="4308" spans="29:32" x14ac:dyDescent="0.2">
      <c r="AC4308" s="180" t="str">
        <f t="shared" si="216"/>
        <v>-</v>
      </c>
      <c r="AD4308" s="181" t="str">
        <f>IF(B4308="NET","",IF(B4308="","",IFERROR(VLOOKUP(AC4308,EAN!$A:$B,2,FALSE),"MANGLER - MÅ OPPDATERE EAN-FANEN")))</f>
        <v/>
      </c>
      <c r="AE4308" s="180">
        <f t="shared" si="217"/>
        <v>0</v>
      </c>
      <c r="AF4308" s="180">
        <f t="shared" si="218"/>
        <v>0</v>
      </c>
    </row>
    <row r="4309" spans="29:32" x14ac:dyDescent="0.2">
      <c r="AC4309" s="180" t="str">
        <f t="shared" si="216"/>
        <v>-</v>
      </c>
      <c r="AD4309" s="181" t="str">
        <f>IF(B4309="NET","",IF(B4309="","",IFERROR(VLOOKUP(AC4309,EAN!$A:$B,2,FALSE),"MANGLER - MÅ OPPDATERE EAN-FANEN")))</f>
        <v/>
      </c>
      <c r="AE4309" s="180">
        <f t="shared" si="217"/>
        <v>0</v>
      </c>
      <c r="AF4309" s="180">
        <f t="shared" si="218"/>
        <v>0</v>
      </c>
    </row>
    <row r="4310" spans="29:32" x14ac:dyDescent="0.2">
      <c r="AC4310" s="180" t="str">
        <f t="shared" si="216"/>
        <v>-</v>
      </c>
      <c r="AD4310" s="181" t="str">
        <f>IF(B4310="NET","",IF(B4310="","",IFERROR(VLOOKUP(AC4310,EAN!$A:$B,2,FALSE),"MANGLER - MÅ OPPDATERE EAN-FANEN")))</f>
        <v/>
      </c>
      <c r="AE4310" s="180">
        <f t="shared" si="217"/>
        <v>0</v>
      </c>
      <c r="AF4310" s="180">
        <f t="shared" si="218"/>
        <v>0</v>
      </c>
    </row>
    <row r="4311" spans="29:32" x14ac:dyDescent="0.2">
      <c r="AC4311" s="180" t="str">
        <f t="shared" si="216"/>
        <v>-</v>
      </c>
      <c r="AD4311" s="181" t="str">
        <f>IF(B4311="NET","",IF(B4311="","",IFERROR(VLOOKUP(AC4311,EAN!$A:$B,2,FALSE),"MANGLER - MÅ OPPDATERE EAN-FANEN")))</f>
        <v/>
      </c>
      <c r="AE4311" s="180">
        <f t="shared" si="217"/>
        <v>0</v>
      </c>
      <c r="AF4311" s="180">
        <f t="shared" si="218"/>
        <v>0</v>
      </c>
    </row>
    <row r="4312" spans="29:32" x14ac:dyDescent="0.2">
      <c r="AC4312" s="180" t="str">
        <f t="shared" si="216"/>
        <v>-</v>
      </c>
      <c r="AD4312" s="181" t="str">
        <f>IF(B4312="NET","",IF(B4312="","",IFERROR(VLOOKUP(AC4312,EAN!$A:$B,2,FALSE),"MANGLER - MÅ OPPDATERE EAN-FANEN")))</f>
        <v/>
      </c>
      <c r="AE4312" s="180">
        <f t="shared" si="217"/>
        <v>0</v>
      </c>
      <c r="AF4312" s="180">
        <f t="shared" si="218"/>
        <v>0</v>
      </c>
    </row>
    <row r="4313" spans="29:32" x14ac:dyDescent="0.2">
      <c r="AC4313" s="180" t="str">
        <f t="shared" si="216"/>
        <v>-</v>
      </c>
      <c r="AD4313" s="181" t="str">
        <f>IF(B4313="NET","",IF(B4313="","",IFERROR(VLOOKUP(AC4313,EAN!$A:$B,2,FALSE),"MANGLER - MÅ OPPDATERE EAN-FANEN")))</f>
        <v/>
      </c>
      <c r="AE4313" s="180">
        <f t="shared" si="217"/>
        <v>0</v>
      </c>
      <c r="AF4313" s="180">
        <f t="shared" si="218"/>
        <v>0</v>
      </c>
    </row>
    <row r="4314" spans="29:32" x14ac:dyDescent="0.2">
      <c r="AC4314" s="180" t="str">
        <f t="shared" si="216"/>
        <v>-</v>
      </c>
      <c r="AD4314" s="181" t="str">
        <f>IF(B4314="NET","",IF(B4314="","",IFERROR(VLOOKUP(AC4314,EAN!$A:$B,2,FALSE),"MANGLER - MÅ OPPDATERE EAN-FANEN")))</f>
        <v/>
      </c>
      <c r="AE4314" s="180">
        <f t="shared" si="217"/>
        <v>0</v>
      </c>
      <c r="AF4314" s="180">
        <f t="shared" si="218"/>
        <v>0</v>
      </c>
    </row>
    <row r="4315" spans="29:32" x14ac:dyDescent="0.2">
      <c r="AC4315" s="180" t="str">
        <f t="shared" si="216"/>
        <v>-</v>
      </c>
      <c r="AD4315" s="181" t="str">
        <f>IF(B4315="NET","",IF(B4315="","",IFERROR(VLOOKUP(AC4315,EAN!$A:$B,2,FALSE),"MANGLER - MÅ OPPDATERE EAN-FANEN")))</f>
        <v/>
      </c>
      <c r="AE4315" s="180">
        <f t="shared" si="217"/>
        <v>0</v>
      </c>
      <c r="AF4315" s="180">
        <f t="shared" si="218"/>
        <v>0</v>
      </c>
    </row>
    <row r="4316" spans="29:32" x14ac:dyDescent="0.2">
      <c r="AC4316" s="180" t="str">
        <f t="shared" si="216"/>
        <v>-</v>
      </c>
      <c r="AD4316" s="181" t="str">
        <f>IF(B4316="NET","",IF(B4316="","",IFERROR(VLOOKUP(AC4316,EAN!$A:$B,2,FALSE),"MANGLER - MÅ OPPDATERE EAN-FANEN")))</f>
        <v/>
      </c>
      <c r="AE4316" s="180">
        <f t="shared" si="217"/>
        <v>0</v>
      </c>
      <c r="AF4316" s="180">
        <f t="shared" si="218"/>
        <v>0</v>
      </c>
    </row>
    <row r="4317" spans="29:32" x14ac:dyDescent="0.2">
      <c r="AC4317" s="180" t="str">
        <f t="shared" si="216"/>
        <v>-</v>
      </c>
      <c r="AD4317" s="181" t="str">
        <f>IF(B4317="NET","",IF(B4317="","",IFERROR(VLOOKUP(AC4317,EAN!$A:$B,2,FALSE),"MANGLER - MÅ OPPDATERE EAN-FANEN")))</f>
        <v/>
      </c>
      <c r="AE4317" s="180">
        <f t="shared" si="217"/>
        <v>0</v>
      </c>
      <c r="AF4317" s="180">
        <f t="shared" si="218"/>
        <v>0</v>
      </c>
    </row>
    <row r="4318" spans="29:32" x14ac:dyDescent="0.2">
      <c r="AC4318" s="180" t="str">
        <f t="shared" si="216"/>
        <v>-</v>
      </c>
      <c r="AD4318" s="181" t="str">
        <f>IF(B4318="NET","",IF(B4318="","",IFERROR(VLOOKUP(AC4318,EAN!$A:$B,2,FALSE),"MANGLER - MÅ OPPDATERE EAN-FANEN")))</f>
        <v/>
      </c>
      <c r="AE4318" s="180">
        <f t="shared" si="217"/>
        <v>0</v>
      </c>
      <c r="AF4318" s="180">
        <f t="shared" si="218"/>
        <v>0</v>
      </c>
    </row>
    <row r="4319" spans="29:32" x14ac:dyDescent="0.2">
      <c r="AC4319" s="180" t="str">
        <f t="shared" si="216"/>
        <v>-</v>
      </c>
      <c r="AD4319" s="181" t="str">
        <f>IF(B4319="NET","",IF(B4319="","",IFERROR(VLOOKUP(AC4319,EAN!$A:$B,2,FALSE),"MANGLER - MÅ OPPDATERE EAN-FANEN")))</f>
        <v/>
      </c>
      <c r="AE4319" s="180">
        <f t="shared" si="217"/>
        <v>0</v>
      </c>
      <c r="AF4319" s="180">
        <f t="shared" si="218"/>
        <v>0</v>
      </c>
    </row>
    <row r="4320" spans="29:32" x14ac:dyDescent="0.2">
      <c r="AC4320" s="180" t="str">
        <f t="shared" si="216"/>
        <v>-</v>
      </c>
      <c r="AD4320" s="181" t="str">
        <f>IF(B4320="NET","",IF(B4320="","",IFERROR(VLOOKUP(AC4320,EAN!$A:$B,2,FALSE),"MANGLER - MÅ OPPDATERE EAN-FANEN")))</f>
        <v/>
      </c>
      <c r="AE4320" s="180">
        <f t="shared" si="217"/>
        <v>0</v>
      </c>
      <c r="AF4320" s="180">
        <f t="shared" si="218"/>
        <v>0</v>
      </c>
    </row>
    <row r="4321" spans="29:32" x14ac:dyDescent="0.2">
      <c r="AC4321" s="180" t="str">
        <f t="shared" si="216"/>
        <v>-</v>
      </c>
      <c r="AD4321" s="181" t="str">
        <f>IF(B4321="NET","",IF(B4321="","",IFERROR(VLOOKUP(AC4321,EAN!$A:$B,2,FALSE),"MANGLER - MÅ OPPDATERE EAN-FANEN")))</f>
        <v/>
      </c>
      <c r="AE4321" s="180">
        <f t="shared" si="217"/>
        <v>0</v>
      </c>
      <c r="AF4321" s="180">
        <f t="shared" si="218"/>
        <v>0</v>
      </c>
    </row>
    <row r="4322" spans="29:32" x14ac:dyDescent="0.2">
      <c r="AC4322" s="180" t="str">
        <f t="shared" si="216"/>
        <v>-</v>
      </c>
      <c r="AD4322" s="181" t="str">
        <f>IF(B4322="NET","",IF(B4322="","",IFERROR(VLOOKUP(AC4322,EAN!$A:$B,2,FALSE),"MANGLER - MÅ OPPDATERE EAN-FANEN")))</f>
        <v/>
      </c>
      <c r="AE4322" s="180">
        <f t="shared" si="217"/>
        <v>0</v>
      </c>
      <c r="AF4322" s="180">
        <f t="shared" si="218"/>
        <v>0</v>
      </c>
    </row>
    <row r="4323" spans="29:32" x14ac:dyDescent="0.2">
      <c r="AC4323" s="180" t="str">
        <f t="shared" si="216"/>
        <v>-</v>
      </c>
      <c r="AD4323" s="181" t="str">
        <f>IF(B4323="NET","",IF(B4323="","",IFERROR(VLOOKUP(AC4323,EAN!$A:$B,2,FALSE),"MANGLER - MÅ OPPDATERE EAN-FANEN")))</f>
        <v/>
      </c>
      <c r="AE4323" s="180">
        <f t="shared" si="217"/>
        <v>0</v>
      </c>
      <c r="AF4323" s="180">
        <f t="shared" si="218"/>
        <v>0</v>
      </c>
    </row>
    <row r="4324" spans="29:32" x14ac:dyDescent="0.2">
      <c r="AC4324" s="180" t="str">
        <f t="shared" si="216"/>
        <v>-</v>
      </c>
      <c r="AD4324" s="181" t="str">
        <f>IF(B4324="NET","",IF(B4324="","",IFERROR(VLOOKUP(AC4324,EAN!$A:$B,2,FALSE),"MANGLER - MÅ OPPDATERE EAN-FANEN")))</f>
        <v/>
      </c>
      <c r="AE4324" s="180">
        <f t="shared" si="217"/>
        <v>0</v>
      </c>
      <c r="AF4324" s="180">
        <f t="shared" si="218"/>
        <v>0</v>
      </c>
    </row>
    <row r="4325" spans="29:32" x14ac:dyDescent="0.2">
      <c r="AC4325" s="180" t="str">
        <f t="shared" si="216"/>
        <v>-</v>
      </c>
      <c r="AD4325" s="181" t="str">
        <f>IF(B4325="NET","",IF(B4325="","",IFERROR(VLOOKUP(AC4325,EAN!$A:$B,2,FALSE),"MANGLER - MÅ OPPDATERE EAN-FANEN")))</f>
        <v/>
      </c>
      <c r="AE4325" s="180">
        <f t="shared" si="217"/>
        <v>0</v>
      </c>
      <c r="AF4325" s="180">
        <f t="shared" si="218"/>
        <v>0</v>
      </c>
    </row>
    <row r="4326" spans="29:32" x14ac:dyDescent="0.2">
      <c r="AC4326" s="180" t="str">
        <f t="shared" si="216"/>
        <v>-</v>
      </c>
      <c r="AD4326" s="181" t="str">
        <f>IF(B4326="NET","",IF(B4326="","",IFERROR(VLOOKUP(AC4326,EAN!$A:$B,2,FALSE),"MANGLER - MÅ OPPDATERE EAN-FANEN")))</f>
        <v/>
      </c>
      <c r="AE4326" s="180">
        <f t="shared" si="217"/>
        <v>0</v>
      </c>
      <c r="AF4326" s="180">
        <f t="shared" si="218"/>
        <v>0</v>
      </c>
    </row>
    <row r="4327" spans="29:32" x14ac:dyDescent="0.2">
      <c r="AC4327" s="180" t="str">
        <f t="shared" si="216"/>
        <v>-</v>
      </c>
      <c r="AD4327" s="181" t="str">
        <f>IF(B4327="NET","",IF(B4327="","",IFERROR(VLOOKUP(AC4327,EAN!$A:$B,2,FALSE),"MANGLER - MÅ OPPDATERE EAN-FANEN")))</f>
        <v/>
      </c>
      <c r="AE4327" s="180">
        <f t="shared" si="217"/>
        <v>0</v>
      </c>
      <c r="AF4327" s="180">
        <f t="shared" si="218"/>
        <v>0</v>
      </c>
    </row>
    <row r="4328" spans="29:32" x14ac:dyDescent="0.2">
      <c r="AC4328" s="180" t="str">
        <f t="shared" si="216"/>
        <v>-</v>
      </c>
      <c r="AD4328" s="181" t="str">
        <f>IF(B4328="NET","",IF(B4328="","",IFERROR(VLOOKUP(AC4328,EAN!$A:$B,2,FALSE),"MANGLER - MÅ OPPDATERE EAN-FANEN")))</f>
        <v/>
      </c>
      <c r="AE4328" s="180">
        <f t="shared" si="217"/>
        <v>0</v>
      </c>
      <c r="AF4328" s="180">
        <f t="shared" si="218"/>
        <v>0</v>
      </c>
    </row>
    <row r="4329" spans="29:32" x14ac:dyDescent="0.2">
      <c r="AC4329" s="180" t="str">
        <f t="shared" si="216"/>
        <v>-</v>
      </c>
      <c r="AD4329" s="181" t="str">
        <f>IF(B4329="NET","",IF(B4329="","",IFERROR(VLOOKUP(AC4329,EAN!$A:$B,2,FALSE),"MANGLER - MÅ OPPDATERE EAN-FANEN")))</f>
        <v/>
      </c>
      <c r="AE4329" s="180">
        <f t="shared" si="217"/>
        <v>0</v>
      </c>
      <c r="AF4329" s="180">
        <f t="shared" si="218"/>
        <v>0</v>
      </c>
    </row>
    <row r="4330" spans="29:32" x14ac:dyDescent="0.2">
      <c r="AC4330" s="180" t="str">
        <f t="shared" si="216"/>
        <v>-</v>
      </c>
      <c r="AD4330" s="181" t="str">
        <f>IF(B4330="NET","",IF(B4330="","",IFERROR(VLOOKUP(AC4330,EAN!$A:$B,2,FALSE),"MANGLER - MÅ OPPDATERE EAN-FANEN")))</f>
        <v/>
      </c>
      <c r="AE4330" s="180">
        <f t="shared" si="217"/>
        <v>0</v>
      </c>
      <c r="AF4330" s="180">
        <f t="shared" si="218"/>
        <v>0</v>
      </c>
    </row>
    <row r="4331" spans="29:32" x14ac:dyDescent="0.2">
      <c r="AC4331" s="180" t="str">
        <f t="shared" ref="AC4331:AC4394" si="219">CONCATENATE(A4331,"-",D4331)</f>
        <v>-</v>
      </c>
      <c r="AD4331" s="181" t="str">
        <f>IF(B4331="NET","",IF(B4331="","",IFERROR(VLOOKUP(AC4331,EAN!$A:$B,2,FALSE),"MANGLER - MÅ OPPDATERE EAN-FANEN")))</f>
        <v/>
      </c>
      <c r="AE4331" s="180">
        <f t="shared" ref="AE4331:AE4394" si="220">H4331</f>
        <v>0</v>
      </c>
      <c r="AF4331" s="180">
        <f t="shared" ref="AF4331:AF4394" si="221">AA4331</f>
        <v>0</v>
      </c>
    </row>
    <row r="4332" spans="29:32" x14ac:dyDescent="0.2">
      <c r="AC4332" s="180" t="str">
        <f t="shared" si="219"/>
        <v>-</v>
      </c>
      <c r="AD4332" s="181" t="str">
        <f>IF(B4332="NET","",IF(B4332="","",IFERROR(VLOOKUP(AC4332,EAN!$A:$B,2,FALSE),"MANGLER - MÅ OPPDATERE EAN-FANEN")))</f>
        <v/>
      </c>
      <c r="AE4332" s="180">
        <f t="shared" si="220"/>
        <v>0</v>
      </c>
      <c r="AF4332" s="180">
        <f t="shared" si="221"/>
        <v>0</v>
      </c>
    </row>
    <row r="4333" spans="29:32" x14ac:dyDescent="0.2">
      <c r="AC4333" s="180" t="str">
        <f t="shared" si="219"/>
        <v>-</v>
      </c>
      <c r="AD4333" s="181" t="str">
        <f>IF(B4333="NET","",IF(B4333="","",IFERROR(VLOOKUP(AC4333,EAN!$A:$B,2,FALSE),"MANGLER - MÅ OPPDATERE EAN-FANEN")))</f>
        <v/>
      </c>
      <c r="AE4333" s="180">
        <f t="shared" si="220"/>
        <v>0</v>
      </c>
      <c r="AF4333" s="180">
        <f t="shared" si="221"/>
        <v>0</v>
      </c>
    </row>
    <row r="4334" spans="29:32" x14ac:dyDescent="0.2">
      <c r="AC4334" s="180" t="str">
        <f t="shared" si="219"/>
        <v>-</v>
      </c>
      <c r="AD4334" s="181" t="str">
        <f>IF(B4334="NET","",IF(B4334="","",IFERROR(VLOOKUP(AC4334,EAN!$A:$B,2,FALSE),"MANGLER - MÅ OPPDATERE EAN-FANEN")))</f>
        <v/>
      </c>
      <c r="AE4334" s="180">
        <f t="shared" si="220"/>
        <v>0</v>
      </c>
      <c r="AF4334" s="180">
        <f t="shared" si="221"/>
        <v>0</v>
      </c>
    </row>
    <row r="4335" spans="29:32" x14ac:dyDescent="0.2">
      <c r="AC4335" s="180" t="str">
        <f t="shared" si="219"/>
        <v>-</v>
      </c>
      <c r="AD4335" s="181" t="str">
        <f>IF(B4335="NET","",IF(B4335="","",IFERROR(VLOOKUP(AC4335,EAN!$A:$B,2,FALSE),"MANGLER - MÅ OPPDATERE EAN-FANEN")))</f>
        <v/>
      </c>
      <c r="AE4335" s="180">
        <f t="shared" si="220"/>
        <v>0</v>
      </c>
      <c r="AF4335" s="180">
        <f t="shared" si="221"/>
        <v>0</v>
      </c>
    </row>
    <row r="4336" spans="29:32" x14ac:dyDescent="0.2">
      <c r="AC4336" s="180" t="str">
        <f t="shared" si="219"/>
        <v>-</v>
      </c>
      <c r="AD4336" s="181" t="str">
        <f>IF(B4336="NET","",IF(B4336="","",IFERROR(VLOOKUP(AC4336,EAN!$A:$B,2,FALSE),"MANGLER - MÅ OPPDATERE EAN-FANEN")))</f>
        <v/>
      </c>
      <c r="AE4336" s="180">
        <f t="shared" si="220"/>
        <v>0</v>
      </c>
      <c r="AF4336" s="180">
        <f t="shared" si="221"/>
        <v>0</v>
      </c>
    </row>
    <row r="4337" spans="29:32" x14ac:dyDescent="0.2">
      <c r="AC4337" s="180" t="str">
        <f t="shared" si="219"/>
        <v>-</v>
      </c>
      <c r="AD4337" s="181" t="str">
        <f>IF(B4337="NET","",IF(B4337="","",IFERROR(VLOOKUP(AC4337,EAN!$A:$B,2,FALSE),"MANGLER - MÅ OPPDATERE EAN-FANEN")))</f>
        <v/>
      </c>
      <c r="AE4337" s="180">
        <f t="shared" si="220"/>
        <v>0</v>
      </c>
      <c r="AF4337" s="180">
        <f t="shared" si="221"/>
        <v>0</v>
      </c>
    </row>
    <row r="4338" spans="29:32" x14ac:dyDescent="0.2">
      <c r="AC4338" s="180" t="str">
        <f t="shared" si="219"/>
        <v>-</v>
      </c>
      <c r="AD4338" s="181" t="str">
        <f>IF(B4338="NET","",IF(B4338="","",IFERROR(VLOOKUP(AC4338,EAN!$A:$B,2,FALSE),"MANGLER - MÅ OPPDATERE EAN-FANEN")))</f>
        <v/>
      </c>
      <c r="AE4338" s="180">
        <f t="shared" si="220"/>
        <v>0</v>
      </c>
      <c r="AF4338" s="180">
        <f t="shared" si="221"/>
        <v>0</v>
      </c>
    </row>
    <row r="4339" spans="29:32" x14ac:dyDescent="0.2">
      <c r="AC4339" s="180" t="str">
        <f t="shared" si="219"/>
        <v>-</v>
      </c>
      <c r="AD4339" s="181" t="str">
        <f>IF(B4339="NET","",IF(B4339="","",IFERROR(VLOOKUP(AC4339,EAN!$A:$B,2,FALSE),"MANGLER - MÅ OPPDATERE EAN-FANEN")))</f>
        <v/>
      </c>
      <c r="AE4339" s="180">
        <f t="shared" si="220"/>
        <v>0</v>
      </c>
      <c r="AF4339" s="180">
        <f t="shared" si="221"/>
        <v>0</v>
      </c>
    </row>
    <row r="4340" spans="29:32" x14ac:dyDescent="0.2">
      <c r="AC4340" s="180" t="str">
        <f t="shared" si="219"/>
        <v>-</v>
      </c>
      <c r="AD4340" s="181" t="str">
        <f>IF(B4340="NET","",IF(B4340="","",IFERROR(VLOOKUP(AC4340,EAN!$A:$B,2,FALSE),"MANGLER - MÅ OPPDATERE EAN-FANEN")))</f>
        <v/>
      </c>
      <c r="AE4340" s="180">
        <f t="shared" si="220"/>
        <v>0</v>
      </c>
      <c r="AF4340" s="180">
        <f t="shared" si="221"/>
        <v>0</v>
      </c>
    </row>
    <row r="4341" spans="29:32" x14ac:dyDescent="0.2">
      <c r="AC4341" s="180" t="str">
        <f t="shared" si="219"/>
        <v>-</v>
      </c>
      <c r="AD4341" s="181" t="str">
        <f>IF(B4341="NET","",IF(B4341="","",IFERROR(VLOOKUP(AC4341,EAN!$A:$B,2,FALSE),"MANGLER - MÅ OPPDATERE EAN-FANEN")))</f>
        <v/>
      </c>
      <c r="AE4341" s="180">
        <f t="shared" si="220"/>
        <v>0</v>
      </c>
      <c r="AF4341" s="180">
        <f t="shared" si="221"/>
        <v>0</v>
      </c>
    </row>
    <row r="4342" spans="29:32" x14ac:dyDescent="0.2">
      <c r="AC4342" s="180" t="str">
        <f t="shared" si="219"/>
        <v>-</v>
      </c>
      <c r="AD4342" s="181" t="str">
        <f>IF(B4342="NET","",IF(B4342="","",IFERROR(VLOOKUP(AC4342,EAN!$A:$B,2,FALSE),"MANGLER - MÅ OPPDATERE EAN-FANEN")))</f>
        <v/>
      </c>
      <c r="AE4342" s="180">
        <f t="shared" si="220"/>
        <v>0</v>
      </c>
      <c r="AF4342" s="180">
        <f t="shared" si="221"/>
        <v>0</v>
      </c>
    </row>
    <row r="4343" spans="29:32" x14ac:dyDescent="0.2">
      <c r="AC4343" s="180" t="str">
        <f t="shared" si="219"/>
        <v>-</v>
      </c>
      <c r="AD4343" s="181" t="str">
        <f>IF(B4343="NET","",IF(B4343="","",IFERROR(VLOOKUP(AC4343,EAN!$A:$B,2,FALSE),"MANGLER - MÅ OPPDATERE EAN-FANEN")))</f>
        <v/>
      </c>
      <c r="AE4343" s="180">
        <f t="shared" si="220"/>
        <v>0</v>
      </c>
      <c r="AF4343" s="180">
        <f t="shared" si="221"/>
        <v>0</v>
      </c>
    </row>
    <row r="4344" spans="29:32" x14ac:dyDescent="0.2">
      <c r="AC4344" s="180" t="str">
        <f t="shared" si="219"/>
        <v>-</v>
      </c>
      <c r="AD4344" s="181" t="str">
        <f>IF(B4344="NET","",IF(B4344="","",IFERROR(VLOOKUP(AC4344,EAN!$A:$B,2,FALSE),"MANGLER - MÅ OPPDATERE EAN-FANEN")))</f>
        <v/>
      </c>
      <c r="AE4344" s="180">
        <f t="shared" si="220"/>
        <v>0</v>
      </c>
      <c r="AF4344" s="180">
        <f t="shared" si="221"/>
        <v>0</v>
      </c>
    </row>
    <row r="4345" spans="29:32" x14ac:dyDescent="0.2">
      <c r="AC4345" s="180" t="str">
        <f t="shared" si="219"/>
        <v>-</v>
      </c>
      <c r="AD4345" s="181" t="str">
        <f>IF(B4345="NET","",IF(B4345="","",IFERROR(VLOOKUP(AC4345,EAN!$A:$B,2,FALSE),"MANGLER - MÅ OPPDATERE EAN-FANEN")))</f>
        <v/>
      </c>
      <c r="AE4345" s="180">
        <f t="shared" si="220"/>
        <v>0</v>
      </c>
      <c r="AF4345" s="180">
        <f t="shared" si="221"/>
        <v>0</v>
      </c>
    </row>
    <row r="4346" spans="29:32" x14ac:dyDescent="0.2">
      <c r="AC4346" s="180" t="str">
        <f t="shared" si="219"/>
        <v>-</v>
      </c>
      <c r="AD4346" s="181" t="str">
        <f>IF(B4346="NET","",IF(B4346="","",IFERROR(VLOOKUP(AC4346,EAN!$A:$B,2,FALSE),"MANGLER - MÅ OPPDATERE EAN-FANEN")))</f>
        <v/>
      </c>
      <c r="AE4346" s="180">
        <f t="shared" si="220"/>
        <v>0</v>
      </c>
      <c r="AF4346" s="180">
        <f t="shared" si="221"/>
        <v>0</v>
      </c>
    </row>
    <row r="4347" spans="29:32" x14ac:dyDescent="0.2">
      <c r="AC4347" s="180" t="str">
        <f t="shared" si="219"/>
        <v>-</v>
      </c>
      <c r="AD4347" s="181" t="str">
        <f>IF(B4347="NET","",IF(B4347="","",IFERROR(VLOOKUP(AC4347,EAN!$A:$B,2,FALSE),"MANGLER - MÅ OPPDATERE EAN-FANEN")))</f>
        <v/>
      </c>
      <c r="AE4347" s="180">
        <f t="shared" si="220"/>
        <v>0</v>
      </c>
      <c r="AF4347" s="180">
        <f t="shared" si="221"/>
        <v>0</v>
      </c>
    </row>
    <row r="4348" spans="29:32" x14ac:dyDescent="0.2">
      <c r="AC4348" s="180" t="str">
        <f t="shared" si="219"/>
        <v>-</v>
      </c>
      <c r="AD4348" s="181" t="str">
        <f>IF(B4348="NET","",IF(B4348="","",IFERROR(VLOOKUP(AC4348,EAN!$A:$B,2,FALSE),"MANGLER - MÅ OPPDATERE EAN-FANEN")))</f>
        <v/>
      </c>
      <c r="AE4348" s="180">
        <f t="shared" si="220"/>
        <v>0</v>
      </c>
      <c r="AF4348" s="180">
        <f t="shared" si="221"/>
        <v>0</v>
      </c>
    </row>
    <row r="4349" spans="29:32" x14ac:dyDescent="0.2">
      <c r="AC4349" s="180" t="str">
        <f t="shared" si="219"/>
        <v>-</v>
      </c>
      <c r="AD4349" s="181" t="str">
        <f>IF(B4349="NET","",IF(B4349="","",IFERROR(VLOOKUP(AC4349,EAN!$A:$B,2,FALSE),"MANGLER - MÅ OPPDATERE EAN-FANEN")))</f>
        <v/>
      </c>
      <c r="AE4349" s="180">
        <f t="shared" si="220"/>
        <v>0</v>
      </c>
      <c r="AF4349" s="180">
        <f t="shared" si="221"/>
        <v>0</v>
      </c>
    </row>
    <row r="4350" spans="29:32" x14ac:dyDescent="0.2">
      <c r="AC4350" s="180" t="str">
        <f t="shared" si="219"/>
        <v>-</v>
      </c>
      <c r="AD4350" s="181" t="str">
        <f>IF(B4350="NET","",IF(B4350="","",IFERROR(VLOOKUP(AC4350,EAN!$A:$B,2,FALSE),"MANGLER - MÅ OPPDATERE EAN-FANEN")))</f>
        <v/>
      </c>
      <c r="AE4350" s="180">
        <f t="shared" si="220"/>
        <v>0</v>
      </c>
      <c r="AF4350" s="180">
        <f t="shared" si="221"/>
        <v>0</v>
      </c>
    </row>
    <row r="4351" spans="29:32" x14ac:dyDescent="0.2">
      <c r="AC4351" s="180" t="str">
        <f t="shared" si="219"/>
        <v>-</v>
      </c>
      <c r="AD4351" s="181" t="str">
        <f>IF(B4351="NET","",IF(B4351="","",IFERROR(VLOOKUP(AC4351,EAN!$A:$B,2,FALSE),"MANGLER - MÅ OPPDATERE EAN-FANEN")))</f>
        <v/>
      </c>
      <c r="AE4351" s="180">
        <f t="shared" si="220"/>
        <v>0</v>
      </c>
      <c r="AF4351" s="180">
        <f t="shared" si="221"/>
        <v>0</v>
      </c>
    </row>
    <row r="4352" spans="29:32" x14ac:dyDescent="0.2">
      <c r="AC4352" s="180" t="str">
        <f t="shared" si="219"/>
        <v>-</v>
      </c>
      <c r="AD4352" s="181" t="str">
        <f>IF(B4352="NET","",IF(B4352="","",IFERROR(VLOOKUP(AC4352,EAN!$A:$B,2,FALSE),"MANGLER - MÅ OPPDATERE EAN-FANEN")))</f>
        <v/>
      </c>
      <c r="AE4352" s="180">
        <f t="shared" si="220"/>
        <v>0</v>
      </c>
      <c r="AF4352" s="180">
        <f t="shared" si="221"/>
        <v>0</v>
      </c>
    </row>
    <row r="4353" spans="29:32" x14ac:dyDescent="0.2">
      <c r="AC4353" s="180" t="str">
        <f t="shared" si="219"/>
        <v>-</v>
      </c>
      <c r="AD4353" s="181" t="str">
        <f>IF(B4353="NET","",IF(B4353="","",IFERROR(VLOOKUP(AC4353,EAN!$A:$B,2,FALSE),"MANGLER - MÅ OPPDATERE EAN-FANEN")))</f>
        <v/>
      </c>
      <c r="AE4353" s="180">
        <f t="shared" si="220"/>
        <v>0</v>
      </c>
      <c r="AF4353" s="180">
        <f t="shared" si="221"/>
        <v>0</v>
      </c>
    </row>
    <row r="4354" spans="29:32" x14ac:dyDescent="0.2">
      <c r="AC4354" s="180" t="str">
        <f t="shared" si="219"/>
        <v>-</v>
      </c>
      <c r="AD4354" s="181" t="str">
        <f>IF(B4354="NET","",IF(B4354="","",IFERROR(VLOOKUP(AC4354,EAN!$A:$B,2,FALSE),"MANGLER - MÅ OPPDATERE EAN-FANEN")))</f>
        <v/>
      </c>
      <c r="AE4354" s="180">
        <f t="shared" si="220"/>
        <v>0</v>
      </c>
      <c r="AF4354" s="180">
        <f t="shared" si="221"/>
        <v>0</v>
      </c>
    </row>
    <row r="4355" spans="29:32" x14ac:dyDescent="0.2">
      <c r="AC4355" s="180" t="str">
        <f t="shared" si="219"/>
        <v>-</v>
      </c>
      <c r="AD4355" s="181" t="str">
        <f>IF(B4355="NET","",IF(B4355="","",IFERROR(VLOOKUP(AC4355,EAN!$A:$B,2,FALSE),"MANGLER - MÅ OPPDATERE EAN-FANEN")))</f>
        <v/>
      </c>
      <c r="AE4355" s="180">
        <f t="shared" si="220"/>
        <v>0</v>
      </c>
      <c r="AF4355" s="180">
        <f t="shared" si="221"/>
        <v>0</v>
      </c>
    </row>
    <row r="4356" spans="29:32" x14ac:dyDescent="0.2">
      <c r="AC4356" s="180" t="str">
        <f t="shared" si="219"/>
        <v>-</v>
      </c>
      <c r="AD4356" s="181" t="str">
        <f>IF(B4356="NET","",IF(B4356="","",IFERROR(VLOOKUP(AC4356,EAN!$A:$B,2,FALSE),"MANGLER - MÅ OPPDATERE EAN-FANEN")))</f>
        <v/>
      </c>
      <c r="AE4356" s="180">
        <f t="shared" si="220"/>
        <v>0</v>
      </c>
      <c r="AF4356" s="180">
        <f t="shared" si="221"/>
        <v>0</v>
      </c>
    </row>
    <row r="4357" spans="29:32" x14ac:dyDescent="0.2">
      <c r="AC4357" s="180" t="str">
        <f t="shared" si="219"/>
        <v>-</v>
      </c>
      <c r="AD4357" s="181" t="str">
        <f>IF(B4357="NET","",IF(B4357="","",IFERROR(VLOOKUP(AC4357,EAN!$A:$B,2,FALSE),"MANGLER - MÅ OPPDATERE EAN-FANEN")))</f>
        <v/>
      </c>
      <c r="AE4357" s="180">
        <f t="shared" si="220"/>
        <v>0</v>
      </c>
      <c r="AF4357" s="180">
        <f t="shared" si="221"/>
        <v>0</v>
      </c>
    </row>
    <row r="4358" spans="29:32" x14ac:dyDescent="0.2">
      <c r="AC4358" s="180" t="str">
        <f t="shared" si="219"/>
        <v>-</v>
      </c>
      <c r="AD4358" s="181" t="str">
        <f>IF(B4358="NET","",IF(B4358="","",IFERROR(VLOOKUP(AC4358,EAN!$A:$B,2,FALSE),"MANGLER - MÅ OPPDATERE EAN-FANEN")))</f>
        <v/>
      </c>
      <c r="AE4358" s="180">
        <f t="shared" si="220"/>
        <v>0</v>
      </c>
      <c r="AF4358" s="180">
        <f t="shared" si="221"/>
        <v>0</v>
      </c>
    </row>
    <row r="4359" spans="29:32" x14ac:dyDescent="0.2">
      <c r="AC4359" s="180" t="str">
        <f t="shared" si="219"/>
        <v>-</v>
      </c>
      <c r="AD4359" s="181" t="str">
        <f>IF(B4359="NET","",IF(B4359="","",IFERROR(VLOOKUP(AC4359,EAN!$A:$B,2,FALSE),"MANGLER - MÅ OPPDATERE EAN-FANEN")))</f>
        <v/>
      </c>
      <c r="AE4359" s="180">
        <f t="shared" si="220"/>
        <v>0</v>
      </c>
      <c r="AF4359" s="180">
        <f t="shared" si="221"/>
        <v>0</v>
      </c>
    </row>
    <row r="4360" spans="29:32" x14ac:dyDescent="0.2">
      <c r="AC4360" s="180" t="str">
        <f t="shared" si="219"/>
        <v>-</v>
      </c>
      <c r="AD4360" s="181" t="str">
        <f>IF(B4360="NET","",IF(B4360="","",IFERROR(VLOOKUP(AC4360,EAN!$A:$B,2,FALSE),"MANGLER - MÅ OPPDATERE EAN-FANEN")))</f>
        <v/>
      </c>
      <c r="AE4360" s="180">
        <f t="shared" si="220"/>
        <v>0</v>
      </c>
      <c r="AF4360" s="180">
        <f t="shared" si="221"/>
        <v>0</v>
      </c>
    </row>
    <row r="4361" spans="29:32" x14ac:dyDescent="0.2">
      <c r="AC4361" s="180" t="str">
        <f t="shared" si="219"/>
        <v>-</v>
      </c>
      <c r="AD4361" s="181" t="str">
        <f>IF(B4361="NET","",IF(B4361="","",IFERROR(VLOOKUP(AC4361,EAN!$A:$B,2,FALSE),"MANGLER - MÅ OPPDATERE EAN-FANEN")))</f>
        <v/>
      </c>
      <c r="AE4361" s="180">
        <f t="shared" si="220"/>
        <v>0</v>
      </c>
      <c r="AF4361" s="180">
        <f t="shared" si="221"/>
        <v>0</v>
      </c>
    </row>
    <row r="4362" spans="29:32" x14ac:dyDescent="0.2">
      <c r="AC4362" s="180" t="str">
        <f t="shared" si="219"/>
        <v>-</v>
      </c>
      <c r="AD4362" s="181" t="str">
        <f>IF(B4362="NET","",IF(B4362="","",IFERROR(VLOOKUP(AC4362,EAN!$A:$B,2,FALSE),"MANGLER - MÅ OPPDATERE EAN-FANEN")))</f>
        <v/>
      </c>
      <c r="AE4362" s="180">
        <f t="shared" si="220"/>
        <v>0</v>
      </c>
      <c r="AF4362" s="180">
        <f t="shared" si="221"/>
        <v>0</v>
      </c>
    </row>
    <row r="4363" spans="29:32" x14ac:dyDescent="0.2">
      <c r="AC4363" s="180" t="str">
        <f t="shared" si="219"/>
        <v>-</v>
      </c>
      <c r="AD4363" s="181" t="str">
        <f>IF(B4363="NET","",IF(B4363="","",IFERROR(VLOOKUP(AC4363,EAN!$A:$B,2,FALSE),"MANGLER - MÅ OPPDATERE EAN-FANEN")))</f>
        <v/>
      </c>
      <c r="AE4363" s="180">
        <f t="shared" si="220"/>
        <v>0</v>
      </c>
      <c r="AF4363" s="180">
        <f t="shared" si="221"/>
        <v>0</v>
      </c>
    </row>
    <row r="4364" spans="29:32" x14ac:dyDescent="0.2">
      <c r="AC4364" s="180" t="str">
        <f t="shared" si="219"/>
        <v>-</v>
      </c>
      <c r="AD4364" s="181" t="str">
        <f>IF(B4364="NET","",IF(B4364="","",IFERROR(VLOOKUP(AC4364,EAN!$A:$B,2,FALSE),"MANGLER - MÅ OPPDATERE EAN-FANEN")))</f>
        <v/>
      </c>
      <c r="AE4364" s="180">
        <f t="shared" si="220"/>
        <v>0</v>
      </c>
      <c r="AF4364" s="180">
        <f t="shared" si="221"/>
        <v>0</v>
      </c>
    </row>
    <row r="4365" spans="29:32" x14ac:dyDescent="0.2">
      <c r="AC4365" s="180" t="str">
        <f t="shared" si="219"/>
        <v>-</v>
      </c>
      <c r="AD4365" s="181" t="str">
        <f>IF(B4365="NET","",IF(B4365="","",IFERROR(VLOOKUP(AC4365,EAN!$A:$B,2,FALSE),"MANGLER - MÅ OPPDATERE EAN-FANEN")))</f>
        <v/>
      </c>
      <c r="AE4365" s="180">
        <f t="shared" si="220"/>
        <v>0</v>
      </c>
      <c r="AF4365" s="180">
        <f t="shared" si="221"/>
        <v>0</v>
      </c>
    </row>
    <row r="4366" spans="29:32" x14ac:dyDescent="0.2">
      <c r="AC4366" s="180" t="str">
        <f t="shared" si="219"/>
        <v>-</v>
      </c>
      <c r="AD4366" s="181" t="str">
        <f>IF(B4366="NET","",IF(B4366="","",IFERROR(VLOOKUP(AC4366,EAN!$A:$B,2,FALSE),"MANGLER - MÅ OPPDATERE EAN-FANEN")))</f>
        <v/>
      </c>
      <c r="AE4366" s="180">
        <f t="shared" si="220"/>
        <v>0</v>
      </c>
      <c r="AF4366" s="180">
        <f t="shared" si="221"/>
        <v>0</v>
      </c>
    </row>
    <row r="4367" spans="29:32" x14ac:dyDescent="0.2">
      <c r="AC4367" s="180" t="str">
        <f t="shared" si="219"/>
        <v>-</v>
      </c>
      <c r="AD4367" s="181" t="str">
        <f>IF(B4367="NET","",IF(B4367="","",IFERROR(VLOOKUP(AC4367,EAN!$A:$B,2,FALSE),"MANGLER - MÅ OPPDATERE EAN-FANEN")))</f>
        <v/>
      </c>
      <c r="AE4367" s="180">
        <f t="shared" si="220"/>
        <v>0</v>
      </c>
      <c r="AF4367" s="180">
        <f t="shared" si="221"/>
        <v>0</v>
      </c>
    </row>
    <row r="4368" spans="29:32" x14ac:dyDescent="0.2">
      <c r="AC4368" s="180" t="str">
        <f t="shared" si="219"/>
        <v>-</v>
      </c>
      <c r="AD4368" s="181" t="str">
        <f>IF(B4368="NET","",IF(B4368="","",IFERROR(VLOOKUP(AC4368,EAN!$A:$B,2,FALSE),"MANGLER - MÅ OPPDATERE EAN-FANEN")))</f>
        <v/>
      </c>
      <c r="AE4368" s="180">
        <f t="shared" si="220"/>
        <v>0</v>
      </c>
      <c r="AF4368" s="180">
        <f t="shared" si="221"/>
        <v>0</v>
      </c>
    </row>
    <row r="4369" spans="29:32" x14ac:dyDescent="0.2">
      <c r="AC4369" s="180" t="str">
        <f t="shared" si="219"/>
        <v>-</v>
      </c>
      <c r="AD4369" s="181" t="str">
        <f>IF(B4369="NET","",IF(B4369="","",IFERROR(VLOOKUP(AC4369,EAN!$A:$B,2,FALSE),"MANGLER - MÅ OPPDATERE EAN-FANEN")))</f>
        <v/>
      </c>
      <c r="AE4369" s="180">
        <f t="shared" si="220"/>
        <v>0</v>
      </c>
      <c r="AF4369" s="180">
        <f t="shared" si="221"/>
        <v>0</v>
      </c>
    </row>
    <row r="4370" spans="29:32" x14ac:dyDescent="0.2">
      <c r="AC4370" s="180" t="str">
        <f t="shared" si="219"/>
        <v>-</v>
      </c>
      <c r="AD4370" s="181" t="str">
        <f>IF(B4370="NET","",IF(B4370="","",IFERROR(VLOOKUP(AC4370,EAN!$A:$B,2,FALSE),"MANGLER - MÅ OPPDATERE EAN-FANEN")))</f>
        <v/>
      </c>
      <c r="AE4370" s="180">
        <f t="shared" si="220"/>
        <v>0</v>
      </c>
      <c r="AF4370" s="180">
        <f t="shared" si="221"/>
        <v>0</v>
      </c>
    </row>
    <row r="4371" spans="29:32" x14ac:dyDescent="0.2">
      <c r="AC4371" s="180" t="str">
        <f t="shared" si="219"/>
        <v>-</v>
      </c>
      <c r="AD4371" s="181" t="str">
        <f>IF(B4371="NET","",IF(B4371="","",IFERROR(VLOOKUP(AC4371,EAN!$A:$B,2,FALSE),"MANGLER - MÅ OPPDATERE EAN-FANEN")))</f>
        <v/>
      </c>
      <c r="AE4371" s="180">
        <f t="shared" si="220"/>
        <v>0</v>
      </c>
      <c r="AF4371" s="180">
        <f t="shared" si="221"/>
        <v>0</v>
      </c>
    </row>
    <row r="4372" spans="29:32" x14ac:dyDescent="0.2">
      <c r="AC4372" s="180" t="str">
        <f t="shared" si="219"/>
        <v>-</v>
      </c>
      <c r="AD4372" s="181" t="str">
        <f>IF(B4372="NET","",IF(B4372="","",IFERROR(VLOOKUP(AC4372,EAN!$A:$B,2,FALSE),"MANGLER - MÅ OPPDATERE EAN-FANEN")))</f>
        <v/>
      </c>
      <c r="AE4372" s="180">
        <f t="shared" si="220"/>
        <v>0</v>
      </c>
      <c r="AF4372" s="180">
        <f t="shared" si="221"/>
        <v>0</v>
      </c>
    </row>
    <row r="4373" spans="29:32" x14ac:dyDescent="0.2">
      <c r="AC4373" s="180" t="str">
        <f t="shared" si="219"/>
        <v>-</v>
      </c>
      <c r="AD4373" s="181" t="str">
        <f>IF(B4373="NET","",IF(B4373="","",IFERROR(VLOOKUP(AC4373,EAN!$A:$B,2,FALSE),"MANGLER - MÅ OPPDATERE EAN-FANEN")))</f>
        <v/>
      </c>
      <c r="AE4373" s="180">
        <f t="shared" si="220"/>
        <v>0</v>
      </c>
      <c r="AF4373" s="180">
        <f t="shared" si="221"/>
        <v>0</v>
      </c>
    </row>
    <row r="4374" spans="29:32" x14ac:dyDescent="0.2">
      <c r="AC4374" s="180" t="str">
        <f t="shared" si="219"/>
        <v>-</v>
      </c>
      <c r="AD4374" s="181" t="str">
        <f>IF(B4374="NET","",IF(B4374="","",IFERROR(VLOOKUP(AC4374,EAN!$A:$B,2,FALSE),"MANGLER - MÅ OPPDATERE EAN-FANEN")))</f>
        <v/>
      </c>
      <c r="AE4374" s="180">
        <f t="shared" si="220"/>
        <v>0</v>
      </c>
      <c r="AF4374" s="180">
        <f t="shared" si="221"/>
        <v>0</v>
      </c>
    </row>
    <row r="4375" spans="29:32" x14ac:dyDescent="0.2">
      <c r="AC4375" s="180" t="str">
        <f t="shared" si="219"/>
        <v>-</v>
      </c>
      <c r="AD4375" s="181" t="str">
        <f>IF(B4375="NET","",IF(B4375="","",IFERROR(VLOOKUP(AC4375,EAN!$A:$B,2,FALSE),"MANGLER - MÅ OPPDATERE EAN-FANEN")))</f>
        <v/>
      </c>
      <c r="AE4375" s="180">
        <f t="shared" si="220"/>
        <v>0</v>
      </c>
      <c r="AF4375" s="180">
        <f t="shared" si="221"/>
        <v>0</v>
      </c>
    </row>
    <row r="4376" spans="29:32" x14ac:dyDescent="0.2">
      <c r="AC4376" s="180" t="str">
        <f t="shared" si="219"/>
        <v>-</v>
      </c>
      <c r="AD4376" s="181" t="str">
        <f>IF(B4376="NET","",IF(B4376="","",IFERROR(VLOOKUP(AC4376,EAN!$A:$B,2,FALSE),"MANGLER - MÅ OPPDATERE EAN-FANEN")))</f>
        <v/>
      </c>
      <c r="AE4376" s="180">
        <f t="shared" si="220"/>
        <v>0</v>
      </c>
      <c r="AF4376" s="180">
        <f t="shared" si="221"/>
        <v>0</v>
      </c>
    </row>
    <row r="4377" spans="29:32" x14ac:dyDescent="0.2">
      <c r="AC4377" s="180" t="str">
        <f t="shared" si="219"/>
        <v>-</v>
      </c>
      <c r="AD4377" s="181" t="str">
        <f>IF(B4377="NET","",IF(B4377="","",IFERROR(VLOOKUP(AC4377,EAN!$A:$B,2,FALSE),"MANGLER - MÅ OPPDATERE EAN-FANEN")))</f>
        <v/>
      </c>
      <c r="AE4377" s="180">
        <f t="shared" si="220"/>
        <v>0</v>
      </c>
      <c r="AF4377" s="180">
        <f t="shared" si="221"/>
        <v>0</v>
      </c>
    </row>
    <row r="4378" spans="29:32" x14ac:dyDescent="0.2">
      <c r="AC4378" s="180" t="str">
        <f t="shared" si="219"/>
        <v>-</v>
      </c>
      <c r="AD4378" s="181" t="str">
        <f>IF(B4378="NET","",IF(B4378="","",IFERROR(VLOOKUP(AC4378,EAN!$A:$B,2,FALSE),"MANGLER - MÅ OPPDATERE EAN-FANEN")))</f>
        <v/>
      </c>
      <c r="AE4378" s="180">
        <f t="shared" si="220"/>
        <v>0</v>
      </c>
      <c r="AF4378" s="180">
        <f t="shared" si="221"/>
        <v>0</v>
      </c>
    </row>
    <row r="4379" spans="29:32" x14ac:dyDescent="0.2">
      <c r="AC4379" s="180" t="str">
        <f t="shared" si="219"/>
        <v>-</v>
      </c>
      <c r="AD4379" s="181" t="str">
        <f>IF(B4379="NET","",IF(B4379="","",IFERROR(VLOOKUP(AC4379,EAN!$A:$B,2,FALSE),"MANGLER - MÅ OPPDATERE EAN-FANEN")))</f>
        <v/>
      </c>
      <c r="AE4379" s="180">
        <f t="shared" si="220"/>
        <v>0</v>
      </c>
      <c r="AF4379" s="180">
        <f t="shared" si="221"/>
        <v>0</v>
      </c>
    </row>
    <row r="4380" spans="29:32" x14ac:dyDescent="0.2">
      <c r="AC4380" s="180" t="str">
        <f t="shared" si="219"/>
        <v>-</v>
      </c>
      <c r="AD4380" s="181" t="str">
        <f>IF(B4380="NET","",IF(B4380="","",IFERROR(VLOOKUP(AC4380,EAN!$A:$B,2,FALSE),"MANGLER - MÅ OPPDATERE EAN-FANEN")))</f>
        <v/>
      </c>
      <c r="AE4380" s="180">
        <f t="shared" si="220"/>
        <v>0</v>
      </c>
      <c r="AF4380" s="180">
        <f t="shared" si="221"/>
        <v>0</v>
      </c>
    </row>
    <row r="4381" spans="29:32" x14ac:dyDescent="0.2">
      <c r="AC4381" s="180" t="str">
        <f t="shared" si="219"/>
        <v>-</v>
      </c>
      <c r="AD4381" s="181" t="str">
        <f>IF(B4381="NET","",IF(B4381="","",IFERROR(VLOOKUP(AC4381,EAN!$A:$B,2,FALSE),"MANGLER - MÅ OPPDATERE EAN-FANEN")))</f>
        <v/>
      </c>
      <c r="AE4381" s="180">
        <f t="shared" si="220"/>
        <v>0</v>
      </c>
      <c r="AF4381" s="180">
        <f t="shared" si="221"/>
        <v>0</v>
      </c>
    </row>
    <row r="4382" spans="29:32" x14ac:dyDescent="0.2">
      <c r="AC4382" s="180" t="str">
        <f t="shared" si="219"/>
        <v>-</v>
      </c>
      <c r="AD4382" s="181" t="str">
        <f>IF(B4382="NET","",IF(B4382="","",IFERROR(VLOOKUP(AC4382,EAN!$A:$B,2,FALSE),"MANGLER - MÅ OPPDATERE EAN-FANEN")))</f>
        <v/>
      </c>
      <c r="AE4382" s="180">
        <f t="shared" si="220"/>
        <v>0</v>
      </c>
      <c r="AF4382" s="180">
        <f t="shared" si="221"/>
        <v>0</v>
      </c>
    </row>
    <row r="4383" spans="29:32" x14ac:dyDescent="0.2">
      <c r="AC4383" s="180" t="str">
        <f t="shared" si="219"/>
        <v>-</v>
      </c>
      <c r="AD4383" s="181" t="str">
        <f>IF(B4383="NET","",IF(B4383="","",IFERROR(VLOOKUP(AC4383,EAN!$A:$B,2,FALSE),"MANGLER - MÅ OPPDATERE EAN-FANEN")))</f>
        <v/>
      </c>
      <c r="AE4383" s="180">
        <f t="shared" si="220"/>
        <v>0</v>
      </c>
      <c r="AF4383" s="180">
        <f t="shared" si="221"/>
        <v>0</v>
      </c>
    </row>
    <row r="4384" spans="29:32" x14ac:dyDescent="0.2">
      <c r="AC4384" s="180" t="str">
        <f t="shared" si="219"/>
        <v>-</v>
      </c>
      <c r="AD4384" s="181" t="str">
        <f>IF(B4384="NET","",IF(B4384="","",IFERROR(VLOOKUP(AC4384,EAN!$A:$B,2,FALSE),"MANGLER - MÅ OPPDATERE EAN-FANEN")))</f>
        <v/>
      </c>
      <c r="AE4384" s="180">
        <f t="shared" si="220"/>
        <v>0</v>
      </c>
      <c r="AF4384" s="180">
        <f t="shared" si="221"/>
        <v>0</v>
      </c>
    </row>
    <row r="4385" spans="29:32" x14ac:dyDescent="0.2">
      <c r="AC4385" s="180" t="str">
        <f t="shared" si="219"/>
        <v>-</v>
      </c>
      <c r="AD4385" s="181" t="str">
        <f>IF(B4385="NET","",IF(B4385="","",IFERROR(VLOOKUP(AC4385,EAN!$A:$B,2,FALSE),"MANGLER - MÅ OPPDATERE EAN-FANEN")))</f>
        <v/>
      </c>
      <c r="AE4385" s="180">
        <f t="shared" si="220"/>
        <v>0</v>
      </c>
      <c r="AF4385" s="180">
        <f t="shared" si="221"/>
        <v>0</v>
      </c>
    </row>
    <row r="4386" spans="29:32" x14ac:dyDescent="0.2">
      <c r="AC4386" s="180" t="str">
        <f t="shared" si="219"/>
        <v>-</v>
      </c>
      <c r="AD4386" s="181" t="str">
        <f>IF(B4386="NET","",IF(B4386="","",IFERROR(VLOOKUP(AC4386,EAN!$A:$B,2,FALSE),"MANGLER - MÅ OPPDATERE EAN-FANEN")))</f>
        <v/>
      </c>
      <c r="AE4386" s="180">
        <f t="shared" si="220"/>
        <v>0</v>
      </c>
      <c r="AF4386" s="180">
        <f t="shared" si="221"/>
        <v>0</v>
      </c>
    </row>
    <row r="4387" spans="29:32" x14ac:dyDescent="0.2">
      <c r="AC4387" s="180" t="str">
        <f t="shared" si="219"/>
        <v>-</v>
      </c>
      <c r="AD4387" s="181" t="str">
        <f>IF(B4387="NET","",IF(B4387="","",IFERROR(VLOOKUP(AC4387,EAN!$A:$B,2,FALSE),"MANGLER - MÅ OPPDATERE EAN-FANEN")))</f>
        <v/>
      </c>
      <c r="AE4387" s="180">
        <f t="shared" si="220"/>
        <v>0</v>
      </c>
      <c r="AF4387" s="180">
        <f t="shared" si="221"/>
        <v>0</v>
      </c>
    </row>
    <row r="4388" spans="29:32" x14ac:dyDescent="0.2">
      <c r="AC4388" s="180" t="str">
        <f t="shared" si="219"/>
        <v>-</v>
      </c>
      <c r="AD4388" s="181" t="str">
        <f>IF(B4388="NET","",IF(B4388="","",IFERROR(VLOOKUP(AC4388,EAN!$A:$B,2,FALSE),"MANGLER - MÅ OPPDATERE EAN-FANEN")))</f>
        <v/>
      </c>
      <c r="AE4388" s="180">
        <f t="shared" si="220"/>
        <v>0</v>
      </c>
      <c r="AF4388" s="180">
        <f t="shared" si="221"/>
        <v>0</v>
      </c>
    </row>
    <row r="4389" spans="29:32" x14ac:dyDescent="0.2">
      <c r="AC4389" s="180" t="str">
        <f t="shared" si="219"/>
        <v>-</v>
      </c>
      <c r="AD4389" s="181" t="str">
        <f>IF(B4389="NET","",IF(B4389="","",IFERROR(VLOOKUP(AC4389,EAN!$A:$B,2,FALSE),"MANGLER - MÅ OPPDATERE EAN-FANEN")))</f>
        <v/>
      </c>
      <c r="AE4389" s="180">
        <f t="shared" si="220"/>
        <v>0</v>
      </c>
      <c r="AF4389" s="180">
        <f t="shared" si="221"/>
        <v>0</v>
      </c>
    </row>
    <row r="4390" spans="29:32" x14ac:dyDescent="0.2">
      <c r="AC4390" s="180" t="str">
        <f t="shared" si="219"/>
        <v>-</v>
      </c>
      <c r="AD4390" s="181" t="str">
        <f>IF(B4390="NET","",IF(B4390="","",IFERROR(VLOOKUP(AC4390,EAN!$A:$B,2,FALSE),"MANGLER - MÅ OPPDATERE EAN-FANEN")))</f>
        <v/>
      </c>
      <c r="AE4390" s="180">
        <f t="shared" si="220"/>
        <v>0</v>
      </c>
      <c r="AF4390" s="180">
        <f t="shared" si="221"/>
        <v>0</v>
      </c>
    </row>
    <row r="4391" spans="29:32" x14ac:dyDescent="0.2">
      <c r="AC4391" s="180" t="str">
        <f t="shared" si="219"/>
        <v>-</v>
      </c>
      <c r="AD4391" s="181" t="str">
        <f>IF(B4391="NET","",IF(B4391="","",IFERROR(VLOOKUP(AC4391,EAN!$A:$B,2,FALSE),"MANGLER - MÅ OPPDATERE EAN-FANEN")))</f>
        <v/>
      </c>
      <c r="AE4391" s="180">
        <f t="shared" si="220"/>
        <v>0</v>
      </c>
      <c r="AF4391" s="180">
        <f t="shared" si="221"/>
        <v>0</v>
      </c>
    </row>
    <row r="4392" spans="29:32" x14ac:dyDescent="0.2">
      <c r="AC4392" s="180" t="str">
        <f t="shared" si="219"/>
        <v>-</v>
      </c>
      <c r="AD4392" s="181" t="str">
        <f>IF(B4392="NET","",IF(B4392="","",IFERROR(VLOOKUP(AC4392,EAN!$A:$B,2,FALSE),"MANGLER - MÅ OPPDATERE EAN-FANEN")))</f>
        <v/>
      </c>
      <c r="AE4392" s="180">
        <f t="shared" si="220"/>
        <v>0</v>
      </c>
      <c r="AF4392" s="180">
        <f t="shared" si="221"/>
        <v>0</v>
      </c>
    </row>
    <row r="4393" spans="29:32" x14ac:dyDescent="0.2">
      <c r="AC4393" s="180" t="str">
        <f t="shared" si="219"/>
        <v>-</v>
      </c>
      <c r="AD4393" s="181" t="str">
        <f>IF(B4393="NET","",IF(B4393="","",IFERROR(VLOOKUP(AC4393,EAN!$A:$B,2,FALSE),"MANGLER - MÅ OPPDATERE EAN-FANEN")))</f>
        <v/>
      </c>
      <c r="AE4393" s="180">
        <f t="shared" si="220"/>
        <v>0</v>
      </c>
      <c r="AF4393" s="180">
        <f t="shared" si="221"/>
        <v>0</v>
      </c>
    </row>
    <row r="4394" spans="29:32" x14ac:dyDescent="0.2">
      <c r="AC4394" s="180" t="str">
        <f t="shared" si="219"/>
        <v>-</v>
      </c>
      <c r="AD4394" s="181" t="str">
        <f>IF(B4394="NET","",IF(B4394="","",IFERROR(VLOOKUP(AC4394,EAN!$A:$B,2,FALSE),"MANGLER - MÅ OPPDATERE EAN-FANEN")))</f>
        <v/>
      </c>
      <c r="AE4394" s="180">
        <f t="shared" si="220"/>
        <v>0</v>
      </c>
      <c r="AF4394" s="180">
        <f t="shared" si="221"/>
        <v>0</v>
      </c>
    </row>
    <row r="4395" spans="29:32" x14ac:dyDescent="0.2">
      <c r="AC4395" s="180" t="str">
        <f t="shared" ref="AC4395:AC4458" si="222">CONCATENATE(A4395,"-",D4395)</f>
        <v>-</v>
      </c>
      <c r="AD4395" s="181" t="str">
        <f>IF(B4395="NET","",IF(B4395="","",IFERROR(VLOOKUP(AC4395,EAN!$A:$B,2,FALSE),"MANGLER - MÅ OPPDATERE EAN-FANEN")))</f>
        <v/>
      </c>
      <c r="AE4395" s="180">
        <f t="shared" ref="AE4395:AE4458" si="223">H4395</f>
        <v>0</v>
      </c>
      <c r="AF4395" s="180">
        <f t="shared" ref="AF4395:AF4458" si="224">AA4395</f>
        <v>0</v>
      </c>
    </row>
    <row r="4396" spans="29:32" x14ac:dyDescent="0.2">
      <c r="AC4396" s="180" t="str">
        <f t="shared" si="222"/>
        <v>-</v>
      </c>
      <c r="AD4396" s="181" t="str">
        <f>IF(B4396="NET","",IF(B4396="","",IFERROR(VLOOKUP(AC4396,EAN!$A:$B,2,FALSE),"MANGLER - MÅ OPPDATERE EAN-FANEN")))</f>
        <v/>
      </c>
      <c r="AE4396" s="180">
        <f t="shared" si="223"/>
        <v>0</v>
      </c>
      <c r="AF4396" s="180">
        <f t="shared" si="224"/>
        <v>0</v>
      </c>
    </row>
    <row r="4397" spans="29:32" x14ac:dyDescent="0.2">
      <c r="AC4397" s="180" t="str">
        <f t="shared" si="222"/>
        <v>-</v>
      </c>
      <c r="AD4397" s="181" t="str">
        <f>IF(B4397="NET","",IF(B4397="","",IFERROR(VLOOKUP(AC4397,EAN!$A:$B,2,FALSE),"MANGLER - MÅ OPPDATERE EAN-FANEN")))</f>
        <v/>
      </c>
      <c r="AE4397" s="180">
        <f t="shared" si="223"/>
        <v>0</v>
      </c>
      <c r="AF4397" s="180">
        <f t="shared" si="224"/>
        <v>0</v>
      </c>
    </row>
    <row r="4398" spans="29:32" x14ac:dyDescent="0.2">
      <c r="AC4398" s="180" t="str">
        <f t="shared" si="222"/>
        <v>-</v>
      </c>
      <c r="AD4398" s="181" t="str">
        <f>IF(B4398="NET","",IF(B4398="","",IFERROR(VLOOKUP(AC4398,EAN!$A:$B,2,FALSE),"MANGLER - MÅ OPPDATERE EAN-FANEN")))</f>
        <v/>
      </c>
      <c r="AE4398" s="180">
        <f t="shared" si="223"/>
        <v>0</v>
      </c>
      <c r="AF4398" s="180">
        <f t="shared" si="224"/>
        <v>0</v>
      </c>
    </row>
    <row r="4399" spans="29:32" x14ac:dyDescent="0.2">
      <c r="AC4399" s="180" t="str">
        <f t="shared" si="222"/>
        <v>-</v>
      </c>
      <c r="AD4399" s="181" t="str">
        <f>IF(B4399="NET","",IF(B4399="","",IFERROR(VLOOKUP(AC4399,EAN!$A:$B,2,FALSE),"MANGLER - MÅ OPPDATERE EAN-FANEN")))</f>
        <v/>
      </c>
      <c r="AE4399" s="180">
        <f t="shared" si="223"/>
        <v>0</v>
      </c>
      <c r="AF4399" s="180">
        <f t="shared" si="224"/>
        <v>0</v>
      </c>
    </row>
    <row r="4400" spans="29:32" x14ac:dyDescent="0.2">
      <c r="AC4400" s="180" t="str">
        <f t="shared" si="222"/>
        <v>-</v>
      </c>
      <c r="AD4400" s="181" t="str">
        <f>IF(B4400="NET","",IF(B4400="","",IFERROR(VLOOKUP(AC4400,EAN!$A:$B,2,FALSE),"MANGLER - MÅ OPPDATERE EAN-FANEN")))</f>
        <v/>
      </c>
      <c r="AE4400" s="180">
        <f t="shared" si="223"/>
        <v>0</v>
      </c>
      <c r="AF4400" s="180">
        <f t="shared" si="224"/>
        <v>0</v>
      </c>
    </row>
    <row r="4401" spans="29:32" x14ac:dyDescent="0.2">
      <c r="AC4401" s="180" t="str">
        <f t="shared" si="222"/>
        <v>-</v>
      </c>
      <c r="AD4401" s="181" t="str">
        <f>IF(B4401="NET","",IF(B4401="","",IFERROR(VLOOKUP(AC4401,EAN!$A:$B,2,FALSE),"MANGLER - MÅ OPPDATERE EAN-FANEN")))</f>
        <v/>
      </c>
      <c r="AE4401" s="180">
        <f t="shared" si="223"/>
        <v>0</v>
      </c>
      <c r="AF4401" s="180">
        <f t="shared" si="224"/>
        <v>0</v>
      </c>
    </row>
    <row r="4402" spans="29:32" x14ac:dyDescent="0.2">
      <c r="AC4402" s="180" t="str">
        <f t="shared" si="222"/>
        <v>-</v>
      </c>
      <c r="AD4402" s="181" t="str">
        <f>IF(B4402="NET","",IF(B4402="","",IFERROR(VLOOKUP(AC4402,EAN!$A:$B,2,FALSE),"MANGLER - MÅ OPPDATERE EAN-FANEN")))</f>
        <v/>
      </c>
      <c r="AE4402" s="180">
        <f t="shared" si="223"/>
        <v>0</v>
      </c>
      <c r="AF4402" s="180">
        <f t="shared" si="224"/>
        <v>0</v>
      </c>
    </row>
    <row r="4403" spans="29:32" x14ac:dyDescent="0.2">
      <c r="AC4403" s="180" t="str">
        <f t="shared" si="222"/>
        <v>-</v>
      </c>
      <c r="AD4403" s="181" t="str">
        <f>IF(B4403="NET","",IF(B4403="","",IFERROR(VLOOKUP(AC4403,EAN!$A:$B,2,FALSE),"MANGLER - MÅ OPPDATERE EAN-FANEN")))</f>
        <v/>
      </c>
      <c r="AE4403" s="180">
        <f t="shared" si="223"/>
        <v>0</v>
      </c>
      <c r="AF4403" s="180">
        <f t="shared" si="224"/>
        <v>0</v>
      </c>
    </row>
    <row r="4404" spans="29:32" x14ac:dyDescent="0.2">
      <c r="AC4404" s="180" t="str">
        <f t="shared" si="222"/>
        <v>-</v>
      </c>
      <c r="AD4404" s="181" t="str">
        <f>IF(B4404="NET","",IF(B4404="","",IFERROR(VLOOKUP(AC4404,EAN!$A:$B,2,FALSE),"MANGLER - MÅ OPPDATERE EAN-FANEN")))</f>
        <v/>
      </c>
      <c r="AE4404" s="180">
        <f t="shared" si="223"/>
        <v>0</v>
      </c>
      <c r="AF4404" s="180">
        <f t="shared" si="224"/>
        <v>0</v>
      </c>
    </row>
    <row r="4405" spans="29:32" x14ac:dyDescent="0.2">
      <c r="AC4405" s="180" t="str">
        <f t="shared" si="222"/>
        <v>-</v>
      </c>
      <c r="AD4405" s="181" t="str">
        <f>IF(B4405="NET","",IF(B4405="","",IFERROR(VLOOKUP(AC4405,EAN!$A:$B,2,FALSE),"MANGLER - MÅ OPPDATERE EAN-FANEN")))</f>
        <v/>
      </c>
      <c r="AE4405" s="180">
        <f t="shared" si="223"/>
        <v>0</v>
      </c>
      <c r="AF4405" s="180">
        <f t="shared" si="224"/>
        <v>0</v>
      </c>
    </row>
    <row r="4406" spans="29:32" x14ac:dyDescent="0.2">
      <c r="AC4406" s="180" t="str">
        <f t="shared" si="222"/>
        <v>-</v>
      </c>
      <c r="AD4406" s="181" t="str">
        <f>IF(B4406="NET","",IF(B4406="","",IFERROR(VLOOKUP(AC4406,EAN!$A:$B,2,FALSE),"MANGLER - MÅ OPPDATERE EAN-FANEN")))</f>
        <v/>
      </c>
      <c r="AE4406" s="180">
        <f t="shared" si="223"/>
        <v>0</v>
      </c>
      <c r="AF4406" s="180">
        <f t="shared" si="224"/>
        <v>0</v>
      </c>
    </row>
    <row r="4407" spans="29:32" x14ac:dyDescent="0.2">
      <c r="AC4407" s="180" t="str">
        <f t="shared" si="222"/>
        <v>-</v>
      </c>
      <c r="AD4407" s="181" t="str">
        <f>IF(B4407="NET","",IF(B4407="","",IFERROR(VLOOKUP(AC4407,EAN!$A:$B,2,FALSE),"MANGLER - MÅ OPPDATERE EAN-FANEN")))</f>
        <v/>
      </c>
      <c r="AE4407" s="180">
        <f t="shared" si="223"/>
        <v>0</v>
      </c>
      <c r="AF4407" s="180">
        <f t="shared" si="224"/>
        <v>0</v>
      </c>
    </row>
    <row r="4408" spans="29:32" x14ac:dyDescent="0.2">
      <c r="AC4408" s="180" t="str">
        <f t="shared" si="222"/>
        <v>-</v>
      </c>
      <c r="AD4408" s="181" t="str">
        <f>IF(B4408="NET","",IF(B4408="","",IFERROR(VLOOKUP(AC4408,EAN!$A:$B,2,FALSE),"MANGLER - MÅ OPPDATERE EAN-FANEN")))</f>
        <v/>
      </c>
      <c r="AE4408" s="180">
        <f t="shared" si="223"/>
        <v>0</v>
      </c>
      <c r="AF4408" s="180">
        <f t="shared" si="224"/>
        <v>0</v>
      </c>
    </row>
    <row r="4409" spans="29:32" x14ac:dyDescent="0.2">
      <c r="AC4409" s="180" t="str">
        <f t="shared" si="222"/>
        <v>-</v>
      </c>
      <c r="AD4409" s="181" t="str">
        <f>IF(B4409="NET","",IF(B4409="","",IFERROR(VLOOKUP(AC4409,EAN!$A:$B,2,FALSE),"MANGLER - MÅ OPPDATERE EAN-FANEN")))</f>
        <v/>
      </c>
      <c r="AE4409" s="180">
        <f t="shared" si="223"/>
        <v>0</v>
      </c>
      <c r="AF4409" s="180">
        <f t="shared" si="224"/>
        <v>0</v>
      </c>
    </row>
    <row r="4410" spans="29:32" x14ac:dyDescent="0.2">
      <c r="AC4410" s="180" t="str">
        <f t="shared" si="222"/>
        <v>-</v>
      </c>
      <c r="AD4410" s="181" t="str">
        <f>IF(B4410="NET","",IF(B4410="","",IFERROR(VLOOKUP(AC4410,EAN!$A:$B,2,FALSE),"MANGLER - MÅ OPPDATERE EAN-FANEN")))</f>
        <v/>
      </c>
      <c r="AE4410" s="180">
        <f t="shared" si="223"/>
        <v>0</v>
      </c>
      <c r="AF4410" s="180">
        <f t="shared" si="224"/>
        <v>0</v>
      </c>
    </row>
    <row r="4411" spans="29:32" x14ac:dyDescent="0.2">
      <c r="AC4411" s="180" t="str">
        <f t="shared" si="222"/>
        <v>-</v>
      </c>
      <c r="AD4411" s="181" t="str">
        <f>IF(B4411="NET","",IF(B4411="","",IFERROR(VLOOKUP(AC4411,EAN!$A:$B,2,FALSE),"MANGLER - MÅ OPPDATERE EAN-FANEN")))</f>
        <v/>
      </c>
      <c r="AE4411" s="180">
        <f t="shared" si="223"/>
        <v>0</v>
      </c>
      <c r="AF4411" s="180">
        <f t="shared" si="224"/>
        <v>0</v>
      </c>
    </row>
    <row r="4412" spans="29:32" x14ac:dyDescent="0.2">
      <c r="AC4412" s="180" t="str">
        <f t="shared" si="222"/>
        <v>-</v>
      </c>
      <c r="AD4412" s="181" t="str">
        <f>IF(B4412="NET","",IF(B4412="","",IFERROR(VLOOKUP(AC4412,EAN!$A:$B,2,FALSE),"MANGLER - MÅ OPPDATERE EAN-FANEN")))</f>
        <v/>
      </c>
      <c r="AE4412" s="180">
        <f t="shared" si="223"/>
        <v>0</v>
      </c>
      <c r="AF4412" s="180">
        <f t="shared" si="224"/>
        <v>0</v>
      </c>
    </row>
    <row r="4413" spans="29:32" x14ac:dyDescent="0.2">
      <c r="AC4413" s="180" t="str">
        <f t="shared" si="222"/>
        <v>-</v>
      </c>
      <c r="AD4413" s="181" t="str">
        <f>IF(B4413="NET","",IF(B4413="","",IFERROR(VLOOKUP(AC4413,EAN!$A:$B,2,FALSE),"MANGLER - MÅ OPPDATERE EAN-FANEN")))</f>
        <v/>
      </c>
      <c r="AE4413" s="180">
        <f t="shared" si="223"/>
        <v>0</v>
      </c>
      <c r="AF4413" s="180">
        <f t="shared" si="224"/>
        <v>0</v>
      </c>
    </row>
    <row r="4414" spans="29:32" x14ac:dyDescent="0.2">
      <c r="AC4414" s="180" t="str">
        <f t="shared" si="222"/>
        <v>-</v>
      </c>
      <c r="AD4414" s="181" t="str">
        <f>IF(B4414="NET","",IF(B4414="","",IFERROR(VLOOKUP(AC4414,EAN!$A:$B,2,FALSE),"MANGLER - MÅ OPPDATERE EAN-FANEN")))</f>
        <v/>
      </c>
      <c r="AE4414" s="180">
        <f t="shared" si="223"/>
        <v>0</v>
      </c>
      <c r="AF4414" s="180">
        <f t="shared" si="224"/>
        <v>0</v>
      </c>
    </row>
    <row r="4415" spans="29:32" x14ac:dyDescent="0.2">
      <c r="AC4415" s="180" t="str">
        <f t="shared" si="222"/>
        <v>-</v>
      </c>
      <c r="AD4415" s="181" t="str">
        <f>IF(B4415="NET","",IF(B4415="","",IFERROR(VLOOKUP(AC4415,EAN!$A:$B,2,FALSE),"MANGLER - MÅ OPPDATERE EAN-FANEN")))</f>
        <v/>
      </c>
      <c r="AE4415" s="180">
        <f t="shared" si="223"/>
        <v>0</v>
      </c>
      <c r="AF4415" s="180">
        <f t="shared" si="224"/>
        <v>0</v>
      </c>
    </row>
    <row r="4416" spans="29:32" x14ac:dyDescent="0.2">
      <c r="AC4416" s="180" t="str">
        <f t="shared" si="222"/>
        <v>-</v>
      </c>
      <c r="AD4416" s="181" t="str">
        <f>IF(B4416="NET","",IF(B4416="","",IFERROR(VLOOKUP(AC4416,EAN!$A:$B,2,FALSE),"MANGLER - MÅ OPPDATERE EAN-FANEN")))</f>
        <v/>
      </c>
      <c r="AE4416" s="180">
        <f t="shared" si="223"/>
        <v>0</v>
      </c>
      <c r="AF4416" s="180">
        <f t="shared" si="224"/>
        <v>0</v>
      </c>
    </row>
    <row r="4417" spans="29:32" x14ac:dyDescent="0.2">
      <c r="AC4417" s="180" t="str">
        <f t="shared" si="222"/>
        <v>-</v>
      </c>
      <c r="AD4417" s="181" t="str">
        <f>IF(B4417="NET","",IF(B4417="","",IFERROR(VLOOKUP(AC4417,EAN!$A:$B,2,FALSE),"MANGLER - MÅ OPPDATERE EAN-FANEN")))</f>
        <v/>
      </c>
      <c r="AE4417" s="180">
        <f t="shared" si="223"/>
        <v>0</v>
      </c>
      <c r="AF4417" s="180">
        <f t="shared" si="224"/>
        <v>0</v>
      </c>
    </row>
    <row r="4418" spans="29:32" x14ac:dyDescent="0.2">
      <c r="AC4418" s="180" t="str">
        <f t="shared" si="222"/>
        <v>-</v>
      </c>
      <c r="AD4418" s="181" t="str">
        <f>IF(B4418="NET","",IF(B4418="","",IFERROR(VLOOKUP(AC4418,EAN!$A:$B,2,FALSE),"MANGLER - MÅ OPPDATERE EAN-FANEN")))</f>
        <v/>
      </c>
      <c r="AE4418" s="180">
        <f t="shared" si="223"/>
        <v>0</v>
      </c>
      <c r="AF4418" s="180">
        <f t="shared" si="224"/>
        <v>0</v>
      </c>
    </row>
    <row r="4419" spans="29:32" x14ac:dyDescent="0.2">
      <c r="AC4419" s="180" t="str">
        <f t="shared" si="222"/>
        <v>-</v>
      </c>
      <c r="AD4419" s="181" t="str">
        <f>IF(B4419="NET","",IF(B4419="","",IFERROR(VLOOKUP(AC4419,EAN!$A:$B,2,FALSE),"MANGLER - MÅ OPPDATERE EAN-FANEN")))</f>
        <v/>
      </c>
      <c r="AE4419" s="180">
        <f t="shared" si="223"/>
        <v>0</v>
      </c>
      <c r="AF4419" s="180">
        <f t="shared" si="224"/>
        <v>0</v>
      </c>
    </row>
    <row r="4420" spans="29:32" x14ac:dyDescent="0.2">
      <c r="AC4420" s="180" t="str">
        <f t="shared" si="222"/>
        <v>-</v>
      </c>
      <c r="AD4420" s="181" t="str">
        <f>IF(B4420="NET","",IF(B4420="","",IFERROR(VLOOKUP(AC4420,EAN!$A:$B,2,FALSE),"MANGLER - MÅ OPPDATERE EAN-FANEN")))</f>
        <v/>
      </c>
      <c r="AE4420" s="180">
        <f t="shared" si="223"/>
        <v>0</v>
      </c>
      <c r="AF4420" s="180">
        <f t="shared" si="224"/>
        <v>0</v>
      </c>
    </row>
    <row r="4421" spans="29:32" x14ac:dyDescent="0.2">
      <c r="AC4421" s="180" t="str">
        <f t="shared" si="222"/>
        <v>-</v>
      </c>
      <c r="AD4421" s="181" t="str">
        <f>IF(B4421="NET","",IF(B4421="","",IFERROR(VLOOKUP(AC4421,EAN!$A:$B,2,FALSE),"MANGLER - MÅ OPPDATERE EAN-FANEN")))</f>
        <v/>
      </c>
      <c r="AE4421" s="180">
        <f t="shared" si="223"/>
        <v>0</v>
      </c>
      <c r="AF4421" s="180">
        <f t="shared" si="224"/>
        <v>0</v>
      </c>
    </row>
    <row r="4422" spans="29:32" x14ac:dyDescent="0.2">
      <c r="AC4422" s="180" t="str">
        <f t="shared" si="222"/>
        <v>-</v>
      </c>
      <c r="AD4422" s="181" t="str">
        <f>IF(B4422="NET","",IF(B4422="","",IFERROR(VLOOKUP(AC4422,EAN!$A:$B,2,FALSE),"MANGLER - MÅ OPPDATERE EAN-FANEN")))</f>
        <v/>
      </c>
      <c r="AE4422" s="180">
        <f t="shared" si="223"/>
        <v>0</v>
      </c>
      <c r="AF4422" s="180">
        <f t="shared" si="224"/>
        <v>0</v>
      </c>
    </row>
    <row r="4423" spans="29:32" x14ac:dyDescent="0.2">
      <c r="AC4423" s="180" t="str">
        <f t="shared" si="222"/>
        <v>-</v>
      </c>
      <c r="AD4423" s="181" t="str">
        <f>IF(B4423="NET","",IF(B4423="","",IFERROR(VLOOKUP(AC4423,EAN!$A:$B,2,FALSE),"MANGLER - MÅ OPPDATERE EAN-FANEN")))</f>
        <v/>
      </c>
      <c r="AE4423" s="180">
        <f t="shared" si="223"/>
        <v>0</v>
      </c>
      <c r="AF4423" s="180">
        <f t="shared" si="224"/>
        <v>0</v>
      </c>
    </row>
    <row r="4424" spans="29:32" x14ac:dyDescent="0.2">
      <c r="AC4424" s="180" t="str">
        <f t="shared" si="222"/>
        <v>-</v>
      </c>
      <c r="AD4424" s="181" t="str">
        <f>IF(B4424="NET","",IF(B4424="","",IFERROR(VLOOKUP(AC4424,EAN!$A:$B,2,FALSE),"MANGLER - MÅ OPPDATERE EAN-FANEN")))</f>
        <v/>
      </c>
      <c r="AE4424" s="180">
        <f t="shared" si="223"/>
        <v>0</v>
      </c>
      <c r="AF4424" s="180">
        <f t="shared" si="224"/>
        <v>0</v>
      </c>
    </row>
    <row r="4425" spans="29:32" x14ac:dyDescent="0.2">
      <c r="AC4425" s="180" t="str">
        <f t="shared" si="222"/>
        <v>-</v>
      </c>
      <c r="AD4425" s="181" t="str">
        <f>IF(B4425="NET","",IF(B4425="","",IFERROR(VLOOKUP(AC4425,EAN!$A:$B,2,FALSE),"MANGLER - MÅ OPPDATERE EAN-FANEN")))</f>
        <v/>
      </c>
      <c r="AE4425" s="180">
        <f t="shared" si="223"/>
        <v>0</v>
      </c>
      <c r="AF4425" s="180">
        <f t="shared" si="224"/>
        <v>0</v>
      </c>
    </row>
    <row r="4426" spans="29:32" x14ac:dyDescent="0.2">
      <c r="AC4426" s="180" t="str">
        <f t="shared" si="222"/>
        <v>-</v>
      </c>
      <c r="AD4426" s="181" t="str">
        <f>IF(B4426="NET","",IF(B4426="","",IFERROR(VLOOKUP(AC4426,EAN!$A:$B,2,FALSE),"MANGLER - MÅ OPPDATERE EAN-FANEN")))</f>
        <v/>
      </c>
      <c r="AE4426" s="180">
        <f t="shared" si="223"/>
        <v>0</v>
      </c>
      <c r="AF4426" s="180">
        <f t="shared" si="224"/>
        <v>0</v>
      </c>
    </row>
    <row r="4427" spans="29:32" x14ac:dyDescent="0.2">
      <c r="AC4427" s="180" t="str">
        <f t="shared" si="222"/>
        <v>-</v>
      </c>
      <c r="AD4427" s="181" t="str">
        <f>IF(B4427="NET","",IF(B4427="","",IFERROR(VLOOKUP(AC4427,EAN!$A:$B,2,FALSE),"MANGLER - MÅ OPPDATERE EAN-FANEN")))</f>
        <v/>
      </c>
      <c r="AE4427" s="180">
        <f t="shared" si="223"/>
        <v>0</v>
      </c>
      <c r="AF4427" s="180">
        <f t="shared" si="224"/>
        <v>0</v>
      </c>
    </row>
    <row r="4428" spans="29:32" x14ac:dyDescent="0.2">
      <c r="AC4428" s="180" t="str">
        <f t="shared" si="222"/>
        <v>-</v>
      </c>
      <c r="AD4428" s="181" t="str">
        <f>IF(B4428="NET","",IF(B4428="","",IFERROR(VLOOKUP(AC4428,EAN!$A:$B,2,FALSE),"MANGLER - MÅ OPPDATERE EAN-FANEN")))</f>
        <v/>
      </c>
      <c r="AE4428" s="180">
        <f t="shared" si="223"/>
        <v>0</v>
      </c>
      <c r="AF4428" s="180">
        <f t="shared" si="224"/>
        <v>0</v>
      </c>
    </row>
    <row r="4429" spans="29:32" x14ac:dyDescent="0.2">
      <c r="AC4429" s="180" t="str">
        <f t="shared" si="222"/>
        <v>-</v>
      </c>
      <c r="AD4429" s="181" t="str">
        <f>IF(B4429="NET","",IF(B4429="","",IFERROR(VLOOKUP(AC4429,EAN!$A:$B,2,FALSE),"MANGLER - MÅ OPPDATERE EAN-FANEN")))</f>
        <v/>
      </c>
      <c r="AE4429" s="180">
        <f t="shared" si="223"/>
        <v>0</v>
      </c>
      <c r="AF4429" s="180">
        <f t="shared" si="224"/>
        <v>0</v>
      </c>
    </row>
    <row r="4430" spans="29:32" x14ac:dyDescent="0.2">
      <c r="AC4430" s="180" t="str">
        <f t="shared" si="222"/>
        <v>-</v>
      </c>
      <c r="AD4430" s="181" t="str">
        <f>IF(B4430="NET","",IF(B4430="","",IFERROR(VLOOKUP(AC4430,EAN!$A:$B,2,FALSE),"MANGLER - MÅ OPPDATERE EAN-FANEN")))</f>
        <v/>
      </c>
      <c r="AE4430" s="180">
        <f t="shared" si="223"/>
        <v>0</v>
      </c>
      <c r="AF4430" s="180">
        <f t="shared" si="224"/>
        <v>0</v>
      </c>
    </row>
    <row r="4431" spans="29:32" x14ac:dyDescent="0.2">
      <c r="AC4431" s="180" t="str">
        <f t="shared" si="222"/>
        <v>-</v>
      </c>
      <c r="AD4431" s="181" t="str">
        <f>IF(B4431="NET","",IF(B4431="","",IFERROR(VLOOKUP(AC4431,EAN!$A:$B,2,FALSE),"MANGLER - MÅ OPPDATERE EAN-FANEN")))</f>
        <v/>
      </c>
      <c r="AE4431" s="180">
        <f t="shared" si="223"/>
        <v>0</v>
      </c>
      <c r="AF4431" s="180">
        <f t="shared" si="224"/>
        <v>0</v>
      </c>
    </row>
    <row r="4432" spans="29:32" x14ac:dyDescent="0.2">
      <c r="AC4432" s="180" t="str">
        <f t="shared" si="222"/>
        <v>-</v>
      </c>
      <c r="AD4432" s="181" t="str">
        <f>IF(B4432="NET","",IF(B4432="","",IFERROR(VLOOKUP(AC4432,EAN!$A:$B,2,FALSE),"MANGLER - MÅ OPPDATERE EAN-FANEN")))</f>
        <v/>
      </c>
      <c r="AE4432" s="180">
        <f t="shared" si="223"/>
        <v>0</v>
      </c>
      <c r="AF4432" s="180">
        <f t="shared" si="224"/>
        <v>0</v>
      </c>
    </row>
    <row r="4433" spans="29:32" x14ac:dyDescent="0.2">
      <c r="AC4433" s="180" t="str">
        <f t="shared" si="222"/>
        <v>-</v>
      </c>
      <c r="AD4433" s="181" t="str">
        <f>IF(B4433="NET","",IF(B4433="","",IFERROR(VLOOKUP(AC4433,EAN!$A:$B,2,FALSE),"MANGLER - MÅ OPPDATERE EAN-FANEN")))</f>
        <v/>
      </c>
      <c r="AE4433" s="180">
        <f t="shared" si="223"/>
        <v>0</v>
      </c>
      <c r="AF4433" s="180">
        <f t="shared" si="224"/>
        <v>0</v>
      </c>
    </row>
    <row r="4434" spans="29:32" x14ac:dyDescent="0.2">
      <c r="AC4434" s="180" t="str">
        <f t="shared" si="222"/>
        <v>-</v>
      </c>
      <c r="AD4434" s="181" t="str">
        <f>IF(B4434="NET","",IF(B4434="","",IFERROR(VLOOKUP(AC4434,EAN!$A:$B,2,FALSE),"MANGLER - MÅ OPPDATERE EAN-FANEN")))</f>
        <v/>
      </c>
      <c r="AE4434" s="180">
        <f t="shared" si="223"/>
        <v>0</v>
      </c>
      <c r="AF4434" s="180">
        <f t="shared" si="224"/>
        <v>0</v>
      </c>
    </row>
    <row r="4435" spans="29:32" x14ac:dyDescent="0.2">
      <c r="AC4435" s="180" t="str">
        <f t="shared" si="222"/>
        <v>-</v>
      </c>
      <c r="AD4435" s="181" t="str">
        <f>IF(B4435="NET","",IF(B4435="","",IFERROR(VLOOKUP(AC4435,EAN!$A:$B,2,FALSE),"MANGLER - MÅ OPPDATERE EAN-FANEN")))</f>
        <v/>
      </c>
      <c r="AE4435" s="180">
        <f t="shared" si="223"/>
        <v>0</v>
      </c>
      <c r="AF4435" s="180">
        <f t="shared" si="224"/>
        <v>0</v>
      </c>
    </row>
    <row r="4436" spans="29:32" x14ac:dyDescent="0.2">
      <c r="AC4436" s="180" t="str">
        <f t="shared" si="222"/>
        <v>-</v>
      </c>
      <c r="AD4436" s="181" t="str">
        <f>IF(B4436="NET","",IF(B4436="","",IFERROR(VLOOKUP(AC4436,EAN!$A:$B,2,FALSE),"MANGLER - MÅ OPPDATERE EAN-FANEN")))</f>
        <v/>
      </c>
      <c r="AE4436" s="180">
        <f t="shared" si="223"/>
        <v>0</v>
      </c>
      <c r="AF4436" s="180">
        <f t="shared" si="224"/>
        <v>0</v>
      </c>
    </row>
    <row r="4437" spans="29:32" x14ac:dyDescent="0.2">
      <c r="AC4437" s="180" t="str">
        <f t="shared" si="222"/>
        <v>-</v>
      </c>
      <c r="AD4437" s="181" t="str">
        <f>IF(B4437="NET","",IF(B4437="","",IFERROR(VLOOKUP(AC4437,EAN!$A:$B,2,FALSE),"MANGLER - MÅ OPPDATERE EAN-FANEN")))</f>
        <v/>
      </c>
      <c r="AE4437" s="180">
        <f t="shared" si="223"/>
        <v>0</v>
      </c>
      <c r="AF4437" s="180">
        <f t="shared" si="224"/>
        <v>0</v>
      </c>
    </row>
    <row r="4438" spans="29:32" x14ac:dyDescent="0.2">
      <c r="AC4438" s="180" t="str">
        <f t="shared" si="222"/>
        <v>-</v>
      </c>
      <c r="AD4438" s="181" t="str">
        <f>IF(B4438="NET","",IF(B4438="","",IFERROR(VLOOKUP(AC4438,EAN!$A:$B,2,FALSE),"MANGLER - MÅ OPPDATERE EAN-FANEN")))</f>
        <v/>
      </c>
      <c r="AE4438" s="180">
        <f t="shared" si="223"/>
        <v>0</v>
      </c>
      <c r="AF4438" s="180">
        <f t="shared" si="224"/>
        <v>0</v>
      </c>
    </row>
    <row r="4439" spans="29:32" x14ac:dyDescent="0.2">
      <c r="AC4439" s="180" t="str">
        <f t="shared" si="222"/>
        <v>-</v>
      </c>
      <c r="AD4439" s="181" t="str">
        <f>IF(B4439="NET","",IF(B4439="","",IFERROR(VLOOKUP(AC4439,EAN!$A:$B,2,FALSE),"MANGLER - MÅ OPPDATERE EAN-FANEN")))</f>
        <v/>
      </c>
      <c r="AE4439" s="180">
        <f t="shared" si="223"/>
        <v>0</v>
      </c>
      <c r="AF4439" s="180">
        <f t="shared" si="224"/>
        <v>0</v>
      </c>
    </row>
    <row r="4440" spans="29:32" x14ac:dyDescent="0.2">
      <c r="AC4440" s="180" t="str">
        <f t="shared" si="222"/>
        <v>-</v>
      </c>
      <c r="AD4440" s="181" t="str">
        <f>IF(B4440="NET","",IF(B4440="","",IFERROR(VLOOKUP(AC4440,EAN!$A:$B,2,FALSE),"MANGLER - MÅ OPPDATERE EAN-FANEN")))</f>
        <v/>
      </c>
      <c r="AE4440" s="180">
        <f t="shared" si="223"/>
        <v>0</v>
      </c>
      <c r="AF4440" s="180">
        <f t="shared" si="224"/>
        <v>0</v>
      </c>
    </row>
    <row r="4441" spans="29:32" x14ac:dyDescent="0.2">
      <c r="AC4441" s="180" t="str">
        <f t="shared" si="222"/>
        <v>-</v>
      </c>
      <c r="AD4441" s="181" t="str">
        <f>IF(B4441="NET","",IF(B4441="","",IFERROR(VLOOKUP(AC4441,EAN!$A:$B,2,FALSE),"MANGLER - MÅ OPPDATERE EAN-FANEN")))</f>
        <v/>
      </c>
      <c r="AE4441" s="180">
        <f t="shared" si="223"/>
        <v>0</v>
      </c>
      <c r="AF4441" s="180">
        <f t="shared" si="224"/>
        <v>0</v>
      </c>
    </row>
    <row r="4442" spans="29:32" x14ac:dyDescent="0.2">
      <c r="AC4442" s="180" t="str">
        <f t="shared" si="222"/>
        <v>-</v>
      </c>
      <c r="AD4442" s="181" t="str">
        <f>IF(B4442="NET","",IF(B4442="","",IFERROR(VLOOKUP(AC4442,EAN!$A:$B,2,FALSE),"MANGLER - MÅ OPPDATERE EAN-FANEN")))</f>
        <v/>
      </c>
      <c r="AE4442" s="180">
        <f t="shared" si="223"/>
        <v>0</v>
      </c>
      <c r="AF4442" s="180">
        <f t="shared" si="224"/>
        <v>0</v>
      </c>
    </row>
    <row r="4443" spans="29:32" x14ac:dyDescent="0.2">
      <c r="AC4443" s="180" t="str">
        <f t="shared" si="222"/>
        <v>-</v>
      </c>
      <c r="AD4443" s="181" t="str">
        <f>IF(B4443="NET","",IF(B4443="","",IFERROR(VLOOKUP(AC4443,EAN!$A:$B,2,FALSE),"MANGLER - MÅ OPPDATERE EAN-FANEN")))</f>
        <v/>
      </c>
      <c r="AE4443" s="180">
        <f t="shared" si="223"/>
        <v>0</v>
      </c>
      <c r="AF4443" s="180">
        <f t="shared" si="224"/>
        <v>0</v>
      </c>
    </row>
    <row r="4444" spans="29:32" x14ac:dyDescent="0.2">
      <c r="AC4444" s="180" t="str">
        <f t="shared" si="222"/>
        <v>-</v>
      </c>
      <c r="AD4444" s="181" t="str">
        <f>IF(B4444="NET","",IF(B4444="","",IFERROR(VLOOKUP(AC4444,EAN!$A:$B,2,FALSE),"MANGLER - MÅ OPPDATERE EAN-FANEN")))</f>
        <v/>
      </c>
      <c r="AE4444" s="180">
        <f t="shared" si="223"/>
        <v>0</v>
      </c>
      <c r="AF4444" s="180">
        <f t="shared" si="224"/>
        <v>0</v>
      </c>
    </row>
    <row r="4445" spans="29:32" x14ac:dyDescent="0.2">
      <c r="AC4445" s="180" t="str">
        <f t="shared" si="222"/>
        <v>-</v>
      </c>
      <c r="AD4445" s="181" t="str">
        <f>IF(B4445="NET","",IF(B4445="","",IFERROR(VLOOKUP(AC4445,EAN!$A:$B,2,FALSE),"MANGLER - MÅ OPPDATERE EAN-FANEN")))</f>
        <v/>
      </c>
      <c r="AE4445" s="180">
        <f t="shared" si="223"/>
        <v>0</v>
      </c>
      <c r="AF4445" s="180">
        <f t="shared" si="224"/>
        <v>0</v>
      </c>
    </row>
    <row r="4446" spans="29:32" x14ac:dyDescent="0.2">
      <c r="AC4446" s="180" t="str">
        <f t="shared" si="222"/>
        <v>-</v>
      </c>
      <c r="AD4446" s="181" t="str">
        <f>IF(B4446="NET","",IF(B4446="","",IFERROR(VLOOKUP(AC4446,EAN!$A:$B,2,FALSE),"MANGLER - MÅ OPPDATERE EAN-FANEN")))</f>
        <v/>
      </c>
      <c r="AE4446" s="180">
        <f t="shared" si="223"/>
        <v>0</v>
      </c>
      <c r="AF4446" s="180">
        <f t="shared" si="224"/>
        <v>0</v>
      </c>
    </row>
    <row r="4447" spans="29:32" x14ac:dyDescent="0.2">
      <c r="AC4447" s="180" t="str">
        <f t="shared" si="222"/>
        <v>-</v>
      </c>
      <c r="AD4447" s="181" t="str">
        <f>IF(B4447="NET","",IF(B4447="","",IFERROR(VLOOKUP(AC4447,EAN!$A:$B,2,FALSE),"MANGLER - MÅ OPPDATERE EAN-FANEN")))</f>
        <v/>
      </c>
      <c r="AE4447" s="180">
        <f t="shared" si="223"/>
        <v>0</v>
      </c>
      <c r="AF4447" s="180">
        <f t="shared" si="224"/>
        <v>0</v>
      </c>
    </row>
    <row r="4448" spans="29:32" x14ac:dyDescent="0.2">
      <c r="AC4448" s="180" t="str">
        <f t="shared" si="222"/>
        <v>-</v>
      </c>
      <c r="AD4448" s="181" t="str">
        <f>IF(B4448="NET","",IF(B4448="","",IFERROR(VLOOKUP(AC4448,EAN!$A:$B,2,FALSE),"MANGLER - MÅ OPPDATERE EAN-FANEN")))</f>
        <v/>
      </c>
      <c r="AE4448" s="180">
        <f t="shared" si="223"/>
        <v>0</v>
      </c>
      <c r="AF4448" s="180">
        <f t="shared" si="224"/>
        <v>0</v>
      </c>
    </row>
    <row r="4449" spans="29:32" x14ac:dyDescent="0.2">
      <c r="AC4449" s="180" t="str">
        <f t="shared" si="222"/>
        <v>-</v>
      </c>
      <c r="AD4449" s="181" t="str">
        <f>IF(B4449="NET","",IF(B4449="","",IFERROR(VLOOKUP(AC4449,EAN!$A:$B,2,FALSE),"MANGLER - MÅ OPPDATERE EAN-FANEN")))</f>
        <v/>
      </c>
      <c r="AE4449" s="180">
        <f t="shared" si="223"/>
        <v>0</v>
      </c>
      <c r="AF4449" s="180">
        <f t="shared" si="224"/>
        <v>0</v>
      </c>
    </row>
    <row r="4450" spans="29:32" x14ac:dyDescent="0.2">
      <c r="AC4450" s="180" t="str">
        <f t="shared" si="222"/>
        <v>-</v>
      </c>
      <c r="AD4450" s="181" t="str">
        <f>IF(B4450="NET","",IF(B4450="","",IFERROR(VLOOKUP(AC4450,EAN!$A:$B,2,FALSE),"MANGLER - MÅ OPPDATERE EAN-FANEN")))</f>
        <v/>
      </c>
      <c r="AE4450" s="180">
        <f t="shared" si="223"/>
        <v>0</v>
      </c>
      <c r="AF4450" s="180">
        <f t="shared" si="224"/>
        <v>0</v>
      </c>
    </row>
    <row r="4451" spans="29:32" x14ac:dyDescent="0.2">
      <c r="AC4451" s="180" t="str">
        <f t="shared" si="222"/>
        <v>-</v>
      </c>
      <c r="AD4451" s="181" t="str">
        <f>IF(B4451="NET","",IF(B4451="","",IFERROR(VLOOKUP(AC4451,EAN!$A:$B,2,FALSE),"MANGLER - MÅ OPPDATERE EAN-FANEN")))</f>
        <v/>
      </c>
      <c r="AE4451" s="180">
        <f t="shared" si="223"/>
        <v>0</v>
      </c>
      <c r="AF4451" s="180">
        <f t="shared" si="224"/>
        <v>0</v>
      </c>
    </row>
    <row r="4452" spans="29:32" x14ac:dyDescent="0.2">
      <c r="AC4452" s="180" t="str">
        <f t="shared" si="222"/>
        <v>-</v>
      </c>
      <c r="AD4452" s="181" t="str">
        <f>IF(B4452="NET","",IF(B4452="","",IFERROR(VLOOKUP(AC4452,EAN!$A:$B,2,FALSE),"MANGLER - MÅ OPPDATERE EAN-FANEN")))</f>
        <v/>
      </c>
      <c r="AE4452" s="180">
        <f t="shared" si="223"/>
        <v>0</v>
      </c>
      <c r="AF4452" s="180">
        <f t="shared" si="224"/>
        <v>0</v>
      </c>
    </row>
    <row r="4453" spans="29:32" x14ac:dyDescent="0.2">
      <c r="AC4453" s="180" t="str">
        <f t="shared" si="222"/>
        <v>-</v>
      </c>
      <c r="AD4453" s="181" t="str">
        <f>IF(B4453="NET","",IF(B4453="","",IFERROR(VLOOKUP(AC4453,EAN!$A:$B,2,FALSE),"MANGLER - MÅ OPPDATERE EAN-FANEN")))</f>
        <v/>
      </c>
      <c r="AE4453" s="180">
        <f t="shared" si="223"/>
        <v>0</v>
      </c>
      <c r="AF4453" s="180">
        <f t="shared" si="224"/>
        <v>0</v>
      </c>
    </row>
    <row r="4454" spans="29:32" x14ac:dyDescent="0.2">
      <c r="AC4454" s="180" t="str">
        <f t="shared" si="222"/>
        <v>-</v>
      </c>
      <c r="AD4454" s="181" t="str">
        <f>IF(B4454="NET","",IF(B4454="","",IFERROR(VLOOKUP(AC4454,EAN!$A:$B,2,FALSE),"MANGLER - MÅ OPPDATERE EAN-FANEN")))</f>
        <v/>
      </c>
      <c r="AE4454" s="180">
        <f t="shared" si="223"/>
        <v>0</v>
      </c>
      <c r="AF4454" s="180">
        <f t="shared" si="224"/>
        <v>0</v>
      </c>
    </row>
    <row r="4455" spans="29:32" x14ac:dyDescent="0.2">
      <c r="AC4455" s="180" t="str">
        <f t="shared" si="222"/>
        <v>-</v>
      </c>
      <c r="AD4455" s="181" t="str">
        <f>IF(B4455="NET","",IF(B4455="","",IFERROR(VLOOKUP(AC4455,EAN!$A:$B,2,FALSE),"MANGLER - MÅ OPPDATERE EAN-FANEN")))</f>
        <v/>
      </c>
      <c r="AE4455" s="180">
        <f t="shared" si="223"/>
        <v>0</v>
      </c>
      <c r="AF4455" s="180">
        <f t="shared" si="224"/>
        <v>0</v>
      </c>
    </row>
    <row r="4456" spans="29:32" x14ac:dyDescent="0.2">
      <c r="AC4456" s="180" t="str">
        <f t="shared" si="222"/>
        <v>-</v>
      </c>
      <c r="AD4456" s="181" t="str">
        <f>IF(B4456="NET","",IF(B4456="","",IFERROR(VLOOKUP(AC4456,EAN!$A:$B,2,FALSE),"MANGLER - MÅ OPPDATERE EAN-FANEN")))</f>
        <v/>
      </c>
      <c r="AE4456" s="180">
        <f t="shared" si="223"/>
        <v>0</v>
      </c>
      <c r="AF4456" s="180">
        <f t="shared" si="224"/>
        <v>0</v>
      </c>
    </row>
    <row r="4457" spans="29:32" x14ac:dyDescent="0.2">
      <c r="AC4457" s="180" t="str">
        <f t="shared" si="222"/>
        <v>-</v>
      </c>
      <c r="AD4457" s="181" t="str">
        <f>IF(B4457="NET","",IF(B4457="","",IFERROR(VLOOKUP(AC4457,EAN!$A:$B,2,FALSE),"MANGLER - MÅ OPPDATERE EAN-FANEN")))</f>
        <v/>
      </c>
      <c r="AE4457" s="180">
        <f t="shared" si="223"/>
        <v>0</v>
      </c>
      <c r="AF4457" s="180">
        <f t="shared" si="224"/>
        <v>0</v>
      </c>
    </row>
    <row r="4458" spans="29:32" x14ac:dyDescent="0.2">
      <c r="AC4458" s="180" t="str">
        <f t="shared" si="222"/>
        <v>-</v>
      </c>
      <c r="AD4458" s="181" t="str">
        <f>IF(B4458="NET","",IF(B4458="","",IFERROR(VLOOKUP(AC4458,EAN!$A:$B,2,FALSE),"MANGLER - MÅ OPPDATERE EAN-FANEN")))</f>
        <v/>
      </c>
      <c r="AE4458" s="180">
        <f t="shared" si="223"/>
        <v>0</v>
      </c>
      <c r="AF4458" s="180">
        <f t="shared" si="224"/>
        <v>0</v>
      </c>
    </row>
    <row r="4459" spans="29:32" x14ac:dyDescent="0.2">
      <c r="AC4459" s="180" t="str">
        <f t="shared" ref="AC4459:AC4522" si="225">CONCATENATE(A4459,"-",D4459)</f>
        <v>-</v>
      </c>
      <c r="AD4459" s="181" t="str">
        <f>IF(B4459="NET","",IF(B4459="","",IFERROR(VLOOKUP(AC4459,EAN!$A:$B,2,FALSE),"MANGLER - MÅ OPPDATERE EAN-FANEN")))</f>
        <v/>
      </c>
      <c r="AE4459" s="180">
        <f t="shared" ref="AE4459:AE4522" si="226">H4459</f>
        <v>0</v>
      </c>
      <c r="AF4459" s="180">
        <f t="shared" ref="AF4459:AF4522" si="227">AA4459</f>
        <v>0</v>
      </c>
    </row>
    <row r="4460" spans="29:32" x14ac:dyDescent="0.2">
      <c r="AC4460" s="180" t="str">
        <f t="shared" si="225"/>
        <v>-</v>
      </c>
      <c r="AD4460" s="181" t="str">
        <f>IF(B4460="NET","",IF(B4460="","",IFERROR(VLOOKUP(AC4460,EAN!$A:$B,2,FALSE),"MANGLER - MÅ OPPDATERE EAN-FANEN")))</f>
        <v/>
      </c>
      <c r="AE4460" s="180">
        <f t="shared" si="226"/>
        <v>0</v>
      </c>
      <c r="AF4460" s="180">
        <f t="shared" si="227"/>
        <v>0</v>
      </c>
    </row>
    <row r="4461" spans="29:32" x14ac:dyDescent="0.2">
      <c r="AC4461" s="180" t="str">
        <f t="shared" si="225"/>
        <v>-</v>
      </c>
      <c r="AD4461" s="181" t="str">
        <f>IF(B4461="NET","",IF(B4461="","",IFERROR(VLOOKUP(AC4461,EAN!$A:$B,2,FALSE),"MANGLER - MÅ OPPDATERE EAN-FANEN")))</f>
        <v/>
      </c>
      <c r="AE4461" s="180">
        <f t="shared" si="226"/>
        <v>0</v>
      </c>
      <c r="AF4461" s="180">
        <f t="shared" si="227"/>
        <v>0</v>
      </c>
    </row>
    <row r="4462" spans="29:32" x14ac:dyDescent="0.2">
      <c r="AC4462" s="180" t="str">
        <f t="shared" si="225"/>
        <v>-</v>
      </c>
      <c r="AD4462" s="181" t="str">
        <f>IF(B4462="NET","",IF(B4462="","",IFERROR(VLOOKUP(AC4462,EAN!$A:$B,2,FALSE),"MANGLER - MÅ OPPDATERE EAN-FANEN")))</f>
        <v/>
      </c>
      <c r="AE4462" s="180">
        <f t="shared" si="226"/>
        <v>0</v>
      </c>
      <c r="AF4462" s="180">
        <f t="shared" si="227"/>
        <v>0</v>
      </c>
    </row>
    <row r="4463" spans="29:32" x14ac:dyDescent="0.2">
      <c r="AC4463" s="180" t="str">
        <f t="shared" si="225"/>
        <v>-</v>
      </c>
      <c r="AD4463" s="181" t="str">
        <f>IF(B4463="NET","",IF(B4463="","",IFERROR(VLOOKUP(AC4463,EAN!$A:$B,2,FALSE),"MANGLER - MÅ OPPDATERE EAN-FANEN")))</f>
        <v/>
      </c>
      <c r="AE4463" s="180">
        <f t="shared" si="226"/>
        <v>0</v>
      </c>
      <c r="AF4463" s="180">
        <f t="shared" si="227"/>
        <v>0</v>
      </c>
    </row>
    <row r="4464" spans="29:32" x14ac:dyDescent="0.2">
      <c r="AC4464" s="180" t="str">
        <f t="shared" si="225"/>
        <v>-</v>
      </c>
      <c r="AD4464" s="181" t="str">
        <f>IF(B4464="NET","",IF(B4464="","",IFERROR(VLOOKUP(AC4464,EAN!$A:$B,2,FALSE),"MANGLER - MÅ OPPDATERE EAN-FANEN")))</f>
        <v/>
      </c>
      <c r="AE4464" s="180">
        <f t="shared" si="226"/>
        <v>0</v>
      </c>
      <c r="AF4464" s="180">
        <f t="shared" si="227"/>
        <v>0</v>
      </c>
    </row>
    <row r="4465" spans="29:32" x14ac:dyDescent="0.2">
      <c r="AC4465" s="180" t="str">
        <f t="shared" si="225"/>
        <v>-</v>
      </c>
      <c r="AD4465" s="181" t="str">
        <f>IF(B4465="NET","",IF(B4465="","",IFERROR(VLOOKUP(AC4465,EAN!$A:$B,2,FALSE),"MANGLER - MÅ OPPDATERE EAN-FANEN")))</f>
        <v/>
      </c>
      <c r="AE4465" s="180">
        <f t="shared" si="226"/>
        <v>0</v>
      </c>
      <c r="AF4465" s="180">
        <f t="shared" si="227"/>
        <v>0</v>
      </c>
    </row>
    <row r="4466" spans="29:32" x14ac:dyDescent="0.2">
      <c r="AC4466" s="180" t="str">
        <f t="shared" si="225"/>
        <v>-</v>
      </c>
      <c r="AD4466" s="181" t="str">
        <f>IF(B4466="NET","",IF(B4466="","",IFERROR(VLOOKUP(AC4466,EAN!$A:$B,2,FALSE),"MANGLER - MÅ OPPDATERE EAN-FANEN")))</f>
        <v/>
      </c>
      <c r="AE4466" s="180">
        <f t="shared" si="226"/>
        <v>0</v>
      </c>
      <c r="AF4466" s="180">
        <f t="shared" si="227"/>
        <v>0</v>
      </c>
    </row>
    <row r="4467" spans="29:32" x14ac:dyDescent="0.2">
      <c r="AC4467" s="180" t="str">
        <f t="shared" si="225"/>
        <v>-</v>
      </c>
      <c r="AD4467" s="181" t="str">
        <f>IF(B4467="NET","",IF(B4467="","",IFERROR(VLOOKUP(AC4467,EAN!$A:$B,2,FALSE),"MANGLER - MÅ OPPDATERE EAN-FANEN")))</f>
        <v/>
      </c>
      <c r="AE4467" s="180">
        <f t="shared" si="226"/>
        <v>0</v>
      </c>
      <c r="AF4467" s="180">
        <f t="shared" si="227"/>
        <v>0</v>
      </c>
    </row>
    <row r="4468" spans="29:32" x14ac:dyDescent="0.2">
      <c r="AC4468" s="180" t="str">
        <f t="shared" si="225"/>
        <v>-</v>
      </c>
      <c r="AD4468" s="181" t="str">
        <f>IF(B4468="NET","",IF(B4468="","",IFERROR(VLOOKUP(AC4468,EAN!$A:$B,2,FALSE),"MANGLER - MÅ OPPDATERE EAN-FANEN")))</f>
        <v/>
      </c>
      <c r="AE4468" s="180">
        <f t="shared" si="226"/>
        <v>0</v>
      </c>
      <c r="AF4468" s="180">
        <f t="shared" si="227"/>
        <v>0</v>
      </c>
    </row>
    <row r="4469" spans="29:32" x14ac:dyDescent="0.2">
      <c r="AC4469" s="180" t="str">
        <f t="shared" si="225"/>
        <v>-</v>
      </c>
      <c r="AD4469" s="181" t="str">
        <f>IF(B4469="NET","",IF(B4469="","",IFERROR(VLOOKUP(AC4469,EAN!$A:$B,2,FALSE),"MANGLER - MÅ OPPDATERE EAN-FANEN")))</f>
        <v/>
      </c>
      <c r="AE4469" s="180">
        <f t="shared" si="226"/>
        <v>0</v>
      </c>
      <c r="AF4469" s="180">
        <f t="shared" si="227"/>
        <v>0</v>
      </c>
    </row>
    <row r="4470" spans="29:32" x14ac:dyDescent="0.2">
      <c r="AC4470" s="180" t="str">
        <f t="shared" si="225"/>
        <v>-</v>
      </c>
      <c r="AD4470" s="181" t="str">
        <f>IF(B4470="NET","",IF(B4470="","",IFERROR(VLOOKUP(AC4470,EAN!$A:$B,2,FALSE),"MANGLER - MÅ OPPDATERE EAN-FANEN")))</f>
        <v/>
      </c>
      <c r="AE4470" s="180">
        <f t="shared" si="226"/>
        <v>0</v>
      </c>
      <c r="AF4470" s="180">
        <f t="shared" si="227"/>
        <v>0</v>
      </c>
    </row>
    <row r="4471" spans="29:32" x14ac:dyDescent="0.2">
      <c r="AC4471" s="180" t="str">
        <f t="shared" si="225"/>
        <v>-</v>
      </c>
      <c r="AD4471" s="181" t="str">
        <f>IF(B4471="NET","",IF(B4471="","",IFERROR(VLOOKUP(AC4471,EAN!$A:$B,2,FALSE),"MANGLER - MÅ OPPDATERE EAN-FANEN")))</f>
        <v/>
      </c>
      <c r="AE4471" s="180">
        <f t="shared" si="226"/>
        <v>0</v>
      </c>
      <c r="AF4471" s="180">
        <f t="shared" si="227"/>
        <v>0</v>
      </c>
    </row>
    <row r="4472" spans="29:32" x14ac:dyDescent="0.2">
      <c r="AC4472" s="180" t="str">
        <f t="shared" si="225"/>
        <v>-</v>
      </c>
      <c r="AD4472" s="181" t="str">
        <f>IF(B4472="NET","",IF(B4472="","",IFERROR(VLOOKUP(AC4472,EAN!$A:$B,2,FALSE),"MANGLER - MÅ OPPDATERE EAN-FANEN")))</f>
        <v/>
      </c>
      <c r="AE4472" s="180">
        <f t="shared" si="226"/>
        <v>0</v>
      </c>
      <c r="AF4472" s="180">
        <f t="shared" si="227"/>
        <v>0</v>
      </c>
    </row>
    <row r="4473" spans="29:32" x14ac:dyDescent="0.2">
      <c r="AC4473" s="180" t="str">
        <f t="shared" si="225"/>
        <v>-</v>
      </c>
      <c r="AD4473" s="181" t="str">
        <f>IF(B4473="NET","",IF(B4473="","",IFERROR(VLOOKUP(AC4473,EAN!$A:$B,2,FALSE),"MANGLER - MÅ OPPDATERE EAN-FANEN")))</f>
        <v/>
      </c>
      <c r="AE4473" s="180">
        <f t="shared" si="226"/>
        <v>0</v>
      </c>
      <c r="AF4473" s="180">
        <f t="shared" si="227"/>
        <v>0</v>
      </c>
    </row>
    <row r="4474" spans="29:32" x14ac:dyDescent="0.2">
      <c r="AC4474" s="180" t="str">
        <f t="shared" si="225"/>
        <v>-</v>
      </c>
      <c r="AD4474" s="181" t="str">
        <f>IF(B4474="NET","",IF(B4474="","",IFERROR(VLOOKUP(AC4474,EAN!$A:$B,2,FALSE),"MANGLER - MÅ OPPDATERE EAN-FANEN")))</f>
        <v/>
      </c>
      <c r="AE4474" s="180">
        <f t="shared" si="226"/>
        <v>0</v>
      </c>
      <c r="AF4474" s="180">
        <f t="shared" si="227"/>
        <v>0</v>
      </c>
    </row>
    <row r="4475" spans="29:32" x14ac:dyDescent="0.2">
      <c r="AC4475" s="180" t="str">
        <f t="shared" si="225"/>
        <v>-</v>
      </c>
      <c r="AD4475" s="181" t="str">
        <f>IF(B4475="NET","",IF(B4475="","",IFERROR(VLOOKUP(AC4475,EAN!$A:$B,2,FALSE),"MANGLER - MÅ OPPDATERE EAN-FANEN")))</f>
        <v/>
      </c>
      <c r="AE4475" s="180">
        <f t="shared" si="226"/>
        <v>0</v>
      </c>
      <c r="AF4475" s="180">
        <f t="shared" si="227"/>
        <v>0</v>
      </c>
    </row>
    <row r="4476" spans="29:32" x14ac:dyDescent="0.2">
      <c r="AC4476" s="180" t="str">
        <f t="shared" si="225"/>
        <v>-</v>
      </c>
      <c r="AD4476" s="181" t="str">
        <f>IF(B4476="NET","",IF(B4476="","",IFERROR(VLOOKUP(AC4476,EAN!$A:$B,2,FALSE),"MANGLER - MÅ OPPDATERE EAN-FANEN")))</f>
        <v/>
      </c>
      <c r="AE4476" s="180">
        <f t="shared" si="226"/>
        <v>0</v>
      </c>
      <c r="AF4476" s="180">
        <f t="shared" si="227"/>
        <v>0</v>
      </c>
    </row>
    <row r="4477" spans="29:32" x14ac:dyDescent="0.2">
      <c r="AC4477" s="180" t="str">
        <f t="shared" si="225"/>
        <v>-</v>
      </c>
      <c r="AD4477" s="181" t="str">
        <f>IF(B4477="NET","",IF(B4477="","",IFERROR(VLOOKUP(AC4477,EAN!$A:$B,2,FALSE),"MANGLER - MÅ OPPDATERE EAN-FANEN")))</f>
        <v/>
      </c>
      <c r="AE4477" s="180">
        <f t="shared" si="226"/>
        <v>0</v>
      </c>
      <c r="AF4477" s="180">
        <f t="shared" si="227"/>
        <v>0</v>
      </c>
    </row>
    <row r="4478" spans="29:32" x14ac:dyDescent="0.2">
      <c r="AC4478" s="180" t="str">
        <f t="shared" si="225"/>
        <v>-</v>
      </c>
      <c r="AD4478" s="181" t="str">
        <f>IF(B4478="NET","",IF(B4478="","",IFERROR(VLOOKUP(AC4478,EAN!$A:$B,2,FALSE),"MANGLER - MÅ OPPDATERE EAN-FANEN")))</f>
        <v/>
      </c>
      <c r="AE4478" s="180">
        <f t="shared" si="226"/>
        <v>0</v>
      </c>
      <c r="AF4478" s="180">
        <f t="shared" si="227"/>
        <v>0</v>
      </c>
    </row>
    <row r="4479" spans="29:32" x14ac:dyDescent="0.2">
      <c r="AC4479" s="180" t="str">
        <f t="shared" si="225"/>
        <v>-</v>
      </c>
      <c r="AD4479" s="181" t="str">
        <f>IF(B4479="NET","",IF(B4479="","",IFERROR(VLOOKUP(AC4479,EAN!$A:$B,2,FALSE),"MANGLER - MÅ OPPDATERE EAN-FANEN")))</f>
        <v/>
      </c>
      <c r="AE4479" s="180">
        <f t="shared" si="226"/>
        <v>0</v>
      </c>
      <c r="AF4479" s="180">
        <f t="shared" si="227"/>
        <v>0</v>
      </c>
    </row>
    <row r="4480" spans="29:32" x14ac:dyDescent="0.2">
      <c r="AC4480" s="180" t="str">
        <f t="shared" si="225"/>
        <v>-</v>
      </c>
      <c r="AD4480" s="181" t="str">
        <f>IF(B4480="NET","",IF(B4480="","",IFERROR(VLOOKUP(AC4480,EAN!$A:$B,2,FALSE),"MANGLER - MÅ OPPDATERE EAN-FANEN")))</f>
        <v/>
      </c>
      <c r="AE4480" s="180">
        <f t="shared" si="226"/>
        <v>0</v>
      </c>
      <c r="AF4480" s="180">
        <f t="shared" si="227"/>
        <v>0</v>
      </c>
    </row>
    <row r="4481" spans="29:32" x14ac:dyDescent="0.2">
      <c r="AC4481" s="180" t="str">
        <f t="shared" si="225"/>
        <v>-</v>
      </c>
      <c r="AD4481" s="181" t="str">
        <f>IF(B4481="NET","",IF(B4481="","",IFERROR(VLOOKUP(AC4481,EAN!$A:$B,2,FALSE),"MANGLER - MÅ OPPDATERE EAN-FANEN")))</f>
        <v/>
      </c>
      <c r="AE4481" s="180">
        <f t="shared" si="226"/>
        <v>0</v>
      </c>
      <c r="AF4481" s="180">
        <f t="shared" si="227"/>
        <v>0</v>
      </c>
    </row>
    <row r="4482" spans="29:32" x14ac:dyDescent="0.2">
      <c r="AC4482" s="180" t="str">
        <f t="shared" si="225"/>
        <v>-</v>
      </c>
      <c r="AD4482" s="181" t="str">
        <f>IF(B4482="NET","",IF(B4482="","",IFERROR(VLOOKUP(AC4482,EAN!$A:$B,2,FALSE),"MANGLER - MÅ OPPDATERE EAN-FANEN")))</f>
        <v/>
      </c>
      <c r="AE4482" s="180">
        <f t="shared" si="226"/>
        <v>0</v>
      </c>
      <c r="AF4482" s="180">
        <f t="shared" si="227"/>
        <v>0</v>
      </c>
    </row>
    <row r="4483" spans="29:32" x14ac:dyDescent="0.2">
      <c r="AC4483" s="180" t="str">
        <f t="shared" si="225"/>
        <v>-</v>
      </c>
      <c r="AD4483" s="181" t="str">
        <f>IF(B4483="NET","",IF(B4483="","",IFERROR(VLOOKUP(AC4483,EAN!$A:$B,2,FALSE),"MANGLER - MÅ OPPDATERE EAN-FANEN")))</f>
        <v/>
      </c>
      <c r="AE4483" s="180">
        <f t="shared" si="226"/>
        <v>0</v>
      </c>
      <c r="AF4483" s="180">
        <f t="shared" si="227"/>
        <v>0</v>
      </c>
    </row>
    <row r="4484" spans="29:32" x14ac:dyDescent="0.2">
      <c r="AC4484" s="180" t="str">
        <f t="shared" si="225"/>
        <v>-</v>
      </c>
      <c r="AD4484" s="181" t="str">
        <f>IF(B4484="NET","",IF(B4484="","",IFERROR(VLOOKUP(AC4484,EAN!$A:$B,2,FALSE),"MANGLER - MÅ OPPDATERE EAN-FANEN")))</f>
        <v/>
      </c>
      <c r="AE4484" s="180">
        <f t="shared" si="226"/>
        <v>0</v>
      </c>
      <c r="AF4484" s="180">
        <f t="shared" si="227"/>
        <v>0</v>
      </c>
    </row>
    <row r="4485" spans="29:32" x14ac:dyDescent="0.2">
      <c r="AC4485" s="180" t="str">
        <f t="shared" si="225"/>
        <v>-</v>
      </c>
      <c r="AD4485" s="181" t="str">
        <f>IF(B4485="NET","",IF(B4485="","",IFERROR(VLOOKUP(AC4485,EAN!$A:$B,2,FALSE),"MANGLER - MÅ OPPDATERE EAN-FANEN")))</f>
        <v/>
      </c>
      <c r="AE4485" s="180">
        <f t="shared" si="226"/>
        <v>0</v>
      </c>
      <c r="AF4485" s="180">
        <f t="shared" si="227"/>
        <v>0</v>
      </c>
    </row>
    <row r="4486" spans="29:32" x14ac:dyDescent="0.2">
      <c r="AC4486" s="180" t="str">
        <f t="shared" si="225"/>
        <v>-</v>
      </c>
      <c r="AD4486" s="181" t="str">
        <f>IF(B4486="NET","",IF(B4486="","",IFERROR(VLOOKUP(AC4486,EAN!$A:$B,2,FALSE),"MANGLER - MÅ OPPDATERE EAN-FANEN")))</f>
        <v/>
      </c>
      <c r="AE4486" s="180">
        <f t="shared" si="226"/>
        <v>0</v>
      </c>
      <c r="AF4486" s="180">
        <f t="shared" si="227"/>
        <v>0</v>
      </c>
    </row>
    <row r="4487" spans="29:32" x14ac:dyDescent="0.2">
      <c r="AC4487" s="180" t="str">
        <f t="shared" si="225"/>
        <v>-</v>
      </c>
      <c r="AD4487" s="181" t="str">
        <f>IF(B4487="NET","",IF(B4487="","",IFERROR(VLOOKUP(AC4487,EAN!$A:$B,2,FALSE),"MANGLER - MÅ OPPDATERE EAN-FANEN")))</f>
        <v/>
      </c>
      <c r="AE4487" s="180">
        <f t="shared" si="226"/>
        <v>0</v>
      </c>
      <c r="AF4487" s="180">
        <f t="shared" si="227"/>
        <v>0</v>
      </c>
    </row>
    <row r="4488" spans="29:32" x14ac:dyDescent="0.2">
      <c r="AC4488" s="180" t="str">
        <f t="shared" si="225"/>
        <v>-</v>
      </c>
      <c r="AD4488" s="181" t="str">
        <f>IF(B4488="NET","",IF(B4488="","",IFERROR(VLOOKUP(AC4488,EAN!$A:$B,2,FALSE),"MANGLER - MÅ OPPDATERE EAN-FANEN")))</f>
        <v/>
      </c>
      <c r="AE4488" s="180">
        <f t="shared" si="226"/>
        <v>0</v>
      </c>
      <c r="AF4488" s="180">
        <f t="shared" si="227"/>
        <v>0</v>
      </c>
    </row>
    <row r="4489" spans="29:32" x14ac:dyDescent="0.2">
      <c r="AC4489" s="180" t="str">
        <f t="shared" si="225"/>
        <v>-</v>
      </c>
      <c r="AD4489" s="181" t="str">
        <f>IF(B4489="NET","",IF(B4489="","",IFERROR(VLOOKUP(AC4489,EAN!$A:$B,2,FALSE),"MANGLER - MÅ OPPDATERE EAN-FANEN")))</f>
        <v/>
      </c>
      <c r="AE4489" s="180">
        <f t="shared" si="226"/>
        <v>0</v>
      </c>
      <c r="AF4489" s="180">
        <f t="shared" si="227"/>
        <v>0</v>
      </c>
    </row>
    <row r="4490" spans="29:32" x14ac:dyDescent="0.2">
      <c r="AC4490" s="180" t="str">
        <f t="shared" si="225"/>
        <v>-</v>
      </c>
      <c r="AD4490" s="181" t="str">
        <f>IF(B4490="NET","",IF(B4490="","",IFERROR(VLOOKUP(AC4490,EAN!$A:$B,2,FALSE),"MANGLER - MÅ OPPDATERE EAN-FANEN")))</f>
        <v/>
      </c>
      <c r="AE4490" s="180">
        <f t="shared" si="226"/>
        <v>0</v>
      </c>
      <c r="AF4490" s="180">
        <f t="shared" si="227"/>
        <v>0</v>
      </c>
    </row>
    <row r="4491" spans="29:32" x14ac:dyDescent="0.2">
      <c r="AC4491" s="180" t="str">
        <f t="shared" si="225"/>
        <v>-</v>
      </c>
      <c r="AD4491" s="181" t="str">
        <f>IF(B4491="NET","",IF(B4491="","",IFERROR(VLOOKUP(AC4491,EAN!$A:$B,2,FALSE),"MANGLER - MÅ OPPDATERE EAN-FANEN")))</f>
        <v/>
      </c>
      <c r="AE4491" s="180">
        <f t="shared" si="226"/>
        <v>0</v>
      </c>
      <c r="AF4491" s="180">
        <f t="shared" si="227"/>
        <v>0</v>
      </c>
    </row>
    <row r="4492" spans="29:32" x14ac:dyDescent="0.2">
      <c r="AC4492" s="180" t="str">
        <f t="shared" si="225"/>
        <v>-</v>
      </c>
      <c r="AD4492" s="181" t="str">
        <f>IF(B4492="NET","",IF(B4492="","",IFERROR(VLOOKUP(AC4492,EAN!$A:$B,2,FALSE),"MANGLER - MÅ OPPDATERE EAN-FANEN")))</f>
        <v/>
      </c>
      <c r="AE4492" s="180">
        <f t="shared" si="226"/>
        <v>0</v>
      </c>
      <c r="AF4492" s="180">
        <f t="shared" si="227"/>
        <v>0</v>
      </c>
    </row>
    <row r="4493" spans="29:32" x14ac:dyDescent="0.2">
      <c r="AC4493" s="180" t="str">
        <f t="shared" si="225"/>
        <v>-</v>
      </c>
      <c r="AD4493" s="181" t="str">
        <f>IF(B4493="NET","",IF(B4493="","",IFERROR(VLOOKUP(AC4493,EAN!$A:$B,2,FALSE),"MANGLER - MÅ OPPDATERE EAN-FANEN")))</f>
        <v/>
      </c>
      <c r="AE4493" s="180">
        <f t="shared" si="226"/>
        <v>0</v>
      </c>
      <c r="AF4493" s="180">
        <f t="shared" si="227"/>
        <v>0</v>
      </c>
    </row>
    <row r="4494" spans="29:32" x14ac:dyDescent="0.2">
      <c r="AC4494" s="180" t="str">
        <f t="shared" si="225"/>
        <v>-</v>
      </c>
      <c r="AD4494" s="181" t="str">
        <f>IF(B4494="NET","",IF(B4494="","",IFERROR(VLOOKUP(AC4494,EAN!$A:$B,2,FALSE),"MANGLER - MÅ OPPDATERE EAN-FANEN")))</f>
        <v/>
      </c>
      <c r="AE4494" s="180">
        <f t="shared" si="226"/>
        <v>0</v>
      </c>
      <c r="AF4494" s="180">
        <f t="shared" si="227"/>
        <v>0</v>
      </c>
    </row>
    <row r="4495" spans="29:32" x14ac:dyDescent="0.2">
      <c r="AC4495" s="180" t="str">
        <f t="shared" si="225"/>
        <v>-</v>
      </c>
      <c r="AD4495" s="181" t="str">
        <f>IF(B4495="NET","",IF(B4495="","",IFERROR(VLOOKUP(AC4495,EAN!$A:$B,2,FALSE),"MANGLER - MÅ OPPDATERE EAN-FANEN")))</f>
        <v/>
      </c>
      <c r="AE4495" s="180">
        <f t="shared" si="226"/>
        <v>0</v>
      </c>
      <c r="AF4495" s="180">
        <f t="shared" si="227"/>
        <v>0</v>
      </c>
    </row>
    <row r="4496" spans="29:32" x14ac:dyDescent="0.2">
      <c r="AC4496" s="180" t="str">
        <f t="shared" si="225"/>
        <v>-</v>
      </c>
      <c r="AD4496" s="181" t="str">
        <f>IF(B4496="NET","",IF(B4496="","",IFERROR(VLOOKUP(AC4496,EAN!$A:$B,2,FALSE),"MANGLER - MÅ OPPDATERE EAN-FANEN")))</f>
        <v/>
      </c>
      <c r="AE4496" s="180">
        <f t="shared" si="226"/>
        <v>0</v>
      </c>
      <c r="AF4496" s="180">
        <f t="shared" si="227"/>
        <v>0</v>
      </c>
    </row>
    <row r="4497" spans="29:32" x14ac:dyDescent="0.2">
      <c r="AC4497" s="180" t="str">
        <f t="shared" si="225"/>
        <v>-</v>
      </c>
      <c r="AD4497" s="181" t="str">
        <f>IF(B4497="NET","",IF(B4497="","",IFERROR(VLOOKUP(AC4497,EAN!$A:$B,2,FALSE),"MANGLER - MÅ OPPDATERE EAN-FANEN")))</f>
        <v/>
      </c>
      <c r="AE4497" s="180">
        <f t="shared" si="226"/>
        <v>0</v>
      </c>
      <c r="AF4497" s="180">
        <f t="shared" si="227"/>
        <v>0</v>
      </c>
    </row>
    <row r="4498" spans="29:32" x14ac:dyDescent="0.2">
      <c r="AC4498" s="180" t="str">
        <f t="shared" si="225"/>
        <v>-</v>
      </c>
      <c r="AD4498" s="181" t="str">
        <f>IF(B4498="NET","",IF(B4498="","",IFERROR(VLOOKUP(AC4498,EAN!$A:$B,2,FALSE),"MANGLER - MÅ OPPDATERE EAN-FANEN")))</f>
        <v/>
      </c>
      <c r="AE4498" s="180">
        <f t="shared" si="226"/>
        <v>0</v>
      </c>
      <c r="AF4498" s="180">
        <f t="shared" si="227"/>
        <v>0</v>
      </c>
    </row>
    <row r="4499" spans="29:32" x14ac:dyDescent="0.2">
      <c r="AC4499" s="180" t="str">
        <f t="shared" si="225"/>
        <v>-</v>
      </c>
      <c r="AD4499" s="181" t="str">
        <f>IF(B4499="NET","",IF(B4499="","",IFERROR(VLOOKUP(AC4499,EAN!$A:$B,2,FALSE),"MANGLER - MÅ OPPDATERE EAN-FANEN")))</f>
        <v/>
      </c>
      <c r="AE4499" s="180">
        <f t="shared" si="226"/>
        <v>0</v>
      </c>
      <c r="AF4499" s="180">
        <f t="shared" si="227"/>
        <v>0</v>
      </c>
    </row>
    <row r="4500" spans="29:32" x14ac:dyDescent="0.2">
      <c r="AC4500" s="180" t="str">
        <f t="shared" si="225"/>
        <v>-</v>
      </c>
      <c r="AD4500" s="181" t="str">
        <f>IF(B4500="NET","",IF(B4500="","",IFERROR(VLOOKUP(AC4500,EAN!$A:$B,2,FALSE),"MANGLER - MÅ OPPDATERE EAN-FANEN")))</f>
        <v/>
      </c>
      <c r="AE4500" s="180">
        <f t="shared" si="226"/>
        <v>0</v>
      </c>
      <c r="AF4500" s="180">
        <f t="shared" si="227"/>
        <v>0</v>
      </c>
    </row>
    <row r="4501" spans="29:32" x14ac:dyDescent="0.2">
      <c r="AC4501" s="180" t="str">
        <f t="shared" si="225"/>
        <v>-</v>
      </c>
      <c r="AD4501" s="181" t="str">
        <f>IF(B4501="NET","",IF(B4501="","",IFERROR(VLOOKUP(AC4501,EAN!$A:$B,2,FALSE),"MANGLER - MÅ OPPDATERE EAN-FANEN")))</f>
        <v/>
      </c>
      <c r="AE4501" s="180">
        <f t="shared" si="226"/>
        <v>0</v>
      </c>
      <c r="AF4501" s="180">
        <f t="shared" si="227"/>
        <v>0</v>
      </c>
    </row>
    <row r="4502" spans="29:32" x14ac:dyDescent="0.2">
      <c r="AC4502" s="180" t="str">
        <f t="shared" si="225"/>
        <v>-</v>
      </c>
      <c r="AD4502" s="181" t="str">
        <f>IF(B4502="NET","",IF(B4502="","",IFERROR(VLOOKUP(AC4502,EAN!$A:$B,2,FALSE),"MANGLER - MÅ OPPDATERE EAN-FANEN")))</f>
        <v/>
      </c>
      <c r="AE4502" s="180">
        <f t="shared" si="226"/>
        <v>0</v>
      </c>
      <c r="AF4502" s="180">
        <f t="shared" si="227"/>
        <v>0</v>
      </c>
    </row>
    <row r="4503" spans="29:32" x14ac:dyDescent="0.2">
      <c r="AC4503" s="180" t="str">
        <f t="shared" si="225"/>
        <v>-</v>
      </c>
      <c r="AD4503" s="181" t="str">
        <f>IF(B4503="NET","",IF(B4503="","",IFERROR(VLOOKUP(AC4503,EAN!$A:$B,2,FALSE),"MANGLER - MÅ OPPDATERE EAN-FANEN")))</f>
        <v/>
      </c>
      <c r="AE4503" s="180">
        <f t="shared" si="226"/>
        <v>0</v>
      </c>
      <c r="AF4503" s="180">
        <f t="shared" si="227"/>
        <v>0</v>
      </c>
    </row>
    <row r="4504" spans="29:32" x14ac:dyDescent="0.2">
      <c r="AC4504" s="180" t="str">
        <f t="shared" si="225"/>
        <v>-</v>
      </c>
      <c r="AD4504" s="181" t="str">
        <f>IF(B4504="NET","",IF(B4504="","",IFERROR(VLOOKUP(AC4504,EAN!$A:$B,2,FALSE),"MANGLER - MÅ OPPDATERE EAN-FANEN")))</f>
        <v/>
      </c>
      <c r="AE4504" s="180">
        <f t="shared" si="226"/>
        <v>0</v>
      </c>
      <c r="AF4504" s="180">
        <f t="shared" si="227"/>
        <v>0</v>
      </c>
    </row>
    <row r="4505" spans="29:32" x14ac:dyDescent="0.2">
      <c r="AC4505" s="180" t="str">
        <f t="shared" si="225"/>
        <v>-</v>
      </c>
      <c r="AD4505" s="181" t="str">
        <f>IF(B4505="NET","",IF(B4505="","",IFERROR(VLOOKUP(AC4505,EAN!$A:$B,2,FALSE),"MANGLER - MÅ OPPDATERE EAN-FANEN")))</f>
        <v/>
      </c>
      <c r="AE4505" s="180">
        <f t="shared" si="226"/>
        <v>0</v>
      </c>
      <c r="AF4505" s="180">
        <f t="shared" si="227"/>
        <v>0</v>
      </c>
    </row>
    <row r="4506" spans="29:32" x14ac:dyDescent="0.2">
      <c r="AC4506" s="180" t="str">
        <f t="shared" si="225"/>
        <v>-</v>
      </c>
      <c r="AD4506" s="181" t="str">
        <f>IF(B4506="NET","",IF(B4506="","",IFERROR(VLOOKUP(AC4506,EAN!$A:$B,2,FALSE),"MANGLER - MÅ OPPDATERE EAN-FANEN")))</f>
        <v/>
      </c>
      <c r="AE4506" s="180">
        <f t="shared" si="226"/>
        <v>0</v>
      </c>
      <c r="AF4506" s="180">
        <f t="shared" si="227"/>
        <v>0</v>
      </c>
    </row>
    <row r="4507" spans="29:32" x14ac:dyDescent="0.2">
      <c r="AC4507" s="180" t="str">
        <f t="shared" si="225"/>
        <v>-</v>
      </c>
      <c r="AD4507" s="181" t="str">
        <f>IF(B4507="NET","",IF(B4507="","",IFERROR(VLOOKUP(AC4507,EAN!$A:$B,2,FALSE),"MANGLER - MÅ OPPDATERE EAN-FANEN")))</f>
        <v/>
      </c>
      <c r="AE4507" s="180">
        <f t="shared" si="226"/>
        <v>0</v>
      </c>
      <c r="AF4507" s="180">
        <f t="shared" si="227"/>
        <v>0</v>
      </c>
    </row>
    <row r="4508" spans="29:32" x14ac:dyDescent="0.2">
      <c r="AC4508" s="180" t="str">
        <f t="shared" si="225"/>
        <v>-</v>
      </c>
      <c r="AD4508" s="181" t="str">
        <f>IF(B4508="NET","",IF(B4508="","",IFERROR(VLOOKUP(AC4508,EAN!$A:$B,2,FALSE),"MANGLER - MÅ OPPDATERE EAN-FANEN")))</f>
        <v/>
      </c>
      <c r="AE4508" s="180">
        <f t="shared" si="226"/>
        <v>0</v>
      </c>
      <c r="AF4508" s="180">
        <f t="shared" si="227"/>
        <v>0</v>
      </c>
    </row>
    <row r="4509" spans="29:32" x14ac:dyDescent="0.2">
      <c r="AC4509" s="180" t="str">
        <f t="shared" si="225"/>
        <v>-</v>
      </c>
      <c r="AD4509" s="181" t="str">
        <f>IF(B4509="NET","",IF(B4509="","",IFERROR(VLOOKUP(AC4509,EAN!$A:$B,2,FALSE),"MANGLER - MÅ OPPDATERE EAN-FANEN")))</f>
        <v/>
      </c>
      <c r="AE4509" s="180">
        <f t="shared" si="226"/>
        <v>0</v>
      </c>
      <c r="AF4509" s="180">
        <f t="shared" si="227"/>
        <v>0</v>
      </c>
    </row>
    <row r="4510" spans="29:32" x14ac:dyDescent="0.2">
      <c r="AC4510" s="180" t="str">
        <f t="shared" si="225"/>
        <v>-</v>
      </c>
      <c r="AD4510" s="181" t="str">
        <f>IF(B4510="NET","",IF(B4510="","",IFERROR(VLOOKUP(AC4510,EAN!$A:$B,2,FALSE),"MANGLER - MÅ OPPDATERE EAN-FANEN")))</f>
        <v/>
      </c>
      <c r="AE4510" s="180">
        <f t="shared" si="226"/>
        <v>0</v>
      </c>
      <c r="AF4510" s="180">
        <f t="shared" si="227"/>
        <v>0</v>
      </c>
    </row>
    <row r="4511" spans="29:32" x14ac:dyDescent="0.2">
      <c r="AC4511" s="180" t="str">
        <f t="shared" si="225"/>
        <v>-</v>
      </c>
      <c r="AD4511" s="181" t="str">
        <f>IF(B4511="NET","",IF(B4511="","",IFERROR(VLOOKUP(AC4511,EAN!$A:$B,2,FALSE),"MANGLER - MÅ OPPDATERE EAN-FANEN")))</f>
        <v/>
      </c>
      <c r="AE4511" s="180">
        <f t="shared" si="226"/>
        <v>0</v>
      </c>
      <c r="AF4511" s="180">
        <f t="shared" si="227"/>
        <v>0</v>
      </c>
    </row>
    <row r="4512" spans="29:32" x14ac:dyDescent="0.2">
      <c r="AC4512" s="180" t="str">
        <f t="shared" si="225"/>
        <v>-</v>
      </c>
      <c r="AD4512" s="181" t="str">
        <f>IF(B4512="NET","",IF(B4512="","",IFERROR(VLOOKUP(AC4512,EAN!$A:$B,2,FALSE),"MANGLER - MÅ OPPDATERE EAN-FANEN")))</f>
        <v/>
      </c>
      <c r="AE4512" s="180">
        <f t="shared" si="226"/>
        <v>0</v>
      </c>
      <c r="AF4512" s="180">
        <f t="shared" si="227"/>
        <v>0</v>
      </c>
    </row>
    <row r="4513" spans="29:32" x14ac:dyDescent="0.2">
      <c r="AC4513" s="180" t="str">
        <f t="shared" si="225"/>
        <v>-</v>
      </c>
      <c r="AD4513" s="181" t="str">
        <f>IF(B4513="NET","",IF(B4513="","",IFERROR(VLOOKUP(AC4513,EAN!$A:$B,2,FALSE),"MANGLER - MÅ OPPDATERE EAN-FANEN")))</f>
        <v/>
      </c>
      <c r="AE4513" s="180">
        <f t="shared" si="226"/>
        <v>0</v>
      </c>
      <c r="AF4513" s="180">
        <f t="shared" si="227"/>
        <v>0</v>
      </c>
    </row>
    <row r="4514" spans="29:32" x14ac:dyDescent="0.2">
      <c r="AC4514" s="180" t="str">
        <f t="shared" si="225"/>
        <v>-</v>
      </c>
      <c r="AD4514" s="181" t="str">
        <f>IF(B4514="NET","",IF(B4514="","",IFERROR(VLOOKUP(AC4514,EAN!$A:$B,2,FALSE),"MANGLER - MÅ OPPDATERE EAN-FANEN")))</f>
        <v/>
      </c>
      <c r="AE4514" s="180">
        <f t="shared" si="226"/>
        <v>0</v>
      </c>
      <c r="AF4514" s="180">
        <f t="shared" si="227"/>
        <v>0</v>
      </c>
    </row>
    <row r="4515" spans="29:32" x14ac:dyDescent="0.2">
      <c r="AC4515" s="180" t="str">
        <f t="shared" si="225"/>
        <v>-</v>
      </c>
      <c r="AD4515" s="181" t="str">
        <f>IF(B4515="NET","",IF(B4515="","",IFERROR(VLOOKUP(AC4515,EAN!$A:$B,2,FALSE),"MANGLER - MÅ OPPDATERE EAN-FANEN")))</f>
        <v/>
      </c>
      <c r="AE4515" s="180">
        <f t="shared" si="226"/>
        <v>0</v>
      </c>
      <c r="AF4515" s="180">
        <f t="shared" si="227"/>
        <v>0</v>
      </c>
    </row>
    <row r="4516" spans="29:32" x14ac:dyDescent="0.2">
      <c r="AC4516" s="180" t="str">
        <f t="shared" si="225"/>
        <v>-</v>
      </c>
      <c r="AD4516" s="181" t="str">
        <f>IF(B4516="NET","",IF(B4516="","",IFERROR(VLOOKUP(AC4516,EAN!$A:$B,2,FALSE),"MANGLER - MÅ OPPDATERE EAN-FANEN")))</f>
        <v/>
      </c>
      <c r="AE4516" s="180">
        <f t="shared" si="226"/>
        <v>0</v>
      </c>
      <c r="AF4516" s="180">
        <f t="shared" si="227"/>
        <v>0</v>
      </c>
    </row>
    <row r="4517" spans="29:32" x14ac:dyDescent="0.2">
      <c r="AC4517" s="180" t="str">
        <f t="shared" si="225"/>
        <v>-</v>
      </c>
      <c r="AD4517" s="181" t="str">
        <f>IF(B4517="NET","",IF(B4517="","",IFERROR(VLOOKUP(AC4517,EAN!$A:$B,2,FALSE),"MANGLER - MÅ OPPDATERE EAN-FANEN")))</f>
        <v/>
      </c>
      <c r="AE4517" s="180">
        <f t="shared" si="226"/>
        <v>0</v>
      </c>
      <c r="AF4517" s="180">
        <f t="shared" si="227"/>
        <v>0</v>
      </c>
    </row>
    <row r="4518" spans="29:32" x14ac:dyDescent="0.2">
      <c r="AC4518" s="180" t="str">
        <f t="shared" si="225"/>
        <v>-</v>
      </c>
      <c r="AD4518" s="181" t="str">
        <f>IF(B4518="NET","",IF(B4518="","",IFERROR(VLOOKUP(AC4518,EAN!$A:$B,2,FALSE),"MANGLER - MÅ OPPDATERE EAN-FANEN")))</f>
        <v/>
      </c>
      <c r="AE4518" s="180">
        <f t="shared" si="226"/>
        <v>0</v>
      </c>
      <c r="AF4518" s="180">
        <f t="shared" si="227"/>
        <v>0</v>
      </c>
    </row>
    <row r="4519" spans="29:32" x14ac:dyDescent="0.2">
      <c r="AC4519" s="180" t="str">
        <f t="shared" si="225"/>
        <v>-</v>
      </c>
      <c r="AD4519" s="181" t="str">
        <f>IF(B4519="NET","",IF(B4519="","",IFERROR(VLOOKUP(AC4519,EAN!$A:$B,2,FALSE),"MANGLER - MÅ OPPDATERE EAN-FANEN")))</f>
        <v/>
      </c>
      <c r="AE4519" s="180">
        <f t="shared" si="226"/>
        <v>0</v>
      </c>
      <c r="AF4519" s="180">
        <f t="shared" si="227"/>
        <v>0</v>
      </c>
    </row>
    <row r="4520" spans="29:32" x14ac:dyDescent="0.2">
      <c r="AC4520" s="180" t="str">
        <f t="shared" si="225"/>
        <v>-</v>
      </c>
      <c r="AD4520" s="181" t="str">
        <f>IF(B4520="NET","",IF(B4520="","",IFERROR(VLOOKUP(AC4520,EAN!$A:$B,2,FALSE),"MANGLER - MÅ OPPDATERE EAN-FANEN")))</f>
        <v/>
      </c>
      <c r="AE4520" s="180">
        <f t="shared" si="226"/>
        <v>0</v>
      </c>
      <c r="AF4520" s="180">
        <f t="shared" si="227"/>
        <v>0</v>
      </c>
    </row>
    <row r="4521" spans="29:32" x14ac:dyDescent="0.2">
      <c r="AC4521" s="180" t="str">
        <f t="shared" si="225"/>
        <v>-</v>
      </c>
      <c r="AD4521" s="181" t="str">
        <f>IF(B4521="NET","",IF(B4521="","",IFERROR(VLOOKUP(AC4521,EAN!$A:$B,2,FALSE),"MANGLER - MÅ OPPDATERE EAN-FANEN")))</f>
        <v/>
      </c>
      <c r="AE4521" s="180">
        <f t="shared" si="226"/>
        <v>0</v>
      </c>
      <c r="AF4521" s="180">
        <f t="shared" si="227"/>
        <v>0</v>
      </c>
    </row>
    <row r="4522" spans="29:32" x14ac:dyDescent="0.2">
      <c r="AC4522" s="180" t="str">
        <f t="shared" si="225"/>
        <v>-</v>
      </c>
      <c r="AD4522" s="181" t="str">
        <f>IF(B4522="NET","",IF(B4522="","",IFERROR(VLOOKUP(AC4522,EAN!$A:$B,2,FALSE),"MANGLER - MÅ OPPDATERE EAN-FANEN")))</f>
        <v/>
      </c>
      <c r="AE4522" s="180">
        <f t="shared" si="226"/>
        <v>0</v>
      </c>
      <c r="AF4522" s="180">
        <f t="shared" si="227"/>
        <v>0</v>
      </c>
    </row>
    <row r="4523" spans="29:32" x14ac:dyDescent="0.2">
      <c r="AC4523" s="180" t="str">
        <f t="shared" ref="AC4523:AC4586" si="228">CONCATENATE(A4523,"-",D4523)</f>
        <v>-</v>
      </c>
      <c r="AD4523" s="181" t="str">
        <f>IF(B4523="NET","",IF(B4523="","",IFERROR(VLOOKUP(AC4523,EAN!$A:$B,2,FALSE),"MANGLER - MÅ OPPDATERE EAN-FANEN")))</f>
        <v/>
      </c>
      <c r="AE4523" s="180">
        <f t="shared" ref="AE4523:AE4586" si="229">H4523</f>
        <v>0</v>
      </c>
      <c r="AF4523" s="180">
        <f t="shared" ref="AF4523:AF4586" si="230">AA4523</f>
        <v>0</v>
      </c>
    </row>
    <row r="4524" spans="29:32" x14ac:dyDescent="0.2">
      <c r="AC4524" s="180" t="str">
        <f t="shared" si="228"/>
        <v>-</v>
      </c>
      <c r="AD4524" s="181" t="str">
        <f>IF(B4524="NET","",IF(B4524="","",IFERROR(VLOOKUP(AC4524,EAN!$A:$B,2,FALSE),"MANGLER - MÅ OPPDATERE EAN-FANEN")))</f>
        <v/>
      </c>
      <c r="AE4524" s="180">
        <f t="shared" si="229"/>
        <v>0</v>
      </c>
      <c r="AF4524" s="180">
        <f t="shared" si="230"/>
        <v>0</v>
      </c>
    </row>
    <row r="4525" spans="29:32" x14ac:dyDescent="0.2">
      <c r="AC4525" s="180" t="str">
        <f t="shared" si="228"/>
        <v>-</v>
      </c>
      <c r="AD4525" s="181" t="str">
        <f>IF(B4525="NET","",IF(B4525="","",IFERROR(VLOOKUP(AC4525,EAN!$A:$B,2,FALSE),"MANGLER - MÅ OPPDATERE EAN-FANEN")))</f>
        <v/>
      </c>
      <c r="AE4525" s="180">
        <f t="shared" si="229"/>
        <v>0</v>
      </c>
      <c r="AF4525" s="180">
        <f t="shared" si="230"/>
        <v>0</v>
      </c>
    </row>
    <row r="4526" spans="29:32" x14ac:dyDescent="0.2">
      <c r="AC4526" s="180" t="str">
        <f t="shared" si="228"/>
        <v>-</v>
      </c>
      <c r="AD4526" s="181" t="str">
        <f>IF(B4526="NET","",IF(B4526="","",IFERROR(VLOOKUP(AC4526,EAN!$A:$B,2,FALSE),"MANGLER - MÅ OPPDATERE EAN-FANEN")))</f>
        <v/>
      </c>
      <c r="AE4526" s="180">
        <f t="shared" si="229"/>
        <v>0</v>
      </c>
      <c r="AF4526" s="180">
        <f t="shared" si="230"/>
        <v>0</v>
      </c>
    </row>
    <row r="4527" spans="29:32" x14ac:dyDescent="0.2">
      <c r="AC4527" s="180" t="str">
        <f t="shared" si="228"/>
        <v>-</v>
      </c>
      <c r="AD4527" s="181" t="str">
        <f>IF(B4527="NET","",IF(B4527="","",IFERROR(VLOOKUP(AC4527,EAN!$A:$B,2,FALSE),"MANGLER - MÅ OPPDATERE EAN-FANEN")))</f>
        <v/>
      </c>
      <c r="AE4527" s="180">
        <f t="shared" si="229"/>
        <v>0</v>
      </c>
      <c r="AF4527" s="180">
        <f t="shared" si="230"/>
        <v>0</v>
      </c>
    </row>
    <row r="4528" spans="29:32" x14ac:dyDescent="0.2">
      <c r="AC4528" s="180" t="str">
        <f t="shared" si="228"/>
        <v>-</v>
      </c>
      <c r="AD4528" s="181" t="str">
        <f>IF(B4528="NET","",IF(B4528="","",IFERROR(VLOOKUP(AC4528,EAN!$A:$B,2,FALSE),"MANGLER - MÅ OPPDATERE EAN-FANEN")))</f>
        <v/>
      </c>
      <c r="AE4528" s="180">
        <f t="shared" si="229"/>
        <v>0</v>
      </c>
      <c r="AF4528" s="180">
        <f t="shared" si="230"/>
        <v>0</v>
      </c>
    </row>
    <row r="4529" spans="29:32" x14ac:dyDescent="0.2">
      <c r="AC4529" s="180" t="str">
        <f t="shared" si="228"/>
        <v>-</v>
      </c>
      <c r="AD4529" s="181" t="str">
        <f>IF(B4529="NET","",IF(B4529="","",IFERROR(VLOOKUP(AC4529,EAN!$A:$B,2,FALSE),"MANGLER - MÅ OPPDATERE EAN-FANEN")))</f>
        <v/>
      </c>
      <c r="AE4529" s="180">
        <f t="shared" si="229"/>
        <v>0</v>
      </c>
      <c r="AF4529" s="180">
        <f t="shared" si="230"/>
        <v>0</v>
      </c>
    </row>
    <row r="4530" spans="29:32" x14ac:dyDescent="0.2">
      <c r="AC4530" s="180" t="str">
        <f t="shared" si="228"/>
        <v>-</v>
      </c>
      <c r="AD4530" s="181" t="str">
        <f>IF(B4530="NET","",IF(B4530="","",IFERROR(VLOOKUP(AC4530,EAN!$A:$B,2,FALSE),"MANGLER - MÅ OPPDATERE EAN-FANEN")))</f>
        <v/>
      </c>
      <c r="AE4530" s="180">
        <f t="shared" si="229"/>
        <v>0</v>
      </c>
      <c r="AF4530" s="180">
        <f t="shared" si="230"/>
        <v>0</v>
      </c>
    </row>
    <row r="4531" spans="29:32" x14ac:dyDescent="0.2">
      <c r="AC4531" s="180" t="str">
        <f t="shared" si="228"/>
        <v>-</v>
      </c>
      <c r="AD4531" s="181" t="str">
        <f>IF(B4531="NET","",IF(B4531="","",IFERROR(VLOOKUP(AC4531,EAN!$A:$B,2,FALSE),"MANGLER - MÅ OPPDATERE EAN-FANEN")))</f>
        <v/>
      </c>
      <c r="AE4531" s="180">
        <f t="shared" si="229"/>
        <v>0</v>
      </c>
      <c r="AF4531" s="180">
        <f t="shared" si="230"/>
        <v>0</v>
      </c>
    </row>
    <row r="4532" spans="29:32" x14ac:dyDescent="0.2">
      <c r="AC4532" s="180" t="str">
        <f t="shared" si="228"/>
        <v>-</v>
      </c>
      <c r="AD4532" s="181" t="str">
        <f>IF(B4532="NET","",IF(B4532="","",IFERROR(VLOOKUP(AC4532,EAN!$A:$B,2,FALSE),"MANGLER - MÅ OPPDATERE EAN-FANEN")))</f>
        <v/>
      </c>
      <c r="AE4532" s="180">
        <f t="shared" si="229"/>
        <v>0</v>
      </c>
      <c r="AF4532" s="180">
        <f t="shared" si="230"/>
        <v>0</v>
      </c>
    </row>
    <row r="4533" spans="29:32" x14ac:dyDescent="0.2">
      <c r="AC4533" s="180" t="str">
        <f t="shared" si="228"/>
        <v>-</v>
      </c>
      <c r="AD4533" s="181" t="str">
        <f>IF(B4533="NET","",IF(B4533="","",IFERROR(VLOOKUP(AC4533,EAN!$A:$B,2,FALSE),"MANGLER - MÅ OPPDATERE EAN-FANEN")))</f>
        <v/>
      </c>
      <c r="AE4533" s="180">
        <f t="shared" si="229"/>
        <v>0</v>
      </c>
      <c r="AF4533" s="180">
        <f t="shared" si="230"/>
        <v>0</v>
      </c>
    </row>
    <row r="4534" spans="29:32" x14ac:dyDescent="0.2">
      <c r="AC4534" s="180" t="str">
        <f t="shared" si="228"/>
        <v>-</v>
      </c>
      <c r="AD4534" s="181" t="str">
        <f>IF(B4534="NET","",IF(B4534="","",IFERROR(VLOOKUP(AC4534,EAN!$A:$B,2,FALSE),"MANGLER - MÅ OPPDATERE EAN-FANEN")))</f>
        <v/>
      </c>
      <c r="AE4534" s="180">
        <f t="shared" si="229"/>
        <v>0</v>
      </c>
      <c r="AF4534" s="180">
        <f t="shared" si="230"/>
        <v>0</v>
      </c>
    </row>
    <row r="4535" spans="29:32" x14ac:dyDescent="0.2">
      <c r="AC4535" s="180" t="str">
        <f t="shared" si="228"/>
        <v>-</v>
      </c>
      <c r="AD4535" s="181" t="str">
        <f>IF(B4535="NET","",IF(B4535="","",IFERROR(VLOOKUP(AC4535,EAN!$A:$B,2,FALSE),"MANGLER - MÅ OPPDATERE EAN-FANEN")))</f>
        <v/>
      </c>
      <c r="AE4535" s="180">
        <f t="shared" si="229"/>
        <v>0</v>
      </c>
      <c r="AF4535" s="180">
        <f t="shared" si="230"/>
        <v>0</v>
      </c>
    </row>
    <row r="4536" spans="29:32" x14ac:dyDescent="0.2">
      <c r="AC4536" s="180" t="str">
        <f t="shared" si="228"/>
        <v>-</v>
      </c>
      <c r="AD4536" s="181" t="str">
        <f>IF(B4536="NET","",IF(B4536="","",IFERROR(VLOOKUP(AC4536,EAN!$A:$B,2,FALSE),"MANGLER - MÅ OPPDATERE EAN-FANEN")))</f>
        <v/>
      </c>
      <c r="AE4536" s="180">
        <f t="shared" si="229"/>
        <v>0</v>
      </c>
      <c r="AF4536" s="180">
        <f t="shared" si="230"/>
        <v>0</v>
      </c>
    </row>
    <row r="4537" spans="29:32" x14ac:dyDescent="0.2">
      <c r="AC4537" s="180" t="str">
        <f t="shared" si="228"/>
        <v>-</v>
      </c>
      <c r="AD4537" s="181" t="str">
        <f>IF(B4537="NET","",IF(B4537="","",IFERROR(VLOOKUP(AC4537,EAN!$A:$B,2,FALSE),"MANGLER - MÅ OPPDATERE EAN-FANEN")))</f>
        <v/>
      </c>
      <c r="AE4537" s="180">
        <f t="shared" si="229"/>
        <v>0</v>
      </c>
      <c r="AF4537" s="180">
        <f t="shared" si="230"/>
        <v>0</v>
      </c>
    </row>
    <row r="4538" spans="29:32" x14ac:dyDescent="0.2">
      <c r="AC4538" s="180" t="str">
        <f t="shared" si="228"/>
        <v>-</v>
      </c>
      <c r="AD4538" s="181" t="str">
        <f>IF(B4538="NET","",IF(B4538="","",IFERROR(VLOOKUP(AC4538,EAN!$A:$B,2,FALSE),"MANGLER - MÅ OPPDATERE EAN-FANEN")))</f>
        <v/>
      </c>
      <c r="AE4538" s="180">
        <f t="shared" si="229"/>
        <v>0</v>
      </c>
      <c r="AF4538" s="180">
        <f t="shared" si="230"/>
        <v>0</v>
      </c>
    </row>
    <row r="4539" spans="29:32" x14ac:dyDescent="0.2">
      <c r="AC4539" s="180" t="str">
        <f t="shared" si="228"/>
        <v>-</v>
      </c>
      <c r="AD4539" s="181" t="str">
        <f>IF(B4539="NET","",IF(B4539="","",IFERROR(VLOOKUP(AC4539,EAN!$A:$B,2,FALSE),"MANGLER - MÅ OPPDATERE EAN-FANEN")))</f>
        <v/>
      </c>
      <c r="AE4539" s="180">
        <f t="shared" si="229"/>
        <v>0</v>
      </c>
      <c r="AF4539" s="180">
        <f t="shared" si="230"/>
        <v>0</v>
      </c>
    </row>
    <row r="4540" spans="29:32" x14ac:dyDescent="0.2">
      <c r="AC4540" s="180" t="str">
        <f t="shared" si="228"/>
        <v>-</v>
      </c>
      <c r="AD4540" s="181" t="str">
        <f>IF(B4540="NET","",IF(B4540="","",IFERROR(VLOOKUP(AC4540,EAN!$A:$B,2,FALSE),"MANGLER - MÅ OPPDATERE EAN-FANEN")))</f>
        <v/>
      </c>
      <c r="AE4540" s="180">
        <f t="shared" si="229"/>
        <v>0</v>
      </c>
      <c r="AF4540" s="180">
        <f t="shared" si="230"/>
        <v>0</v>
      </c>
    </row>
    <row r="4541" spans="29:32" x14ac:dyDescent="0.2">
      <c r="AC4541" s="180" t="str">
        <f t="shared" si="228"/>
        <v>-</v>
      </c>
      <c r="AD4541" s="181" t="str">
        <f>IF(B4541="NET","",IF(B4541="","",IFERROR(VLOOKUP(AC4541,EAN!$A:$B,2,FALSE),"MANGLER - MÅ OPPDATERE EAN-FANEN")))</f>
        <v/>
      </c>
      <c r="AE4541" s="180">
        <f t="shared" si="229"/>
        <v>0</v>
      </c>
      <c r="AF4541" s="180">
        <f t="shared" si="230"/>
        <v>0</v>
      </c>
    </row>
    <row r="4542" spans="29:32" x14ac:dyDescent="0.2">
      <c r="AC4542" s="180" t="str">
        <f t="shared" si="228"/>
        <v>-</v>
      </c>
      <c r="AD4542" s="181" t="str">
        <f>IF(B4542="NET","",IF(B4542="","",IFERROR(VLOOKUP(AC4542,EAN!$A:$B,2,FALSE),"MANGLER - MÅ OPPDATERE EAN-FANEN")))</f>
        <v/>
      </c>
      <c r="AE4542" s="180">
        <f t="shared" si="229"/>
        <v>0</v>
      </c>
      <c r="AF4542" s="180">
        <f t="shared" si="230"/>
        <v>0</v>
      </c>
    </row>
    <row r="4543" spans="29:32" x14ac:dyDescent="0.2">
      <c r="AC4543" s="180" t="str">
        <f t="shared" si="228"/>
        <v>-</v>
      </c>
      <c r="AD4543" s="181" t="str">
        <f>IF(B4543="NET","",IF(B4543="","",IFERROR(VLOOKUP(AC4543,EAN!$A:$B,2,FALSE),"MANGLER - MÅ OPPDATERE EAN-FANEN")))</f>
        <v/>
      </c>
      <c r="AE4543" s="180">
        <f t="shared" si="229"/>
        <v>0</v>
      </c>
      <c r="AF4543" s="180">
        <f t="shared" si="230"/>
        <v>0</v>
      </c>
    </row>
    <row r="4544" spans="29:32" x14ac:dyDescent="0.2">
      <c r="AC4544" s="180" t="str">
        <f t="shared" si="228"/>
        <v>-</v>
      </c>
      <c r="AD4544" s="181" t="str">
        <f>IF(B4544="NET","",IF(B4544="","",IFERROR(VLOOKUP(AC4544,EAN!$A:$B,2,FALSE),"MANGLER - MÅ OPPDATERE EAN-FANEN")))</f>
        <v/>
      </c>
      <c r="AE4544" s="180">
        <f t="shared" si="229"/>
        <v>0</v>
      </c>
      <c r="AF4544" s="180">
        <f t="shared" si="230"/>
        <v>0</v>
      </c>
    </row>
    <row r="4545" spans="29:32" x14ac:dyDescent="0.2">
      <c r="AC4545" s="180" t="str">
        <f t="shared" si="228"/>
        <v>-</v>
      </c>
      <c r="AD4545" s="181" t="str">
        <f>IF(B4545="NET","",IF(B4545="","",IFERROR(VLOOKUP(AC4545,EAN!$A:$B,2,FALSE),"MANGLER - MÅ OPPDATERE EAN-FANEN")))</f>
        <v/>
      </c>
      <c r="AE4545" s="180">
        <f t="shared" si="229"/>
        <v>0</v>
      </c>
      <c r="AF4545" s="180">
        <f t="shared" si="230"/>
        <v>0</v>
      </c>
    </row>
    <row r="4546" spans="29:32" x14ac:dyDescent="0.2">
      <c r="AC4546" s="180" t="str">
        <f t="shared" si="228"/>
        <v>-</v>
      </c>
      <c r="AD4546" s="181" t="str">
        <f>IF(B4546="NET","",IF(B4546="","",IFERROR(VLOOKUP(AC4546,EAN!$A:$B,2,FALSE),"MANGLER - MÅ OPPDATERE EAN-FANEN")))</f>
        <v/>
      </c>
      <c r="AE4546" s="180">
        <f t="shared" si="229"/>
        <v>0</v>
      </c>
      <c r="AF4546" s="180">
        <f t="shared" si="230"/>
        <v>0</v>
      </c>
    </row>
    <row r="4547" spans="29:32" x14ac:dyDescent="0.2">
      <c r="AC4547" s="180" t="str">
        <f t="shared" si="228"/>
        <v>-</v>
      </c>
      <c r="AD4547" s="181" t="str">
        <f>IF(B4547="NET","",IF(B4547="","",IFERROR(VLOOKUP(AC4547,EAN!$A:$B,2,FALSE),"MANGLER - MÅ OPPDATERE EAN-FANEN")))</f>
        <v/>
      </c>
      <c r="AE4547" s="180">
        <f t="shared" si="229"/>
        <v>0</v>
      </c>
      <c r="AF4547" s="180">
        <f t="shared" si="230"/>
        <v>0</v>
      </c>
    </row>
    <row r="4548" spans="29:32" x14ac:dyDescent="0.2">
      <c r="AC4548" s="180" t="str">
        <f t="shared" si="228"/>
        <v>-</v>
      </c>
      <c r="AD4548" s="181" t="str">
        <f>IF(B4548="NET","",IF(B4548="","",IFERROR(VLOOKUP(AC4548,EAN!$A:$B,2,FALSE),"MANGLER - MÅ OPPDATERE EAN-FANEN")))</f>
        <v/>
      </c>
      <c r="AE4548" s="180">
        <f t="shared" si="229"/>
        <v>0</v>
      </c>
      <c r="AF4548" s="180">
        <f t="shared" si="230"/>
        <v>0</v>
      </c>
    </row>
    <row r="4549" spans="29:32" x14ac:dyDescent="0.2">
      <c r="AC4549" s="180" t="str">
        <f t="shared" si="228"/>
        <v>-</v>
      </c>
      <c r="AD4549" s="181" t="str">
        <f>IF(B4549="NET","",IF(B4549="","",IFERROR(VLOOKUP(AC4549,EAN!$A:$B,2,FALSE),"MANGLER - MÅ OPPDATERE EAN-FANEN")))</f>
        <v/>
      </c>
      <c r="AE4549" s="180">
        <f t="shared" si="229"/>
        <v>0</v>
      </c>
      <c r="AF4549" s="180">
        <f t="shared" si="230"/>
        <v>0</v>
      </c>
    </row>
    <row r="4550" spans="29:32" x14ac:dyDescent="0.2">
      <c r="AC4550" s="180" t="str">
        <f t="shared" si="228"/>
        <v>-</v>
      </c>
      <c r="AD4550" s="181" t="str">
        <f>IF(B4550="NET","",IF(B4550="","",IFERROR(VLOOKUP(AC4550,EAN!$A:$B,2,FALSE),"MANGLER - MÅ OPPDATERE EAN-FANEN")))</f>
        <v/>
      </c>
      <c r="AE4550" s="180">
        <f t="shared" si="229"/>
        <v>0</v>
      </c>
      <c r="AF4550" s="180">
        <f t="shared" si="230"/>
        <v>0</v>
      </c>
    </row>
    <row r="4551" spans="29:32" x14ac:dyDescent="0.2">
      <c r="AC4551" s="180" t="str">
        <f t="shared" si="228"/>
        <v>-</v>
      </c>
      <c r="AD4551" s="181" t="str">
        <f>IF(B4551="NET","",IF(B4551="","",IFERROR(VLOOKUP(AC4551,EAN!$A:$B,2,FALSE),"MANGLER - MÅ OPPDATERE EAN-FANEN")))</f>
        <v/>
      </c>
      <c r="AE4551" s="180">
        <f t="shared" si="229"/>
        <v>0</v>
      </c>
      <c r="AF4551" s="180">
        <f t="shared" si="230"/>
        <v>0</v>
      </c>
    </row>
    <row r="4552" spans="29:32" x14ac:dyDescent="0.2">
      <c r="AC4552" s="180" t="str">
        <f t="shared" si="228"/>
        <v>-</v>
      </c>
      <c r="AD4552" s="181" t="str">
        <f>IF(B4552="NET","",IF(B4552="","",IFERROR(VLOOKUP(AC4552,EAN!$A:$B,2,FALSE),"MANGLER - MÅ OPPDATERE EAN-FANEN")))</f>
        <v/>
      </c>
      <c r="AE4552" s="180">
        <f t="shared" si="229"/>
        <v>0</v>
      </c>
      <c r="AF4552" s="180">
        <f t="shared" si="230"/>
        <v>0</v>
      </c>
    </row>
    <row r="4553" spans="29:32" x14ac:dyDescent="0.2">
      <c r="AC4553" s="180" t="str">
        <f t="shared" si="228"/>
        <v>-</v>
      </c>
      <c r="AD4553" s="181" t="str">
        <f>IF(B4553="NET","",IF(B4553="","",IFERROR(VLOOKUP(AC4553,EAN!$A:$B,2,FALSE),"MANGLER - MÅ OPPDATERE EAN-FANEN")))</f>
        <v/>
      </c>
      <c r="AE4553" s="180">
        <f t="shared" si="229"/>
        <v>0</v>
      </c>
      <c r="AF4553" s="180">
        <f t="shared" si="230"/>
        <v>0</v>
      </c>
    </row>
    <row r="4554" spans="29:32" x14ac:dyDescent="0.2">
      <c r="AC4554" s="180" t="str">
        <f t="shared" si="228"/>
        <v>-</v>
      </c>
      <c r="AD4554" s="181" t="str">
        <f>IF(B4554="NET","",IF(B4554="","",IFERROR(VLOOKUP(AC4554,EAN!$A:$B,2,FALSE),"MANGLER - MÅ OPPDATERE EAN-FANEN")))</f>
        <v/>
      </c>
      <c r="AE4554" s="180">
        <f t="shared" si="229"/>
        <v>0</v>
      </c>
      <c r="AF4554" s="180">
        <f t="shared" si="230"/>
        <v>0</v>
      </c>
    </row>
    <row r="4555" spans="29:32" x14ac:dyDescent="0.2">
      <c r="AC4555" s="180" t="str">
        <f t="shared" si="228"/>
        <v>-</v>
      </c>
      <c r="AD4555" s="181" t="str">
        <f>IF(B4555="NET","",IF(B4555="","",IFERROR(VLOOKUP(AC4555,EAN!$A:$B,2,FALSE),"MANGLER - MÅ OPPDATERE EAN-FANEN")))</f>
        <v/>
      </c>
      <c r="AE4555" s="180">
        <f t="shared" si="229"/>
        <v>0</v>
      </c>
      <c r="AF4555" s="180">
        <f t="shared" si="230"/>
        <v>0</v>
      </c>
    </row>
    <row r="4556" spans="29:32" x14ac:dyDescent="0.2">
      <c r="AC4556" s="180" t="str">
        <f t="shared" si="228"/>
        <v>-</v>
      </c>
      <c r="AD4556" s="181" t="str">
        <f>IF(B4556="NET","",IF(B4556="","",IFERROR(VLOOKUP(AC4556,EAN!$A:$B,2,FALSE),"MANGLER - MÅ OPPDATERE EAN-FANEN")))</f>
        <v/>
      </c>
      <c r="AE4556" s="180">
        <f t="shared" si="229"/>
        <v>0</v>
      </c>
      <c r="AF4556" s="180">
        <f t="shared" si="230"/>
        <v>0</v>
      </c>
    </row>
    <row r="4557" spans="29:32" x14ac:dyDescent="0.2">
      <c r="AC4557" s="180" t="str">
        <f t="shared" si="228"/>
        <v>-</v>
      </c>
      <c r="AD4557" s="181" t="str">
        <f>IF(B4557="NET","",IF(B4557="","",IFERROR(VLOOKUP(AC4557,EAN!$A:$B,2,FALSE),"MANGLER - MÅ OPPDATERE EAN-FANEN")))</f>
        <v/>
      </c>
      <c r="AE4557" s="180">
        <f t="shared" si="229"/>
        <v>0</v>
      </c>
      <c r="AF4557" s="180">
        <f t="shared" si="230"/>
        <v>0</v>
      </c>
    </row>
    <row r="4558" spans="29:32" x14ac:dyDescent="0.2">
      <c r="AC4558" s="180" t="str">
        <f t="shared" si="228"/>
        <v>-</v>
      </c>
      <c r="AD4558" s="181" t="str">
        <f>IF(B4558="NET","",IF(B4558="","",IFERROR(VLOOKUP(AC4558,EAN!$A:$B,2,FALSE),"MANGLER - MÅ OPPDATERE EAN-FANEN")))</f>
        <v/>
      </c>
      <c r="AE4558" s="180">
        <f t="shared" si="229"/>
        <v>0</v>
      </c>
      <c r="AF4558" s="180">
        <f t="shared" si="230"/>
        <v>0</v>
      </c>
    </row>
    <row r="4559" spans="29:32" x14ac:dyDescent="0.2">
      <c r="AC4559" s="180" t="str">
        <f t="shared" si="228"/>
        <v>-</v>
      </c>
      <c r="AD4559" s="181" t="str">
        <f>IF(B4559="NET","",IF(B4559="","",IFERROR(VLOOKUP(AC4559,EAN!$A:$B,2,FALSE),"MANGLER - MÅ OPPDATERE EAN-FANEN")))</f>
        <v/>
      </c>
      <c r="AE4559" s="180">
        <f t="shared" si="229"/>
        <v>0</v>
      </c>
      <c r="AF4559" s="180">
        <f t="shared" si="230"/>
        <v>0</v>
      </c>
    </row>
    <row r="4560" spans="29:32" x14ac:dyDescent="0.2">
      <c r="AC4560" s="180" t="str">
        <f t="shared" si="228"/>
        <v>-</v>
      </c>
      <c r="AD4560" s="181" t="str">
        <f>IF(B4560="NET","",IF(B4560="","",IFERROR(VLOOKUP(AC4560,EAN!$A:$B,2,FALSE),"MANGLER - MÅ OPPDATERE EAN-FANEN")))</f>
        <v/>
      </c>
      <c r="AE4560" s="180">
        <f t="shared" si="229"/>
        <v>0</v>
      </c>
      <c r="AF4560" s="180">
        <f t="shared" si="230"/>
        <v>0</v>
      </c>
    </row>
    <row r="4561" spans="29:32" x14ac:dyDescent="0.2">
      <c r="AC4561" s="180" t="str">
        <f t="shared" si="228"/>
        <v>-</v>
      </c>
      <c r="AD4561" s="181" t="str">
        <f>IF(B4561="NET","",IF(B4561="","",IFERROR(VLOOKUP(AC4561,EAN!$A:$B,2,FALSE),"MANGLER - MÅ OPPDATERE EAN-FANEN")))</f>
        <v/>
      </c>
      <c r="AE4561" s="180">
        <f t="shared" si="229"/>
        <v>0</v>
      </c>
      <c r="AF4561" s="180">
        <f t="shared" si="230"/>
        <v>0</v>
      </c>
    </row>
    <row r="4562" spans="29:32" x14ac:dyDescent="0.2">
      <c r="AC4562" s="180" t="str">
        <f t="shared" si="228"/>
        <v>-</v>
      </c>
      <c r="AD4562" s="181" t="str">
        <f>IF(B4562="NET","",IF(B4562="","",IFERROR(VLOOKUP(AC4562,EAN!$A:$B,2,FALSE),"MANGLER - MÅ OPPDATERE EAN-FANEN")))</f>
        <v/>
      </c>
      <c r="AE4562" s="180">
        <f t="shared" si="229"/>
        <v>0</v>
      </c>
      <c r="AF4562" s="180">
        <f t="shared" si="230"/>
        <v>0</v>
      </c>
    </row>
    <row r="4563" spans="29:32" x14ac:dyDescent="0.2">
      <c r="AC4563" s="180" t="str">
        <f t="shared" si="228"/>
        <v>-</v>
      </c>
      <c r="AD4563" s="181" t="str">
        <f>IF(B4563="NET","",IF(B4563="","",IFERROR(VLOOKUP(AC4563,EAN!$A:$B,2,FALSE),"MANGLER - MÅ OPPDATERE EAN-FANEN")))</f>
        <v/>
      </c>
      <c r="AE4563" s="180">
        <f t="shared" si="229"/>
        <v>0</v>
      </c>
      <c r="AF4563" s="180">
        <f t="shared" si="230"/>
        <v>0</v>
      </c>
    </row>
    <row r="4564" spans="29:32" x14ac:dyDescent="0.2">
      <c r="AC4564" s="180" t="str">
        <f t="shared" si="228"/>
        <v>-</v>
      </c>
      <c r="AD4564" s="181" t="str">
        <f>IF(B4564="NET","",IF(B4564="","",IFERROR(VLOOKUP(AC4564,EAN!$A:$B,2,FALSE),"MANGLER - MÅ OPPDATERE EAN-FANEN")))</f>
        <v/>
      </c>
      <c r="AE4564" s="180">
        <f t="shared" si="229"/>
        <v>0</v>
      </c>
      <c r="AF4564" s="180">
        <f t="shared" si="230"/>
        <v>0</v>
      </c>
    </row>
    <row r="4565" spans="29:32" x14ac:dyDescent="0.2">
      <c r="AC4565" s="180" t="str">
        <f t="shared" si="228"/>
        <v>-</v>
      </c>
      <c r="AD4565" s="181" t="str">
        <f>IF(B4565="NET","",IF(B4565="","",IFERROR(VLOOKUP(AC4565,EAN!$A:$B,2,FALSE),"MANGLER - MÅ OPPDATERE EAN-FANEN")))</f>
        <v/>
      </c>
      <c r="AE4565" s="180">
        <f t="shared" si="229"/>
        <v>0</v>
      </c>
      <c r="AF4565" s="180">
        <f t="shared" si="230"/>
        <v>0</v>
      </c>
    </row>
    <row r="4566" spans="29:32" x14ac:dyDescent="0.2">
      <c r="AC4566" s="180" t="str">
        <f t="shared" si="228"/>
        <v>-</v>
      </c>
      <c r="AD4566" s="181" t="str">
        <f>IF(B4566="NET","",IF(B4566="","",IFERROR(VLOOKUP(AC4566,EAN!$A:$B,2,FALSE),"MANGLER - MÅ OPPDATERE EAN-FANEN")))</f>
        <v/>
      </c>
      <c r="AE4566" s="180">
        <f t="shared" si="229"/>
        <v>0</v>
      </c>
      <c r="AF4566" s="180">
        <f t="shared" si="230"/>
        <v>0</v>
      </c>
    </row>
    <row r="4567" spans="29:32" x14ac:dyDescent="0.2">
      <c r="AC4567" s="180" t="str">
        <f t="shared" si="228"/>
        <v>-</v>
      </c>
      <c r="AD4567" s="181" t="str">
        <f>IF(B4567="NET","",IF(B4567="","",IFERROR(VLOOKUP(AC4567,EAN!$A:$B,2,FALSE),"MANGLER - MÅ OPPDATERE EAN-FANEN")))</f>
        <v/>
      </c>
      <c r="AE4567" s="180">
        <f t="shared" si="229"/>
        <v>0</v>
      </c>
      <c r="AF4567" s="180">
        <f t="shared" si="230"/>
        <v>0</v>
      </c>
    </row>
    <row r="4568" spans="29:32" x14ac:dyDescent="0.2">
      <c r="AC4568" s="180" t="str">
        <f t="shared" si="228"/>
        <v>-</v>
      </c>
      <c r="AD4568" s="181" t="str">
        <f>IF(B4568="NET","",IF(B4568="","",IFERROR(VLOOKUP(AC4568,EAN!$A:$B,2,FALSE),"MANGLER - MÅ OPPDATERE EAN-FANEN")))</f>
        <v/>
      </c>
      <c r="AE4568" s="180">
        <f t="shared" si="229"/>
        <v>0</v>
      </c>
      <c r="AF4568" s="180">
        <f t="shared" si="230"/>
        <v>0</v>
      </c>
    </row>
    <row r="4569" spans="29:32" x14ac:dyDescent="0.2">
      <c r="AC4569" s="180" t="str">
        <f t="shared" si="228"/>
        <v>-</v>
      </c>
      <c r="AD4569" s="181" t="str">
        <f>IF(B4569="NET","",IF(B4569="","",IFERROR(VLOOKUP(AC4569,EAN!$A:$B,2,FALSE),"MANGLER - MÅ OPPDATERE EAN-FANEN")))</f>
        <v/>
      </c>
      <c r="AE4569" s="180">
        <f t="shared" si="229"/>
        <v>0</v>
      </c>
      <c r="AF4569" s="180">
        <f t="shared" si="230"/>
        <v>0</v>
      </c>
    </row>
    <row r="4570" spans="29:32" x14ac:dyDescent="0.2">
      <c r="AC4570" s="180" t="str">
        <f t="shared" si="228"/>
        <v>-</v>
      </c>
      <c r="AD4570" s="181" t="str">
        <f>IF(B4570="NET","",IF(B4570="","",IFERROR(VLOOKUP(AC4570,EAN!$A:$B,2,FALSE),"MANGLER - MÅ OPPDATERE EAN-FANEN")))</f>
        <v/>
      </c>
      <c r="AE4570" s="180">
        <f t="shared" si="229"/>
        <v>0</v>
      </c>
      <c r="AF4570" s="180">
        <f t="shared" si="230"/>
        <v>0</v>
      </c>
    </row>
    <row r="4571" spans="29:32" x14ac:dyDescent="0.2">
      <c r="AC4571" s="180" t="str">
        <f t="shared" si="228"/>
        <v>-</v>
      </c>
      <c r="AD4571" s="181" t="str">
        <f>IF(B4571="NET","",IF(B4571="","",IFERROR(VLOOKUP(AC4571,EAN!$A:$B,2,FALSE),"MANGLER - MÅ OPPDATERE EAN-FANEN")))</f>
        <v/>
      </c>
      <c r="AE4571" s="180">
        <f t="shared" si="229"/>
        <v>0</v>
      </c>
      <c r="AF4571" s="180">
        <f t="shared" si="230"/>
        <v>0</v>
      </c>
    </row>
    <row r="4572" spans="29:32" x14ac:dyDescent="0.2">
      <c r="AC4572" s="180" t="str">
        <f t="shared" si="228"/>
        <v>-</v>
      </c>
      <c r="AD4572" s="181" t="str">
        <f>IF(B4572="NET","",IF(B4572="","",IFERROR(VLOOKUP(AC4572,EAN!$A:$B,2,FALSE),"MANGLER - MÅ OPPDATERE EAN-FANEN")))</f>
        <v/>
      </c>
      <c r="AE4572" s="180">
        <f t="shared" si="229"/>
        <v>0</v>
      </c>
      <c r="AF4572" s="180">
        <f t="shared" si="230"/>
        <v>0</v>
      </c>
    </row>
    <row r="4573" spans="29:32" x14ac:dyDescent="0.2">
      <c r="AC4573" s="180" t="str">
        <f t="shared" si="228"/>
        <v>-</v>
      </c>
      <c r="AD4573" s="181" t="str">
        <f>IF(B4573="NET","",IF(B4573="","",IFERROR(VLOOKUP(AC4573,EAN!$A:$B,2,FALSE),"MANGLER - MÅ OPPDATERE EAN-FANEN")))</f>
        <v/>
      </c>
      <c r="AE4573" s="180">
        <f t="shared" si="229"/>
        <v>0</v>
      </c>
      <c r="AF4573" s="180">
        <f t="shared" si="230"/>
        <v>0</v>
      </c>
    </row>
    <row r="4574" spans="29:32" x14ac:dyDescent="0.2">
      <c r="AC4574" s="180" t="str">
        <f t="shared" si="228"/>
        <v>-</v>
      </c>
      <c r="AD4574" s="181" t="str">
        <f>IF(B4574="NET","",IF(B4574="","",IFERROR(VLOOKUP(AC4574,EAN!$A:$B,2,FALSE),"MANGLER - MÅ OPPDATERE EAN-FANEN")))</f>
        <v/>
      </c>
      <c r="AE4574" s="180">
        <f t="shared" si="229"/>
        <v>0</v>
      </c>
      <c r="AF4574" s="180">
        <f t="shared" si="230"/>
        <v>0</v>
      </c>
    </row>
    <row r="4575" spans="29:32" x14ac:dyDescent="0.2">
      <c r="AC4575" s="180" t="str">
        <f t="shared" si="228"/>
        <v>-</v>
      </c>
      <c r="AD4575" s="181" t="str">
        <f>IF(B4575="NET","",IF(B4575="","",IFERROR(VLOOKUP(AC4575,EAN!$A:$B,2,FALSE),"MANGLER - MÅ OPPDATERE EAN-FANEN")))</f>
        <v/>
      </c>
      <c r="AE4575" s="180">
        <f t="shared" si="229"/>
        <v>0</v>
      </c>
      <c r="AF4575" s="180">
        <f t="shared" si="230"/>
        <v>0</v>
      </c>
    </row>
    <row r="4576" spans="29:32" x14ac:dyDescent="0.2">
      <c r="AC4576" s="180" t="str">
        <f t="shared" si="228"/>
        <v>-</v>
      </c>
      <c r="AD4576" s="181" t="str">
        <f>IF(B4576="NET","",IF(B4576="","",IFERROR(VLOOKUP(AC4576,EAN!$A:$B,2,FALSE),"MANGLER - MÅ OPPDATERE EAN-FANEN")))</f>
        <v/>
      </c>
      <c r="AE4576" s="180">
        <f t="shared" si="229"/>
        <v>0</v>
      </c>
      <c r="AF4576" s="180">
        <f t="shared" si="230"/>
        <v>0</v>
      </c>
    </row>
    <row r="4577" spans="29:32" x14ac:dyDescent="0.2">
      <c r="AC4577" s="180" t="str">
        <f t="shared" si="228"/>
        <v>-</v>
      </c>
      <c r="AD4577" s="181" t="str">
        <f>IF(B4577="NET","",IF(B4577="","",IFERROR(VLOOKUP(AC4577,EAN!$A:$B,2,FALSE),"MANGLER - MÅ OPPDATERE EAN-FANEN")))</f>
        <v/>
      </c>
      <c r="AE4577" s="180">
        <f t="shared" si="229"/>
        <v>0</v>
      </c>
      <c r="AF4577" s="180">
        <f t="shared" si="230"/>
        <v>0</v>
      </c>
    </row>
    <row r="4578" spans="29:32" x14ac:dyDescent="0.2">
      <c r="AC4578" s="180" t="str">
        <f t="shared" si="228"/>
        <v>-</v>
      </c>
      <c r="AD4578" s="181" t="str">
        <f>IF(B4578="NET","",IF(B4578="","",IFERROR(VLOOKUP(AC4578,EAN!$A:$B,2,FALSE),"MANGLER - MÅ OPPDATERE EAN-FANEN")))</f>
        <v/>
      </c>
      <c r="AE4578" s="180">
        <f t="shared" si="229"/>
        <v>0</v>
      </c>
      <c r="AF4578" s="180">
        <f t="shared" si="230"/>
        <v>0</v>
      </c>
    </row>
    <row r="4579" spans="29:32" x14ac:dyDescent="0.2">
      <c r="AC4579" s="180" t="str">
        <f t="shared" si="228"/>
        <v>-</v>
      </c>
      <c r="AD4579" s="181" t="str">
        <f>IF(B4579="NET","",IF(B4579="","",IFERROR(VLOOKUP(AC4579,EAN!$A:$B,2,FALSE),"MANGLER - MÅ OPPDATERE EAN-FANEN")))</f>
        <v/>
      </c>
      <c r="AE4579" s="180">
        <f t="shared" si="229"/>
        <v>0</v>
      </c>
      <c r="AF4579" s="180">
        <f t="shared" si="230"/>
        <v>0</v>
      </c>
    </row>
    <row r="4580" spans="29:32" x14ac:dyDescent="0.2">
      <c r="AC4580" s="180" t="str">
        <f t="shared" si="228"/>
        <v>-</v>
      </c>
      <c r="AD4580" s="181" t="str">
        <f>IF(B4580="NET","",IF(B4580="","",IFERROR(VLOOKUP(AC4580,EAN!$A:$B,2,FALSE),"MANGLER - MÅ OPPDATERE EAN-FANEN")))</f>
        <v/>
      </c>
      <c r="AE4580" s="180">
        <f t="shared" si="229"/>
        <v>0</v>
      </c>
      <c r="AF4580" s="180">
        <f t="shared" si="230"/>
        <v>0</v>
      </c>
    </row>
    <row r="4581" spans="29:32" x14ac:dyDescent="0.2">
      <c r="AC4581" s="180" t="str">
        <f t="shared" si="228"/>
        <v>-</v>
      </c>
      <c r="AD4581" s="181" t="str">
        <f>IF(B4581="NET","",IF(B4581="","",IFERROR(VLOOKUP(AC4581,EAN!$A:$B,2,FALSE),"MANGLER - MÅ OPPDATERE EAN-FANEN")))</f>
        <v/>
      </c>
      <c r="AE4581" s="180">
        <f t="shared" si="229"/>
        <v>0</v>
      </c>
      <c r="AF4581" s="180">
        <f t="shared" si="230"/>
        <v>0</v>
      </c>
    </row>
    <row r="4582" spans="29:32" x14ac:dyDescent="0.2">
      <c r="AC4582" s="180" t="str">
        <f t="shared" si="228"/>
        <v>-</v>
      </c>
      <c r="AD4582" s="181" t="str">
        <f>IF(B4582="NET","",IF(B4582="","",IFERROR(VLOOKUP(AC4582,EAN!$A:$B,2,FALSE),"MANGLER - MÅ OPPDATERE EAN-FANEN")))</f>
        <v/>
      </c>
      <c r="AE4582" s="180">
        <f t="shared" si="229"/>
        <v>0</v>
      </c>
      <c r="AF4582" s="180">
        <f t="shared" si="230"/>
        <v>0</v>
      </c>
    </row>
    <row r="4583" spans="29:32" x14ac:dyDescent="0.2">
      <c r="AC4583" s="180" t="str">
        <f t="shared" si="228"/>
        <v>-</v>
      </c>
      <c r="AD4583" s="181" t="str">
        <f>IF(B4583="NET","",IF(B4583="","",IFERROR(VLOOKUP(AC4583,EAN!$A:$B,2,FALSE),"MANGLER - MÅ OPPDATERE EAN-FANEN")))</f>
        <v/>
      </c>
      <c r="AE4583" s="180">
        <f t="shared" si="229"/>
        <v>0</v>
      </c>
      <c r="AF4583" s="180">
        <f t="shared" si="230"/>
        <v>0</v>
      </c>
    </row>
    <row r="4584" spans="29:32" x14ac:dyDescent="0.2">
      <c r="AC4584" s="180" t="str">
        <f t="shared" si="228"/>
        <v>-</v>
      </c>
      <c r="AD4584" s="181" t="str">
        <f>IF(B4584="NET","",IF(B4584="","",IFERROR(VLOOKUP(AC4584,EAN!$A:$B,2,FALSE),"MANGLER - MÅ OPPDATERE EAN-FANEN")))</f>
        <v/>
      </c>
      <c r="AE4584" s="180">
        <f t="shared" si="229"/>
        <v>0</v>
      </c>
      <c r="AF4584" s="180">
        <f t="shared" si="230"/>
        <v>0</v>
      </c>
    </row>
    <row r="4585" spans="29:32" x14ac:dyDescent="0.2">
      <c r="AC4585" s="180" t="str">
        <f t="shared" si="228"/>
        <v>-</v>
      </c>
      <c r="AD4585" s="181" t="str">
        <f>IF(B4585="NET","",IF(B4585="","",IFERROR(VLOOKUP(AC4585,EAN!$A:$B,2,FALSE),"MANGLER - MÅ OPPDATERE EAN-FANEN")))</f>
        <v/>
      </c>
      <c r="AE4585" s="180">
        <f t="shared" si="229"/>
        <v>0</v>
      </c>
      <c r="AF4585" s="180">
        <f t="shared" si="230"/>
        <v>0</v>
      </c>
    </row>
    <row r="4586" spans="29:32" x14ac:dyDescent="0.2">
      <c r="AC4586" s="180" t="str">
        <f t="shared" si="228"/>
        <v>-</v>
      </c>
      <c r="AD4586" s="181" t="str">
        <f>IF(B4586="NET","",IF(B4586="","",IFERROR(VLOOKUP(AC4586,EAN!$A:$B,2,FALSE),"MANGLER - MÅ OPPDATERE EAN-FANEN")))</f>
        <v/>
      </c>
      <c r="AE4586" s="180">
        <f t="shared" si="229"/>
        <v>0</v>
      </c>
      <c r="AF4586" s="180">
        <f t="shared" si="230"/>
        <v>0</v>
      </c>
    </row>
    <row r="4587" spans="29:32" x14ac:dyDescent="0.2">
      <c r="AC4587" s="180" t="str">
        <f t="shared" ref="AC4587:AC4650" si="231">CONCATENATE(A4587,"-",D4587)</f>
        <v>-</v>
      </c>
      <c r="AD4587" s="181" t="str">
        <f>IF(B4587="NET","",IF(B4587="","",IFERROR(VLOOKUP(AC4587,EAN!$A:$B,2,FALSE),"MANGLER - MÅ OPPDATERE EAN-FANEN")))</f>
        <v/>
      </c>
      <c r="AE4587" s="180">
        <f t="shared" ref="AE4587:AE4650" si="232">H4587</f>
        <v>0</v>
      </c>
      <c r="AF4587" s="180">
        <f t="shared" ref="AF4587:AF4650" si="233">AA4587</f>
        <v>0</v>
      </c>
    </row>
    <row r="4588" spans="29:32" x14ac:dyDescent="0.2">
      <c r="AC4588" s="180" t="str">
        <f t="shared" si="231"/>
        <v>-</v>
      </c>
      <c r="AD4588" s="181" t="str">
        <f>IF(B4588="NET","",IF(B4588="","",IFERROR(VLOOKUP(AC4588,EAN!$A:$B,2,FALSE),"MANGLER - MÅ OPPDATERE EAN-FANEN")))</f>
        <v/>
      </c>
      <c r="AE4588" s="180">
        <f t="shared" si="232"/>
        <v>0</v>
      </c>
      <c r="AF4588" s="180">
        <f t="shared" si="233"/>
        <v>0</v>
      </c>
    </row>
    <row r="4589" spans="29:32" x14ac:dyDescent="0.2">
      <c r="AC4589" s="180" t="str">
        <f t="shared" si="231"/>
        <v>-</v>
      </c>
      <c r="AD4589" s="181" t="str">
        <f>IF(B4589="NET","",IF(B4589="","",IFERROR(VLOOKUP(AC4589,EAN!$A:$B,2,FALSE),"MANGLER - MÅ OPPDATERE EAN-FANEN")))</f>
        <v/>
      </c>
      <c r="AE4589" s="180">
        <f t="shared" si="232"/>
        <v>0</v>
      </c>
      <c r="AF4589" s="180">
        <f t="shared" si="233"/>
        <v>0</v>
      </c>
    </row>
    <row r="4590" spans="29:32" x14ac:dyDescent="0.2">
      <c r="AC4590" s="180" t="str">
        <f t="shared" si="231"/>
        <v>-</v>
      </c>
      <c r="AD4590" s="181" t="str">
        <f>IF(B4590="NET","",IF(B4590="","",IFERROR(VLOOKUP(AC4590,EAN!$A:$B,2,FALSE),"MANGLER - MÅ OPPDATERE EAN-FANEN")))</f>
        <v/>
      </c>
      <c r="AE4590" s="180">
        <f t="shared" si="232"/>
        <v>0</v>
      </c>
      <c r="AF4590" s="180">
        <f t="shared" si="233"/>
        <v>0</v>
      </c>
    </row>
    <row r="4591" spans="29:32" x14ac:dyDescent="0.2">
      <c r="AC4591" s="180" t="str">
        <f t="shared" si="231"/>
        <v>-</v>
      </c>
      <c r="AD4591" s="181" t="str">
        <f>IF(B4591="NET","",IF(B4591="","",IFERROR(VLOOKUP(AC4591,EAN!$A:$B,2,FALSE),"MANGLER - MÅ OPPDATERE EAN-FANEN")))</f>
        <v/>
      </c>
      <c r="AE4591" s="180">
        <f t="shared" si="232"/>
        <v>0</v>
      </c>
      <c r="AF4591" s="180">
        <f t="shared" si="233"/>
        <v>0</v>
      </c>
    </row>
    <row r="4592" spans="29:32" x14ac:dyDescent="0.2">
      <c r="AC4592" s="180" t="str">
        <f t="shared" si="231"/>
        <v>-</v>
      </c>
      <c r="AD4592" s="181" t="str">
        <f>IF(B4592="NET","",IF(B4592="","",IFERROR(VLOOKUP(AC4592,EAN!$A:$B,2,FALSE),"MANGLER - MÅ OPPDATERE EAN-FANEN")))</f>
        <v/>
      </c>
      <c r="AE4592" s="180">
        <f t="shared" si="232"/>
        <v>0</v>
      </c>
      <c r="AF4592" s="180">
        <f t="shared" si="233"/>
        <v>0</v>
      </c>
    </row>
    <row r="4593" spans="29:32" x14ac:dyDescent="0.2">
      <c r="AC4593" s="180" t="str">
        <f t="shared" si="231"/>
        <v>-</v>
      </c>
      <c r="AD4593" s="181" t="str">
        <f>IF(B4593="NET","",IF(B4593="","",IFERROR(VLOOKUP(AC4593,EAN!$A:$B,2,FALSE),"MANGLER - MÅ OPPDATERE EAN-FANEN")))</f>
        <v/>
      </c>
      <c r="AE4593" s="180">
        <f t="shared" si="232"/>
        <v>0</v>
      </c>
      <c r="AF4593" s="180">
        <f t="shared" si="233"/>
        <v>0</v>
      </c>
    </row>
    <row r="4594" spans="29:32" x14ac:dyDescent="0.2">
      <c r="AC4594" s="180" t="str">
        <f t="shared" si="231"/>
        <v>-</v>
      </c>
      <c r="AD4594" s="181" t="str">
        <f>IF(B4594="NET","",IF(B4594="","",IFERROR(VLOOKUP(AC4594,EAN!$A:$B,2,FALSE),"MANGLER - MÅ OPPDATERE EAN-FANEN")))</f>
        <v/>
      </c>
      <c r="AE4594" s="180">
        <f t="shared" si="232"/>
        <v>0</v>
      </c>
      <c r="AF4594" s="180">
        <f t="shared" si="233"/>
        <v>0</v>
      </c>
    </row>
    <row r="4595" spans="29:32" x14ac:dyDescent="0.2">
      <c r="AC4595" s="180" t="str">
        <f t="shared" si="231"/>
        <v>-</v>
      </c>
      <c r="AD4595" s="181" t="str">
        <f>IF(B4595="NET","",IF(B4595="","",IFERROR(VLOOKUP(AC4595,EAN!$A:$B,2,FALSE),"MANGLER - MÅ OPPDATERE EAN-FANEN")))</f>
        <v/>
      </c>
      <c r="AE4595" s="180">
        <f t="shared" si="232"/>
        <v>0</v>
      </c>
      <c r="AF4595" s="180">
        <f t="shared" si="233"/>
        <v>0</v>
      </c>
    </row>
    <row r="4596" spans="29:32" x14ac:dyDescent="0.2">
      <c r="AC4596" s="180" t="str">
        <f t="shared" si="231"/>
        <v>-</v>
      </c>
      <c r="AD4596" s="181" t="str">
        <f>IF(B4596="NET","",IF(B4596="","",IFERROR(VLOOKUP(AC4596,EAN!$A:$B,2,FALSE),"MANGLER - MÅ OPPDATERE EAN-FANEN")))</f>
        <v/>
      </c>
      <c r="AE4596" s="180">
        <f t="shared" si="232"/>
        <v>0</v>
      </c>
      <c r="AF4596" s="180">
        <f t="shared" si="233"/>
        <v>0</v>
      </c>
    </row>
    <row r="4597" spans="29:32" x14ac:dyDescent="0.2">
      <c r="AC4597" s="180" t="str">
        <f t="shared" si="231"/>
        <v>-</v>
      </c>
      <c r="AD4597" s="181" t="str">
        <f>IF(B4597="NET","",IF(B4597="","",IFERROR(VLOOKUP(AC4597,EAN!$A:$B,2,FALSE),"MANGLER - MÅ OPPDATERE EAN-FANEN")))</f>
        <v/>
      </c>
      <c r="AE4597" s="180">
        <f t="shared" si="232"/>
        <v>0</v>
      </c>
      <c r="AF4597" s="180">
        <f t="shared" si="233"/>
        <v>0</v>
      </c>
    </row>
    <row r="4598" spans="29:32" x14ac:dyDescent="0.2">
      <c r="AC4598" s="180" t="str">
        <f t="shared" si="231"/>
        <v>-</v>
      </c>
      <c r="AD4598" s="181" t="str">
        <f>IF(B4598="NET","",IF(B4598="","",IFERROR(VLOOKUP(AC4598,EAN!$A:$B,2,FALSE),"MANGLER - MÅ OPPDATERE EAN-FANEN")))</f>
        <v/>
      </c>
      <c r="AE4598" s="180">
        <f t="shared" si="232"/>
        <v>0</v>
      </c>
      <c r="AF4598" s="180">
        <f t="shared" si="233"/>
        <v>0</v>
      </c>
    </row>
    <row r="4599" spans="29:32" x14ac:dyDescent="0.2">
      <c r="AC4599" s="180" t="str">
        <f t="shared" si="231"/>
        <v>-</v>
      </c>
      <c r="AD4599" s="181" t="str">
        <f>IF(B4599="NET","",IF(B4599="","",IFERROR(VLOOKUP(AC4599,EAN!$A:$B,2,FALSE),"MANGLER - MÅ OPPDATERE EAN-FANEN")))</f>
        <v/>
      </c>
      <c r="AE4599" s="180">
        <f t="shared" si="232"/>
        <v>0</v>
      </c>
      <c r="AF4599" s="180">
        <f t="shared" si="233"/>
        <v>0</v>
      </c>
    </row>
    <row r="4600" spans="29:32" x14ac:dyDescent="0.2">
      <c r="AC4600" s="180" t="str">
        <f t="shared" si="231"/>
        <v>-</v>
      </c>
      <c r="AD4600" s="181" t="str">
        <f>IF(B4600="NET","",IF(B4600="","",IFERROR(VLOOKUP(AC4600,EAN!$A:$B,2,FALSE),"MANGLER - MÅ OPPDATERE EAN-FANEN")))</f>
        <v/>
      </c>
      <c r="AE4600" s="180">
        <f t="shared" si="232"/>
        <v>0</v>
      </c>
      <c r="AF4600" s="180">
        <f t="shared" si="233"/>
        <v>0</v>
      </c>
    </row>
    <row r="4601" spans="29:32" x14ac:dyDescent="0.2">
      <c r="AC4601" s="180" t="str">
        <f t="shared" si="231"/>
        <v>-</v>
      </c>
      <c r="AD4601" s="181" t="str">
        <f>IF(B4601="NET","",IF(B4601="","",IFERROR(VLOOKUP(AC4601,EAN!$A:$B,2,FALSE),"MANGLER - MÅ OPPDATERE EAN-FANEN")))</f>
        <v/>
      </c>
      <c r="AE4601" s="180">
        <f t="shared" si="232"/>
        <v>0</v>
      </c>
      <c r="AF4601" s="180">
        <f t="shared" si="233"/>
        <v>0</v>
      </c>
    </row>
    <row r="4602" spans="29:32" x14ac:dyDescent="0.2">
      <c r="AC4602" s="180" t="str">
        <f t="shared" si="231"/>
        <v>-</v>
      </c>
      <c r="AD4602" s="181" t="str">
        <f>IF(B4602="NET","",IF(B4602="","",IFERROR(VLOOKUP(AC4602,EAN!$A:$B,2,FALSE),"MANGLER - MÅ OPPDATERE EAN-FANEN")))</f>
        <v/>
      </c>
      <c r="AE4602" s="180">
        <f t="shared" si="232"/>
        <v>0</v>
      </c>
      <c r="AF4602" s="180">
        <f t="shared" si="233"/>
        <v>0</v>
      </c>
    </row>
    <row r="4603" spans="29:32" x14ac:dyDescent="0.2">
      <c r="AC4603" s="180" t="str">
        <f t="shared" si="231"/>
        <v>-</v>
      </c>
      <c r="AD4603" s="181" t="str">
        <f>IF(B4603="NET","",IF(B4603="","",IFERROR(VLOOKUP(AC4603,EAN!$A:$B,2,FALSE),"MANGLER - MÅ OPPDATERE EAN-FANEN")))</f>
        <v/>
      </c>
      <c r="AE4603" s="180">
        <f t="shared" si="232"/>
        <v>0</v>
      </c>
      <c r="AF4603" s="180">
        <f t="shared" si="233"/>
        <v>0</v>
      </c>
    </row>
    <row r="4604" spans="29:32" x14ac:dyDescent="0.2">
      <c r="AC4604" s="180" t="str">
        <f t="shared" si="231"/>
        <v>-</v>
      </c>
      <c r="AD4604" s="181" t="str">
        <f>IF(B4604="NET","",IF(B4604="","",IFERROR(VLOOKUP(AC4604,EAN!$A:$B,2,FALSE),"MANGLER - MÅ OPPDATERE EAN-FANEN")))</f>
        <v/>
      </c>
      <c r="AE4604" s="180">
        <f t="shared" si="232"/>
        <v>0</v>
      </c>
      <c r="AF4604" s="180">
        <f t="shared" si="233"/>
        <v>0</v>
      </c>
    </row>
    <row r="4605" spans="29:32" x14ac:dyDescent="0.2">
      <c r="AC4605" s="180" t="str">
        <f t="shared" si="231"/>
        <v>-</v>
      </c>
      <c r="AD4605" s="181" t="str">
        <f>IF(B4605="NET","",IF(B4605="","",IFERROR(VLOOKUP(AC4605,EAN!$A:$B,2,FALSE),"MANGLER - MÅ OPPDATERE EAN-FANEN")))</f>
        <v/>
      </c>
      <c r="AE4605" s="180">
        <f t="shared" si="232"/>
        <v>0</v>
      </c>
      <c r="AF4605" s="180">
        <f t="shared" si="233"/>
        <v>0</v>
      </c>
    </row>
    <row r="4606" spans="29:32" x14ac:dyDescent="0.2">
      <c r="AC4606" s="180" t="str">
        <f t="shared" si="231"/>
        <v>-</v>
      </c>
      <c r="AD4606" s="181" t="str">
        <f>IF(B4606="NET","",IF(B4606="","",IFERROR(VLOOKUP(AC4606,EAN!$A:$B,2,FALSE),"MANGLER - MÅ OPPDATERE EAN-FANEN")))</f>
        <v/>
      </c>
      <c r="AE4606" s="180">
        <f t="shared" si="232"/>
        <v>0</v>
      </c>
      <c r="AF4606" s="180">
        <f t="shared" si="233"/>
        <v>0</v>
      </c>
    </row>
    <row r="4607" spans="29:32" x14ac:dyDescent="0.2">
      <c r="AC4607" s="180" t="str">
        <f t="shared" si="231"/>
        <v>-</v>
      </c>
      <c r="AD4607" s="181" t="str">
        <f>IF(B4607="NET","",IF(B4607="","",IFERROR(VLOOKUP(AC4607,EAN!$A:$B,2,FALSE),"MANGLER - MÅ OPPDATERE EAN-FANEN")))</f>
        <v/>
      </c>
      <c r="AE4607" s="180">
        <f t="shared" si="232"/>
        <v>0</v>
      </c>
      <c r="AF4607" s="180">
        <f t="shared" si="233"/>
        <v>0</v>
      </c>
    </row>
    <row r="4608" spans="29:32" x14ac:dyDescent="0.2">
      <c r="AC4608" s="180" t="str">
        <f t="shared" si="231"/>
        <v>-</v>
      </c>
      <c r="AD4608" s="181" t="str">
        <f>IF(B4608="NET","",IF(B4608="","",IFERROR(VLOOKUP(AC4608,EAN!$A:$B,2,FALSE),"MANGLER - MÅ OPPDATERE EAN-FANEN")))</f>
        <v/>
      </c>
      <c r="AE4608" s="180">
        <f t="shared" si="232"/>
        <v>0</v>
      </c>
      <c r="AF4608" s="180">
        <f t="shared" si="233"/>
        <v>0</v>
      </c>
    </row>
    <row r="4609" spans="29:32" x14ac:dyDescent="0.2">
      <c r="AC4609" s="180" t="str">
        <f t="shared" si="231"/>
        <v>-</v>
      </c>
      <c r="AD4609" s="181" t="str">
        <f>IF(B4609="NET","",IF(B4609="","",IFERROR(VLOOKUP(AC4609,EAN!$A:$B,2,FALSE),"MANGLER - MÅ OPPDATERE EAN-FANEN")))</f>
        <v/>
      </c>
      <c r="AE4609" s="180">
        <f t="shared" si="232"/>
        <v>0</v>
      </c>
      <c r="AF4609" s="180">
        <f t="shared" si="233"/>
        <v>0</v>
      </c>
    </row>
    <row r="4610" spans="29:32" x14ac:dyDescent="0.2">
      <c r="AC4610" s="180" t="str">
        <f t="shared" si="231"/>
        <v>-</v>
      </c>
      <c r="AD4610" s="181" t="str">
        <f>IF(B4610="NET","",IF(B4610="","",IFERROR(VLOOKUP(AC4610,EAN!$A:$B,2,FALSE),"MANGLER - MÅ OPPDATERE EAN-FANEN")))</f>
        <v/>
      </c>
      <c r="AE4610" s="180">
        <f t="shared" si="232"/>
        <v>0</v>
      </c>
      <c r="AF4610" s="180">
        <f t="shared" si="233"/>
        <v>0</v>
      </c>
    </row>
    <row r="4611" spans="29:32" x14ac:dyDescent="0.2">
      <c r="AC4611" s="180" t="str">
        <f t="shared" si="231"/>
        <v>-</v>
      </c>
      <c r="AD4611" s="181" t="str">
        <f>IF(B4611="NET","",IF(B4611="","",IFERROR(VLOOKUP(AC4611,EAN!$A:$B,2,FALSE),"MANGLER - MÅ OPPDATERE EAN-FANEN")))</f>
        <v/>
      </c>
      <c r="AE4611" s="180">
        <f t="shared" si="232"/>
        <v>0</v>
      </c>
      <c r="AF4611" s="180">
        <f t="shared" si="233"/>
        <v>0</v>
      </c>
    </row>
    <row r="4612" spans="29:32" x14ac:dyDescent="0.2">
      <c r="AC4612" s="180" t="str">
        <f t="shared" si="231"/>
        <v>-</v>
      </c>
      <c r="AD4612" s="181" t="str">
        <f>IF(B4612="NET","",IF(B4612="","",IFERROR(VLOOKUP(AC4612,EAN!$A:$B,2,FALSE),"MANGLER - MÅ OPPDATERE EAN-FANEN")))</f>
        <v/>
      </c>
      <c r="AE4612" s="180">
        <f t="shared" si="232"/>
        <v>0</v>
      </c>
      <c r="AF4612" s="180">
        <f t="shared" si="233"/>
        <v>0</v>
      </c>
    </row>
    <row r="4613" spans="29:32" x14ac:dyDescent="0.2">
      <c r="AC4613" s="180" t="str">
        <f t="shared" si="231"/>
        <v>-</v>
      </c>
      <c r="AD4613" s="181" t="str">
        <f>IF(B4613="NET","",IF(B4613="","",IFERROR(VLOOKUP(AC4613,EAN!$A:$B,2,FALSE),"MANGLER - MÅ OPPDATERE EAN-FANEN")))</f>
        <v/>
      </c>
      <c r="AE4613" s="180">
        <f t="shared" si="232"/>
        <v>0</v>
      </c>
      <c r="AF4613" s="180">
        <f t="shared" si="233"/>
        <v>0</v>
      </c>
    </row>
    <row r="4614" spans="29:32" x14ac:dyDescent="0.2">
      <c r="AC4614" s="180" t="str">
        <f t="shared" si="231"/>
        <v>-</v>
      </c>
      <c r="AD4614" s="181" t="str">
        <f>IF(B4614="NET","",IF(B4614="","",IFERROR(VLOOKUP(AC4614,EAN!$A:$B,2,FALSE),"MANGLER - MÅ OPPDATERE EAN-FANEN")))</f>
        <v/>
      </c>
      <c r="AE4614" s="180">
        <f t="shared" si="232"/>
        <v>0</v>
      </c>
      <c r="AF4614" s="180">
        <f t="shared" si="233"/>
        <v>0</v>
      </c>
    </row>
    <row r="4615" spans="29:32" x14ac:dyDescent="0.2">
      <c r="AC4615" s="180" t="str">
        <f t="shared" si="231"/>
        <v>-</v>
      </c>
      <c r="AD4615" s="181" t="str">
        <f>IF(B4615="NET","",IF(B4615="","",IFERROR(VLOOKUP(AC4615,EAN!$A:$B,2,FALSE),"MANGLER - MÅ OPPDATERE EAN-FANEN")))</f>
        <v/>
      </c>
      <c r="AE4615" s="180">
        <f t="shared" si="232"/>
        <v>0</v>
      </c>
      <c r="AF4615" s="180">
        <f t="shared" si="233"/>
        <v>0</v>
      </c>
    </row>
    <row r="4616" spans="29:32" x14ac:dyDescent="0.2">
      <c r="AC4616" s="180" t="str">
        <f t="shared" si="231"/>
        <v>-</v>
      </c>
      <c r="AD4616" s="181" t="str">
        <f>IF(B4616="NET","",IF(B4616="","",IFERROR(VLOOKUP(AC4616,EAN!$A:$B,2,FALSE),"MANGLER - MÅ OPPDATERE EAN-FANEN")))</f>
        <v/>
      </c>
      <c r="AE4616" s="180">
        <f t="shared" si="232"/>
        <v>0</v>
      </c>
      <c r="AF4616" s="180">
        <f t="shared" si="233"/>
        <v>0</v>
      </c>
    </row>
    <row r="4617" spans="29:32" x14ac:dyDescent="0.2">
      <c r="AC4617" s="180" t="str">
        <f t="shared" si="231"/>
        <v>-</v>
      </c>
      <c r="AD4617" s="181" t="str">
        <f>IF(B4617="NET","",IF(B4617="","",IFERROR(VLOOKUP(AC4617,EAN!$A:$B,2,FALSE),"MANGLER - MÅ OPPDATERE EAN-FANEN")))</f>
        <v/>
      </c>
      <c r="AE4617" s="180">
        <f t="shared" si="232"/>
        <v>0</v>
      </c>
      <c r="AF4617" s="180">
        <f t="shared" si="233"/>
        <v>0</v>
      </c>
    </row>
    <row r="4618" spans="29:32" x14ac:dyDescent="0.2">
      <c r="AC4618" s="180" t="str">
        <f t="shared" si="231"/>
        <v>-</v>
      </c>
      <c r="AD4618" s="181" t="str">
        <f>IF(B4618="NET","",IF(B4618="","",IFERROR(VLOOKUP(AC4618,EAN!$A:$B,2,FALSE),"MANGLER - MÅ OPPDATERE EAN-FANEN")))</f>
        <v/>
      </c>
      <c r="AE4618" s="180">
        <f t="shared" si="232"/>
        <v>0</v>
      </c>
      <c r="AF4618" s="180">
        <f t="shared" si="233"/>
        <v>0</v>
      </c>
    </row>
    <row r="4619" spans="29:32" x14ac:dyDescent="0.2">
      <c r="AC4619" s="180" t="str">
        <f t="shared" si="231"/>
        <v>-</v>
      </c>
      <c r="AD4619" s="181" t="str">
        <f>IF(B4619="NET","",IF(B4619="","",IFERROR(VLOOKUP(AC4619,EAN!$A:$B,2,FALSE),"MANGLER - MÅ OPPDATERE EAN-FANEN")))</f>
        <v/>
      </c>
      <c r="AE4619" s="180">
        <f t="shared" si="232"/>
        <v>0</v>
      </c>
      <c r="AF4619" s="180">
        <f t="shared" si="233"/>
        <v>0</v>
      </c>
    </row>
    <row r="4620" spans="29:32" x14ac:dyDescent="0.2">
      <c r="AC4620" s="180" t="str">
        <f t="shared" si="231"/>
        <v>-</v>
      </c>
      <c r="AD4620" s="181" t="str">
        <f>IF(B4620="NET","",IF(B4620="","",IFERROR(VLOOKUP(AC4620,EAN!$A:$B,2,FALSE),"MANGLER - MÅ OPPDATERE EAN-FANEN")))</f>
        <v/>
      </c>
      <c r="AE4620" s="180">
        <f t="shared" si="232"/>
        <v>0</v>
      </c>
      <c r="AF4620" s="180">
        <f t="shared" si="233"/>
        <v>0</v>
      </c>
    </row>
    <row r="4621" spans="29:32" x14ac:dyDescent="0.2">
      <c r="AC4621" s="180" t="str">
        <f t="shared" si="231"/>
        <v>-</v>
      </c>
      <c r="AD4621" s="181" t="str">
        <f>IF(B4621="NET","",IF(B4621="","",IFERROR(VLOOKUP(AC4621,EAN!$A:$B,2,FALSE),"MANGLER - MÅ OPPDATERE EAN-FANEN")))</f>
        <v/>
      </c>
      <c r="AE4621" s="180">
        <f t="shared" si="232"/>
        <v>0</v>
      </c>
      <c r="AF4621" s="180">
        <f t="shared" si="233"/>
        <v>0</v>
      </c>
    </row>
    <row r="4622" spans="29:32" x14ac:dyDescent="0.2">
      <c r="AC4622" s="180" t="str">
        <f t="shared" si="231"/>
        <v>-</v>
      </c>
      <c r="AD4622" s="181" t="str">
        <f>IF(B4622="NET","",IF(B4622="","",IFERROR(VLOOKUP(AC4622,EAN!$A:$B,2,FALSE),"MANGLER - MÅ OPPDATERE EAN-FANEN")))</f>
        <v/>
      </c>
      <c r="AE4622" s="180">
        <f t="shared" si="232"/>
        <v>0</v>
      </c>
      <c r="AF4622" s="180">
        <f t="shared" si="233"/>
        <v>0</v>
      </c>
    </row>
    <row r="4623" spans="29:32" x14ac:dyDescent="0.2">
      <c r="AC4623" s="180" t="str">
        <f t="shared" si="231"/>
        <v>-</v>
      </c>
      <c r="AD4623" s="181" t="str">
        <f>IF(B4623="NET","",IF(B4623="","",IFERROR(VLOOKUP(AC4623,EAN!$A:$B,2,FALSE),"MANGLER - MÅ OPPDATERE EAN-FANEN")))</f>
        <v/>
      </c>
      <c r="AE4623" s="180">
        <f t="shared" si="232"/>
        <v>0</v>
      </c>
      <c r="AF4623" s="180">
        <f t="shared" si="233"/>
        <v>0</v>
      </c>
    </row>
    <row r="4624" spans="29:32" x14ac:dyDescent="0.2">
      <c r="AC4624" s="180" t="str">
        <f t="shared" si="231"/>
        <v>-</v>
      </c>
      <c r="AD4624" s="181" t="str">
        <f>IF(B4624="NET","",IF(B4624="","",IFERROR(VLOOKUP(AC4624,EAN!$A:$B,2,FALSE),"MANGLER - MÅ OPPDATERE EAN-FANEN")))</f>
        <v/>
      </c>
      <c r="AE4624" s="180">
        <f t="shared" si="232"/>
        <v>0</v>
      </c>
      <c r="AF4624" s="180">
        <f t="shared" si="233"/>
        <v>0</v>
      </c>
    </row>
    <row r="4625" spans="29:32" x14ac:dyDescent="0.2">
      <c r="AC4625" s="180" t="str">
        <f t="shared" si="231"/>
        <v>-</v>
      </c>
      <c r="AD4625" s="181" t="str">
        <f>IF(B4625="NET","",IF(B4625="","",IFERROR(VLOOKUP(AC4625,EAN!$A:$B,2,FALSE),"MANGLER - MÅ OPPDATERE EAN-FANEN")))</f>
        <v/>
      </c>
      <c r="AE4625" s="180">
        <f t="shared" si="232"/>
        <v>0</v>
      </c>
      <c r="AF4625" s="180">
        <f t="shared" si="233"/>
        <v>0</v>
      </c>
    </row>
    <row r="4626" spans="29:32" x14ac:dyDescent="0.2">
      <c r="AC4626" s="180" t="str">
        <f t="shared" si="231"/>
        <v>-</v>
      </c>
      <c r="AD4626" s="181" t="str">
        <f>IF(B4626="NET","",IF(B4626="","",IFERROR(VLOOKUP(AC4626,EAN!$A:$B,2,FALSE),"MANGLER - MÅ OPPDATERE EAN-FANEN")))</f>
        <v/>
      </c>
      <c r="AE4626" s="180">
        <f t="shared" si="232"/>
        <v>0</v>
      </c>
      <c r="AF4626" s="180">
        <f t="shared" si="233"/>
        <v>0</v>
      </c>
    </row>
    <row r="4627" spans="29:32" x14ac:dyDescent="0.2">
      <c r="AC4627" s="180" t="str">
        <f t="shared" si="231"/>
        <v>-</v>
      </c>
      <c r="AD4627" s="181" t="str">
        <f>IF(B4627="NET","",IF(B4627="","",IFERROR(VLOOKUP(AC4627,EAN!$A:$B,2,FALSE),"MANGLER - MÅ OPPDATERE EAN-FANEN")))</f>
        <v/>
      </c>
      <c r="AE4627" s="180">
        <f t="shared" si="232"/>
        <v>0</v>
      </c>
      <c r="AF4627" s="180">
        <f t="shared" si="233"/>
        <v>0</v>
      </c>
    </row>
    <row r="4628" spans="29:32" x14ac:dyDescent="0.2">
      <c r="AC4628" s="180" t="str">
        <f t="shared" si="231"/>
        <v>-</v>
      </c>
      <c r="AD4628" s="181" t="str">
        <f>IF(B4628="NET","",IF(B4628="","",IFERROR(VLOOKUP(AC4628,EAN!$A:$B,2,FALSE),"MANGLER - MÅ OPPDATERE EAN-FANEN")))</f>
        <v/>
      </c>
      <c r="AE4628" s="180">
        <f t="shared" si="232"/>
        <v>0</v>
      </c>
      <c r="AF4628" s="180">
        <f t="shared" si="233"/>
        <v>0</v>
      </c>
    </row>
    <row r="4629" spans="29:32" x14ac:dyDescent="0.2">
      <c r="AC4629" s="180" t="str">
        <f t="shared" si="231"/>
        <v>-</v>
      </c>
      <c r="AD4629" s="181" t="str">
        <f>IF(B4629="NET","",IF(B4629="","",IFERROR(VLOOKUP(AC4629,EAN!$A:$B,2,FALSE),"MANGLER - MÅ OPPDATERE EAN-FANEN")))</f>
        <v/>
      </c>
      <c r="AE4629" s="180">
        <f t="shared" si="232"/>
        <v>0</v>
      </c>
      <c r="AF4629" s="180">
        <f t="shared" si="233"/>
        <v>0</v>
      </c>
    </row>
    <row r="4630" spans="29:32" x14ac:dyDescent="0.2">
      <c r="AC4630" s="180" t="str">
        <f t="shared" si="231"/>
        <v>-</v>
      </c>
      <c r="AD4630" s="181" t="str">
        <f>IF(B4630="NET","",IF(B4630="","",IFERROR(VLOOKUP(AC4630,EAN!$A:$B,2,FALSE),"MANGLER - MÅ OPPDATERE EAN-FANEN")))</f>
        <v/>
      </c>
      <c r="AE4630" s="180">
        <f t="shared" si="232"/>
        <v>0</v>
      </c>
      <c r="AF4630" s="180">
        <f t="shared" si="233"/>
        <v>0</v>
      </c>
    </row>
    <row r="4631" spans="29:32" x14ac:dyDescent="0.2">
      <c r="AC4631" s="180" t="str">
        <f t="shared" si="231"/>
        <v>-</v>
      </c>
      <c r="AD4631" s="181" t="str">
        <f>IF(B4631="NET","",IF(B4631="","",IFERROR(VLOOKUP(AC4631,EAN!$A:$B,2,FALSE),"MANGLER - MÅ OPPDATERE EAN-FANEN")))</f>
        <v/>
      </c>
      <c r="AE4631" s="180">
        <f t="shared" si="232"/>
        <v>0</v>
      </c>
      <c r="AF4631" s="180">
        <f t="shared" si="233"/>
        <v>0</v>
      </c>
    </row>
    <row r="4632" spans="29:32" x14ac:dyDescent="0.2">
      <c r="AC4632" s="180" t="str">
        <f t="shared" si="231"/>
        <v>-</v>
      </c>
      <c r="AD4632" s="181" t="str">
        <f>IF(B4632="NET","",IF(B4632="","",IFERROR(VLOOKUP(AC4632,EAN!$A:$B,2,FALSE),"MANGLER - MÅ OPPDATERE EAN-FANEN")))</f>
        <v/>
      </c>
      <c r="AE4632" s="180">
        <f t="shared" si="232"/>
        <v>0</v>
      </c>
      <c r="AF4632" s="180">
        <f t="shared" si="233"/>
        <v>0</v>
      </c>
    </row>
    <row r="4633" spans="29:32" x14ac:dyDescent="0.2">
      <c r="AC4633" s="180" t="str">
        <f t="shared" si="231"/>
        <v>-</v>
      </c>
      <c r="AD4633" s="181" t="str">
        <f>IF(B4633="NET","",IF(B4633="","",IFERROR(VLOOKUP(AC4633,EAN!$A:$B,2,FALSE),"MANGLER - MÅ OPPDATERE EAN-FANEN")))</f>
        <v/>
      </c>
      <c r="AE4633" s="180">
        <f t="shared" si="232"/>
        <v>0</v>
      </c>
      <c r="AF4633" s="180">
        <f t="shared" si="233"/>
        <v>0</v>
      </c>
    </row>
    <row r="4634" spans="29:32" x14ac:dyDescent="0.2">
      <c r="AC4634" s="180" t="str">
        <f t="shared" si="231"/>
        <v>-</v>
      </c>
      <c r="AD4634" s="181" t="str">
        <f>IF(B4634="NET","",IF(B4634="","",IFERROR(VLOOKUP(AC4634,EAN!$A:$B,2,FALSE),"MANGLER - MÅ OPPDATERE EAN-FANEN")))</f>
        <v/>
      </c>
      <c r="AE4634" s="180">
        <f t="shared" si="232"/>
        <v>0</v>
      </c>
      <c r="AF4634" s="180">
        <f t="shared" si="233"/>
        <v>0</v>
      </c>
    </row>
    <row r="4635" spans="29:32" x14ac:dyDescent="0.2">
      <c r="AC4635" s="180" t="str">
        <f t="shared" si="231"/>
        <v>-</v>
      </c>
      <c r="AD4635" s="181" t="str">
        <f>IF(B4635="NET","",IF(B4635="","",IFERROR(VLOOKUP(AC4635,EAN!$A:$B,2,FALSE),"MANGLER - MÅ OPPDATERE EAN-FANEN")))</f>
        <v/>
      </c>
      <c r="AE4635" s="180">
        <f t="shared" si="232"/>
        <v>0</v>
      </c>
      <c r="AF4635" s="180">
        <f t="shared" si="233"/>
        <v>0</v>
      </c>
    </row>
    <row r="4636" spans="29:32" x14ac:dyDescent="0.2">
      <c r="AC4636" s="180" t="str">
        <f t="shared" si="231"/>
        <v>-</v>
      </c>
      <c r="AD4636" s="181" t="str">
        <f>IF(B4636="NET","",IF(B4636="","",IFERROR(VLOOKUP(AC4636,EAN!$A:$B,2,FALSE),"MANGLER - MÅ OPPDATERE EAN-FANEN")))</f>
        <v/>
      </c>
      <c r="AE4636" s="180">
        <f t="shared" si="232"/>
        <v>0</v>
      </c>
      <c r="AF4636" s="180">
        <f t="shared" si="233"/>
        <v>0</v>
      </c>
    </row>
    <row r="4637" spans="29:32" x14ac:dyDescent="0.2">
      <c r="AC4637" s="180" t="str">
        <f t="shared" si="231"/>
        <v>-</v>
      </c>
      <c r="AD4637" s="181" t="str">
        <f>IF(B4637="NET","",IF(B4637="","",IFERROR(VLOOKUP(AC4637,EAN!$A:$B,2,FALSE),"MANGLER - MÅ OPPDATERE EAN-FANEN")))</f>
        <v/>
      </c>
      <c r="AE4637" s="180">
        <f t="shared" si="232"/>
        <v>0</v>
      </c>
      <c r="AF4637" s="180">
        <f t="shared" si="233"/>
        <v>0</v>
      </c>
    </row>
    <row r="4638" spans="29:32" x14ac:dyDescent="0.2">
      <c r="AC4638" s="180" t="str">
        <f t="shared" si="231"/>
        <v>-</v>
      </c>
      <c r="AD4638" s="181" t="str">
        <f>IF(B4638="NET","",IF(B4638="","",IFERROR(VLOOKUP(AC4638,EAN!$A:$B,2,FALSE),"MANGLER - MÅ OPPDATERE EAN-FANEN")))</f>
        <v/>
      </c>
      <c r="AE4638" s="180">
        <f t="shared" si="232"/>
        <v>0</v>
      </c>
      <c r="AF4638" s="180">
        <f t="shared" si="233"/>
        <v>0</v>
      </c>
    </row>
    <row r="4639" spans="29:32" x14ac:dyDescent="0.2">
      <c r="AC4639" s="180" t="str">
        <f t="shared" si="231"/>
        <v>-</v>
      </c>
      <c r="AD4639" s="181" t="str">
        <f>IF(B4639="NET","",IF(B4639="","",IFERROR(VLOOKUP(AC4639,EAN!$A:$B,2,FALSE),"MANGLER - MÅ OPPDATERE EAN-FANEN")))</f>
        <v/>
      </c>
      <c r="AE4639" s="180">
        <f t="shared" si="232"/>
        <v>0</v>
      </c>
      <c r="AF4639" s="180">
        <f t="shared" si="233"/>
        <v>0</v>
      </c>
    </row>
    <row r="4640" spans="29:32" x14ac:dyDescent="0.2">
      <c r="AC4640" s="180" t="str">
        <f t="shared" si="231"/>
        <v>-</v>
      </c>
      <c r="AD4640" s="181" t="str">
        <f>IF(B4640="NET","",IF(B4640="","",IFERROR(VLOOKUP(AC4640,EAN!$A:$B,2,FALSE),"MANGLER - MÅ OPPDATERE EAN-FANEN")))</f>
        <v/>
      </c>
      <c r="AE4640" s="180">
        <f t="shared" si="232"/>
        <v>0</v>
      </c>
      <c r="AF4640" s="180">
        <f t="shared" si="233"/>
        <v>0</v>
      </c>
    </row>
    <row r="4641" spans="29:32" x14ac:dyDescent="0.2">
      <c r="AC4641" s="180" t="str">
        <f t="shared" si="231"/>
        <v>-</v>
      </c>
      <c r="AD4641" s="181" t="str">
        <f>IF(B4641="NET","",IF(B4641="","",IFERROR(VLOOKUP(AC4641,EAN!$A:$B,2,FALSE),"MANGLER - MÅ OPPDATERE EAN-FANEN")))</f>
        <v/>
      </c>
      <c r="AE4641" s="180">
        <f t="shared" si="232"/>
        <v>0</v>
      </c>
      <c r="AF4641" s="180">
        <f t="shared" si="233"/>
        <v>0</v>
      </c>
    </row>
    <row r="4642" spans="29:32" x14ac:dyDescent="0.2">
      <c r="AC4642" s="180" t="str">
        <f t="shared" si="231"/>
        <v>-</v>
      </c>
      <c r="AD4642" s="181" t="str">
        <f>IF(B4642="NET","",IF(B4642="","",IFERROR(VLOOKUP(AC4642,EAN!$A:$B,2,FALSE),"MANGLER - MÅ OPPDATERE EAN-FANEN")))</f>
        <v/>
      </c>
      <c r="AE4642" s="180">
        <f t="shared" si="232"/>
        <v>0</v>
      </c>
      <c r="AF4642" s="180">
        <f t="shared" si="233"/>
        <v>0</v>
      </c>
    </row>
    <row r="4643" spans="29:32" x14ac:dyDescent="0.2">
      <c r="AC4643" s="180" t="str">
        <f t="shared" si="231"/>
        <v>-</v>
      </c>
      <c r="AD4643" s="181" t="str">
        <f>IF(B4643="NET","",IF(B4643="","",IFERROR(VLOOKUP(AC4643,EAN!$A:$B,2,FALSE),"MANGLER - MÅ OPPDATERE EAN-FANEN")))</f>
        <v/>
      </c>
      <c r="AE4643" s="180">
        <f t="shared" si="232"/>
        <v>0</v>
      </c>
      <c r="AF4643" s="180">
        <f t="shared" si="233"/>
        <v>0</v>
      </c>
    </row>
    <row r="4644" spans="29:32" x14ac:dyDescent="0.2">
      <c r="AC4644" s="180" t="str">
        <f t="shared" si="231"/>
        <v>-</v>
      </c>
      <c r="AD4644" s="181" t="str">
        <f>IF(B4644="NET","",IF(B4644="","",IFERROR(VLOOKUP(AC4644,EAN!$A:$B,2,FALSE),"MANGLER - MÅ OPPDATERE EAN-FANEN")))</f>
        <v/>
      </c>
      <c r="AE4644" s="180">
        <f t="shared" si="232"/>
        <v>0</v>
      </c>
      <c r="AF4644" s="180">
        <f t="shared" si="233"/>
        <v>0</v>
      </c>
    </row>
    <row r="4645" spans="29:32" x14ac:dyDescent="0.2">
      <c r="AC4645" s="180" t="str">
        <f t="shared" si="231"/>
        <v>-</v>
      </c>
      <c r="AD4645" s="181" t="str">
        <f>IF(B4645="NET","",IF(B4645="","",IFERROR(VLOOKUP(AC4645,EAN!$A:$B,2,FALSE),"MANGLER - MÅ OPPDATERE EAN-FANEN")))</f>
        <v/>
      </c>
      <c r="AE4645" s="180">
        <f t="shared" si="232"/>
        <v>0</v>
      </c>
      <c r="AF4645" s="180">
        <f t="shared" si="233"/>
        <v>0</v>
      </c>
    </row>
    <row r="4646" spans="29:32" x14ac:dyDescent="0.2">
      <c r="AC4646" s="180" t="str">
        <f t="shared" si="231"/>
        <v>-</v>
      </c>
      <c r="AD4646" s="181" t="str">
        <f>IF(B4646="NET","",IF(B4646="","",IFERROR(VLOOKUP(AC4646,EAN!$A:$B,2,FALSE),"MANGLER - MÅ OPPDATERE EAN-FANEN")))</f>
        <v/>
      </c>
      <c r="AE4646" s="180">
        <f t="shared" si="232"/>
        <v>0</v>
      </c>
      <c r="AF4646" s="180">
        <f t="shared" si="233"/>
        <v>0</v>
      </c>
    </row>
    <row r="4647" spans="29:32" x14ac:dyDescent="0.2">
      <c r="AC4647" s="180" t="str">
        <f t="shared" si="231"/>
        <v>-</v>
      </c>
      <c r="AD4647" s="181" t="str">
        <f>IF(B4647="NET","",IF(B4647="","",IFERROR(VLOOKUP(AC4647,EAN!$A:$B,2,FALSE),"MANGLER - MÅ OPPDATERE EAN-FANEN")))</f>
        <v/>
      </c>
      <c r="AE4647" s="180">
        <f t="shared" si="232"/>
        <v>0</v>
      </c>
      <c r="AF4647" s="180">
        <f t="shared" si="233"/>
        <v>0</v>
      </c>
    </row>
    <row r="4648" spans="29:32" x14ac:dyDescent="0.2">
      <c r="AC4648" s="180" t="str">
        <f t="shared" si="231"/>
        <v>-</v>
      </c>
      <c r="AD4648" s="181" t="str">
        <f>IF(B4648="NET","",IF(B4648="","",IFERROR(VLOOKUP(AC4648,EAN!$A:$B,2,FALSE),"MANGLER - MÅ OPPDATERE EAN-FANEN")))</f>
        <v/>
      </c>
      <c r="AE4648" s="180">
        <f t="shared" si="232"/>
        <v>0</v>
      </c>
      <c r="AF4648" s="180">
        <f t="shared" si="233"/>
        <v>0</v>
      </c>
    </row>
    <row r="4649" spans="29:32" x14ac:dyDescent="0.2">
      <c r="AC4649" s="180" t="str">
        <f t="shared" si="231"/>
        <v>-</v>
      </c>
      <c r="AD4649" s="181" t="str">
        <f>IF(B4649="NET","",IF(B4649="","",IFERROR(VLOOKUP(AC4649,EAN!$A:$B,2,FALSE),"MANGLER - MÅ OPPDATERE EAN-FANEN")))</f>
        <v/>
      </c>
      <c r="AE4649" s="180">
        <f t="shared" si="232"/>
        <v>0</v>
      </c>
      <c r="AF4649" s="180">
        <f t="shared" si="233"/>
        <v>0</v>
      </c>
    </row>
    <row r="4650" spans="29:32" x14ac:dyDescent="0.2">
      <c r="AC4650" s="180" t="str">
        <f t="shared" si="231"/>
        <v>-</v>
      </c>
      <c r="AD4650" s="181" t="str">
        <f>IF(B4650="NET","",IF(B4650="","",IFERROR(VLOOKUP(AC4650,EAN!$A:$B,2,FALSE),"MANGLER - MÅ OPPDATERE EAN-FANEN")))</f>
        <v/>
      </c>
      <c r="AE4650" s="180">
        <f t="shared" si="232"/>
        <v>0</v>
      </c>
      <c r="AF4650" s="180">
        <f t="shared" si="233"/>
        <v>0</v>
      </c>
    </row>
    <row r="4651" spans="29:32" x14ac:dyDescent="0.2">
      <c r="AC4651" s="180" t="str">
        <f t="shared" ref="AC4651:AC4714" si="234">CONCATENATE(A4651,"-",D4651)</f>
        <v>-</v>
      </c>
      <c r="AD4651" s="181" t="str">
        <f>IF(B4651="NET","",IF(B4651="","",IFERROR(VLOOKUP(AC4651,EAN!$A:$B,2,FALSE),"MANGLER - MÅ OPPDATERE EAN-FANEN")))</f>
        <v/>
      </c>
      <c r="AE4651" s="180">
        <f t="shared" ref="AE4651:AE4714" si="235">H4651</f>
        <v>0</v>
      </c>
      <c r="AF4651" s="180">
        <f t="shared" ref="AF4651:AF4714" si="236">AA4651</f>
        <v>0</v>
      </c>
    </row>
    <row r="4652" spans="29:32" x14ac:dyDescent="0.2">
      <c r="AC4652" s="180" t="str">
        <f t="shared" si="234"/>
        <v>-</v>
      </c>
      <c r="AD4652" s="181" t="str">
        <f>IF(B4652="NET","",IF(B4652="","",IFERROR(VLOOKUP(AC4652,EAN!$A:$B,2,FALSE),"MANGLER - MÅ OPPDATERE EAN-FANEN")))</f>
        <v/>
      </c>
      <c r="AE4652" s="180">
        <f t="shared" si="235"/>
        <v>0</v>
      </c>
      <c r="AF4652" s="180">
        <f t="shared" si="236"/>
        <v>0</v>
      </c>
    </row>
    <row r="4653" spans="29:32" x14ac:dyDescent="0.2">
      <c r="AC4653" s="180" t="str">
        <f t="shared" si="234"/>
        <v>-</v>
      </c>
      <c r="AD4653" s="181" t="str">
        <f>IF(B4653="NET","",IF(B4653="","",IFERROR(VLOOKUP(AC4653,EAN!$A:$B,2,FALSE),"MANGLER - MÅ OPPDATERE EAN-FANEN")))</f>
        <v/>
      </c>
      <c r="AE4653" s="180">
        <f t="shared" si="235"/>
        <v>0</v>
      </c>
      <c r="AF4653" s="180">
        <f t="shared" si="236"/>
        <v>0</v>
      </c>
    </row>
    <row r="4654" spans="29:32" x14ac:dyDescent="0.2">
      <c r="AC4654" s="180" t="str">
        <f t="shared" si="234"/>
        <v>-</v>
      </c>
      <c r="AD4654" s="181" t="str">
        <f>IF(B4654="NET","",IF(B4654="","",IFERROR(VLOOKUP(AC4654,EAN!$A:$B,2,FALSE),"MANGLER - MÅ OPPDATERE EAN-FANEN")))</f>
        <v/>
      </c>
      <c r="AE4654" s="180">
        <f t="shared" si="235"/>
        <v>0</v>
      </c>
      <c r="AF4654" s="180">
        <f t="shared" si="236"/>
        <v>0</v>
      </c>
    </row>
    <row r="4655" spans="29:32" x14ac:dyDescent="0.2">
      <c r="AC4655" s="180" t="str">
        <f t="shared" si="234"/>
        <v>-</v>
      </c>
      <c r="AD4655" s="181" t="str">
        <f>IF(B4655="NET","",IF(B4655="","",IFERROR(VLOOKUP(AC4655,EAN!$A:$B,2,FALSE),"MANGLER - MÅ OPPDATERE EAN-FANEN")))</f>
        <v/>
      </c>
      <c r="AE4655" s="180">
        <f t="shared" si="235"/>
        <v>0</v>
      </c>
      <c r="AF4655" s="180">
        <f t="shared" si="236"/>
        <v>0</v>
      </c>
    </row>
    <row r="4656" spans="29:32" x14ac:dyDescent="0.2">
      <c r="AC4656" s="180" t="str">
        <f t="shared" si="234"/>
        <v>-</v>
      </c>
      <c r="AD4656" s="181" t="str">
        <f>IF(B4656="NET","",IF(B4656="","",IFERROR(VLOOKUP(AC4656,EAN!$A:$B,2,FALSE),"MANGLER - MÅ OPPDATERE EAN-FANEN")))</f>
        <v/>
      </c>
      <c r="AE4656" s="180">
        <f t="shared" si="235"/>
        <v>0</v>
      </c>
      <c r="AF4656" s="180">
        <f t="shared" si="236"/>
        <v>0</v>
      </c>
    </row>
    <row r="4657" spans="29:32" x14ac:dyDescent="0.2">
      <c r="AC4657" s="180" t="str">
        <f t="shared" si="234"/>
        <v>-</v>
      </c>
      <c r="AD4657" s="181" t="str">
        <f>IF(B4657="NET","",IF(B4657="","",IFERROR(VLOOKUP(AC4657,EAN!$A:$B,2,FALSE),"MANGLER - MÅ OPPDATERE EAN-FANEN")))</f>
        <v/>
      </c>
      <c r="AE4657" s="180">
        <f t="shared" si="235"/>
        <v>0</v>
      </c>
      <c r="AF4657" s="180">
        <f t="shared" si="236"/>
        <v>0</v>
      </c>
    </row>
    <row r="4658" spans="29:32" x14ac:dyDescent="0.2">
      <c r="AC4658" s="180" t="str">
        <f t="shared" si="234"/>
        <v>-</v>
      </c>
      <c r="AD4658" s="181" t="str">
        <f>IF(B4658="NET","",IF(B4658="","",IFERROR(VLOOKUP(AC4658,EAN!$A:$B,2,FALSE),"MANGLER - MÅ OPPDATERE EAN-FANEN")))</f>
        <v/>
      </c>
      <c r="AE4658" s="180">
        <f t="shared" si="235"/>
        <v>0</v>
      </c>
      <c r="AF4658" s="180">
        <f t="shared" si="236"/>
        <v>0</v>
      </c>
    </row>
    <row r="4659" spans="29:32" x14ac:dyDescent="0.2">
      <c r="AC4659" s="180" t="str">
        <f t="shared" si="234"/>
        <v>-</v>
      </c>
      <c r="AD4659" s="181" t="str">
        <f>IF(B4659="NET","",IF(B4659="","",IFERROR(VLOOKUP(AC4659,EAN!$A:$B,2,FALSE),"MANGLER - MÅ OPPDATERE EAN-FANEN")))</f>
        <v/>
      </c>
      <c r="AE4659" s="180">
        <f t="shared" si="235"/>
        <v>0</v>
      </c>
      <c r="AF4659" s="180">
        <f t="shared" si="236"/>
        <v>0</v>
      </c>
    </row>
    <row r="4660" spans="29:32" x14ac:dyDescent="0.2">
      <c r="AC4660" s="180" t="str">
        <f t="shared" si="234"/>
        <v>-</v>
      </c>
      <c r="AD4660" s="181" t="str">
        <f>IF(B4660="NET","",IF(B4660="","",IFERROR(VLOOKUP(AC4660,EAN!$A:$B,2,FALSE),"MANGLER - MÅ OPPDATERE EAN-FANEN")))</f>
        <v/>
      </c>
      <c r="AE4660" s="180">
        <f t="shared" si="235"/>
        <v>0</v>
      </c>
      <c r="AF4660" s="180">
        <f t="shared" si="236"/>
        <v>0</v>
      </c>
    </row>
    <row r="4661" spans="29:32" x14ac:dyDescent="0.2">
      <c r="AC4661" s="180" t="str">
        <f t="shared" si="234"/>
        <v>-</v>
      </c>
      <c r="AD4661" s="181" t="str">
        <f>IF(B4661="NET","",IF(B4661="","",IFERROR(VLOOKUP(AC4661,EAN!$A:$B,2,FALSE),"MANGLER - MÅ OPPDATERE EAN-FANEN")))</f>
        <v/>
      </c>
      <c r="AE4661" s="180">
        <f t="shared" si="235"/>
        <v>0</v>
      </c>
      <c r="AF4661" s="180">
        <f t="shared" si="236"/>
        <v>0</v>
      </c>
    </row>
    <row r="4662" spans="29:32" x14ac:dyDescent="0.2">
      <c r="AC4662" s="180" t="str">
        <f t="shared" si="234"/>
        <v>-</v>
      </c>
      <c r="AD4662" s="181" t="str">
        <f>IF(B4662="NET","",IF(B4662="","",IFERROR(VLOOKUP(AC4662,EAN!$A:$B,2,FALSE),"MANGLER - MÅ OPPDATERE EAN-FANEN")))</f>
        <v/>
      </c>
      <c r="AE4662" s="180">
        <f t="shared" si="235"/>
        <v>0</v>
      </c>
      <c r="AF4662" s="180">
        <f t="shared" si="236"/>
        <v>0</v>
      </c>
    </row>
    <row r="4663" spans="29:32" x14ac:dyDescent="0.2">
      <c r="AC4663" s="180" t="str">
        <f t="shared" si="234"/>
        <v>-</v>
      </c>
      <c r="AD4663" s="181" t="str">
        <f>IF(B4663="NET","",IF(B4663="","",IFERROR(VLOOKUP(AC4663,EAN!$A:$B,2,FALSE),"MANGLER - MÅ OPPDATERE EAN-FANEN")))</f>
        <v/>
      </c>
      <c r="AE4663" s="180">
        <f t="shared" si="235"/>
        <v>0</v>
      </c>
      <c r="AF4663" s="180">
        <f t="shared" si="236"/>
        <v>0</v>
      </c>
    </row>
    <row r="4664" spans="29:32" x14ac:dyDescent="0.2">
      <c r="AC4664" s="180" t="str">
        <f t="shared" si="234"/>
        <v>-</v>
      </c>
      <c r="AD4664" s="181" t="str">
        <f>IF(B4664="NET","",IF(B4664="","",IFERROR(VLOOKUP(AC4664,EAN!$A:$B,2,FALSE),"MANGLER - MÅ OPPDATERE EAN-FANEN")))</f>
        <v/>
      </c>
      <c r="AE4664" s="180">
        <f t="shared" si="235"/>
        <v>0</v>
      </c>
      <c r="AF4664" s="180">
        <f t="shared" si="236"/>
        <v>0</v>
      </c>
    </row>
    <row r="4665" spans="29:32" x14ac:dyDescent="0.2">
      <c r="AC4665" s="180" t="str">
        <f t="shared" si="234"/>
        <v>-</v>
      </c>
      <c r="AD4665" s="181" t="str">
        <f>IF(B4665="NET","",IF(B4665="","",IFERROR(VLOOKUP(AC4665,EAN!$A:$B,2,FALSE),"MANGLER - MÅ OPPDATERE EAN-FANEN")))</f>
        <v/>
      </c>
      <c r="AE4665" s="180">
        <f t="shared" si="235"/>
        <v>0</v>
      </c>
      <c r="AF4665" s="180">
        <f t="shared" si="236"/>
        <v>0</v>
      </c>
    </row>
    <row r="4666" spans="29:32" x14ac:dyDescent="0.2">
      <c r="AC4666" s="180" t="str">
        <f t="shared" si="234"/>
        <v>-</v>
      </c>
      <c r="AD4666" s="181" t="str">
        <f>IF(B4666="NET","",IF(B4666="","",IFERROR(VLOOKUP(AC4666,EAN!$A:$B,2,FALSE),"MANGLER - MÅ OPPDATERE EAN-FANEN")))</f>
        <v/>
      </c>
      <c r="AE4666" s="180">
        <f t="shared" si="235"/>
        <v>0</v>
      </c>
      <c r="AF4666" s="180">
        <f t="shared" si="236"/>
        <v>0</v>
      </c>
    </row>
    <row r="4667" spans="29:32" x14ac:dyDescent="0.2">
      <c r="AC4667" s="180" t="str">
        <f t="shared" si="234"/>
        <v>-</v>
      </c>
      <c r="AD4667" s="181" t="str">
        <f>IF(B4667="NET","",IF(B4667="","",IFERROR(VLOOKUP(AC4667,EAN!$A:$B,2,FALSE),"MANGLER - MÅ OPPDATERE EAN-FANEN")))</f>
        <v/>
      </c>
      <c r="AE4667" s="180">
        <f t="shared" si="235"/>
        <v>0</v>
      </c>
      <c r="AF4667" s="180">
        <f t="shared" si="236"/>
        <v>0</v>
      </c>
    </row>
    <row r="4668" spans="29:32" x14ac:dyDescent="0.2">
      <c r="AC4668" s="180" t="str">
        <f t="shared" si="234"/>
        <v>-</v>
      </c>
      <c r="AD4668" s="181" t="str">
        <f>IF(B4668="NET","",IF(B4668="","",IFERROR(VLOOKUP(AC4668,EAN!$A:$B,2,FALSE),"MANGLER - MÅ OPPDATERE EAN-FANEN")))</f>
        <v/>
      </c>
      <c r="AE4668" s="180">
        <f t="shared" si="235"/>
        <v>0</v>
      </c>
      <c r="AF4668" s="180">
        <f t="shared" si="236"/>
        <v>0</v>
      </c>
    </row>
    <row r="4669" spans="29:32" x14ac:dyDescent="0.2">
      <c r="AC4669" s="180" t="str">
        <f t="shared" si="234"/>
        <v>-</v>
      </c>
      <c r="AD4669" s="181" t="str">
        <f>IF(B4669="NET","",IF(B4669="","",IFERROR(VLOOKUP(AC4669,EAN!$A:$B,2,FALSE),"MANGLER - MÅ OPPDATERE EAN-FANEN")))</f>
        <v/>
      </c>
      <c r="AE4669" s="180">
        <f t="shared" si="235"/>
        <v>0</v>
      </c>
      <c r="AF4669" s="180">
        <f t="shared" si="236"/>
        <v>0</v>
      </c>
    </row>
    <row r="4670" spans="29:32" x14ac:dyDescent="0.2">
      <c r="AC4670" s="180" t="str">
        <f t="shared" si="234"/>
        <v>-</v>
      </c>
      <c r="AD4670" s="181" t="str">
        <f>IF(B4670="NET","",IF(B4670="","",IFERROR(VLOOKUP(AC4670,EAN!$A:$B,2,FALSE),"MANGLER - MÅ OPPDATERE EAN-FANEN")))</f>
        <v/>
      </c>
      <c r="AE4670" s="180">
        <f t="shared" si="235"/>
        <v>0</v>
      </c>
      <c r="AF4670" s="180">
        <f t="shared" si="236"/>
        <v>0</v>
      </c>
    </row>
    <row r="4671" spans="29:32" x14ac:dyDescent="0.2">
      <c r="AC4671" s="180" t="str">
        <f t="shared" si="234"/>
        <v>-</v>
      </c>
      <c r="AD4671" s="181" t="str">
        <f>IF(B4671="NET","",IF(B4671="","",IFERROR(VLOOKUP(AC4671,EAN!$A:$B,2,FALSE),"MANGLER - MÅ OPPDATERE EAN-FANEN")))</f>
        <v/>
      </c>
      <c r="AE4671" s="180">
        <f t="shared" si="235"/>
        <v>0</v>
      </c>
      <c r="AF4671" s="180">
        <f t="shared" si="236"/>
        <v>0</v>
      </c>
    </row>
    <row r="4672" spans="29:32" x14ac:dyDescent="0.2">
      <c r="AC4672" s="180" t="str">
        <f t="shared" si="234"/>
        <v>-</v>
      </c>
      <c r="AD4672" s="181" t="str">
        <f>IF(B4672="NET","",IF(B4672="","",IFERROR(VLOOKUP(AC4672,EAN!$A:$B,2,FALSE),"MANGLER - MÅ OPPDATERE EAN-FANEN")))</f>
        <v/>
      </c>
      <c r="AE4672" s="180">
        <f t="shared" si="235"/>
        <v>0</v>
      </c>
      <c r="AF4672" s="180">
        <f t="shared" si="236"/>
        <v>0</v>
      </c>
    </row>
    <row r="4673" spans="29:32" x14ac:dyDescent="0.2">
      <c r="AC4673" s="180" t="str">
        <f t="shared" si="234"/>
        <v>-</v>
      </c>
      <c r="AD4673" s="181" t="str">
        <f>IF(B4673="NET","",IF(B4673="","",IFERROR(VLOOKUP(AC4673,EAN!$A:$B,2,FALSE),"MANGLER - MÅ OPPDATERE EAN-FANEN")))</f>
        <v/>
      </c>
      <c r="AE4673" s="180">
        <f t="shared" si="235"/>
        <v>0</v>
      </c>
      <c r="AF4673" s="180">
        <f t="shared" si="236"/>
        <v>0</v>
      </c>
    </row>
    <row r="4674" spans="29:32" x14ac:dyDescent="0.2">
      <c r="AC4674" s="180" t="str">
        <f t="shared" si="234"/>
        <v>-</v>
      </c>
      <c r="AD4674" s="181" t="str">
        <f>IF(B4674="NET","",IF(B4674="","",IFERROR(VLOOKUP(AC4674,EAN!$A:$B,2,FALSE),"MANGLER - MÅ OPPDATERE EAN-FANEN")))</f>
        <v/>
      </c>
      <c r="AE4674" s="180">
        <f t="shared" si="235"/>
        <v>0</v>
      </c>
      <c r="AF4674" s="180">
        <f t="shared" si="236"/>
        <v>0</v>
      </c>
    </row>
    <row r="4675" spans="29:32" x14ac:dyDescent="0.2">
      <c r="AC4675" s="180" t="str">
        <f t="shared" si="234"/>
        <v>-</v>
      </c>
      <c r="AD4675" s="181" t="str">
        <f>IF(B4675="NET","",IF(B4675="","",IFERROR(VLOOKUP(AC4675,EAN!$A:$B,2,FALSE),"MANGLER - MÅ OPPDATERE EAN-FANEN")))</f>
        <v/>
      </c>
      <c r="AE4675" s="180">
        <f t="shared" si="235"/>
        <v>0</v>
      </c>
      <c r="AF4675" s="180">
        <f t="shared" si="236"/>
        <v>0</v>
      </c>
    </row>
    <row r="4676" spans="29:32" x14ac:dyDescent="0.2">
      <c r="AC4676" s="180" t="str">
        <f t="shared" si="234"/>
        <v>-</v>
      </c>
      <c r="AD4676" s="181" t="str">
        <f>IF(B4676="NET","",IF(B4676="","",IFERROR(VLOOKUP(AC4676,EAN!$A:$B,2,FALSE),"MANGLER - MÅ OPPDATERE EAN-FANEN")))</f>
        <v/>
      </c>
      <c r="AE4676" s="180">
        <f t="shared" si="235"/>
        <v>0</v>
      </c>
      <c r="AF4676" s="180">
        <f t="shared" si="236"/>
        <v>0</v>
      </c>
    </row>
    <row r="4677" spans="29:32" x14ac:dyDescent="0.2">
      <c r="AC4677" s="180" t="str">
        <f t="shared" si="234"/>
        <v>-</v>
      </c>
      <c r="AD4677" s="181" t="str">
        <f>IF(B4677="NET","",IF(B4677="","",IFERROR(VLOOKUP(AC4677,EAN!$A:$B,2,FALSE),"MANGLER - MÅ OPPDATERE EAN-FANEN")))</f>
        <v/>
      </c>
      <c r="AE4677" s="180">
        <f t="shared" si="235"/>
        <v>0</v>
      </c>
      <c r="AF4677" s="180">
        <f t="shared" si="236"/>
        <v>0</v>
      </c>
    </row>
    <row r="4678" spans="29:32" x14ac:dyDescent="0.2">
      <c r="AC4678" s="180" t="str">
        <f t="shared" si="234"/>
        <v>-</v>
      </c>
      <c r="AD4678" s="181" t="str">
        <f>IF(B4678="NET","",IF(B4678="","",IFERROR(VLOOKUP(AC4678,EAN!$A:$B,2,FALSE),"MANGLER - MÅ OPPDATERE EAN-FANEN")))</f>
        <v/>
      </c>
      <c r="AE4678" s="180">
        <f t="shared" si="235"/>
        <v>0</v>
      </c>
      <c r="AF4678" s="180">
        <f t="shared" si="236"/>
        <v>0</v>
      </c>
    </row>
    <row r="4679" spans="29:32" x14ac:dyDescent="0.2">
      <c r="AC4679" s="180" t="str">
        <f t="shared" si="234"/>
        <v>-</v>
      </c>
      <c r="AD4679" s="181" t="str">
        <f>IF(B4679="NET","",IF(B4679="","",IFERROR(VLOOKUP(AC4679,EAN!$A:$B,2,FALSE),"MANGLER - MÅ OPPDATERE EAN-FANEN")))</f>
        <v/>
      </c>
      <c r="AE4679" s="180">
        <f t="shared" si="235"/>
        <v>0</v>
      </c>
      <c r="AF4679" s="180">
        <f t="shared" si="236"/>
        <v>0</v>
      </c>
    </row>
    <row r="4680" spans="29:32" x14ac:dyDescent="0.2">
      <c r="AC4680" s="180" t="str">
        <f t="shared" si="234"/>
        <v>-</v>
      </c>
      <c r="AD4680" s="181" t="str">
        <f>IF(B4680="NET","",IF(B4680="","",IFERROR(VLOOKUP(AC4680,EAN!$A:$B,2,FALSE),"MANGLER - MÅ OPPDATERE EAN-FANEN")))</f>
        <v/>
      </c>
      <c r="AE4680" s="180">
        <f t="shared" si="235"/>
        <v>0</v>
      </c>
      <c r="AF4680" s="180">
        <f t="shared" si="236"/>
        <v>0</v>
      </c>
    </row>
    <row r="4681" spans="29:32" x14ac:dyDescent="0.2">
      <c r="AC4681" s="180" t="str">
        <f t="shared" si="234"/>
        <v>-</v>
      </c>
      <c r="AD4681" s="181" t="str">
        <f>IF(B4681="NET","",IF(B4681="","",IFERROR(VLOOKUP(AC4681,EAN!$A:$B,2,FALSE),"MANGLER - MÅ OPPDATERE EAN-FANEN")))</f>
        <v/>
      </c>
      <c r="AE4681" s="180">
        <f t="shared" si="235"/>
        <v>0</v>
      </c>
      <c r="AF4681" s="180">
        <f t="shared" si="236"/>
        <v>0</v>
      </c>
    </row>
    <row r="4682" spans="29:32" x14ac:dyDescent="0.2">
      <c r="AC4682" s="180" t="str">
        <f t="shared" si="234"/>
        <v>-</v>
      </c>
      <c r="AD4682" s="181" t="str">
        <f>IF(B4682="NET","",IF(B4682="","",IFERROR(VLOOKUP(AC4682,EAN!$A:$B,2,FALSE),"MANGLER - MÅ OPPDATERE EAN-FANEN")))</f>
        <v/>
      </c>
      <c r="AE4682" s="180">
        <f t="shared" si="235"/>
        <v>0</v>
      </c>
      <c r="AF4682" s="180">
        <f t="shared" si="236"/>
        <v>0</v>
      </c>
    </row>
    <row r="4683" spans="29:32" x14ac:dyDescent="0.2">
      <c r="AC4683" s="180" t="str">
        <f t="shared" si="234"/>
        <v>-</v>
      </c>
      <c r="AD4683" s="181" t="str">
        <f>IF(B4683="NET","",IF(B4683="","",IFERROR(VLOOKUP(AC4683,EAN!$A:$B,2,FALSE),"MANGLER - MÅ OPPDATERE EAN-FANEN")))</f>
        <v/>
      </c>
      <c r="AE4683" s="180">
        <f t="shared" si="235"/>
        <v>0</v>
      </c>
      <c r="AF4683" s="180">
        <f t="shared" si="236"/>
        <v>0</v>
      </c>
    </row>
    <row r="4684" spans="29:32" x14ac:dyDescent="0.2">
      <c r="AC4684" s="180" t="str">
        <f t="shared" si="234"/>
        <v>-</v>
      </c>
      <c r="AD4684" s="181" t="str">
        <f>IF(B4684="NET","",IF(B4684="","",IFERROR(VLOOKUP(AC4684,EAN!$A:$B,2,FALSE),"MANGLER - MÅ OPPDATERE EAN-FANEN")))</f>
        <v/>
      </c>
      <c r="AE4684" s="180">
        <f t="shared" si="235"/>
        <v>0</v>
      </c>
      <c r="AF4684" s="180">
        <f t="shared" si="236"/>
        <v>0</v>
      </c>
    </row>
    <row r="4685" spans="29:32" x14ac:dyDescent="0.2">
      <c r="AC4685" s="180" t="str">
        <f t="shared" si="234"/>
        <v>-</v>
      </c>
      <c r="AD4685" s="181" t="str">
        <f>IF(B4685="NET","",IF(B4685="","",IFERROR(VLOOKUP(AC4685,EAN!$A:$B,2,FALSE),"MANGLER - MÅ OPPDATERE EAN-FANEN")))</f>
        <v/>
      </c>
      <c r="AE4685" s="180">
        <f t="shared" si="235"/>
        <v>0</v>
      </c>
      <c r="AF4685" s="180">
        <f t="shared" si="236"/>
        <v>0</v>
      </c>
    </row>
    <row r="4686" spans="29:32" x14ac:dyDescent="0.2">
      <c r="AC4686" s="180" t="str">
        <f t="shared" si="234"/>
        <v>-</v>
      </c>
      <c r="AD4686" s="181" t="str">
        <f>IF(B4686="NET","",IF(B4686="","",IFERROR(VLOOKUP(AC4686,EAN!$A:$B,2,FALSE),"MANGLER - MÅ OPPDATERE EAN-FANEN")))</f>
        <v/>
      </c>
      <c r="AE4686" s="180">
        <f t="shared" si="235"/>
        <v>0</v>
      </c>
      <c r="AF4686" s="180">
        <f t="shared" si="236"/>
        <v>0</v>
      </c>
    </row>
    <row r="4687" spans="29:32" x14ac:dyDescent="0.2">
      <c r="AC4687" s="180" t="str">
        <f t="shared" si="234"/>
        <v>-</v>
      </c>
      <c r="AD4687" s="181" t="str">
        <f>IF(B4687="NET","",IF(B4687="","",IFERROR(VLOOKUP(AC4687,EAN!$A:$B,2,FALSE),"MANGLER - MÅ OPPDATERE EAN-FANEN")))</f>
        <v/>
      </c>
      <c r="AE4687" s="180">
        <f t="shared" si="235"/>
        <v>0</v>
      </c>
      <c r="AF4687" s="180">
        <f t="shared" si="236"/>
        <v>0</v>
      </c>
    </row>
    <row r="4688" spans="29:32" x14ac:dyDescent="0.2">
      <c r="AC4688" s="180" t="str">
        <f t="shared" si="234"/>
        <v>-</v>
      </c>
      <c r="AD4688" s="181" t="str">
        <f>IF(B4688="NET","",IF(B4688="","",IFERROR(VLOOKUP(AC4688,EAN!$A:$B,2,FALSE),"MANGLER - MÅ OPPDATERE EAN-FANEN")))</f>
        <v/>
      </c>
      <c r="AE4688" s="180">
        <f t="shared" si="235"/>
        <v>0</v>
      </c>
      <c r="AF4688" s="180">
        <f t="shared" si="236"/>
        <v>0</v>
      </c>
    </row>
    <row r="4689" spans="29:32" x14ac:dyDescent="0.2">
      <c r="AC4689" s="180" t="str">
        <f t="shared" si="234"/>
        <v>-</v>
      </c>
      <c r="AD4689" s="181" t="str">
        <f>IF(B4689="NET","",IF(B4689="","",IFERROR(VLOOKUP(AC4689,EAN!$A:$B,2,FALSE),"MANGLER - MÅ OPPDATERE EAN-FANEN")))</f>
        <v/>
      </c>
      <c r="AE4689" s="180">
        <f t="shared" si="235"/>
        <v>0</v>
      </c>
      <c r="AF4689" s="180">
        <f t="shared" si="236"/>
        <v>0</v>
      </c>
    </row>
    <row r="4690" spans="29:32" x14ac:dyDescent="0.2">
      <c r="AC4690" s="180" t="str">
        <f t="shared" si="234"/>
        <v>-</v>
      </c>
      <c r="AD4690" s="181" t="str">
        <f>IF(B4690="NET","",IF(B4690="","",IFERROR(VLOOKUP(AC4690,EAN!$A:$B,2,FALSE),"MANGLER - MÅ OPPDATERE EAN-FANEN")))</f>
        <v/>
      </c>
      <c r="AE4690" s="180">
        <f t="shared" si="235"/>
        <v>0</v>
      </c>
      <c r="AF4690" s="180">
        <f t="shared" si="236"/>
        <v>0</v>
      </c>
    </row>
    <row r="4691" spans="29:32" x14ac:dyDescent="0.2">
      <c r="AC4691" s="180" t="str">
        <f t="shared" si="234"/>
        <v>-</v>
      </c>
      <c r="AD4691" s="181" t="str">
        <f>IF(B4691="NET","",IF(B4691="","",IFERROR(VLOOKUP(AC4691,EAN!$A:$B,2,FALSE),"MANGLER - MÅ OPPDATERE EAN-FANEN")))</f>
        <v/>
      </c>
      <c r="AE4691" s="180">
        <f t="shared" si="235"/>
        <v>0</v>
      </c>
      <c r="AF4691" s="180">
        <f t="shared" si="236"/>
        <v>0</v>
      </c>
    </row>
    <row r="4692" spans="29:32" x14ac:dyDescent="0.2">
      <c r="AC4692" s="180" t="str">
        <f t="shared" si="234"/>
        <v>-</v>
      </c>
      <c r="AD4692" s="181" t="str">
        <f>IF(B4692="NET","",IF(B4692="","",IFERROR(VLOOKUP(AC4692,EAN!$A:$B,2,FALSE),"MANGLER - MÅ OPPDATERE EAN-FANEN")))</f>
        <v/>
      </c>
      <c r="AE4692" s="180">
        <f t="shared" si="235"/>
        <v>0</v>
      </c>
      <c r="AF4692" s="180">
        <f t="shared" si="236"/>
        <v>0</v>
      </c>
    </row>
    <row r="4693" spans="29:32" x14ac:dyDescent="0.2">
      <c r="AC4693" s="180" t="str">
        <f t="shared" si="234"/>
        <v>-</v>
      </c>
      <c r="AD4693" s="181" t="str">
        <f>IF(B4693="NET","",IF(B4693="","",IFERROR(VLOOKUP(AC4693,EAN!$A:$B,2,FALSE),"MANGLER - MÅ OPPDATERE EAN-FANEN")))</f>
        <v/>
      </c>
      <c r="AE4693" s="180">
        <f t="shared" si="235"/>
        <v>0</v>
      </c>
      <c r="AF4693" s="180">
        <f t="shared" si="236"/>
        <v>0</v>
      </c>
    </row>
    <row r="4694" spans="29:32" x14ac:dyDescent="0.2">
      <c r="AC4694" s="180" t="str">
        <f t="shared" si="234"/>
        <v>-</v>
      </c>
      <c r="AD4694" s="181" t="str">
        <f>IF(B4694="NET","",IF(B4694="","",IFERROR(VLOOKUP(AC4694,EAN!$A:$B,2,FALSE),"MANGLER - MÅ OPPDATERE EAN-FANEN")))</f>
        <v/>
      </c>
      <c r="AE4694" s="180">
        <f t="shared" si="235"/>
        <v>0</v>
      </c>
      <c r="AF4694" s="180">
        <f t="shared" si="236"/>
        <v>0</v>
      </c>
    </row>
    <row r="4695" spans="29:32" x14ac:dyDescent="0.2">
      <c r="AC4695" s="180" t="str">
        <f t="shared" si="234"/>
        <v>-</v>
      </c>
      <c r="AD4695" s="181" t="str">
        <f>IF(B4695="NET","",IF(B4695="","",IFERROR(VLOOKUP(AC4695,EAN!$A:$B,2,FALSE),"MANGLER - MÅ OPPDATERE EAN-FANEN")))</f>
        <v/>
      </c>
      <c r="AE4695" s="180">
        <f t="shared" si="235"/>
        <v>0</v>
      </c>
      <c r="AF4695" s="180">
        <f t="shared" si="236"/>
        <v>0</v>
      </c>
    </row>
    <row r="4696" spans="29:32" x14ac:dyDescent="0.2">
      <c r="AC4696" s="180" t="str">
        <f t="shared" si="234"/>
        <v>-</v>
      </c>
      <c r="AD4696" s="181" t="str">
        <f>IF(B4696="NET","",IF(B4696="","",IFERROR(VLOOKUP(AC4696,EAN!$A:$B,2,FALSE),"MANGLER - MÅ OPPDATERE EAN-FANEN")))</f>
        <v/>
      </c>
      <c r="AE4696" s="180">
        <f t="shared" si="235"/>
        <v>0</v>
      </c>
      <c r="AF4696" s="180">
        <f t="shared" si="236"/>
        <v>0</v>
      </c>
    </row>
    <row r="4697" spans="29:32" x14ac:dyDescent="0.2">
      <c r="AC4697" s="180" t="str">
        <f t="shared" si="234"/>
        <v>-</v>
      </c>
      <c r="AD4697" s="181" t="str">
        <f>IF(B4697="NET","",IF(B4697="","",IFERROR(VLOOKUP(AC4697,EAN!$A:$B,2,FALSE),"MANGLER - MÅ OPPDATERE EAN-FANEN")))</f>
        <v/>
      </c>
      <c r="AE4697" s="180">
        <f t="shared" si="235"/>
        <v>0</v>
      </c>
      <c r="AF4697" s="180">
        <f t="shared" si="236"/>
        <v>0</v>
      </c>
    </row>
    <row r="4698" spans="29:32" x14ac:dyDescent="0.2">
      <c r="AC4698" s="180" t="str">
        <f t="shared" si="234"/>
        <v>-</v>
      </c>
      <c r="AD4698" s="181" t="str">
        <f>IF(B4698="NET","",IF(B4698="","",IFERROR(VLOOKUP(AC4698,EAN!$A:$B,2,FALSE),"MANGLER - MÅ OPPDATERE EAN-FANEN")))</f>
        <v/>
      </c>
      <c r="AE4698" s="180">
        <f t="shared" si="235"/>
        <v>0</v>
      </c>
      <c r="AF4698" s="180">
        <f t="shared" si="236"/>
        <v>0</v>
      </c>
    </row>
    <row r="4699" spans="29:32" x14ac:dyDescent="0.2">
      <c r="AC4699" s="180" t="str">
        <f t="shared" si="234"/>
        <v>-</v>
      </c>
      <c r="AD4699" s="181" t="str">
        <f>IF(B4699="NET","",IF(B4699="","",IFERROR(VLOOKUP(AC4699,EAN!$A:$B,2,FALSE),"MANGLER - MÅ OPPDATERE EAN-FANEN")))</f>
        <v/>
      </c>
      <c r="AE4699" s="180">
        <f t="shared" si="235"/>
        <v>0</v>
      </c>
      <c r="AF4699" s="180">
        <f t="shared" si="236"/>
        <v>0</v>
      </c>
    </row>
    <row r="4700" spans="29:32" x14ac:dyDescent="0.2">
      <c r="AC4700" s="180" t="str">
        <f t="shared" si="234"/>
        <v>-</v>
      </c>
      <c r="AD4700" s="181" t="str">
        <f>IF(B4700="NET","",IF(B4700="","",IFERROR(VLOOKUP(AC4700,EAN!$A:$B,2,FALSE),"MANGLER - MÅ OPPDATERE EAN-FANEN")))</f>
        <v/>
      </c>
      <c r="AE4700" s="180">
        <f t="shared" si="235"/>
        <v>0</v>
      </c>
      <c r="AF4700" s="180">
        <f t="shared" si="236"/>
        <v>0</v>
      </c>
    </row>
    <row r="4701" spans="29:32" x14ac:dyDescent="0.2">
      <c r="AC4701" s="180" t="str">
        <f t="shared" si="234"/>
        <v>-</v>
      </c>
      <c r="AD4701" s="181" t="str">
        <f>IF(B4701="NET","",IF(B4701="","",IFERROR(VLOOKUP(AC4701,EAN!$A:$B,2,FALSE),"MANGLER - MÅ OPPDATERE EAN-FANEN")))</f>
        <v/>
      </c>
      <c r="AE4701" s="180">
        <f t="shared" si="235"/>
        <v>0</v>
      </c>
      <c r="AF4701" s="180">
        <f t="shared" si="236"/>
        <v>0</v>
      </c>
    </row>
    <row r="4702" spans="29:32" x14ac:dyDescent="0.2">
      <c r="AC4702" s="180" t="str">
        <f t="shared" si="234"/>
        <v>-</v>
      </c>
      <c r="AD4702" s="181" t="str">
        <f>IF(B4702="NET","",IF(B4702="","",IFERROR(VLOOKUP(AC4702,EAN!$A:$B,2,FALSE),"MANGLER - MÅ OPPDATERE EAN-FANEN")))</f>
        <v/>
      </c>
      <c r="AE4702" s="180">
        <f t="shared" si="235"/>
        <v>0</v>
      </c>
      <c r="AF4702" s="180">
        <f t="shared" si="236"/>
        <v>0</v>
      </c>
    </row>
    <row r="4703" spans="29:32" x14ac:dyDescent="0.2">
      <c r="AC4703" s="180" t="str">
        <f t="shared" si="234"/>
        <v>-</v>
      </c>
      <c r="AD4703" s="181" t="str">
        <f>IF(B4703="NET","",IF(B4703="","",IFERROR(VLOOKUP(AC4703,EAN!$A:$B,2,FALSE),"MANGLER - MÅ OPPDATERE EAN-FANEN")))</f>
        <v/>
      </c>
      <c r="AE4703" s="180">
        <f t="shared" si="235"/>
        <v>0</v>
      </c>
      <c r="AF4703" s="180">
        <f t="shared" si="236"/>
        <v>0</v>
      </c>
    </row>
    <row r="4704" spans="29:32" x14ac:dyDescent="0.2">
      <c r="AC4704" s="180" t="str">
        <f t="shared" si="234"/>
        <v>-</v>
      </c>
      <c r="AD4704" s="181" t="str">
        <f>IF(B4704="NET","",IF(B4704="","",IFERROR(VLOOKUP(AC4704,EAN!$A:$B,2,FALSE),"MANGLER - MÅ OPPDATERE EAN-FANEN")))</f>
        <v/>
      </c>
      <c r="AE4704" s="180">
        <f t="shared" si="235"/>
        <v>0</v>
      </c>
      <c r="AF4704" s="180">
        <f t="shared" si="236"/>
        <v>0</v>
      </c>
    </row>
    <row r="4705" spans="29:32" x14ac:dyDescent="0.2">
      <c r="AC4705" s="180" t="str">
        <f t="shared" si="234"/>
        <v>-</v>
      </c>
      <c r="AD4705" s="181" t="str">
        <f>IF(B4705="NET","",IF(B4705="","",IFERROR(VLOOKUP(AC4705,EAN!$A:$B,2,FALSE),"MANGLER - MÅ OPPDATERE EAN-FANEN")))</f>
        <v/>
      </c>
      <c r="AE4705" s="180">
        <f t="shared" si="235"/>
        <v>0</v>
      </c>
      <c r="AF4705" s="180">
        <f t="shared" si="236"/>
        <v>0</v>
      </c>
    </row>
    <row r="4706" spans="29:32" x14ac:dyDescent="0.2">
      <c r="AC4706" s="180" t="str">
        <f t="shared" si="234"/>
        <v>-</v>
      </c>
      <c r="AD4706" s="181" t="str">
        <f>IF(B4706="NET","",IF(B4706="","",IFERROR(VLOOKUP(AC4706,EAN!$A:$B,2,FALSE),"MANGLER - MÅ OPPDATERE EAN-FANEN")))</f>
        <v/>
      </c>
      <c r="AE4706" s="180">
        <f t="shared" si="235"/>
        <v>0</v>
      </c>
      <c r="AF4706" s="180">
        <f t="shared" si="236"/>
        <v>0</v>
      </c>
    </row>
    <row r="4707" spans="29:32" x14ac:dyDescent="0.2">
      <c r="AC4707" s="180" t="str">
        <f t="shared" si="234"/>
        <v>-</v>
      </c>
      <c r="AD4707" s="181" t="str">
        <f>IF(B4707="NET","",IF(B4707="","",IFERROR(VLOOKUP(AC4707,EAN!$A:$B,2,FALSE),"MANGLER - MÅ OPPDATERE EAN-FANEN")))</f>
        <v/>
      </c>
      <c r="AE4707" s="180">
        <f t="shared" si="235"/>
        <v>0</v>
      </c>
      <c r="AF4707" s="180">
        <f t="shared" si="236"/>
        <v>0</v>
      </c>
    </row>
    <row r="4708" spans="29:32" x14ac:dyDescent="0.2">
      <c r="AC4708" s="180" t="str">
        <f t="shared" si="234"/>
        <v>-</v>
      </c>
      <c r="AD4708" s="181" t="str">
        <f>IF(B4708="NET","",IF(B4708="","",IFERROR(VLOOKUP(AC4708,EAN!$A:$B,2,FALSE),"MANGLER - MÅ OPPDATERE EAN-FANEN")))</f>
        <v/>
      </c>
      <c r="AE4708" s="180">
        <f t="shared" si="235"/>
        <v>0</v>
      </c>
      <c r="AF4708" s="180">
        <f t="shared" si="236"/>
        <v>0</v>
      </c>
    </row>
    <row r="4709" spans="29:32" x14ac:dyDescent="0.2">
      <c r="AC4709" s="180" t="str">
        <f t="shared" si="234"/>
        <v>-</v>
      </c>
      <c r="AD4709" s="181" t="str">
        <f>IF(B4709="NET","",IF(B4709="","",IFERROR(VLOOKUP(AC4709,EAN!$A:$B,2,FALSE),"MANGLER - MÅ OPPDATERE EAN-FANEN")))</f>
        <v/>
      </c>
      <c r="AE4709" s="180">
        <f t="shared" si="235"/>
        <v>0</v>
      </c>
      <c r="AF4709" s="180">
        <f t="shared" si="236"/>
        <v>0</v>
      </c>
    </row>
    <row r="4710" spans="29:32" x14ac:dyDescent="0.2">
      <c r="AC4710" s="180" t="str">
        <f t="shared" si="234"/>
        <v>-</v>
      </c>
      <c r="AD4710" s="181" t="str">
        <f>IF(B4710="NET","",IF(B4710="","",IFERROR(VLOOKUP(AC4710,EAN!$A:$B,2,FALSE),"MANGLER - MÅ OPPDATERE EAN-FANEN")))</f>
        <v/>
      </c>
      <c r="AE4710" s="180">
        <f t="shared" si="235"/>
        <v>0</v>
      </c>
      <c r="AF4710" s="180">
        <f t="shared" si="236"/>
        <v>0</v>
      </c>
    </row>
    <row r="4711" spans="29:32" x14ac:dyDescent="0.2">
      <c r="AC4711" s="180" t="str">
        <f t="shared" si="234"/>
        <v>-</v>
      </c>
      <c r="AD4711" s="181" t="str">
        <f>IF(B4711="NET","",IF(B4711="","",IFERROR(VLOOKUP(AC4711,EAN!$A:$B,2,FALSE),"MANGLER - MÅ OPPDATERE EAN-FANEN")))</f>
        <v/>
      </c>
      <c r="AE4711" s="180">
        <f t="shared" si="235"/>
        <v>0</v>
      </c>
      <c r="AF4711" s="180">
        <f t="shared" si="236"/>
        <v>0</v>
      </c>
    </row>
    <row r="4712" spans="29:32" x14ac:dyDescent="0.2">
      <c r="AC4712" s="180" t="str">
        <f t="shared" si="234"/>
        <v>-</v>
      </c>
      <c r="AD4712" s="181" t="str">
        <f>IF(B4712="NET","",IF(B4712="","",IFERROR(VLOOKUP(AC4712,EAN!$A:$B,2,FALSE),"MANGLER - MÅ OPPDATERE EAN-FANEN")))</f>
        <v/>
      </c>
      <c r="AE4712" s="180">
        <f t="shared" si="235"/>
        <v>0</v>
      </c>
      <c r="AF4712" s="180">
        <f t="shared" si="236"/>
        <v>0</v>
      </c>
    </row>
    <row r="4713" spans="29:32" x14ac:dyDescent="0.2">
      <c r="AC4713" s="180" t="str">
        <f t="shared" si="234"/>
        <v>-</v>
      </c>
      <c r="AD4713" s="181" t="str">
        <f>IF(B4713="NET","",IF(B4713="","",IFERROR(VLOOKUP(AC4713,EAN!$A:$B,2,FALSE),"MANGLER - MÅ OPPDATERE EAN-FANEN")))</f>
        <v/>
      </c>
      <c r="AE4713" s="180">
        <f t="shared" si="235"/>
        <v>0</v>
      </c>
      <c r="AF4713" s="180">
        <f t="shared" si="236"/>
        <v>0</v>
      </c>
    </row>
    <row r="4714" spans="29:32" x14ac:dyDescent="0.2">
      <c r="AC4714" s="180" t="str">
        <f t="shared" si="234"/>
        <v>-</v>
      </c>
      <c r="AD4714" s="181" t="str">
        <f>IF(B4714="NET","",IF(B4714="","",IFERROR(VLOOKUP(AC4714,EAN!$A:$B,2,FALSE),"MANGLER - MÅ OPPDATERE EAN-FANEN")))</f>
        <v/>
      </c>
      <c r="AE4714" s="180">
        <f t="shared" si="235"/>
        <v>0</v>
      </c>
      <c r="AF4714" s="180">
        <f t="shared" si="236"/>
        <v>0</v>
      </c>
    </row>
    <row r="4715" spans="29:32" x14ac:dyDescent="0.2">
      <c r="AC4715" s="180" t="str">
        <f t="shared" ref="AC4715:AC4778" si="237">CONCATENATE(A4715,"-",D4715)</f>
        <v>-</v>
      </c>
      <c r="AD4715" s="181" t="str">
        <f>IF(B4715="NET","",IF(B4715="","",IFERROR(VLOOKUP(AC4715,EAN!$A:$B,2,FALSE),"MANGLER - MÅ OPPDATERE EAN-FANEN")))</f>
        <v/>
      </c>
      <c r="AE4715" s="180">
        <f t="shared" ref="AE4715:AE4778" si="238">H4715</f>
        <v>0</v>
      </c>
      <c r="AF4715" s="180">
        <f t="shared" ref="AF4715:AF4778" si="239">AA4715</f>
        <v>0</v>
      </c>
    </row>
    <row r="4716" spans="29:32" x14ac:dyDescent="0.2">
      <c r="AC4716" s="180" t="str">
        <f t="shared" si="237"/>
        <v>-</v>
      </c>
      <c r="AD4716" s="181" t="str">
        <f>IF(B4716="NET","",IF(B4716="","",IFERROR(VLOOKUP(AC4716,EAN!$A:$B,2,FALSE),"MANGLER - MÅ OPPDATERE EAN-FANEN")))</f>
        <v/>
      </c>
      <c r="AE4716" s="180">
        <f t="shared" si="238"/>
        <v>0</v>
      </c>
      <c r="AF4716" s="180">
        <f t="shared" si="239"/>
        <v>0</v>
      </c>
    </row>
    <row r="4717" spans="29:32" x14ac:dyDescent="0.2">
      <c r="AC4717" s="180" t="str">
        <f t="shared" si="237"/>
        <v>-</v>
      </c>
      <c r="AD4717" s="181" t="str">
        <f>IF(B4717="NET","",IF(B4717="","",IFERROR(VLOOKUP(AC4717,EAN!$A:$B,2,FALSE),"MANGLER - MÅ OPPDATERE EAN-FANEN")))</f>
        <v/>
      </c>
      <c r="AE4717" s="180">
        <f t="shared" si="238"/>
        <v>0</v>
      </c>
      <c r="AF4717" s="180">
        <f t="shared" si="239"/>
        <v>0</v>
      </c>
    </row>
    <row r="4718" spans="29:32" x14ac:dyDescent="0.2">
      <c r="AC4718" s="180" t="str">
        <f t="shared" si="237"/>
        <v>-</v>
      </c>
      <c r="AD4718" s="181" t="str">
        <f>IF(B4718="NET","",IF(B4718="","",IFERROR(VLOOKUP(AC4718,EAN!$A:$B,2,FALSE),"MANGLER - MÅ OPPDATERE EAN-FANEN")))</f>
        <v/>
      </c>
      <c r="AE4718" s="180">
        <f t="shared" si="238"/>
        <v>0</v>
      </c>
      <c r="AF4718" s="180">
        <f t="shared" si="239"/>
        <v>0</v>
      </c>
    </row>
    <row r="4719" spans="29:32" x14ac:dyDescent="0.2">
      <c r="AC4719" s="180" t="str">
        <f t="shared" si="237"/>
        <v>-</v>
      </c>
      <c r="AD4719" s="181" t="str">
        <f>IF(B4719="NET","",IF(B4719="","",IFERROR(VLOOKUP(AC4719,EAN!$A:$B,2,FALSE),"MANGLER - MÅ OPPDATERE EAN-FANEN")))</f>
        <v/>
      </c>
      <c r="AE4719" s="180">
        <f t="shared" si="238"/>
        <v>0</v>
      </c>
      <c r="AF4719" s="180">
        <f t="shared" si="239"/>
        <v>0</v>
      </c>
    </row>
    <row r="4720" spans="29:32" x14ac:dyDescent="0.2">
      <c r="AC4720" s="180" t="str">
        <f t="shared" si="237"/>
        <v>-</v>
      </c>
      <c r="AD4720" s="181" t="str">
        <f>IF(B4720="NET","",IF(B4720="","",IFERROR(VLOOKUP(AC4720,EAN!$A:$B,2,FALSE),"MANGLER - MÅ OPPDATERE EAN-FANEN")))</f>
        <v/>
      </c>
      <c r="AE4720" s="180">
        <f t="shared" si="238"/>
        <v>0</v>
      </c>
      <c r="AF4720" s="180">
        <f t="shared" si="239"/>
        <v>0</v>
      </c>
    </row>
    <row r="4721" spans="29:32" x14ac:dyDescent="0.2">
      <c r="AC4721" s="180" t="str">
        <f t="shared" si="237"/>
        <v>-</v>
      </c>
      <c r="AD4721" s="181" t="str">
        <f>IF(B4721="NET","",IF(B4721="","",IFERROR(VLOOKUP(AC4721,EAN!$A:$B,2,FALSE),"MANGLER - MÅ OPPDATERE EAN-FANEN")))</f>
        <v/>
      </c>
      <c r="AE4721" s="180">
        <f t="shared" si="238"/>
        <v>0</v>
      </c>
      <c r="AF4721" s="180">
        <f t="shared" si="239"/>
        <v>0</v>
      </c>
    </row>
    <row r="4722" spans="29:32" x14ac:dyDescent="0.2">
      <c r="AC4722" s="180" t="str">
        <f t="shared" si="237"/>
        <v>-</v>
      </c>
      <c r="AD4722" s="181" t="str">
        <f>IF(B4722="NET","",IF(B4722="","",IFERROR(VLOOKUP(AC4722,EAN!$A:$B,2,FALSE),"MANGLER - MÅ OPPDATERE EAN-FANEN")))</f>
        <v/>
      </c>
      <c r="AE4722" s="180">
        <f t="shared" si="238"/>
        <v>0</v>
      </c>
      <c r="AF4722" s="180">
        <f t="shared" si="239"/>
        <v>0</v>
      </c>
    </row>
    <row r="4723" spans="29:32" x14ac:dyDescent="0.2">
      <c r="AC4723" s="180" t="str">
        <f t="shared" si="237"/>
        <v>-</v>
      </c>
      <c r="AD4723" s="181" t="str">
        <f>IF(B4723="NET","",IF(B4723="","",IFERROR(VLOOKUP(AC4723,EAN!$A:$B,2,FALSE),"MANGLER - MÅ OPPDATERE EAN-FANEN")))</f>
        <v/>
      </c>
      <c r="AE4723" s="180">
        <f t="shared" si="238"/>
        <v>0</v>
      </c>
      <c r="AF4723" s="180">
        <f t="shared" si="239"/>
        <v>0</v>
      </c>
    </row>
    <row r="4724" spans="29:32" x14ac:dyDescent="0.2">
      <c r="AC4724" s="180" t="str">
        <f t="shared" si="237"/>
        <v>-</v>
      </c>
      <c r="AD4724" s="181" t="str">
        <f>IF(B4724="NET","",IF(B4724="","",IFERROR(VLOOKUP(AC4724,EAN!$A:$B,2,FALSE),"MANGLER - MÅ OPPDATERE EAN-FANEN")))</f>
        <v/>
      </c>
      <c r="AE4724" s="180">
        <f t="shared" si="238"/>
        <v>0</v>
      </c>
      <c r="AF4724" s="180">
        <f t="shared" si="239"/>
        <v>0</v>
      </c>
    </row>
    <row r="4725" spans="29:32" x14ac:dyDescent="0.2">
      <c r="AC4725" s="180" t="str">
        <f t="shared" si="237"/>
        <v>-</v>
      </c>
      <c r="AD4725" s="181" t="str">
        <f>IF(B4725="NET","",IF(B4725="","",IFERROR(VLOOKUP(AC4725,EAN!$A:$B,2,FALSE),"MANGLER - MÅ OPPDATERE EAN-FANEN")))</f>
        <v/>
      </c>
      <c r="AE4725" s="180">
        <f t="shared" si="238"/>
        <v>0</v>
      </c>
      <c r="AF4725" s="180">
        <f t="shared" si="239"/>
        <v>0</v>
      </c>
    </row>
    <row r="4726" spans="29:32" x14ac:dyDescent="0.2">
      <c r="AC4726" s="180" t="str">
        <f t="shared" si="237"/>
        <v>-</v>
      </c>
      <c r="AD4726" s="181" t="str">
        <f>IF(B4726="NET","",IF(B4726="","",IFERROR(VLOOKUP(AC4726,EAN!$A:$B,2,FALSE),"MANGLER - MÅ OPPDATERE EAN-FANEN")))</f>
        <v/>
      </c>
      <c r="AE4726" s="180">
        <f t="shared" si="238"/>
        <v>0</v>
      </c>
      <c r="AF4726" s="180">
        <f t="shared" si="239"/>
        <v>0</v>
      </c>
    </row>
    <row r="4727" spans="29:32" x14ac:dyDescent="0.2">
      <c r="AC4727" s="180" t="str">
        <f t="shared" si="237"/>
        <v>-</v>
      </c>
      <c r="AD4727" s="181" t="str">
        <f>IF(B4727="NET","",IF(B4727="","",IFERROR(VLOOKUP(AC4727,EAN!$A:$B,2,FALSE),"MANGLER - MÅ OPPDATERE EAN-FANEN")))</f>
        <v/>
      </c>
      <c r="AE4727" s="180">
        <f t="shared" si="238"/>
        <v>0</v>
      </c>
      <c r="AF4727" s="180">
        <f t="shared" si="239"/>
        <v>0</v>
      </c>
    </row>
    <row r="4728" spans="29:32" x14ac:dyDescent="0.2">
      <c r="AC4728" s="180" t="str">
        <f t="shared" si="237"/>
        <v>-</v>
      </c>
      <c r="AD4728" s="181" t="str">
        <f>IF(B4728="NET","",IF(B4728="","",IFERROR(VLOOKUP(AC4728,EAN!$A:$B,2,FALSE),"MANGLER - MÅ OPPDATERE EAN-FANEN")))</f>
        <v/>
      </c>
      <c r="AE4728" s="180">
        <f t="shared" si="238"/>
        <v>0</v>
      </c>
      <c r="AF4728" s="180">
        <f t="shared" si="239"/>
        <v>0</v>
      </c>
    </row>
    <row r="4729" spans="29:32" x14ac:dyDescent="0.2">
      <c r="AC4729" s="180" t="str">
        <f t="shared" si="237"/>
        <v>-</v>
      </c>
      <c r="AD4729" s="181" t="str">
        <f>IF(B4729="NET","",IF(B4729="","",IFERROR(VLOOKUP(AC4729,EAN!$A:$B,2,FALSE),"MANGLER - MÅ OPPDATERE EAN-FANEN")))</f>
        <v/>
      </c>
      <c r="AE4729" s="180">
        <f t="shared" si="238"/>
        <v>0</v>
      </c>
      <c r="AF4729" s="180">
        <f t="shared" si="239"/>
        <v>0</v>
      </c>
    </row>
    <row r="4730" spans="29:32" x14ac:dyDescent="0.2">
      <c r="AC4730" s="180" t="str">
        <f t="shared" si="237"/>
        <v>-</v>
      </c>
      <c r="AD4730" s="181" t="str">
        <f>IF(B4730="NET","",IF(B4730="","",IFERROR(VLOOKUP(AC4730,EAN!$A:$B,2,FALSE),"MANGLER - MÅ OPPDATERE EAN-FANEN")))</f>
        <v/>
      </c>
      <c r="AE4730" s="180">
        <f t="shared" si="238"/>
        <v>0</v>
      </c>
      <c r="AF4730" s="180">
        <f t="shared" si="239"/>
        <v>0</v>
      </c>
    </row>
    <row r="4731" spans="29:32" x14ac:dyDescent="0.2">
      <c r="AC4731" s="180" t="str">
        <f t="shared" si="237"/>
        <v>-</v>
      </c>
      <c r="AD4731" s="181" t="str">
        <f>IF(B4731="NET","",IF(B4731="","",IFERROR(VLOOKUP(AC4731,EAN!$A:$B,2,FALSE),"MANGLER - MÅ OPPDATERE EAN-FANEN")))</f>
        <v/>
      </c>
      <c r="AE4731" s="180">
        <f t="shared" si="238"/>
        <v>0</v>
      </c>
      <c r="AF4731" s="180">
        <f t="shared" si="239"/>
        <v>0</v>
      </c>
    </row>
    <row r="4732" spans="29:32" x14ac:dyDescent="0.2">
      <c r="AC4732" s="180" t="str">
        <f t="shared" si="237"/>
        <v>-</v>
      </c>
      <c r="AD4732" s="181" t="str">
        <f>IF(B4732="NET","",IF(B4732="","",IFERROR(VLOOKUP(AC4732,EAN!$A:$B,2,FALSE),"MANGLER - MÅ OPPDATERE EAN-FANEN")))</f>
        <v/>
      </c>
      <c r="AE4732" s="180">
        <f t="shared" si="238"/>
        <v>0</v>
      </c>
      <c r="AF4732" s="180">
        <f t="shared" si="239"/>
        <v>0</v>
      </c>
    </row>
    <row r="4733" spans="29:32" x14ac:dyDescent="0.2">
      <c r="AC4733" s="180" t="str">
        <f t="shared" si="237"/>
        <v>-</v>
      </c>
      <c r="AD4733" s="181" t="str">
        <f>IF(B4733="NET","",IF(B4733="","",IFERROR(VLOOKUP(AC4733,EAN!$A:$B,2,FALSE),"MANGLER - MÅ OPPDATERE EAN-FANEN")))</f>
        <v/>
      </c>
      <c r="AE4733" s="180">
        <f t="shared" si="238"/>
        <v>0</v>
      </c>
      <c r="AF4733" s="180">
        <f t="shared" si="239"/>
        <v>0</v>
      </c>
    </row>
    <row r="4734" spans="29:32" x14ac:dyDescent="0.2">
      <c r="AC4734" s="180" t="str">
        <f t="shared" si="237"/>
        <v>-</v>
      </c>
      <c r="AD4734" s="181" t="str">
        <f>IF(B4734="NET","",IF(B4734="","",IFERROR(VLOOKUP(AC4734,EAN!$A:$B,2,FALSE),"MANGLER - MÅ OPPDATERE EAN-FANEN")))</f>
        <v/>
      </c>
      <c r="AE4734" s="180">
        <f t="shared" si="238"/>
        <v>0</v>
      </c>
      <c r="AF4734" s="180">
        <f t="shared" si="239"/>
        <v>0</v>
      </c>
    </row>
    <row r="4735" spans="29:32" x14ac:dyDescent="0.2">
      <c r="AC4735" s="180" t="str">
        <f t="shared" si="237"/>
        <v>-</v>
      </c>
      <c r="AD4735" s="181" t="str">
        <f>IF(B4735="NET","",IF(B4735="","",IFERROR(VLOOKUP(AC4735,EAN!$A:$B,2,FALSE),"MANGLER - MÅ OPPDATERE EAN-FANEN")))</f>
        <v/>
      </c>
      <c r="AE4735" s="180">
        <f t="shared" si="238"/>
        <v>0</v>
      </c>
      <c r="AF4735" s="180">
        <f t="shared" si="239"/>
        <v>0</v>
      </c>
    </row>
    <row r="4736" spans="29:32" x14ac:dyDescent="0.2">
      <c r="AC4736" s="180" t="str">
        <f t="shared" si="237"/>
        <v>-</v>
      </c>
      <c r="AD4736" s="181" t="str">
        <f>IF(B4736="NET","",IF(B4736="","",IFERROR(VLOOKUP(AC4736,EAN!$A:$B,2,FALSE),"MANGLER - MÅ OPPDATERE EAN-FANEN")))</f>
        <v/>
      </c>
      <c r="AE4736" s="180">
        <f t="shared" si="238"/>
        <v>0</v>
      </c>
      <c r="AF4736" s="180">
        <f t="shared" si="239"/>
        <v>0</v>
      </c>
    </row>
    <row r="4737" spans="29:32" x14ac:dyDescent="0.2">
      <c r="AC4737" s="180" t="str">
        <f t="shared" si="237"/>
        <v>-</v>
      </c>
      <c r="AD4737" s="181" t="str">
        <f>IF(B4737="NET","",IF(B4737="","",IFERROR(VLOOKUP(AC4737,EAN!$A:$B,2,FALSE),"MANGLER - MÅ OPPDATERE EAN-FANEN")))</f>
        <v/>
      </c>
      <c r="AE4737" s="180">
        <f t="shared" si="238"/>
        <v>0</v>
      </c>
      <c r="AF4737" s="180">
        <f t="shared" si="239"/>
        <v>0</v>
      </c>
    </row>
    <row r="4738" spans="29:32" x14ac:dyDescent="0.2">
      <c r="AC4738" s="180" t="str">
        <f t="shared" si="237"/>
        <v>-</v>
      </c>
      <c r="AD4738" s="181" t="str">
        <f>IF(B4738="NET","",IF(B4738="","",IFERROR(VLOOKUP(AC4738,EAN!$A:$B,2,FALSE),"MANGLER - MÅ OPPDATERE EAN-FANEN")))</f>
        <v/>
      </c>
      <c r="AE4738" s="180">
        <f t="shared" si="238"/>
        <v>0</v>
      </c>
      <c r="AF4738" s="180">
        <f t="shared" si="239"/>
        <v>0</v>
      </c>
    </row>
    <row r="4739" spans="29:32" x14ac:dyDescent="0.2">
      <c r="AC4739" s="180" t="str">
        <f t="shared" si="237"/>
        <v>-</v>
      </c>
      <c r="AD4739" s="181" t="str">
        <f>IF(B4739="NET","",IF(B4739="","",IFERROR(VLOOKUP(AC4739,EAN!$A:$B,2,FALSE),"MANGLER - MÅ OPPDATERE EAN-FANEN")))</f>
        <v/>
      </c>
      <c r="AE4739" s="180">
        <f t="shared" si="238"/>
        <v>0</v>
      </c>
      <c r="AF4739" s="180">
        <f t="shared" si="239"/>
        <v>0</v>
      </c>
    </row>
    <row r="4740" spans="29:32" x14ac:dyDescent="0.2">
      <c r="AC4740" s="180" t="str">
        <f t="shared" si="237"/>
        <v>-</v>
      </c>
      <c r="AD4740" s="181" t="str">
        <f>IF(B4740="NET","",IF(B4740="","",IFERROR(VLOOKUP(AC4740,EAN!$A:$B,2,FALSE),"MANGLER - MÅ OPPDATERE EAN-FANEN")))</f>
        <v/>
      </c>
      <c r="AE4740" s="180">
        <f t="shared" si="238"/>
        <v>0</v>
      </c>
      <c r="AF4740" s="180">
        <f t="shared" si="239"/>
        <v>0</v>
      </c>
    </row>
    <row r="4741" spans="29:32" x14ac:dyDescent="0.2">
      <c r="AC4741" s="180" t="str">
        <f t="shared" si="237"/>
        <v>-</v>
      </c>
      <c r="AD4741" s="181" t="str">
        <f>IF(B4741="NET","",IF(B4741="","",IFERROR(VLOOKUP(AC4741,EAN!$A:$B,2,FALSE),"MANGLER - MÅ OPPDATERE EAN-FANEN")))</f>
        <v/>
      </c>
      <c r="AE4741" s="180">
        <f t="shared" si="238"/>
        <v>0</v>
      </c>
      <c r="AF4741" s="180">
        <f t="shared" si="239"/>
        <v>0</v>
      </c>
    </row>
    <row r="4742" spans="29:32" x14ac:dyDescent="0.2">
      <c r="AC4742" s="180" t="str">
        <f t="shared" si="237"/>
        <v>-</v>
      </c>
      <c r="AD4742" s="181" t="str">
        <f>IF(B4742="NET","",IF(B4742="","",IFERROR(VLOOKUP(AC4742,EAN!$A:$B,2,FALSE),"MANGLER - MÅ OPPDATERE EAN-FANEN")))</f>
        <v/>
      </c>
      <c r="AE4742" s="180">
        <f t="shared" si="238"/>
        <v>0</v>
      </c>
      <c r="AF4742" s="180">
        <f t="shared" si="239"/>
        <v>0</v>
      </c>
    </row>
    <row r="4743" spans="29:32" x14ac:dyDescent="0.2">
      <c r="AC4743" s="180" t="str">
        <f t="shared" si="237"/>
        <v>-</v>
      </c>
      <c r="AD4743" s="181" t="str">
        <f>IF(B4743="NET","",IF(B4743="","",IFERROR(VLOOKUP(AC4743,EAN!$A:$B,2,FALSE),"MANGLER - MÅ OPPDATERE EAN-FANEN")))</f>
        <v/>
      </c>
      <c r="AE4743" s="180">
        <f t="shared" si="238"/>
        <v>0</v>
      </c>
      <c r="AF4743" s="180">
        <f t="shared" si="239"/>
        <v>0</v>
      </c>
    </row>
    <row r="4744" spans="29:32" x14ac:dyDescent="0.2">
      <c r="AC4744" s="180" t="str">
        <f t="shared" si="237"/>
        <v>-</v>
      </c>
      <c r="AD4744" s="181" t="str">
        <f>IF(B4744="NET","",IF(B4744="","",IFERROR(VLOOKUP(AC4744,EAN!$A:$B,2,FALSE),"MANGLER - MÅ OPPDATERE EAN-FANEN")))</f>
        <v/>
      </c>
      <c r="AE4744" s="180">
        <f t="shared" si="238"/>
        <v>0</v>
      </c>
      <c r="AF4744" s="180">
        <f t="shared" si="239"/>
        <v>0</v>
      </c>
    </row>
    <row r="4745" spans="29:32" x14ac:dyDescent="0.2">
      <c r="AC4745" s="180" t="str">
        <f t="shared" si="237"/>
        <v>-</v>
      </c>
      <c r="AD4745" s="181" t="str">
        <f>IF(B4745="NET","",IF(B4745="","",IFERROR(VLOOKUP(AC4745,EAN!$A:$B,2,FALSE),"MANGLER - MÅ OPPDATERE EAN-FANEN")))</f>
        <v/>
      </c>
      <c r="AE4745" s="180">
        <f t="shared" si="238"/>
        <v>0</v>
      </c>
      <c r="AF4745" s="180">
        <f t="shared" si="239"/>
        <v>0</v>
      </c>
    </row>
    <row r="4746" spans="29:32" x14ac:dyDescent="0.2">
      <c r="AC4746" s="180" t="str">
        <f t="shared" si="237"/>
        <v>-</v>
      </c>
      <c r="AD4746" s="181" t="str">
        <f>IF(B4746="NET","",IF(B4746="","",IFERROR(VLOOKUP(AC4746,EAN!$A:$B,2,FALSE),"MANGLER - MÅ OPPDATERE EAN-FANEN")))</f>
        <v/>
      </c>
      <c r="AE4746" s="180">
        <f t="shared" si="238"/>
        <v>0</v>
      </c>
      <c r="AF4746" s="180">
        <f t="shared" si="239"/>
        <v>0</v>
      </c>
    </row>
    <row r="4747" spans="29:32" x14ac:dyDescent="0.2">
      <c r="AC4747" s="180" t="str">
        <f t="shared" si="237"/>
        <v>-</v>
      </c>
      <c r="AD4747" s="181" t="str">
        <f>IF(B4747="NET","",IF(B4747="","",IFERROR(VLOOKUP(AC4747,EAN!$A:$B,2,FALSE),"MANGLER - MÅ OPPDATERE EAN-FANEN")))</f>
        <v/>
      </c>
      <c r="AE4747" s="180">
        <f t="shared" si="238"/>
        <v>0</v>
      </c>
      <c r="AF4747" s="180">
        <f t="shared" si="239"/>
        <v>0</v>
      </c>
    </row>
    <row r="4748" spans="29:32" x14ac:dyDescent="0.2">
      <c r="AC4748" s="180" t="str">
        <f t="shared" si="237"/>
        <v>-</v>
      </c>
      <c r="AD4748" s="181" t="str">
        <f>IF(B4748="NET","",IF(B4748="","",IFERROR(VLOOKUP(AC4748,EAN!$A:$B,2,FALSE),"MANGLER - MÅ OPPDATERE EAN-FANEN")))</f>
        <v/>
      </c>
      <c r="AE4748" s="180">
        <f t="shared" si="238"/>
        <v>0</v>
      </c>
      <c r="AF4748" s="180">
        <f t="shared" si="239"/>
        <v>0</v>
      </c>
    </row>
    <row r="4749" spans="29:32" x14ac:dyDescent="0.2">
      <c r="AC4749" s="180" t="str">
        <f t="shared" si="237"/>
        <v>-</v>
      </c>
      <c r="AD4749" s="181" t="str">
        <f>IF(B4749="NET","",IF(B4749="","",IFERROR(VLOOKUP(AC4749,EAN!$A:$B,2,FALSE),"MANGLER - MÅ OPPDATERE EAN-FANEN")))</f>
        <v/>
      </c>
      <c r="AE4749" s="180">
        <f t="shared" si="238"/>
        <v>0</v>
      </c>
      <c r="AF4749" s="180">
        <f t="shared" si="239"/>
        <v>0</v>
      </c>
    </row>
    <row r="4750" spans="29:32" x14ac:dyDescent="0.2">
      <c r="AC4750" s="180" t="str">
        <f t="shared" si="237"/>
        <v>-</v>
      </c>
      <c r="AD4750" s="181" t="str">
        <f>IF(B4750="NET","",IF(B4750="","",IFERROR(VLOOKUP(AC4750,EAN!$A:$B,2,FALSE),"MANGLER - MÅ OPPDATERE EAN-FANEN")))</f>
        <v/>
      </c>
      <c r="AE4750" s="180">
        <f t="shared" si="238"/>
        <v>0</v>
      </c>
      <c r="AF4750" s="180">
        <f t="shared" si="239"/>
        <v>0</v>
      </c>
    </row>
    <row r="4751" spans="29:32" x14ac:dyDescent="0.2">
      <c r="AC4751" s="180" t="str">
        <f t="shared" si="237"/>
        <v>-</v>
      </c>
      <c r="AD4751" s="181" t="str">
        <f>IF(B4751="NET","",IF(B4751="","",IFERROR(VLOOKUP(AC4751,EAN!$A:$B,2,FALSE),"MANGLER - MÅ OPPDATERE EAN-FANEN")))</f>
        <v/>
      </c>
      <c r="AE4751" s="180">
        <f t="shared" si="238"/>
        <v>0</v>
      </c>
      <c r="AF4751" s="180">
        <f t="shared" si="239"/>
        <v>0</v>
      </c>
    </row>
    <row r="4752" spans="29:32" x14ac:dyDescent="0.2">
      <c r="AC4752" s="180" t="str">
        <f t="shared" si="237"/>
        <v>-</v>
      </c>
      <c r="AD4752" s="181" t="str">
        <f>IF(B4752="NET","",IF(B4752="","",IFERROR(VLOOKUP(AC4752,EAN!$A:$B,2,FALSE),"MANGLER - MÅ OPPDATERE EAN-FANEN")))</f>
        <v/>
      </c>
      <c r="AE4752" s="180">
        <f t="shared" si="238"/>
        <v>0</v>
      </c>
      <c r="AF4752" s="180">
        <f t="shared" si="239"/>
        <v>0</v>
      </c>
    </row>
    <row r="4753" spans="29:32" x14ac:dyDescent="0.2">
      <c r="AC4753" s="180" t="str">
        <f t="shared" si="237"/>
        <v>-</v>
      </c>
      <c r="AD4753" s="181" t="str">
        <f>IF(B4753="NET","",IF(B4753="","",IFERROR(VLOOKUP(AC4753,EAN!$A:$B,2,FALSE),"MANGLER - MÅ OPPDATERE EAN-FANEN")))</f>
        <v/>
      </c>
      <c r="AE4753" s="180">
        <f t="shared" si="238"/>
        <v>0</v>
      </c>
      <c r="AF4753" s="180">
        <f t="shared" si="239"/>
        <v>0</v>
      </c>
    </row>
    <row r="4754" spans="29:32" x14ac:dyDescent="0.2">
      <c r="AC4754" s="180" t="str">
        <f t="shared" si="237"/>
        <v>-</v>
      </c>
      <c r="AD4754" s="181" t="str">
        <f>IF(B4754="NET","",IF(B4754="","",IFERROR(VLOOKUP(AC4754,EAN!$A:$B,2,FALSE),"MANGLER - MÅ OPPDATERE EAN-FANEN")))</f>
        <v/>
      </c>
      <c r="AE4754" s="180">
        <f t="shared" si="238"/>
        <v>0</v>
      </c>
      <c r="AF4754" s="180">
        <f t="shared" si="239"/>
        <v>0</v>
      </c>
    </row>
    <row r="4755" spans="29:32" x14ac:dyDescent="0.2">
      <c r="AC4755" s="180" t="str">
        <f t="shared" si="237"/>
        <v>-</v>
      </c>
      <c r="AD4755" s="181" t="str">
        <f>IF(B4755="NET","",IF(B4755="","",IFERROR(VLOOKUP(AC4755,EAN!$A:$B,2,FALSE),"MANGLER - MÅ OPPDATERE EAN-FANEN")))</f>
        <v/>
      </c>
      <c r="AE4755" s="180">
        <f t="shared" si="238"/>
        <v>0</v>
      </c>
      <c r="AF4755" s="180">
        <f t="shared" si="239"/>
        <v>0</v>
      </c>
    </row>
    <row r="4756" spans="29:32" x14ac:dyDescent="0.2">
      <c r="AC4756" s="180" t="str">
        <f t="shared" si="237"/>
        <v>-</v>
      </c>
      <c r="AD4756" s="181" t="str">
        <f>IF(B4756="NET","",IF(B4756="","",IFERROR(VLOOKUP(AC4756,EAN!$A:$B,2,FALSE),"MANGLER - MÅ OPPDATERE EAN-FANEN")))</f>
        <v/>
      </c>
      <c r="AE4756" s="180">
        <f t="shared" si="238"/>
        <v>0</v>
      </c>
      <c r="AF4756" s="180">
        <f t="shared" si="239"/>
        <v>0</v>
      </c>
    </row>
    <row r="4757" spans="29:32" x14ac:dyDescent="0.2">
      <c r="AC4757" s="180" t="str">
        <f t="shared" si="237"/>
        <v>-</v>
      </c>
      <c r="AD4757" s="181" t="str">
        <f>IF(B4757="NET","",IF(B4757="","",IFERROR(VLOOKUP(AC4757,EAN!$A:$B,2,FALSE),"MANGLER - MÅ OPPDATERE EAN-FANEN")))</f>
        <v/>
      </c>
      <c r="AE4757" s="180">
        <f t="shared" si="238"/>
        <v>0</v>
      </c>
      <c r="AF4757" s="180">
        <f t="shared" si="239"/>
        <v>0</v>
      </c>
    </row>
    <row r="4758" spans="29:32" x14ac:dyDescent="0.2">
      <c r="AC4758" s="180" t="str">
        <f t="shared" si="237"/>
        <v>-</v>
      </c>
      <c r="AD4758" s="181" t="str">
        <f>IF(B4758="NET","",IF(B4758="","",IFERROR(VLOOKUP(AC4758,EAN!$A:$B,2,FALSE),"MANGLER - MÅ OPPDATERE EAN-FANEN")))</f>
        <v/>
      </c>
      <c r="AE4758" s="180">
        <f t="shared" si="238"/>
        <v>0</v>
      </c>
      <c r="AF4758" s="180">
        <f t="shared" si="239"/>
        <v>0</v>
      </c>
    </row>
    <row r="4759" spans="29:32" x14ac:dyDescent="0.2">
      <c r="AC4759" s="180" t="str">
        <f t="shared" si="237"/>
        <v>-</v>
      </c>
      <c r="AD4759" s="181" t="str">
        <f>IF(B4759="NET","",IF(B4759="","",IFERROR(VLOOKUP(AC4759,EAN!$A:$B,2,FALSE),"MANGLER - MÅ OPPDATERE EAN-FANEN")))</f>
        <v/>
      </c>
      <c r="AE4759" s="180">
        <f t="shared" si="238"/>
        <v>0</v>
      </c>
      <c r="AF4759" s="180">
        <f t="shared" si="239"/>
        <v>0</v>
      </c>
    </row>
    <row r="4760" spans="29:32" x14ac:dyDescent="0.2">
      <c r="AC4760" s="180" t="str">
        <f t="shared" si="237"/>
        <v>-</v>
      </c>
      <c r="AD4760" s="181" t="str">
        <f>IF(B4760="NET","",IF(B4760="","",IFERROR(VLOOKUP(AC4760,EAN!$A:$B,2,FALSE),"MANGLER - MÅ OPPDATERE EAN-FANEN")))</f>
        <v/>
      </c>
      <c r="AE4760" s="180">
        <f t="shared" si="238"/>
        <v>0</v>
      </c>
      <c r="AF4760" s="180">
        <f t="shared" si="239"/>
        <v>0</v>
      </c>
    </row>
    <row r="4761" spans="29:32" x14ac:dyDescent="0.2">
      <c r="AC4761" s="180" t="str">
        <f t="shared" si="237"/>
        <v>-</v>
      </c>
      <c r="AD4761" s="181" t="str">
        <f>IF(B4761="NET","",IF(B4761="","",IFERROR(VLOOKUP(AC4761,EAN!$A:$B,2,FALSE),"MANGLER - MÅ OPPDATERE EAN-FANEN")))</f>
        <v/>
      </c>
      <c r="AE4761" s="180">
        <f t="shared" si="238"/>
        <v>0</v>
      </c>
      <c r="AF4761" s="180">
        <f t="shared" si="239"/>
        <v>0</v>
      </c>
    </row>
    <row r="4762" spans="29:32" x14ac:dyDescent="0.2">
      <c r="AC4762" s="180" t="str">
        <f t="shared" si="237"/>
        <v>-</v>
      </c>
      <c r="AD4762" s="181" t="str">
        <f>IF(B4762="NET","",IF(B4762="","",IFERROR(VLOOKUP(AC4762,EAN!$A:$B,2,FALSE),"MANGLER - MÅ OPPDATERE EAN-FANEN")))</f>
        <v/>
      </c>
      <c r="AE4762" s="180">
        <f t="shared" si="238"/>
        <v>0</v>
      </c>
      <c r="AF4762" s="180">
        <f t="shared" si="239"/>
        <v>0</v>
      </c>
    </row>
    <row r="4763" spans="29:32" x14ac:dyDescent="0.2">
      <c r="AC4763" s="180" t="str">
        <f t="shared" si="237"/>
        <v>-</v>
      </c>
      <c r="AD4763" s="181" t="str">
        <f>IF(B4763="NET","",IF(B4763="","",IFERROR(VLOOKUP(AC4763,EAN!$A:$B,2,FALSE),"MANGLER - MÅ OPPDATERE EAN-FANEN")))</f>
        <v/>
      </c>
      <c r="AE4763" s="180">
        <f t="shared" si="238"/>
        <v>0</v>
      </c>
      <c r="AF4763" s="180">
        <f t="shared" si="239"/>
        <v>0</v>
      </c>
    </row>
    <row r="4764" spans="29:32" x14ac:dyDescent="0.2">
      <c r="AC4764" s="180" t="str">
        <f t="shared" si="237"/>
        <v>-</v>
      </c>
      <c r="AD4764" s="181" t="str">
        <f>IF(B4764="NET","",IF(B4764="","",IFERROR(VLOOKUP(AC4764,EAN!$A:$B,2,FALSE),"MANGLER - MÅ OPPDATERE EAN-FANEN")))</f>
        <v/>
      </c>
      <c r="AE4764" s="180">
        <f t="shared" si="238"/>
        <v>0</v>
      </c>
      <c r="AF4764" s="180">
        <f t="shared" si="239"/>
        <v>0</v>
      </c>
    </row>
    <row r="4765" spans="29:32" x14ac:dyDescent="0.2">
      <c r="AC4765" s="180" t="str">
        <f t="shared" si="237"/>
        <v>-</v>
      </c>
      <c r="AD4765" s="181" t="str">
        <f>IF(B4765="NET","",IF(B4765="","",IFERROR(VLOOKUP(AC4765,EAN!$A:$B,2,FALSE),"MANGLER - MÅ OPPDATERE EAN-FANEN")))</f>
        <v/>
      </c>
      <c r="AE4765" s="180">
        <f t="shared" si="238"/>
        <v>0</v>
      </c>
      <c r="AF4765" s="180">
        <f t="shared" si="239"/>
        <v>0</v>
      </c>
    </row>
    <row r="4766" spans="29:32" x14ac:dyDescent="0.2">
      <c r="AC4766" s="180" t="str">
        <f t="shared" si="237"/>
        <v>-</v>
      </c>
      <c r="AD4766" s="181" t="str">
        <f>IF(B4766="NET","",IF(B4766="","",IFERROR(VLOOKUP(AC4766,EAN!$A:$B,2,FALSE),"MANGLER - MÅ OPPDATERE EAN-FANEN")))</f>
        <v/>
      </c>
      <c r="AE4766" s="180">
        <f t="shared" si="238"/>
        <v>0</v>
      </c>
      <c r="AF4766" s="180">
        <f t="shared" si="239"/>
        <v>0</v>
      </c>
    </row>
    <row r="4767" spans="29:32" x14ac:dyDescent="0.2">
      <c r="AC4767" s="180" t="str">
        <f t="shared" si="237"/>
        <v>-</v>
      </c>
      <c r="AD4767" s="181" t="str">
        <f>IF(B4767="NET","",IF(B4767="","",IFERROR(VLOOKUP(AC4767,EAN!$A:$B,2,FALSE),"MANGLER - MÅ OPPDATERE EAN-FANEN")))</f>
        <v/>
      </c>
      <c r="AE4767" s="180">
        <f t="shared" si="238"/>
        <v>0</v>
      </c>
      <c r="AF4767" s="180">
        <f t="shared" si="239"/>
        <v>0</v>
      </c>
    </row>
    <row r="4768" spans="29:32" x14ac:dyDescent="0.2">
      <c r="AC4768" s="180" t="str">
        <f t="shared" si="237"/>
        <v>-</v>
      </c>
      <c r="AD4768" s="181" t="str">
        <f>IF(B4768="NET","",IF(B4768="","",IFERROR(VLOOKUP(AC4768,EAN!$A:$B,2,FALSE),"MANGLER - MÅ OPPDATERE EAN-FANEN")))</f>
        <v/>
      </c>
      <c r="AE4768" s="180">
        <f t="shared" si="238"/>
        <v>0</v>
      </c>
      <c r="AF4768" s="180">
        <f t="shared" si="239"/>
        <v>0</v>
      </c>
    </row>
    <row r="4769" spans="29:32" x14ac:dyDescent="0.2">
      <c r="AC4769" s="180" t="str">
        <f t="shared" si="237"/>
        <v>-</v>
      </c>
      <c r="AD4769" s="181" t="str">
        <f>IF(B4769="NET","",IF(B4769="","",IFERROR(VLOOKUP(AC4769,EAN!$A:$B,2,FALSE),"MANGLER - MÅ OPPDATERE EAN-FANEN")))</f>
        <v/>
      </c>
      <c r="AE4769" s="180">
        <f t="shared" si="238"/>
        <v>0</v>
      </c>
      <c r="AF4769" s="180">
        <f t="shared" si="239"/>
        <v>0</v>
      </c>
    </row>
    <row r="4770" spans="29:32" x14ac:dyDescent="0.2">
      <c r="AC4770" s="180" t="str">
        <f t="shared" si="237"/>
        <v>-</v>
      </c>
      <c r="AD4770" s="181" t="str">
        <f>IF(B4770="NET","",IF(B4770="","",IFERROR(VLOOKUP(AC4770,EAN!$A:$B,2,FALSE),"MANGLER - MÅ OPPDATERE EAN-FANEN")))</f>
        <v/>
      </c>
      <c r="AE4770" s="180">
        <f t="shared" si="238"/>
        <v>0</v>
      </c>
      <c r="AF4770" s="180">
        <f t="shared" si="239"/>
        <v>0</v>
      </c>
    </row>
    <row r="4771" spans="29:32" x14ac:dyDescent="0.2">
      <c r="AC4771" s="180" t="str">
        <f t="shared" si="237"/>
        <v>-</v>
      </c>
      <c r="AD4771" s="181" t="str">
        <f>IF(B4771="NET","",IF(B4771="","",IFERROR(VLOOKUP(AC4771,EAN!$A:$B,2,FALSE),"MANGLER - MÅ OPPDATERE EAN-FANEN")))</f>
        <v/>
      </c>
      <c r="AE4771" s="180">
        <f t="shared" si="238"/>
        <v>0</v>
      </c>
      <c r="AF4771" s="180">
        <f t="shared" si="239"/>
        <v>0</v>
      </c>
    </row>
    <row r="4772" spans="29:32" x14ac:dyDescent="0.2">
      <c r="AC4772" s="180" t="str">
        <f t="shared" si="237"/>
        <v>-</v>
      </c>
      <c r="AD4772" s="181" t="str">
        <f>IF(B4772="NET","",IF(B4772="","",IFERROR(VLOOKUP(AC4772,EAN!$A:$B,2,FALSE),"MANGLER - MÅ OPPDATERE EAN-FANEN")))</f>
        <v/>
      </c>
      <c r="AE4772" s="180">
        <f t="shared" si="238"/>
        <v>0</v>
      </c>
      <c r="AF4772" s="180">
        <f t="shared" si="239"/>
        <v>0</v>
      </c>
    </row>
    <row r="4773" spans="29:32" x14ac:dyDescent="0.2">
      <c r="AC4773" s="180" t="str">
        <f t="shared" si="237"/>
        <v>-</v>
      </c>
      <c r="AD4773" s="181" t="str">
        <f>IF(B4773="NET","",IF(B4773="","",IFERROR(VLOOKUP(AC4773,EAN!$A:$B,2,FALSE),"MANGLER - MÅ OPPDATERE EAN-FANEN")))</f>
        <v/>
      </c>
      <c r="AE4773" s="180">
        <f t="shared" si="238"/>
        <v>0</v>
      </c>
      <c r="AF4773" s="180">
        <f t="shared" si="239"/>
        <v>0</v>
      </c>
    </row>
    <row r="4774" spans="29:32" x14ac:dyDescent="0.2">
      <c r="AC4774" s="180" t="str">
        <f t="shared" si="237"/>
        <v>-</v>
      </c>
      <c r="AD4774" s="181" t="str">
        <f>IF(B4774="NET","",IF(B4774="","",IFERROR(VLOOKUP(AC4774,EAN!$A:$B,2,FALSE),"MANGLER - MÅ OPPDATERE EAN-FANEN")))</f>
        <v/>
      </c>
      <c r="AE4774" s="180">
        <f t="shared" si="238"/>
        <v>0</v>
      </c>
      <c r="AF4774" s="180">
        <f t="shared" si="239"/>
        <v>0</v>
      </c>
    </row>
    <row r="4775" spans="29:32" x14ac:dyDescent="0.2">
      <c r="AC4775" s="180" t="str">
        <f t="shared" si="237"/>
        <v>-</v>
      </c>
      <c r="AD4775" s="181" t="str">
        <f>IF(B4775="NET","",IF(B4775="","",IFERROR(VLOOKUP(AC4775,EAN!$A:$B,2,FALSE),"MANGLER - MÅ OPPDATERE EAN-FANEN")))</f>
        <v/>
      </c>
      <c r="AE4775" s="180">
        <f t="shared" si="238"/>
        <v>0</v>
      </c>
      <c r="AF4775" s="180">
        <f t="shared" si="239"/>
        <v>0</v>
      </c>
    </row>
    <row r="4776" spans="29:32" x14ac:dyDescent="0.2">
      <c r="AC4776" s="180" t="str">
        <f t="shared" si="237"/>
        <v>-</v>
      </c>
      <c r="AD4776" s="181" t="str">
        <f>IF(B4776="NET","",IF(B4776="","",IFERROR(VLOOKUP(AC4776,EAN!$A:$B,2,FALSE),"MANGLER - MÅ OPPDATERE EAN-FANEN")))</f>
        <v/>
      </c>
      <c r="AE4776" s="180">
        <f t="shared" si="238"/>
        <v>0</v>
      </c>
      <c r="AF4776" s="180">
        <f t="shared" si="239"/>
        <v>0</v>
      </c>
    </row>
    <row r="4777" spans="29:32" x14ac:dyDescent="0.2">
      <c r="AC4777" s="180" t="str">
        <f t="shared" si="237"/>
        <v>-</v>
      </c>
      <c r="AD4777" s="181" t="str">
        <f>IF(B4777="NET","",IF(B4777="","",IFERROR(VLOOKUP(AC4777,EAN!$A:$B,2,FALSE),"MANGLER - MÅ OPPDATERE EAN-FANEN")))</f>
        <v/>
      </c>
      <c r="AE4777" s="180">
        <f t="shared" si="238"/>
        <v>0</v>
      </c>
      <c r="AF4777" s="180">
        <f t="shared" si="239"/>
        <v>0</v>
      </c>
    </row>
    <row r="4778" spans="29:32" x14ac:dyDescent="0.2">
      <c r="AC4778" s="180" t="str">
        <f t="shared" si="237"/>
        <v>-</v>
      </c>
      <c r="AD4778" s="181" t="str">
        <f>IF(B4778="NET","",IF(B4778="","",IFERROR(VLOOKUP(AC4778,EAN!$A:$B,2,FALSE),"MANGLER - MÅ OPPDATERE EAN-FANEN")))</f>
        <v/>
      </c>
      <c r="AE4778" s="180">
        <f t="shared" si="238"/>
        <v>0</v>
      </c>
      <c r="AF4778" s="180">
        <f t="shared" si="239"/>
        <v>0</v>
      </c>
    </row>
    <row r="4779" spans="29:32" x14ac:dyDescent="0.2">
      <c r="AC4779" s="180" t="str">
        <f t="shared" ref="AC4779:AC4842" si="240">CONCATENATE(A4779,"-",D4779)</f>
        <v>-</v>
      </c>
      <c r="AD4779" s="181" t="str">
        <f>IF(B4779="NET","",IF(B4779="","",IFERROR(VLOOKUP(AC4779,EAN!$A:$B,2,FALSE),"MANGLER - MÅ OPPDATERE EAN-FANEN")))</f>
        <v/>
      </c>
      <c r="AE4779" s="180">
        <f t="shared" ref="AE4779:AE4842" si="241">H4779</f>
        <v>0</v>
      </c>
      <c r="AF4779" s="180">
        <f t="shared" ref="AF4779:AF4842" si="242">AA4779</f>
        <v>0</v>
      </c>
    </row>
    <row r="4780" spans="29:32" x14ac:dyDescent="0.2">
      <c r="AC4780" s="180" t="str">
        <f t="shared" si="240"/>
        <v>-</v>
      </c>
      <c r="AD4780" s="181" t="str">
        <f>IF(B4780="NET","",IF(B4780="","",IFERROR(VLOOKUP(AC4780,EAN!$A:$B,2,FALSE),"MANGLER - MÅ OPPDATERE EAN-FANEN")))</f>
        <v/>
      </c>
      <c r="AE4780" s="180">
        <f t="shared" si="241"/>
        <v>0</v>
      </c>
      <c r="AF4780" s="180">
        <f t="shared" si="242"/>
        <v>0</v>
      </c>
    </row>
    <row r="4781" spans="29:32" x14ac:dyDescent="0.2">
      <c r="AC4781" s="180" t="str">
        <f t="shared" si="240"/>
        <v>-</v>
      </c>
      <c r="AD4781" s="181" t="str">
        <f>IF(B4781="NET","",IF(B4781="","",IFERROR(VLOOKUP(AC4781,EAN!$A:$B,2,FALSE),"MANGLER - MÅ OPPDATERE EAN-FANEN")))</f>
        <v/>
      </c>
      <c r="AE4781" s="180">
        <f t="shared" si="241"/>
        <v>0</v>
      </c>
      <c r="AF4781" s="180">
        <f t="shared" si="242"/>
        <v>0</v>
      </c>
    </row>
    <row r="4782" spans="29:32" x14ac:dyDescent="0.2">
      <c r="AC4782" s="180" t="str">
        <f t="shared" si="240"/>
        <v>-</v>
      </c>
      <c r="AD4782" s="181" t="str">
        <f>IF(B4782="NET","",IF(B4782="","",IFERROR(VLOOKUP(AC4782,EAN!$A:$B,2,FALSE),"MANGLER - MÅ OPPDATERE EAN-FANEN")))</f>
        <v/>
      </c>
      <c r="AE4782" s="180">
        <f t="shared" si="241"/>
        <v>0</v>
      </c>
      <c r="AF4782" s="180">
        <f t="shared" si="242"/>
        <v>0</v>
      </c>
    </row>
    <row r="4783" spans="29:32" x14ac:dyDescent="0.2">
      <c r="AC4783" s="180" t="str">
        <f t="shared" si="240"/>
        <v>-</v>
      </c>
      <c r="AD4783" s="181" t="str">
        <f>IF(B4783="NET","",IF(B4783="","",IFERROR(VLOOKUP(AC4783,EAN!$A:$B,2,FALSE),"MANGLER - MÅ OPPDATERE EAN-FANEN")))</f>
        <v/>
      </c>
      <c r="AE4783" s="180">
        <f t="shared" si="241"/>
        <v>0</v>
      </c>
      <c r="AF4783" s="180">
        <f t="shared" si="242"/>
        <v>0</v>
      </c>
    </row>
    <row r="4784" spans="29:32" x14ac:dyDescent="0.2">
      <c r="AC4784" s="180" t="str">
        <f t="shared" si="240"/>
        <v>-</v>
      </c>
      <c r="AD4784" s="181" t="str">
        <f>IF(B4784="NET","",IF(B4784="","",IFERROR(VLOOKUP(AC4784,EAN!$A:$B,2,FALSE),"MANGLER - MÅ OPPDATERE EAN-FANEN")))</f>
        <v/>
      </c>
      <c r="AE4784" s="180">
        <f t="shared" si="241"/>
        <v>0</v>
      </c>
      <c r="AF4784" s="180">
        <f t="shared" si="242"/>
        <v>0</v>
      </c>
    </row>
    <row r="4785" spans="29:32" x14ac:dyDescent="0.2">
      <c r="AC4785" s="180" t="str">
        <f t="shared" si="240"/>
        <v>-</v>
      </c>
      <c r="AD4785" s="181" t="str">
        <f>IF(B4785="NET","",IF(B4785="","",IFERROR(VLOOKUP(AC4785,EAN!$A:$B,2,FALSE),"MANGLER - MÅ OPPDATERE EAN-FANEN")))</f>
        <v/>
      </c>
      <c r="AE4785" s="180">
        <f t="shared" si="241"/>
        <v>0</v>
      </c>
      <c r="AF4785" s="180">
        <f t="shared" si="242"/>
        <v>0</v>
      </c>
    </row>
    <row r="4786" spans="29:32" x14ac:dyDescent="0.2">
      <c r="AC4786" s="180" t="str">
        <f t="shared" si="240"/>
        <v>-</v>
      </c>
      <c r="AD4786" s="181" t="str">
        <f>IF(B4786="NET","",IF(B4786="","",IFERROR(VLOOKUP(AC4786,EAN!$A:$B,2,FALSE),"MANGLER - MÅ OPPDATERE EAN-FANEN")))</f>
        <v/>
      </c>
      <c r="AE4786" s="180">
        <f t="shared" si="241"/>
        <v>0</v>
      </c>
      <c r="AF4786" s="180">
        <f t="shared" si="242"/>
        <v>0</v>
      </c>
    </row>
    <row r="4787" spans="29:32" x14ac:dyDescent="0.2">
      <c r="AC4787" s="180" t="str">
        <f t="shared" si="240"/>
        <v>-</v>
      </c>
      <c r="AD4787" s="181" t="str">
        <f>IF(B4787="NET","",IF(B4787="","",IFERROR(VLOOKUP(AC4787,EAN!$A:$B,2,FALSE),"MANGLER - MÅ OPPDATERE EAN-FANEN")))</f>
        <v/>
      </c>
      <c r="AE4787" s="180">
        <f t="shared" si="241"/>
        <v>0</v>
      </c>
      <c r="AF4787" s="180">
        <f t="shared" si="242"/>
        <v>0</v>
      </c>
    </row>
    <row r="4788" spans="29:32" x14ac:dyDescent="0.2">
      <c r="AC4788" s="180" t="str">
        <f t="shared" si="240"/>
        <v>-</v>
      </c>
      <c r="AD4788" s="181" t="str">
        <f>IF(B4788="NET","",IF(B4788="","",IFERROR(VLOOKUP(AC4788,EAN!$A:$B,2,FALSE),"MANGLER - MÅ OPPDATERE EAN-FANEN")))</f>
        <v/>
      </c>
      <c r="AE4788" s="180">
        <f t="shared" si="241"/>
        <v>0</v>
      </c>
      <c r="AF4788" s="180">
        <f t="shared" si="242"/>
        <v>0</v>
      </c>
    </row>
    <row r="4789" spans="29:32" x14ac:dyDescent="0.2">
      <c r="AC4789" s="180" t="str">
        <f t="shared" si="240"/>
        <v>-</v>
      </c>
      <c r="AD4789" s="181" t="str">
        <f>IF(B4789="NET","",IF(B4789="","",IFERROR(VLOOKUP(AC4789,EAN!$A:$B,2,FALSE),"MANGLER - MÅ OPPDATERE EAN-FANEN")))</f>
        <v/>
      </c>
      <c r="AE4789" s="180">
        <f t="shared" si="241"/>
        <v>0</v>
      </c>
      <c r="AF4789" s="180">
        <f t="shared" si="242"/>
        <v>0</v>
      </c>
    </row>
    <row r="4790" spans="29:32" x14ac:dyDescent="0.2">
      <c r="AC4790" s="180" t="str">
        <f t="shared" si="240"/>
        <v>-</v>
      </c>
      <c r="AD4790" s="181" t="str">
        <f>IF(B4790="NET","",IF(B4790="","",IFERROR(VLOOKUP(AC4790,EAN!$A:$B,2,FALSE),"MANGLER - MÅ OPPDATERE EAN-FANEN")))</f>
        <v/>
      </c>
      <c r="AE4790" s="180">
        <f t="shared" si="241"/>
        <v>0</v>
      </c>
      <c r="AF4790" s="180">
        <f t="shared" si="242"/>
        <v>0</v>
      </c>
    </row>
    <row r="4791" spans="29:32" x14ac:dyDescent="0.2">
      <c r="AC4791" s="180" t="str">
        <f t="shared" si="240"/>
        <v>-</v>
      </c>
      <c r="AD4791" s="181" t="str">
        <f>IF(B4791="NET","",IF(B4791="","",IFERROR(VLOOKUP(AC4791,EAN!$A:$B,2,FALSE),"MANGLER - MÅ OPPDATERE EAN-FANEN")))</f>
        <v/>
      </c>
      <c r="AE4791" s="180">
        <f t="shared" si="241"/>
        <v>0</v>
      </c>
      <c r="AF4791" s="180">
        <f t="shared" si="242"/>
        <v>0</v>
      </c>
    </row>
    <row r="4792" spans="29:32" x14ac:dyDescent="0.2">
      <c r="AC4792" s="180" t="str">
        <f t="shared" si="240"/>
        <v>-</v>
      </c>
      <c r="AD4792" s="181" t="str">
        <f>IF(B4792="NET","",IF(B4792="","",IFERROR(VLOOKUP(AC4792,EAN!$A:$B,2,FALSE),"MANGLER - MÅ OPPDATERE EAN-FANEN")))</f>
        <v/>
      </c>
      <c r="AE4792" s="180">
        <f t="shared" si="241"/>
        <v>0</v>
      </c>
      <c r="AF4792" s="180">
        <f t="shared" si="242"/>
        <v>0</v>
      </c>
    </row>
    <row r="4793" spans="29:32" x14ac:dyDescent="0.2">
      <c r="AC4793" s="180" t="str">
        <f t="shared" si="240"/>
        <v>-</v>
      </c>
      <c r="AD4793" s="181" t="str">
        <f>IF(B4793="NET","",IF(B4793="","",IFERROR(VLOOKUP(AC4793,EAN!$A:$B,2,FALSE),"MANGLER - MÅ OPPDATERE EAN-FANEN")))</f>
        <v/>
      </c>
      <c r="AE4793" s="180">
        <f t="shared" si="241"/>
        <v>0</v>
      </c>
      <c r="AF4793" s="180">
        <f t="shared" si="242"/>
        <v>0</v>
      </c>
    </row>
    <row r="4794" spans="29:32" x14ac:dyDescent="0.2">
      <c r="AC4794" s="180" t="str">
        <f t="shared" si="240"/>
        <v>-</v>
      </c>
      <c r="AD4794" s="181" t="str">
        <f>IF(B4794="NET","",IF(B4794="","",IFERROR(VLOOKUP(AC4794,EAN!$A:$B,2,FALSE),"MANGLER - MÅ OPPDATERE EAN-FANEN")))</f>
        <v/>
      </c>
      <c r="AE4794" s="180">
        <f t="shared" si="241"/>
        <v>0</v>
      </c>
      <c r="AF4794" s="180">
        <f t="shared" si="242"/>
        <v>0</v>
      </c>
    </row>
    <row r="4795" spans="29:32" x14ac:dyDescent="0.2">
      <c r="AC4795" s="180" t="str">
        <f t="shared" si="240"/>
        <v>-</v>
      </c>
      <c r="AD4795" s="181" t="str">
        <f>IF(B4795="NET","",IF(B4795="","",IFERROR(VLOOKUP(AC4795,EAN!$A:$B,2,FALSE),"MANGLER - MÅ OPPDATERE EAN-FANEN")))</f>
        <v/>
      </c>
      <c r="AE4795" s="180">
        <f t="shared" si="241"/>
        <v>0</v>
      </c>
      <c r="AF4795" s="180">
        <f t="shared" si="242"/>
        <v>0</v>
      </c>
    </row>
    <row r="4796" spans="29:32" x14ac:dyDescent="0.2">
      <c r="AC4796" s="180" t="str">
        <f t="shared" si="240"/>
        <v>-</v>
      </c>
      <c r="AD4796" s="181" t="str">
        <f>IF(B4796="NET","",IF(B4796="","",IFERROR(VLOOKUP(AC4796,EAN!$A:$B,2,FALSE),"MANGLER - MÅ OPPDATERE EAN-FANEN")))</f>
        <v/>
      </c>
      <c r="AE4796" s="180">
        <f t="shared" si="241"/>
        <v>0</v>
      </c>
      <c r="AF4796" s="180">
        <f t="shared" si="242"/>
        <v>0</v>
      </c>
    </row>
    <row r="4797" spans="29:32" x14ac:dyDescent="0.2">
      <c r="AC4797" s="180" t="str">
        <f t="shared" si="240"/>
        <v>-</v>
      </c>
      <c r="AD4797" s="181" t="str">
        <f>IF(B4797="NET","",IF(B4797="","",IFERROR(VLOOKUP(AC4797,EAN!$A:$B,2,FALSE),"MANGLER - MÅ OPPDATERE EAN-FANEN")))</f>
        <v/>
      </c>
      <c r="AE4797" s="180">
        <f t="shared" si="241"/>
        <v>0</v>
      </c>
      <c r="AF4797" s="180">
        <f t="shared" si="242"/>
        <v>0</v>
      </c>
    </row>
    <row r="4798" spans="29:32" x14ac:dyDescent="0.2">
      <c r="AC4798" s="180" t="str">
        <f t="shared" si="240"/>
        <v>-</v>
      </c>
      <c r="AD4798" s="181" t="str">
        <f>IF(B4798="NET","",IF(B4798="","",IFERROR(VLOOKUP(AC4798,EAN!$A:$B,2,FALSE),"MANGLER - MÅ OPPDATERE EAN-FANEN")))</f>
        <v/>
      </c>
      <c r="AE4798" s="180">
        <f t="shared" si="241"/>
        <v>0</v>
      </c>
      <c r="AF4798" s="180">
        <f t="shared" si="242"/>
        <v>0</v>
      </c>
    </row>
    <row r="4799" spans="29:32" x14ac:dyDescent="0.2">
      <c r="AC4799" s="180" t="str">
        <f t="shared" si="240"/>
        <v>-</v>
      </c>
      <c r="AD4799" s="181" t="str">
        <f>IF(B4799="NET","",IF(B4799="","",IFERROR(VLOOKUP(AC4799,EAN!$A:$B,2,FALSE),"MANGLER - MÅ OPPDATERE EAN-FANEN")))</f>
        <v/>
      </c>
      <c r="AE4799" s="180">
        <f t="shared" si="241"/>
        <v>0</v>
      </c>
      <c r="AF4799" s="180">
        <f t="shared" si="242"/>
        <v>0</v>
      </c>
    </row>
    <row r="4800" spans="29:32" x14ac:dyDescent="0.2">
      <c r="AC4800" s="180" t="str">
        <f t="shared" si="240"/>
        <v>-</v>
      </c>
      <c r="AD4800" s="181" t="str">
        <f>IF(B4800="NET","",IF(B4800="","",IFERROR(VLOOKUP(AC4800,EAN!$A:$B,2,FALSE),"MANGLER - MÅ OPPDATERE EAN-FANEN")))</f>
        <v/>
      </c>
      <c r="AE4800" s="180">
        <f t="shared" si="241"/>
        <v>0</v>
      </c>
      <c r="AF4800" s="180">
        <f t="shared" si="242"/>
        <v>0</v>
      </c>
    </row>
    <row r="4801" spans="29:32" x14ac:dyDescent="0.2">
      <c r="AC4801" s="180" t="str">
        <f t="shared" si="240"/>
        <v>-</v>
      </c>
      <c r="AD4801" s="181" t="str">
        <f>IF(B4801="NET","",IF(B4801="","",IFERROR(VLOOKUP(AC4801,EAN!$A:$B,2,FALSE),"MANGLER - MÅ OPPDATERE EAN-FANEN")))</f>
        <v/>
      </c>
      <c r="AE4801" s="180">
        <f t="shared" si="241"/>
        <v>0</v>
      </c>
      <c r="AF4801" s="180">
        <f t="shared" si="242"/>
        <v>0</v>
      </c>
    </row>
    <row r="4802" spans="29:32" x14ac:dyDescent="0.2">
      <c r="AC4802" s="180" t="str">
        <f t="shared" si="240"/>
        <v>-</v>
      </c>
      <c r="AD4802" s="181" t="str">
        <f>IF(B4802="NET","",IF(B4802="","",IFERROR(VLOOKUP(AC4802,EAN!$A:$B,2,FALSE),"MANGLER - MÅ OPPDATERE EAN-FANEN")))</f>
        <v/>
      </c>
      <c r="AE4802" s="180">
        <f t="shared" si="241"/>
        <v>0</v>
      </c>
      <c r="AF4802" s="180">
        <f t="shared" si="242"/>
        <v>0</v>
      </c>
    </row>
    <row r="4803" spans="29:32" x14ac:dyDescent="0.2">
      <c r="AC4803" s="180" t="str">
        <f t="shared" si="240"/>
        <v>-</v>
      </c>
      <c r="AD4803" s="181" t="str">
        <f>IF(B4803="NET","",IF(B4803="","",IFERROR(VLOOKUP(AC4803,EAN!$A:$B,2,FALSE),"MANGLER - MÅ OPPDATERE EAN-FANEN")))</f>
        <v/>
      </c>
      <c r="AE4803" s="180">
        <f t="shared" si="241"/>
        <v>0</v>
      </c>
      <c r="AF4803" s="180">
        <f t="shared" si="242"/>
        <v>0</v>
      </c>
    </row>
    <row r="4804" spans="29:32" x14ac:dyDescent="0.2">
      <c r="AC4804" s="180" t="str">
        <f t="shared" si="240"/>
        <v>-</v>
      </c>
      <c r="AD4804" s="181" t="str">
        <f>IF(B4804="NET","",IF(B4804="","",IFERROR(VLOOKUP(AC4804,EAN!$A:$B,2,FALSE),"MANGLER - MÅ OPPDATERE EAN-FANEN")))</f>
        <v/>
      </c>
      <c r="AE4804" s="180">
        <f t="shared" si="241"/>
        <v>0</v>
      </c>
      <c r="AF4804" s="180">
        <f t="shared" si="242"/>
        <v>0</v>
      </c>
    </row>
    <row r="4805" spans="29:32" x14ac:dyDescent="0.2">
      <c r="AC4805" s="180" t="str">
        <f t="shared" si="240"/>
        <v>-</v>
      </c>
      <c r="AD4805" s="181" t="str">
        <f>IF(B4805="NET","",IF(B4805="","",IFERROR(VLOOKUP(AC4805,EAN!$A:$B,2,FALSE),"MANGLER - MÅ OPPDATERE EAN-FANEN")))</f>
        <v/>
      </c>
      <c r="AE4805" s="180">
        <f t="shared" si="241"/>
        <v>0</v>
      </c>
      <c r="AF4805" s="180">
        <f t="shared" si="242"/>
        <v>0</v>
      </c>
    </row>
    <row r="4806" spans="29:32" x14ac:dyDescent="0.2">
      <c r="AC4806" s="180" t="str">
        <f t="shared" si="240"/>
        <v>-</v>
      </c>
      <c r="AD4806" s="181" t="str">
        <f>IF(B4806="NET","",IF(B4806="","",IFERROR(VLOOKUP(AC4806,EAN!$A:$B,2,FALSE),"MANGLER - MÅ OPPDATERE EAN-FANEN")))</f>
        <v/>
      </c>
      <c r="AE4806" s="180">
        <f t="shared" si="241"/>
        <v>0</v>
      </c>
      <c r="AF4806" s="180">
        <f t="shared" si="242"/>
        <v>0</v>
      </c>
    </row>
    <row r="4807" spans="29:32" x14ac:dyDescent="0.2">
      <c r="AC4807" s="180" t="str">
        <f t="shared" si="240"/>
        <v>-</v>
      </c>
      <c r="AD4807" s="181" t="str">
        <f>IF(B4807="NET","",IF(B4807="","",IFERROR(VLOOKUP(AC4807,EAN!$A:$B,2,FALSE),"MANGLER - MÅ OPPDATERE EAN-FANEN")))</f>
        <v/>
      </c>
      <c r="AE4807" s="180">
        <f t="shared" si="241"/>
        <v>0</v>
      </c>
      <c r="AF4807" s="180">
        <f t="shared" si="242"/>
        <v>0</v>
      </c>
    </row>
    <row r="4808" spans="29:32" x14ac:dyDescent="0.2">
      <c r="AC4808" s="180" t="str">
        <f t="shared" si="240"/>
        <v>-</v>
      </c>
      <c r="AD4808" s="181" t="str">
        <f>IF(B4808="NET","",IF(B4808="","",IFERROR(VLOOKUP(AC4808,EAN!$A:$B,2,FALSE),"MANGLER - MÅ OPPDATERE EAN-FANEN")))</f>
        <v/>
      </c>
      <c r="AE4808" s="180">
        <f t="shared" si="241"/>
        <v>0</v>
      </c>
      <c r="AF4808" s="180">
        <f t="shared" si="242"/>
        <v>0</v>
      </c>
    </row>
    <row r="4809" spans="29:32" x14ac:dyDescent="0.2">
      <c r="AC4809" s="180" t="str">
        <f t="shared" si="240"/>
        <v>-</v>
      </c>
      <c r="AD4809" s="181" t="str">
        <f>IF(B4809="NET","",IF(B4809="","",IFERROR(VLOOKUP(AC4809,EAN!$A:$B,2,FALSE),"MANGLER - MÅ OPPDATERE EAN-FANEN")))</f>
        <v/>
      </c>
      <c r="AE4809" s="180">
        <f t="shared" si="241"/>
        <v>0</v>
      </c>
      <c r="AF4809" s="180">
        <f t="shared" si="242"/>
        <v>0</v>
      </c>
    </row>
    <row r="4810" spans="29:32" x14ac:dyDescent="0.2">
      <c r="AC4810" s="180" t="str">
        <f t="shared" si="240"/>
        <v>-</v>
      </c>
      <c r="AD4810" s="181" t="str">
        <f>IF(B4810="NET","",IF(B4810="","",IFERROR(VLOOKUP(AC4810,EAN!$A:$B,2,FALSE),"MANGLER - MÅ OPPDATERE EAN-FANEN")))</f>
        <v/>
      </c>
      <c r="AE4810" s="180">
        <f t="shared" si="241"/>
        <v>0</v>
      </c>
      <c r="AF4810" s="180">
        <f t="shared" si="242"/>
        <v>0</v>
      </c>
    </row>
    <row r="4811" spans="29:32" x14ac:dyDescent="0.2">
      <c r="AC4811" s="180" t="str">
        <f t="shared" si="240"/>
        <v>-</v>
      </c>
      <c r="AD4811" s="181" t="str">
        <f>IF(B4811="NET","",IF(B4811="","",IFERROR(VLOOKUP(AC4811,EAN!$A:$B,2,FALSE),"MANGLER - MÅ OPPDATERE EAN-FANEN")))</f>
        <v/>
      </c>
      <c r="AE4811" s="180">
        <f t="shared" si="241"/>
        <v>0</v>
      </c>
      <c r="AF4811" s="180">
        <f t="shared" si="242"/>
        <v>0</v>
      </c>
    </row>
    <row r="4812" spans="29:32" x14ac:dyDescent="0.2">
      <c r="AC4812" s="180" t="str">
        <f t="shared" si="240"/>
        <v>-</v>
      </c>
      <c r="AD4812" s="181" t="str">
        <f>IF(B4812="NET","",IF(B4812="","",IFERROR(VLOOKUP(AC4812,EAN!$A:$B,2,FALSE),"MANGLER - MÅ OPPDATERE EAN-FANEN")))</f>
        <v/>
      </c>
      <c r="AE4812" s="180">
        <f t="shared" si="241"/>
        <v>0</v>
      </c>
      <c r="AF4812" s="180">
        <f t="shared" si="242"/>
        <v>0</v>
      </c>
    </row>
    <row r="4813" spans="29:32" x14ac:dyDescent="0.2">
      <c r="AC4813" s="180" t="str">
        <f t="shared" si="240"/>
        <v>-</v>
      </c>
      <c r="AD4813" s="181" t="str">
        <f>IF(B4813="NET","",IF(B4813="","",IFERROR(VLOOKUP(AC4813,EAN!$A:$B,2,FALSE),"MANGLER - MÅ OPPDATERE EAN-FANEN")))</f>
        <v/>
      </c>
      <c r="AE4813" s="180">
        <f t="shared" si="241"/>
        <v>0</v>
      </c>
      <c r="AF4813" s="180">
        <f t="shared" si="242"/>
        <v>0</v>
      </c>
    </row>
    <row r="4814" spans="29:32" x14ac:dyDescent="0.2">
      <c r="AC4814" s="180" t="str">
        <f t="shared" si="240"/>
        <v>-</v>
      </c>
      <c r="AD4814" s="181" t="str">
        <f>IF(B4814="NET","",IF(B4814="","",IFERROR(VLOOKUP(AC4814,EAN!$A:$B,2,FALSE),"MANGLER - MÅ OPPDATERE EAN-FANEN")))</f>
        <v/>
      </c>
      <c r="AE4814" s="180">
        <f t="shared" si="241"/>
        <v>0</v>
      </c>
      <c r="AF4814" s="180">
        <f t="shared" si="242"/>
        <v>0</v>
      </c>
    </row>
    <row r="4815" spans="29:32" x14ac:dyDescent="0.2">
      <c r="AC4815" s="180" t="str">
        <f t="shared" si="240"/>
        <v>-</v>
      </c>
      <c r="AD4815" s="181" t="str">
        <f>IF(B4815="NET","",IF(B4815="","",IFERROR(VLOOKUP(AC4815,EAN!$A:$B,2,FALSE),"MANGLER - MÅ OPPDATERE EAN-FANEN")))</f>
        <v/>
      </c>
      <c r="AE4815" s="180">
        <f t="shared" si="241"/>
        <v>0</v>
      </c>
      <c r="AF4815" s="180">
        <f t="shared" si="242"/>
        <v>0</v>
      </c>
    </row>
    <row r="4816" spans="29:32" x14ac:dyDescent="0.2">
      <c r="AC4816" s="180" t="str">
        <f t="shared" si="240"/>
        <v>-</v>
      </c>
      <c r="AD4816" s="181" t="str">
        <f>IF(B4816="NET","",IF(B4816="","",IFERROR(VLOOKUP(AC4816,EAN!$A:$B,2,FALSE),"MANGLER - MÅ OPPDATERE EAN-FANEN")))</f>
        <v/>
      </c>
      <c r="AE4816" s="180">
        <f t="shared" si="241"/>
        <v>0</v>
      </c>
      <c r="AF4816" s="180">
        <f t="shared" si="242"/>
        <v>0</v>
      </c>
    </row>
    <row r="4817" spans="29:32" x14ac:dyDescent="0.2">
      <c r="AC4817" s="180" t="str">
        <f t="shared" si="240"/>
        <v>-</v>
      </c>
      <c r="AD4817" s="181" t="str">
        <f>IF(B4817="NET","",IF(B4817="","",IFERROR(VLOOKUP(AC4817,EAN!$A:$B,2,FALSE),"MANGLER - MÅ OPPDATERE EAN-FANEN")))</f>
        <v/>
      </c>
      <c r="AE4817" s="180">
        <f t="shared" si="241"/>
        <v>0</v>
      </c>
      <c r="AF4817" s="180">
        <f t="shared" si="242"/>
        <v>0</v>
      </c>
    </row>
    <row r="4818" spans="29:32" x14ac:dyDescent="0.2">
      <c r="AC4818" s="180" t="str">
        <f t="shared" si="240"/>
        <v>-</v>
      </c>
      <c r="AD4818" s="181" t="str">
        <f>IF(B4818="NET","",IF(B4818="","",IFERROR(VLOOKUP(AC4818,EAN!$A:$B,2,FALSE),"MANGLER - MÅ OPPDATERE EAN-FANEN")))</f>
        <v/>
      </c>
      <c r="AE4818" s="180">
        <f t="shared" si="241"/>
        <v>0</v>
      </c>
      <c r="AF4818" s="180">
        <f t="shared" si="242"/>
        <v>0</v>
      </c>
    </row>
    <row r="4819" spans="29:32" x14ac:dyDescent="0.2">
      <c r="AC4819" s="180" t="str">
        <f t="shared" si="240"/>
        <v>-</v>
      </c>
      <c r="AD4819" s="181" t="str">
        <f>IF(B4819="NET","",IF(B4819="","",IFERROR(VLOOKUP(AC4819,EAN!$A:$B,2,FALSE),"MANGLER - MÅ OPPDATERE EAN-FANEN")))</f>
        <v/>
      </c>
      <c r="AE4819" s="180">
        <f t="shared" si="241"/>
        <v>0</v>
      </c>
      <c r="AF4819" s="180">
        <f t="shared" si="242"/>
        <v>0</v>
      </c>
    </row>
    <row r="4820" spans="29:32" x14ac:dyDescent="0.2">
      <c r="AC4820" s="180" t="str">
        <f t="shared" si="240"/>
        <v>-</v>
      </c>
      <c r="AD4820" s="181" t="str">
        <f>IF(B4820="NET","",IF(B4820="","",IFERROR(VLOOKUP(AC4820,EAN!$A:$B,2,FALSE),"MANGLER - MÅ OPPDATERE EAN-FANEN")))</f>
        <v/>
      </c>
      <c r="AE4820" s="180">
        <f t="shared" si="241"/>
        <v>0</v>
      </c>
      <c r="AF4820" s="180">
        <f t="shared" si="242"/>
        <v>0</v>
      </c>
    </row>
    <row r="4821" spans="29:32" x14ac:dyDescent="0.2">
      <c r="AC4821" s="180" t="str">
        <f t="shared" si="240"/>
        <v>-</v>
      </c>
      <c r="AD4821" s="181" t="str">
        <f>IF(B4821="NET","",IF(B4821="","",IFERROR(VLOOKUP(AC4821,EAN!$A:$B,2,FALSE),"MANGLER - MÅ OPPDATERE EAN-FANEN")))</f>
        <v/>
      </c>
      <c r="AE4821" s="180">
        <f t="shared" si="241"/>
        <v>0</v>
      </c>
      <c r="AF4821" s="180">
        <f t="shared" si="242"/>
        <v>0</v>
      </c>
    </row>
    <row r="4822" spans="29:32" x14ac:dyDescent="0.2">
      <c r="AC4822" s="180" t="str">
        <f t="shared" si="240"/>
        <v>-</v>
      </c>
      <c r="AD4822" s="181" t="str">
        <f>IF(B4822="NET","",IF(B4822="","",IFERROR(VLOOKUP(AC4822,EAN!$A:$B,2,FALSE),"MANGLER - MÅ OPPDATERE EAN-FANEN")))</f>
        <v/>
      </c>
      <c r="AE4822" s="180">
        <f t="shared" si="241"/>
        <v>0</v>
      </c>
      <c r="AF4822" s="180">
        <f t="shared" si="242"/>
        <v>0</v>
      </c>
    </row>
    <row r="4823" spans="29:32" x14ac:dyDescent="0.2">
      <c r="AC4823" s="180" t="str">
        <f t="shared" si="240"/>
        <v>-</v>
      </c>
      <c r="AD4823" s="181" t="str">
        <f>IF(B4823="NET","",IF(B4823="","",IFERROR(VLOOKUP(AC4823,EAN!$A:$B,2,FALSE),"MANGLER - MÅ OPPDATERE EAN-FANEN")))</f>
        <v/>
      </c>
      <c r="AE4823" s="180">
        <f t="shared" si="241"/>
        <v>0</v>
      </c>
      <c r="AF4823" s="180">
        <f t="shared" si="242"/>
        <v>0</v>
      </c>
    </row>
    <row r="4824" spans="29:32" x14ac:dyDescent="0.2">
      <c r="AC4824" s="180" t="str">
        <f t="shared" si="240"/>
        <v>-</v>
      </c>
      <c r="AD4824" s="181" t="str">
        <f>IF(B4824="NET","",IF(B4824="","",IFERROR(VLOOKUP(AC4824,EAN!$A:$B,2,FALSE),"MANGLER - MÅ OPPDATERE EAN-FANEN")))</f>
        <v/>
      </c>
      <c r="AE4824" s="180">
        <f t="shared" si="241"/>
        <v>0</v>
      </c>
      <c r="AF4824" s="180">
        <f t="shared" si="242"/>
        <v>0</v>
      </c>
    </row>
    <row r="4825" spans="29:32" x14ac:dyDescent="0.2">
      <c r="AC4825" s="180" t="str">
        <f t="shared" si="240"/>
        <v>-</v>
      </c>
      <c r="AD4825" s="181" t="str">
        <f>IF(B4825="NET","",IF(B4825="","",IFERROR(VLOOKUP(AC4825,EAN!$A:$B,2,FALSE),"MANGLER - MÅ OPPDATERE EAN-FANEN")))</f>
        <v/>
      </c>
      <c r="AE4825" s="180">
        <f t="shared" si="241"/>
        <v>0</v>
      </c>
      <c r="AF4825" s="180">
        <f t="shared" si="242"/>
        <v>0</v>
      </c>
    </row>
    <row r="4826" spans="29:32" x14ac:dyDescent="0.2">
      <c r="AC4826" s="180" t="str">
        <f t="shared" si="240"/>
        <v>-</v>
      </c>
      <c r="AD4826" s="181" t="str">
        <f>IF(B4826="NET","",IF(B4826="","",IFERROR(VLOOKUP(AC4826,EAN!$A:$B,2,FALSE),"MANGLER - MÅ OPPDATERE EAN-FANEN")))</f>
        <v/>
      </c>
      <c r="AE4826" s="180">
        <f t="shared" si="241"/>
        <v>0</v>
      </c>
      <c r="AF4826" s="180">
        <f t="shared" si="242"/>
        <v>0</v>
      </c>
    </row>
    <row r="4827" spans="29:32" x14ac:dyDescent="0.2">
      <c r="AC4827" s="180" t="str">
        <f t="shared" si="240"/>
        <v>-</v>
      </c>
      <c r="AD4827" s="181" t="str">
        <f>IF(B4827="NET","",IF(B4827="","",IFERROR(VLOOKUP(AC4827,EAN!$A:$B,2,FALSE),"MANGLER - MÅ OPPDATERE EAN-FANEN")))</f>
        <v/>
      </c>
      <c r="AE4827" s="180">
        <f t="shared" si="241"/>
        <v>0</v>
      </c>
      <c r="AF4827" s="180">
        <f t="shared" si="242"/>
        <v>0</v>
      </c>
    </row>
    <row r="4828" spans="29:32" x14ac:dyDescent="0.2">
      <c r="AC4828" s="180" t="str">
        <f t="shared" si="240"/>
        <v>-</v>
      </c>
      <c r="AD4828" s="181" t="str">
        <f>IF(B4828="NET","",IF(B4828="","",IFERROR(VLOOKUP(AC4828,EAN!$A:$B,2,FALSE),"MANGLER - MÅ OPPDATERE EAN-FANEN")))</f>
        <v/>
      </c>
      <c r="AE4828" s="180">
        <f t="shared" si="241"/>
        <v>0</v>
      </c>
      <c r="AF4828" s="180">
        <f t="shared" si="242"/>
        <v>0</v>
      </c>
    </row>
    <row r="4829" spans="29:32" x14ac:dyDescent="0.2">
      <c r="AC4829" s="180" t="str">
        <f t="shared" si="240"/>
        <v>-</v>
      </c>
      <c r="AD4829" s="181" t="str">
        <f>IF(B4829="NET","",IF(B4829="","",IFERROR(VLOOKUP(AC4829,EAN!$A:$B,2,FALSE),"MANGLER - MÅ OPPDATERE EAN-FANEN")))</f>
        <v/>
      </c>
      <c r="AE4829" s="180">
        <f t="shared" si="241"/>
        <v>0</v>
      </c>
      <c r="AF4829" s="180">
        <f t="shared" si="242"/>
        <v>0</v>
      </c>
    </row>
    <row r="4830" spans="29:32" x14ac:dyDescent="0.2">
      <c r="AC4830" s="180" t="str">
        <f t="shared" si="240"/>
        <v>-</v>
      </c>
      <c r="AD4830" s="181" t="str">
        <f>IF(B4830="NET","",IF(B4830="","",IFERROR(VLOOKUP(AC4830,EAN!$A:$B,2,FALSE),"MANGLER - MÅ OPPDATERE EAN-FANEN")))</f>
        <v/>
      </c>
      <c r="AE4830" s="180">
        <f t="shared" si="241"/>
        <v>0</v>
      </c>
      <c r="AF4830" s="180">
        <f t="shared" si="242"/>
        <v>0</v>
      </c>
    </row>
    <row r="4831" spans="29:32" x14ac:dyDescent="0.2">
      <c r="AC4831" s="180" t="str">
        <f t="shared" si="240"/>
        <v>-</v>
      </c>
      <c r="AD4831" s="181" t="str">
        <f>IF(B4831="NET","",IF(B4831="","",IFERROR(VLOOKUP(AC4831,EAN!$A:$B,2,FALSE),"MANGLER - MÅ OPPDATERE EAN-FANEN")))</f>
        <v/>
      </c>
      <c r="AE4831" s="180">
        <f t="shared" si="241"/>
        <v>0</v>
      </c>
      <c r="AF4831" s="180">
        <f t="shared" si="242"/>
        <v>0</v>
      </c>
    </row>
    <row r="4832" spans="29:32" x14ac:dyDescent="0.2">
      <c r="AC4832" s="180" t="str">
        <f t="shared" si="240"/>
        <v>-</v>
      </c>
      <c r="AD4832" s="181" t="str">
        <f>IF(B4832="NET","",IF(B4832="","",IFERROR(VLOOKUP(AC4832,EAN!$A:$B,2,FALSE),"MANGLER - MÅ OPPDATERE EAN-FANEN")))</f>
        <v/>
      </c>
      <c r="AE4832" s="180">
        <f t="shared" si="241"/>
        <v>0</v>
      </c>
      <c r="AF4832" s="180">
        <f t="shared" si="242"/>
        <v>0</v>
      </c>
    </row>
    <row r="4833" spans="29:32" x14ac:dyDescent="0.2">
      <c r="AC4833" s="180" t="str">
        <f t="shared" si="240"/>
        <v>-</v>
      </c>
      <c r="AD4833" s="181" t="str">
        <f>IF(B4833="NET","",IF(B4833="","",IFERROR(VLOOKUP(AC4833,EAN!$A:$B,2,FALSE),"MANGLER - MÅ OPPDATERE EAN-FANEN")))</f>
        <v/>
      </c>
      <c r="AE4833" s="180">
        <f t="shared" si="241"/>
        <v>0</v>
      </c>
      <c r="AF4833" s="180">
        <f t="shared" si="242"/>
        <v>0</v>
      </c>
    </row>
    <row r="4834" spans="29:32" x14ac:dyDescent="0.2">
      <c r="AC4834" s="180" t="str">
        <f t="shared" si="240"/>
        <v>-</v>
      </c>
      <c r="AD4834" s="181" t="str">
        <f>IF(B4834="NET","",IF(B4834="","",IFERROR(VLOOKUP(AC4834,EAN!$A:$B,2,FALSE),"MANGLER - MÅ OPPDATERE EAN-FANEN")))</f>
        <v/>
      </c>
      <c r="AE4834" s="180">
        <f t="shared" si="241"/>
        <v>0</v>
      </c>
      <c r="AF4834" s="180">
        <f t="shared" si="242"/>
        <v>0</v>
      </c>
    </row>
    <row r="4835" spans="29:32" x14ac:dyDescent="0.2">
      <c r="AC4835" s="180" t="str">
        <f t="shared" si="240"/>
        <v>-</v>
      </c>
      <c r="AD4835" s="181" t="str">
        <f>IF(B4835="NET","",IF(B4835="","",IFERROR(VLOOKUP(AC4835,EAN!$A:$B,2,FALSE),"MANGLER - MÅ OPPDATERE EAN-FANEN")))</f>
        <v/>
      </c>
      <c r="AE4835" s="180">
        <f t="shared" si="241"/>
        <v>0</v>
      </c>
      <c r="AF4835" s="180">
        <f t="shared" si="242"/>
        <v>0</v>
      </c>
    </row>
    <row r="4836" spans="29:32" x14ac:dyDescent="0.2">
      <c r="AC4836" s="180" t="str">
        <f t="shared" si="240"/>
        <v>-</v>
      </c>
      <c r="AD4836" s="181" t="str">
        <f>IF(B4836="NET","",IF(B4836="","",IFERROR(VLOOKUP(AC4836,EAN!$A:$B,2,FALSE),"MANGLER - MÅ OPPDATERE EAN-FANEN")))</f>
        <v/>
      </c>
      <c r="AE4836" s="180">
        <f t="shared" si="241"/>
        <v>0</v>
      </c>
      <c r="AF4836" s="180">
        <f t="shared" si="242"/>
        <v>0</v>
      </c>
    </row>
    <row r="4837" spans="29:32" x14ac:dyDescent="0.2">
      <c r="AC4837" s="180" t="str">
        <f t="shared" si="240"/>
        <v>-</v>
      </c>
      <c r="AD4837" s="181" t="str">
        <f>IF(B4837="NET","",IF(B4837="","",IFERROR(VLOOKUP(AC4837,EAN!$A:$B,2,FALSE),"MANGLER - MÅ OPPDATERE EAN-FANEN")))</f>
        <v/>
      </c>
      <c r="AE4837" s="180">
        <f t="shared" si="241"/>
        <v>0</v>
      </c>
      <c r="AF4837" s="180">
        <f t="shared" si="242"/>
        <v>0</v>
      </c>
    </row>
    <row r="4838" spans="29:32" x14ac:dyDescent="0.2">
      <c r="AC4838" s="180" t="str">
        <f t="shared" si="240"/>
        <v>-</v>
      </c>
      <c r="AD4838" s="181" t="str">
        <f>IF(B4838="NET","",IF(B4838="","",IFERROR(VLOOKUP(AC4838,EAN!$A:$B,2,FALSE),"MANGLER - MÅ OPPDATERE EAN-FANEN")))</f>
        <v/>
      </c>
      <c r="AE4838" s="180">
        <f t="shared" si="241"/>
        <v>0</v>
      </c>
      <c r="AF4838" s="180">
        <f t="shared" si="242"/>
        <v>0</v>
      </c>
    </row>
    <row r="4839" spans="29:32" x14ac:dyDescent="0.2">
      <c r="AC4839" s="180" t="str">
        <f t="shared" si="240"/>
        <v>-</v>
      </c>
      <c r="AD4839" s="181" t="str">
        <f>IF(B4839="NET","",IF(B4839="","",IFERROR(VLOOKUP(AC4839,EAN!$A:$B,2,FALSE),"MANGLER - MÅ OPPDATERE EAN-FANEN")))</f>
        <v/>
      </c>
      <c r="AE4839" s="180">
        <f t="shared" si="241"/>
        <v>0</v>
      </c>
      <c r="AF4839" s="180">
        <f t="shared" si="242"/>
        <v>0</v>
      </c>
    </row>
    <row r="4840" spans="29:32" x14ac:dyDescent="0.2">
      <c r="AC4840" s="180" t="str">
        <f t="shared" si="240"/>
        <v>-</v>
      </c>
      <c r="AD4840" s="181" t="str">
        <f>IF(B4840="NET","",IF(B4840="","",IFERROR(VLOOKUP(AC4840,EAN!$A:$B,2,FALSE),"MANGLER - MÅ OPPDATERE EAN-FANEN")))</f>
        <v/>
      </c>
      <c r="AE4840" s="180">
        <f t="shared" si="241"/>
        <v>0</v>
      </c>
      <c r="AF4840" s="180">
        <f t="shared" si="242"/>
        <v>0</v>
      </c>
    </row>
    <row r="4841" spans="29:32" x14ac:dyDescent="0.2">
      <c r="AC4841" s="180" t="str">
        <f t="shared" si="240"/>
        <v>-</v>
      </c>
      <c r="AD4841" s="181" t="str">
        <f>IF(B4841="NET","",IF(B4841="","",IFERROR(VLOOKUP(AC4841,EAN!$A:$B,2,FALSE),"MANGLER - MÅ OPPDATERE EAN-FANEN")))</f>
        <v/>
      </c>
      <c r="AE4841" s="180">
        <f t="shared" si="241"/>
        <v>0</v>
      </c>
      <c r="AF4841" s="180">
        <f t="shared" si="242"/>
        <v>0</v>
      </c>
    </row>
    <row r="4842" spans="29:32" x14ac:dyDescent="0.2">
      <c r="AC4842" s="180" t="str">
        <f t="shared" si="240"/>
        <v>-</v>
      </c>
      <c r="AD4842" s="181" t="str">
        <f>IF(B4842="NET","",IF(B4842="","",IFERROR(VLOOKUP(AC4842,EAN!$A:$B,2,FALSE),"MANGLER - MÅ OPPDATERE EAN-FANEN")))</f>
        <v/>
      </c>
      <c r="AE4842" s="180">
        <f t="shared" si="241"/>
        <v>0</v>
      </c>
      <c r="AF4842" s="180">
        <f t="shared" si="242"/>
        <v>0</v>
      </c>
    </row>
    <row r="4843" spans="29:32" x14ac:dyDescent="0.2">
      <c r="AC4843" s="180" t="str">
        <f t="shared" ref="AC4843:AC4906" si="243">CONCATENATE(A4843,"-",D4843)</f>
        <v>-</v>
      </c>
      <c r="AD4843" s="181" t="str">
        <f>IF(B4843="NET","",IF(B4843="","",IFERROR(VLOOKUP(AC4843,EAN!$A:$B,2,FALSE),"MANGLER - MÅ OPPDATERE EAN-FANEN")))</f>
        <v/>
      </c>
      <c r="AE4843" s="180">
        <f t="shared" ref="AE4843:AE4906" si="244">H4843</f>
        <v>0</v>
      </c>
      <c r="AF4843" s="180">
        <f t="shared" ref="AF4843:AF4906" si="245">AA4843</f>
        <v>0</v>
      </c>
    </row>
    <row r="4844" spans="29:32" x14ac:dyDescent="0.2">
      <c r="AC4844" s="180" t="str">
        <f t="shared" si="243"/>
        <v>-</v>
      </c>
      <c r="AD4844" s="181" t="str">
        <f>IF(B4844="NET","",IF(B4844="","",IFERROR(VLOOKUP(AC4844,EAN!$A:$B,2,FALSE),"MANGLER - MÅ OPPDATERE EAN-FANEN")))</f>
        <v/>
      </c>
      <c r="AE4844" s="180">
        <f t="shared" si="244"/>
        <v>0</v>
      </c>
      <c r="AF4844" s="180">
        <f t="shared" si="245"/>
        <v>0</v>
      </c>
    </row>
    <row r="4845" spans="29:32" x14ac:dyDescent="0.2">
      <c r="AC4845" s="180" t="str">
        <f t="shared" si="243"/>
        <v>-</v>
      </c>
      <c r="AD4845" s="181" t="str">
        <f>IF(B4845="NET","",IF(B4845="","",IFERROR(VLOOKUP(AC4845,EAN!$A:$B,2,FALSE),"MANGLER - MÅ OPPDATERE EAN-FANEN")))</f>
        <v/>
      </c>
      <c r="AE4845" s="180">
        <f t="shared" si="244"/>
        <v>0</v>
      </c>
      <c r="AF4845" s="180">
        <f t="shared" si="245"/>
        <v>0</v>
      </c>
    </row>
    <row r="4846" spans="29:32" x14ac:dyDescent="0.2">
      <c r="AC4846" s="180" t="str">
        <f t="shared" si="243"/>
        <v>-</v>
      </c>
      <c r="AD4846" s="181" t="str">
        <f>IF(B4846="NET","",IF(B4846="","",IFERROR(VLOOKUP(AC4846,EAN!$A:$B,2,FALSE),"MANGLER - MÅ OPPDATERE EAN-FANEN")))</f>
        <v/>
      </c>
      <c r="AE4846" s="180">
        <f t="shared" si="244"/>
        <v>0</v>
      </c>
      <c r="AF4846" s="180">
        <f t="shared" si="245"/>
        <v>0</v>
      </c>
    </row>
    <row r="4847" spans="29:32" x14ac:dyDescent="0.2">
      <c r="AC4847" s="180" t="str">
        <f t="shared" si="243"/>
        <v>-</v>
      </c>
      <c r="AD4847" s="181" t="str">
        <f>IF(B4847="NET","",IF(B4847="","",IFERROR(VLOOKUP(AC4847,EAN!$A:$B,2,FALSE),"MANGLER - MÅ OPPDATERE EAN-FANEN")))</f>
        <v/>
      </c>
      <c r="AE4847" s="180">
        <f t="shared" si="244"/>
        <v>0</v>
      </c>
      <c r="AF4847" s="180">
        <f t="shared" si="245"/>
        <v>0</v>
      </c>
    </row>
    <row r="4848" spans="29:32" x14ac:dyDescent="0.2">
      <c r="AC4848" s="180" t="str">
        <f t="shared" si="243"/>
        <v>-</v>
      </c>
      <c r="AD4848" s="181" t="str">
        <f>IF(B4848="NET","",IF(B4848="","",IFERROR(VLOOKUP(AC4848,EAN!$A:$B,2,FALSE),"MANGLER - MÅ OPPDATERE EAN-FANEN")))</f>
        <v/>
      </c>
      <c r="AE4848" s="180">
        <f t="shared" si="244"/>
        <v>0</v>
      </c>
      <c r="AF4848" s="180">
        <f t="shared" si="245"/>
        <v>0</v>
      </c>
    </row>
    <row r="4849" spans="29:32" x14ac:dyDescent="0.2">
      <c r="AC4849" s="180" t="str">
        <f t="shared" si="243"/>
        <v>-</v>
      </c>
      <c r="AD4849" s="181" t="str">
        <f>IF(B4849="NET","",IF(B4849="","",IFERROR(VLOOKUP(AC4849,EAN!$A:$B,2,FALSE),"MANGLER - MÅ OPPDATERE EAN-FANEN")))</f>
        <v/>
      </c>
      <c r="AE4849" s="180">
        <f t="shared" si="244"/>
        <v>0</v>
      </c>
      <c r="AF4849" s="180">
        <f t="shared" si="245"/>
        <v>0</v>
      </c>
    </row>
    <row r="4850" spans="29:32" x14ac:dyDescent="0.2">
      <c r="AC4850" s="180" t="str">
        <f t="shared" si="243"/>
        <v>-</v>
      </c>
      <c r="AD4850" s="181" t="str">
        <f>IF(B4850="NET","",IF(B4850="","",IFERROR(VLOOKUP(AC4850,EAN!$A:$B,2,FALSE),"MANGLER - MÅ OPPDATERE EAN-FANEN")))</f>
        <v/>
      </c>
      <c r="AE4850" s="180">
        <f t="shared" si="244"/>
        <v>0</v>
      </c>
      <c r="AF4850" s="180">
        <f t="shared" si="245"/>
        <v>0</v>
      </c>
    </row>
    <row r="4851" spans="29:32" x14ac:dyDescent="0.2">
      <c r="AC4851" s="180" t="str">
        <f t="shared" si="243"/>
        <v>-</v>
      </c>
      <c r="AD4851" s="181" t="str">
        <f>IF(B4851="NET","",IF(B4851="","",IFERROR(VLOOKUP(AC4851,EAN!$A:$B,2,FALSE),"MANGLER - MÅ OPPDATERE EAN-FANEN")))</f>
        <v/>
      </c>
      <c r="AE4851" s="180">
        <f t="shared" si="244"/>
        <v>0</v>
      </c>
      <c r="AF4851" s="180">
        <f t="shared" si="245"/>
        <v>0</v>
      </c>
    </row>
    <row r="4852" spans="29:32" x14ac:dyDescent="0.2">
      <c r="AC4852" s="180" t="str">
        <f t="shared" si="243"/>
        <v>-</v>
      </c>
      <c r="AD4852" s="181" t="str">
        <f>IF(B4852="NET","",IF(B4852="","",IFERROR(VLOOKUP(AC4852,EAN!$A:$B,2,FALSE),"MANGLER - MÅ OPPDATERE EAN-FANEN")))</f>
        <v/>
      </c>
      <c r="AE4852" s="180">
        <f t="shared" si="244"/>
        <v>0</v>
      </c>
      <c r="AF4852" s="180">
        <f t="shared" si="245"/>
        <v>0</v>
      </c>
    </row>
    <row r="4853" spans="29:32" x14ac:dyDescent="0.2">
      <c r="AC4853" s="180" t="str">
        <f t="shared" si="243"/>
        <v>-</v>
      </c>
      <c r="AD4853" s="181" t="str">
        <f>IF(B4853="NET","",IF(B4853="","",IFERROR(VLOOKUP(AC4853,EAN!$A:$B,2,FALSE),"MANGLER - MÅ OPPDATERE EAN-FANEN")))</f>
        <v/>
      </c>
      <c r="AE4853" s="180">
        <f t="shared" si="244"/>
        <v>0</v>
      </c>
      <c r="AF4853" s="180">
        <f t="shared" si="245"/>
        <v>0</v>
      </c>
    </row>
    <row r="4854" spans="29:32" x14ac:dyDescent="0.2">
      <c r="AC4854" s="180" t="str">
        <f t="shared" si="243"/>
        <v>-</v>
      </c>
      <c r="AD4854" s="181" t="str">
        <f>IF(B4854="NET","",IF(B4854="","",IFERROR(VLOOKUP(AC4854,EAN!$A:$B,2,FALSE),"MANGLER - MÅ OPPDATERE EAN-FANEN")))</f>
        <v/>
      </c>
      <c r="AE4854" s="180">
        <f t="shared" si="244"/>
        <v>0</v>
      </c>
      <c r="AF4854" s="180">
        <f t="shared" si="245"/>
        <v>0</v>
      </c>
    </row>
    <row r="4855" spans="29:32" x14ac:dyDescent="0.2">
      <c r="AC4855" s="180" t="str">
        <f t="shared" si="243"/>
        <v>-</v>
      </c>
      <c r="AD4855" s="181" t="str">
        <f>IF(B4855="NET","",IF(B4855="","",IFERROR(VLOOKUP(AC4855,EAN!$A:$B,2,FALSE),"MANGLER - MÅ OPPDATERE EAN-FANEN")))</f>
        <v/>
      </c>
      <c r="AE4855" s="180">
        <f t="shared" si="244"/>
        <v>0</v>
      </c>
      <c r="AF4855" s="180">
        <f t="shared" si="245"/>
        <v>0</v>
      </c>
    </row>
    <row r="4856" spans="29:32" x14ac:dyDescent="0.2">
      <c r="AC4856" s="180" t="str">
        <f t="shared" si="243"/>
        <v>-</v>
      </c>
      <c r="AD4856" s="181" t="str">
        <f>IF(B4856="NET","",IF(B4856="","",IFERROR(VLOOKUP(AC4856,EAN!$A:$B,2,FALSE),"MANGLER - MÅ OPPDATERE EAN-FANEN")))</f>
        <v/>
      </c>
      <c r="AE4856" s="180">
        <f t="shared" si="244"/>
        <v>0</v>
      </c>
      <c r="AF4856" s="180">
        <f t="shared" si="245"/>
        <v>0</v>
      </c>
    </row>
    <row r="4857" spans="29:32" x14ac:dyDescent="0.2">
      <c r="AC4857" s="180" t="str">
        <f t="shared" si="243"/>
        <v>-</v>
      </c>
      <c r="AD4857" s="181" t="str">
        <f>IF(B4857="NET","",IF(B4857="","",IFERROR(VLOOKUP(AC4857,EAN!$A:$B,2,FALSE),"MANGLER - MÅ OPPDATERE EAN-FANEN")))</f>
        <v/>
      </c>
      <c r="AE4857" s="180">
        <f t="shared" si="244"/>
        <v>0</v>
      </c>
      <c r="AF4857" s="180">
        <f t="shared" si="245"/>
        <v>0</v>
      </c>
    </row>
    <row r="4858" spans="29:32" x14ac:dyDescent="0.2">
      <c r="AC4858" s="180" t="str">
        <f t="shared" si="243"/>
        <v>-</v>
      </c>
      <c r="AD4858" s="181" t="str">
        <f>IF(B4858="NET","",IF(B4858="","",IFERROR(VLOOKUP(AC4858,EAN!$A:$B,2,FALSE),"MANGLER - MÅ OPPDATERE EAN-FANEN")))</f>
        <v/>
      </c>
      <c r="AE4858" s="180">
        <f t="shared" si="244"/>
        <v>0</v>
      </c>
      <c r="AF4858" s="180">
        <f t="shared" si="245"/>
        <v>0</v>
      </c>
    </row>
    <row r="4859" spans="29:32" x14ac:dyDescent="0.2">
      <c r="AC4859" s="180" t="str">
        <f t="shared" si="243"/>
        <v>-</v>
      </c>
      <c r="AD4859" s="181" t="str">
        <f>IF(B4859="NET","",IF(B4859="","",IFERROR(VLOOKUP(AC4859,EAN!$A:$B,2,FALSE),"MANGLER - MÅ OPPDATERE EAN-FANEN")))</f>
        <v/>
      </c>
      <c r="AE4859" s="180">
        <f t="shared" si="244"/>
        <v>0</v>
      </c>
      <c r="AF4859" s="180">
        <f t="shared" si="245"/>
        <v>0</v>
      </c>
    </row>
    <row r="4860" spans="29:32" x14ac:dyDescent="0.2">
      <c r="AC4860" s="180" t="str">
        <f t="shared" si="243"/>
        <v>-</v>
      </c>
      <c r="AD4860" s="181" t="str">
        <f>IF(B4860="NET","",IF(B4860="","",IFERROR(VLOOKUP(AC4860,EAN!$A:$B,2,FALSE),"MANGLER - MÅ OPPDATERE EAN-FANEN")))</f>
        <v/>
      </c>
      <c r="AE4860" s="180">
        <f t="shared" si="244"/>
        <v>0</v>
      </c>
      <c r="AF4860" s="180">
        <f t="shared" si="245"/>
        <v>0</v>
      </c>
    </row>
    <row r="4861" spans="29:32" x14ac:dyDescent="0.2">
      <c r="AC4861" s="180" t="str">
        <f t="shared" si="243"/>
        <v>-</v>
      </c>
      <c r="AD4861" s="181" t="str">
        <f>IF(B4861="NET","",IF(B4861="","",IFERROR(VLOOKUP(AC4861,EAN!$A:$B,2,FALSE),"MANGLER - MÅ OPPDATERE EAN-FANEN")))</f>
        <v/>
      </c>
      <c r="AE4861" s="180">
        <f t="shared" si="244"/>
        <v>0</v>
      </c>
      <c r="AF4861" s="180">
        <f t="shared" si="245"/>
        <v>0</v>
      </c>
    </row>
    <row r="4862" spans="29:32" x14ac:dyDescent="0.2">
      <c r="AC4862" s="180" t="str">
        <f t="shared" si="243"/>
        <v>-</v>
      </c>
      <c r="AD4862" s="181" t="str">
        <f>IF(B4862="NET","",IF(B4862="","",IFERROR(VLOOKUP(AC4862,EAN!$A:$B,2,FALSE),"MANGLER - MÅ OPPDATERE EAN-FANEN")))</f>
        <v/>
      </c>
      <c r="AE4862" s="180">
        <f t="shared" si="244"/>
        <v>0</v>
      </c>
      <c r="AF4862" s="180">
        <f t="shared" si="245"/>
        <v>0</v>
      </c>
    </row>
    <row r="4863" spans="29:32" x14ac:dyDescent="0.2">
      <c r="AC4863" s="180" t="str">
        <f t="shared" si="243"/>
        <v>-</v>
      </c>
      <c r="AD4863" s="181" t="str">
        <f>IF(B4863="NET","",IF(B4863="","",IFERROR(VLOOKUP(AC4863,EAN!$A:$B,2,FALSE),"MANGLER - MÅ OPPDATERE EAN-FANEN")))</f>
        <v/>
      </c>
      <c r="AE4863" s="180">
        <f t="shared" si="244"/>
        <v>0</v>
      </c>
      <c r="AF4863" s="180">
        <f t="shared" si="245"/>
        <v>0</v>
      </c>
    </row>
    <row r="4864" spans="29:32" x14ac:dyDescent="0.2">
      <c r="AC4864" s="180" t="str">
        <f t="shared" si="243"/>
        <v>-</v>
      </c>
      <c r="AD4864" s="181" t="str">
        <f>IF(B4864="NET","",IF(B4864="","",IFERROR(VLOOKUP(AC4864,EAN!$A:$B,2,FALSE),"MANGLER - MÅ OPPDATERE EAN-FANEN")))</f>
        <v/>
      </c>
      <c r="AE4864" s="180">
        <f t="shared" si="244"/>
        <v>0</v>
      </c>
      <c r="AF4864" s="180">
        <f t="shared" si="245"/>
        <v>0</v>
      </c>
    </row>
    <row r="4865" spans="29:32" x14ac:dyDescent="0.2">
      <c r="AC4865" s="180" t="str">
        <f t="shared" si="243"/>
        <v>-</v>
      </c>
      <c r="AD4865" s="181" t="str">
        <f>IF(B4865="NET","",IF(B4865="","",IFERROR(VLOOKUP(AC4865,EAN!$A:$B,2,FALSE),"MANGLER - MÅ OPPDATERE EAN-FANEN")))</f>
        <v/>
      </c>
      <c r="AE4865" s="180">
        <f t="shared" si="244"/>
        <v>0</v>
      </c>
      <c r="AF4865" s="180">
        <f t="shared" si="245"/>
        <v>0</v>
      </c>
    </row>
    <row r="4866" spans="29:32" x14ac:dyDescent="0.2">
      <c r="AC4866" s="180" t="str">
        <f t="shared" si="243"/>
        <v>-</v>
      </c>
      <c r="AD4866" s="181" t="str">
        <f>IF(B4866="NET","",IF(B4866="","",IFERROR(VLOOKUP(AC4866,EAN!$A:$B,2,FALSE),"MANGLER - MÅ OPPDATERE EAN-FANEN")))</f>
        <v/>
      </c>
      <c r="AE4866" s="180">
        <f t="shared" si="244"/>
        <v>0</v>
      </c>
      <c r="AF4866" s="180">
        <f t="shared" si="245"/>
        <v>0</v>
      </c>
    </row>
    <row r="4867" spans="29:32" x14ac:dyDescent="0.2">
      <c r="AC4867" s="180" t="str">
        <f t="shared" si="243"/>
        <v>-</v>
      </c>
      <c r="AD4867" s="181" t="str">
        <f>IF(B4867="NET","",IF(B4867="","",IFERROR(VLOOKUP(AC4867,EAN!$A:$B,2,FALSE),"MANGLER - MÅ OPPDATERE EAN-FANEN")))</f>
        <v/>
      </c>
      <c r="AE4867" s="180">
        <f t="shared" si="244"/>
        <v>0</v>
      </c>
      <c r="AF4867" s="180">
        <f t="shared" si="245"/>
        <v>0</v>
      </c>
    </row>
    <row r="4868" spans="29:32" x14ac:dyDescent="0.2">
      <c r="AC4868" s="180" t="str">
        <f t="shared" si="243"/>
        <v>-</v>
      </c>
      <c r="AD4868" s="181" t="str">
        <f>IF(B4868="NET","",IF(B4868="","",IFERROR(VLOOKUP(AC4868,EAN!$A:$B,2,FALSE),"MANGLER - MÅ OPPDATERE EAN-FANEN")))</f>
        <v/>
      </c>
      <c r="AE4868" s="180">
        <f t="shared" si="244"/>
        <v>0</v>
      </c>
      <c r="AF4868" s="180">
        <f t="shared" si="245"/>
        <v>0</v>
      </c>
    </row>
    <row r="4869" spans="29:32" x14ac:dyDescent="0.2">
      <c r="AC4869" s="180" t="str">
        <f t="shared" si="243"/>
        <v>-</v>
      </c>
      <c r="AD4869" s="181" t="str">
        <f>IF(B4869="NET","",IF(B4869="","",IFERROR(VLOOKUP(AC4869,EAN!$A:$B,2,FALSE),"MANGLER - MÅ OPPDATERE EAN-FANEN")))</f>
        <v/>
      </c>
      <c r="AE4869" s="180">
        <f t="shared" si="244"/>
        <v>0</v>
      </c>
      <c r="AF4869" s="180">
        <f t="shared" si="245"/>
        <v>0</v>
      </c>
    </row>
    <row r="4870" spans="29:32" x14ac:dyDescent="0.2">
      <c r="AC4870" s="180" t="str">
        <f t="shared" si="243"/>
        <v>-</v>
      </c>
      <c r="AD4870" s="181" t="str">
        <f>IF(B4870="NET","",IF(B4870="","",IFERROR(VLOOKUP(AC4870,EAN!$A:$B,2,FALSE),"MANGLER - MÅ OPPDATERE EAN-FANEN")))</f>
        <v/>
      </c>
      <c r="AE4870" s="180">
        <f t="shared" si="244"/>
        <v>0</v>
      </c>
      <c r="AF4870" s="180">
        <f t="shared" si="245"/>
        <v>0</v>
      </c>
    </row>
    <row r="4871" spans="29:32" x14ac:dyDescent="0.2">
      <c r="AC4871" s="180" t="str">
        <f t="shared" si="243"/>
        <v>-</v>
      </c>
      <c r="AD4871" s="181" t="str">
        <f>IF(B4871="NET","",IF(B4871="","",IFERROR(VLOOKUP(AC4871,EAN!$A:$B,2,FALSE),"MANGLER - MÅ OPPDATERE EAN-FANEN")))</f>
        <v/>
      </c>
      <c r="AE4871" s="180">
        <f t="shared" si="244"/>
        <v>0</v>
      </c>
      <c r="AF4871" s="180">
        <f t="shared" si="245"/>
        <v>0</v>
      </c>
    </row>
    <row r="4872" spans="29:32" x14ac:dyDescent="0.2">
      <c r="AC4872" s="180" t="str">
        <f t="shared" si="243"/>
        <v>-</v>
      </c>
      <c r="AD4872" s="181" t="str">
        <f>IF(B4872="NET","",IF(B4872="","",IFERROR(VLOOKUP(AC4872,EAN!$A:$B,2,FALSE),"MANGLER - MÅ OPPDATERE EAN-FANEN")))</f>
        <v/>
      </c>
      <c r="AE4872" s="180">
        <f t="shared" si="244"/>
        <v>0</v>
      </c>
      <c r="AF4872" s="180">
        <f t="shared" si="245"/>
        <v>0</v>
      </c>
    </row>
    <row r="4873" spans="29:32" x14ac:dyDescent="0.2">
      <c r="AC4873" s="180" t="str">
        <f t="shared" si="243"/>
        <v>-</v>
      </c>
      <c r="AD4873" s="181" t="str">
        <f>IF(B4873="NET","",IF(B4873="","",IFERROR(VLOOKUP(AC4873,EAN!$A:$B,2,FALSE),"MANGLER - MÅ OPPDATERE EAN-FANEN")))</f>
        <v/>
      </c>
      <c r="AE4873" s="180">
        <f t="shared" si="244"/>
        <v>0</v>
      </c>
      <c r="AF4873" s="180">
        <f t="shared" si="245"/>
        <v>0</v>
      </c>
    </row>
    <row r="4874" spans="29:32" x14ac:dyDescent="0.2">
      <c r="AC4874" s="180" t="str">
        <f t="shared" si="243"/>
        <v>-</v>
      </c>
      <c r="AD4874" s="181" t="str">
        <f>IF(B4874="NET","",IF(B4874="","",IFERROR(VLOOKUP(AC4874,EAN!$A:$B,2,FALSE),"MANGLER - MÅ OPPDATERE EAN-FANEN")))</f>
        <v/>
      </c>
      <c r="AE4874" s="180">
        <f t="shared" si="244"/>
        <v>0</v>
      </c>
      <c r="AF4874" s="180">
        <f t="shared" si="245"/>
        <v>0</v>
      </c>
    </row>
    <row r="4875" spans="29:32" x14ac:dyDescent="0.2">
      <c r="AC4875" s="180" t="str">
        <f t="shared" si="243"/>
        <v>-</v>
      </c>
      <c r="AD4875" s="181" t="str">
        <f>IF(B4875="NET","",IF(B4875="","",IFERROR(VLOOKUP(AC4875,EAN!$A:$B,2,FALSE),"MANGLER - MÅ OPPDATERE EAN-FANEN")))</f>
        <v/>
      </c>
      <c r="AE4875" s="180">
        <f t="shared" si="244"/>
        <v>0</v>
      </c>
      <c r="AF4875" s="180">
        <f t="shared" si="245"/>
        <v>0</v>
      </c>
    </row>
    <row r="4876" spans="29:32" x14ac:dyDescent="0.2">
      <c r="AC4876" s="180" t="str">
        <f t="shared" si="243"/>
        <v>-</v>
      </c>
      <c r="AD4876" s="181" t="str">
        <f>IF(B4876="NET","",IF(B4876="","",IFERROR(VLOOKUP(AC4876,EAN!$A:$B,2,FALSE),"MANGLER - MÅ OPPDATERE EAN-FANEN")))</f>
        <v/>
      </c>
      <c r="AE4876" s="180">
        <f t="shared" si="244"/>
        <v>0</v>
      </c>
      <c r="AF4876" s="180">
        <f t="shared" si="245"/>
        <v>0</v>
      </c>
    </row>
    <row r="4877" spans="29:32" x14ac:dyDescent="0.2">
      <c r="AC4877" s="180" t="str">
        <f t="shared" si="243"/>
        <v>-</v>
      </c>
      <c r="AD4877" s="181" t="str">
        <f>IF(B4877="NET","",IF(B4877="","",IFERROR(VLOOKUP(AC4877,EAN!$A:$B,2,FALSE),"MANGLER - MÅ OPPDATERE EAN-FANEN")))</f>
        <v/>
      </c>
      <c r="AE4877" s="180">
        <f t="shared" si="244"/>
        <v>0</v>
      </c>
      <c r="AF4877" s="180">
        <f t="shared" si="245"/>
        <v>0</v>
      </c>
    </row>
    <row r="4878" spans="29:32" x14ac:dyDescent="0.2">
      <c r="AC4878" s="180" t="str">
        <f t="shared" si="243"/>
        <v>-</v>
      </c>
      <c r="AD4878" s="181" t="str">
        <f>IF(B4878="NET","",IF(B4878="","",IFERROR(VLOOKUP(AC4878,EAN!$A:$B,2,FALSE),"MANGLER - MÅ OPPDATERE EAN-FANEN")))</f>
        <v/>
      </c>
      <c r="AE4878" s="180">
        <f t="shared" si="244"/>
        <v>0</v>
      </c>
      <c r="AF4878" s="180">
        <f t="shared" si="245"/>
        <v>0</v>
      </c>
    </row>
    <row r="4879" spans="29:32" x14ac:dyDescent="0.2">
      <c r="AC4879" s="180" t="str">
        <f t="shared" si="243"/>
        <v>-</v>
      </c>
      <c r="AD4879" s="181" t="str">
        <f>IF(B4879="NET","",IF(B4879="","",IFERROR(VLOOKUP(AC4879,EAN!$A:$B,2,FALSE),"MANGLER - MÅ OPPDATERE EAN-FANEN")))</f>
        <v/>
      </c>
      <c r="AE4879" s="180">
        <f t="shared" si="244"/>
        <v>0</v>
      </c>
      <c r="AF4879" s="180">
        <f t="shared" si="245"/>
        <v>0</v>
      </c>
    </row>
    <row r="4880" spans="29:32" x14ac:dyDescent="0.2">
      <c r="AC4880" s="180" t="str">
        <f t="shared" si="243"/>
        <v>-</v>
      </c>
      <c r="AD4880" s="181" t="str">
        <f>IF(B4880="NET","",IF(B4880="","",IFERROR(VLOOKUP(AC4880,EAN!$A:$B,2,FALSE),"MANGLER - MÅ OPPDATERE EAN-FANEN")))</f>
        <v/>
      </c>
      <c r="AE4880" s="180">
        <f t="shared" si="244"/>
        <v>0</v>
      </c>
      <c r="AF4880" s="180">
        <f t="shared" si="245"/>
        <v>0</v>
      </c>
    </row>
    <row r="4881" spans="29:32" x14ac:dyDescent="0.2">
      <c r="AC4881" s="180" t="str">
        <f t="shared" si="243"/>
        <v>-</v>
      </c>
      <c r="AD4881" s="181" t="str">
        <f>IF(B4881="NET","",IF(B4881="","",IFERROR(VLOOKUP(AC4881,EAN!$A:$B,2,FALSE),"MANGLER - MÅ OPPDATERE EAN-FANEN")))</f>
        <v/>
      </c>
      <c r="AE4881" s="180">
        <f t="shared" si="244"/>
        <v>0</v>
      </c>
      <c r="AF4881" s="180">
        <f t="shared" si="245"/>
        <v>0</v>
      </c>
    </row>
    <row r="4882" spans="29:32" x14ac:dyDescent="0.2">
      <c r="AC4882" s="180" t="str">
        <f t="shared" si="243"/>
        <v>-</v>
      </c>
      <c r="AD4882" s="181" t="str">
        <f>IF(B4882="NET","",IF(B4882="","",IFERROR(VLOOKUP(AC4882,EAN!$A:$B,2,FALSE),"MANGLER - MÅ OPPDATERE EAN-FANEN")))</f>
        <v/>
      </c>
      <c r="AE4882" s="180">
        <f t="shared" si="244"/>
        <v>0</v>
      </c>
      <c r="AF4882" s="180">
        <f t="shared" si="245"/>
        <v>0</v>
      </c>
    </row>
    <row r="4883" spans="29:32" x14ac:dyDescent="0.2">
      <c r="AC4883" s="180" t="str">
        <f t="shared" si="243"/>
        <v>-</v>
      </c>
      <c r="AD4883" s="181" t="str">
        <f>IF(B4883="NET","",IF(B4883="","",IFERROR(VLOOKUP(AC4883,EAN!$A:$B,2,FALSE),"MANGLER - MÅ OPPDATERE EAN-FANEN")))</f>
        <v/>
      </c>
      <c r="AE4883" s="180">
        <f t="shared" si="244"/>
        <v>0</v>
      </c>
      <c r="AF4883" s="180">
        <f t="shared" si="245"/>
        <v>0</v>
      </c>
    </row>
    <row r="4884" spans="29:32" x14ac:dyDescent="0.2">
      <c r="AC4884" s="180" t="str">
        <f t="shared" si="243"/>
        <v>-</v>
      </c>
      <c r="AD4884" s="181" t="str">
        <f>IF(B4884="NET","",IF(B4884="","",IFERROR(VLOOKUP(AC4884,EAN!$A:$B,2,FALSE),"MANGLER - MÅ OPPDATERE EAN-FANEN")))</f>
        <v/>
      </c>
      <c r="AE4884" s="180">
        <f t="shared" si="244"/>
        <v>0</v>
      </c>
      <c r="AF4884" s="180">
        <f t="shared" si="245"/>
        <v>0</v>
      </c>
    </row>
    <row r="4885" spans="29:32" x14ac:dyDescent="0.2">
      <c r="AC4885" s="180" t="str">
        <f t="shared" si="243"/>
        <v>-</v>
      </c>
      <c r="AD4885" s="181" t="str">
        <f>IF(B4885="NET","",IF(B4885="","",IFERROR(VLOOKUP(AC4885,EAN!$A:$B,2,FALSE),"MANGLER - MÅ OPPDATERE EAN-FANEN")))</f>
        <v/>
      </c>
      <c r="AE4885" s="180">
        <f t="shared" si="244"/>
        <v>0</v>
      </c>
      <c r="AF4885" s="180">
        <f t="shared" si="245"/>
        <v>0</v>
      </c>
    </row>
    <row r="4886" spans="29:32" x14ac:dyDescent="0.2">
      <c r="AC4886" s="180" t="str">
        <f t="shared" si="243"/>
        <v>-</v>
      </c>
      <c r="AD4886" s="181" t="str">
        <f>IF(B4886="NET","",IF(B4886="","",IFERROR(VLOOKUP(AC4886,EAN!$A:$B,2,FALSE),"MANGLER - MÅ OPPDATERE EAN-FANEN")))</f>
        <v/>
      </c>
      <c r="AE4886" s="180">
        <f t="shared" si="244"/>
        <v>0</v>
      </c>
      <c r="AF4886" s="180">
        <f t="shared" si="245"/>
        <v>0</v>
      </c>
    </row>
    <row r="4887" spans="29:32" x14ac:dyDescent="0.2">
      <c r="AC4887" s="180" t="str">
        <f t="shared" si="243"/>
        <v>-</v>
      </c>
      <c r="AD4887" s="181" t="str">
        <f>IF(B4887="NET","",IF(B4887="","",IFERROR(VLOOKUP(AC4887,EAN!$A:$B,2,FALSE),"MANGLER - MÅ OPPDATERE EAN-FANEN")))</f>
        <v/>
      </c>
      <c r="AE4887" s="180">
        <f t="shared" si="244"/>
        <v>0</v>
      </c>
      <c r="AF4887" s="180">
        <f t="shared" si="245"/>
        <v>0</v>
      </c>
    </row>
    <row r="4888" spans="29:32" x14ac:dyDescent="0.2">
      <c r="AC4888" s="180" t="str">
        <f t="shared" si="243"/>
        <v>-</v>
      </c>
      <c r="AD4888" s="181" t="str">
        <f>IF(B4888="NET","",IF(B4888="","",IFERROR(VLOOKUP(AC4888,EAN!$A:$B,2,FALSE),"MANGLER - MÅ OPPDATERE EAN-FANEN")))</f>
        <v/>
      </c>
      <c r="AE4888" s="180">
        <f t="shared" si="244"/>
        <v>0</v>
      </c>
      <c r="AF4888" s="180">
        <f t="shared" si="245"/>
        <v>0</v>
      </c>
    </row>
    <row r="4889" spans="29:32" x14ac:dyDescent="0.2">
      <c r="AC4889" s="180" t="str">
        <f t="shared" si="243"/>
        <v>-</v>
      </c>
      <c r="AD4889" s="181" t="str">
        <f>IF(B4889="NET","",IF(B4889="","",IFERROR(VLOOKUP(AC4889,EAN!$A:$B,2,FALSE),"MANGLER - MÅ OPPDATERE EAN-FANEN")))</f>
        <v/>
      </c>
      <c r="AE4889" s="180">
        <f t="shared" si="244"/>
        <v>0</v>
      </c>
      <c r="AF4889" s="180">
        <f t="shared" si="245"/>
        <v>0</v>
      </c>
    </row>
    <row r="4890" spans="29:32" x14ac:dyDescent="0.2">
      <c r="AC4890" s="180" t="str">
        <f t="shared" si="243"/>
        <v>-</v>
      </c>
      <c r="AD4890" s="181" t="str">
        <f>IF(B4890="NET","",IF(B4890="","",IFERROR(VLOOKUP(AC4890,EAN!$A:$B,2,FALSE),"MANGLER - MÅ OPPDATERE EAN-FANEN")))</f>
        <v/>
      </c>
      <c r="AE4890" s="180">
        <f t="shared" si="244"/>
        <v>0</v>
      </c>
      <c r="AF4890" s="180">
        <f t="shared" si="245"/>
        <v>0</v>
      </c>
    </row>
    <row r="4891" spans="29:32" x14ac:dyDescent="0.2">
      <c r="AC4891" s="180" t="str">
        <f t="shared" si="243"/>
        <v>-</v>
      </c>
      <c r="AD4891" s="181" t="str">
        <f>IF(B4891="NET","",IF(B4891="","",IFERROR(VLOOKUP(AC4891,EAN!$A:$B,2,FALSE),"MANGLER - MÅ OPPDATERE EAN-FANEN")))</f>
        <v/>
      </c>
      <c r="AE4891" s="180">
        <f t="shared" si="244"/>
        <v>0</v>
      </c>
      <c r="AF4891" s="180">
        <f t="shared" si="245"/>
        <v>0</v>
      </c>
    </row>
    <row r="4892" spans="29:32" x14ac:dyDescent="0.2">
      <c r="AC4892" s="180" t="str">
        <f t="shared" si="243"/>
        <v>-</v>
      </c>
      <c r="AD4892" s="181" t="str">
        <f>IF(B4892="NET","",IF(B4892="","",IFERROR(VLOOKUP(AC4892,EAN!$A:$B,2,FALSE),"MANGLER - MÅ OPPDATERE EAN-FANEN")))</f>
        <v/>
      </c>
      <c r="AE4892" s="180">
        <f t="shared" si="244"/>
        <v>0</v>
      </c>
      <c r="AF4892" s="180">
        <f t="shared" si="245"/>
        <v>0</v>
      </c>
    </row>
    <row r="4893" spans="29:32" x14ac:dyDescent="0.2">
      <c r="AC4893" s="180" t="str">
        <f t="shared" si="243"/>
        <v>-</v>
      </c>
      <c r="AD4893" s="181" t="str">
        <f>IF(B4893="NET","",IF(B4893="","",IFERROR(VLOOKUP(AC4893,EAN!$A:$B,2,FALSE),"MANGLER - MÅ OPPDATERE EAN-FANEN")))</f>
        <v/>
      </c>
      <c r="AE4893" s="180">
        <f t="shared" si="244"/>
        <v>0</v>
      </c>
      <c r="AF4893" s="180">
        <f t="shared" si="245"/>
        <v>0</v>
      </c>
    </row>
    <row r="4894" spans="29:32" x14ac:dyDescent="0.2">
      <c r="AC4894" s="180" t="str">
        <f t="shared" si="243"/>
        <v>-</v>
      </c>
      <c r="AD4894" s="181" t="str">
        <f>IF(B4894="NET","",IF(B4894="","",IFERROR(VLOOKUP(AC4894,EAN!$A:$B,2,FALSE),"MANGLER - MÅ OPPDATERE EAN-FANEN")))</f>
        <v/>
      </c>
      <c r="AE4894" s="180">
        <f t="shared" si="244"/>
        <v>0</v>
      </c>
      <c r="AF4894" s="180">
        <f t="shared" si="245"/>
        <v>0</v>
      </c>
    </row>
    <row r="4895" spans="29:32" x14ac:dyDescent="0.2">
      <c r="AC4895" s="180" t="str">
        <f t="shared" si="243"/>
        <v>-</v>
      </c>
      <c r="AD4895" s="181" t="str">
        <f>IF(B4895="NET","",IF(B4895="","",IFERROR(VLOOKUP(AC4895,EAN!$A:$B,2,FALSE),"MANGLER - MÅ OPPDATERE EAN-FANEN")))</f>
        <v/>
      </c>
      <c r="AE4895" s="180">
        <f t="shared" si="244"/>
        <v>0</v>
      </c>
      <c r="AF4895" s="180">
        <f t="shared" si="245"/>
        <v>0</v>
      </c>
    </row>
    <row r="4896" spans="29:32" x14ac:dyDescent="0.2">
      <c r="AC4896" s="180" t="str">
        <f t="shared" si="243"/>
        <v>-</v>
      </c>
      <c r="AD4896" s="181" t="str">
        <f>IF(B4896="NET","",IF(B4896="","",IFERROR(VLOOKUP(AC4896,EAN!$A:$B,2,FALSE),"MANGLER - MÅ OPPDATERE EAN-FANEN")))</f>
        <v/>
      </c>
      <c r="AE4896" s="180">
        <f t="shared" si="244"/>
        <v>0</v>
      </c>
      <c r="AF4896" s="180">
        <f t="shared" si="245"/>
        <v>0</v>
      </c>
    </row>
    <row r="4897" spans="29:32" x14ac:dyDescent="0.2">
      <c r="AC4897" s="180" t="str">
        <f t="shared" si="243"/>
        <v>-</v>
      </c>
      <c r="AD4897" s="181" t="str">
        <f>IF(B4897="NET","",IF(B4897="","",IFERROR(VLOOKUP(AC4897,EAN!$A:$B,2,FALSE),"MANGLER - MÅ OPPDATERE EAN-FANEN")))</f>
        <v/>
      </c>
      <c r="AE4897" s="180">
        <f t="shared" si="244"/>
        <v>0</v>
      </c>
      <c r="AF4897" s="180">
        <f t="shared" si="245"/>
        <v>0</v>
      </c>
    </row>
    <row r="4898" spans="29:32" x14ac:dyDescent="0.2">
      <c r="AC4898" s="180" t="str">
        <f t="shared" si="243"/>
        <v>-</v>
      </c>
      <c r="AD4898" s="181" t="str">
        <f>IF(B4898="NET","",IF(B4898="","",IFERROR(VLOOKUP(AC4898,EAN!$A:$B,2,FALSE),"MANGLER - MÅ OPPDATERE EAN-FANEN")))</f>
        <v/>
      </c>
      <c r="AE4898" s="180">
        <f t="shared" si="244"/>
        <v>0</v>
      </c>
      <c r="AF4898" s="180">
        <f t="shared" si="245"/>
        <v>0</v>
      </c>
    </row>
    <row r="4899" spans="29:32" x14ac:dyDescent="0.2">
      <c r="AC4899" s="180" t="str">
        <f t="shared" si="243"/>
        <v>-</v>
      </c>
      <c r="AD4899" s="181" t="str">
        <f>IF(B4899="NET","",IF(B4899="","",IFERROR(VLOOKUP(AC4899,EAN!$A:$B,2,FALSE),"MANGLER - MÅ OPPDATERE EAN-FANEN")))</f>
        <v/>
      </c>
      <c r="AE4899" s="180">
        <f t="shared" si="244"/>
        <v>0</v>
      </c>
      <c r="AF4899" s="180">
        <f t="shared" si="245"/>
        <v>0</v>
      </c>
    </row>
    <row r="4900" spans="29:32" x14ac:dyDescent="0.2">
      <c r="AC4900" s="180" t="str">
        <f t="shared" si="243"/>
        <v>-</v>
      </c>
      <c r="AD4900" s="181" t="str">
        <f>IF(B4900="NET","",IF(B4900="","",IFERROR(VLOOKUP(AC4900,EAN!$A:$B,2,FALSE),"MANGLER - MÅ OPPDATERE EAN-FANEN")))</f>
        <v/>
      </c>
      <c r="AE4900" s="180">
        <f t="shared" si="244"/>
        <v>0</v>
      </c>
      <c r="AF4900" s="180">
        <f t="shared" si="245"/>
        <v>0</v>
      </c>
    </row>
    <row r="4901" spans="29:32" x14ac:dyDescent="0.2">
      <c r="AC4901" s="180" t="str">
        <f t="shared" si="243"/>
        <v>-</v>
      </c>
      <c r="AD4901" s="181" t="str">
        <f>IF(B4901="NET","",IF(B4901="","",IFERROR(VLOOKUP(AC4901,EAN!$A:$B,2,FALSE),"MANGLER - MÅ OPPDATERE EAN-FANEN")))</f>
        <v/>
      </c>
      <c r="AE4901" s="180">
        <f t="shared" si="244"/>
        <v>0</v>
      </c>
      <c r="AF4901" s="180">
        <f t="shared" si="245"/>
        <v>0</v>
      </c>
    </row>
    <row r="4902" spans="29:32" x14ac:dyDescent="0.2">
      <c r="AC4902" s="180" t="str">
        <f t="shared" si="243"/>
        <v>-</v>
      </c>
      <c r="AD4902" s="181" t="str">
        <f>IF(B4902="NET","",IF(B4902="","",IFERROR(VLOOKUP(AC4902,EAN!$A:$B,2,FALSE),"MANGLER - MÅ OPPDATERE EAN-FANEN")))</f>
        <v/>
      </c>
      <c r="AE4902" s="180">
        <f t="shared" si="244"/>
        <v>0</v>
      </c>
      <c r="AF4902" s="180">
        <f t="shared" si="245"/>
        <v>0</v>
      </c>
    </row>
    <row r="4903" spans="29:32" x14ac:dyDescent="0.2">
      <c r="AC4903" s="180" t="str">
        <f t="shared" si="243"/>
        <v>-</v>
      </c>
      <c r="AD4903" s="181" t="str">
        <f>IF(B4903="NET","",IF(B4903="","",IFERROR(VLOOKUP(AC4903,EAN!$A:$B,2,FALSE),"MANGLER - MÅ OPPDATERE EAN-FANEN")))</f>
        <v/>
      </c>
      <c r="AE4903" s="180">
        <f t="shared" si="244"/>
        <v>0</v>
      </c>
      <c r="AF4903" s="180">
        <f t="shared" si="245"/>
        <v>0</v>
      </c>
    </row>
    <row r="4904" spans="29:32" x14ac:dyDescent="0.2">
      <c r="AC4904" s="180" t="str">
        <f t="shared" si="243"/>
        <v>-</v>
      </c>
      <c r="AD4904" s="181" t="str">
        <f>IF(B4904="NET","",IF(B4904="","",IFERROR(VLOOKUP(AC4904,EAN!$A:$B,2,FALSE),"MANGLER - MÅ OPPDATERE EAN-FANEN")))</f>
        <v/>
      </c>
      <c r="AE4904" s="180">
        <f t="shared" si="244"/>
        <v>0</v>
      </c>
      <c r="AF4904" s="180">
        <f t="shared" si="245"/>
        <v>0</v>
      </c>
    </row>
    <row r="4905" spans="29:32" x14ac:dyDescent="0.2">
      <c r="AC4905" s="180" t="str">
        <f t="shared" si="243"/>
        <v>-</v>
      </c>
      <c r="AD4905" s="181" t="str">
        <f>IF(B4905="NET","",IF(B4905="","",IFERROR(VLOOKUP(AC4905,EAN!$A:$B,2,FALSE),"MANGLER - MÅ OPPDATERE EAN-FANEN")))</f>
        <v/>
      </c>
      <c r="AE4905" s="180">
        <f t="shared" si="244"/>
        <v>0</v>
      </c>
      <c r="AF4905" s="180">
        <f t="shared" si="245"/>
        <v>0</v>
      </c>
    </row>
    <row r="4906" spans="29:32" x14ac:dyDescent="0.2">
      <c r="AC4906" s="180" t="str">
        <f t="shared" si="243"/>
        <v>-</v>
      </c>
      <c r="AD4906" s="181" t="str">
        <f>IF(B4906="NET","",IF(B4906="","",IFERROR(VLOOKUP(AC4906,EAN!$A:$B,2,FALSE),"MANGLER - MÅ OPPDATERE EAN-FANEN")))</f>
        <v/>
      </c>
      <c r="AE4906" s="180">
        <f t="shared" si="244"/>
        <v>0</v>
      </c>
      <c r="AF4906" s="180">
        <f t="shared" si="245"/>
        <v>0</v>
      </c>
    </row>
    <row r="4907" spans="29:32" x14ac:dyDescent="0.2">
      <c r="AC4907" s="180" t="str">
        <f t="shared" ref="AC4907:AC4970" si="246">CONCATENATE(A4907,"-",D4907)</f>
        <v>-</v>
      </c>
      <c r="AD4907" s="181" t="str">
        <f>IF(B4907="NET","",IF(B4907="","",IFERROR(VLOOKUP(AC4907,EAN!$A:$B,2,FALSE),"MANGLER - MÅ OPPDATERE EAN-FANEN")))</f>
        <v/>
      </c>
      <c r="AE4907" s="180">
        <f t="shared" ref="AE4907:AE4970" si="247">H4907</f>
        <v>0</v>
      </c>
      <c r="AF4907" s="180">
        <f t="shared" ref="AF4907:AF4970" si="248">AA4907</f>
        <v>0</v>
      </c>
    </row>
    <row r="4908" spans="29:32" x14ac:dyDescent="0.2">
      <c r="AC4908" s="180" t="str">
        <f t="shared" si="246"/>
        <v>-</v>
      </c>
      <c r="AD4908" s="181" t="str">
        <f>IF(B4908="NET","",IF(B4908="","",IFERROR(VLOOKUP(AC4908,EAN!$A:$B,2,FALSE),"MANGLER - MÅ OPPDATERE EAN-FANEN")))</f>
        <v/>
      </c>
      <c r="AE4908" s="180">
        <f t="shared" si="247"/>
        <v>0</v>
      </c>
      <c r="AF4908" s="180">
        <f t="shared" si="248"/>
        <v>0</v>
      </c>
    </row>
    <row r="4909" spans="29:32" x14ac:dyDescent="0.2">
      <c r="AC4909" s="180" t="str">
        <f t="shared" si="246"/>
        <v>-</v>
      </c>
      <c r="AD4909" s="181" t="str">
        <f>IF(B4909="NET","",IF(B4909="","",IFERROR(VLOOKUP(AC4909,EAN!$A:$B,2,FALSE),"MANGLER - MÅ OPPDATERE EAN-FANEN")))</f>
        <v/>
      </c>
      <c r="AE4909" s="180">
        <f t="shared" si="247"/>
        <v>0</v>
      </c>
      <c r="AF4909" s="180">
        <f t="shared" si="248"/>
        <v>0</v>
      </c>
    </row>
    <row r="4910" spans="29:32" x14ac:dyDescent="0.2">
      <c r="AC4910" s="180" t="str">
        <f t="shared" si="246"/>
        <v>-</v>
      </c>
      <c r="AD4910" s="181" t="str">
        <f>IF(B4910="NET","",IF(B4910="","",IFERROR(VLOOKUP(AC4910,EAN!$A:$B,2,FALSE),"MANGLER - MÅ OPPDATERE EAN-FANEN")))</f>
        <v/>
      </c>
      <c r="AE4910" s="180">
        <f t="shared" si="247"/>
        <v>0</v>
      </c>
      <c r="AF4910" s="180">
        <f t="shared" si="248"/>
        <v>0</v>
      </c>
    </row>
    <row r="4911" spans="29:32" x14ac:dyDescent="0.2">
      <c r="AC4911" s="180" t="str">
        <f t="shared" si="246"/>
        <v>-</v>
      </c>
      <c r="AD4911" s="181" t="str">
        <f>IF(B4911="NET","",IF(B4911="","",IFERROR(VLOOKUP(AC4911,EAN!$A:$B,2,FALSE),"MANGLER - MÅ OPPDATERE EAN-FANEN")))</f>
        <v/>
      </c>
      <c r="AE4911" s="180">
        <f t="shared" si="247"/>
        <v>0</v>
      </c>
      <c r="AF4911" s="180">
        <f t="shared" si="248"/>
        <v>0</v>
      </c>
    </row>
    <row r="4912" spans="29:32" x14ac:dyDescent="0.2">
      <c r="AC4912" s="180" t="str">
        <f t="shared" si="246"/>
        <v>-</v>
      </c>
      <c r="AD4912" s="181" t="str">
        <f>IF(B4912="NET","",IF(B4912="","",IFERROR(VLOOKUP(AC4912,EAN!$A:$B,2,FALSE),"MANGLER - MÅ OPPDATERE EAN-FANEN")))</f>
        <v/>
      </c>
      <c r="AE4912" s="180">
        <f t="shared" si="247"/>
        <v>0</v>
      </c>
      <c r="AF4912" s="180">
        <f t="shared" si="248"/>
        <v>0</v>
      </c>
    </row>
    <row r="4913" spans="29:32" x14ac:dyDescent="0.2">
      <c r="AC4913" s="180" t="str">
        <f t="shared" si="246"/>
        <v>-</v>
      </c>
      <c r="AD4913" s="181" t="str">
        <f>IF(B4913="NET","",IF(B4913="","",IFERROR(VLOOKUP(AC4913,EAN!$A:$B,2,FALSE),"MANGLER - MÅ OPPDATERE EAN-FANEN")))</f>
        <v/>
      </c>
      <c r="AE4913" s="180">
        <f t="shared" si="247"/>
        <v>0</v>
      </c>
      <c r="AF4913" s="180">
        <f t="shared" si="248"/>
        <v>0</v>
      </c>
    </row>
    <row r="4914" spans="29:32" x14ac:dyDescent="0.2">
      <c r="AC4914" s="180" t="str">
        <f t="shared" si="246"/>
        <v>-</v>
      </c>
      <c r="AD4914" s="181" t="str">
        <f>IF(B4914="NET","",IF(B4914="","",IFERROR(VLOOKUP(AC4914,EAN!$A:$B,2,FALSE),"MANGLER - MÅ OPPDATERE EAN-FANEN")))</f>
        <v/>
      </c>
      <c r="AE4914" s="180">
        <f t="shared" si="247"/>
        <v>0</v>
      </c>
      <c r="AF4914" s="180">
        <f t="shared" si="248"/>
        <v>0</v>
      </c>
    </row>
    <row r="4915" spans="29:32" x14ac:dyDescent="0.2">
      <c r="AC4915" s="180" t="str">
        <f t="shared" si="246"/>
        <v>-</v>
      </c>
      <c r="AD4915" s="181" t="str">
        <f>IF(B4915="NET","",IF(B4915="","",IFERROR(VLOOKUP(AC4915,EAN!$A:$B,2,FALSE),"MANGLER - MÅ OPPDATERE EAN-FANEN")))</f>
        <v/>
      </c>
      <c r="AE4915" s="180">
        <f t="shared" si="247"/>
        <v>0</v>
      </c>
      <c r="AF4915" s="180">
        <f t="shared" si="248"/>
        <v>0</v>
      </c>
    </row>
    <row r="4916" spans="29:32" x14ac:dyDescent="0.2">
      <c r="AC4916" s="180" t="str">
        <f t="shared" si="246"/>
        <v>-</v>
      </c>
      <c r="AD4916" s="181" t="str">
        <f>IF(B4916="NET","",IF(B4916="","",IFERROR(VLOOKUP(AC4916,EAN!$A:$B,2,FALSE),"MANGLER - MÅ OPPDATERE EAN-FANEN")))</f>
        <v/>
      </c>
      <c r="AE4916" s="180">
        <f t="shared" si="247"/>
        <v>0</v>
      </c>
      <c r="AF4916" s="180">
        <f t="shared" si="248"/>
        <v>0</v>
      </c>
    </row>
    <row r="4917" spans="29:32" x14ac:dyDescent="0.2">
      <c r="AC4917" s="180" t="str">
        <f t="shared" si="246"/>
        <v>-</v>
      </c>
      <c r="AD4917" s="181" t="str">
        <f>IF(B4917="NET","",IF(B4917="","",IFERROR(VLOOKUP(AC4917,EAN!$A:$B,2,FALSE),"MANGLER - MÅ OPPDATERE EAN-FANEN")))</f>
        <v/>
      </c>
      <c r="AE4917" s="180">
        <f t="shared" si="247"/>
        <v>0</v>
      </c>
      <c r="AF4917" s="180">
        <f t="shared" si="248"/>
        <v>0</v>
      </c>
    </row>
    <row r="4918" spans="29:32" x14ac:dyDescent="0.2">
      <c r="AC4918" s="180" t="str">
        <f t="shared" si="246"/>
        <v>-</v>
      </c>
      <c r="AD4918" s="181" t="str">
        <f>IF(B4918="NET","",IF(B4918="","",IFERROR(VLOOKUP(AC4918,EAN!$A:$B,2,FALSE),"MANGLER - MÅ OPPDATERE EAN-FANEN")))</f>
        <v/>
      </c>
      <c r="AE4918" s="180">
        <f t="shared" si="247"/>
        <v>0</v>
      </c>
      <c r="AF4918" s="180">
        <f t="shared" si="248"/>
        <v>0</v>
      </c>
    </row>
    <row r="4919" spans="29:32" x14ac:dyDescent="0.2">
      <c r="AC4919" s="180" t="str">
        <f t="shared" si="246"/>
        <v>-</v>
      </c>
      <c r="AD4919" s="181" t="str">
        <f>IF(B4919="NET","",IF(B4919="","",IFERROR(VLOOKUP(AC4919,EAN!$A:$B,2,FALSE),"MANGLER - MÅ OPPDATERE EAN-FANEN")))</f>
        <v/>
      </c>
      <c r="AE4919" s="180">
        <f t="shared" si="247"/>
        <v>0</v>
      </c>
      <c r="AF4919" s="180">
        <f t="shared" si="248"/>
        <v>0</v>
      </c>
    </row>
    <row r="4920" spans="29:32" x14ac:dyDescent="0.2">
      <c r="AC4920" s="180" t="str">
        <f t="shared" si="246"/>
        <v>-</v>
      </c>
      <c r="AD4920" s="181" t="str">
        <f>IF(B4920="NET","",IF(B4920="","",IFERROR(VLOOKUP(AC4920,EAN!$A:$B,2,FALSE),"MANGLER - MÅ OPPDATERE EAN-FANEN")))</f>
        <v/>
      </c>
      <c r="AE4920" s="180">
        <f t="shared" si="247"/>
        <v>0</v>
      </c>
      <c r="AF4920" s="180">
        <f t="shared" si="248"/>
        <v>0</v>
      </c>
    </row>
    <row r="4921" spans="29:32" x14ac:dyDescent="0.2">
      <c r="AC4921" s="180" t="str">
        <f t="shared" si="246"/>
        <v>-</v>
      </c>
      <c r="AD4921" s="181" t="str">
        <f>IF(B4921="NET","",IF(B4921="","",IFERROR(VLOOKUP(AC4921,EAN!$A:$B,2,FALSE),"MANGLER - MÅ OPPDATERE EAN-FANEN")))</f>
        <v/>
      </c>
      <c r="AE4921" s="180">
        <f t="shared" si="247"/>
        <v>0</v>
      </c>
      <c r="AF4921" s="180">
        <f t="shared" si="248"/>
        <v>0</v>
      </c>
    </row>
    <row r="4922" spans="29:32" x14ac:dyDescent="0.2">
      <c r="AC4922" s="180" t="str">
        <f t="shared" si="246"/>
        <v>-</v>
      </c>
      <c r="AD4922" s="181" t="str">
        <f>IF(B4922="NET","",IF(B4922="","",IFERROR(VLOOKUP(AC4922,EAN!$A:$B,2,FALSE),"MANGLER - MÅ OPPDATERE EAN-FANEN")))</f>
        <v/>
      </c>
      <c r="AE4922" s="180">
        <f t="shared" si="247"/>
        <v>0</v>
      </c>
      <c r="AF4922" s="180">
        <f t="shared" si="248"/>
        <v>0</v>
      </c>
    </row>
    <row r="4923" spans="29:32" x14ac:dyDescent="0.2">
      <c r="AC4923" s="180" t="str">
        <f t="shared" si="246"/>
        <v>-</v>
      </c>
      <c r="AD4923" s="181" t="str">
        <f>IF(B4923="NET","",IF(B4923="","",IFERROR(VLOOKUP(AC4923,EAN!$A:$B,2,FALSE),"MANGLER - MÅ OPPDATERE EAN-FANEN")))</f>
        <v/>
      </c>
      <c r="AE4923" s="180">
        <f t="shared" si="247"/>
        <v>0</v>
      </c>
      <c r="AF4923" s="180">
        <f t="shared" si="248"/>
        <v>0</v>
      </c>
    </row>
    <row r="4924" spans="29:32" x14ac:dyDescent="0.2">
      <c r="AC4924" s="180" t="str">
        <f t="shared" si="246"/>
        <v>-</v>
      </c>
      <c r="AD4924" s="181" t="str">
        <f>IF(B4924="NET","",IF(B4924="","",IFERROR(VLOOKUP(AC4924,EAN!$A:$B,2,FALSE),"MANGLER - MÅ OPPDATERE EAN-FANEN")))</f>
        <v/>
      </c>
      <c r="AE4924" s="180">
        <f t="shared" si="247"/>
        <v>0</v>
      </c>
      <c r="AF4924" s="180">
        <f t="shared" si="248"/>
        <v>0</v>
      </c>
    </row>
    <row r="4925" spans="29:32" x14ac:dyDescent="0.2">
      <c r="AC4925" s="180" t="str">
        <f t="shared" si="246"/>
        <v>-</v>
      </c>
      <c r="AD4925" s="181" t="str">
        <f>IF(B4925="NET","",IF(B4925="","",IFERROR(VLOOKUP(AC4925,EAN!$A:$B,2,FALSE),"MANGLER - MÅ OPPDATERE EAN-FANEN")))</f>
        <v/>
      </c>
      <c r="AE4925" s="180">
        <f t="shared" si="247"/>
        <v>0</v>
      </c>
      <c r="AF4925" s="180">
        <f t="shared" si="248"/>
        <v>0</v>
      </c>
    </row>
    <row r="4926" spans="29:32" x14ac:dyDescent="0.2">
      <c r="AC4926" s="180" t="str">
        <f t="shared" si="246"/>
        <v>-</v>
      </c>
      <c r="AD4926" s="181" t="str">
        <f>IF(B4926="NET","",IF(B4926="","",IFERROR(VLOOKUP(AC4926,EAN!$A:$B,2,FALSE),"MANGLER - MÅ OPPDATERE EAN-FANEN")))</f>
        <v/>
      </c>
      <c r="AE4926" s="180">
        <f t="shared" si="247"/>
        <v>0</v>
      </c>
      <c r="AF4926" s="180">
        <f t="shared" si="248"/>
        <v>0</v>
      </c>
    </row>
    <row r="4927" spans="29:32" x14ac:dyDescent="0.2">
      <c r="AC4927" s="180" t="str">
        <f t="shared" si="246"/>
        <v>-</v>
      </c>
      <c r="AD4927" s="181" t="str">
        <f>IF(B4927="NET","",IF(B4927="","",IFERROR(VLOOKUP(AC4927,EAN!$A:$B,2,FALSE),"MANGLER - MÅ OPPDATERE EAN-FANEN")))</f>
        <v/>
      </c>
      <c r="AE4927" s="180">
        <f t="shared" si="247"/>
        <v>0</v>
      </c>
      <c r="AF4927" s="180">
        <f t="shared" si="248"/>
        <v>0</v>
      </c>
    </row>
    <row r="4928" spans="29:32" x14ac:dyDescent="0.2">
      <c r="AC4928" s="180" t="str">
        <f t="shared" si="246"/>
        <v>-</v>
      </c>
      <c r="AD4928" s="181" t="str">
        <f>IF(B4928="NET","",IF(B4928="","",IFERROR(VLOOKUP(AC4928,EAN!$A:$B,2,FALSE),"MANGLER - MÅ OPPDATERE EAN-FANEN")))</f>
        <v/>
      </c>
      <c r="AE4928" s="180">
        <f t="shared" si="247"/>
        <v>0</v>
      </c>
      <c r="AF4928" s="180">
        <f t="shared" si="248"/>
        <v>0</v>
      </c>
    </row>
    <row r="4929" spans="29:32" x14ac:dyDescent="0.2">
      <c r="AC4929" s="180" t="str">
        <f t="shared" si="246"/>
        <v>-</v>
      </c>
      <c r="AD4929" s="181" t="str">
        <f>IF(B4929="NET","",IF(B4929="","",IFERROR(VLOOKUP(AC4929,EAN!$A:$B,2,FALSE),"MANGLER - MÅ OPPDATERE EAN-FANEN")))</f>
        <v/>
      </c>
      <c r="AE4929" s="180">
        <f t="shared" si="247"/>
        <v>0</v>
      </c>
      <c r="AF4929" s="180">
        <f t="shared" si="248"/>
        <v>0</v>
      </c>
    </row>
    <row r="4930" spans="29:32" x14ac:dyDescent="0.2">
      <c r="AC4930" s="180" t="str">
        <f t="shared" si="246"/>
        <v>-</v>
      </c>
      <c r="AD4930" s="181" t="str">
        <f>IF(B4930="NET","",IF(B4930="","",IFERROR(VLOOKUP(AC4930,EAN!$A:$B,2,FALSE),"MANGLER - MÅ OPPDATERE EAN-FANEN")))</f>
        <v/>
      </c>
      <c r="AE4930" s="180">
        <f t="shared" si="247"/>
        <v>0</v>
      </c>
      <c r="AF4930" s="180">
        <f t="shared" si="248"/>
        <v>0</v>
      </c>
    </row>
    <row r="4931" spans="29:32" x14ac:dyDescent="0.2">
      <c r="AC4931" s="180" t="str">
        <f t="shared" si="246"/>
        <v>-</v>
      </c>
      <c r="AD4931" s="181" t="str">
        <f>IF(B4931="NET","",IF(B4931="","",IFERROR(VLOOKUP(AC4931,EAN!$A:$B,2,FALSE),"MANGLER - MÅ OPPDATERE EAN-FANEN")))</f>
        <v/>
      </c>
      <c r="AE4931" s="180">
        <f t="shared" si="247"/>
        <v>0</v>
      </c>
      <c r="AF4931" s="180">
        <f t="shared" si="248"/>
        <v>0</v>
      </c>
    </row>
    <row r="4932" spans="29:32" x14ac:dyDescent="0.2">
      <c r="AC4932" s="180" t="str">
        <f t="shared" si="246"/>
        <v>-</v>
      </c>
      <c r="AD4932" s="181" t="str">
        <f>IF(B4932="NET","",IF(B4932="","",IFERROR(VLOOKUP(AC4932,EAN!$A:$B,2,FALSE),"MANGLER - MÅ OPPDATERE EAN-FANEN")))</f>
        <v/>
      </c>
      <c r="AE4932" s="180">
        <f t="shared" si="247"/>
        <v>0</v>
      </c>
      <c r="AF4932" s="180">
        <f t="shared" si="248"/>
        <v>0</v>
      </c>
    </row>
    <row r="4933" spans="29:32" x14ac:dyDescent="0.2">
      <c r="AC4933" s="180" t="str">
        <f t="shared" si="246"/>
        <v>-</v>
      </c>
      <c r="AD4933" s="181" t="str">
        <f>IF(B4933="NET","",IF(B4933="","",IFERROR(VLOOKUP(AC4933,EAN!$A:$B,2,FALSE),"MANGLER - MÅ OPPDATERE EAN-FANEN")))</f>
        <v/>
      </c>
      <c r="AE4933" s="180">
        <f t="shared" si="247"/>
        <v>0</v>
      </c>
      <c r="AF4933" s="180">
        <f t="shared" si="248"/>
        <v>0</v>
      </c>
    </row>
    <row r="4934" spans="29:32" x14ac:dyDescent="0.2">
      <c r="AC4934" s="180" t="str">
        <f t="shared" si="246"/>
        <v>-</v>
      </c>
      <c r="AD4934" s="181" t="str">
        <f>IF(B4934="NET","",IF(B4934="","",IFERROR(VLOOKUP(AC4934,EAN!$A:$B,2,FALSE),"MANGLER - MÅ OPPDATERE EAN-FANEN")))</f>
        <v/>
      </c>
      <c r="AE4934" s="180">
        <f t="shared" si="247"/>
        <v>0</v>
      </c>
      <c r="AF4934" s="180">
        <f t="shared" si="248"/>
        <v>0</v>
      </c>
    </row>
    <row r="4935" spans="29:32" x14ac:dyDescent="0.2">
      <c r="AC4935" s="180" t="str">
        <f t="shared" si="246"/>
        <v>-</v>
      </c>
      <c r="AD4935" s="181" t="str">
        <f>IF(B4935="NET","",IF(B4935="","",IFERROR(VLOOKUP(AC4935,EAN!$A:$B,2,FALSE),"MANGLER - MÅ OPPDATERE EAN-FANEN")))</f>
        <v/>
      </c>
      <c r="AE4935" s="180">
        <f t="shared" si="247"/>
        <v>0</v>
      </c>
      <c r="AF4935" s="180">
        <f t="shared" si="248"/>
        <v>0</v>
      </c>
    </row>
    <row r="4936" spans="29:32" x14ac:dyDescent="0.2">
      <c r="AC4936" s="180" t="str">
        <f t="shared" si="246"/>
        <v>-</v>
      </c>
      <c r="AD4936" s="181" t="str">
        <f>IF(B4936="NET","",IF(B4936="","",IFERROR(VLOOKUP(AC4936,EAN!$A:$B,2,FALSE),"MANGLER - MÅ OPPDATERE EAN-FANEN")))</f>
        <v/>
      </c>
      <c r="AE4936" s="180">
        <f t="shared" si="247"/>
        <v>0</v>
      </c>
      <c r="AF4936" s="180">
        <f t="shared" si="248"/>
        <v>0</v>
      </c>
    </row>
    <row r="4937" spans="29:32" x14ac:dyDescent="0.2">
      <c r="AC4937" s="180" t="str">
        <f t="shared" si="246"/>
        <v>-</v>
      </c>
      <c r="AD4937" s="181" t="str">
        <f>IF(B4937="NET","",IF(B4937="","",IFERROR(VLOOKUP(AC4937,EAN!$A:$B,2,FALSE),"MANGLER - MÅ OPPDATERE EAN-FANEN")))</f>
        <v/>
      </c>
      <c r="AE4937" s="180">
        <f t="shared" si="247"/>
        <v>0</v>
      </c>
      <c r="AF4937" s="180">
        <f t="shared" si="248"/>
        <v>0</v>
      </c>
    </row>
    <row r="4938" spans="29:32" x14ac:dyDescent="0.2">
      <c r="AC4938" s="180" t="str">
        <f t="shared" si="246"/>
        <v>-</v>
      </c>
      <c r="AD4938" s="181" t="str">
        <f>IF(B4938="NET","",IF(B4938="","",IFERROR(VLOOKUP(AC4938,EAN!$A:$B,2,FALSE),"MANGLER - MÅ OPPDATERE EAN-FANEN")))</f>
        <v/>
      </c>
      <c r="AE4938" s="180">
        <f t="shared" si="247"/>
        <v>0</v>
      </c>
      <c r="AF4938" s="180">
        <f t="shared" si="248"/>
        <v>0</v>
      </c>
    </row>
    <row r="4939" spans="29:32" x14ac:dyDescent="0.2">
      <c r="AC4939" s="180" t="str">
        <f t="shared" si="246"/>
        <v>-</v>
      </c>
      <c r="AD4939" s="181" t="str">
        <f>IF(B4939="NET","",IF(B4939="","",IFERROR(VLOOKUP(AC4939,EAN!$A:$B,2,FALSE),"MANGLER - MÅ OPPDATERE EAN-FANEN")))</f>
        <v/>
      </c>
      <c r="AE4939" s="180">
        <f t="shared" si="247"/>
        <v>0</v>
      </c>
      <c r="AF4939" s="180">
        <f t="shared" si="248"/>
        <v>0</v>
      </c>
    </row>
    <row r="4940" spans="29:32" x14ac:dyDescent="0.2">
      <c r="AC4940" s="180" t="str">
        <f t="shared" si="246"/>
        <v>-</v>
      </c>
      <c r="AD4940" s="181" t="str">
        <f>IF(B4940="NET","",IF(B4940="","",IFERROR(VLOOKUP(AC4940,EAN!$A:$B,2,FALSE),"MANGLER - MÅ OPPDATERE EAN-FANEN")))</f>
        <v/>
      </c>
      <c r="AE4940" s="180">
        <f t="shared" si="247"/>
        <v>0</v>
      </c>
      <c r="AF4940" s="180">
        <f t="shared" si="248"/>
        <v>0</v>
      </c>
    </row>
    <row r="4941" spans="29:32" x14ac:dyDescent="0.2">
      <c r="AC4941" s="180" t="str">
        <f t="shared" si="246"/>
        <v>-</v>
      </c>
      <c r="AD4941" s="181" t="str">
        <f>IF(B4941="NET","",IF(B4941="","",IFERROR(VLOOKUP(AC4941,EAN!$A:$B,2,FALSE),"MANGLER - MÅ OPPDATERE EAN-FANEN")))</f>
        <v/>
      </c>
      <c r="AE4941" s="180">
        <f t="shared" si="247"/>
        <v>0</v>
      </c>
      <c r="AF4941" s="180">
        <f t="shared" si="248"/>
        <v>0</v>
      </c>
    </row>
    <row r="4942" spans="29:32" x14ac:dyDescent="0.2">
      <c r="AC4942" s="180" t="str">
        <f t="shared" si="246"/>
        <v>-</v>
      </c>
      <c r="AD4942" s="181" t="str">
        <f>IF(B4942="NET","",IF(B4942="","",IFERROR(VLOOKUP(AC4942,EAN!$A:$B,2,FALSE),"MANGLER - MÅ OPPDATERE EAN-FANEN")))</f>
        <v/>
      </c>
      <c r="AE4942" s="180">
        <f t="shared" si="247"/>
        <v>0</v>
      </c>
      <c r="AF4942" s="180">
        <f t="shared" si="248"/>
        <v>0</v>
      </c>
    </row>
    <row r="4943" spans="29:32" x14ac:dyDescent="0.2">
      <c r="AC4943" s="180" t="str">
        <f t="shared" si="246"/>
        <v>-</v>
      </c>
      <c r="AD4943" s="181" t="str">
        <f>IF(B4943="NET","",IF(B4943="","",IFERROR(VLOOKUP(AC4943,EAN!$A:$B,2,FALSE),"MANGLER - MÅ OPPDATERE EAN-FANEN")))</f>
        <v/>
      </c>
      <c r="AE4943" s="180">
        <f t="shared" si="247"/>
        <v>0</v>
      </c>
      <c r="AF4943" s="180">
        <f t="shared" si="248"/>
        <v>0</v>
      </c>
    </row>
    <row r="4944" spans="29:32" x14ac:dyDescent="0.2">
      <c r="AC4944" s="180" t="str">
        <f t="shared" si="246"/>
        <v>-</v>
      </c>
      <c r="AD4944" s="181" t="str">
        <f>IF(B4944="NET","",IF(B4944="","",IFERROR(VLOOKUP(AC4944,EAN!$A:$B,2,FALSE),"MANGLER - MÅ OPPDATERE EAN-FANEN")))</f>
        <v/>
      </c>
      <c r="AE4944" s="180">
        <f t="shared" si="247"/>
        <v>0</v>
      </c>
      <c r="AF4944" s="180">
        <f t="shared" si="248"/>
        <v>0</v>
      </c>
    </row>
    <row r="4945" spans="29:32" x14ac:dyDescent="0.2">
      <c r="AC4945" s="180" t="str">
        <f t="shared" si="246"/>
        <v>-</v>
      </c>
      <c r="AD4945" s="181" t="str">
        <f>IF(B4945="NET","",IF(B4945="","",IFERROR(VLOOKUP(AC4945,EAN!$A:$B,2,FALSE),"MANGLER - MÅ OPPDATERE EAN-FANEN")))</f>
        <v/>
      </c>
      <c r="AE4945" s="180">
        <f t="shared" si="247"/>
        <v>0</v>
      </c>
      <c r="AF4945" s="180">
        <f t="shared" si="248"/>
        <v>0</v>
      </c>
    </row>
    <row r="4946" spans="29:32" x14ac:dyDescent="0.2">
      <c r="AC4946" s="180" t="str">
        <f t="shared" si="246"/>
        <v>-</v>
      </c>
      <c r="AD4946" s="181" t="str">
        <f>IF(B4946="NET","",IF(B4946="","",IFERROR(VLOOKUP(AC4946,EAN!$A:$B,2,FALSE),"MANGLER - MÅ OPPDATERE EAN-FANEN")))</f>
        <v/>
      </c>
      <c r="AE4946" s="180">
        <f t="shared" si="247"/>
        <v>0</v>
      </c>
      <c r="AF4946" s="180">
        <f t="shared" si="248"/>
        <v>0</v>
      </c>
    </row>
    <row r="4947" spans="29:32" x14ac:dyDescent="0.2">
      <c r="AC4947" s="180" t="str">
        <f t="shared" si="246"/>
        <v>-</v>
      </c>
      <c r="AD4947" s="181" t="str">
        <f>IF(B4947="NET","",IF(B4947="","",IFERROR(VLOOKUP(AC4947,EAN!$A:$B,2,FALSE),"MANGLER - MÅ OPPDATERE EAN-FANEN")))</f>
        <v/>
      </c>
      <c r="AE4947" s="180">
        <f t="shared" si="247"/>
        <v>0</v>
      </c>
      <c r="AF4947" s="180">
        <f t="shared" si="248"/>
        <v>0</v>
      </c>
    </row>
    <row r="4948" spans="29:32" x14ac:dyDescent="0.2">
      <c r="AC4948" s="180" t="str">
        <f t="shared" si="246"/>
        <v>-</v>
      </c>
      <c r="AD4948" s="181" t="str">
        <f>IF(B4948="NET","",IF(B4948="","",IFERROR(VLOOKUP(AC4948,EAN!$A:$B,2,FALSE),"MANGLER - MÅ OPPDATERE EAN-FANEN")))</f>
        <v/>
      </c>
      <c r="AE4948" s="180">
        <f t="shared" si="247"/>
        <v>0</v>
      </c>
      <c r="AF4948" s="180">
        <f t="shared" si="248"/>
        <v>0</v>
      </c>
    </row>
    <row r="4949" spans="29:32" x14ac:dyDescent="0.2">
      <c r="AC4949" s="180" t="str">
        <f t="shared" si="246"/>
        <v>-</v>
      </c>
      <c r="AD4949" s="181" t="str">
        <f>IF(B4949="NET","",IF(B4949="","",IFERROR(VLOOKUP(AC4949,EAN!$A:$B,2,FALSE),"MANGLER - MÅ OPPDATERE EAN-FANEN")))</f>
        <v/>
      </c>
      <c r="AE4949" s="180">
        <f t="shared" si="247"/>
        <v>0</v>
      </c>
      <c r="AF4949" s="180">
        <f t="shared" si="248"/>
        <v>0</v>
      </c>
    </row>
    <row r="4950" spans="29:32" x14ac:dyDescent="0.2">
      <c r="AC4950" s="180" t="str">
        <f t="shared" si="246"/>
        <v>-</v>
      </c>
      <c r="AD4950" s="181" t="str">
        <f>IF(B4950="NET","",IF(B4950="","",IFERROR(VLOOKUP(AC4950,EAN!$A:$B,2,FALSE),"MANGLER - MÅ OPPDATERE EAN-FANEN")))</f>
        <v/>
      </c>
      <c r="AE4950" s="180">
        <f t="shared" si="247"/>
        <v>0</v>
      </c>
      <c r="AF4950" s="180">
        <f t="shared" si="248"/>
        <v>0</v>
      </c>
    </row>
    <row r="4951" spans="29:32" x14ac:dyDescent="0.2">
      <c r="AC4951" s="180" t="str">
        <f t="shared" si="246"/>
        <v>-</v>
      </c>
      <c r="AD4951" s="181" t="str">
        <f>IF(B4951="NET","",IF(B4951="","",IFERROR(VLOOKUP(AC4951,EAN!$A:$B,2,FALSE),"MANGLER - MÅ OPPDATERE EAN-FANEN")))</f>
        <v/>
      </c>
      <c r="AE4951" s="180">
        <f t="shared" si="247"/>
        <v>0</v>
      </c>
      <c r="AF4951" s="180">
        <f t="shared" si="248"/>
        <v>0</v>
      </c>
    </row>
    <row r="4952" spans="29:32" x14ac:dyDescent="0.2">
      <c r="AC4952" s="180" t="str">
        <f t="shared" si="246"/>
        <v>-</v>
      </c>
      <c r="AD4952" s="181" t="str">
        <f>IF(B4952="NET","",IF(B4952="","",IFERROR(VLOOKUP(AC4952,EAN!$A:$B,2,FALSE),"MANGLER - MÅ OPPDATERE EAN-FANEN")))</f>
        <v/>
      </c>
      <c r="AE4952" s="180">
        <f t="shared" si="247"/>
        <v>0</v>
      </c>
      <c r="AF4952" s="180">
        <f t="shared" si="248"/>
        <v>0</v>
      </c>
    </row>
    <row r="4953" spans="29:32" x14ac:dyDescent="0.2">
      <c r="AC4953" s="180" t="str">
        <f t="shared" si="246"/>
        <v>-</v>
      </c>
      <c r="AD4953" s="181" t="str">
        <f>IF(B4953="NET","",IF(B4953="","",IFERROR(VLOOKUP(AC4953,EAN!$A:$B,2,FALSE),"MANGLER - MÅ OPPDATERE EAN-FANEN")))</f>
        <v/>
      </c>
      <c r="AE4953" s="180">
        <f t="shared" si="247"/>
        <v>0</v>
      </c>
      <c r="AF4953" s="180">
        <f t="shared" si="248"/>
        <v>0</v>
      </c>
    </row>
    <row r="4954" spans="29:32" x14ac:dyDescent="0.2">
      <c r="AC4954" s="180" t="str">
        <f t="shared" si="246"/>
        <v>-</v>
      </c>
      <c r="AD4954" s="181" t="str">
        <f>IF(B4954="NET","",IF(B4954="","",IFERROR(VLOOKUP(AC4954,EAN!$A:$B,2,FALSE),"MANGLER - MÅ OPPDATERE EAN-FANEN")))</f>
        <v/>
      </c>
      <c r="AE4954" s="180">
        <f t="shared" si="247"/>
        <v>0</v>
      </c>
      <c r="AF4954" s="180">
        <f t="shared" si="248"/>
        <v>0</v>
      </c>
    </row>
    <row r="4955" spans="29:32" x14ac:dyDescent="0.2">
      <c r="AC4955" s="180" t="str">
        <f t="shared" si="246"/>
        <v>-</v>
      </c>
      <c r="AD4955" s="181" t="str">
        <f>IF(B4955="NET","",IF(B4955="","",IFERROR(VLOOKUP(AC4955,EAN!$A:$B,2,FALSE),"MANGLER - MÅ OPPDATERE EAN-FANEN")))</f>
        <v/>
      </c>
      <c r="AE4955" s="180">
        <f t="shared" si="247"/>
        <v>0</v>
      </c>
      <c r="AF4955" s="180">
        <f t="shared" si="248"/>
        <v>0</v>
      </c>
    </row>
    <row r="4956" spans="29:32" x14ac:dyDescent="0.2">
      <c r="AC4956" s="180" t="str">
        <f t="shared" si="246"/>
        <v>-</v>
      </c>
      <c r="AD4956" s="181" t="str">
        <f>IF(B4956="NET","",IF(B4956="","",IFERROR(VLOOKUP(AC4956,EAN!$A:$B,2,FALSE),"MANGLER - MÅ OPPDATERE EAN-FANEN")))</f>
        <v/>
      </c>
      <c r="AE4956" s="180">
        <f t="shared" si="247"/>
        <v>0</v>
      </c>
      <c r="AF4956" s="180">
        <f t="shared" si="248"/>
        <v>0</v>
      </c>
    </row>
    <row r="4957" spans="29:32" x14ac:dyDescent="0.2">
      <c r="AC4957" s="180" t="str">
        <f t="shared" si="246"/>
        <v>-</v>
      </c>
      <c r="AD4957" s="181" t="str">
        <f>IF(B4957="NET","",IF(B4957="","",IFERROR(VLOOKUP(AC4957,EAN!$A:$B,2,FALSE),"MANGLER - MÅ OPPDATERE EAN-FANEN")))</f>
        <v/>
      </c>
      <c r="AE4957" s="180">
        <f t="shared" si="247"/>
        <v>0</v>
      </c>
      <c r="AF4957" s="180">
        <f t="shared" si="248"/>
        <v>0</v>
      </c>
    </row>
    <row r="4958" spans="29:32" x14ac:dyDescent="0.2">
      <c r="AC4958" s="180" t="str">
        <f t="shared" si="246"/>
        <v>-</v>
      </c>
      <c r="AD4958" s="181" t="str">
        <f>IF(B4958="NET","",IF(B4958="","",IFERROR(VLOOKUP(AC4958,EAN!$A:$B,2,FALSE),"MANGLER - MÅ OPPDATERE EAN-FANEN")))</f>
        <v/>
      </c>
      <c r="AE4958" s="180">
        <f t="shared" si="247"/>
        <v>0</v>
      </c>
      <c r="AF4958" s="180">
        <f t="shared" si="248"/>
        <v>0</v>
      </c>
    </row>
    <row r="4959" spans="29:32" x14ac:dyDescent="0.2">
      <c r="AC4959" s="180" t="str">
        <f t="shared" si="246"/>
        <v>-</v>
      </c>
      <c r="AD4959" s="181" t="str">
        <f>IF(B4959="NET","",IF(B4959="","",IFERROR(VLOOKUP(AC4959,EAN!$A:$B,2,FALSE),"MANGLER - MÅ OPPDATERE EAN-FANEN")))</f>
        <v/>
      </c>
      <c r="AE4959" s="180">
        <f t="shared" si="247"/>
        <v>0</v>
      </c>
      <c r="AF4959" s="180">
        <f t="shared" si="248"/>
        <v>0</v>
      </c>
    </row>
    <row r="4960" spans="29:32" x14ac:dyDescent="0.2">
      <c r="AC4960" s="180" t="str">
        <f t="shared" si="246"/>
        <v>-</v>
      </c>
      <c r="AD4960" s="181" t="str">
        <f>IF(B4960="NET","",IF(B4960="","",IFERROR(VLOOKUP(AC4960,EAN!$A:$B,2,FALSE),"MANGLER - MÅ OPPDATERE EAN-FANEN")))</f>
        <v/>
      </c>
      <c r="AE4960" s="180">
        <f t="shared" si="247"/>
        <v>0</v>
      </c>
      <c r="AF4960" s="180">
        <f t="shared" si="248"/>
        <v>0</v>
      </c>
    </row>
    <row r="4961" spans="29:32" x14ac:dyDescent="0.2">
      <c r="AC4961" s="180" t="str">
        <f t="shared" si="246"/>
        <v>-</v>
      </c>
      <c r="AD4961" s="181" t="str">
        <f>IF(B4961="NET","",IF(B4961="","",IFERROR(VLOOKUP(AC4961,EAN!$A:$B,2,FALSE),"MANGLER - MÅ OPPDATERE EAN-FANEN")))</f>
        <v/>
      </c>
      <c r="AE4961" s="180">
        <f t="shared" si="247"/>
        <v>0</v>
      </c>
      <c r="AF4961" s="180">
        <f t="shared" si="248"/>
        <v>0</v>
      </c>
    </row>
    <row r="4962" spans="29:32" x14ac:dyDescent="0.2">
      <c r="AC4962" s="180" t="str">
        <f t="shared" si="246"/>
        <v>-</v>
      </c>
      <c r="AD4962" s="181" t="str">
        <f>IF(B4962="NET","",IF(B4962="","",IFERROR(VLOOKUP(AC4962,EAN!$A:$B,2,FALSE),"MANGLER - MÅ OPPDATERE EAN-FANEN")))</f>
        <v/>
      </c>
      <c r="AE4962" s="180">
        <f t="shared" si="247"/>
        <v>0</v>
      </c>
      <c r="AF4962" s="180">
        <f t="shared" si="248"/>
        <v>0</v>
      </c>
    </row>
    <row r="4963" spans="29:32" x14ac:dyDescent="0.2">
      <c r="AC4963" s="180" t="str">
        <f t="shared" si="246"/>
        <v>-</v>
      </c>
      <c r="AD4963" s="181" t="str">
        <f>IF(B4963="NET","",IF(B4963="","",IFERROR(VLOOKUP(AC4963,EAN!$A:$B,2,FALSE),"MANGLER - MÅ OPPDATERE EAN-FANEN")))</f>
        <v/>
      </c>
      <c r="AE4963" s="180">
        <f t="shared" si="247"/>
        <v>0</v>
      </c>
      <c r="AF4963" s="180">
        <f t="shared" si="248"/>
        <v>0</v>
      </c>
    </row>
    <row r="4964" spans="29:32" x14ac:dyDescent="0.2">
      <c r="AC4964" s="180" t="str">
        <f t="shared" si="246"/>
        <v>-</v>
      </c>
      <c r="AD4964" s="181" t="str">
        <f>IF(B4964="NET","",IF(B4964="","",IFERROR(VLOOKUP(AC4964,EAN!$A:$B,2,FALSE),"MANGLER - MÅ OPPDATERE EAN-FANEN")))</f>
        <v/>
      </c>
      <c r="AE4964" s="180">
        <f t="shared" si="247"/>
        <v>0</v>
      </c>
      <c r="AF4964" s="180">
        <f t="shared" si="248"/>
        <v>0</v>
      </c>
    </row>
    <row r="4965" spans="29:32" x14ac:dyDescent="0.2">
      <c r="AC4965" s="180" t="str">
        <f t="shared" si="246"/>
        <v>-</v>
      </c>
      <c r="AD4965" s="181" t="str">
        <f>IF(B4965="NET","",IF(B4965="","",IFERROR(VLOOKUP(AC4965,EAN!$A:$B,2,FALSE),"MANGLER - MÅ OPPDATERE EAN-FANEN")))</f>
        <v/>
      </c>
      <c r="AE4965" s="180">
        <f t="shared" si="247"/>
        <v>0</v>
      </c>
      <c r="AF4965" s="180">
        <f t="shared" si="248"/>
        <v>0</v>
      </c>
    </row>
    <row r="4966" spans="29:32" x14ac:dyDescent="0.2">
      <c r="AC4966" s="180" t="str">
        <f t="shared" si="246"/>
        <v>-</v>
      </c>
      <c r="AD4966" s="181" t="str">
        <f>IF(B4966="NET","",IF(B4966="","",IFERROR(VLOOKUP(AC4966,EAN!$A:$B,2,FALSE),"MANGLER - MÅ OPPDATERE EAN-FANEN")))</f>
        <v/>
      </c>
      <c r="AE4966" s="180">
        <f t="shared" si="247"/>
        <v>0</v>
      </c>
      <c r="AF4966" s="180">
        <f t="shared" si="248"/>
        <v>0</v>
      </c>
    </row>
    <row r="4967" spans="29:32" x14ac:dyDescent="0.2">
      <c r="AC4967" s="180" t="str">
        <f t="shared" si="246"/>
        <v>-</v>
      </c>
      <c r="AD4967" s="181" t="str">
        <f>IF(B4967="NET","",IF(B4967="","",IFERROR(VLOOKUP(AC4967,EAN!$A:$B,2,FALSE),"MANGLER - MÅ OPPDATERE EAN-FANEN")))</f>
        <v/>
      </c>
      <c r="AE4967" s="180">
        <f t="shared" si="247"/>
        <v>0</v>
      </c>
      <c r="AF4967" s="180">
        <f t="shared" si="248"/>
        <v>0</v>
      </c>
    </row>
    <row r="4968" spans="29:32" x14ac:dyDescent="0.2">
      <c r="AC4968" s="180" t="str">
        <f t="shared" si="246"/>
        <v>-</v>
      </c>
      <c r="AD4968" s="181" t="str">
        <f>IF(B4968="NET","",IF(B4968="","",IFERROR(VLOOKUP(AC4968,EAN!$A:$B,2,FALSE),"MANGLER - MÅ OPPDATERE EAN-FANEN")))</f>
        <v/>
      </c>
      <c r="AE4968" s="180">
        <f t="shared" si="247"/>
        <v>0</v>
      </c>
      <c r="AF4968" s="180">
        <f t="shared" si="248"/>
        <v>0</v>
      </c>
    </row>
    <row r="4969" spans="29:32" x14ac:dyDescent="0.2">
      <c r="AC4969" s="180" t="str">
        <f t="shared" si="246"/>
        <v>-</v>
      </c>
      <c r="AD4969" s="181" t="str">
        <f>IF(B4969="NET","",IF(B4969="","",IFERROR(VLOOKUP(AC4969,EAN!$A:$B,2,FALSE),"MANGLER - MÅ OPPDATERE EAN-FANEN")))</f>
        <v/>
      </c>
      <c r="AE4969" s="180">
        <f t="shared" si="247"/>
        <v>0</v>
      </c>
      <c r="AF4969" s="180">
        <f t="shared" si="248"/>
        <v>0</v>
      </c>
    </row>
    <row r="4970" spans="29:32" x14ac:dyDescent="0.2">
      <c r="AC4970" s="180" t="str">
        <f t="shared" si="246"/>
        <v>-</v>
      </c>
      <c r="AD4970" s="181" t="str">
        <f>IF(B4970="NET","",IF(B4970="","",IFERROR(VLOOKUP(AC4970,EAN!$A:$B,2,FALSE),"MANGLER - MÅ OPPDATERE EAN-FANEN")))</f>
        <v/>
      </c>
      <c r="AE4970" s="180">
        <f t="shared" si="247"/>
        <v>0</v>
      </c>
      <c r="AF4970" s="180">
        <f t="shared" si="248"/>
        <v>0</v>
      </c>
    </row>
    <row r="4971" spans="29:32" x14ac:dyDescent="0.2">
      <c r="AC4971" s="180" t="str">
        <f t="shared" ref="AC4971:AC5034" si="249">CONCATENATE(A4971,"-",D4971)</f>
        <v>-</v>
      </c>
      <c r="AD4971" s="181" t="str">
        <f>IF(B4971="NET","",IF(B4971="","",IFERROR(VLOOKUP(AC4971,EAN!$A:$B,2,FALSE),"MANGLER - MÅ OPPDATERE EAN-FANEN")))</f>
        <v/>
      </c>
      <c r="AE4971" s="180">
        <f t="shared" ref="AE4971:AE5034" si="250">H4971</f>
        <v>0</v>
      </c>
      <c r="AF4971" s="180">
        <f t="shared" ref="AF4971:AF5034" si="251">AA4971</f>
        <v>0</v>
      </c>
    </row>
    <row r="4972" spans="29:32" x14ac:dyDescent="0.2">
      <c r="AC4972" s="180" t="str">
        <f t="shared" si="249"/>
        <v>-</v>
      </c>
      <c r="AD4972" s="181" t="str">
        <f>IF(B4972="NET","",IF(B4972="","",IFERROR(VLOOKUP(AC4972,EAN!$A:$B,2,FALSE),"MANGLER - MÅ OPPDATERE EAN-FANEN")))</f>
        <v/>
      </c>
      <c r="AE4972" s="180">
        <f t="shared" si="250"/>
        <v>0</v>
      </c>
      <c r="AF4972" s="180">
        <f t="shared" si="251"/>
        <v>0</v>
      </c>
    </row>
    <row r="4973" spans="29:32" x14ac:dyDescent="0.2">
      <c r="AC4973" s="180" t="str">
        <f t="shared" si="249"/>
        <v>-</v>
      </c>
      <c r="AD4973" s="181" t="str">
        <f>IF(B4973="NET","",IF(B4973="","",IFERROR(VLOOKUP(AC4973,EAN!$A:$B,2,FALSE),"MANGLER - MÅ OPPDATERE EAN-FANEN")))</f>
        <v/>
      </c>
      <c r="AE4973" s="180">
        <f t="shared" si="250"/>
        <v>0</v>
      </c>
      <c r="AF4973" s="180">
        <f t="shared" si="251"/>
        <v>0</v>
      </c>
    </row>
    <row r="4974" spans="29:32" x14ac:dyDescent="0.2">
      <c r="AC4974" s="180" t="str">
        <f t="shared" si="249"/>
        <v>-</v>
      </c>
      <c r="AD4974" s="181" t="str">
        <f>IF(B4974="NET","",IF(B4974="","",IFERROR(VLOOKUP(AC4974,EAN!$A:$B,2,FALSE),"MANGLER - MÅ OPPDATERE EAN-FANEN")))</f>
        <v/>
      </c>
      <c r="AE4974" s="180">
        <f t="shared" si="250"/>
        <v>0</v>
      </c>
      <c r="AF4974" s="180">
        <f t="shared" si="251"/>
        <v>0</v>
      </c>
    </row>
    <row r="4975" spans="29:32" x14ac:dyDescent="0.2">
      <c r="AC4975" s="180" t="str">
        <f t="shared" si="249"/>
        <v>-</v>
      </c>
      <c r="AD4975" s="181" t="str">
        <f>IF(B4975="NET","",IF(B4975="","",IFERROR(VLOOKUP(AC4975,EAN!$A:$B,2,FALSE),"MANGLER - MÅ OPPDATERE EAN-FANEN")))</f>
        <v/>
      </c>
      <c r="AE4975" s="180">
        <f t="shared" si="250"/>
        <v>0</v>
      </c>
      <c r="AF4975" s="180">
        <f t="shared" si="251"/>
        <v>0</v>
      </c>
    </row>
    <row r="4976" spans="29:32" x14ac:dyDescent="0.2">
      <c r="AC4976" s="180" t="str">
        <f t="shared" si="249"/>
        <v>-</v>
      </c>
      <c r="AD4976" s="181" t="str">
        <f>IF(B4976="NET","",IF(B4976="","",IFERROR(VLOOKUP(AC4976,EAN!$A:$B,2,FALSE),"MANGLER - MÅ OPPDATERE EAN-FANEN")))</f>
        <v/>
      </c>
      <c r="AE4976" s="180">
        <f t="shared" si="250"/>
        <v>0</v>
      </c>
      <c r="AF4976" s="180">
        <f t="shared" si="251"/>
        <v>0</v>
      </c>
    </row>
    <row r="4977" spans="29:32" x14ac:dyDescent="0.2">
      <c r="AC4977" s="180" t="str">
        <f t="shared" si="249"/>
        <v>-</v>
      </c>
      <c r="AD4977" s="181" t="str">
        <f>IF(B4977="NET","",IF(B4977="","",IFERROR(VLOOKUP(AC4977,EAN!$A:$B,2,FALSE),"MANGLER - MÅ OPPDATERE EAN-FANEN")))</f>
        <v/>
      </c>
      <c r="AE4977" s="180">
        <f t="shared" si="250"/>
        <v>0</v>
      </c>
      <c r="AF4977" s="180">
        <f t="shared" si="251"/>
        <v>0</v>
      </c>
    </row>
    <row r="4978" spans="29:32" x14ac:dyDescent="0.2">
      <c r="AC4978" s="180" t="str">
        <f t="shared" si="249"/>
        <v>-</v>
      </c>
      <c r="AD4978" s="181" t="str">
        <f>IF(B4978="NET","",IF(B4978="","",IFERROR(VLOOKUP(AC4978,EAN!$A:$B,2,FALSE),"MANGLER - MÅ OPPDATERE EAN-FANEN")))</f>
        <v/>
      </c>
      <c r="AE4978" s="180">
        <f t="shared" si="250"/>
        <v>0</v>
      </c>
      <c r="AF4978" s="180">
        <f t="shared" si="251"/>
        <v>0</v>
      </c>
    </row>
    <row r="4979" spans="29:32" x14ac:dyDescent="0.2">
      <c r="AC4979" s="180" t="str">
        <f t="shared" si="249"/>
        <v>-</v>
      </c>
      <c r="AD4979" s="181" t="str">
        <f>IF(B4979="NET","",IF(B4979="","",IFERROR(VLOOKUP(AC4979,EAN!$A:$B,2,FALSE),"MANGLER - MÅ OPPDATERE EAN-FANEN")))</f>
        <v/>
      </c>
      <c r="AE4979" s="180">
        <f t="shared" si="250"/>
        <v>0</v>
      </c>
      <c r="AF4979" s="180">
        <f t="shared" si="251"/>
        <v>0</v>
      </c>
    </row>
    <row r="4980" spans="29:32" x14ac:dyDescent="0.2">
      <c r="AC4980" s="180" t="str">
        <f t="shared" si="249"/>
        <v>-</v>
      </c>
      <c r="AD4980" s="181" t="str">
        <f>IF(B4980="NET","",IF(B4980="","",IFERROR(VLOOKUP(AC4980,EAN!$A:$B,2,FALSE),"MANGLER - MÅ OPPDATERE EAN-FANEN")))</f>
        <v/>
      </c>
      <c r="AE4980" s="180">
        <f t="shared" si="250"/>
        <v>0</v>
      </c>
      <c r="AF4980" s="180">
        <f t="shared" si="251"/>
        <v>0</v>
      </c>
    </row>
    <row r="4981" spans="29:32" x14ac:dyDescent="0.2">
      <c r="AC4981" s="180" t="str">
        <f t="shared" si="249"/>
        <v>-</v>
      </c>
      <c r="AD4981" s="181" t="str">
        <f>IF(B4981="NET","",IF(B4981="","",IFERROR(VLOOKUP(AC4981,EAN!$A:$B,2,FALSE),"MANGLER - MÅ OPPDATERE EAN-FANEN")))</f>
        <v/>
      </c>
      <c r="AE4981" s="180">
        <f t="shared" si="250"/>
        <v>0</v>
      </c>
      <c r="AF4981" s="180">
        <f t="shared" si="251"/>
        <v>0</v>
      </c>
    </row>
    <row r="4982" spans="29:32" x14ac:dyDescent="0.2">
      <c r="AC4982" s="180" t="str">
        <f t="shared" si="249"/>
        <v>-</v>
      </c>
      <c r="AD4982" s="181" t="str">
        <f>IF(B4982="NET","",IF(B4982="","",IFERROR(VLOOKUP(AC4982,EAN!$A:$B,2,FALSE),"MANGLER - MÅ OPPDATERE EAN-FANEN")))</f>
        <v/>
      </c>
      <c r="AE4982" s="180">
        <f t="shared" si="250"/>
        <v>0</v>
      </c>
      <c r="AF4982" s="180">
        <f t="shared" si="251"/>
        <v>0</v>
      </c>
    </row>
    <row r="4983" spans="29:32" x14ac:dyDescent="0.2">
      <c r="AC4983" s="180" t="str">
        <f t="shared" si="249"/>
        <v>-</v>
      </c>
      <c r="AD4983" s="181" t="str">
        <f>IF(B4983="NET","",IF(B4983="","",IFERROR(VLOOKUP(AC4983,EAN!$A:$B,2,FALSE),"MANGLER - MÅ OPPDATERE EAN-FANEN")))</f>
        <v/>
      </c>
      <c r="AE4983" s="180">
        <f t="shared" si="250"/>
        <v>0</v>
      </c>
      <c r="AF4983" s="180">
        <f t="shared" si="251"/>
        <v>0</v>
      </c>
    </row>
    <row r="4984" spans="29:32" x14ac:dyDescent="0.2">
      <c r="AC4984" s="180" t="str">
        <f t="shared" si="249"/>
        <v>-</v>
      </c>
      <c r="AD4984" s="181" t="str">
        <f>IF(B4984="NET","",IF(B4984="","",IFERROR(VLOOKUP(AC4984,EAN!$A:$B,2,FALSE),"MANGLER - MÅ OPPDATERE EAN-FANEN")))</f>
        <v/>
      </c>
      <c r="AE4984" s="180">
        <f t="shared" si="250"/>
        <v>0</v>
      </c>
      <c r="AF4984" s="180">
        <f t="shared" si="251"/>
        <v>0</v>
      </c>
    </row>
    <row r="4985" spans="29:32" x14ac:dyDescent="0.2">
      <c r="AC4985" s="180" t="str">
        <f t="shared" si="249"/>
        <v>-</v>
      </c>
      <c r="AD4985" s="181" t="str">
        <f>IF(B4985="NET","",IF(B4985="","",IFERROR(VLOOKUP(AC4985,EAN!$A:$B,2,FALSE),"MANGLER - MÅ OPPDATERE EAN-FANEN")))</f>
        <v/>
      </c>
      <c r="AE4985" s="180">
        <f t="shared" si="250"/>
        <v>0</v>
      </c>
      <c r="AF4985" s="180">
        <f t="shared" si="251"/>
        <v>0</v>
      </c>
    </row>
    <row r="4986" spans="29:32" x14ac:dyDescent="0.2">
      <c r="AC4986" s="180" t="str">
        <f t="shared" si="249"/>
        <v>-</v>
      </c>
      <c r="AD4986" s="181" t="str">
        <f>IF(B4986="NET","",IF(B4986="","",IFERROR(VLOOKUP(AC4986,EAN!$A:$B,2,FALSE),"MANGLER - MÅ OPPDATERE EAN-FANEN")))</f>
        <v/>
      </c>
      <c r="AE4986" s="180">
        <f t="shared" si="250"/>
        <v>0</v>
      </c>
      <c r="AF4986" s="180">
        <f t="shared" si="251"/>
        <v>0</v>
      </c>
    </row>
    <row r="4987" spans="29:32" x14ac:dyDescent="0.2">
      <c r="AC4987" s="180" t="str">
        <f t="shared" si="249"/>
        <v>-</v>
      </c>
      <c r="AD4987" s="181" t="str">
        <f>IF(B4987="NET","",IF(B4987="","",IFERROR(VLOOKUP(AC4987,EAN!$A:$B,2,FALSE),"MANGLER - MÅ OPPDATERE EAN-FANEN")))</f>
        <v/>
      </c>
      <c r="AE4987" s="180">
        <f t="shared" si="250"/>
        <v>0</v>
      </c>
      <c r="AF4987" s="180">
        <f t="shared" si="251"/>
        <v>0</v>
      </c>
    </row>
    <row r="4988" spans="29:32" x14ac:dyDescent="0.2">
      <c r="AC4988" s="180" t="str">
        <f t="shared" si="249"/>
        <v>-</v>
      </c>
      <c r="AD4988" s="181" t="str">
        <f>IF(B4988="NET","",IF(B4988="","",IFERROR(VLOOKUP(AC4988,EAN!$A:$B,2,FALSE),"MANGLER - MÅ OPPDATERE EAN-FANEN")))</f>
        <v/>
      </c>
      <c r="AE4988" s="180">
        <f t="shared" si="250"/>
        <v>0</v>
      </c>
      <c r="AF4988" s="180">
        <f t="shared" si="251"/>
        <v>0</v>
      </c>
    </row>
    <row r="4989" spans="29:32" x14ac:dyDescent="0.2">
      <c r="AC4989" s="180" t="str">
        <f t="shared" si="249"/>
        <v>-</v>
      </c>
      <c r="AD4989" s="181" t="str">
        <f>IF(B4989="NET","",IF(B4989="","",IFERROR(VLOOKUP(AC4989,EAN!$A:$B,2,FALSE),"MANGLER - MÅ OPPDATERE EAN-FANEN")))</f>
        <v/>
      </c>
      <c r="AE4989" s="180">
        <f t="shared" si="250"/>
        <v>0</v>
      </c>
      <c r="AF4989" s="180">
        <f t="shared" si="251"/>
        <v>0</v>
      </c>
    </row>
    <row r="4990" spans="29:32" x14ac:dyDescent="0.2">
      <c r="AC4990" s="180" t="str">
        <f t="shared" si="249"/>
        <v>-</v>
      </c>
      <c r="AD4990" s="181" t="str">
        <f>IF(B4990="NET","",IF(B4990="","",IFERROR(VLOOKUP(AC4990,EAN!$A:$B,2,FALSE),"MANGLER - MÅ OPPDATERE EAN-FANEN")))</f>
        <v/>
      </c>
      <c r="AE4990" s="180">
        <f t="shared" si="250"/>
        <v>0</v>
      </c>
      <c r="AF4990" s="180">
        <f t="shared" si="251"/>
        <v>0</v>
      </c>
    </row>
    <row r="4991" spans="29:32" x14ac:dyDescent="0.2">
      <c r="AC4991" s="180" t="str">
        <f t="shared" si="249"/>
        <v>-</v>
      </c>
      <c r="AD4991" s="181" t="str">
        <f>IF(B4991="NET","",IF(B4991="","",IFERROR(VLOOKUP(AC4991,EAN!$A:$B,2,FALSE),"MANGLER - MÅ OPPDATERE EAN-FANEN")))</f>
        <v/>
      </c>
      <c r="AE4991" s="180">
        <f t="shared" si="250"/>
        <v>0</v>
      </c>
      <c r="AF4991" s="180">
        <f t="shared" si="251"/>
        <v>0</v>
      </c>
    </row>
    <row r="4992" spans="29:32" x14ac:dyDescent="0.2">
      <c r="AC4992" s="180" t="str">
        <f t="shared" si="249"/>
        <v>-</v>
      </c>
      <c r="AD4992" s="181" t="str">
        <f>IF(B4992="NET","",IF(B4992="","",IFERROR(VLOOKUP(AC4992,EAN!$A:$B,2,FALSE),"MANGLER - MÅ OPPDATERE EAN-FANEN")))</f>
        <v/>
      </c>
      <c r="AE4992" s="180">
        <f t="shared" si="250"/>
        <v>0</v>
      </c>
      <c r="AF4992" s="180">
        <f t="shared" si="251"/>
        <v>0</v>
      </c>
    </row>
    <row r="4993" spans="29:32" x14ac:dyDescent="0.2">
      <c r="AC4993" s="180" t="str">
        <f t="shared" si="249"/>
        <v>-</v>
      </c>
      <c r="AD4993" s="181" t="str">
        <f>IF(B4993="NET","",IF(B4993="","",IFERROR(VLOOKUP(AC4993,EAN!$A:$B,2,FALSE),"MANGLER - MÅ OPPDATERE EAN-FANEN")))</f>
        <v/>
      </c>
      <c r="AE4993" s="180">
        <f t="shared" si="250"/>
        <v>0</v>
      </c>
      <c r="AF4993" s="180">
        <f t="shared" si="251"/>
        <v>0</v>
      </c>
    </row>
    <row r="4994" spans="29:32" x14ac:dyDescent="0.2">
      <c r="AC4994" s="180" t="str">
        <f t="shared" si="249"/>
        <v>-</v>
      </c>
      <c r="AD4994" s="181" t="str">
        <f>IF(B4994="NET","",IF(B4994="","",IFERROR(VLOOKUP(AC4994,EAN!$A:$B,2,FALSE),"MANGLER - MÅ OPPDATERE EAN-FANEN")))</f>
        <v/>
      </c>
      <c r="AE4994" s="180">
        <f t="shared" si="250"/>
        <v>0</v>
      </c>
      <c r="AF4994" s="180">
        <f t="shared" si="251"/>
        <v>0</v>
      </c>
    </row>
    <row r="4995" spans="29:32" x14ac:dyDescent="0.2">
      <c r="AC4995" s="180" t="str">
        <f t="shared" si="249"/>
        <v>-</v>
      </c>
      <c r="AD4995" s="181" t="str">
        <f>IF(B4995="NET","",IF(B4995="","",IFERROR(VLOOKUP(AC4995,EAN!$A:$B,2,FALSE),"MANGLER - MÅ OPPDATERE EAN-FANEN")))</f>
        <v/>
      </c>
      <c r="AE4995" s="180">
        <f t="shared" si="250"/>
        <v>0</v>
      </c>
      <c r="AF4995" s="180">
        <f t="shared" si="251"/>
        <v>0</v>
      </c>
    </row>
    <row r="4996" spans="29:32" x14ac:dyDescent="0.2">
      <c r="AC4996" s="180" t="str">
        <f t="shared" si="249"/>
        <v>-</v>
      </c>
      <c r="AD4996" s="181" t="str">
        <f>IF(B4996="NET","",IF(B4996="","",IFERROR(VLOOKUP(AC4996,EAN!$A:$B,2,FALSE),"MANGLER - MÅ OPPDATERE EAN-FANEN")))</f>
        <v/>
      </c>
      <c r="AE4996" s="180">
        <f t="shared" si="250"/>
        <v>0</v>
      </c>
      <c r="AF4996" s="180">
        <f t="shared" si="251"/>
        <v>0</v>
      </c>
    </row>
    <row r="4997" spans="29:32" x14ac:dyDescent="0.2">
      <c r="AC4997" s="180" t="str">
        <f t="shared" si="249"/>
        <v>-</v>
      </c>
      <c r="AD4997" s="181" t="str">
        <f>IF(B4997="NET","",IF(B4997="","",IFERROR(VLOOKUP(AC4997,EAN!$A:$B,2,FALSE),"MANGLER - MÅ OPPDATERE EAN-FANEN")))</f>
        <v/>
      </c>
      <c r="AE4997" s="180">
        <f t="shared" si="250"/>
        <v>0</v>
      </c>
      <c r="AF4997" s="180">
        <f t="shared" si="251"/>
        <v>0</v>
      </c>
    </row>
    <row r="4998" spans="29:32" x14ac:dyDescent="0.2">
      <c r="AC4998" s="180" t="str">
        <f t="shared" si="249"/>
        <v>-</v>
      </c>
      <c r="AD4998" s="181" t="str">
        <f>IF(B4998="NET","",IF(B4998="","",IFERROR(VLOOKUP(AC4998,EAN!$A:$B,2,FALSE),"MANGLER - MÅ OPPDATERE EAN-FANEN")))</f>
        <v/>
      </c>
      <c r="AE4998" s="180">
        <f t="shared" si="250"/>
        <v>0</v>
      </c>
      <c r="AF4998" s="180">
        <f t="shared" si="251"/>
        <v>0</v>
      </c>
    </row>
    <row r="4999" spans="29:32" x14ac:dyDescent="0.2">
      <c r="AC4999" s="180" t="str">
        <f t="shared" si="249"/>
        <v>-</v>
      </c>
      <c r="AD4999" s="181" t="str">
        <f>IF(B4999="NET","",IF(B4999="","",IFERROR(VLOOKUP(AC4999,EAN!$A:$B,2,FALSE),"MANGLER - MÅ OPPDATERE EAN-FANEN")))</f>
        <v/>
      </c>
      <c r="AE4999" s="180">
        <f t="shared" si="250"/>
        <v>0</v>
      </c>
      <c r="AF4999" s="180">
        <f t="shared" si="251"/>
        <v>0</v>
      </c>
    </row>
    <row r="5000" spans="29:32" x14ac:dyDescent="0.2">
      <c r="AC5000" s="180" t="str">
        <f t="shared" si="249"/>
        <v>-</v>
      </c>
      <c r="AD5000" s="181" t="str">
        <f>IF(B5000="NET","",IF(B5000="","",IFERROR(VLOOKUP(AC5000,EAN!$A:$B,2,FALSE),"MANGLER - MÅ OPPDATERE EAN-FANEN")))</f>
        <v/>
      </c>
      <c r="AE5000" s="180">
        <f t="shared" si="250"/>
        <v>0</v>
      </c>
      <c r="AF5000" s="180">
        <f t="shared" si="251"/>
        <v>0</v>
      </c>
    </row>
    <row r="5001" spans="29:32" x14ac:dyDescent="0.2">
      <c r="AC5001" s="180" t="str">
        <f t="shared" si="249"/>
        <v>-</v>
      </c>
      <c r="AD5001" s="181" t="str">
        <f>IF(B5001="NET","",IF(B5001="","",IFERROR(VLOOKUP(AC5001,EAN!$A:$B,2,FALSE),"MANGLER - MÅ OPPDATERE EAN-FANEN")))</f>
        <v/>
      </c>
      <c r="AE5001" s="180">
        <f t="shared" si="250"/>
        <v>0</v>
      </c>
      <c r="AF5001" s="180">
        <f t="shared" si="251"/>
        <v>0</v>
      </c>
    </row>
    <row r="5002" spans="29:32" x14ac:dyDescent="0.2">
      <c r="AC5002" s="180" t="str">
        <f t="shared" si="249"/>
        <v>-</v>
      </c>
      <c r="AD5002" s="181" t="str">
        <f>IF(B5002="NET","",IF(B5002="","",IFERROR(VLOOKUP(AC5002,EAN!$A:$B,2,FALSE),"MANGLER - MÅ OPPDATERE EAN-FANEN")))</f>
        <v/>
      </c>
      <c r="AE5002" s="180">
        <f t="shared" si="250"/>
        <v>0</v>
      </c>
      <c r="AF5002" s="180">
        <f t="shared" si="251"/>
        <v>0</v>
      </c>
    </row>
    <row r="5003" spans="29:32" x14ac:dyDescent="0.2">
      <c r="AC5003" s="180" t="str">
        <f t="shared" si="249"/>
        <v>-</v>
      </c>
      <c r="AD5003" s="181" t="str">
        <f>IF(B5003="NET","",IF(B5003="","",IFERROR(VLOOKUP(AC5003,EAN!$A:$B,2,FALSE),"MANGLER - MÅ OPPDATERE EAN-FANEN")))</f>
        <v/>
      </c>
      <c r="AE5003" s="180">
        <f t="shared" si="250"/>
        <v>0</v>
      </c>
      <c r="AF5003" s="180">
        <f t="shared" si="251"/>
        <v>0</v>
      </c>
    </row>
    <row r="5004" spans="29:32" x14ac:dyDescent="0.2">
      <c r="AC5004" s="180" t="str">
        <f t="shared" si="249"/>
        <v>-</v>
      </c>
      <c r="AD5004" s="181" t="str">
        <f>IF(B5004="NET","",IF(B5004="","",IFERROR(VLOOKUP(AC5004,EAN!$A:$B,2,FALSE),"MANGLER - MÅ OPPDATERE EAN-FANEN")))</f>
        <v/>
      </c>
      <c r="AE5004" s="180">
        <f t="shared" si="250"/>
        <v>0</v>
      </c>
      <c r="AF5004" s="180">
        <f t="shared" si="251"/>
        <v>0</v>
      </c>
    </row>
    <row r="5005" spans="29:32" x14ac:dyDescent="0.2">
      <c r="AC5005" s="180" t="str">
        <f t="shared" si="249"/>
        <v>-</v>
      </c>
      <c r="AD5005" s="181" t="str">
        <f>IF(B5005="NET","",IF(B5005="","",IFERROR(VLOOKUP(AC5005,EAN!$A:$B,2,FALSE),"MANGLER - MÅ OPPDATERE EAN-FANEN")))</f>
        <v/>
      </c>
      <c r="AE5005" s="180">
        <f t="shared" si="250"/>
        <v>0</v>
      </c>
      <c r="AF5005" s="180">
        <f t="shared" si="251"/>
        <v>0</v>
      </c>
    </row>
    <row r="5006" spans="29:32" x14ac:dyDescent="0.2">
      <c r="AC5006" s="180" t="str">
        <f t="shared" si="249"/>
        <v>-</v>
      </c>
      <c r="AD5006" s="181" t="str">
        <f>IF(B5006="NET","",IF(B5006="","",IFERROR(VLOOKUP(AC5006,EAN!$A:$B,2,FALSE),"MANGLER - MÅ OPPDATERE EAN-FANEN")))</f>
        <v/>
      </c>
      <c r="AE5006" s="180">
        <f t="shared" si="250"/>
        <v>0</v>
      </c>
      <c r="AF5006" s="180">
        <f t="shared" si="251"/>
        <v>0</v>
      </c>
    </row>
    <row r="5007" spans="29:32" x14ac:dyDescent="0.2">
      <c r="AC5007" s="180" t="str">
        <f t="shared" si="249"/>
        <v>-</v>
      </c>
      <c r="AD5007" s="181" t="str">
        <f>IF(B5007="NET","",IF(B5007="","",IFERROR(VLOOKUP(AC5007,EAN!$A:$B,2,FALSE),"MANGLER - MÅ OPPDATERE EAN-FANEN")))</f>
        <v/>
      </c>
      <c r="AE5007" s="180">
        <f t="shared" si="250"/>
        <v>0</v>
      </c>
      <c r="AF5007" s="180">
        <f t="shared" si="251"/>
        <v>0</v>
      </c>
    </row>
    <row r="5008" spans="29:32" x14ac:dyDescent="0.2">
      <c r="AC5008" s="180" t="str">
        <f t="shared" si="249"/>
        <v>-</v>
      </c>
      <c r="AD5008" s="181" t="str">
        <f>IF(B5008="NET","",IF(B5008="","",IFERROR(VLOOKUP(AC5008,EAN!$A:$B,2,FALSE),"MANGLER - MÅ OPPDATERE EAN-FANEN")))</f>
        <v/>
      </c>
      <c r="AE5008" s="180">
        <f t="shared" si="250"/>
        <v>0</v>
      </c>
      <c r="AF5008" s="180">
        <f t="shared" si="251"/>
        <v>0</v>
      </c>
    </row>
    <row r="5009" spans="29:32" x14ac:dyDescent="0.2">
      <c r="AC5009" s="180" t="str">
        <f t="shared" si="249"/>
        <v>-</v>
      </c>
      <c r="AD5009" s="181" t="str">
        <f>IF(B5009="NET","",IF(B5009="","",IFERROR(VLOOKUP(AC5009,EAN!$A:$B,2,FALSE),"MANGLER - MÅ OPPDATERE EAN-FANEN")))</f>
        <v/>
      </c>
      <c r="AE5009" s="180">
        <f t="shared" si="250"/>
        <v>0</v>
      </c>
      <c r="AF5009" s="180">
        <f t="shared" si="251"/>
        <v>0</v>
      </c>
    </row>
    <row r="5010" spans="29:32" x14ac:dyDescent="0.2">
      <c r="AC5010" s="180" t="str">
        <f t="shared" si="249"/>
        <v>-</v>
      </c>
      <c r="AD5010" s="181" t="str">
        <f>IF(B5010="NET","",IF(B5010="","",IFERROR(VLOOKUP(AC5010,EAN!$A:$B,2,FALSE),"MANGLER - MÅ OPPDATERE EAN-FANEN")))</f>
        <v/>
      </c>
      <c r="AE5010" s="180">
        <f t="shared" si="250"/>
        <v>0</v>
      </c>
      <c r="AF5010" s="180">
        <f t="shared" si="251"/>
        <v>0</v>
      </c>
    </row>
    <row r="5011" spans="29:32" x14ac:dyDescent="0.2">
      <c r="AC5011" s="180" t="str">
        <f t="shared" si="249"/>
        <v>-</v>
      </c>
      <c r="AD5011" s="181" t="str">
        <f>IF(B5011="NET","",IF(B5011="","",IFERROR(VLOOKUP(AC5011,EAN!$A:$B,2,FALSE),"MANGLER - MÅ OPPDATERE EAN-FANEN")))</f>
        <v/>
      </c>
      <c r="AE5011" s="180">
        <f t="shared" si="250"/>
        <v>0</v>
      </c>
      <c r="AF5011" s="180">
        <f t="shared" si="251"/>
        <v>0</v>
      </c>
    </row>
    <row r="5012" spans="29:32" x14ac:dyDescent="0.2">
      <c r="AC5012" s="180" t="str">
        <f t="shared" si="249"/>
        <v>-</v>
      </c>
      <c r="AD5012" s="181" t="str">
        <f>IF(B5012="NET","",IF(B5012="","",IFERROR(VLOOKUP(AC5012,EAN!$A:$B,2,FALSE),"MANGLER - MÅ OPPDATERE EAN-FANEN")))</f>
        <v/>
      </c>
      <c r="AE5012" s="180">
        <f t="shared" si="250"/>
        <v>0</v>
      </c>
      <c r="AF5012" s="180">
        <f t="shared" si="251"/>
        <v>0</v>
      </c>
    </row>
    <row r="5013" spans="29:32" x14ac:dyDescent="0.2">
      <c r="AC5013" s="180" t="str">
        <f t="shared" si="249"/>
        <v>-</v>
      </c>
      <c r="AD5013" s="181" t="str">
        <f>IF(B5013="NET","",IF(B5013="","",IFERROR(VLOOKUP(AC5013,EAN!$A:$B,2,FALSE),"MANGLER - MÅ OPPDATERE EAN-FANEN")))</f>
        <v/>
      </c>
      <c r="AE5013" s="180">
        <f t="shared" si="250"/>
        <v>0</v>
      </c>
      <c r="AF5013" s="180">
        <f t="shared" si="251"/>
        <v>0</v>
      </c>
    </row>
    <row r="5014" spans="29:32" x14ac:dyDescent="0.2">
      <c r="AC5014" s="180" t="str">
        <f t="shared" si="249"/>
        <v>-</v>
      </c>
      <c r="AD5014" s="181" t="str">
        <f>IF(B5014="NET","",IF(B5014="","",IFERROR(VLOOKUP(AC5014,EAN!$A:$B,2,FALSE),"MANGLER - MÅ OPPDATERE EAN-FANEN")))</f>
        <v/>
      </c>
      <c r="AE5014" s="180">
        <f t="shared" si="250"/>
        <v>0</v>
      </c>
      <c r="AF5014" s="180">
        <f t="shared" si="251"/>
        <v>0</v>
      </c>
    </row>
    <row r="5015" spans="29:32" x14ac:dyDescent="0.2">
      <c r="AC5015" s="180" t="str">
        <f t="shared" si="249"/>
        <v>-</v>
      </c>
      <c r="AD5015" s="181" t="str">
        <f>IF(B5015="NET","",IF(B5015="","",IFERROR(VLOOKUP(AC5015,EAN!$A:$B,2,FALSE),"MANGLER - MÅ OPPDATERE EAN-FANEN")))</f>
        <v/>
      </c>
      <c r="AE5015" s="180">
        <f t="shared" si="250"/>
        <v>0</v>
      </c>
      <c r="AF5015" s="180">
        <f t="shared" si="251"/>
        <v>0</v>
      </c>
    </row>
    <row r="5016" spans="29:32" x14ac:dyDescent="0.2">
      <c r="AC5016" s="180" t="str">
        <f t="shared" si="249"/>
        <v>-</v>
      </c>
      <c r="AD5016" s="181" t="str">
        <f>IF(B5016="NET","",IF(B5016="","",IFERROR(VLOOKUP(AC5016,EAN!$A:$B,2,FALSE),"MANGLER - MÅ OPPDATERE EAN-FANEN")))</f>
        <v/>
      </c>
      <c r="AE5016" s="180">
        <f t="shared" si="250"/>
        <v>0</v>
      </c>
      <c r="AF5016" s="180">
        <f t="shared" si="251"/>
        <v>0</v>
      </c>
    </row>
    <row r="5017" spans="29:32" x14ac:dyDescent="0.2">
      <c r="AC5017" s="180" t="str">
        <f t="shared" si="249"/>
        <v>-</v>
      </c>
      <c r="AD5017" s="181" t="str">
        <f>IF(B5017="NET","",IF(B5017="","",IFERROR(VLOOKUP(AC5017,EAN!$A:$B,2,FALSE),"MANGLER - MÅ OPPDATERE EAN-FANEN")))</f>
        <v/>
      </c>
      <c r="AE5017" s="180">
        <f t="shared" si="250"/>
        <v>0</v>
      </c>
      <c r="AF5017" s="180">
        <f t="shared" si="251"/>
        <v>0</v>
      </c>
    </row>
    <row r="5018" spans="29:32" x14ac:dyDescent="0.2">
      <c r="AC5018" s="180" t="str">
        <f t="shared" si="249"/>
        <v>-</v>
      </c>
      <c r="AD5018" s="181" t="str">
        <f>IF(B5018="NET","",IF(B5018="","",IFERROR(VLOOKUP(AC5018,EAN!$A:$B,2,FALSE),"MANGLER - MÅ OPPDATERE EAN-FANEN")))</f>
        <v/>
      </c>
      <c r="AE5018" s="180">
        <f t="shared" si="250"/>
        <v>0</v>
      </c>
      <c r="AF5018" s="180">
        <f t="shared" si="251"/>
        <v>0</v>
      </c>
    </row>
    <row r="5019" spans="29:32" x14ac:dyDescent="0.2">
      <c r="AC5019" s="180" t="str">
        <f t="shared" si="249"/>
        <v>-</v>
      </c>
      <c r="AD5019" s="181" t="str">
        <f>IF(B5019="NET","",IF(B5019="","",IFERROR(VLOOKUP(AC5019,EAN!$A:$B,2,FALSE),"MANGLER - MÅ OPPDATERE EAN-FANEN")))</f>
        <v/>
      </c>
      <c r="AE5019" s="180">
        <f t="shared" si="250"/>
        <v>0</v>
      </c>
      <c r="AF5019" s="180">
        <f t="shared" si="251"/>
        <v>0</v>
      </c>
    </row>
    <row r="5020" spans="29:32" x14ac:dyDescent="0.2">
      <c r="AC5020" s="180" t="str">
        <f t="shared" si="249"/>
        <v>-</v>
      </c>
      <c r="AD5020" s="181" t="str">
        <f>IF(B5020="NET","",IF(B5020="","",IFERROR(VLOOKUP(AC5020,EAN!$A:$B,2,FALSE),"MANGLER - MÅ OPPDATERE EAN-FANEN")))</f>
        <v/>
      </c>
      <c r="AE5020" s="180">
        <f t="shared" si="250"/>
        <v>0</v>
      </c>
      <c r="AF5020" s="180">
        <f t="shared" si="251"/>
        <v>0</v>
      </c>
    </row>
    <row r="5021" spans="29:32" x14ac:dyDescent="0.2">
      <c r="AC5021" s="180" t="str">
        <f t="shared" si="249"/>
        <v>-</v>
      </c>
      <c r="AD5021" s="181" t="str">
        <f>IF(B5021="NET","",IF(B5021="","",IFERROR(VLOOKUP(AC5021,EAN!$A:$B,2,FALSE),"MANGLER - MÅ OPPDATERE EAN-FANEN")))</f>
        <v/>
      </c>
      <c r="AE5021" s="180">
        <f t="shared" si="250"/>
        <v>0</v>
      </c>
      <c r="AF5021" s="180">
        <f t="shared" si="251"/>
        <v>0</v>
      </c>
    </row>
    <row r="5022" spans="29:32" x14ac:dyDescent="0.2">
      <c r="AC5022" s="180" t="str">
        <f t="shared" si="249"/>
        <v>-</v>
      </c>
      <c r="AD5022" s="181" t="str">
        <f>IF(B5022="NET","",IF(B5022="","",IFERROR(VLOOKUP(AC5022,EAN!$A:$B,2,FALSE),"MANGLER - MÅ OPPDATERE EAN-FANEN")))</f>
        <v/>
      </c>
      <c r="AE5022" s="180">
        <f t="shared" si="250"/>
        <v>0</v>
      </c>
      <c r="AF5022" s="180">
        <f t="shared" si="251"/>
        <v>0</v>
      </c>
    </row>
    <row r="5023" spans="29:32" x14ac:dyDescent="0.2">
      <c r="AC5023" s="180" t="str">
        <f t="shared" si="249"/>
        <v>-</v>
      </c>
      <c r="AD5023" s="181" t="str">
        <f>IF(B5023="NET","",IF(B5023="","",IFERROR(VLOOKUP(AC5023,EAN!$A:$B,2,FALSE),"MANGLER - MÅ OPPDATERE EAN-FANEN")))</f>
        <v/>
      </c>
      <c r="AE5023" s="180">
        <f t="shared" si="250"/>
        <v>0</v>
      </c>
      <c r="AF5023" s="180">
        <f t="shared" si="251"/>
        <v>0</v>
      </c>
    </row>
    <row r="5024" spans="29:32" x14ac:dyDescent="0.2">
      <c r="AC5024" s="180" t="str">
        <f t="shared" si="249"/>
        <v>-</v>
      </c>
      <c r="AD5024" s="181" t="str">
        <f>IF(B5024="NET","",IF(B5024="","",IFERROR(VLOOKUP(AC5024,EAN!$A:$B,2,FALSE),"MANGLER - MÅ OPPDATERE EAN-FANEN")))</f>
        <v/>
      </c>
      <c r="AE5024" s="180">
        <f t="shared" si="250"/>
        <v>0</v>
      </c>
      <c r="AF5024" s="180">
        <f t="shared" si="251"/>
        <v>0</v>
      </c>
    </row>
    <row r="5025" spans="29:32" x14ac:dyDescent="0.2">
      <c r="AC5025" s="180" t="str">
        <f t="shared" si="249"/>
        <v>-</v>
      </c>
      <c r="AD5025" s="181" t="str">
        <f>IF(B5025="NET","",IF(B5025="","",IFERROR(VLOOKUP(AC5025,EAN!$A:$B,2,FALSE),"MANGLER - MÅ OPPDATERE EAN-FANEN")))</f>
        <v/>
      </c>
      <c r="AE5025" s="180">
        <f t="shared" si="250"/>
        <v>0</v>
      </c>
      <c r="AF5025" s="180">
        <f t="shared" si="251"/>
        <v>0</v>
      </c>
    </row>
    <row r="5026" spans="29:32" x14ac:dyDescent="0.2">
      <c r="AC5026" s="180" t="str">
        <f t="shared" si="249"/>
        <v>-</v>
      </c>
      <c r="AD5026" s="181" t="str">
        <f>IF(B5026="NET","",IF(B5026="","",IFERROR(VLOOKUP(AC5026,EAN!$A:$B,2,FALSE),"MANGLER - MÅ OPPDATERE EAN-FANEN")))</f>
        <v/>
      </c>
      <c r="AE5026" s="180">
        <f t="shared" si="250"/>
        <v>0</v>
      </c>
      <c r="AF5026" s="180">
        <f t="shared" si="251"/>
        <v>0</v>
      </c>
    </row>
    <row r="5027" spans="29:32" x14ac:dyDescent="0.2">
      <c r="AC5027" s="180" t="str">
        <f t="shared" si="249"/>
        <v>-</v>
      </c>
      <c r="AD5027" s="181" t="str">
        <f>IF(B5027="NET","",IF(B5027="","",IFERROR(VLOOKUP(AC5027,EAN!$A:$B,2,FALSE),"MANGLER - MÅ OPPDATERE EAN-FANEN")))</f>
        <v/>
      </c>
      <c r="AE5027" s="180">
        <f t="shared" si="250"/>
        <v>0</v>
      </c>
      <c r="AF5027" s="180">
        <f t="shared" si="251"/>
        <v>0</v>
      </c>
    </row>
    <row r="5028" spans="29:32" x14ac:dyDescent="0.2">
      <c r="AC5028" s="180" t="str">
        <f t="shared" si="249"/>
        <v>-</v>
      </c>
      <c r="AD5028" s="181" t="str">
        <f>IF(B5028="NET","",IF(B5028="","",IFERROR(VLOOKUP(AC5028,EAN!$A:$B,2,FALSE),"MANGLER - MÅ OPPDATERE EAN-FANEN")))</f>
        <v/>
      </c>
      <c r="AE5028" s="180">
        <f t="shared" si="250"/>
        <v>0</v>
      </c>
      <c r="AF5028" s="180">
        <f t="shared" si="251"/>
        <v>0</v>
      </c>
    </row>
    <row r="5029" spans="29:32" x14ac:dyDescent="0.2">
      <c r="AC5029" s="180" t="str">
        <f t="shared" si="249"/>
        <v>-</v>
      </c>
      <c r="AD5029" s="181" t="str">
        <f>IF(B5029="NET","",IF(B5029="","",IFERROR(VLOOKUP(AC5029,EAN!$A:$B,2,FALSE),"MANGLER - MÅ OPPDATERE EAN-FANEN")))</f>
        <v/>
      </c>
      <c r="AE5029" s="180">
        <f t="shared" si="250"/>
        <v>0</v>
      </c>
      <c r="AF5029" s="180">
        <f t="shared" si="251"/>
        <v>0</v>
      </c>
    </row>
    <row r="5030" spans="29:32" x14ac:dyDescent="0.2">
      <c r="AC5030" s="180" t="str">
        <f t="shared" si="249"/>
        <v>-</v>
      </c>
      <c r="AD5030" s="181" t="str">
        <f>IF(B5030="NET","",IF(B5030="","",IFERROR(VLOOKUP(AC5030,EAN!$A:$B,2,FALSE),"MANGLER - MÅ OPPDATERE EAN-FANEN")))</f>
        <v/>
      </c>
      <c r="AE5030" s="180">
        <f t="shared" si="250"/>
        <v>0</v>
      </c>
      <c r="AF5030" s="180">
        <f t="shared" si="251"/>
        <v>0</v>
      </c>
    </row>
    <row r="5031" spans="29:32" x14ac:dyDescent="0.2">
      <c r="AC5031" s="180" t="str">
        <f t="shared" si="249"/>
        <v>-</v>
      </c>
      <c r="AD5031" s="181" t="str">
        <f>IF(B5031="NET","",IF(B5031="","",IFERROR(VLOOKUP(AC5031,EAN!$A:$B,2,FALSE),"MANGLER - MÅ OPPDATERE EAN-FANEN")))</f>
        <v/>
      </c>
      <c r="AE5031" s="180">
        <f t="shared" si="250"/>
        <v>0</v>
      </c>
      <c r="AF5031" s="180">
        <f t="shared" si="251"/>
        <v>0</v>
      </c>
    </row>
    <row r="5032" spans="29:32" x14ac:dyDescent="0.2">
      <c r="AC5032" s="180" t="str">
        <f t="shared" si="249"/>
        <v>-</v>
      </c>
      <c r="AD5032" s="181" t="str">
        <f>IF(B5032="NET","",IF(B5032="","",IFERROR(VLOOKUP(AC5032,EAN!$A:$B,2,FALSE),"MANGLER - MÅ OPPDATERE EAN-FANEN")))</f>
        <v/>
      </c>
      <c r="AE5032" s="180">
        <f t="shared" si="250"/>
        <v>0</v>
      </c>
      <c r="AF5032" s="180">
        <f t="shared" si="251"/>
        <v>0</v>
      </c>
    </row>
    <row r="5033" spans="29:32" x14ac:dyDescent="0.2">
      <c r="AC5033" s="180" t="str">
        <f t="shared" si="249"/>
        <v>-</v>
      </c>
      <c r="AD5033" s="181" t="str">
        <f>IF(B5033="NET","",IF(B5033="","",IFERROR(VLOOKUP(AC5033,EAN!$A:$B,2,FALSE),"MANGLER - MÅ OPPDATERE EAN-FANEN")))</f>
        <v/>
      </c>
      <c r="AE5033" s="180">
        <f t="shared" si="250"/>
        <v>0</v>
      </c>
      <c r="AF5033" s="180">
        <f t="shared" si="251"/>
        <v>0</v>
      </c>
    </row>
    <row r="5034" spans="29:32" x14ac:dyDescent="0.2">
      <c r="AC5034" s="180" t="str">
        <f t="shared" si="249"/>
        <v>-</v>
      </c>
      <c r="AD5034" s="181" t="str">
        <f>IF(B5034="NET","",IF(B5034="","",IFERROR(VLOOKUP(AC5034,EAN!$A:$B,2,FALSE),"MANGLER - MÅ OPPDATERE EAN-FANEN")))</f>
        <v/>
      </c>
      <c r="AE5034" s="180">
        <f t="shared" si="250"/>
        <v>0</v>
      </c>
      <c r="AF5034" s="180">
        <f t="shared" si="251"/>
        <v>0</v>
      </c>
    </row>
    <row r="5035" spans="29:32" x14ac:dyDescent="0.2">
      <c r="AC5035" s="180" t="str">
        <f t="shared" ref="AC5035:AC5098" si="252">CONCATENATE(A5035,"-",D5035)</f>
        <v>-</v>
      </c>
      <c r="AD5035" s="181" t="str">
        <f>IF(B5035="NET","",IF(B5035="","",IFERROR(VLOOKUP(AC5035,EAN!$A:$B,2,FALSE),"MANGLER - MÅ OPPDATERE EAN-FANEN")))</f>
        <v/>
      </c>
      <c r="AE5035" s="180">
        <f t="shared" ref="AE5035:AE5098" si="253">H5035</f>
        <v>0</v>
      </c>
      <c r="AF5035" s="180">
        <f t="shared" ref="AF5035:AF5098" si="254">AA5035</f>
        <v>0</v>
      </c>
    </row>
    <row r="5036" spans="29:32" x14ac:dyDescent="0.2">
      <c r="AC5036" s="180" t="str">
        <f t="shared" si="252"/>
        <v>-</v>
      </c>
      <c r="AD5036" s="181" t="str">
        <f>IF(B5036="NET","",IF(B5036="","",IFERROR(VLOOKUP(AC5036,EAN!$A:$B,2,FALSE),"MANGLER - MÅ OPPDATERE EAN-FANEN")))</f>
        <v/>
      </c>
      <c r="AE5036" s="180">
        <f t="shared" si="253"/>
        <v>0</v>
      </c>
      <c r="AF5036" s="180">
        <f t="shared" si="254"/>
        <v>0</v>
      </c>
    </row>
    <row r="5037" spans="29:32" x14ac:dyDescent="0.2">
      <c r="AC5037" s="180" t="str">
        <f t="shared" si="252"/>
        <v>-</v>
      </c>
      <c r="AD5037" s="181" t="str">
        <f>IF(B5037="NET","",IF(B5037="","",IFERROR(VLOOKUP(AC5037,EAN!$A:$B,2,FALSE),"MANGLER - MÅ OPPDATERE EAN-FANEN")))</f>
        <v/>
      </c>
      <c r="AE5037" s="180">
        <f t="shared" si="253"/>
        <v>0</v>
      </c>
      <c r="AF5037" s="180">
        <f t="shared" si="254"/>
        <v>0</v>
      </c>
    </row>
    <row r="5038" spans="29:32" x14ac:dyDescent="0.2">
      <c r="AC5038" s="180" t="str">
        <f t="shared" si="252"/>
        <v>-</v>
      </c>
      <c r="AD5038" s="181" t="str">
        <f>IF(B5038="NET","",IF(B5038="","",IFERROR(VLOOKUP(AC5038,EAN!$A:$B,2,FALSE),"MANGLER - MÅ OPPDATERE EAN-FANEN")))</f>
        <v/>
      </c>
      <c r="AE5038" s="180">
        <f t="shared" si="253"/>
        <v>0</v>
      </c>
      <c r="AF5038" s="180">
        <f t="shared" si="254"/>
        <v>0</v>
      </c>
    </row>
    <row r="5039" spans="29:32" x14ac:dyDescent="0.2">
      <c r="AC5039" s="180" t="str">
        <f t="shared" si="252"/>
        <v>-</v>
      </c>
      <c r="AD5039" s="181" t="str">
        <f>IF(B5039="NET","",IF(B5039="","",IFERROR(VLOOKUP(AC5039,EAN!$A:$B,2,FALSE),"MANGLER - MÅ OPPDATERE EAN-FANEN")))</f>
        <v/>
      </c>
      <c r="AE5039" s="180">
        <f t="shared" si="253"/>
        <v>0</v>
      </c>
      <c r="AF5039" s="180">
        <f t="shared" si="254"/>
        <v>0</v>
      </c>
    </row>
    <row r="5040" spans="29:32" x14ac:dyDescent="0.2">
      <c r="AC5040" s="180" t="str">
        <f t="shared" si="252"/>
        <v>-</v>
      </c>
      <c r="AD5040" s="181" t="str">
        <f>IF(B5040="NET","",IF(B5040="","",IFERROR(VLOOKUP(AC5040,EAN!$A:$B,2,FALSE),"MANGLER - MÅ OPPDATERE EAN-FANEN")))</f>
        <v/>
      </c>
      <c r="AE5040" s="180">
        <f t="shared" si="253"/>
        <v>0</v>
      </c>
      <c r="AF5040" s="180">
        <f t="shared" si="254"/>
        <v>0</v>
      </c>
    </row>
    <row r="5041" spans="29:32" x14ac:dyDescent="0.2">
      <c r="AC5041" s="180" t="str">
        <f t="shared" si="252"/>
        <v>-</v>
      </c>
      <c r="AD5041" s="181" t="str">
        <f>IF(B5041="NET","",IF(B5041="","",IFERROR(VLOOKUP(AC5041,EAN!$A:$B,2,FALSE),"MANGLER - MÅ OPPDATERE EAN-FANEN")))</f>
        <v/>
      </c>
      <c r="AE5041" s="180">
        <f t="shared" si="253"/>
        <v>0</v>
      </c>
      <c r="AF5041" s="180">
        <f t="shared" si="254"/>
        <v>0</v>
      </c>
    </row>
    <row r="5042" spans="29:32" x14ac:dyDescent="0.2">
      <c r="AC5042" s="180" t="str">
        <f t="shared" si="252"/>
        <v>-</v>
      </c>
      <c r="AD5042" s="181" t="str">
        <f>IF(B5042="NET","",IF(B5042="","",IFERROR(VLOOKUP(AC5042,EAN!$A:$B,2,FALSE),"MANGLER - MÅ OPPDATERE EAN-FANEN")))</f>
        <v/>
      </c>
      <c r="AE5042" s="180">
        <f t="shared" si="253"/>
        <v>0</v>
      </c>
      <c r="AF5042" s="180">
        <f t="shared" si="254"/>
        <v>0</v>
      </c>
    </row>
    <row r="5043" spans="29:32" x14ac:dyDescent="0.2">
      <c r="AC5043" s="180" t="str">
        <f t="shared" si="252"/>
        <v>-</v>
      </c>
      <c r="AD5043" s="181" t="str">
        <f>IF(B5043="NET","",IF(B5043="","",IFERROR(VLOOKUP(AC5043,EAN!$A:$B,2,FALSE),"MANGLER - MÅ OPPDATERE EAN-FANEN")))</f>
        <v/>
      </c>
      <c r="AE5043" s="180">
        <f t="shared" si="253"/>
        <v>0</v>
      </c>
      <c r="AF5043" s="180">
        <f t="shared" si="254"/>
        <v>0</v>
      </c>
    </row>
    <row r="5044" spans="29:32" x14ac:dyDescent="0.2">
      <c r="AC5044" s="180" t="str">
        <f t="shared" si="252"/>
        <v>-</v>
      </c>
      <c r="AD5044" s="181" t="str">
        <f>IF(B5044="NET","",IF(B5044="","",IFERROR(VLOOKUP(AC5044,EAN!$A:$B,2,FALSE),"MANGLER - MÅ OPPDATERE EAN-FANEN")))</f>
        <v/>
      </c>
      <c r="AE5044" s="180">
        <f t="shared" si="253"/>
        <v>0</v>
      </c>
      <c r="AF5044" s="180">
        <f t="shared" si="254"/>
        <v>0</v>
      </c>
    </row>
    <row r="5045" spans="29:32" x14ac:dyDescent="0.2">
      <c r="AC5045" s="180" t="str">
        <f t="shared" si="252"/>
        <v>-</v>
      </c>
      <c r="AD5045" s="181" t="str">
        <f>IF(B5045="NET","",IF(B5045="","",IFERROR(VLOOKUP(AC5045,EAN!$A:$B,2,FALSE),"MANGLER - MÅ OPPDATERE EAN-FANEN")))</f>
        <v/>
      </c>
      <c r="AE5045" s="180">
        <f t="shared" si="253"/>
        <v>0</v>
      </c>
      <c r="AF5045" s="180">
        <f t="shared" si="254"/>
        <v>0</v>
      </c>
    </row>
    <row r="5046" spans="29:32" x14ac:dyDescent="0.2">
      <c r="AC5046" s="180" t="str">
        <f t="shared" si="252"/>
        <v>-</v>
      </c>
      <c r="AD5046" s="181" t="str">
        <f>IF(B5046="NET","",IF(B5046="","",IFERROR(VLOOKUP(AC5046,EAN!$A:$B,2,FALSE),"MANGLER - MÅ OPPDATERE EAN-FANEN")))</f>
        <v/>
      </c>
      <c r="AE5046" s="180">
        <f t="shared" si="253"/>
        <v>0</v>
      </c>
      <c r="AF5046" s="180">
        <f t="shared" si="254"/>
        <v>0</v>
      </c>
    </row>
    <row r="5047" spans="29:32" x14ac:dyDescent="0.2">
      <c r="AC5047" s="180" t="str">
        <f t="shared" si="252"/>
        <v>-</v>
      </c>
      <c r="AD5047" s="181" t="str">
        <f>IF(B5047="NET","",IF(B5047="","",IFERROR(VLOOKUP(AC5047,EAN!$A:$B,2,FALSE),"MANGLER - MÅ OPPDATERE EAN-FANEN")))</f>
        <v/>
      </c>
      <c r="AE5047" s="180">
        <f t="shared" si="253"/>
        <v>0</v>
      </c>
      <c r="AF5047" s="180">
        <f t="shared" si="254"/>
        <v>0</v>
      </c>
    </row>
    <row r="5048" spans="29:32" x14ac:dyDescent="0.2">
      <c r="AC5048" s="180" t="str">
        <f t="shared" si="252"/>
        <v>-</v>
      </c>
      <c r="AD5048" s="181" t="str">
        <f>IF(B5048="NET","",IF(B5048="","",IFERROR(VLOOKUP(AC5048,EAN!$A:$B,2,FALSE),"MANGLER - MÅ OPPDATERE EAN-FANEN")))</f>
        <v/>
      </c>
      <c r="AE5048" s="180">
        <f t="shared" si="253"/>
        <v>0</v>
      </c>
      <c r="AF5048" s="180">
        <f t="shared" si="254"/>
        <v>0</v>
      </c>
    </row>
    <row r="5049" spans="29:32" x14ac:dyDescent="0.2">
      <c r="AC5049" s="180" t="str">
        <f t="shared" si="252"/>
        <v>-</v>
      </c>
      <c r="AD5049" s="181" t="str">
        <f>IF(B5049="NET","",IF(B5049="","",IFERROR(VLOOKUP(AC5049,EAN!$A:$B,2,FALSE),"MANGLER - MÅ OPPDATERE EAN-FANEN")))</f>
        <v/>
      </c>
      <c r="AE5049" s="180">
        <f t="shared" si="253"/>
        <v>0</v>
      </c>
      <c r="AF5049" s="180">
        <f t="shared" si="254"/>
        <v>0</v>
      </c>
    </row>
    <row r="5050" spans="29:32" x14ac:dyDescent="0.2">
      <c r="AC5050" s="180" t="str">
        <f t="shared" si="252"/>
        <v>-</v>
      </c>
      <c r="AD5050" s="181" t="str">
        <f>IF(B5050="NET","",IF(B5050="","",IFERROR(VLOOKUP(AC5050,EAN!$A:$B,2,FALSE),"MANGLER - MÅ OPPDATERE EAN-FANEN")))</f>
        <v/>
      </c>
      <c r="AE5050" s="180">
        <f t="shared" si="253"/>
        <v>0</v>
      </c>
      <c r="AF5050" s="180">
        <f t="shared" si="254"/>
        <v>0</v>
      </c>
    </row>
    <row r="5051" spans="29:32" x14ac:dyDescent="0.2">
      <c r="AC5051" s="180" t="str">
        <f t="shared" si="252"/>
        <v>-</v>
      </c>
      <c r="AD5051" s="181" t="str">
        <f>IF(B5051="NET","",IF(B5051="","",IFERROR(VLOOKUP(AC5051,EAN!$A:$B,2,FALSE),"MANGLER - MÅ OPPDATERE EAN-FANEN")))</f>
        <v/>
      </c>
      <c r="AE5051" s="180">
        <f t="shared" si="253"/>
        <v>0</v>
      </c>
      <c r="AF5051" s="180">
        <f t="shared" si="254"/>
        <v>0</v>
      </c>
    </row>
    <row r="5052" spans="29:32" x14ac:dyDescent="0.2">
      <c r="AC5052" s="180" t="str">
        <f t="shared" si="252"/>
        <v>-</v>
      </c>
      <c r="AD5052" s="181" t="str">
        <f>IF(B5052="NET","",IF(B5052="","",IFERROR(VLOOKUP(AC5052,EAN!$A:$B,2,FALSE),"MANGLER - MÅ OPPDATERE EAN-FANEN")))</f>
        <v/>
      </c>
      <c r="AE5052" s="180">
        <f t="shared" si="253"/>
        <v>0</v>
      </c>
      <c r="AF5052" s="180">
        <f t="shared" si="254"/>
        <v>0</v>
      </c>
    </row>
    <row r="5053" spans="29:32" x14ac:dyDescent="0.2">
      <c r="AC5053" s="180" t="str">
        <f t="shared" si="252"/>
        <v>-</v>
      </c>
      <c r="AD5053" s="181" t="str">
        <f>IF(B5053="NET","",IF(B5053="","",IFERROR(VLOOKUP(AC5053,EAN!$A:$B,2,FALSE),"MANGLER - MÅ OPPDATERE EAN-FANEN")))</f>
        <v/>
      </c>
      <c r="AE5053" s="180">
        <f t="shared" si="253"/>
        <v>0</v>
      </c>
      <c r="AF5053" s="180">
        <f t="shared" si="254"/>
        <v>0</v>
      </c>
    </row>
    <row r="5054" spans="29:32" x14ac:dyDescent="0.2">
      <c r="AC5054" s="180" t="str">
        <f t="shared" si="252"/>
        <v>-</v>
      </c>
      <c r="AD5054" s="181" t="str">
        <f>IF(B5054="NET","",IF(B5054="","",IFERROR(VLOOKUP(AC5054,EAN!$A:$B,2,FALSE),"MANGLER - MÅ OPPDATERE EAN-FANEN")))</f>
        <v/>
      </c>
      <c r="AE5054" s="180">
        <f t="shared" si="253"/>
        <v>0</v>
      </c>
      <c r="AF5054" s="180">
        <f t="shared" si="254"/>
        <v>0</v>
      </c>
    </row>
    <row r="5055" spans="29:32" x14ac:dyDescent="0.2">
      <c r="AC5055" s="180" t="str">
        <f t="shared" si="252"/>
        <v>-</v>
      </c>
      <c r="AD5055" s="181" t="str">
        <f>IF(B5055="NET","",IF(B5055="","",IFERROR(VLOOKUP(AC5055,EAN!$A:$B,2,FALSE),"MANGLER - MÅ OPPDATERE EAN-FANEN")))</f>
        <v/>
      </c>
      <c r="AE5055" s="180">
        <f t="shared" si="253"/>
        <v>0</v>
      </c>
      <c r="AF5055" s="180">
        <f t="shared" si="254"/>
        <v>0</v>
      </c>
    </row>
    <row r="5056" spans="29:32" x14ac:dyDescent="0.2">
      <c r="AC5056" s="180" t="str">
        <f t="shared" si="252"/>
        <v>-</v>
      </c>
      <c r="AD5056" s="181" t="str">
        <f>IF(B5056="NET","",IF(B5056="","",IFERROR(VLOOKUP(AC5056,EAN!$A:$B,2,FALSE),"MANGLER - MÅ OPPDATERE EAN-FANEN")))</f>
        <v/>
      </c>
      <c r="AE5056" s="180">
        <f t="shared" si="253"/>
        <v>0</v>
      </c>
      <c r="AF5056" s="180">
        <f t="shared" si="254"/>
        <v>0</v>
      </c>
    </row>
    <row r="5057" spans="29:32" x14ac:dyDescent="0.2">
      <c r="AC5057" s="180" t="str">
        <f t="shared" si="252"/>
        <v>-</v>
      </c>
      <c r="AD5057" s="181" t="str">
        <f>IF(B5057="NET","",IF(B5057="","",IFERROR(VLOOKUP(AC5057,EAN!$A:$B,2,FALSE),"MANGLER - MÅ OPPDATERE EAN-FANEN")))</f>
        <v/>
      </c>
      <c r="AE5057" s="180">
        <f t="shared" si="253"/>
        <v>0</v>
      </c>
      <c r="AF5057" s="180">
        <f t="shared" si="254"/>
        <v>0</v>
      </c>
    </row>
    <row r="5058" spans="29:32" x14ac:dyDescent="0.2">
      <c r="AC5058" s="180" t="str">
        <f t="shared" si="252"/>
        <v>-</v>
      </c>
      <c r="AD5058" s="181" t="str">
        <f>IF(B5058="NET","",IF(B5058="","",IFERROR(VLOOKUP(AC5058,EAN!$A:$B,2,FALSE),"MANGLER - MÅ OPPDATERE EAN-FANEN")))</f>
        <v/>
      </c>
      <c r="AE5058" s="180">
        <f t="shared" si="253"/>
        <v>0</v>
      </c>
      <c r="AF5058" s="180">
        <f t="shared" si="254"/>
        <v>0</v>
      </c>
    </row>
    <row r="5059" spans="29:32" x14ac:dyDescent="0.2">
      <c r="AC5059" s="180" t="str">
        <f t="shared" si="252"/>
        <v>-</v>
      </c>
      <c r="AD5059" s="181" t="str">
        <f>IF(B5059="NET","",IF(B5059="","",IFERROR(VLOOKUP(AC5059,EAN!$A:$B,2,FALSE),"MANGLER - MÅ OPPDATERE EAN-FANEN")))</f>
        <v/>
      </c>
      <c r="AE5059" s="180">
        <f t="shared" si="253"/>
        <v>0</v>
      </c>
      <c r="AF5059" s="180">
        <f t="shared" si="254"/>
        <v>0</v>
      </c>
    </row>
    <row r="5060" spans="29:32" x14ac:dyDescent="0.2">
      <c r="AC5060" s="180" t="str">
        <f t="shared" si="252"/>
        <v>-</v>
      </c>
      <c r="AD5060" s="181" t="str">
        <f>IF(B5060="NET","",IF(B5060="","",IFERROR(VLOOKUP(AC5060,EAN!$A:$B,2,FALSE),"MANGLER - MÅ OPPDATERE EAN-FANEN")))</f>
        <v/>
      </c>
      <c r="AE5060" s="180">
        <f t="shared" si="253"/>
        <v>0</v>
      </c>
      <c r="AF5060" s="180">
        <f t="shared" si="254"/>
        <v>0</v>
      </c>
    </row>
    <row r="5061" spans="29:32" x14ac:dyDescent="0.2">
      <c r="AC5061" s="180" t="str">
        <f t="shared" si="252"/>
        <v>-</v>
      </c>
      <c r="AD5061" s="181" t="str">
        <f>IF(B5061="NET","",IF(B5061="","",IFERROR(VLOOKUP(AC5061,EAN!$A:$B,2,FALSE),"MANGLER - MÅ OPPDATERE EAN-FANEN")))</f>
        <v/>
      </c>
      <c r="AE5061" s="180">
        <f t="shared" si="253"/>
        <v>0</v>
      </c>
      <c r="AF5061" s="180">
        <f t="shared" si="254"/>
        <v>0</v>
      </c>
    </row>
    <row r="5062" spans="29:32" x14ac:dyDescent="0.2">
      <c r="AC5062" s="180" t="str">
        <f t="shared" si="252"/>
        <v>-</v>
      </c>
      <c r="AD5062" s="181" t="str">
        <f>IF(B5062="NET","",IF(B5062="","",IFERROR(VLOOKUP(AC5062,EAN!$A:$B,2,FALSE),"MANGLER - MÅ OPPDATERE EAN-FANEN")))</f>
        <v/>
      </c>
      <c r="AE5062" s="180">
        <f t="shared" si="253"/>
        <v>0</v>
      </c>
      <c r="AF5062" s="180">
        <f t="shared" si="254"/>
        <v>0</v>
      </c>
    </row>
    <row r="5063" spans="29:32" x14ac:dyDescent="0.2">
      <c r="AC5063" s="180" t="str">
        <f t="shared" si="252"/>
        <v>-</v>
      </c>
      <c r="AD5063" s="181" t="str">
        <f>IF(B5063="NET","",IF(B5063="","",IFERROR(VLOOKUP(AC5063,EAN!$A:$B,2,FALSE),"MANGLER - MÅ OPPDATERE EAN-FANEN")))</f>
        <v/>
      </c>
      <c r="AE5063" s="180">
        <f t="shared" si="253"/>
        <v>0</v>
      </c>
      <c r="AF5063" s="180">
        <f t="shared" si="254"/>
        <v>0</v>
      </c>
    </row>
    <row r="5064" spans="29:32" x14ac:dyDescent="0.2">
      <c r="AC5064" s="180" t="str">
        <f t="shared" si="252"/>
        <v>-</v>
      </c>
      <c r="AD5064" s="181" t="str">
        <f>IF(B5064="NET","",IF(B5064="","",IFERROR(VLOOKUP(AC5064,EAN!$A:$B,2,FALSE),"MANGLER - MÅ OPPDATERE EAN-FANEN")))</f>
        <v/>
      </c>
      <c r="AE5064" s="180">
        <f t="shared" si="253"/>
        <v>0</v>
      </c>
      <c r="AF5064" s="180">
        <f t="shared" si="254"/>
        <v>0</v>
      </c>
    </row>
    <row r="5065" spans="29:32" x14ac:dyDescent="0.2">
      <c r="AC5065" s="180" t="str">
        <f t="shared" si="252"/>
        <v>-</v>
      </c>
      <c r="AD5065" s="181" t="str">
        <f>IF(B5065="NET","",IF(B5065="","",IFERROR(VLOOKUP(AC5065,EAN!$A:$B,2,FALSE),"MANGLER - MÅ OPPDATERE EAN-FANEN")))</f>
        <v/>
      </c>
      <c r="AE5065" s="180">
        <f t="shared" si="253"/>
        <v>0</v>
      </c>
      <c r="AF5065" s="180">
        <f t="shared" si="254"/>
        <v>0</v>
      </c>
    </row>
    <row r="5066" spans="29:32" x14ac:dyDescent="0.2">
      <c r="AC5066" s="180" t="str">
        <f t="shared" si="252"/>
        <v>-</v>
      </c>
      <c r="AD5066" s="181" t="str">
        <f>IF(B5066="NET","",IF(B5066="","",IFERROR(VLOOKUP(AC5066,EAN!$A:$B,2,FALSE),"MANGLER - MÅ OPPDATERE EAN-FANEN")))</f>
        <v/>
      </c>
      <c r="AE5066" s="180">
        <f t="shared" si="253"/>
        <v>0</v>
      </c>
      <c r="AF5066" s="180">
        <f t="shared" si="254"/>
        <v>0</v>
      </c>
    </row>
    <row r="5067" spans="29:32" x14ac:dyDescent="0.2">
      <c r="AC5067" s="180" t="str">
        <f t="shared" si="252"/>
        <v>-</v>
      </c>
      <c r="AD5067" s="181" t="str">
        <f>IF(B5067="NET","",IF(B5067="","",IFERROR(VLOOKUP(AC5067,EAN!$A:$B,2,FALSE),"MANGLER - MÅ OPPDATERE EAN-FANEN")))</f>
        <v/>
      </c>
      <c r="AE5067" s="180">
        <f t="shared" si="253"/>
        <v>0</v>
      </c>
      <c r="AF5067" s="180">
        <f t="shared" si="254"/>
        <v>0</v>
      </c>
    </row>
    <row r="5068" spans="29:32" x14ac:dyDescent="0.2">
      <c r="AC5068" s="180" t="str">
        <f t="shared" si="252"/>
        <v>-</v>
      </c>
      <c r="AD5068" s="181" t="str">
        <f>IF(B5068="NET","",IF(B5068="","",IFERROR(VLOOKUP(AC5068,EAN!$A:$B,2,FALSE),"MANGLER - MÅ OPPDATERE EAN-FANEN")))</f>
        <v/>
      </c>
      <c r="AE5068" s="180">
        <f t="shared" si="253"/>
        <v>0</v>
      </c>
      <c r="AF5068" s="180">
        <f t="shared" si="254"/>
        <v>0</v>
      </c>
    </row>
    <row r="5069" spans="29:32" x14ac:dyDescent="0.2">
      <c r="AC5069" s="180" t="str">
        <f t="shared" si="252"/>
        <v>-</v>
      </c>
      <c r="AD5069" s="181" t="str">
        <f>IF(B5069="NET","",IF(B5069="","",IFERROR(VLOOKUP(AC5069,EAN!$A:$B,2,FALSE),"MANGLER - MÅ OPPDATERE EAN-FANEN")))</f>
        <v/>
      </c>
      <c r="AE5069" s="180">
        <f t="shared" si="253"/>
        <v>0</v>
      </c>
      <c r="AF5069" s="180">
        <f t="shared" si="254"/>
        <v>0</v>
      </c>
    </row>
    <row r="5070" spans="29:32" x14ac:dyDescent="0.2">
      <c r="AC5070" s="180" t="str">
        <f t="shared" si="252"/>
        <v>-</v>
      </c>
      <c r="AD5070" s="181" t="str">
        <f>IF(B5070="NET","",IF(B5070="","",IFERROR(VLOOKUP(AC5070,EAN!$A:$B,2,FALSE),"MANGLER - MÅ OPPDATERE EAN-FANEN")))</f>
        <v/>
      </c>
      <c r="AE5070" s="180">
        <f t="shared" si="253"/>
        <v>0</v>
      </c>
      <c r="AF5070" s="180">
        <f t="shared" si="254"/>
        <v>0</v>
      </c>
    </row>
    <row r="5071" spans="29:32" x14ac:dyDescent="0.2">
      <c r="AC5071" s="180" t="str">
        <f t="shared" si="252"/>
        <v>-</v>
      </c>
      <c r="AD5071" s="181" t="str">
        <f>IF(B5071="NET","",IF(B5071="","",IFERROR(VLOOKUP(AC5071,EAN!$A:$B,2,FALSE),"MANGLER - MÅ OPPDATERE EAN-FANEN")))</f>
        <v/>
      </c>
      <c r="AE5071" s="180">
        <f t="shared" si="253"/>
        <v>0</v>
      </c>
      <c r="AF5071" s="180">
        <f t="shared" si="254"/>
        <v>0</v>
      </c>
    </row>
    <row r="5072" spans="29:32" x14ac:dyDescent="0.2">
      <c r="AC5072" s="180" t="str">
        <f t="shared" si="252"/>
        <v>-</v>
      </c>
      <c r="AD5072" s="181" t="str">
        <f>IF(B5072="NET","",IF(B5072="","",IFERROR(VLOOKUP(AC5072,EAN!$A:$B,2,FALSE),"MANGLER - MÅ OPPDATERE EAN-FANEN")))</f>
        <v/>
      </c>
      <c r="AE5072" s="180">
        <f t="shared" si="253"/>
        <v>0</v>
      </c>
      <c r="AF5072" s="180">
        <f t="shared" si="254"/>
        <v>0</v>
      </c>
    </row>
    <row r="5073" spans="29:32" x14ac:dyDescent="0.2">
      <c r="AC5073" s="180" t="str">
        <f t="shared" si="252"/>
        <v>-</v>
      </c>
      <c r="AD5073" s="181" t="str">
        <f>IF(B5073="NET","",IF(B5073="","",IFERROR(VLOOKUP(AC5073,EAN!$A:$B,2,FALSE),"MANGLER - MÅ OPPDATERE EAN-FANEN")))</f>
        <v/>
      </c>
      <c r="AE5073" s="180">
        <f t="shared" si="253"/>
        <v>0</v>
      </c>
      <c r="AF5073" s="180">
        <f t="shared" si="254"/>
        <v>0</v>
      </c>
    </row>
    <row r="5074" spans="29:32" x14ac:dyDescent="0.2">
      <c r="AC5074" s="180" t="str">
        <f t="shared" si="252"/>
        <v>-</v>
      </c>
      <c r="AD5074" s="181" t="str">
        <f>IF(B5074="NET","",IF(B5074="","",IFERROR(VLOOKUP(AC5074,EAN!$A:$B,2,FALSE),"MANGLER - MÅ OPPDATERE EAN-FANEN")))</f>
        <v/>
      </c>
      <c r="AE5074" s="180">
        <f t="shared" si="253"/>
        <v>0</v>
      </c>
      <c r="AF5074" s="180">
        <f t="shared" si="254"/>
        <v>0</v>
      </c>
    </row>
    <row r="5075" spans="29:32" x14ac:dyDescent="0.2">
      <c r="AC5075" s="180" t="str">
        <f t="shared" si="252"/>
        <v>-</v>
      </c>
      <c r="AD5075" s="181" t="str">
        <f>IF(B5075="NET","",IF(B5075="","",IFERROR(VLOOKUP(AC5075,EAN!$A:$B,2,FALSE),"MANGLER - MÅ OPPDATERE EAN-FANEN")))</f>
        <v/>
      </c>
      <c r="AE5075" s="180">
        <f t="shared" si="253"/>
        <v>0</v>
      </c>
      <c r="AF5075" s="180">
        <f t="shared" si="254"/>
        <v>0</v>
      </c>
    </row>
    <row r="5076" spans="29:32" x14ac:dyDescent="0.2">
      <c r="AC5076" s="180" t="str">
        <f t="shared" si="252"/>
        <v>-</v>
      </c>
      <c r="AD5076" s="181" t="str">
        <f>IF(B5076="NET","",IF(B5076="","",IFERROR(VLOOKUP(AC5076,EAN!$A:$B,2,FALSE),"MANGLER - MÅ OPPDATERE EAN-FANEN")))</f>
        <v/>
      </c>
      <c r="AE5076" s="180">
        <f t="shared" si="253"/>
        <v>0</v>
      </c>
      <c r="AF5076" s="180">
        <f t="shared" si="254"/>
        <v>0</v>
      </c>
    </row>
    <row r="5077" spans="29:32" x14ac:dyDescent="0.2">
      <c r="AC5077" s="180" t="str">
        <f t="shared" si="252"/>
        <v>-</v>
      </c>
      <c r="AD5077" s="181" t="str">
        <f>IF(B5077="NET","",IF(B5077="","",IFERROR(VLOOKUP(AC5077,EAN!$A:$B,2,FALSE),"MANGLER - MÅ OPPDATERE EAN-FANEN")))</f>
        <v/>
      </c>
      <c r="AE5077" s="180">
        <f t="shared" si="253"/>
        <v>0</v>
      </c>
      <c r="AF5077" s="180">
        <f t="shared" si="254"/>
        <v>0</v>
      </c>
    </row>
    <row r="5078" spans="29:32" x14ac:dyDescent="0.2">
      <c r="AC5078" s="180" t="str">
        <f t="shared" si="252"/>
        <v>-</v>
      </c>
      <c r="AD5078" s="181" t="str">
        <f>IF(B5078="NET","",IF(B5078="","",IFERROR(VLOOKUP(AC5078,EAN!$A:$B,2,FALSE),"MANGLER - MÅ OPPDATERE EAN-FANEN")))</f>
        <v/>
      </c>
      <c r="AE5078" s="180">
        <f t="shared" si="253"/>
        <v>0</v>
      </c>
      <c r="AF5078" s="180">
        <f t="shared" si="254"/>
        <v>0</v>
      </c>
    </row>
    <row r="5079" spans="29:32" x14ac:dyDescent="0.2">
      <c r="AC5079" s="180" t="str">
        <f t="shared" si="252"/>
        <v>-</v>
      </c>
      <c r="AD5079" s="181" t="str">
        <f>IF(B5079="NET","",IF(B5079="","",IFERROR(VLOOKUP(AC5079,EAN!$A:$B,2,FALSE),"MANGLER - MÅ OPPDATERE EAN-FANEN")))</f>
        <v/>
      </c>
      <c r="AE5079" s="180">
        <f t="shared" si="253"/>
        <v>0</v>
      </c>
      <c r="AF5079" s="180">
        <f t="shared" si="254"/>
        <v>0</v>
      </c>
    </row>
    <row r="5080" spans="29:32" x14ac:dyDescent="0.2">
      <c r="AC5080" s="180" t="str">
        <f t="shared" si="252"/>
        <v>-</v>
      </c>
      <c r="AD5080" s="181" t="str">
        <f>IF(B5080="NET","",IF(B5080="","",IFERROR(VLOOKUP(AC5080,EAN!$A:$B,2,FALSE),"MANGLER - MÅ OPPDATERE EAN-FANEN")))</f>
        <v/>
      </c>
      <c r="AE5080" s="180">
        <f t="shared" si="253"/>
        <v>0</v>
      </c>
      <c r="AF5080" s="180">
        <f t="shared" si="254"/>
        <v>0</v>
      </c>
    </row>
    <row r="5081" spans="29:32" x14ac:dyDescent="0.2">
      <c r="AC5081" s="180" t="str">
        <f t="shared" si="252"/>
        <v>-</v>
      </c>
      <c r="AD5081" s="181" t="str">
        <f>IF(B5081="NET","",IF(B5081="","",IFERROR(VLOOKUP(AC5081,EAN!$A:$B,2,FALSE),"MANGLER - MÅ OPPDATERE EAN-FANEN")))</f>
        <v/>
      </c>
      <c r="AE5081" s="180">
        <f t="shared" si="253"/>
        <v>0</v>
      </c>
      <c r="AF5081" s="180">
        <f t="shared" si="254"/>
        <v>0</v>
      </c>
    </row>
    <row r="5082" spans="29:32" x14ac:dyDescent="0.2">
      <c r="AC5082" s="180" t="str">
        <f t="shared" si="252"/>
        <v>-</v>
      </c>
      <c r="AD5082" s="181" t="str">
        <f>IF(B5082="NET","",IF(B5082="","",IFERROR(VLOOKUP(AC5082,EAN!$A:$B,2,FALSE),"MANGLER - MÅ OPPDATERE EAN-FANEN")))</f>
        <v/>
      </c>
      <c r="AE5082" s="180">
        <f t="shared" si="253"/>
        <v>0</v>
      </c>
      <c r="AF5082" s="180">
        <f t="shared" si="254"/>
        <v>0</v>
      </c>
    </row>
    <row r="5083" spans="29:32" x14ac:dyDescent="0.2">
      <c r="AC5083" s="180" t="str">
        <f t="shared" si="252"/>
        <v>-</v>
      </c>
      <c r="AD5083" s="181" t="str">
        <f>IF(B5083="NET","",IF(B5083="","",IFERROR(VLOOKUP(AC5083,EAN!$A:$B,2,FALSE),"MANGLER - MÅ OPPDATERE EAN-FANEN")))</f>
        <v/>
      </c>
      <c r="AE5083" s="180">
        <f t="shared" si="253"/>
        <v>0</v>
      </c>
      <c r="AF5083" s="180">
        <f t="shared" si="254"/>
        <v>0</v>
      </c>
    </row>
    <row r="5084" spans="29:32" x14ac:dyDescent="0.2">
      <c r="AC5084" s="180" t="str">
        <f t="shared" si="252"/>
        <v>-</v>
      </c>
      <c r="AD5084" s="181" t="str">
        <f>IF(B5084="NET","",IF(B5084="","",IFERROR(VLOOKUP(AC5084,EAN!$A:$B,2,FALSE),"MANGLER - MÅ OPPDATERE EAN-FANEN")))</f>
        <v/>
      </c>
      <c r="AE5084" s="180">
        <f t="shared" si="253"/>
        <v>0</v>
      </c>
      <c r="AF5084" s="180">
        <f t="shared" si="254"/>
        <v>0</v>
      </c>
    </row>
    <row r="5085" spans="29:32" x14ac:dyDescent="0.2">
      <c r="AC5085" s="180" t="str">
        <f t="shared" si="252"/>
        <v>-</v>
      </c>
      <c r="AD5085" s="181" t="str">
        <f>IF(B5085="NET","",IF(B5085="","",IFERROR(VLOOKUP(AC5085,EAN!$A:$B,2,FALSE),"MANGLER - MÅ OPPDATERE EAN-FANEN")))</f>
        <v/>
      </c>
      <c r="AE5085" s="180">
        <f t="shared" si="253"/>
        <v>0</v>
      </c>
      <c r="AF5085" s="180">
        <f t="shared" si="254"/>
        <v>0</v>
      </c>
    </row>
    <row r="5086" spans="29:32" x14ac:dyDescent="0.2">
      <c r="AC5086" s="180" t="str">
        <f t="shared" si="252"/>
        <v>-</v>
      </c>
      <c r="AD5086" s="181" t="str">
        <f>IF(B5086="NET","",IF(B5086="","",IFERROR(VLOOKUP(AC5086,EAN!$A:$B,2,FALSE),"MANGLER - MÅ OPPDATERE EAN-FANEN")))</f>
        <v/>
      </c>
      <c r="AE5086" s="180">
        <f t="shared" si="253"/>
        <v>0</v>
      </c>
      <c r="AF5086" s="180">
        <f t="shared" si="254"/>
        <v>0</v>
      </c>
    </row>
    <row r="5087" spans="29:32" x14ac:dyDescent="0.2">
      <c r="AC5087" s="180" t="str">
        <f t="shared" si="252"/>
        <v>-</v>
      </c>
      <c r="AD5087" s="181" t="str">
        <f>IF(B5087="NET","",IF(B5087="","",IFERROR(VLOOKUP(AC5087,EAN!$A:$B,2,FALSE),"MANGLER - MÅ OPPDATERE EAN-FANEN")))</f>
        <v/>
      </c>
      <c r="AE5087" s="180">
        <f t="shared" si="253"/>
        <v>0</v>
      </c>
      <c r="AF5087" s="180">
        <f t="shared" si="254"/>
        <v>0</v>
      </c>
    </row>
    <row r="5088" spans="29:32" x14ac:dyDescent="0.2">
      <c r="AC5088" s="180" t="str">
        <f t="shared" si="252"/>
        <v>-</v>
      </c>
      <c r="AD5088" s="181" t="str">
        <f>IF(B5088="NET","",IF(B5088="","",IFERROR(VLOOKUP(AC5088,EAN!$A:$B,2,FALSE),"MANGLER - MÅ OPPDATERE EAN-FANEN")))</f>
        <v/>
      </c>
      <c r="AE5088" s="180">
        <f t="shared" si="253"/>
        <v>0</v>
      </c>
      <c r="AF5088" s="180">
        <f t="shared" si="254"/>
        <v>0</v>
      </c>
    </row>
    <row r="5089" spans="29:32" x14ac:dyDescent="0.2">
      <c r="AC5089" s="180" t="str">
        <f t="shared" si="252"/>
        <v>-</v>
      </c>
      <c r="AD5089" s="181" t="str">
        <f>IF(B5089="NET","",IF(B5089="","",IFERROR(VLOOKUP(AC5089,EAN!$A:$B,2,FALSE),"MANGLER - MÅ OPPDATERE EAN-FANEN")))</f>
        <v/>
      </c>
      <c r="AE5089" s="180">
        <f t="shared" si="253"/>
        <v>0</v>
      </c>
      <c r="AF5089" s="180">
        <f t="shared" si="254"/>
        <v>0</v>
      </c>
    </row>
    <row r="5090" spans="29:32" x14ac:dyDescent="0.2">
      <c r="AC5090" s="180" t="str">
        <f t="shared" si="252"/>
        <v>-</v>
      </c>
      <c r="AD5090" s="181" t="str">
        <f>IF(B5090="NET","",IF(B5090="","",IFERROR(VLOOKUP(AC5090,EAN!$A:$B,2,FALSE),"MANGLER - MÅ OPPDATERE EAN-FANEN")))</f>
        <v/>
      </c>
      <c r="AE5090" s="180">
        <f t="shared" si="253"/>
        <v>0</v>
      </c>
      <c r="AF5090" s="180">
        <f t="shared" si="254"/>
        <v>0</v>
      </c>
    </row>
    <row r="5091" spans="29:32" x14ac:dyDescent="0.2">
      <c r="AC5091" s="180" t="str">
        <f t="shared" si="252"/>
        <v>-</v>
      </c>
      <c r="AD5091" s="181" t="str">
        <f>IF(B5091="NET","",IF(B5091="","",IFERROR(VLOOKUP(AC5091,EAN!$A:$B,2,FALSE),"MANGLER - MÅ OPPDATERE EAN-FANEN")))</f>
        <v/>
      </c>
      <c r="AE5091" s="180">
        <f t="shared" si="253"/>
        <v>0</v>
      </c>
      <c r="AF5091" s="180">
        <f t="shared" si="254"/>
        <v>0</v>
      </c>
    </row>
    <row r="5092" spans="29:32" x14ac:dyDescent="0.2">
      <c r="AC5092" s="180" t="str">
        <f t="shared" si="252"/>
        <v>-</v>
      </c>
      <c r="AD5092" s="181" t="str">
        <f>IF(B5092="NET","",IF(B5092="","",IFERROR(VLOOKUP(AC5092,EAN!$A:$B,2,FALSE),"MANGLER - MÅ OPPDATERE EAN-FANEN")))</f>
        <v/>
      </c>
      <c r="AE5092" s="180">
        <f t="shared" si="253"/>
        <v>0</v>
      </c>
      <c r="AF5092" s="180">
        <f t="shared" si="254"/>
        <v>0</v>
      </c>
    </row>
    <row r="5093" spans="29:32" x14ac:dyDescent="0.2">
      <c r="AC5093" s="180" t="str">
        <f t="shared" si="252"/>
        <v>-</v>
      </c>
      <c r="AD5093" s="181" t="str">
        <f>IF(B5093="NET","",IF(B5093="","",IFERROR(VLOOKUP(AC5093,EAN!$A:$B,2,FALSE),"MANGLER - MÅ OPPDATERE EAN-FANEN")))</f>
        <v/>
      </c>
      <c r="AE5093" s="180">
        <f t="shared" si="253"/>
        <v>0</v>
      </c>
      <c r="AF5093" s="180">
        <f t="shared" si="254"/>
        <v>0</v>
      </c>
    </row>
    <row r="5094" spans="29:32" x14ac:dyDescent="0.2">
      <c r="AC5094" s="180" t="str">
        <f t="shared" si="252"/>
        <v>-</v>
      </c>
      <c r="AD5094" s="181" t="str">
        <f>IF(B5094="NET","",IF(B5094="","",IFERROR(VLOOKUP(AC5094,EAN!$A:$B,2,FALSE),"MANGLER - MÅ OPPDATERE EAN-FANEN")))</f>
        <v/>
      </c>
      <c r="AE5094" s="180">
        <f t="shared" si="253"/>
        <v>0</v>
      </c>
      <c r="AF5094" s="180">
        <f t="shared" si="254"/>
        <v>0</v>
      </c>
    </row>
    <row r="5095" spans="29:32" x14ac:dyDescent="0.2">
      <c r="AC5095" s="180" t="str">
        <f t="shared" si="252"/>
        <v>-</v>
      </c>
      <c r="AD5095" s="181" t="str">
        <f>IF(B5095="NET","",IF(B5095="","",IFERROR(VLOOKUP(AC5095,EAN!$A:$B,2,FALSE),"MANGLER - MÅ OPPDATERE EAN-FANEN")))</f>
        <v/>
      </c>
      <c r="AE5095" s="180">
        <f t="shared" si="253"/>
        <v>0</v>
      </c>
      <c r="AF5095" s="180">
        <f t="shared" si="254"/>
        <v>0</v>
      </c>
    </row>
    <row r="5096" spans="29:32" x14ac:dyDescent="0.2">
      <c r="AC5096" s="180" t="str">
        <f t="shared" si="252"/>
        <v>-</v>
      </c>
      <c r="AD5096" s="181" t="str">
        <f>IF(B5096="NET","",IF(B5096="","",IFERROR(VLOOKUP(AC5096,EAN!$A:$B,2,FALSE),"MANGLER - MÅ OPPDATERE EAN-FANEN")))</f>
        <v/>
      </c>
      <c r="AE5096" s="180">
        <f t="shared" si="253"/>
        <v>0</v>
      </c>
      <c r="AF5096" s="180">
        <f t="shared" si="254"/>
        <v>0</v>
      </c>
    </row>
    <row r="5097" spans="29:32" x14ac:dyDescent="0.2">
      <c r="AC5097" s="180" t="str">
        <f t="shared" si="252"/>
        <v>-</v>
      </c>
      <c r="AD5097" s="181" t="str">
        <f>IF(B5097="NET","",IF(B5097="","",IFERROR(VLOOKUP(AC5097,EAN!$A:$B,2,FALSE),"MANGLER - MÅ OPPDATERE EAN-FANEN")))</f>
        <v/>
      </c>
      <c r="AE5097" s="180">
        <f t="shared" si="253"/>
        <v>0</v>
      </c>
      <c r="AF5097" s="180">
        <f t="shared" si="254"/>
        <v>0</v>
      </c>
    </row>
    <row r="5098" spans="29:32" x14ac:dyDescent="0.2">
      <c r="AC5098" s="180" t="str">
        <f t="shared" si="252"/>
        <v>-</v>
      </c>
      <c r="AD5098" s="181" t="str">
        <f>IF(B5098="NET","",IF(B5098="","",IFERROR(VLOOKUP(AC5098,EAN!$A:$B,2,FALSE),"MANGLER - MÅ OPPDATERE EAN-FANEN")))</f>
        <v/>
      </c>
      <c r="AE5098" s="180">
        <f t="shared" si="253"/>
        <v>0</v>
      </c>
      <c r="AF5098" s="180">
        <f t="shared" si="254"/>
        <v>0</v>
      </c>
    </row>
    <row r="5099" spans="29:32" x14ac:dyDescent="0.2">
      <c r="AC5099" s="180" t="str">
        <f t="shared" ref="AC5099:AC5162" si="255">CONCATENATE(A5099,"-",D5099)</f>
        <v>-</v>
      </c>
      <c r="AD5099" s="181" t="str">
        <f>IF(B5099="NET","",IF(B5099="","",IFERROR(VLOOKUP(AC5099,EAN!$A:$B,2,FALSE),"MANGLER - MÅ OPPDATERE EAN-FANEN")))</f>
        <v/>
      </c>
      <c r="AE5099" s="180">
        <f t="shared" ref="AE5099:AE5162" si="256">H5099</f>
        <v>0</v>
      </c>
      <c r="AF5099" s="180">
        <f t="shared" ref="AF5099:AF5162" si="257">AA5099</f>
        <v>0</v>
      </c>
    </row>
    <row r="5100" spans="29:32" x14ac:dyDescent="0.2">
      <c r="AC5100" s="180" t="str">
        <f t="shared" si="255"/>
        <v>-</v>
      </c>
      <c r="AD5100" s="181" t="str">
        <f>IF(B5100="NET","",IF(B5100="","",IFERROR(VLOOKUP(AC5100,EAN!$A:$B,2,FALSE),"MANGLER - MÅ OPPDATERE EAN-FANEN")))</f>
        <v/>
      </c>
      <c r="AE5100" s="180">
        <f t="shared" si="256"/>
        <v>0</v>
      </c>
      <c r="AF5100" s="180">
        <f t="shared" si="257"/>
        <v>0</v>
      </c>
    </row>
    <row r="5101" spans="29:32" x14ac:dyDescent="0.2">
      <c r="AC5101" s="180" t="str">
        <f t="shared" si="255"/>
        <v>-</v>
      </c>
      <c r="AD5101" s="181" t="str">
        <f>IF(B5101="NET","",IF(B5101="","",IFERROR(VLOOKUP(AC5101,EAN!$A:$B,2,FALSE),"MANGLER - MÅ OPPDATERE EAN-FANEN")))</f>
        <v/>
      </c>
      <c r="AE5101" s="180">
        <f t="shared" si="256"/>
        <v>0</v>
      </c>
      <c r="AF5101" s="180">
        <f t="shared" si="257"/>
        <v>0</v>
      </c>
    </row>
    <row r="5102" spans="29:32" x14ac:dyDescent="0.2">
      <c r="AC5102" s="180" t="str">
        <f t="shared" si="255"/>
        <v>-</v>
      </c>
      <c r="AD5102" s="181" t="str">
        <f>IF(B5102="NET","",IF(B5102="","",IFERROR(VLOOKUP(AC5102,EAN!$A:$B,2,FALSE),"MANGLER - MÅ OPPDATERE EAN-FANEN")))</f>
        <v/>
      </c>
      <c r="AE5102" s="180">
        <f t="shared" si="256"/>
        <v>0</v>
      </c>
      <c r="AF5102" s="180">
        <f t="shared" si="257"/>
        <v>0</v>
      </c>
    </row>
    <row r="5103" spans="29:32" x14ac:dyDescent="0.2">
      <c r="AC5103" s="180" t="str">
        <f t="shared" si="255"/>
        <v>-</v>
      </c>
      <c r="AD5103" s="181" t="str">
        <f>IF(B5103="NET","",IF(B5103="","",IFERROR(VLOOKUP(AC5103,EAN!$A:$B,2,FALSE),"MANGLER - MÅ OPPDATERE EAN-FANEN")))</f>
        <v/>
      </c>
      <c r="AE5103" s="180">
        <f t="shared" si="256"/>
        <v>0</v>
      </c>
      <c r="AF5103" s="180">
        <f t="shared" si="257"/>
        <v>0</v>
      </c>
    </row>
    <row r="5104" spans="29:32" x14ac:dyDescent="0.2">
      <c r="AC5104" s="180" t="str">
        <f t="shared" si="255"/>
        <v>-</v>
      </c>
      <c r="AD5104" s="181" t="str">
        <f>IF(B5104="NET","",IF(B5104="","",IFERROR(VLOOKUP(AC5104,EAN!$A:$B,2,FALSE),"MANGLER - MÅ OPPDATERE EAN-FANEN")))</f>
        <v/>
      </c>
      <c r="AE5104" s="180">
        <f t="shared" si="256"/>
        <v>0</v>
      </c>
      <c r="AF5104" s="180">
        <f t="shared" si="257"/>
        <v>0</v>
      </c>
    </row>
    <row r="5105" spans="29:32" x14ac:dyDescent="0.2">
      <c r="AC5105" s="180" t="str">
        <f t="shared" si="255"/>
        <v>-</v>
      </c>
      <c r="AD5105" s="181" t="str">
        <f>IF(B5105="NET","",IF(B5105="","",IFERROR(VLOOKUP(AC5105,EAN!$A:$B,2,FALSE),"MANGLER - MÅ OPPDATERE EAN-FANEN")))</f>
        <v/>
      </c>
      <c r="AE5105" s="180">
        <f t="shared" si="256"/>
        <v>0</v>
      </c>
      <c r="AF5105" s="180">
        <f t="shared" si="257"/>
        <v>0</v>
      </c>
    </row>
    <row r="5106" spans="29:32" x14ac:dyDescent="0.2">
      <c r="AC5106" s="180" t="str">
        <f t="shared" si="255"/>
        <v>-</v>
      </c>
      <c r="AD5106" s="181" t="str">
        <f>IF(B5106="NET","",IF(B5106="","",IFERROR(VLOOKUP(AC5106,EAN!$A:$B,2,FALSE),"MANGLER - MÅ OPPDATERE EAN-FANEN")))</f>
        <v/>
      </c>
      <c r="AE5106" s="180">
        <f t="shared" si="256"/>
        <v>0</v>
      </c>
      <c r="AF5106" s="180">
        <f t="shared" si="257"/>
        <v>0</v>
      </c>
    </row>
    <row r="5107" spans="29:32" x14ac:dyDescent="0.2">
      <c r="AC5107" s="180" t="str">
        <f t="shared" si="255"/>
        <v>-</v>
      </c>
      <c r="AD5107" s="181" t="str">
        <f>IF(B5107="NET","",IF(B5107="","",IFERROR(VLOOKUP(AC5107,EAN!$A:$B,2,FALSE),"MANGLER - MÅ OPPDATERE EAN-FANEN")))</f>
        <v/>
      </c>
      <c r="AE5107" s="180">
        <f t="shared" si="256"/>
        <v>0</v>
      </c>
      <c r="AF5107" s="180">
        <f t="shared" si="257"/>
        <v>0</v>
      </c>
    </row>
    <row r="5108" spans="29:32" x14ac:dyDescent="0.2">
      <c r="AC5108" s="180" t="str">
        <f t="shared" si="255"/>
        <v>-</v>
      </c>
      <c r="AD5108" s="181" t="str">
        <f>IF(B5108="NET","",IF(B5108="","",IFERROR(VLOOKUP(AC5108,EAN!$A:$B,2,FALSE),"MANGLER - MÅ OPPDATERE EAN-FANEN")))</f>
        <v/>
      </c>
      <c r="AE5108" s="180">
        <f t="shared" si="256"/>
        <v>0</v>
      </c>
      <c r="AF5108" s="180">
        <f t="shared" si="257"/>
        <v>0</v>
      </c>
    </row>
    <row r="5109" spans="29:32" x14ac:dyDescent="0.2">
      <c r="AC5109" s="180" t="str">
        <f t="shared" si="255"/>
        <v>-</v>
      </c>
      <c r="AD5109" s="181" t="str">
        <f>IF(B5109="NET","",IF(B5109="","",IFERROR(VLOOKUP(AC5109,EAN!$A:$B,2,FALSE),"MANGLER - MÅ OPPDATERE EAN-FANEN")))</f>
        <v/>
      </c>
      <c r="AE5109" s="180">
        <f t="shared" si="256"/>
        <v>0</v>
      </c>
      <c r="AF5109" s="180">
        <f t="shared" si="257"/>
        <v>0</v>
      </c>
    </row>
    <row r="5110" spans="29:32" x14ac:dyDescent="0.2">
      <c r="AC5110" s="180" t="str">
        <f t="shared" si="255"/>
        <v>-</v>
      </c>
      <c r="AD5110" s="181" t="str">
        <f>IF(B5110="NET","",IF(B5110="","",IFERROR(VLOOKUP(AC5110,EAN!$A:$B,2,FALSE),"MANGLER - MÅ OPPDATERE EAN-FANEN")))</f>
        <v/>
      </c>
      <c r="AE5110" s="180">
        <f t="shared" si="256"/>
        <v>0</v>
      </c>
      <c r="AF5110" s="180">
        <f t="shared" si="257"/>
        <v>0</v>
      </c>
    </row>
    <row r="5111" spans="29:32" x14ac:dyDescent="0.2">
      <c r="AC5111" s="180" t="str">
        <f t="shared" si="255"/>
        <v>-</v>
      </c>
      <c r="AD5111" s="181" t="str">
        <f>IF(B5111="NET","",IF(B5111="","",IFERROR(VLOOKUP(AC5111,EAN!$A:$B,2,FALSE),"MANGLER - MÅ OPPDATERE EAN-FANEN")))</f>
        <v/>
      </c>
      <c r="AE5111" s="180">
        <f t="shared" si="256"/>
        <v>0</v>
      </c>
      <c r="AF5111" s="180">
        <f t="shared" si="257"/>
        <v>0</v>
      </c>
    </row>
    <row r="5112" spans="29:32" x14ac:dyDescent="0.2">
      <c r="AC5112" s="180" t="str">
        <f t="shared" si="255"/>
        <v>-</v>
      </c>
      <c r="AD5112" s="181" t="str">
        <f>IF(B5112="NET","",IF(B5112="","",IFERROR(VLOOKUP(AC5112,EAN!$A:$B,2,FALSE),"MANGLER - MÅ OPPDATERE EAN-FANEN")))</f>
        <v/>
      </c>
      <c r="AE5112" s="180">
        <f t="shared" si="256"/>
        <v>0</v>
      </c>
      <c r="AF5112" s="180">
        <f t="shared" si="257"/>
        <v>0</v>
      </c>
    </row>
    <row r="5113" spans="29:32" x14ac:dyDescent="0.2">
      <c r="AC5113" s="180" t="str">
        <f t="shared" si="255"/>
        <v>-</v>
      </c>
      <c r="AD5113" s="181" t="str">
        <f>IF(B5113="NET","",IF(B5113="","",IFERROR(VLOOKUP(AC5113,EAN!$A:$B,2,FALSE),"MANGLER - MÅ OPPDATERE EAN-FANEN")))</f>
        <v/>
      </c>
      <c r="AE5113" s="180">
        <f t="shared" si="256"/>
        <v>0</v>
      </c>
      <c r="AF5113" s="180">
        <f t="shared" si="257"/>
        <v>0</v>
      </c>
    </row>
    <row r="5114" spans="29:32" x14ac:dyDescent="0.2">
      <c r="AC5114" s="180" t="str">
        <f t="shared" si="255"/>
        <v>-</v>
      </c>
      <c r="AD5114" s="181" t="str">
        <f>IF(B5114="NET","",IF(B5114="","",IFERROR(VLOOKUP(AC5114,EAN!$A:$B,2,FALSE),"MANGLER - MÅ OPPDATERE EAN-FANEN")))</f>
        <v/>
      </c>
      <c r="AE5114" s="180">
        <f t="shared" si="256"/>
        <v>0</v>
      </c>
      <c r="AF5114" s="180">
        <f t="shared" si="257"/>
        <v>0</v>
      </c>
    </row>
    <row r="5115" spans="29:32" x14ac:dyDescent="0.2">
      <c r="AC5115" s="180" t="str">
        <f t="shared" si="255"/>
        <v>-</v>
      </c>
      <c r="AD5115" s="181" t="str">
        <f>IF(B5115="NET","",IF(B5115="","",IFERROR(VLOOKUP(AC5115,EAN!$A:$B,2,FALSE),"MANGLER - MÅ OPPDATERE EAN-FANEN")))</f>
        <v/>
      </c>
      <c r="AE5115" s="180">
        <f t="shared" si="256"/>
        <v>0</v>
      </c>
      <c r="AF5115" s="180">
        <f t="shared" si="257"/>
        <v>0</v>
      </c>
    </row>
    <row r="5116" spans="29:32" x14ac:dyDescent="0.2">
      <c r="AC5116" s="180" t="str">
        <f t="shared" si="255"/>
        <v>-</v>
      </c>
      <c r="AD5116" s="181" t="str">
        <f>IF(B5116="NET","",IF(B5116="","",IFERROR(VLOOKUP(AC5116,EAN!$A:$B,2,FALSE),"MANGLER - MÅ OPPDATERE EAN-FANEN")))</f>
        <v/>
      </c>
      <c r="AE5116" s="180">
        <f t="shared" si="256"/>
        <v>0</v>
      </c>
      <c r="AF5116" s="180">
        <f t="shared" si="257"/>
        <v>0</v>
      </c>
    </row>
    <row r="5117" spans="29:32" x14ac:dyDescent="0.2">
      <c r="AC5117" s="180" t="str">
        <f t="shared" si="255"/>
        <v>-</v>
      </c>
      <c r="AD5117" s="181" t="str">
        <f>IF(B5117="NET","",IF(B5117="","",IFERROR(VLOOKUP(AC5117,EAN!$A:$B,2,FALSE),"MANGLER - MÅ OPPDATERE EAN-FANEN")))</f>
        <v/>
      </c>
      <c r="AE5117" s="180">
        <f t="shared" si="256"/>
        <v>0</v>
      </c>
      <c r="AF5117" s="180">
        <f t="shared" si="257"/>
        <v>0</v>
      </c>
    </row>
    <row r="5118" spans="29:32" x14ac:dyDescent="0.2">
      <c r="AC5118" s="180" t="str">
        <f t="shared" si="255"/>
        <v>-</v>
      </c>
      <c r="AD5118" s="181" t="str">
        <f>IF(B5118="NET","",IF(B5118="","",IFERROR(VLOOKUP(AC5118,EAN!$A:$B,2,FALSE),"MANGLER - MÅ OPPDATERE EAN-FANEN")))</f>
        <v/>
      </c>
      <c r="AE5118" s="180">
        <f t="shared" si="256"/>
        <v>0</v>
      </c>
      <c r="AF5118" s="180">
        <f t="shared" si="257"/>
        <v>0</v>
      </c>
    </row>
    <row r="5119" spans="29:32" x14ac:dyDescent="0.2">
      <c r="AC5119" s="180" t="str">
        <f t="shared" si="255"/>
        <v>-</v>
      </c>
      <c r="AD5119" s="181" t="str">
        <f>IF(B5119="NET","",IF(B5119="","",IFERROR(VLOOKUP(AC5119,EAN!$A:$B,2,FALSE),"MANGLER - MÅ OPPDATERE EAN-FANEN")))</f>
        <v/>
      </c>
      <c r="AE5119" s="180">
        <f t="shared" si="256"/>
        <v>0</v>
      </c>
      <c r="AF5119" s="180">
        <f t="shared" si="257"/>
        <v>0</v>
      </c>
    </row>
    <row r="5120" spans="29:32" x14ac:dyDescent="0.2">
      <c r="AC5120" s="180" t="str">
        <f t="shared" si="255"/>
        <v>-</v>
      </c>
      <c r="AD5120" s="181" t="str">
        <f>IF(B5120="NET","",IF(B5120="","",IFERROR(VLOOKUP(AC5120,EAN!$A:$B,2,FALSE),"MANGLER - MÅ OPPDATERE EAN-FANEN")))</f>
        <v/>
      </c>
      <c r="AE5120" s="180">
        <f t="shared" si="256"/>
        <v>0</v>
      </c>
      <c r="AF5120" s="180">
        <f t="shared" si="257"/>
        <v>0</v>
      </c>
    </row>
    <row r="5121" spans="29:32" x14ac:dyDescent="0.2">
      <c r="AC5121" s="180" t="str">
        <f t="shared" si="255"/>
        <v>-</v>
      </c>
      <c r="AD5121" s="181" t="str">
        <f>IF(B5121="NET","",IF(B5121="","",IFERROR(VLOOKUP(AC5121,EAN!$A:$B,2,FALSE),"MANGLER - MÅ OPPDATERE EAN-FANEN")))</f>
        <v/>
      </c>
      <c r="AE5121" s="180">
        <f t="shared" si="256"/>
        <v>0</v>
      </c>
      <c r="AF5121" s="180">
        <f t="shared" si="257"/>
        <v>0</v>
      </c>
    </row>
    <row r="5122" spans="29:32" x14ac:dyDescent="0.2">
      <c r="AC5122" s="180" t="str">
        <f t="shared" si="255"/>
        <v>-</v>
      </c>
      <c r="AD5122" s="181" t="str">
        <f>IF(B5122="NET","",IF(B5122="","",IFERROR(VLOOKUP(AC5122,EAN!$A:$B,2,FALSE),"MANGLER - MÅ OPPDATERE EAN-FANEN")))</f>
        <v/>
      </c>
      <c r="AE5122" s="180">
        <f t="shared" si="256"/>
        <v>0</v>
      </c>
      <c r="AF5122" s="180">
        <f t="shared" si="257"/>
        <v>0</v>
      </c>
    </row>
    <row r="5123" spans="29:32" x14ac:dyDescent="0.2">
      <c r="AC5123" s="180" t="str">
        <f t="shared" si="255"/>
        <v>-</v>
      </c>
      <c r="AD5123" s="181" t="str">
        <f>IF(B5123="NET","",IF(B5123="","",IFERROR(VLOOKUP(AC5123,EAN!$A:$B,2,FALSE),"MANGLER - MÅ OPPDATERE EAN-FANEN")))</f>
        <v/>
      </c>
      <c r="AE5123" s="180">
        <f t="shared" si="256"/>
        <v>0</v>
      </c>
      <c r="AF5123" s="180">
        <f t="shared" si="257"/>
        <v>0</v>
      </c>
    </row>
    <row r="5124" spans="29:32" x14ac:dyDescent="0.2">
      <c r="AC5124" s="180" t="str">
        <f t="shared" si="255"/>
        <v>-</v>
      </c>
      <c r="AD5124" s="181" t="str">
        <f>IF(B5124="NET","",IF(B5124="","",IFERROR(VLOOKUP(AC5124,EAN!$A:$B,2,FALSE),"MANGLER - MÅ OPPDATERE EAN-FANEN")))</f>
        <v/>
      </c>
      <c r="AE5124" s="180">
        <f t="shared" si="256"/>
        <v>0</v>
      </c>
      <c r="AF5124" s="180">
        <f t="shared" si="257"/>
        <v>0</v>
      </c>
    </row>
    <row r="5125" spans="29:32" x14ac:dyDescent="0.2">
      <c r="AC5125" s="180" t="str">
        <f t="shared" si="255"/>
        <v>-</v>
      </c>
      <c r="AD5125" s="181" t="str">
        <f>IF(B5125="NET","",IF(B5125="","",IFERROR(VLOOKUP(AC5125,EAN!$A:$B,2,FALSE),"MANGLER - MÅ OPPDATERE EAN-FANEN")))</f>
        <v/>
      </c>
      <c r="AE5125" s="180">
        <f t="shared" si="256"/>
        <v>0</v>
      </c>
      <c r="AF5125" s="180">
        <f t="shared" si="257"/>
        <v>0</v>
      </c>
    </row>
    <row r="5126" spans="29:32" x14ac:dyDescent="0.2">
      <c r="AC5126" s="180" t="str">
        <f t="shared" si="255"/>
        <v>-</v>
      </c>
      <c r="AD5126" s="181" t="str">
        <f>IF(B5126="NET","",IF(B5126="","",IFERROR(VLOOKUP(AC5126,EAN!$A:$B,2,FALSE),"MANGLER - MÅ OPPDATERE EAN-FANEN")))</f>
        <v/>
      </c>
      <c r="AE5126" s="180">
        <f t="shared" si="256"/>
        <v>0</v>
      </c>
      <c r="AF5126" s="180">
        <f t="shared" si="257"/>
        <v>0</v>
      </c>
    </row>
    <row r="5127" spans="29:32" x14ac:dyDescent="0.2">
      <c r="AC5127" s="180" t="str">
        <f t="shared" si="255"/>
        <v>-</v>
      </c>
      <c r="AD5127" s="181" t="str">
        <f>IF(B5127="NET","",IF(B5127="","",IFERROR(VLOOKUP(AC5127,EAN!$A:$B,2,FALSE),"MANGLER - MÅ OPPDATERE EAN-FANEN")))</f>
        <v/>
      </c>
      <c r="AE5127" s="180">
        <f t="shared" si="256"/>
        <v>0</v>
      </c>
      <c r="AF5127" s="180">
        <f t="shared" si="257"/>
        <v>0</v>
      </c>
    </row>
    <row r="5128" spans="29:32" x14ac:dyDescent="0.2">
      <c r="AC5128" s="180" t="str">
        <f t="shared" si="255"/>
        <v>-</v>
      </c>
      <c r="AD5128" s="181" t="str">
        <f>IF(B5128="NET","",IF(B5128="","",IFERROR(VLOOKUP(AC5128,EAN!$A:$B,2,FALSE),"MANGLER - MÅ OPPDATERE EAN-FANEN")))</f>
        <v/>
      </c>
      <c r="AE5128" s="180">
        <f t="shared" si="256"/>
        <v>0</v>
      </c>
      <c r="AF5128" s="180">
        <f t="shared" si="257"/>
        <v>0</v>
      </c>
    </row>
    <row r="5129" spans="29:32" x14ac:dyDescent="0.2">
      <c r="AC5129" s="180" t="str">
        <f t="shared" si="255"/>
        <v>-</v>
      </c>
      <c r="AD5129" s="181" t="str">
        <f>IF(B5129="NET","",IF(B5129="","",IFERROR(VLOOKUP(AC5129,EAN!$A:$B,2,FALSE),"MANGLER - MÅ OPPDATERE EAN-FANEN")))</f>
        <v/>
      </c>
      <c r="AE5129" s="180">
        <f t="shared" si="256"/>
        <v>0</v>
      </c>
      <c r="AF5129" s="180">
        <f t="shared" si="257"/>
        <v>0</v>
      </c>
    </row>
    <row r="5130" spans="29:32" x14ac:dyDescent="0.2">
      <c r="AC5130" s="180" t="str">
        <f t="shared" si="255"/>
        <v>-</v>
      </c>
      <c r="AD5130" s="181" t="str">
        <f>IF(B5130="NET","",IF(B5130="","",IFERROR(VLOOKUP(AC5130,EAN!$A:$B,2,FALSE),"MANGLER - MÅ OPPDATERE EAN-FANEN")))</f>
        <v/>
      </c>
      <c r="AE5130" s="180">
        <f t="shared" si="256"/>
        <v>0</v>
      </c>
      <c r="AF5130" s="180">
        <f t="shared" si="257"/>
        <v>0</v>
      </c>
    </row>
    <row r="5131" spans="29:32" x14ac:dyDescent="0.2">
      <c r="AC5131" s="180" t="str">
        <f t="shared" si="255"/>
        <v>-</v>
      </c>
      <c r="AD5131" s="181" t="str">
        <f>IF(B5131="NET","",IF(B5131="","",IFERROR(VLOOKUP(AC5131,EAN!$A:$B,2,FALSE),"MANGLER - MÅ OPPDATERE EAN-FANEN")))</f>
        <v/>
      </c>
      <c r="AE5131" s="180">
        <f t="shared" si="256"/>
        <v>0</v>
      </c>
      <c r="AF5131" s="180">
        <f t="shared" si="257"/>
        <v>0</v>
      </c>
    </row>
    <row r="5132" spans="29:32" x14ac:dyDescent="0.2">
      <c r="AC5132" s="180" t="str">
        <f t="shared" si="255"/>
        <v>-</v>
      </c>
      <c r="AD5132" s="181" t="str">
        <f>IF(B5132="NET","",IF(B5132="","",IFERROR(VLOOKUP(AC5132,EAN!$A:$B,2,FALSE),"MANGLER - MÅ OPPDATERE EAN-FANEN")))</f>
        <v/>
      </c>
      <c r="AE5132" s="180">
        <f t="shared" si="256"/>
        <v>0</v>
      </c>
      <c r="AF5132" s="180">
        <f t="shared" si="257"/>
        <v>0</v>
      </c>
    </row>
    <row r="5133" spans="29:32" x14ac:dyDescent="0.2">
      <c r="AC5133" s="180" t="str">
        <f t="shared" si="255"/>
        <v>-</v>
      </c>
      <c r="AD5133" s="181" t="str">
        <f>IF(B5133="NET","",IF(B5133="","",IFERROR(VLOOKUP(AC5133,EAN!$A:$B,2,FALSE),"MANGLER - MÅ OPPDATERE EAN-FANEN")))</f>
        <v/>
      </c>
      <c r="AE5133" s="180">
        <f t="shared" si="256"/>
        <v>0</v>
      </c>
      <c r="AF5133" s="180">
        <f t="shared" si="257"/>
        <v>0</v>
      </c>
    </row>
    <row r="5134" spans="29:32" x14ac:dyDescent="0.2">
      <c r="AC5134" s="180" t="str">
        <f t="shared" si="255"/>
        <v>-</v>
      </c>
      <c r="AD5134" s="181" t="str">
        <f>IF(B5134="NET","",IF(B5134="","",IFERROR(VLOOKUP(AC5134,EAN!$A:$B,2,FALSE),"MANGLER - MÅ OPPDATERE EAN-FANEN")))</f>
        <v/>
      </c>
      <c r="AE5134" s="180">
        <f t="shared" si="256"/>
        <v>0</v>
      </c>
      <c r="AF5134" s="180">
        <f t="shared" si="257"/>
        <v>0</v>
      </c>
    </row>
    <row r="5135" spans="29:32" x14ac:dyDescent="0.2">
      <c r="AC5135" s="180" t="str">
        <f t="shared" si="255"/>
        <v>-</v>
      </c>
      <c r="AD5135" s="181" t="str">
        <f>IF(B5135="NET","",IF(B5135="","",IFERROR(VLOOKUP(AC5135,EAN!$A:$B,2,FALSE),"MANGLER - MÅ OPPDATERE EAN-FANEN")))</f>
        <v/>
      </c>
      <c r="AE5135" s="180">
        <f t="shared" si="256"/>
        <v>0</v>
      </c>
      <c r="AF5135" s="180">
        <f t="shared" si="257"/>
        <v>0</v>
      </c>
    </row>
    <row r="5136" spans="29:32" x14ac:dyDescent="0.2">
      <c r="AC5136" s="180" t="str">
        <f t="shared" si="255"/>
        <v>-</v>
      </c>
      <c r="AD5136" s="181" t="str">
        <f>IF(B5136="NET","",IF(B5136="","",IFERROR(VLOOKUP(AC5136,EAN!$A:$B,2,FALSE),"MANGLER - MÅ OPPDATERE EAN-FANEN")))</f>
        <v/>
      </c>
      <c r="AE5136" s="180">
        <f t="shared" si="256"/>
        <v>0</v>
      </c>
      <c r="AF5136" s="180">
        <f t="shared" si="257"/>
        <v>0</v>
      </c>
    </row>
    <row r="5137" spans="29:32" x14ac:dyDescent="0.2">
      <c r="AC5137" s="180" t="str">
        <f t="shared" si="255"/>
        <v>-</v>
      </c>
      <c r="AD5137" s="181" t="str">
        <f>IF(B5137="NET","",IF(B5137="","",IFERROR(VLOOKUP(AC5137,EAN!$A:$B,2,FALSE),"MANGLER - MÅ OPPDATERE EAN-FANEN")))</f>
        <v/>
      </c>
      <c r="AE5137" s="180">
        <f t="shared" si="256"/>
        <v>0</v>
      </c>
      <c r="AF5137" s="180">
        <f t="shared" si="257"/>
        <v>0</v>
      </c>
    </row>
    <row r="5138" spans="29:32" x14ac:dyDescent="0.2">
      <c r="AC5138" s="180" t="str">
        <f t="shared" si="255"/>
        <v>-</v>
      </c>
      <c r="AD5138" s="181" t="str">
        <f>IF(B5138="NET","",IF(B5138="","",IFERROR(VLOOKUP(AC5138,EAN!$A:$B,2,FALSE),"MANGLER - MÅ OPPDATERE EAN-FANEN")))</f>
        <v/>
      </c>
      <c r="AE5138" s="180">
        <f t="shared" si="256"/>
        <v>0</v>
      </c>
      <c r="AF5138" s="180">
        <f t="shared" si="257"/>
        <v>0</v>
      </c>
    </row>
    <row r="5139" spans="29:32" x14ac:dyDescent="0.2">
      <c r="AC5139" s="180" t="str">
        <f t="shared" si="255"/>
        <v>-</v>
      </c>
      <c r="AD5139" s="181" t="str">
        <f>IF(B5139="NET","",IF(B5139="","",IFERROR(VLOOKUP(AC5139,EAN!$A:$B,2,FALSE),"MANGLER - MÅ OPPDATERE EAN-FANEN")))</f>
        <v/>
      </c>
      <c r="AE5139" s="180">
        <f t="shared" si="256"/>
        <v>0</v>
      </c>
      <c r="AF5139" s="180">
        <f t="shared" si="257"/>
        <v>0</v>
      </c>
    </row>
    <row r="5140" spans="29:32" x14ac:dyDescent="0.2">
      <c r="AC5140" s="180" t="str">
        <f t="shared" si="255"/>
        <v>-</v>
      </c>
      <c r="AD5140" s="181" t="str">
        <f>IF(B5140="NET","",IF(B5140="","",IFERROR(VLOOKUP(AC5140,EAN!$A:$B,2,FALSE),"MANGLER - MÅ OPPDATERE EAN-FANEN")))</f>
        <v/>
      </c>
      <c r="AE5140" s="180">
        <f t="shared" si="256"/>
        <v>0</v>
      </c>
      <c r="AF5140" s="180">
        <f t="shared" si="257"/>
        <v>0</v>
      </c>
    </row>
    <row r="5141" spans="29:32" x14ac:dyDescent="0.2">
      <c r="AC5141" s="180" t="str">
        <f t="shared" si="255"/>
        <v>-</v>
      </c>
      <c r="AD5141" s="181" t="str">
        <f>IF(B5141="NET","",IF(B5141="","",IFERROR(VLOOKUP(AC5141,EAN!$A:$B,2,FALSE),"MANGLER - MÅ OPPDATERE EAN-FANEN")))</f>
        <v/>
      </c>
      <c r="AE5141" s="180">
        <f t="shared" si="256"/>
        <v>0</v>
      </c>
      <c r="AF5141" s="180">
        <f t="shared" si="257"/>
        <v>0</v>
      </c>
    </row>
    <row r="5142" spans="29:32" x14ac:dyDescent="0.2">
      <c r="AC5142" s="180" t="str">
        <f t="shared" si="255"/>
        <v>-</v>
      </c>
      <c r="AD5142" s="181" t="str">
        <f>IF(B5142="NET","",IF(B5142="","",IFERROR(VLOOKUP(AC5142,EAN!$A:$B,2,FALSE),"MANGLER - MÅ OPPDATERE EAN-FANEN")))</f>
        <v/>
      </c>
      <c r="AE5142" s="180">
        <f t="shared" si="256"/>
        <v>0</v>
      </c>
      <c r="AF5142" s="180">
        <f t="shared" si="257"/>
        <v>0</v>
      </c>
    </row>
    <row r="5143" spans="29:32" x14ac:dyDescent="0.2">
      <c r="AC5143" s="180" t="str">
        <f t="shared" si="255"/>
        <v>-</v>
      </c>
      <c r="AD5143" s="181" t="str">
        <f>IF(B5143="NET","",IF(B5143="","",IFERROR(VLOOKUP(AC5143,EAN!$A:$B,2,FALSE),"MANGLER - MÅ OPPDATERE EAN-FANEN")))</f>
        <v/>
      </c>
      <c r="AE5143" s="180">
        <f t="shared" si="256"/>
        <v>0</v>
      </c>
      <c r="AF5143" s="180">
        <f t="shared" si="257"/>
        <v>0</v>
      </c>
    </row>
    <row r="5144" spans="29:32" x14ac:dyDescent="0.2">
      <c r="AC5144" s="180" t="str">
        <f t="shared" si="255"/>
        <v>-</v>
      </c>
      <c r="AD5144" s="181" t="str">
        <f>IF(B5144="NET","",IF(B5144="","",IFERROR(VLOOKUP(AC5144,EAN!$A:$B,2,FALSE),"MANGLER - MÅ OPPDATERE EAN-FANEN")))</f>
        <v/>
      </c>
      <c r="AE5144" s="180">
        <f t="shared" si="256"/>
        <v>0</v>
      </c>
      <c r="AF5144" s="180">
        <f t="shared" si="257"/>
        <v>0</v>
      </c>
    </row>
    <row r="5145" spans="29:32" x14ac:dyDescent="0.2">
      <c r="AC5145" s="180" t="str">
        <f t="shared" si="255"/>
        <v>-</v>
      </c>
      <c r="AD5145" s="181" t="str">
        <f>IF(B5145="NET","",IF(B5145="","",IFERROR(VLOOKUP(AC5145,EAN!$A:$B,2,FALSE),"MANGLER - MÅ OPPDATERE EAN-FANEN")))</f>
        <v/>
      </c>
      <c r="AE5145" s="180">
        <f t="shared" si="256"/>
        <v>0</v>
      </c>
      <c r="AF5145" s="180">
        <f t="shared" si="257"/>
        <v>0</v>
      </c>
    </row>
    <row r="5146" spans="29:32" x14ac:dyDescent="0.2">
      <c r="AC5146" s="180" t="str">
        <f t="shared" si="255"/>
        <v>-</v>
      </c>
      <c r="AD5146" s="181" t="str">
        <f>IF(B5146="NET","",IF(B5146="","",IFERROR(VLOOKUP(AC5146,EAN!$A:$B,2,FALSE),"MANGLER - MÅ OPPDATERE EAN-FANEN")))</f>
        <v/>
      </c>
      <c r="AE5146" s="180">
        <f t="shared" si="256"/>
        <v>0</v>
      </c>
      <c r="AF5146" s="180">
        <f t="shared" si="257"/>
        <v>0</v>
      </c>
    </row>
    <row r="5147" spans="29:32" x14ac:dyDescent="0.2">
      <c r="AC5147" s="180" t="str">
        <f t="shared" si="255"/>
        <v>-</v>
      </c>
      <c r="AD5147" s="181" t="str">
        <f>IF(B5147="NET","",IF(B5147="","",IFERROR(VLOOKUP(AC5147,EAN!$A:$B,2,FALSE),"MANGLER - MÅ OPPDATERE EAN-FANEN")))</f>
        <v/>
      </c>
      <c r="AE5147" s="180">
        <f t="shared" si="256"/>
        <v>0</v>
      </c>
      <c r="AF5147" s="180">
        <f t="shared" si="257"/>
        <v>0</v>
      </c>
    </row>
    <row r="5148" spans="29:32" x14ac:dyDescent="0.2">
      <c r="AC5148" s="180" t="str">
        <f t="shared" si="255"/>
        <v>-</v>
      </c>
      <c r="AD5148" s="181" t="str">
        <f>IF(B5148="NET","",IF(B5148="","",IFERROR(VLOOKUP(AC5148,EAN!$A:$B,2,FALSE),"MANGLER - MÅ OPPDATERE EAN-FANEN")))</f>
        <v/>
      </c>
      <c r="AE5148" s="180">
        <f t="shared" si="256"/>
        <v>0</v>
      </c>
      <c r="AF5148" s="180">
        <f t="shared" si="257"/>
        <v>0</v>
      </c>
    </row>
    <row r="5149" spans="29:32" x14ac:dyDescent="0.2">
      <c r="AC5149" s="180" t="str">
        <f t="shared" si="255"/>
        <v>-</v>
      </c>
      <c r="AD5149" s="181" t="str">
        <f>IF(B5149="NET","",IF(B5149="","",IFERROR(VLOOKUP(AC5149,EAN!$A:$B,2,FALSE),"MANGLER - MÅ OPPDATERE EAN-FANEN")))</f>
        <v/>
      </c>
      <c r="AE5149" s="180">
        <f t="shared" si="256"/>
        <v>0</v>
      </c>
      <c r="AF5149" s="180">
        <f t="shared" si="257"/>
        <v>0</v>
      </c>
    </row>
    <row r="5150" spans="29:32" x14ac:dyDescent="0.2">
      <c r="AC5150" s="180" t="str">
        <f t="shared" si="255"/>
        <v>-</v>
      </c>
      <c r="AD5150" s="181" t="str">
        <f>IF(B5150="NET","",IF(B5150="","",IFERROR(VLOOKUP(AC5150,EAN!$A:$B,2,FALSE),"MANGLER - MÅ OPPDATERE EAN-FANEN")))</f>
        <v/>
      </c>
      <c r="AE5150" s="180">
        <f t="shared" si="256"/>
        <v>0</v>
      </c>
      <c r="AF5150" s="180">
        <f t="shared" si="257"/>
        <v>0</v>
      </c>
    </row>
    <row r="5151" spans="29:32" x14ac:dyDescent="0.2">
      <c r="AC5151" s="180" t="str">
        <f t="shared" si="255"/>
        <v>-</v>
      </c>
      <c r="AD5151" s="181" t="str">
        <f>IF(B5151="NET","",IF(B5151="","",IFERROR(VLOOKUP(AC5151,EAN!$A:$B,2,FALSE),"MANGLER - MÅ OPPDATERE EAN-FANEN")))</f>
        <v/>
      </c>
      <c r="AE5151" s="180">
        <f t="shared" si="256"/>
        <v>0</v>
      </c>
      <c r="AF5151" s="180">
        <f t="shared" si="257"/>
        <v>0</v>
      </c>
    </row>
    <row r="5152" spans="29:32" x14ac:dyDescent="0.2">
      <c r="AC5152" s="180" t="str">
        <f t="shared" si="255"/>
        <v>-</v>
      </c>
      <c r="AD5152" s="181" t="str">
        <f>IF(B5152="NET","",IF(B5152="","",IFERROR(VLOOKUP(AC5152,EAN!$A:$B,2,FALSE),"MANGLER - MÅ OPPDATERE EAN-FANEN")))</f>
        <v/>
      </c>
      <c r="AE5152" s="180">
        <f t="shared" si="256"/>
        <v>0</v>
      </c>
      <c r="AF5152" s="180">
        <f t="shared" si="257"/>
        <v>0</v>
      </c>
    </row>
    <row r="5153" spans="29:32" x14ac:dyDescent="0.2">
      <c r="AC5153" s="180" t="str">
        <f t="shared" si="255"/>
        <v>-</v>
      </c>
      <c r="AD5153" s="181" t="str">
        <f>IF(B5153="NET","",IF(B5153="","",IFERROR(VLOOKUP(AC5153,EAN!$A:$B,2,FALSE),"MANGLER - MÅ OPPDATERE EAN-FANEN")))</f>
        <v/>
      </c>
      <c r="AE5153" s="180">
        <f t="shared" si="256"/>
        <v>0</v>
      </c>
      <c r="AF5153" s="180">
        <f t="shared" si="257"/>
        <v>0</v>
      </c>
    </row>
    <row r="5154" spans="29:32" x14ac:dyDescent="0.2">
      <c r="AC5154" s="180" t="str">
        <f t="shared" si="255"/>
        <v>-</v>
      </c>
      <c r="AD5154" s="181" t="str">
        <f>IF(B5154="NET","",IF(B5154="","",IFERROR(VLOOKUP(AC5154,EAN!$A:$B,2,FALSE),"MANGLER - MÅ OPPDATERE EAN-FANEN")))</f>
        <v/>
      </c>
      <c r="AE5154" s="180">
        <f t="shared" si="256"/>
        <v>0</v>
      </c>
      <c r="AF5154" s="180">
        <f t="shared" si="257"/>
        <v>0</v>
      </c>
    </row>
    <row r="5155" spans="29:32" x14ac:dyDescent="0.2">
      <c r="AC5155" s="180" t="str">
        <f t="shared" si="255"/>
        <v>-</v>
      </c>
      <c r="AD5155" s="181" t="str">
        <f>IF(B5155="NET","",IF(B5155="","",IFERROR(VLOOKUP(AC5155,EAN!$A:$B,2,FALSE),"MANGLER - MÅ OPPDATERE EAN-FANEN")))</f>
        <v/>
      </c>
      <c r="AE5155" s="180">
        <f t="shared" si="256"/>
        <v>0</v>
      </c>
      <c r="AF5155" s="180">
        <f t="shared" si="257"/>
        <v>0</v>
      </c>
    </row>
    <row r="5156" spans="29:32" x14ac:dyDescent="0.2">
      <c r="AC5156" s="180" t="str">
        <f t="shared" si="255"/>
        <v>-</v>
      </c>
      <c r="AD5156" s="181" t="str">
        <f>IF(B5156="NET","",IF(B5156="","",IFERROR(VLOOKUP(AC5156,EAN!$A:$B,2,FALSE),"MANGLER - MÅ OPPDATERE EAN-FANEN")))</f>
        <v/>
      </c>
      <c r="AE5156" s="180">
        <f t="shared" si="256"/>
        <v>0</v>
      </c>
      <c r="AF5156" s="180">
        <f t="shared" si="257"/>
        <v>0</v>
      </c>
    </row>
    <row r="5157" spans="29:32" x14ac:dyDescent="0.2">
      <c r="AC5157" s="180" t="str">
        <f t="shared" si="255"/>
        <v>-</v>
      </c>
      <c r="AD5157" s="181" t="str">
        <f>IF(B5157="NET","",IF(B5157="","",IFERROR(VLOOKUP(AC5157,EAN!$A:$B,2,FALSE),"MANGLER - MÅ OPPDATERE EAN-FANEN")))</f>
        <v/>
      </c>
      <c r="AE5157" s="180">
        <f t="shared" si="256"/>
        <v>0</v>
      </c>
      <c r="AF5157" s="180">
        <f t="shared" si="257"/>
        <v>0</v>
      </c>
    </row>
    <row r="5158" spans="29:32" x14ac:dyDescent="0.2">
      <c r="AC5158" s="180" t="str">
        <f t="shared" si="255"/>
        <v>-</v>
      </c>
      <c r="AD5158" s="181" t="str">
        <f>IF(B5158="NET","",IF(B5158="","",IFERROR(VLOOKUP(AC5158,EAN!$A:$B,2,FALSE),"MANGLER - MÅ OPPDATERE EAN-FANEN")))</f>
        <v/>
      </c>
      <c r="AE5158" s="180">
        <f t="shared" si="256"/>
        <v>0</v>
      </c>
      <c r="AF5158" s="180">
        <f t="shared" si="257"/>
        <v>0</v>
      </c>
    </row>
    <row r="5159" spans="29:32" x14ac:dyDescent="0.2">
      <c r="AC5159" s="180" t="str">
        <f t="shared" si="255"/>
        <v>-</v>
      </c>
      <c r="AD5159" s="181" t="str">
        <f>IF(B5159="NET","",IF(B5159="","",IFERROR(VLOOKUP(AC5159,EAN!$A:$B,2,FALSE),"MANGLER - MÅ OPPDATERE EAN-FANEN")))</f>
        <v/>
      </c>
      <c r="AE5159" s="180">
        <f t="shared" si="256"/>
        <v>0</v>
      </c>
      <c r="AF5159" s="180">
        <f t="shared" si="257"/>
        <v>0</v>
      </c>
    </row>
    <row r="5160" spans="29:32" x14ac:dyDescent="0.2">
      <c r="AC5160" s="180" t="str">
        <f t="shared" si="255"/>
        <v>-</v>
      </c>
      <c r="AD5160" s="181" t="str">
        <f>IF(B5160="NET","",IF(B5160="","",IFERROR(VLOOKUP(AC5160,EAN!$A:$B,2,FALSE),"MANGLER - MÅ OPPDATERE EAN-FANEN")))</f>
        <v/>
      </c>
      <c r="AE5160" s="180">
        <f t="shared" si="256"/>
        <v>0</v>
      </c>
      <c r="AF5160" s="180">
        <f t="shared" si="257"/>
        <v>0</v>
      </c>
    </row>
    <row r="5161" spans="29:32" x14ac:dyDescent="0.2">
      <c r="AC5161" s="180" t="str">
        <f t="shared" si="255"/>
        <v>-</v>
      </c>
      <c r="AD5161" s="181" t="str">
        <f>IF(B5161="NET","",IF(B5161="","",IFERROR(VLOOKUP(AC5161,EAN!$A:$B,2,FALSE),"MANGLER - MÅ OPPDATERE EAN-FANEN")))</f>
        <v/>
      </c>
      <c r="AE5161" s="180">
        <f t="shared" si="256"/>
        <v>0</v>
      </c>
      <c r="AF5161" s="180">
        <f t="shared" si="257"/>
        <v>0</v>
      </c>
    </row>
    <row r="5162" spans="29:32" x14ac:dyDescent="0.2">
      <c r="AC5162" s="180" t="str">
        <f t="shared" si="255"/>
        <v>-</v>
      </c>
      <c r="AD5162" s="181" t="str">
        <f>IF(B5162="NET","",IF(B5162="","",IFERROR(VLOOKUP(AC5162,EAN!$A:$B,2,FALSE),"MANGLER - MÅ OPPDATERE EAN-FANEN")))</f>
        <v/>
      </c>
      <c r="AE5162" s="180">
        <f t="shared" si="256"/>
        <v>0</v>
      </c>
      <c r="AF5162" s="180">
        <f t="shared" si="257"/>
        <v>0</v>
      </c>
    </row>
    <row r="5163" spans="29:32" x14ac:dyDescent="0.2">
      <c r="AC5163" s="180" t="str">
        <f t="shared" ref="AC5163:AC5226" si="258">CONCATENATE(A5163,"-",D5163)</f>
        <v>-</v>
      </c>
      <c r="AD5163" s="181" t="str">
        <f>IF(B5163="NET","",IF(B5163="","",IFERROR(VLOOKUP(AC5163,EAN!$A:$B,2,FALSE),"MANGLER - MÅ OPPDATERE EAN-FANEN")))</f>
        <v/>
      </c>
      <c r="AE5163" s="180">
        <f t="shared" ref="AE5163:AE5226" si="259">H5163</f>
        <v>0</v>
      </c>
      <c r="AF5163" s="180">
        <f t="shared" ref="AF5163:AF5226" si="260">AA5163</f>
        <v>0</v>
      </c>
    </row>
    <row r="5164" spans="29:32" x14ac:dyDescent="0.2">
      <c r="AC5164" s="180" t="str">
        <f t="shared" si="258"/>
        <v>-</v>
      </c>
      <c r="AD5164" s="181" t="str">
        <f>IF(B5164="NET","",IF(B5164="","",IFERROR(VLOOKUP(AC5164,EAN!$A:$B,2,FALSE),"MANGLER - MÅ OPPDATERE EAN-FANEN")))</f>
        <v/>
      </c>
      <c r="AE5164" s="180">
        <f t="shared" si="259"/>
        <v>0</v>
      </c>
      <c r="AF5164" s="180">
        <f t="shared" si="260"/>
        <v>0</v>
      </c>
    </row>
    <row r="5165" spans="29:32" x14ac:dyDescent="0.2">
      <c r="AC5165" s="180" t="str">
        <f t="shared" si="258"/>
        <v>-</v>
      </c>
      <c r="AD5165" s="181" t="str">
        <f>IF(B5165="NET","",IF(B5165="","",IFERROR(VLOOKUP(AC5165,EAN!$A:$B,2,FALSE),"MANGLER - MÅ OPPDATERE EAN-FANEN")))</f>
        <v/>
      </c>
      <c r="AE5165" s="180">
        <f t="shared" si="259"/>
        <v>0</v>
      </c>
      <c r="AF5165" s="180">
        <f t="shared" si="260"/>
        <v>0</v>
      </c>
    </row>
    <row r="5166" spans="29:32" x14ac:dyDescent="0.2">
      <c r="AC5166" s="180" t="str">
        <f t="shared" si="258"/>
        <v>-</v>
      </c>
      <c r="AD5166" s="181" t="str">
        <f>IF(B5166="NET","",IF(B5166="","",IFERROR(VLOOKUP(AC5166,EAN!$A:$B,2,FALSE),"MANGLER - MÅ OPPDATERE EAN-FANEN")))</f>
        <v/>
      </c>
      <c r="AE5166" s="180">
        <f t="shared" si="259"/>
        <v>0</v>
      </c>
      <c r="AF5166" s="180">
        <f t="shared" si="260"/>
        <v>0</v>
      </c>
    </row>
    <row r="5167" spans="29:32" x14ac:dyDescent="0.2">
      <c r="AC5167" s="180" t="str">
        <f t="shared" si="258"/>
        <v>-</v>
      </c>
      <c r="AD5167" s="181" t="str">
        <f>IF(B5167="NET","",IF(B5167="","",IFERROR(VLOOKUP(AC5167,EAN!$A:$B,2,FALSE),"MANGLER - MÅ OPPDATERE EAN-FANEN")))</f>
        <v/>
      </c>
      <c r="AE5167" s="180">
        <f t="shared" si="259"/>
        <v>0</v>
      </c>
      <c r="AF5167" s="180">
        <f t="shared" si="260"/>
        <v>0</v>
      </c>
    </row>
    <row r="5168" spans="29:32" x14ac:dyDescent="0.2">
      <c r="AC5168" s="180" t="str">
        <f t="shared" si="258"/>
        <v>-</v>
      </c>
      <c r="AD5168" s="181" t="str">
        <f>IF(B5168="NET","",IF(B5168="","",IFERROR(VLOOKUP(AC5168,EAN!$A:$B,2,FALSE),"MANGLER - MÅ OPPDATERE EAN-FANEN")))</f>
        <v/>
      </c>
      <c r="AE5168" s="180">
        <f t="shared" si="259"/>
        <v>0</v>
      </c>
      <c r="AF5168" s="180">
        <f t="shared" si="260"/>
        <v>0</v>
      </c>
    </row>
    <row r="5169" spans="29:32" x14ac:dyDescent="0.2">
      <c r="AC5169" s="180" t="str">
        <f t="shared" si="258"/>
        <v>-</v>
      </c>
      <c r="AD5169" s="181" t="str">
        <f>IF(B5169="NET","",IF(B5169="","",IFERROR(VLOOKUP(AC5169,EAN!$A:$B,2,FALSE),"MANGLER - MÅ OPPDATERE EAN-FANEN")))</f>
        <v/>
      </c>
      <c r="AE5169" s="180">
        <f t="shared" si="259"/>
        <v>0</v>
      </c>
      <c r="AF5169" s="180">
        <f t="shared" si="260"/>
        <v>0</v>
      </c>
    </row>
    <row r="5170" spans="29:32" x14ac:dyDescent="0.2">
      <c r="AC5170" s="180" t="str">
        <f t="shared" si="258"/>
        <v>-</v>
      </c>
      <c r="AD5170" s="181" t="str">
        <f>IF(B5170="NET","",IF(B5170="","",IFERROR(VLOOKUP(AC5170,EAN!$A:$B,2,FALSE),"MANGLER - MÅ OPPDATERE EAN-FANEN")))</f>
        <v/>
      </c>
      <c r="AE5170" s="180">
        <f t="shared" si="259"/>
        <v>0</v>
      </c>
      <c r="AF5170" s="180">
        <f t="shared" si="260"/>
        <v>0</v>
      </c>
    </row>
    <row r="5171" spans="29:32" x14ac:dyDescent="0.2">
      <c r="AC5171" s="180" t="str">
        <f t="shared" si="258"/>
        <v>-</v>
      </c>
      <c r="AD5171" s="181" t="str">
        <f>IF(B5171="NET","",IF(B5171="","",IFERROR(VLOOKUP(AC5171,EAN!$A:$B,2,FALSE),"MANGLER - MÅ OPPDATERE EAN-FANEN")))</f>
        <v/>
      </c>
      <c r="AE5171" s="180">
        <f t="shared" si="259"/>
        <v>0</v>
      </c>
      <c r="AF5171" s="180">
        <f t="shared" si="260"/>
        <v>0</v>
      </c>
    </row>
    <row r="5172" spans="29:32" x14ac:dyDescent="0.2">
      <c r="AC5172" s="180" t="str">
        <f t="shared" si="258"/>
        <v>-</v>
      </c>
      <c r="AD5172" s="181" t="str">
        <f>IF(B5172="NET","",IF(B5172="","",IFERROR(VLOOKUP(AC5172,EAN!$A:$B,2,FALSE),"MANGLER - MÅ OPPDATERE EAN-FANEN")))</f>
        <v/>
      </c>
      <c r="AE5172" s="180">
        <f t="shared" si="259"/>
        <v>0</v>
      </c>
      <c r="AF5172" s="180">
        <f t="shared" si="260"/>
        <v>0</v>
      </c>
    </row>
    <row r="5173" spans="29:32" x14ac:dyDescent="0.2">
      <c r="AC5173" s="180" t="str">
        <f t="shared" si="258"/>
        <v>-</v>
      </c>
      <c r="AD5173" s="181" t="str">
        <f>IF(B5173="NET","",IF(B5173="","",IFERROR(VLOOKUP(AC5173,EAN!$A:$B,2,FALSE),"MANGLER - MÅ OPPDATERE EAN-FANEN")))</f>
        <v/>
      </c>
      <c r="AE5173" s="180">
        <f t="shared" si="259"/>
        <v>0</v>
      </c>
      <c r="AF5173" s="180">
        <f t="shared" si="260"/>
        <v>0</v>
      </c>
    </row>
    <row r="5174" spans="29:32" x14ac:dyDescent="0.2">
      <c r="AC5174" s="180" t="str">
        <f t="shared" si="258"/>
        <v>-</v>
      </c>
      <c r="AD5174" s="181" t="str">
        <f>IF(B5174="NET","",IF(B5174="","",IFERROR(VLOOKUP(AC5174,EAN!$A:$B,2,FALSE),"MANGLER - MÅ OPPDATERE EAN-FANEN")))</f>
        <v/>
      </c>
      <c r="AE5174" s="180">
        <f t="shared" si="259"/>
        <v>0</v>
      </c>
      <c r="AF5174" s="180">
        <f t="shared" si="260"/>
        <v>0</v>
      </c>
    </row>
    <row r="5175" spans="29:32" x14ac:dyDescent="0.2">
      <c r="AC5175" s="180" t="str">
        <f t="shared" si="258"/>
        <v>-</v>
      </c>
      <c r="AD5175" s="181" t="str">
        <f>IF(B5175="NET","",IF(B5175="","",IFERROR(VLOOKUP(AC5175,EAN!$A:$B,2,FALSE),"MANGLER - MÅ OPPDATERE EAN-FANEN")))</f>
        <v/>
      </c>
      <c r="AE5175" s="180">
        <f t="shared" si="259"/>
        <v>0</v>
      </c>
      <c r="AF5175" s="180">
        <f t="shared" si="260"/>
        <v>0</v>
      </c>
    </row>
    <row r="5176" spans="29:32" x14ac:dyDescent="0.2">
      <c r="AC5176" s="180" t="str">
        <f t="shared" si="258"/>
        <v>-</v>
      </c>
      <c r="AD5176" s="181" t="str">
        <f>IF(B5176="NET","",IF(B5176="","",IFERROR(VLOOKUP(AC5176,EAN!$A:$B,2,FALSE),"MANGLER - MÅ OPPDATERE EAN-FANEN")))</f>
        <v/>
      </c>
      <c r="AE5176" s="180">
        <f t="shared" si="259"/>
        <v>0</v>
      </c>
      <c r="AF5176" s="180">
        <f t="shared" si="260"/>
        <v>0</v>
      </c>
    </row>
    <row r="5177" spans="29:32" x14ac:dyDescent="0.2">
      <c r="AC5177" s="180" t="str">
        <f t="shared" si="258"/>
        <v>-</v>
      </c>
      <c r="AD5177" s="181" t="str">
        <f>IF(B5177="NET","",IF(B5177="","",IFERROR(VLOOKUP(AC5177,EAN!$A:$B,2,FALSE),"MANGLER - MÅ OPPDATERE EAN-FANEN")))</f>
        <v/>
      </c>
      <c r="AE5177" s="180">
        <f t="shared" si="259"/>
        <v>0</v>
      </c>
      <c r="AF5177" s="180">
        <f t="shared" si="260"/>
        <v>0</v>
      </c>
    </row>
    <row r="5178" spans="29:32" x14ac:dyDescent="0.2">
      <c r="AC5178" s="180" t="str">
        <f t="shared" si="258"/>
        <v>-</v>
      </c>
      <c r="AD5178" s="181" t="str">
        <f>IF(B5178="NET","",IF(B5178="","",IFERROR(VLOOKUP(AC5178,EAN!$A:$B,2,FALSE),"MANGLER - MÅ OPPDATERE EAN-FANEN")))</f>
        <v/>
      </c>
      <c r="AE5178" s="180">
        <f t="shared" si="259"/>
        <v>0</v>
      </c>
      <c r="AF5178" s="180">
        <f t="shared" si="260"/>
        <v>0</v>
      </c>
    </row>
    <row r="5179" spans="29:32" x14ac:dyDescent="0.2">
      <c r="AC5179" s="180" t="str">
        <f t="shared" si="258"/>
        <v>-</v>
      </c>
      <c r="AD5179" s="181" t="str">
        <f>IF(B5179="NET","",IF(B5179="","",IFERROR(VLOOKUP(AC5179,EAN!$A:$B,2,FALSE),"MANGLER - MÅ OPPDATERE EAN-FANEN")))</f>
        <v/>
      </c>
      <c r="AE5179" s="180">
        <f t="shared" si="259"/>
        <v>0</v>
      </c>
      <c r="AF5179" s="180">
        <f t="shared" si="260"/>
        <v>0</v>
      </c>
    </row>
    <row r="5180" spans="29:32" x14ac:dyDescent="0.2">
      <c r="AC5180" s="180" t="str">
        <f t="shared" si="258"/>
        <v>-</v>
      </c>
      <c r="AD5180" s="181" t="str">
        <f>IF(B5180="NET","",IF(B5180="","",IFERROR(VLOOKUP(AC5180,EAN!$A:$B,2,FALSE),"MANGLER - MÅ OPPDATERE EAN-FANEN")))</f>
        <v/>
      </c>
      <c r="AE5180" s="180">
        <f t="shared" si="259"/>
        <v>0</v>
      </c>
      <c r="AF5180" s="180">
        <f t="shared" si="260"/>
        <v>0</v>
      </c>
    </row>
    <row r="5181" spans="29:32" x14ac:dyDescent="0.2">
      <c r="AC5181" s="180" t="str">
        <f t="shared" si="258"/>
        <v>-</v>
      </c>
      <c r="AD5181" s="181" t="str">
        <f>IF(B5181="NET","",IF(B5181="","",IFERROR(VLOOKUP(AC5181,EAN!$A:$B,2,FALSE),"MANGLER - MÅ OPPDATERE EAN-FANEN")))</f>
        <v/>
      </c>
      <c r="AE5181" s="180">
        <f t="shared" si="259"/>
        <v>0</v>
      </c>
      <c r="AF5181" s="180">
        <f t="shared" si="260"/>
        <v>0</v>
      </c>
    </row>
    <row r="5182" spans="29:32" x14ac:dyDescent="0.2">
      <c r="AC5182" s="180" t="str">
        <f t="shared" si="258"/>
        <v>-</v>
      </c>
      <c r="AD5182" s="181" t="str">
        <f>IF(B5182="NET","",IF(B5182="","",IFERROR(VLOOKUP(AC5182,EAN!$A:$B,2,FALSE),"MANGLER - MÅ OPPDATERE EAN-FANEN")))</f>
        <v/>
      </c>
      <c r="AE5182" s="180">
        <f t="shared" si="259"/>
        <v>0</v>
      </c>
      <c r="AF5182" s="180">
        <f t="shared" si="260"/>
        <v>0</v>
      </c>
    </row>
    <row r="5183" spans="29:32" x14ac:dyDescent="0.2">
      <c r="AC5183" s="180" t="str">
        <f t="shared" si="258"/>
        <v>-</v>
      </c>
      <c r="AD5183" s="181" t="str">
        <f>IF(B5183="NET","",IF(B5183="","",IFERROR(VLOOKUP(AC5183,EAN!$A:$B,2,FALSE),"MANGLER - MÅ OPPDATERE EAN-FANEN")))</f>
        <v/>
      </c>
      <c r="AE5183" s="180">
        <f t="shared" si="259"/>
        <v>0</v>
      </c>
      <c r="AF5183" s="180">
        <f t="shared" si="260"/>
        <v>0</v>
      </c>
    </row>
    <row r="5184" spans="29:32" x14ac:dyDescent="0.2">
      <c r="AC5184" s="180" t="str">
        <f t="shared" si="258"/>
        <v>-</v>
      </c>
      <c r="AD5184" s="181" t="str">
        <f>IF(B5184="NET","",IF(B5184="","",IFERROR(VLOOKUP(AC5184,EAN!$A:$B,2,FALSE),"MANGLER - MÅ OPPDATERE EAN-FANEN")))</f>
        <v/>
      </c>
      <c r="AE5184" s="180">
        <f t="shared" si="259"/>
        <v>0</v>
      </c>
      <c r="AF5184" s="180">
        <f t="shared" si="260"/>
        <v>0</v>
      </c>
    </row>
    <row r="5185" spans="29:32" x14ac:dyDescent="0.2">
      <c r="AC5185" s="180" t="str">
        <f t="shared" si="258"/>
        <v>-</v>
      </c>
      <c r="AD5185" s="181" t="str">
        <f>IF(B5185="NET","",IF(B5185="","",IFERROR(VLOOKUP(AC5185,EAN!$A:$B,2,FALSE),"MANGLER - MÅ OPPDATERE EAN-FANEN")))</f>
        <v/>
      </c>
      <c r="AE5185" s="180">
        <f t="shared" si="259"/>
        <v>0</v>
      </c>
      <c r="AF5185" s="180">
        <f t="shared" si="260"/>
        <v>0</v>
      </c>
    </row>
    <row r="5186" spans="29:32" x14ac:dyDescent="0.2">
      <c r="AC5186" s="180" t="str">
        <f t="shared" si="258"/>
        <v>-</v>
      </c>
      <c r="AD5186" s="181" t="str">
        <f>IF(B5186="NET","",IF(B5186="","",IFERROR(VLOOKUP(AC5186,EAN!$A:$B,2,FALSE),"MANGLER - MÅ OPPDATERE EAN-FANEN")))</f>
        <v/>
      </c>
      <c r="AE5186" s="180">
        <f t="shared" si="259"/>
        <v>0</v>
      </c>
      <c r="AF5186" s="180">
        <f t="shared" si="260"/>
        <v>0</v>
      </c>
    </row>
    <row r="5187" spans="29:32" x14ac:dyDescent="0.2">
      <c r="AC5187" s="180" t="str">
        <f t="shared" si="258"/>
        <v>-</v>
      </c>
      <c r="AD5187" s="181" t="str">
        <f>IF(B5187="NET","",IF(B5187="","",IFERROR(VLOOKUP(AC5187,EAN!$A:$B,2,FALSE),"MANGLER - MÅ OPPDATERE EAN-FANEN")))</f>
        <v/>
      </c>
      <c r="AE5187" s="180">
        <f t="shared" si="259"/>
        <v>0</v>
      </c>
      <c r="AF5187" s="180">
        <f t="shared" si="260"/>
        <v>0</v>
      </c>
    </row>
    <row r="5188" spans="29:32" x14ac:dyDescent="0.2">
      <c r="AC5188" s="180" t="str">
        <f t="shared" si="258"/>
        <v>-</v>
      </c>
      <c r="AD5188" s="181" t="str">
        <f>IF(B5188="NET","",IF(B5188="","",IFERROR(VLOOKUP(AC5188,EAN!$A:$B,2,FALSE),"MANGLER - MÅ OPPDATERE EAN-FANEN")))</f>
        <v/>
      </c>
      <c r="AE5188" s="180">
        <f t="shared" si="259"/>
        <v>0</v>
      </c>
      <c r="AF5188" s="180">
        <f t="shared" si="260"/>
        <v>0</v>
      </c>
    </row>
    <row r="5189" spans="29:32" x14ac:dyDescent="0.2">
      <c r="AC5189" s="180" t="str">
        <f t="shared" si="258"/>
        <v>-</v>
      </c>
      <c r="AD5189" s="181" t="str">
        <f>IF(B5189="NET","",IF(B5189="","",IFERROR(VLOOKUP(AC5189,EAN!$A:$B,2,FALSE),"MANGLER - MÅ OPPDATERE EAN-FANEN")))</f>
        <v/>
      </c>
      <c r="AE5189" s="180">
        <f t="shared" si="259"/>
        <v>0</v>
      </c>
      <c r="AF5189" s="180">
        <f t="shared" si="260"/>
        <v>0</v>
      </c>
    </row>
    <row r="5190" spans="29:32" x14ac:dyDescent="0.2">
      <c r="AC5190" s="180" t="str">
        <f t="shared" si="258"/>
        <v>-</v>
      </c>
      <c r="AD5190" s="181" t="str">
        <f>IF(B5190="NET","",IF(B5190="","",IFERROR(VLOOKUP(AC5190,EAN!$A:$B,2,FALSE),"MANGLER - MÅ OPPDATERE EAN-FANEN")))</f>
        <v/>
      </c>
      <c r="AE5190" s="180">
        <f t="shared" si="259"/>
        <v>0</v>
      </c>
      <c r="AF5190" s="180">
        <f t="shared" si="260"/>
        <v>0</v>
      </c>
    </row>
    <row r="5191" spans="29:32" x14ac:dyDescent="0.2">
      <c r="AC5191" s="180" t="str">
        <f t="shared" si="258"/>
        <v>-</v>
      </c>
      <c r="AD5191" s="181" t="str">
        <f>IF(B5191="NET","",IF(B5191="","",IFERROR(VLOOKUP(AC5191,EAN!$A:$B,2,FALSE),"MANGLER - MÅ OPPDATERE EAN-FANEN")))</f>
        <v/>
      </c>
      <c r="AE5191" s="180">
        <f t="shared" si="259"/>
        <v>0</v>
      </c>
      <c r="AF5191" s="180">
        <f t="shared" si="260"/>
        <v>0</v>
      </c>
    </row>
    <row r="5192" spans="29:32" x14ac:dyDescent="0.2">
      <c r="AC5192" s="180" t="str">
        <f t="shared" si="258"/>
        <v>-</v>
      </c>
      <c r="AD5192" s="181" t="str">
        <f>IF(B5192="NET","",IF(B5192="","",IFERROR(VLOOKUP(AC5192,EAN!$A:$B,2,FALSE),"MANGLER - MÅ OPPDATERE EAN-FANEN")))</f>
        <v/>
      </c>
      <c r="AE5192" s="180">
        <f t="shared" si="259"/>
        <v>0</v>
      </c>
      <c r="AF5192" s="180">
        <f t="shared" si="260"/>
        <v>0</v>
      </c>
    </row>
    <row r="5193" spans="29:32" x14ac:dyDescent="0.2">
      <c r="AC5193" s="180" t="str">
        <f t="shared" si="258"/>
        <v>-</v>
      </c>
      <c r="AD5193" s="181" t="str">
        <f>IF(B5193="NET","",IF(B5193="","",IFERROR(VLOOKUP(AC5193,EAN!$A:$B,2,FALSE),"MANGLER - MÅ OPPDATERE EAN-FANEN")))</f>
        <v/>
      </c>
      <c r="AE5193" s="180">
        <f t="shared" si="259"/>
        <v>0</v>
      </c>
      <c r="AF5193" s="180">
        <f t="shared" si="260"/>
        <v>0</v>
      </c>
    </row>
    <row r="5194" spans="29:32" x14ac:dyDescent="0.2">
      <c r="AC5194" s="180" t="str">
        <f t="shared" si="258"/>
        <v>-</v>
      </c>
      <c r="AD5194" s="181" t="str">
        <f>IF(B5194="NET","",IF(B5194="","",IFERROR(VLOOKUP(AC5194,EAN!$A:$B,2,FALSE),"MANGLER - MÅ OPPDATERE EAN-FANEN")))</f>
        <v/>
      </c>
      <c r="AE5194" s="180">
        <f t="shared" si="259"/>
        <v>0</v>
      </c>
      <c r="AF5194" s="180">
        <f t="shared" si="260"/>
        <v>0</v>
      </c>
    </row>
    <row r="5195" spans="29:32" x14ac:dyDescent="0.2">
      <c r="AC5195" s="180" t="str">
        <f t="shared" si="258"/>
        <v>-</v>
      </c>
      <c r="AD5195" s="181" t="str">
        <f>IF(B5195="NET","",IF(B5195="","",IFERROR(VLOOKUP(AC5195,EAN!$A:$B,2,FALSE),"MANGLER - MÅ OPPDATERE EAN-FANEN")))</f>
        <v/>
      </c>
      <c r="AE5195" s="180">
        <f t="shared" si="259"/>
        <v>0</v>
      </c>
      <c r="AF5195" s="180">
        <f t="shared" si="260"/>
        <v>0</v>
      </c>
    </row>
    <row r="5196" spans="29:32" x14ac:dyDescent="0.2">
      <c r="AC5196" s="180" t="str">
        <f t="shared" si="258"/>
        <v>-</v>
      </c>
      <c r="AD5196" s="181" t="str">
        <f>IF(B5196="NET","",IF(B5196="","",IFERROR(VLOOKUP(AC5196,EAN!$A:$B,2,FALSE),"MANGLER - MÅ OPPDATERE EAN-FANEN")))</f>
        <v/>
      </c>
      <c r="AE5196" s="180">
        <f t="shared" si="259"/>
        <v>0</v>
      </c>
      <c r="AF5196" s="180">
        <f t="shared" si="260"/>
        <v>0</v>
      </c>
    </row>
    <row r="5197" spans="29:32" x14ac:dyDescent="0.2">
      <c r="AC5197" s="180" t="str">
        <f t="shared" si="258"/>
        <v>-</v>
      </c>
      <c r="AD5197" s="181" t="str">
        <f>IF(B5197="NET","",IF(B5197="","",IFERROR(VLOOKUP(AC5197,EAN!$A:$B,2,FALSE),"MANGLER - MÅ OPPDATERE EAN-FANEN")))</f>
        <v/>
      </c>
      <c r="AE5197" s="180">
        <f t="shared" si="259"/>
        <v>0</v>
      </c>
      <c r="AF5197" s="180">
        <f t="shared" si="260"/>
        <v>0</v>
      </c>
    </row>
    <row r="5198" spans="29:32" x14ac:dyDescent="0.2">
      <c r="AC5198" s="180" t="str">
        <f t="shared" si="258"/>
        <v>-</v>
      </c>
      <c r="AD5198" s="181" t="str">
        <f>IF(B5198="NET","",IF(B5198="","",IFERROR(VLOOKUP(AC5198,EAN!$A:$B,2,FALSE),"MANGLER - MÅ OPPDATERE EAN-FANEN")))</f>
        <v/>
      </c>
      <c r="AE5198" s="180">
        <f t="shared" si="259"/>
        <v>0</v>
      </c>
      <c r="AF5198" s="180">
        <f t="shared" si="260"/>
        <v>0</v>
      </c>
    </row>
    <row r="5199" spans="29:32" x14ac:dyDescent="0.2">
      <c r="AC5199" s="180" t="str">
        <f t="shared" si="258"/>
        <v>-</v>
      </c>
      <c r="AD5199" s="181" t="str">
        <f>IF(B5199="NET","",IF(B5199="","",IFERROR(VLOOKUP(AC5199,EAN!$A:$B,2,FALSE),"MANGLER - MÅ OPPDATERE EAN-FANEN")))</f>
        <v/>
      </c>
      <c r="AE5199" s="180">
        <f t="shared" si="259"/>
        <v>0</v>
      </c>
      <c r="AF5199" s="180">
        <f t="shared" si="260"/>
        <v>0</v>
      </c>
    </row>
    <row r="5200" spans="29:32" x14ac:dyDescent="0.2">
      <c r="AC5200" s="180" t="str">
        <f t="shared" si="258"/>
        <v>-</v>
      </c>
      <c r="AD5200" s="181" t="str">
        <f>IF(B5200="NET","",IF(B5200="","",IFERROR(VLOOKUP(AC5200,EAN!$A:$B,2,FALSE),"MANGLER - MÅ OPPDATERE EAN-FANEN")))</f>
        <v/>
      </c>
      <c r="AE5200" s="180">
        <f t="shared" si="259"/>
        <v>0</v>
      </c>
      <c r="AF5200" s="180">
        <f t="shared" si="260"/>
        <v>0</v>
      </c>
    </row>
    <row r="5201" spans="29:32" x14ac:dyDescent="0.2">
      <c r="AC5201" s="180" t="str">
        <f t="shared" si="258"/>
        <v>-</v>
      </c>
      <c r="AD5201" s="181" t="str">
        <f>IF(B5201="NET","",IF(B5201="","",IFERROR(VLOOKUP(AC5201,EAN!$A:$B,2,FALSE),"MANGLER - MÅ OPPDATERE EAN-FANEN")))</f>
        <v/>
      </c>
      <c r="AE5201" s="180">
        <f t="shared" si="259"/>
        <v>0</v>
      </c>
      <c r="AF5201" s="180">
        <f t="shared" si="260"/>
        <v>0</v>
      </c>
    </row>
    <row r="5202" spans="29:32" x14ac:dyDescent="0.2">
      <c r="AC5202" s="180" t="str">
        <f t="shared" si="258"/>
        <v>-</v>
      </c>
      <c r="AD5202" s="181" t="str">
        <f>IF(B5202="NET","",IF(B5202="","",IFERROR(VLOOKUP(AC5202,EAN!$A:$B,2,FALSE),"MANGLER - MÅ OPPDATERE EAN-FANEN")))</f>
        <v/>
      </c>
      <c r="AE5202" s="180">
        <f t="shared" si="259"/>
        <v>0</v>
      </c>
      <c r="AF5202" s="180">
        <f t="shared" si="260"/>
        <v>0</v>
      </c>
    </row>
    <row r="5203" spans="29:32" x14ac:dyDescent="0.2">
      <c r="AC5203" s="180" t="str">
        <f t="shared" si="258"/>
        <v>-</v>
      </c>
      <c r="AD5203" s="181" t="str">
        <f>IF(B5203="NET","",IF(B5203="","",IFERROR(VLOOKUP(AC5203,EAN!$A:$B,2,FALSE),"MANGLER - MÅ OPPDATERE EAN-FANEN")))</f>
        <v/>
      </c>
      <c r="AE5203" s="180">
        <f t="shared" si="259"/>
        <v>0</v>
      </c>
      <c r="AF5203" s="180">
        <f t="shared" si="260"/>
        <v>0</v>
      </c>
    </row>
    <row r="5204" spans="29:32" x14ac:dyDescent="0.2">
      <c r="AC5204" s="180" t="str">
        <f t="shared" si="258"/>
        <v>-</v>
      </c>
      <c r="AD5204" s="181" t="str">
        <f>IF(B5204="NET","",IF(B5204="","",IFERROR(VLOOKUP(AC5204,EAN!$A:$B,2,FALSE),"MANGLER - MÅ OPPDATERE EAN-FANEN")))</f>
        <v/>
      </c>
      <c r="AE5204" s="180">
        <f t="shared" si="259"/>
        <v>0</v>
      </c>
      <c r="AF5204" s="180">
        <f t="shared" si="260"/>
        <v>0</v>
      </c>
    </row>
    <row r="5205" spans="29:32" x14ac:dyDescent="0.2">
      <c r="AC5205" s="180" t="str">
        <f t="shared" si="258"/>
        <v>-</v>
      </c>
      <c r="AD5205" s="181" t="str">
        <f>IF(B5205="NET","",IF(B5205="","",IFERROR(VLOOKUP(AC5205,EAN!$A:$B,2,FALSE),"MANGLER - MÅ OPPDATERE EAN-FANEN")))</f>
        <v/>
      </c>
      <c r="AE5205" s="180">
        <f t="shared" si="259"/>
        <v>0</v>
      </c>
      <c r="AF5205" s="180">
        <f t="shared" si="260"/>
        <v>0</v>
      </c>
    </row>
    <row r="5206" spans="29:32" x14ac:dyDescent="0.2">
      <c r="AC5206" s="180" t="str">
        <f t="shared" si="258"/>
        <v>-</v>
      </c>
      <c r="AD5206" s="181" t="str">
        <f>IF(B5206="NET","",IF(B5206="","",IFERROR(VLOOKUP(AC5206,EAN!$A:$B,2,FALSE),"MANGLER - MÅ OPPDATERE EAN-FANEN")))</f>
        <v/>
      </c>
      <c r="AE5206" s="180">
        <f t="shared" si="259"/>
        <v>0</v>
      </c>
      <c r="AF5206" s="180">
        <f t="shared" si="260"/>
        <v>0</v>
      </c>
    </row>
    <row r="5207" spans="29:32" x14ac:dyDescent="0.2">
      <c r="AC5207" s="180" t="str">
        <f t="shared" si="258"/>
        <v>-</v>
      </c>
      <c r="AD5207" s="181" t="str">
        <f>IF(B5207="NET","",IF(B5207="","",IFERROR(VLOOKUP(AC5207,EAN!$A:$B,2,FALSE),"MANGLER - MÅ OPPDATERE EAN-FANEN")))</f>
        <v/>
      </c>
      <c r="AE5207" s="180">
        <f t="shared" si="259"/>
        <v>0</v>
      </c>
      <c r="AF5207" s="180">
        <f t="shared" si="260"/>
        <v>0</v>
      </c>
    </row>
    <row r="5208" spans="29:32" x14ac:dyDescent="0.2">
      <c r="AC5208" s="180" t="str">
        <f t="shared" si="258"/>
        <v>-</v>
      </c>
      <c r="AD5208" s="181" t="str">
        <f>IF(B5208="NET","",IF(B5208="","",IFERROR(VLOOKUP(AC5208,EAN!$A:$B,2,FALSE),"MANGLER - MÅ OPPDATERE EAN-FANEN")))</f>
        <v/>
      </c>
      <c r="AE5208" s="180">
        <f t="shared" si="259"/>
        <v>0</v>
      </c>
      <c r="AF5208" s="180">
        <f t="shared" si="260"/>
        <v>0</v>
      </c>
    </row>
    <row r="5209" spans="29:32" x14ac:dyDescent="0.2">
      <c r="AC5209" s="180" t="str">
        <f t="shared" si="258"/>
        <v>-</v>
      </c>
      <c r="AD5209" s="181" t="str">
        <f>IF(B5209="NET","",IF(B5209="","",IFERROR(VLOOKUP(AC5209,EAN!$A:$B,2,FALSE),"MANGLER - MÅ OPPDATERE EAN-FANEN")))</f>
        <v/>
      </c>
      <c r="AE5209" s="180">
        <f t="shared" si="259"/>
        <v>0</v>
      </c>
      <c r="AF5209" s="180">
        <f t="shared" si="260"/>
        <v>0</v>
      </c>
    </row>
    <row r="5210" spans="29:32" x14ac:dyDescent="0.2">
      <c r="AC5210" s="180" t="str">
        <f t="shared" si="258"/>
        <v>-</v>
      </c>
      <c r="AD5210" s="181" t="str">
        <f>IF(B5210="NET","",IF(B5210="","",IFERROR(VLOOKUP(AC5210,EAN!$A:$B,2,FALSE),"MANGLER - MÅ OPPDATERE EAN-FANEN")))</f>
        <v/>
      </c>
      <c r="AE5210" s="180">
        <f t="shared" si="259"/>
        <v>0</v>
      </c>
      <c r="AF5210" s="180">
        <f t="shared" si="260"/>
        <v>0</v>
      </c>
    </row>
    <row r="5211" spans="29:32" x14ac:dyDescent="0.2">
      <c r="AC5211" s="180" t="str">
        <f t="shared" si="258"/>
        <v>-</v>
      </c>
      <c r="AD5211" s="181" t="str">
        <f>IF(B5211="NET","",IF(B5211="","",IFERROR(VLOOKUP(AC5211,EAN!$A:$B,2,FALSE),"MANGLER - MÅ OPPDATERE EAN-FANEN")))</f>
        <v/>
      </c>
      <c r="AE5211" s="180">
        <f t="shared" si="259"/>
        <v>0</v>
      </c>
      <c r="AF5211" s="180">
        <f t="shared" si="260"/>
        <v>0</v>
      </c>
    </row>
    <row r="5212" spans="29:32" x14ac:dyDescent="0.2">
      <c r="AC5212" s="180" t="str">
        <f t="shared" si="258"/>
        <v>-</v>
      </c>
      <c r="AD5212" s="181" t="str">
        <f>IF(B5212="NET","",IF(B5212="","",IFERROR(VLOOKUP(AC5212,EAN!$A:$B,2,FALSE),"MANGLER - MÅ OPPDATERE EAN-FANEN")))</f>
        <v/>
      </c>
      <c r="AE5212" s="180">
        <f t="shared" si="259"/>
        <v>0</v>
      </c>
      <c r="AF5212" s="180">
        <f t="shared" si="260"/>
        <v>0</v>
      </c>
    </row>
    <row r="5213" spans="29:32" x14ac:dyDescent="0.2">
      <c r="AC5213" s="180" t="str">
        <f t="shared" si="258"/>
        <v>-</v>
      </c>
      <c r="AD5213" s="181" t="str">
        <f>IF(B5213="NET","",IF(B5213="","",IFERROR(VLOOKUP(AC5213,EAN!$A:$B,2,FALSE),"MANGLER - MÅ OPPDATERE EAN-FANEN")))</f>
        <v/>
      </c>
      <c r="AE5213" s="180">
        <f t="shared" si="259"/>
        <v>0</v>
      </c>
      <c r="AF5213" s="180">
        <f t="shared" si="260"/>
        <v>0</v>
      </c>
    </row>
    <row r="5214" spans="29:32" x14ac:dyDescent="0.2">
      <c r="AC5214" s="180" t="str">
        <f t="shared" si="258"/>
        <v>-</v>
      </c>
      <c r="AD5214" s="181" t="str">
        <f>IF(B5214="NET","",IF(B5214="","",IFERROR(VLOOKUP(AC5214,EAN!$A:$B,2,FALSE),"MANGLER - MÅ OPPDATERE EAN-FANEN")))</f>
        <v/>
      </c>
      <c r="AE5214" s="180">
        <f t="shared" si="259"/>
        <v>0</v>
      </c>
      <c r="AF5214" s="180">
        <f t="shared" si="260"/>
        <v>0</v>
      </c>
    </row>
    <row r="5215" spans="29:32" x14ac:dyDescent="0.2">
      <c r="AC5215" s="180" t="str">
        <f t="shared" si="258"/>
        <v>-</v>
      </c>
      <c r="AD5215" s="181" t="str">
        <f>IF(B5215="NET","",IF(B5215="","",IFERROR(VLOOKUP(AC5215,EAN!$A:$B,2,FALSE),"MANGLER - MÅ OPPDATERE EAN-FANEN")))</f>
        <v/>
      </c>
      <c r="AE5215" s="180">
        <f t="shared" si="259"/>
        <v>0</v>
      </c>
      <c r="AF5215" s="180">
        <f t="shared" si="260"/>
        <v>0</v>
      </c>
    </row>
    <row r="5216" spans="29:32" x14ac:dyDescent="0.2">
      <c r="AC5216" s="180" t="str">
        <f t="shared" si="258"/>
        <v>-</v>
      </c>
      <c r="AD5216" s="181" t="str">
        <f>IF(B5216="NET","",IF(B5216="","",IFERROR(VLOOKUP(AC5216,EAN!$A:$B,2,FALSE),"MANGLER - MÅ OPPDATERE EAN-FANEN")))</f>
        <v/>
      </c>
      <c r="AE5216" s="180">
        <f t="shared" si="259"/>
        <v>0</v>
      </c>
      <c r="AF5216" s="180">
        <f t="shared" si="260"/>
        <v>0</v>
      </c>
    </row>
    <row r="5217" spans="29:32" x14ac:dyDescent="0.2">
      <c r="AC5217" s="180" t="str">
        <f t="shared" si="258"/>
        <v>-</v>
      </c>
      <c r="AD5217" s="181" t="str">
        <f>IF(B5217="NET","",IF(B5217="","",IFERROR(VLOOKUP(AC5217,EAN!$A:$B,2,FALSE),"MANGLER - MÅ OPPDATERE EAN-FANEN")))</f>
        <v/>
      </c>
      <c r="AE5217" s="180">
        <f t="shared" si="259"/>
        <v>0</v>
      </c>
      <c r="AF5217" s="180">
        <f t="shared" si="260"/>
        <v>0</v>
      </c>
    </row>
    <row r="5218" spans="29:32" x14ac:dyDescent="0.2">
      <c r="AC5218" s="180" t="str">
        <f t="shared" si="258"/>
        <v>-</v>
      </c>
      <c r="AD5218" s="181" t="str">
        <f>IF(B5218="NET","",IF(B5218="","",IFERROR(VLOOKUP(AC5218,EAN!$A:$B,2,FALSE),"MANGLER - MÅ OPPDATERE EAN-FANEN")))</f>
        <v/>
      </c>
      <c r="AE5218" s="180">
        <f t="shared" si="259"/>
        <v>0</v>
      </c>
      <c r="AF5218" s="180">
        <f t="shared" si="260"/>
        <v>0</v>
      </c>
    </row>
    <row r="5219" spans="29:32" x14ac:dyDescent="0.2">
      <c r="AC5219" s="180" t="str">
        <f t="shared" si="258"/>
        <v>-</v>
      </c>
      <c r="AD5219" s="181" t="str">
        <f>IF(B5219="NET","",IF(B5219="","",IFERROR(VLOOKUP(AC5219,EAN!$A:$B,2,FALSE),"MANGLER - MÅ OPPDATERE EAN-FANEN")))</f>
        <v/>
      </c>
      <c r="AE5219" s="180">
        <f t="shared" si="259"/>
        <v>0</v>
      </c>
      <c r="AF5219" s="180">
        <f t="shared" si="260"/>
        <v>0</v>
      </c>
    </row>
    <row r="5220" spans="29:32" x14ac:dyDescent="0.2">
      <c r="AC5220" s="180" t="str">
        <f t="shared" si="258"/>
        <v>-</v>
      </c>
      <c r="AD5220" s="181" t="str">
        <f>IF(B5220="NET","",IF(B5220="","",IFERROR(VLOOKUP(AC5220,EAN!$A:$B,2,FALSE),"MANGLER - MÅ OPPDATERE EAN-FANEN")))</f>
        <v/>
      </c>
      <c r="AE5220" s="180">
        <f t="shared" si="259"/>
        <v>0</v>
      </c>
      <c r="AF5220" s="180">
        <f t="shared" si="260"/>
        <v>0</v>
      </c>
    </row>
    <row r="5221" spans="29:32" x14ac:dyDescent="0.2">
      <c r="AC5221" s="180" t="str">
        <f t="shared" si="258"/>
        <v>-</v>
      </c>
      <c r="AD5221" s="181" t="str">
        <f>IF(B5221="NET","",IF(B5221="","",IFERROR(VLOOKUP(AC5221,EAN!$A:$B,2,FALSE),"MANGLER - MÅ OPPDATERE EAN-FANEN")))</f>
        <v/>
      </c>
      <c r="AE5221" s="180">
        <f t="shared" si="259"/>
        <v>0</v>
      </c>
      <c r="AF5221" s="180">
        <f t="shared" si="260"/>
        <v>0</v>
      </c>
    </row>
    <row r="5222" spans="29:32" x14ac:dyDescent="0.2">
      <c r="AC5222" s="180" t="str">
        <f t="shared" si="258"/>
        <v>-</v>
      </c>
      <c r="AD5222" s="181" t="str">
        <f>IF(B5222="NET","",IF(B5222="","",IFERROR(VLOOKUP(AC5222,EAN!$A:$B,2,FALSE),"MANGLER - MÅ OPPDATERE EAN-FANEN")))</f>
        <v/>
      </c>
      <c r="AE5222" s="180">
        <f t="shared" si="259"/>
        <v>0</v>
      </c>
      <c r="AF5222" s="180">
        <f t="shared" si="260"/>
        <v>0</v>
      </c>
    </row>
    <row r="5223" spans="29:32" x14ac:dyDescent="0.2">
      <c r="AC5223" s="180" t="str">
        <f t="shared" si="258"/>
        <v>-</v>
      </c>
      <c r="AD5223" s="181" t="str">
        <f>IF(B5223="NET","",IF(B5223="","",IFERROR(VLOOKUP(AC5223,EAN!$A:$B,2,FALSE),"MANGLER - MÅ OPPDATERE EAN-FANEN")))</f>
        <v/>
      </c>
      <c r="AE5223" s="180">
        <f t="shared" si="259"/>
        <v>0</v>
      </c>
      <c r="AF5223" s="180">
        <f t="shared" si="260"/>
        <v>0</v>
      </c>
    </row>
    <row r="5224" spans="29:32" x14ac:dyDescent="0.2">
      <c r="AC5224" s="180" t="str">
        <f t="shared" si="258"/>
        <v>-</v>
      </c>
      <c r="AD5224" s="181" t="str">
        <f>IF(B5224="NET","",IF(B5224="","",IFERROR(VLOOKUP(AC5224,EAN!$A:$B,2,FALSE),"MANGLER - MÅ OPPDATERE EAN-FANEN")))</f>
        <v/>
      </c>
      <c r="AE5224" s="180">
        <f t="shared" si="259"/>
        <v>0</v>
      </c>
      <c r="AF5224" s="180">
        <f t="shared" si="260"/>
        <v>0</v>
      </c>
    </row>
    <row r="5225" spans="29:32" x14ac:dyDescent="0.2">
      <c r="AC5225" s="180" t="str">
        <f t="shared" si="258"/>
        <v>-</v>
      </c>
      <c r="AD5225" s="181" t="str">
        <f>IF(B5225="NET","",IF(B5225="","",IFERROR(VLOOKUP(AC5225,EAN!$A:$B,2,FALSE),"MANGLER - MÅ OPPDATERE EAN-FANEN")))</f>
        <v/>
      </c>
      <c r="AE5225" s="180">
        <f t="shared" si="259"/>
        <v>0</v>
      </c>
      <c r="AF5225" s="180">
        <f t="shared" si="260"/>
        <v>0</v>
      </c>
    </row>
    <row r="5226" spans="29:32" x14ac:dyDescent="0.2">
      <c r="AC5226" s="180" t="str">
        <f t="shared" si="258"/>
        <v>-</v>
      </c>
      <c r="AD5226" s="181" t="str">
        <f>IF(B5226="NET","",IF(B5226="","",IFERROR(VLOOKUP(AC5226,EAN!$A:$B,2,FALSE),"MANGLER - MÅ OPPDATERE EAN-FANEN")))</f>
        <v/>
      </c>
      <c r="AE5226" s="180">
        <f t="shared" si="259"/>
        <v>0</v>
      </c>
      <c r="AF5226" s="180">
        <f t="shared" si="260"/>
        <v>0</v>
      </c>
    </row>
    <row r="5227" spans="29:32" x14ac:dyDescent="0.2">
      <c r="AC5227" s="180" t="str">
        <f t="shared" ref="AC5227:AC5290" si="261">CONCATENATE(A5227,"-",D5227)</f>
        <v>-</v>
      </c>
      <c r="AD5227" s="181" t="str">
        <f>IF(B5227="NET","",IF(B5227="","",IFERROR(VLOOKUP(AC5227,EAN!$A:$B,2,FALSE),"MANGLER - MÅ OPPDATERE EAN-FANEN")))</f>
        <v/>
      </c>
      <c r="AE5227" s="180">
        <f t="shared" ref="AE5227:AE5290" si="262">H5227</f>
        <v>0</v>
      </c>
      <c r="AF5227" s="180">
        <f t="shared" ref="AF5227:AF5290" si="263">AA5227</f>
        <v>0</v>
      </c>
    </row>
    <row r="5228" spans="29:32" x14ac:dyDescent="0.2">
      <c r="AC5228" s="180" t="str">
        <f t="shared" si="261"/>
        <v>-</v>
      </c>
      <c r="AD5228" s="181" t="str">
        <f>IF(B5228="NET","",IF(B5228="","",IFERROR(VLOOKUP(AC5228,EAN!$A:$B,2,FALSE),"MANGLER - MÅ OPPDATERE EAN-FANEN")))</f>
        <v/>
      </c>
      <c r="AE5228" s="180">
        <f t="shared" si="262"/>
        <v>0</v>
      </c>
      <c r="AF5228" s="180">
        <f t="shared" si="263"/>
        <v>0</v>
      </c>
    </row>
    <row r="5229" spans="29:32" x14ac:dyDescent="0.2">
      <c r="AC5229" s="180" t="str">
        <f t="shared" si="261"/>
        <v>-</v>
      </c>
      <c r="AD5229" s="181" t="str">
        <f>IF(B5229="NET","",IF(B5229="","",IFERROR(VLOOKUP(AC5229,EAN!$A:$B,2,FALSE),"MANGLER - MÅ OPPDATERE EAN-FANEN")))</f>
        <v/>
      </c>
      <c r="AE5229" s="180">
        <f t="shared" si="262"/>
        <v>0</v>
      </c>
      <c r="AF5229" s="180">
        <f t="shared" si="263"/>
        <v>0</v>
      </c>
    </row>
    <row r="5230" spans="29:32" x14ac:dyDescent="0.2">
      <c r="AC5230" s="180" t="str">
        <f t="shared" si="261"/>
        <v>-</v>
      </c>
      <c r="AD5230" s="181" t="str">
        <f>IF(B5230="NET","",IF(B5230="","",IFERROR(VLOOKUP(AC5230,EAN!$A:$B,2,FALSE),"MANGLER - MÅ OPPDATERE EAN-FANEN")))</f>
        <v/>
      </c>
      <c r="AE5230" s="180">
        <f t="shared" si="262"/>
        <v>0</v>
      </c>
      <c r="AF5230" s="180">
        <f t="shared" si="263"/>
        <v>0</v>
      </c>
    </row>
    <row r="5231" spans="29:32" x14ac:dyDescent="0.2">
      <c r="AC5231" s="180" t="str">
        <f t="shared" si="261"/>
        <v>-</v>
      </c>
      <c r="AD5231" s="181" t="str">
        <f>IF(B5231="NET","",IF(B5231="","",IFERROR(VLOOKUP(AC5231,EAN!$A:$B,2,FALSE),"MANGLER - MÅ OPPDATERE EAN-FANEN")))</f>
        <v/>
      </c>
      <c r="AE5231" s="180">
        <f t="shared" si="262"/>
        <v>0</v>
      </c>
      <c r="AF5231" s="180">
        <f t="shared" si="263"/>
        <v>0</v>
      </c>
    </row>
    <row r="5232" spans="29:32" x14ac:dyDescent="0.2">
      <c r="AC5232" s="180" t="str">
        <f t="shared" si="261"/>
        <v>-</v>
      </c>
      <c r="AD5232" s="181" t="str">
        <f>IF(B5232="NET","",IF(B5232="","",IFERROR(VLOOKUP(AC5232,EAN!$A:$B,2,FALSE),"MANGLER - MÅ OPPDATERE EAN-FANEN")))</f>
        <v/>
      </c>
      <c r="AE5232" s="180">
        <f t="shared" si="262"/>
        <v>0</v>
      </c>
      <c r="AF5232" s="180">
        <f t="shared" si="263"/>
        <v>0</v>
      </c>
    </row>
    <row r="5233" spans="29:32" x14ac:dyDescent="0.2">
      <c r="AC5233" s="180" t="str">
        <f t="shared" si="261"/>
        <v>-</v>
      </c>
      <c r="AD5233" s="181" t="str">
        <f>IF(B5233="NET","",IF(B5233="","",IFERROR(VLOOKUP(AC5233,EAN!$A:$B,2,FALSE),"MANGLER - MÅ OPPDATERE EAN-FANEN")))</f>
        <v/>
      </c>
      <c r="AE5233" s="180">
        <f t="shared" si="262"/>
        <v>0</v>
      </c>
      <c r="AF5233" s="180">
        <f t="shared" si="263"/>
        <v>0</v>
      </c>
    </row>
    <row r="5234" spans="29:32" x14ac:dyDescent="0.2">
      <c r="AC5234" s="180" t="str">
        <f t="shared" si="261"/>
        <v>-</v>
      </c>
      <c r="AD5234" s="181" t="str">
        <f>IF(B5234="NET","",IF(B5234="","",IFERROR(VLOOKUP(AC5234,EAN!$A:$B,2,FALSE),"MANGLER - MÅ OPPDATERE EAN-FANEN")))</f>
        <v/>
      </c>
      <c r="AE5234" s="180">
        <f t="shared" si="262"/>
        <v>0</v>
      </c>
      <c r="AF5234" s="180">
        <f t="shared" si="263"/>
        <v>0</v>
      </c>
    </row>
    <row r="5235" spans="29:32" x14ac:dyDescent="0.2">
      <c r="AC5235" s="180" t="str">
        <f t="shared" si="261"/>
        <v>-</v>
      </c>
      <c r="AD5235" s="181" t="str">
        <f>IF(B5235="NET","",IF(B5235="","",IFERROR(VLOOKUP(AC5235,EAN!$A:$B,2,FALSE),"MANGLER - MÅ OPPDATERE EAN-FANEN")))</f>
        <v/>
      </c>
      <c r="AE5235" s="180">
        <f t="shared" si="262"/>
        <v>0</v>
      </c>
      <c r="AF5235" s="180">
        <f t="shared" si="263"/>
        <v>0</v>
      </c>
    </row>
    <row r="5236" spans="29:32" x14ac:dyDescent="0.2">
      <c r="AC5236" s="180" t="str">
        <f t="shared" si="261"/>
        <v>-</v>
      </c>
      <c r="AD5236" s="181" t="str">
        <f>IF(B5236="NET","",IF(B5236="","",IFERROR(VLOOKUP(AC5236,EAN!$A:$B,2,FALSE),"MANGLER - MÅ OPPDATERE EAN-FANEN")))</f>
        <v/>
      </c>
      <c r="AE5236" s="180">
        <f t="shared" si="262"/>
        <v>0</v>
      </c>
      <c r="AF5236" s="180">
        <f t="shared" si="263"/>
        <v>0</v>
      </c>
    </row>
    <row r="5237" spans="29:32" x14ac:dyDescent="0.2">
      <c r="AC5237" s="180" t="str">
        <f t="shared" si="261"/>
        <v>-</v>
      </c>
      <c r="AD5237" s="181" t="str">
        <f>IF(B5237="NET","",IF(B5237="","",IFERROR(VLOOKUP(AC5237,EAN!$A:$B,2,FALSE),"MANGLER - MÅ OPPDATERE EAN-FANEN")))</f>
        <v/>
      </c>
      <c r="AE5237" s="180">
        <f t="shared" si="262"/>
        <v>0</v>
      </c>
      <c r="AF5237" s="180">
        <f t="shared" si="263"/>
        <v>0</v>
      </c>
    </row>
    <row r="5238" spans="29:32" x14ac:dyDescent="0.2">
      <c r="AC5238" s="180" t="str">
        <f t="shared" si="261"/>
        <v>-</v>
      </c>
      <c r="AD5238" s="181" t="str">
        <f>IF(B5238="NET","",IF(B5238="","",IFERROR(VLOOKUP(AC5238,EAN!$A:$B,2,FALSE),"MANGLER - MÅ OPPDATERE EAN-FANEN")))</f>
        <v/>
      </c>
      <c r="AE5238" s="180">
        <f t="shared" si="262"/>
        <v>0</v>
      </c>
      <c r="AF5238" s="180">
        <f t="shared" si="263"/>
        <v>0</v>
      </c>
    </row>
    <row r="5239" spans="29:32" x14ac:dyDescent="0.2">
      <c r="AC5239" s="180" t="str">
        <f t="shared" si="261"/>
        <v>-</v>
      </c>
      <c r="AD5239" s="181" t="str">
        <f>IF(B5239="NET","",IF(B5239="","",IFERROR(VLOOKUP(AC5239,EAN!$A:$B,2,FALSE),"MANGLER - MÅ OPPDATERE EAN-FANEN")))</f>
        <v/>
      </c>
      <c r="AE5239" s="180">
        <f t="shared" si="262"/>
        <v>0</v>
      </c>
      <c r="AF5239" s="180">
        <f t="shared" si="263"/>
        <v>0</v>
      </c>
    </row>
    <row r="5240" spans="29:32" x14ac:dyDescent="0.2">
      <c r="AC5240" s="180" t="str">
        <f t="shared" si="261"/>
        <v>-</v>
      </c>
      <c r="AD5240" s="181" t="str">
        <f>IF(B5240="NET","",IF(B5240="","",IFERROR(VLOOKUP(AC5240,EAN!$A:$B,2,FALSE),"MANGLER - MÅ OPPDATERE EAN-FANEN")))</f>
        <v/>
      </c>
      <c r="AE5240" s="180">
        <f t="shared" si="262"/>
        <v>0</v>
      </c>
      <c r="AF5240" s="180">
        <f t="shared" si="263"/>
        <v>0</v>
      </c>
    </row>
    <row r="5241" spans="29:32" x14ac:dyDescent="0.2">
      <c r="AC5241" s="180" t="str">
        <f t="shared" si="261"/>
        <v>-</v>
      </c>
      <c r="AD5241" s="181" t="str">
        <f>IF(B5241="NET","",IF(B5241="","",IFERROR(VLOOKUP(AC5241,EAN!$A:$B,2,FALSE),"MANGLER - MÅ OPPDATERE EAN-FANEN")))</f>
        <v/>
      </c>
      <c r="AE5241" s="180">
        <f t="shared" si="262"/>
        <v>0</v>
      </c>
      <c r="AF5241" s="180">
        <f t="shared" si="263"/>
        <v>0</v>
      </c>
    </row>
    <row r="5242" spans="29:32" x14ac:dyDescent="0.2">
      <c r="AC5242" s="180" t="str">
        <f t="shared" si="261"/>
        <v>-</v>
      </c>
      <c r="AD5242" s="181" t="str">
        <f>IF(B5242="NET","",IF(B5242="","",IFERROR(VLOOKUP(AC5242,EAN!$A:$B,2,FALSE),"MANGLER - MÅ OPPDATERE EAN-FANEN")))</f>
        <v/>
      </c>
      <c r="AE5242" s="180">
        <f t="shared" si="262"/>
        <v>0</v>
      </c>
      <c r="AF5242" s="180">
        <f t="shared" si="263"/>
        <v>0</v>
      </c>
    </row>
    <row r="5243" spans="29:32" x14ac:dyDescent="0.2">
      <c r="AC5243" s="180" t="str">
        <f t="shared" si="261"/>
        <v>-</v>
      </c>
      <c r="AD5243" s="181" t="str">
        <f>IF(B5243="NET","",IF(B5243="","",IFERROR(VLOOKUP(AC5243,EAN!$A:$B,2,FALSE),"MANGLER - MÅ OPPDATERE EAN-FANEN")))</f>
        <v/>
      </c>
      <c r="AE5243" s="180">
        <f t="shared" si="262"/>
        <v>0</v>
      </c>
      <c r="AF5243" s="180">
        <f t="shared" si="263"/>
        <v>0</v>
      </c>
    </row>
    <row r="5244" spans="29:32" x14ac:dyDescent="0.2">
      <c r="AC5244" s="180" t="str">
        <f t="shared" si="261"/>
        <v>-</v>
      </c>
      <c r="AD5244" s="181" t="str">
        <f>IF(B5244="NET","",IF(B5244="","",IFERROR(VLOOKUP(AC5244,EAN!$A:$B,2,FALSE),"MANGLER - MÅ OPPDATERE EAN-FANEN")))</f>
        <v/>
      </c>
      <c r="AE5244" s="180">
        <f t="shared" si="262"/>
        <v>0</v>
      </c>
      <c r="AF5244" s="180">
        <f t="shared" si="263"/>
        <v>0</v>
      </c>
    </row>
    <row r="5245" spans="29:32" x14ac:dyDescent="0.2">
      <c r="AC5245" s="180" t="str">
        <f t="shared" si="261"/>
        <v>-</v>
      </c>
      <c r="AD5245" s="181" t="str">
        <f>IF(B5245="NET","",IF(B5245="","",IFERROR(VLOOKUP(AC5245,EAN!$A:$B,2,FALSE),"MANGLER - MÅ OPPDATERE EAN-FANEN")))</f>
        <v/>
      </c>
      <c r="AE5245" s="180">
        <f t="shared" si="262"/>
        <v>0</v>
      </c>
      <c r="AF5245" s="180">
        <f t="shared" si="263"/>
        <v>0</v>
      </c>
    </row>
    <row r="5246" spans="29:32" x14ac:dyDescent="0.2">
      <c r="AC5246" s="180" t="str">
        <f t="shared" si="261"/>
        <v>-</v>
      </c>
      <c r="AD5246" s="181" t="str">
        <f>IF(B5246="NET","",IF(B5246="","",IFERROR(VLOOKUP(AC5246,EAN!$A:$B,2,FALSE),"MANGLER - MÅ OPPDATERE EAN-FANEN")))</f>
        <v/>
      </c>
      <c r="AE5246" s="180">
        <f t="shared" si="262"/>
        <v>0</v>
      </c>
      <c r="AF5246" s="180">
        <f t="shared" si="263"/>
        <v>0</v>
      </c>
    </row>
    <row r="5247" spans="29:32" x14ac:dyDescent="0.2">
      <c r="AC5247" s="180" t="str">
        <f t="shared" si="261"/>
        <v>-</v>
      </c>
      <c r="AD5247" s="181" t="str">
        <f>IF(B5247="NET","",IF(B5247="","",IFERROR(VLOOKUP(AC5247,EAN!$A:$B,2,FALSE),"MANGLER - MÅ OPPDATERE EAN-FANEN")))</f>
        <v/>
      </c>
      <c r="AE5247" s="180">
        <f t="shared" si="262"/>
        <v>0</v>
      </c>
      <c r="AF5247" s="180">
        <f t="shared" si="263"/>
        <v>0</v>
      </c>
    </row>
    <row r="5248" spans="29:32" x14ac:dyDescent="0.2">
      <c r="AC5248" s="180" t="str">
        <f t="shared" si="261"/>
        <v>-</v>
      </c>
      <c r="AD5248" s="181" t="str">
        <f>IF(B5248="NET","",IF(B5248="","",IFERROR(VLOOKUP(AC5248,EAN!$A:$B,2,FALSE),"MANGLER - MÅ OPPDATERE EAN-FANEN")))</f>
        <v/>
      </c>
      <c r="AE5248" s="180">
        <f t="shared" si="262"/>
        <v>0</v>
      </c>
      <c r="AF5248" s="180">
        <f t="shared" si="263"/>
        <v>0</v>
      </c>
    </row>
    <row r="5249" spans="29:32" x14ac:dyDescent="0.2">
      <c r="AC5249" s="180" t="str">
        <f t="shared" si="261"/>
        <v>-</v>
      </c>
      <c r="AD5249" s="181" t="str">
        <f>IF(B5249="NET","",IF(B5249="","",IFERROR(VLOOKUP(AC5249,EAN!$A:$B,2,FALSE),"MANGLER - MÅ OPPDATERE EAN-FANEN")))</f>
        <v/>
      </c>
      <c r="AE5249" s="180">
        <f t="shared" si="262"/>
        <v>0</v>
      </c>
      <c r="AF5249" s="180">
        <f t="shared" si="263"/>
        <v>0</v>
      </c>
    </row>
    <row r="5250" spans="29:32" x14ac:dyDescent="0.2">
      <c r="AC5250" s="180" t="str">
        <f t="shared" si="261"/>
        <v>-</v>
      </c>
      <c r="AD5250" s="181" t="str">
        <f>IF(B5250="NET","",IF(B5250="","",IFERROR(VLOOKUP(AC5250,EAN!$A:$B,2,FALSE),"MANGLER - MÅ OPPDATERE EAN-FANEN")))</f>
        <v/>
      </c>
      <c r="AE5250" s="180">
        <f t="shared" si="262"/>
        <v>0</v>
      </c>
      <c r="AF5250" s="180">
        <f t="shared" si="263"/>
        <v>0</v>
      </c>
    </row>
    <row r="5251" spans="29:32" x14ac:dyDescent="0.2">
      <c r="AC5251" s="180" t="str">
        <f t="shared" si="261"/>
        <v>-</v>
      </c>
      <c r="AD5251" s="181" t="str">
        <f>IF(B5251="NET","",IF(B5251="","",IFERROR(VLOOKUP(AC5251,EAN!$A:$B,2,FALSE),"MANGLER - MÅ OPPDATERE EAN-FANEN")))</f>
        <v/>
      </c>
      <c r="AE5251" s="180">
        <f t="shared" si="262"/>
        <v>0</v>
      </c>
      <c r="AF5251" s="180">
        <f t="shared" si="263"/>
        <v>0</v>
      </c>
    </row>
    <row r="5252" spans="29:32" x14ac:dyDescent="0.2">
      <c r="AC5252" s="180" t="str">
        <f t="shared" si="261"/>
        <v>-</v>
      </c>
      <c r="AD5252" s="181" t="str">
        <f>IF(B5252="NET","",IF(B5252="","",IFERROR(VLOOKUP(AC5252,EAN!$A:$B,2,FALSE),"MANGLER - MÅ OPPDATERE EAN-FANEN")))</f>
        <v/>
      </c>
      <c r="AE5252" s="180">
        <f t="shared" si="262"/>
        <v>0</v>
      </c>
      <c r="AF5252" s="180">
        <f t="shared" si="263"/>
        <v>0</v>
      </c>
    </row>
    <row r="5253" spans="29:32" x14ac:dyDescent="0.2">
      <c r="AC5253" s="180" t="str">
        <f t="shared" si="261"/>
        <v>-</v>
      </c>
      <c r="AD5253" s="181" t="str">
        <f>IF(B5253="NET","",IF(B5253="","",IFERROR(VLOOKUP(AC5253,EAN!$A:$B,2,FALSE),"MANGLER - MÅ OPPDATERE EAN-FANEN")))</f>
        <v/>
      </c>
      <c r="AE5253" s="180">
        <f t="shared" si="262"/>
        <v>0</v>
      </c>
      <c r="AF5253" s="180">
        <f t="shared" si="263"/>
        <v>0</v>
      </c>
    </row>
    <row r="5254" spans="29:32" x14ac:dyDescent="0.2">
      <c r="AC5254" s="180" t="str">
        <f t="shared" si="261"/>
        <v>-</v>
      </c>
      <c r="AD5254" s="181" t="str">
        <f>IF(B5254="NET","",IF(B5254="","",IFERROR(VLOOKUP(AC5254,EAN!$A:$B,2,FALSE),"MANGLER - MÅ OPPDATERE EAN-FANEN")))</f>
        <v/>
      </c>
      <c r="AE5254" s="180">
        <f t="shared" si="262"/>
        <v>0</v>
      </c>
      <c r="AF5254" s="180">
        <f t="shared" si="263"/>
        <v>0</v>
      </c>
    </row>
    <row r="5255" spans="29:32" x14ac:dyDescent="0.2">
      <c r="AC5255" s="180" t="str">
        <f t="shared" si="261"/>
        <v>-</v>
      </c>
      <c r="AD5255" s="181" t="str">
        <f>IF(B5255="NET","",IF(B5255="","",IFERROR(VLOOKUP(AC5255,EAN!$A:$B,2,FALSE),"MANGLER - MÅ OPPDATERE EAN-FANEN")))</f>
        <v/>
      </c>
      <c r="AE5255" s="180">
        <f t="shared" si="262"/>
        <v>0</v>
      </c>
      <c r="AF5255" s="180">
        <f t="shared" si="263"/>
        <v>0</v>
      </c>
    </row>
    <row r="5256" spans="29:32" x14ac:dyDescent="0.2">
      <c r="AC5256" s="180" t="str">
        <f t="shared" si="261"/>
        <v>-</v>
      </c>
      <c r="AD5256" s="181" t="str">
        <f>IF(B5256="NET","",IF(B5256="","",IFERROR(VLOOKUP(AC5256,EAN!$A:$B,2,FALSE),"MANGLER - MÅ OPPDATERE EAN-FANEN")))</f>
        <v/>
      </c>
      <c r="AE5256" s="180">
        <f t="shared" si="262"/>
        <v>0</v>
      </c>
      <c r="AF5256" s="180">
        <f t="shared" si="263"/>
        <v>0</v>
      </c>
    </row>
    <row r="5257" spans="29:32" x14ac:dyDescent="0.2">
      <c r="AC5257" s="180" t="str">
        <f t="shared" si="261"/>
        <v>-</v>
      </c>
      <c r="AD5257" s="181" t="str">
        <f>IF(B5257="NET","",IF(B5257="","",IFERROR(VLOOKUP(AC5257,EAN!$A:$B,2,FALSE),"MANGLER - MÅ OPPDATERE EAN-FANEN")))</f>
        <v/>
      </c>
      <c r="AE5257" s="180">
        <f t="shared" si="262"/>
        <v>0</v>
      </c>
      <c r="AF5257" s="180">
        <f t="shared" si="263"/>
        <v>0</v>
      </c>
    </row>
    <row r="5258" spans="29:32" x14ac:dyDescent="0.2">
      <c r="AC5258" s="180" t="str">
        <f t="shared" si="261"/>
        <v>-</v>
      </c>
      <c r="AD5258" s="181" t="str">
        <f>IF(B5258="NET","",IF(B5258="","",IFERROR(VLOOKUP(AC5258,EAN!$A:$B,2,FALSE),"MANGLER - MÅ OPPDATERE EAN-FANEN")))</f>
        <v/>
      </c>
      <c r="AE5258" s="180">
        <f t="shared" si="262"/>
        <v>0</v>
      </c>
      <c r="AF5258" s="180">
        <f t="shared" si="263"/>
        <v>0</v>
      </c>
    </row>
    <row r="5259" spans="29:32" x14ac:dyDescent="0.2">
      <c r="AC5259" s="180" t="str">
        <f t="shared" si="261"/>
        <v>-</v>
      </c>
      <c r="AD5259" s="181" t="str">
        <f>IF(B5259="NET","",IF(B5259="","",IFERROR(VLOOKUP(AC5259,EAN!$A:$B,2,FALSE),"MANGLER - MÅ OPPDATERE EAN-FANEN")))</f>
        <v/>
      </c>
      <c r="AE5259" s="180">
        <f t="shared" si="262"/>
        <v>0</v>
      </c>
      <c r="AF5259" s="180">
        <f t="shared" si="263"/>
        <v>0</v>
      </c>
    </row>
    <row r="5260" spans="29:32" x14ac:dyDescent="0.2">
      <c r="AC5260" s="180" t="str">
        <f t="shared" si="261"/>
        <v>-</v>
      </c>
      <c r="AD5260" s="181" t="str">
        <f>IF(B5260="NET","",IF(B5260="","",IFERROR(VLOOKUP(AC5260,EAN!$A:$B,2,FALSE),"MANGLER - MÅ OPPDATERE EAN-FANEN")))</f>
        <v/>
      </c>
      <c r="AE5260" s="180">
        <f t="shared" si="262"/>
        <v>0</v>
      </c>
      <c r="AF5260" s="180">
        <f t="shared" si="263"/>
        <v>0</v>
      </c>
    </row>
    <row r="5261" spans="29:32" x14ac:dyDescent="0.2">
      <c r="AC5261" s="180" t="str">
        <f t="shared" si="261"/>
        <v>-</v>
      </c>
      <c r="AD5261" s="181" t="str">
        <f>IF(B5261="NET","",IF(B5261="","",IFERROR(VLOOKUP(AC5261,EAN!$A:$B,2,FALSE),"MANGLER - MÅ OPPDATERE EAN-FANEN")))</f>
        <v/>
      </c>
      <c r="AE5261" s="180">
        <f t="shared" si="262"/>
        <v>0</v>
      </c>
      <c r="AF5261" s="180">
        <f t="shared" si="263"/>
        <v>0</v>
      </c>
    </row>
    <row r="5262" spans="29:32" x14ac:dyDescent="0.2">
      <c r="AC5262" s="180" t="str">
        <f t="shared" si="261"/>
        <v>-</v>
      </c>
      <c r="AD5262" s="181" t="str">
        <f>IF(B5262="NET","",IF(B5262="","",IFERROR(VLOOKUP(AC5262,EAN!$A:$B,2,FALSE),"MANGLER - MÅ OPPDATERE EAN-FANEN")))</f>
        <v/>
      </c>
      <c r="AE5262" s="180">
        <f t="shared" si="262"/>
        <v>0</v>
      </c>
      <c r="AF5262" s="180">
        <f t="shared" si="263"/>
        <v>0</v>
      </c>
    </row>
    <row r="5263" spans="29:32" x14ac:dyDescent="0.2">
      <c r="AC5263" s="180" t="str">
        <f t="shared" si="261"/>
        <v>-</v>
      </c>
      <c r="AD5263" s="181" t="str">
        <f>IF(B5263="NET","",IF(B5263="","",IFERROR(VLOOKUP(AC5263,EAN!$A:$B,2,FALSE),"MANGLER - MÅ OPPDATERE EAN-FANEN")))</f>
        <v/>
      </c>
      <c r="AE5263" s="180">
        <f t="shared" si="262"/>
        <v>0</v>
      </c>
      <c r="AF5263" s="180">
        <f t="shared" si="263"/>
        <v>0</v>
      </c>
    </row>
    <row r="5264" spans="29:32" x14ac:dyDescent="0.2">
      <c r="AC5264" s="180" t="str">
        <f t="shared" si="261"/>
        <v>-</v>
      </c>
      <c r="AD5264" s="181" t="str">
        <f>IF(B5264="NET","",IF(B5264="","",IFERROR(VLOOKUP(AC5264,EAN!$A:$B,2,FALSE),"MANGLER - MÅ OPPDATERE EAN-FANEN")))</f>
        <v/>
      </c>
      <c r="AE5264" s="180">
        <f t="shared" si="262"/>
        <v>0</v>
      </c>
      <c r="AF5264" s="180">
        <f t="shared" si="263"/>
        <v>0</v>
      </c>
    </row>
    <row r="5265" spans="29:32" x14ac:dyDescent="0.2">
      <c r="AC5265" s="180" t="str">
        <f t="shared" si="261"/>
        <v>-</v>
      </c>
      <c r="AD5265" s="181" t="str">
        <f>IF(B5265="NET","",IF(B5265="","",IFERROR(VLOOKUP(AC5265,EAN!$A:$B,2,FALSE),"MANGLER - MÅ OPPDATERE EAN-FANEN")))</f>
        <v/>
      </c>
      <c r="AE5265" s="180">
        <f t="shared" si="262"/>
        <v>0</v>
      </c>
      <c r="AF5265" s="180">
        <f t="shared" si="263"/>
        <v>0</v>
      </c>
    </row>
    <row r="5266" spans="29:32" x14ac:dyDescent="0.2">
      <c r="AC5266" s="180" t="str">
        <f t="shared" si="261"/>
        <v>-</v>
      </c>
      <c r="AD5266" s="181" t="str">
        <f>IF(B5266="NET","",IF(B5266="","",IFERROR(VLOOKUP(AC5266,EAN!$A:$B,2,FALSE),"MANGLER - MÅ OPPDATERE EAN-FANEN")))</f>
        <v/>
      </c>
      <c r="AE5266" s="180">
        <f t="shared" si="262"/>
        <v>0</v>
      </c>
      <c r="AF5266" s="180">
        <f t="shared" si="263"/>
        <v>0</v>
      </c>
    </row>
    <row r="5267" spans="29:32" x14ac:dyDescent="0.2">
      <c r="AC5267" s="180" t="str">
        <f t="shared" si="261"/>
        <v>-</v>
      </c>
      <c r="AD5267" s="181" t="str">
        <f>IF(B5267="NET","",IF(B5267="","",IFERROR(VLOOKUP(AC5267,EAN!$A:$B,2,FALSE),"MANGLER - MÅ OPPDATERE EAN-FANEN")))</f>
        <v/>
      </c>
      <c r="AE5267" s="180">
        <f t="shared" si="262"/>
        <v>0</v>
      </c>
      <c r="AF5267" s="180">
        <f t="shared" si="263"/>
        <v>0</v>
      </c>
    </row>
    <row r="5268" spans="29:32" x14ac:dyDescent="0.2">
      <c r="AC5268" s="180" t="str">
        <f t="shared" si="261"/>
        <v>-</v>
      </c>
      <c r="AD5268" s="181" t="str">
        <f>IF(B5268="NET","",IF(B5268="","",IFERROR(VLOOKUP(AC5268,EAN!$A:$B,2,FALSE),"MANGLER - MÅ OPPDATERE EAN-FANEN")))</f>
        <v/>
      </c>
      <c r="AE5268" s="180">
        <f t="shared" si="262"/>
        <v>0</v>
      </c>
      <c r="AF5268" s="180">
        <f t="shared" si="263"/>
        <v>0</v>
      </c>
    </row>
    <row r="5269" spans="29:32" x14ac:dyDescent="0.2">
      <c r="AC5269" s="180" t="str">
        <f t="shared" si="261"/>
        <v>-</v>
      </c>
      <c r="AD5269" s="181" t="str">
        <f>IF(B5269="NET","",IF(B5269="","",IFERROR(VLOOKUP(AC5269,EAN!$A:$B,2,FALSE),"MANGLER - MÅ OPPDATERE EAN-FANEN")))</f>
        <v/>
      </c>
      <c r="AE5269" s="180">
        <f t="shared" si="262"/>
        <v>0</v>
      </c>
      <c r="AF5269" s="180">
        <f t="shared" si="263"/>
        <v>0</v>
      </c>
    </row>
    <row r="5270" spans="29:32" x14ac:dyDescent="0.2">
      <c r="AC5270" s="180" t="str">
        <f t="shared" si="261"/>
        <v>-</v>
      </c>
      <c r="AD5270" s="181" t="str">
        <f>IF(B5270="NET","",IF(B5270="","",IFERROR(VLOOKUP(AC5270,EAN!$A:$B,2,FALSE),"MANGLER - MÅ OPPDATERE EAN-FANEN")))</f>
        <v/>
      </c>
      <c r="AE5270" s="180">
        <f t="shared" si="262"/>
        <v>0</v>
      </c>
      <c r="AF5270" s="180">
        <f t="shared" si="263"/>
        <v>0</v>
      </c>
    </row>
    <row r="5271" spans="29:32" x14ac:dyDescent="0.2">
      <c r="AC5271" s="180" t="str">
        <f t="shared" si="261"/>
        <v>-</v>
      </c>
      <c r="AD5271" s="181" t="str">
        <f>IF(B5271="NET","",IF(B5271="","",IFERROR(VLOOKUP(AC5271,EAN!$A:$B,2,FALSE),"MANGLER - MÅ OPPDATERE EAN-FANEN")))</f>
        <v/>
      </c>
      <c r="AE5271" s="180">
        <f t="shared" si="262"/>
        <v>0</v>
      </c>
      <c r="AF5271" s="180">
        <f t="shared" si="263"/>
        <v>0</v>
      </c>
    </row>
    <row r="5272" spans="29:32" x14ac:dyDescent="0.2">
      <c r="AC5272" s="180" t="str">
        <f t="shared" si="261"/>
        <v>-</v>
      </c>
      <c r="AD5272" s="181" t="str">
        <f>IF(B5272="NET","",IF(B5272="","",IFERROR(VLOOKUP(AC5272,EAN!$A:$B,2,FALSE),"MANGLER - MÅ OPPDATERE EAN-FANEN")))</f>
        <v/>
      </c>
      <c r="AE5272" s="180">
        <f t="shared" si="262"/>
        <v>0</v>
      </c>
      <c r="AF5272" s="180">
        <f t="shared" si="263"/>
        <v>0</v>
      </c>
    </row>
    <row r="5273" spans="29:32" x14ac:dyDescent="0.2">
      <c r="AC5273" s="180" t="str">
        <f t="shared" si="261"/>
        <v>-</v>
      </c>
      <c r="AD5273" s="181" t="str">
        <f>IF(B5273="NET","",IF(B5273="","",IFERROR(VLOOKUP(AC5273,EAN!$A:$B,2,FALSE),"MANGLER - MÅ OPPDATERE EAN-FANEN")))</f>
        <v/>
      </c>
      <c r="AE5273" s="180">
        <f t="shared" si="262"/>
        <v>0</v>
      </c>
      <c r="AF5273" s="180">
        <f t="shared" si="263"/>
        <v>0</v>
      </c>
    </row>
    <row r="5274" spans="29:32" x14ac:dyDescent="0.2">
      <c r="AC5274" s="180" t="str">
        <f t="shared" si="261"/>
        <v>-</v>
      </c>
      <c r="AD5274" s="181" t="str">
        <f>IF(B5274="NET","",IF(B5274="","",IFERROR(VLOOKUP(AC5274,EAN!$A:$B,2,FALSE),"MANGLER - MÅ OPPDATERE EAN-FANEN")))</f>
        <v/>
      </c>
      <c r="AE5274" s="180">
        <f t="shared" si="262"/>
        <v>0</v>
      </c>
      <c r="AF5274" s="180">
        <f t="shared" si="263"/>
        <v>0</v>
      </c>
    </row>
    <row r="5275" spans="29:32" x14ac:dyDescent="0.2">
      <c r="AC5275" s="180" t="str">
        <f t="shared" si="261"/>
        <v>-</v>
      </c>
      <c r="AD5275" s="181" t="str">
        <f>IF(B5275="NET","",IF(B5275="","",IFERROR(VLOOKUP(AC5275,EAN!$A:$B,2,FALSE),"MANGLER - MÅ OPPDATERE EAN-FANEN")))</f>
        <v/>
      </c>
      <c r="AE5275" s="180">
        <f t="shared" si="262"/>
        <v>0</v>
      </c>
      <c r="AF5275" s="180">
        <f t="shared" si="263"/>
        <v>0</v>
      </c>
    </row>
    <row r="5276" spans="29:32" x14ac:dyDescent="0.2">
      <c r="AC5276" s="180" t="str">
        <f t="shared" si="261"/>
        <v>-</v>
      </c>
      <c r="AD5276" s="181" t="str">
        <f>IF(B5276="NET","",IF(B5276="","",IFERROR(VLOOKUP(AC5276,EAN!$A:$B,2,FALSE),"MANGLER - MÅ OPPDATERE EAN-FANEN")))</f>
        <v/>
      </c>
      <c r="AE5276" s="180">
        <f t="shared" si="262"/>
        <v>0</v>
      </c>
      <c r="AF5276" s="180">
        <f t="shared" si="263"/>
        <v>0</v>
      </c>
    </row>
    <row r="5277" spans="29:32" x14ac:dyDescent="0.2">
      <c r="AC5277" s="180" t="str">
        <f t="shared" si="261"/>
        <v>-</v>
      </c>
      <c r="AD5277" s="181" t="str">
        <f>IF(B5277="NET","",IF(B5277="","",IFERROR(VLOOKUP(AC5277,EAN!$A:$B,2,FALSE),"MANGLER - MÅ OPPDATERE EAN-FANEN")))</f>
        <v/>
      </c>
      <c r="AE5277" s="180">
        <f t="shared" si="262"/>
        <v>0</v>
      </c>
      <c r="AF5277" s="180">
        <f t="shared" si="263"/>
        <v>0</v>
      </c>
    </row>
    <row r="5278" spans="29:32" x14ac:dyDescent="0.2">
      <c r="AC5278" s="180" t="str">
        <f t="shared" si="261"/>
        <v>-</v>
      </c>
      <c r="AD5278" s="181" t="str">
        <f>IF(B5278="NET","",IF(B5278="","",IFERROR(VLOOKUP(AC5278,EAN!$A:$B,2,FALSE),"MANGLER - MÅ OPPDATERE EAN-FANEN")))</f>
        <v/>
      </c>
      <c r="AE5278" s="180">
        <f t="shared" si="262"/>
        <v>0</v>
      </c>
      <c r="AF5278" s="180">
        <f t="shared" si="263"/>
        <v>0</v>
      </c>
    </row>
    <row r="5279" spans="29:32" x14ac:dyDescent="0.2">
      <c r="AC5279" s="180" t="str">
        <f t="shared" si="261"/>
        <v>-</v>
      </c>
      <c r="AD5279" s="181" t="str">
        <f>IF(B5279="NET","",IF(B5279="","",IFERROR(VLOOKUP(AC5279,EAN!$A:$B,2,FALSE),"MANGLER - MÅ OPPDATERE EAN-FANEN")))</f>
        <v/>
      </c>
      <c r="AE5279" s="180">
        <f t="shared" si="262"/>
        <v>0</v>
      </c>
      <c r="AF5279" s="180">
        <f t="shared" si="263"/>
        <v>0</v>
      </c>
    </row>
    <row r="5280" spans="29:32" x14ac:dyDescent="0.2">
      <c r="AC5280" s="180" t="str">
        <f t="shared" si="261"/>
        <v>-</v>
      </c>
      <c r="AD5280" s="181" t="str">
        <f>IF(B5280="NET","",IF(B5280="","",IFERROR(VLOOKUP(AC5280,EAN!$A:$B,2,FALSE),"MANGLER - MÅ OPPDATERE EAN-FANEN")))</f>
        <v/>
      </c>
      <c r="AE5280" s="180">
        <f t="shared" si="262"/>
        <v>0</v>
      </c>
      <c r="AF5280" s="180">
        <f t="shared" si="263"/>
        <v>0</v>
      </c>
    </row>
    <row r="5281" spans="29:32" x14ac:dyDescent="0.2">
      <c r="AC5281" s="180" t="str">
        <f t="shared" si="261"/>
        <v>-</v>
      </c>
      <c r="AD5281" s="181" t="str">
        <f>IF(B5281="NET","",IF(B5281="","",IFERROR(VLOOKUP(AC5281,EAN!$A:$B,2,FALSE),"MANGLER - MÅ OPPDATERE EAN-FANEN")))</f>
        <v/>
      </c>
      <c r="AE5281" s="180">
        <f t="shared" si="262"/>
        <v>0</v>
      </c>
      <c r="AF5281" s="180">
        <f t="shared" si="263"/>
        <v>0</v>
      </c>
    </row>
    <row r="5282" spans="29:32" x14ac:dyDescent="0.2">
      <c r="AC5282" s="180" t="str">
        <f t="shared" si="261"/>
        <v>-</v>
      </c>
      <c r="AD5282" s="181" t="str">
        <f>IF(B5282="NET","",IF(B5282="","",IFERROR(VLOOKUP(AC5282,EAN!$A:$B,2,FALSE),"MANGLER - MÅ OPPDATERE EAN-FANEN")))</f>
        <v/>
      </c>
      <c r="AE5282" s="180">
        <f t="shared" si="262"/>
        <v>0</v>
      </c>
      <c r="AF5282" s="180">
        <f t="shared" si="263"/>
        <v>0</v>
      </c>
    </row>
    <row r="5283" spans="29:32" x14ac:dyDescent="0.2">
      <c r="AC5283" s="180" t="str">
        <f t="shared" si="261"/>
        <v>-</v>
      </c>
      <c r="AD5283" s="181" t="str">
        <f>IF(B5283="NET","",IF(B5283="","",IFERROR(VLOOKUP(AC5283,EAN!$A:$B,2,FALSE),"MANGLER - MÅ OPPDATERE EAN-FANEN")))</f>
        <v/>
      </c>
      <c r="AE5283" s="180">
        <f t="shared" si="262"/>
        <v>0</v>
      </c>
      <c r="AF5283" s="180">
        <f t="shared" si="263"/>
        <v>0</v>
      </c>
    </row>
    <row r="5284" spans="29:32" x14ac:dyDescent="0.2">
      <c r="AC5284" s="180" t="str">
        <f t="shared" si="261"/>
        <v>-</v>
      </c>
      <c r="AD5284" s="181" t="str">
        <f>IF(B5284="NET","",IF(B5284="","",IFERROR(VLOOKUP(AC5284,EAN!$A:$B,2,FALSE),"MANGLER - MÅ OPPDATERE EAN-FANEN")))</f>
        <v/>
      </c>
      <c r="AE5284" s="180">
        <f t="shared" si="262"/>
        <v>0</v>
      </c>
      <c r="AF5284" s="180">
        <f t="shared" si="263"/>
        <v>0</v>
      </c>
    </row>
    <row r="5285" spans="29:32" x14ac:dyDescent="0.2">
      <c r="AC5285" s="180" t="str">
        <f t="shared" si="261"/>
        <v>-</v>
      </c>
      <c r="AD5285" s="181" t="str">
        <f>IF(B5285="NET","",IF(B5285="","",IFERROR(VLOOKUP(AC5285,EAN!$A:$B,2,FALSE),"MANGLER - MÅ OPPDATERE EAN-FANEN")))</f>
        <v/>
      </c>
      <c r="AE5285" s="180">
        <f t="shared" si="262"/>
        <v>0</v>
      </c>
      <c r="AF5285" s="180">
        <f t="shared" si="263"/>
        <v>0</v>
      </c>
    </row>
    <row r="5286" spans="29:32" x14ac:dyDescent="0.2">
      <c r="AC5286" s="180" t="str">
        <f t="shared" si="261"/>
        <v>-</v>
      </c>
      <c r="AD5286" s="181" t="str">
        <f>IF(B5286="NET","",IF(B5286="","",IFERROR(VLOOKUP(AC5286,EAN!$A:$B,2,FALSE),"MANGLER - MÅ OPPDATERE EAN-FANEN")))</f>
        <v/>
      </c>
      <c r="AE5286" s="180">
        <f t="shared" si="262"/>
        <v>0</v>
      </c>
      <c r="AF5286" s="180">
        <f t="shared" si="263"/>
        <v>0</v>
      </c>
    </row>
    <row r="5287" spans="29:32" x14ac:dyDescent="0.2">
      <c r="AC5287" s="180" t="str">
        <f t="shared" si="261"/>
        <v>-</v>
      </c>
      <c r="AD5287" s="181" t="str">
        <f>IF(B5287="NET","",IF(B5287="","",IFERROR(VLOOKUP(AC5287,EAN!$A:$B,2,FALSE),"MANGLER - MÅ OPPDATERE EAN-FANEN")))</f>
        <v/>
      </c>
      <c r="AE5287" s="180">
        <f t="shared" si="262"/>
        <v>0</v>
      </c>
      <c r="AF5287" s="180">
        <f t="shared" si="263"/>
        <v>0</v>
      </c>
    </row>
    <row r="5288" spans="29:32" x14ac:dyDescent="0.2">
      <c r="AC5288" s="180" t="str">
        <f t="shared" si="261"/>
        <v>-</v>
      </c>
      <c r="AD5288" s="181" t="str">
        <f>IF(B5288="NET","",IF(B5288="","",IFERROR(VLOOKUP(AC5288,EAN!$A:$B,2,FALSE),"MANGLER - MÅ OPPDATERE EAN-FANEN")))</f>
        <v/>
      </c>
      <c r="AE5288" s="180">
        <f t="shared" si="262"/>
        <v>0</v>
      </c>
      <c r="AF5288" s="180">
        <f t="shared" si="263"/>
        <v>0</v>
      </c>
    </row>
    <row r="5289" spans="29:32" x14ac:dyDescent="0.2">
      <c r="AC5289" s="180" t="str">
        <f t="shared" si="261"/>
        <v>-</v>
      </c>
      <c r="AD5289" s="181" t="str">
        <f>IF(B5289="NET","",IF(B5289="","",IFERROR(VLOOKUP(AC5289,EAN!$A:$B,2,FALSE),"MANGLER - MÅ OPPDATERE EAN-FANEN")))</f>
        <v/>
      </c>
      <c r="AE5289" s="180">
        <f t="shared" si="262"/>
        <v>0</v>
      </c>
      <c r="AF5289" s="180">
        <f t="shared" si="263"/>
        <v>0</v>
      </c>
    </row>
    <row r="5290" spans="29:32" x14ac:dyDescent="0.2">
      <c r="AC5290" s="180" t="str">
        <f t="shared" si="261"/>
        <v>-</v>
      </c>
      <c r="AD5290" s="181" t="str">
        <f>IF(B5290="NET","",IF(B5290="","",IFERROR(VLOOKUP(AC5290,EAN!$A:$B,2,FALSE),"MANGLER - MÅ OPPDATERE EAN-FANEN")))</f>
        <v/>
      </c>
      <c r="AE5290" s="180">
        <f t="shared" si="262"/>
        <v>0</v>
      </c>
      <c r="AF5290" s="180">
        <f t="shared" si="263"/>
        <v>0</v>
      </c>
    </row>
    <row r="5291" spans="29:32" x14ac:dyDescent="0.2">
      <c r="AC5291" s="180" t="str">
        <f t="shared" ref="AC5291:AC5354" si="264">CONCATENATE(A5291,"-",D5291)</f>
        <v>-</v>
      </c>
      <c r="AD5291" s="181" t="str">
        <f>IF(B5291="NET","",IF(B5291="","",IFERROR(VLOOKUP(AC5291,EAN!$A:$B,2,FALSE),"MANGLER - MÅ OPPDATERE EAN-FANEN")))</f>
        <v/>
      </c>
      <c r="AE5291" s="180">
        <f t="shared" ref="AE5291:AE5354" si="265">H5291</f>
        <v>0</v>
      </c>
      <c r="AF5291" s="180">
        <f t="shared" ref="AF5291:AF5354" si="266">AA5291</f>
        <v>0</v>
      </c>
    </row>
    <row r="5292" spans="29:32" x14ac:dyDescent="0.2">
      <c r="AC5292" s="180" t="str">
        <f t="shared" si="264"/>
        <v>-</v>
      </c>
      <c r="AD5292" s="181" t="str">
        <f>IF(B5292="NET","",IF(B5292="","",IFERROR(VLOOKUP(AC5292,EAN!$A:$B,2,FALSE),"MANGLER - MÅ OPPDATERE EAN-FANEN")))</f>
        <v/>
      </c>
      <c r="AE5292" s="180">
        <f t="shared" si="265"/>
        <v>0</v>
      </c>
      <c r="AF5292" s="180">
        <f t="shared" si="266"/>
        <v>0</v>
      </c>
    </row>
    <row r="5293" spans="29:32" x14ac:dyDescent="0.2">
      <c r="AC5293" s="180" t="str">
        <f t="shared" si="264"/>
        <v>-</v>
      </c>
      <c r="AD5293" s="181" t="str">
        <f>IF(B5293="NET","",IF(B5293="","",IFERROR(VLOOKUP(AC5293,EAN!$A:$B,2,FALSE),"MANGLER - MÅ OPPDATERE EAN-FANEN")))</f>
        <v/>
      </c>
      <c r="AE5293" s="180">
        <f t="shared" si="265"/>
        <v>0</v>
      </c>
      <c r="AF5293" s="180">
        <f t="shared" si="266"/>
        <v>0</v>
      </c>
    </row>
    <row r="5294" spans="29:32" x14ac:dyDescent="0.2">
      <c r="AC5294" s="180" t="str">
        <f t="shared" si="264"/>
        <v>-</v>
      </c>
      <c r="AD5294" s="181" t="str">
        <f>IF(B5294="NET","",IF(B5294="","",IFERROR(VLOOKUP(AC5294,EAN!$A:$B,2,FALSE),"MANGLER - MÅ OPPDATERE EAN-FANEN")))</f>
        <v/>
      </c>
      <c r="AE5294" s="180">
        <f t="shared" si="265"/>
        <v>0</v>
      </c>
      <c r="AF5294" s="180">
        <f t="shared" si="266"/>
        <v>0</v>
      </c>
    </row>
    <row r="5295" spans="29:32" x14ac:dyDescent="0.2">
      <c r="AC5295" s="180" t="str">
        <f t="shared" si="264"/>
        <v>-</v>
      </c>
      <c r="AD5295" s="181" t="str">
        <f>IF(B5295="NET","",IF(B5295="","",IFERROR(VLOOKUP(AC5295,EAN!$A:$B,2,FALSE),"MANGLER - MÅ OPPDATERE EAN-FANEN")))</f>
        <v/>
      </c>
      <c r="AE5295" s="180">
        <f t="shared" si="265"/>
        <v>0</v>
      </c>
      <c r="AF5295" s="180">
        <f t="shared" si="266"/>
        <v>0</v>
      </c>
    </row>
    <row r="5296" spans="29:32" x14ac:dyDescent="0.2">
      <c r="AC5296" s="180" t="str">
        <f t="shared" si="264"/>
        <v>-</v>
      </c>
      <c r="AD5296" s="181" t="str">
        <f>IF(B5296="NET","",IF(B5296="","",IFERROR(VLOOKUP(AC5296,EAN!$A:$B,2,FALSE),"MANGLER - MÅ OPPDATERE EAN-FANEN")))</f>
        <v/>
      </c>
      <c r="AE5296" s="180">
        <f t="shared" si="265"/>
        <v>0</v>
      </c>
      <c r="AF5296" s="180">
        <f t="shared" si="266"/>
        <v>0</v>
      </c>
    </row>
    <row r="5297" spans="29:32" x14ac:dyDescent="0.2">
      <c r="AC5297" s="180" t="str">
        <f t="shared" si="264"/>
        <v>-</v>
      </c>
      <c r="AD5297" s="181" t="str">
        <f>IF(B5297="NET","",IF(B5297="","",IFERROR(VLOOKUP(AC5297,EAN!$A:$B,2,FALSE),"MANGLER - MÅ OPPDATERE EAN-FANEN")))</f>
        <v/>
      </c>
      <c r="AE5297" s="180">
        <f t="shared" si="265"/>
        <v>0</v>
      </c>
      <c r="AF5297" s="180">
        <f t="shared" si="266"/>
        <v>0</v>
      </c>
    </row>
    <row r="5298" spans="29:32" x14ac:dyDescent="0.2">
      <c r="AC5298" s="180" t="str">
        <f t="shared" si="264"/>
        <v>-</v>
      </c>
      <c r="AD5298" s="181" t="str">
        <f>IF(B5298="NET","",IF(B5298="","",IFERROR(VLOOKUP(AC5298,EAN!$A:$B,2,FALSE),"MANGLER - MÅ OPPDATERE EAN-FANEN")))</f>
        <v/>
      </c>
      <c r="AE5298" s="180">
        <f t="shared" si="265"/>
        <v>0</v>
      </c>
      <c r="AF5298" s="180">
        <f t="shared" si="266"/>
        <v>0</v>
      </c>
    </row>
    <row r="5299" spans="29:32" x14ac:dyDescent="0.2">
      <c r="AC5299" s="180" t="str">
        <f t="shared" si="264"/>
        <v>-</v>
      </c>
      <c r="AD5299" s="181" t="str">
        <f>IF(B5299="NET","",IF(B5299="","",IFERROR(VLOOKUP(AC5299,EAN!$A:$B,2,FALSE),"MANGLER - MÅ OPPDATERE EAN-FANEN")))</f>
        <v/>
      </c>
      <c r="AE5299" s="180">
        <f t="shared" si="265"/>
        <v>0</v>
      </c>
      <c r="AF5299" s="180">
        <f t="shared" si="266"/>
        <v>0</v>
      </c>
    </row>
    <row r="5300" spans="29:32" x14ac:dyDescent="0.2">
      <c r="AC5300" s="180" t="str">
        <f t="shared" si="264"/>
        <v>-</v>
      </c>
      <c r="AD5300" s="181" t="str">
        <f>IF(B5300="NET","",IF(B5300="","",IFERROR(VLOOKUP(AC5300,EAN!$A:$B,2,FALSE),"MANGLER - MÅ OPPDATERE EAN-FANEN")))</f>
        <v/>
      </c>
      <c r="AE5300" s="180">
        <f t="shared" si="265"/>
        <v>0</v>
      </c>
      <c r="AF5300" s="180">
        <f t="shared" si="266"/>
        <v>0</v>
      </c>
    </row>
    <row r="5301" spans="29:32" x14ac:dyDescent="0.2">
      <c r="AC5301" s="180" t="str">
        <f t="shared" si="264"/>
        <v>-</v>
      </c>
      <c r="AD5301" s="181" t="str">
        <f>IF(B5301="NET","",IF(B5301="","",IFERROR(VLOOKUP(AC5301,EAN!$A:$B,2,FALSE),"MANGLER - MÅ OPPDATERE EAN-FANEN")))</f>
        <v/>
      </c>
      <c r="AE5301" s="180">
        <f t="shared" si="265"/>
        <v>0</v>
      </c>
      <c r="AF5301" s="180">
        <f t="shared" si="266"/>
        <v>0</v>
      </c>
    </row>
    <row r="5302" spans="29:32" x14ac:dyDescent="0.2">
      <c r="AC5302" s="180" t="str">
        <f t="shared" si="264"/>
        <v>-</v>
      </c>
      <c r="AD5302" s="181" t="str">
        <f>IF(B5302="NET","",IF(B5302="","",IFERROR(VLOOKUP(AC5302,EAN!$A:$B,2,FALSE),"MANGLER - MÅ OPPDATERE EAN-FANEN")))</f>
        <v/>
      </c>
      <c r="AE5302" s="180">
        <f t="shared" si="265"/>
        <v>0</v>
      </c>
      <c r="AF5302" s="180">
        <f t="shared" si="266"/>
        <v>0</v>
      </c>
    </row>
    <row r="5303" spans="29:32" x14ac:dyDescent="0.2">
      <c r="AC5303" s="180" t="str">
        <f t="shared" si="264"/>
        <v>-</v>
      </c>
      <c r="AD5303" s="181" t="str">
        <f>IF(B5303="NET","",IF(B5303="","",IFERROR(VLOOKUP(AC5303,EAN!$A:$B,2,FALSE),"MANGLER - MÅ OPPDATERE EAN-FANEN")))</f>
        <v/>
      </c>
      <c r="AE5303" s="180">
        <f t="shared" si="265"/>
        <v>0</v>
      </c>
      <c r="AF5303" s="180">
        <f t="shared" si="266"/>
        <v>0</v>
      </c>
    </row>
    <row r="5304" spans="29:32" x14ac:dyDescent="0.2">
      <c r="AC5304" s="180" t="str">
        <f t="shared" si="264"/>
        <v>-</v>
      </c>
      <c r="AD5304" s="181" t="str">
        <f>IF(B5304="NET","",IF(B5304="","",IFERROR(VLOOKUP(AC5304,EAN!$A:$B,2,FALSE),"MANGLER - MÅ OPPDATERE EAN-FANEN")))</f>
        <v/>
      </c>
      <c r="AE5304" s="180">
        <f t="shared" si="265"/>
        <v>0</v>
      </c>
      <c r="AF5304" s="180">
        <f t="shared" si="266"/>
        <v>0</v>
      </c>
    </row>
    <row r="5305" spans="29:32" x14ac:dyDescent="0.2">
      <c r="AC5305" s="180" t="str">
        <f t="shared" si="264"/>
        <v>-</v>
      </c>
      <c r="AD5305" s="181" t="str">
        <f>IF(B5305="NET","",IF(B5305="","",IFERROR(VLOOKUP(AC5305,EAN!$A:$B,2,FALSE),"MANGLER - MÅ OPPDATERE EAN-FANEN")))</f>
        <v/>
      </c>
      <c r="AE5305" s="180">
        <f t="shared" si="265"/>
        <v>0</v>
      </c>
      <c r="AF5305" s="180">
        <f t="shared" si="266"/>
        <v>0</v>
      </c>
    </row>
    <row r="5306" spans="29:32" x14ac:dyDescent="0.2">
      <c r="AC5306" s="180" t="str">
        <f t="shared" si="264"/>
        <v>-</v>
      </c>
      <c r="AD5306" s="181" t="str">
        <f>IF(B5306="NET","",IF(B5306="","",IFERROR(VLOOKUP(AC5306,EAN!$A:$B,2,FALSE),"MANGLER - MÅ OPPDATERE EAN-FANEN")))</f>
        <v/>
      </c>
      <c r="AE5306" s="180">
        <f t="shared" si="265"/>
        <v>0</v>
      </c>
      <c r="AF5306" s="180">
        <f t="shared" si="266"/>
        <v>0</v>
      </c>
    </row>
    <row r="5307" spans="29:32" x14ac:dyDescent="0.2">
      <c r="AC5307" s="180" t="str">
        <f t="shared" si="264"/>
        <v>-</v>
      </c>
      <c r="AD5307" s="181" t="str">
        <f>IF(B5307="NET","",IF(B5307="","",IFERROR(VLOOKUP(AC5307,EAN!$A:$B,2,FALSE),"MANGLER - MÅ OPPDATERE EAN-FANEN")))</f>
        <v/>
      </c>
      <c r="AE5307" s="180">
        <f t="shared" si="265"/>
        <v>0</v>
      </c>
      <c r="AF5307" s="180">
        <f t="shared" si="266"/>
        <v>0</v>
      </c>
    </row>
    <row r="5308" spans="29:32" x14ac:dyDescent="0.2">
      <c r="AC5308" s="180" t="str">
        <f t="shared" si="264"/>
        <v>-</v>
      </c>
      <c r="AD5308" s="181" t="str">
        <f>IF(B5308="NET","",IF(B5308="","",IFERROR(VLOOKUP(AC5308,EAN!$A:$B,2,FALSE),"MANGLER - MÅ OPPDATERE EAN-FANEN")))</f>
        <v/>
      </c>
      <c r="AE5308" s="180">
        <f t="shared" si="265"/>
        <v>0</v>
      </c>
      <c r="AF5308" s="180">
        <f t="shared" si="266"/>
        <v>0</v>
      </c>
    </row>
    <row r="5309" spans="29:32" x14ac:dyDescent="0.2">
      <c r="AC5309" s="180" t="str">
        <f t="shared" si="264"/>
        <v>-</v>
      </c>
      <c r="AD5309" s="181" t="str">
        <f>IF(B5309="NET","",IF(B5309="","",IFERROR(VLOOKUP(AC5309,EAN!$A:$B,2,FALSE),"MANGLER - MÅ OPPDATERE EAN-FANEN")))</f>
        <v/>
      </c>
      <c r="AE5309" s="180">
        <f t="shared" si="265"/>
        <v>0</v>
      </c>
      <c r="AF5309" s="180">
        <f t="shared" si="266"/>
        <v>0</v>
      </c>
    </row>
    <row r="5310" spans="29:32" x14ac:dyDescent="0.2">
      <c r="AC5310" s="180" t="str">
        <f t="shared" si="264"/>
        <v>-</v>
      </c>
      <c r="AD5310" s="181" t="str">
        <f>IF(B5310="NET","",IF(B5310="","",IFERROR(VLOOKUP(AC5310,EAN!$A:$B,2,FALSE),"MANGLER - MÅ OPPDATERE EAN-FANEN")))</f>
        <v/>
      </c>
      <c r="AE5310" s="180">
        <f t="shared" si="265"/>
        <v>0</v>
      </c>
      <c r="AF5310" s="180">
        <f t="shared" si="266"/>
        <v>0</v>
      </c>
    </row>
    <row r="5311" spans="29:32" x14ac:dyDescent="0.2">
      <c r="AC5311" s="180" t="str">
        <f t="shared" si="264"/>
        <v>-</v>
      </c>
      <c r="AD5311" s="181" t="str">
        <f>IF(B5311="NET","",IF(B5311="","",IFERROR(VLOOKUP(AC5311,EAN!$A:$B,2,FALSE),"MANGLER - MÅ OPPDATERE EAN-FANEN")))</f>
        <v/>
      </c>
      <c r="AE5311" s="180">
        <f t="shared" si="265"/>
        <v>0</v>
      </c>
      <c r="AF5311" s="180">
        <f t="shared" si="266"/>
        <v>0</v>
      </c>
    </row>
    <row r="5312" spans="29:32" x14ac:dyDescent="0.2">
      <c r="AC5312" s="180" t="str">
        <f t="shared" si="264"/>
        <v>-</v>
      </c>
      <c r="AD5312" s="181" t="str">
        <f>IF(B5312="NET","",IF(B5312="","",IFERROR(VLOOKUP(AC5312,EAN!$A:$B,2,FALSE),"MANGLER - MÅ OPPDATERE EAN-FANEN")))</f>
        <v/>
      </c>
      <c r="AE5312" s="180">
        <f t="shared" si="265"/>
        <v>0</v>
      </c>
      <c r="AF5312" s="180">
        <f t="shared" si="266"/>
        <v>0</v>
      </c>
    </row>
    <row r="5313" spans="29:32" x14ac:dyDescent="0.2">
      <c r="AC5313" s="180" t="str">
        <f t="shared" si="264"/>
        <v>-</v>
      </c>
      <c r="AD5313" s="181" t="str">
        <f>IF(B5313="NET","",IF(B5313="","",IFERROR(VLOOKUP(AC5313,EAN!$A:$B,2,FALSE),"MANGLER - MÅ OPPDATERE EAN-FANEN")))</f>
        <v/>
      </c>
      <c r="AE5313" s="180">
        <f t="shared" si="265"/>
        <v>0</v>
      </c>
      <c r="AF5313" s="180">
        <f t="shared" si="266"/>
        <v>0</v>
      </c>
    </row>
    <row r="5314" spans="29:32" x14ac:dyDescent="0.2">
      <c r="AC5314" s="180" t="str">
        <f t="shared" si="264"/>
        <v>-</v>
      </c>
      <c r="AD5314" s="181" t="str">
        <f>IF(B5314="NET","",IF(B5314="","",IFERROR(VLOOKUP(AC5314,EAN!$A:$B,2,FALSE),"MANGLER - MÅ OPPDATERE EAN-FANEN")))</f>
        <v/>
      </c>
      <c r="AE5314" s="180">
        <f t="shared" si="265"/>
        <v>0</v>
      </c>
      <c r="AF5314" s="180">
        <f t="shared" si="266"/>
        <v>0</v>
      </c>
    </row>
    <row r="5315" spans="29:32" x14ac:dyDescent="0.2">
      <c r="AC5315" s="180" t="str">
        <f t="shared" si="264"/>
        <v>-</v>
      </c>
      <c r="AD5315" s="181" t="str">
        <f>IF(B5315="NET","",IF(B5315="","",IFERROR(VLOOKUP(AC5315,EAN!$A:$B,2,FALSE),"MANGLER - MÅ OPPDATERE EAN-FANEN")))</f>
        <v/>
      </c>
      <c r="AE5315" s="180">
        <f t="shared" si="265"/>
        <v>0</v>
      </c>
      <c r="AF5315" s="180">
        <f t="shared" si="266"/>
        <v>0</v>
      </c>
    </row>
    <row r="5316" spans="29:32" x14ac:dyDescent="0.2">
      <c r="AC5316" s="180" t="str">
        <f t="shared" si="264"/>
        <v>-</v>
      </c>
      <c r="AD5316" s="181" t="str">
        <f>IF(B5316="NET","",IF(B5316="","",IFERROR(VLOOKUP(AC5316,EAN!$A:$B,2,FALSE),"MANGLER - MÅ OPPDATERE EAN-FANEN")))</f>
        <v/>
      </c>
      <c r="AE5316" s="180">
        <f t="shared" si="265"/>
        <v>0</v>
      </c>
      <c r="AF5316" s="180">
        <f t="shared" si="266"/>
        <v>0</v>
      </c>
    </row>
    <row r="5317" spans="29:32" x14ac:dyDescent="0.2">
      <c r="AC5317" s="180" t="str">
        <f t="shared" si="264"/>
        <v>-</v>
      </c>
      <c r="AD5317" s="181" t="str">
        <f>IF(B5317="NET","",IF(B5317="","",IFERROR(VLOOKUP(AC5317,EAN!$A:$B,2,FALSE),"MANGLER - MÅ OPPDATERE EAN-FANEN")))</f>
        <v/>
      </c>
      <c r="AE5317" s="180">
        <f t="shared" si="265"/>
        <v>0</v>
      </c>
      <c r="AF5317" s="180">
        <f t="shared" si="266"/>
        <v>0</v>
      </c>
    </row>
    <row r="5318" spans="29:32" x14ac:dyDescent="0.2">
      <c r="AC5318" s="180" t="str">
        <f t="shared" si="264"/>
        <v>-</v>
      </c>
      <c r="AD5318" s="181" t="str">
        <f>IF(B5318="NET","",IF(B5318="","",IFERROR(VLOOKUP(AC5318,EAN!$A:$B,2,FALSE),"MANGLER - MÅ OPPDATERE EAN-FANEN")))</f>
        <v/>
      </c>
      <c r="AE5318" s="180">
        <f t="shared" si="265"/>
        <v>0</v>
      </c>
      <c r="AF5318" s="180">
        <f t="shared" si="266"/>
        <v>0</v>
      </c>
    </row>
    <row r="5319" spans="29:32" x14ac:dyDescent="0.2">
      <c r="AC5319" s="180" t="str">
        <f t="shared" si="264"/>
        <v>-</v>
      </c>
      <c r="AD5319" s="181" t="str">
        <f>IF(B5319="NET","",IF(B5319="","",IFERROR(VLOOKUP(AC5319,EAN!$A:$B,2,FALSE),"MANGLER - MÅ OPPDATERE EAN-FANEN")))</f>
        <v/>
      </c>
      <c r="AE5319" s="180">
        <f t="shared" si="265"/>
        <v>0</v>
      </c>
      <c r="AF5319" s="180">
        <f t="shared" si="266"/>
        <v>0</v>
      </c>
    </row>
    <row r="5320" spans="29:32" x14ac:dyDescent="0.2">
      <c r="AC5320" s="180" t="str">
        <f t="shared" si="264"/>
        <v>-</v>
      </c>
      <c r="AD5320" s="181" t="str">
        <f>IF(B5320="NET","",IF(B5320="","",IFERROR(VLOOKUP(AC5320,EAN!$A:$B,2,FALSE),"MANGLER - MÅ OPPDATERE EAN-FANEN")))</f>
        <v/>
      </c>
      <c r="AE5320" s="180">
        <f t="shared" si="265"/>
        <v>0</v>
      </c>
      <c r="AF5320" s="180">
        <f t="shared" si="266"/>
        <v>0</v>
      </c>
    </row>
    <row r="5321" spans="29:32" x14ac:dyDescent="0.2">
      <c r="AC5321" s="180" t="str">
        <f t="shared" si="264"/>
        <v>-</v>
      </c>
      <c r="AD5321" s="181" t="str">
        <f>IF(B5321="NET","",IF(B5321="","",IFERROR(VLOOKUP(AC5321,EAN!$A:$B,2,FALSE),"MANGLER - MÅ OPPDATERE EAN-FANEN")))</f>
        <v/>
      </c>
      <c r="AE5321" s="180">
        <f t="shared" si="265"/>
        <v>0</v>
      </c>
      <c r="AF5321" s="180">
        <f t="shared" si="266"/>
        <v>0</v>
      </c>
    </row>
    <row r="5322" spans="29:32" x14ac:dyDescent="0.2">
      <c r="AC5322" s="180" t="str">
        <f t="shared" si="264"/>
        <v>-</v>
      </c>
      <c r="AD5322" s="181" t="str">
        <f>IF(B5322="NET","",IF(B5322="","",IFERROR(VLOOKUP(AC5322,EAN!$A:$B,2,FALSE),"MANGLER - MÅ OPPDATERE EAN-FANEN")))</f>
        <v/>
      </c>
      <c r="AE5322" s="180">
        <f t="shared" si="265"/>
        <v>0</v>
      </c>
      <c r="AF5322" s="180">
        <f t="shared" si="266"/>
        <v>0</v>
      </c>
    </row>
    <row r="5323" spans="29:32" x14ac:dyDescent="0.2">
      <c r="AC5323" s="180" t="str">
        <f t="shared" si="264"/>
        <v>-</v>
      </c>
      <c r="AD5323" s="181" t="str">
        <f>IF(B5323="NET","",IF(B5323="","",IFERROR(VLOOKUP(AC5323,EAN!$A:$B,2,FALSE),"MANGLER - MÅ OPPDATERE EAN-FANEN")))</f>
        <v/>
      </c>
      <c r="AE5323" s="180">
        <f t="shared" si="265"/>
        <v>0</v>
      </c>
      <c r="AF5323" s="180">
        <f t="shared" si="266"/>
        <v>0</v>
      </c>
    </row>
    <row r="5324" spans="29:32" x14ac:dyDescent="0.2">
      <c r="AC5324" s="180" t="str">
        <f t="shared" si="264"/>
        <v>-</v>
      </c>
      <c r="AD5324" s="181" t="str">
        <f>IF(B5324="NET","",IF(B5324="","",IFERROR(VLOOKUP(AC5324,EAN!$A:$B,2,FALSE),"MANGLER - MÅ OPPDATERE EAN-FANEN")))</f>
        <v/>
      </c>
      <c r="AE5324" s="180">
        <f t="shared" si="265"/>
        <v>0</v>
      </c>
      <c r="AF5324" s="180">
        <f t="shared" si="266"/>
        <v>0</v>
      </c>
    </row>
    <row r="5325" spans="29:32" x14ac:dyDescent="0.2">
      <c r="AC5325" s="180" t="str">
        <f t="shared" si="264"/>
        <v>-</v>
      </c>
      <c r="AD5325" s="181" t="str">
        <f>IF(B5325="NET","",IF(B5325="","",IFERROR(VLOOKUP(AC5325,EAN!$A:$B,2,FALSE),"MANGLER - MÅ OPPDATERE EAN-FANEN")))</f>
        <v/>
      </c>
      <c r="AE5325" s="180">
        <f t="shared" si="265"/>
        <v>0</v>
      </c>
      <c r="AF5325" s="180">
        <f t="shared" si="266"/>
        <v>0</v>
      </c>
    </row>
    <row r="5326" spans="29:32" x14ac:dyDescent="0.2">
      <c r="AC5326" s="180" t="str">
        <f t="shared" si="264"/>
        <v>-</v>
      </c>
      <c r="AD5326" s="181" t="str">
        <f>IF(B5326="NET","",IF(B5326="","",IFERROR(VLOOKUP(AC5326,EAN!$A:$B,2,FALSE),"MANGLER - MÅ OPPDATERE EAN-FANEN")))</f>
        <v/>
      </c>
      <c r="AE5326" s="180">
        <f t="shared" si="265"/>
        <v>0</v>
      </c>
      <c r="AF5326" s="180">
        <f t="shared" si="266"/>
        <v>0</v>
      </c>
    </row>
    <row r="5327" spans="29:32" x14ac:dyDescent="0.2">
      <c r="AC5327" s="180" t="str">
        <f t="shared" si="264"/>
        <v>-</v>
      </c>
      <c r="AD5327" s="181" t="str">
        <f>IF(B5327="NET","",IF(B5327="","",IFERROR(VLOOKUP(AC5327,EAN!$A:$B,2,FALSE),"MANGLER - MÅ OPPDATERE EAN-FANEN")))</f>
        <v/>
      </c>
      <c r="AE5327" s="180">
        <f t="shared" si="265"/>
        <v>0</v>
      </c>
      <c r="AF5327" s="180">
        <f t="shared" si="266"/>
        <v>0</v>
      </c>
    </row>
    <row r="5328" spans="29:32" x14ac:dyDescent="0.2">
      <c r="AC5328" s="180" t="str">
        <f t="shared" si="264"/>
        <v>-</v>
      </c>
      <c r="AD5328" s="181" t="str">
        <f>IF(B5328="NET","",IF(B5328="","",IFERROR(VLOOKUP(AC5328,EAN!$A:$B,2,FALSE),"MANGLER - MÅ OPPDATERE EAN-FANEN")))</f>
        <v/>
      </c>
      <c r="AE5328" s="180">
        <f t="shared" si="265"/>
        <v>0</v>
      </c>
      <c r="AF5328" s="180">
        <f t="shared" si="266"/>
        <v>0</v>
      </c>
    </row>
    <row r="5329" spans="29:32" x14ac:dyDescent="0.2">
      <c r="AC5329" s="180" t="str">
        <f t="shared" si="264"/>
        <v>-</v>
      </c>
      <c r="AD5329" s="181" t="str">
        <f>IF(B5329="NET","",IF(B5329="","",IFERROR(VLOOKUP(AC5329,EAN!$A:$B,2,FALSE),"MANGLER - MÅ OPPDATERE EAN-FANEN")))</f>
        <v/>
      </c>
      <c r="AE5329" s="180">
        <f t="shared" si="265"/>
        <v>0</v>
      </c>
      <c r="AF5329" s="180">
        <f t="shared" si="266"/>
        <v>0</v>
      </c>
    </row>
    <row r="5330" spans="29:32" x14ac:dyDescent="0.2">
      <c r="AC5330" s="180" t="str">
        <f t="shared" si="264"/>
        <v>-</v>
      </c>
      <c r="AD5330" s="181" t="str">
        <f>IF(B5330="NET","",IF(B5330="","",IFERROR(VLOOKUP(AC5330,EAN!$A:$B,2,FALSE),"MANGLER - MÅ OPPDATERE EAN-FANEN")))</f>
        <v/>
      </c>
      <c r="AE5330" s="180">
        <f t="shared" si="265"/>
        <v>0</v>
      </c>
      <c r="AF5330" s="180">
        <f t="shared" si="266"/>
        <v>0</v>
      </c>
    </row>
    <row r="5331" spans="29:32" x14ac:dyDescent="0.2">
      <c r="AC5331" s="180" t="str">
        <f t="shared" si="264"/>
        <v>-</v>
      </c>
      <c r="AD5331" s="181" t="str">
        <f>IF(B5331="NET","",IF(B5331="","",IFERROR(VLOOKUP(AC5331,EAN!$A:$B,2,FALSE),"MANGLER - MÅ OPPDATERE EAN-FANEN")))</f>
        <v/>
      </c>
      <c r="AE5331" s="180">
        <f t="shared" si="265"/>
        <v>0</v>
      </c>
      <c r="AF5331" s="180">
        <f t="shared" si="266"/>
        <v>0</v>
      </c>
    </row>
    <row r="5332" spans="29:32" x14ac:dyDescent="0.2">
      <c r="AC5332" s="180" t="str">
        <f t="shared" si="264"/>
        <v>-</v>
      </c>
      <c r="AD5332" s="181" t="str">
        <f>IF(B5332="NET","",IF(B5332="","",IFERROR(VLOOKUP(AC5332,EAN!$A:$B,2,FALSE),"MANGLER - MÅ OPPDATERE EAN-FANEN")))</f>
        <v/>
      </c>
      <c r="AE5332" s="180">
        <f t="shared" si="265"/>
        <v>0</v>
      </c>
      <c r="AF5332" s="180">
        <f t="shared" si="266"/>
        <v>0</v>
      </c>
    </row>
    <row r="5333" spans="29:32" x14ac:dyDescent="0.2">
      <c r="AC5333" s="180" t="str">
        <f t="shared" si="264"/>
        <v>-</v>
      </c>
      <c r="AD5333" s="181" t="str">
        <f>IF(B5333="NET","",IF(B5333="","",IFERROR(VLOOKUP(AC5333,EAN!$A:$B,2,FALSE),"MANGLER - MÅ OPPDATERE EAN-FANEN")))</f>
        <v/>
      </c>
      <c r="AE5333" s="180">
        <f t="shared" si="265"/>
        <v>0</v>
      </c>
      <c r="AF5333" s="180">
        <f t="shared" si="266"/>
        <v>0</v>
      </c>
    </row>
    <row r="5334" spans="29:32" x14ac:dyDescent="0.2">
      <c r="AC5334" s="180" t="str">
        <f t="shared" si="264"/>
        <v>-</v>
      </c>
      <c r="AD5334" s="181" t="str">
        <f>IF(B5334="NET","",IF(B5334="","",IFERROR(VLOOKUP(AC5334,EAN!$A:$B,2,FALSE),"MANGLER - MÅ OPPDATERE EAN-FANEN")))</f>
        <v/>
      </c>
      <c r="AE5334" s="180">
        <f t="shared" si="265"/>
        <v>0</v>
      </c>
      <c r="AF5334" s="180">
        <f t="shared" si="266"/>
        <v>0</v>
      </c>
    </row>
    <row r="5335" spans="29:32" x14ac:dyDescent="0.2">
      <c r="AC5335" s="180" t="str">
        <f t="shared" si="264"/>
        <v>-</v>
      </c>
      <c r="AD5335" s="181" t="str">
        <f>IF(B5335="NET","",IF(B5335="","",IFERROR(VLOOKUP(AC5335,EAN!$A:$B,2,FALSE),"MANGLER - MÅ OPPDATERE EAN-FANEN")))</f>
        <v/>
      </c>
      <c r="AE5335" s="180">
        <f t="shared" si="265"/>
        <v>0</v>
      </c>
      <c r="AF5335" s="180">
        <f t="shared" si="266"/>
        <v>0</v>
      </c>
    </row>
    <row r="5336" spans="29:32" x14ac:dyDescent="0.2">
      <c r="AC5336" s="180" t="str">
        <f t="shared" si="264"/>
        <v>-</v>
      </c>
      <c r="AD5336" s="181" t="str">
        <f>IF(B5336="NET","",IF(B5336="","",IFERROR(VLOOKUP(AC5336,EAN!$A:$B,2,FALSE),"MANGLER - MÅ OPPDATERE EAN-FANEN")))</f>
        <v/>
      </c>
      <c r="AE5336" s="180">
        <f t="shared" si="265"/>
        <v>0</v>
      </c>
      <c r="AF5336" s="180">
        <f t="shared" si="266"/>
        <v>0</v>
      </c>
    </row>
    <row r="5337" spans="29:32" x14ac:dyDescent="0.2">
      <c r="AC5337" s="180" t="str">
        <f t="shared" si="264"/>
        <v>-</v>
      </c>
      <c r="AD5337" s="181" t="str">
        <f>IF(B5337="NET","",IF(B5337="","",IFERROR(VLOOKUP(AC5337,EAN!$A:$B,2,FALSE),"MANGLER - MÅ OPPDATERE EAN-FANEN")))</f>
        <v/>
      </c>
      <c r="AE5337" s="180">
        <f t="shared" si="265"/>
        <v>0</v>
      </c>
      <c r="AF5337" s="180">
        <f t="shared" si="266"/>
        <v>0</v>
      </c>
    </row>
    <row r="5338" spans="29:32" x14ac:dyDescent="0.2">
      <c r="AC5338" s="180" t="str">
        <f t="shared" si="264"/>
        <v>-</v>
      </c>
      <c r="AD5338" s="181" t="str">
        <f>IF(B5338="NET","",IF(B5338="","",IFERROR(VLOOKUP(AC5338,EAN!$A:$B,2,FALSE),"MANGLER - MÅ OPPDATERE EAN-FANEN")))</f>
        <v/>
      </c>
      <c r="AE5338" s="180">
        <f t="shared" si="265"/>
        <v>0</v>
      </c>
      <c r="AF5338" s="180">
        <f t="shared" si="266"/>
        <v>0</v>
      </c>
    </row>
    <row r="5339" spans="29:32" x14ac:dyDescent="0.2">
      <c r="AC5339" s="180" t="str">
        <f t="shared" si="264"/>
        <v>-</v>
      </c>
      <c r="AD5339" s="181" t="str">
        <f>IF(B5339="NET","",IF(B5339="","",IFERROR(VLOOKUP(AC5339,EAN!$A:$B,2,FALSE),"MANGLER - MÅ OPPDATERE EAN-FANEN")))</f>
        <v/>
      </c>
      <c r="AE5339" s="180">
        <f t="shared" si="265"/>
        <v>0</v>
      </c>
      <c r="AF5339" s="180">
        <f t="shared" si="266"/>
        <v>0</v>
      </c>
    </row>
    <row r="5340" spans="29:32" x14ac:dyDescent="0.2">
      <c r="AC5340" s="180" t="str">
        <f t="shared" si="264"/>
        <v>-</v>
      </c>
      <c r="AD5340" s="181" t="str">
        <f>IF(B5340="NET","",IF(B5340="","",IFERROR(VLOOKUP(AC5340,EAN!$A:$B,2,FALSE),"MANGLER - MÅ OPPDATERE EAN-FANEN")))</f>
        <v/>
      </c>
      <c r="AE5340" s="180">
        <f t="shared" si="265"/>
        <v>0</v>
      </c>
      <c r="AF5340" s="180">
        <f t="shared" si="266"/>
        <v>0</v>
      </c>
    </row>
    <row r="5341" spans="29:32" x14ac:dyDescent="0.2">
      <c r="AC5341" s="180" t="str">
        <f t="shared" si="264"/>
        <v>-</v>
      </c>
      <c r="AD5341" s="181" t="str">
        <f>IF(B5341="NET","",IF(B5341="","",IFERROR(VLOOKUP(AC5341,EAN!$A:$B,2,FALSE),"MANGLER - MÅ OPPDATERE EAN-FANEN")))</f>
        <v/>
      </c>
      <c r="AE5341" s="180">
        <f t="shared" si="265"/>
        <v>0</v>
      </c>
      <c r="AF5341" s="180">
        <f t="shared" si="266"/>
        <v>0</v>
      </c>
    </row>
    <row r="5342" spans="29:32" x14ac:dyDescent="0.2">
      <c r="AC5342" s="180" t="str">
        <f t="shared" si="264"/>
        <v>-</v>
      </c>
      <c r="AD5342" s="181" t="str">
        <f>IF(B5342="NET","",IF(B5342="","",IFERROR(VLOOKUP(AC5342,EAN!$A:$B,2,FALSE),"MANGLER - MÅ OPPDATERE EAN-FANEN")))</f>
        <v/>
      </c>
      <c r="AE5342" s="180">
        <f t="shared" si="265"/>
        <v>0</v>
      </c>
      <c r="AF5342" s="180">
        <f t="shared" si="266"/>
        <v>0</v>
      </c>
    </row>
    <row r="5343" spans="29:32" x14ac:dyDescent="0.2">
      <c r="AC5343" s="180" t="str">
        <f t="shared" si="264"/>
        <v>-</v>
      </c>
      <c r="AD5343" s="181" t="str">
        <f>IF(B5343="NET","",IF(B5343="","",IFERROR(VLOOKUP(AC5343,EAN!$A:$B,2,FALSE),"MANGLER - MÅ OPPDATERE EAN-FANEN")))</f>
        <v/>
      </c>
      <c r="AE5343" s="180">
        <f t="shared" si="265"/>
        <v>0</v>
      </c>
      <c r="AF5343" s="180">
        <f t="shared" si="266"/>
        <v>0</v>
      </c>
    </row>
    <row r="5344" spans="29:32" x14ac:dyDescent="0.2">
      <c r="AC5344" s="180" t="str">
        <f t="shared" si="264"/>
        <v>-</v>
      </c>
      <c r="AD5344" s="181" t="str">
        <f>IF(B5344="NET","",IF(B5344="","",IFERROR(VLOOKUP(AC5344,EAN!$A:$B,2,FALSE),"MANGLER - MÅ OPPDATERE EAN-FANEN")))</f>
        <v/>
      </c>
      <c r="AE5344" s="180">
        <f t="shared" si="265"/>
        <v>0</v>
      </c>
      <c r="AF5344" s="180">
        <f t="shared" si="266"/>
        <v>0</v>
      </c>
    </row>
    <row r="5345" spans="29:32" x14ac:dyDescent="0.2">
      <c r="AC5345" s="180" t="str">
        <f t="shared" si="264"/>
        <v>-</v>
      </c>
      <c r="AD5345" s="181" t="str">
        <f>IF(B5345="NET","",IF(B5345="","",IFERROR(VLOOKUP(AC5345,EAN!$A:$B,2,FALSE),"MANGLER - MÅ OPPDATERE EAN-FANEN")))</f>
        <v/>
      </c>
      <c r="AE5345" s="180">
        <f t="shared" si="265"/>
        <v>0</v>
      </c>
      <c r="AF5345" s="180">
        <f t="shared" si="266"/>
        <v>0</v>
      </c>
    </row>
    <row r="5346" spans="29:32" x14ac:dyDescent="0.2">
      <c r="AC5346" s="180" t="str">
        <f t="shared" si="264"/>
        <v>-</v>
      </c>
      <c r="AD5346" s="181" t="str">
        <f>IF(B5346="NET","",IF(B5346="","",IFERROR(VLOOKUP(AC5346,EAN!$A:$B,2,FALSE),"MANGLER - MÅ OPPDATERE EAN-FANEN")))</f>
        <v/>
      </c>
      <c r="AE5346" s="180">
        <f t="shared" si="265"/>
        <v>0</v>
      </c>
      <c r="AF5346" s="180">
        <f t="shared" si="266"/>
        <v>0</v>
      </c>
    </row>
    <row r="5347" spans="29:32" x14ac:dyDescent="0.2">
      <c r="AC5347" s="180" t="str">
        <f t="shared" si="264"/>
        <v>-</v>
      </c>
      <c r="AD5347" s="181" t="str">
        <f>IF(B5347="NET","",IF(B5347="","",IFERROR(VLOOKUP(AC5347,EAN!$A:$B,2,FALSE),"MANGLER - MÅ OPPDATERE EAN-FANEN")))</f>
        <v/>
      </c>
      <c r="AE5347" s="180">
        <f t="shared" si="265"/>
        <v>0</v>
      </c>
      <c r="AF5347" s="180">
        <f t="shared" si="266"/>
        <v>0</v>
      </c>
    </row>
    <row r="5348" spans="29:32" x14ac:dyDescent="0.2">
      <c r="AC5348" s="180" t="str">
        <f t="shared" si="264"/>
        <v>-</v>
      </c>
      <c r="AD5348" s="181" t="str">
        <f>IF(B5348="NET","",IF(B5348="","",IFERROR(VLOOKUP(AC5348,EAN!$A:$B,2,FALSE),"MANGLER - MÅ OPPDATERE EAN-FANEN")))</f>
        <v/>
      </c>
      <c r="AE5348" s="180">
        <f t="shared" si="265"/>
        <v>0</v>
      </c>
      <c r="AF5348" s="180">
        <f t="shared" si="266"/>
        <v>0</v>
      </c>
    </row>
    <row r="5349" spans="29:32" x14ac:dyDescent="0.2">
      <c r="AC5349" s="180" t="str">
        <f t="shared" si="264"/>
        <v>-</v>
      </c>
      <c r="AD5349" s="181" t="str">
        <f>IF(B5349="NET","",IF(B5349="","",IFERROR(VLOOKUP(AC5349,EAN!$A:$B,2,FALSE),"MANGLER - MÅ OPPDATERE EAN-FANEN")))</f>
        <v/>
      </c>
      <c r="AE5349" s="180">
        <f t="shared" si="265"/>
        <v>0</v>
      </c>
      <c r="AF5349" s="180">
        <f t="shared" si="266"/>
        <v>0</v>
      </c>
    </row>
    <row r="5350" spans="29:32" x14ac:dyDescent="0.2">
      <c r="AC5350" s="180" t="str">
        <f t="shared" si="264"/>
        <v>-</v>
      </c>
      <c r="AD5350" s="181" t="str">
        <f>IF(B5350="NET","",IF(B5350="","",IFERROR(VLOOKUP(AC5350,EAN!$A:$B,2,FALSE),"MANGLER - MÅ OPPDATERE EAN-FANEN")))</f>
        <v/>
      </c>
      <c r="AE5350" s="180">
        <f t="shared" si="265"/>
        <v>0</v>
      </c>
      <c r="AF5350" s="180">
        <f t="shared" si="266"/>
        <v>0</v>
      </c>
    </row>
    <row r="5351" spans="29:32" x14ac:dyDescent="0.2">
      <c r="AC5351" s="180" t="str">
        <f t="shared" si="264"/>
        <v>-</v>
      </c>
      <c r="AD5351" s="181" t="str">
        <f>IF(B5351="NET","",IF(B5351="","",IFERROR(VLOOKUP(AC5351,EAN!$A:$B,2,FALSE),"MANGLER - MÅ OPPDATERE EAN-FANEN")))</f>
        <v/>
      </c>
      <c r="AE5351" s="180">
        <f t="shared" si="265"/>
        <v>0</v>
      </c>
      <c r="AF5351" s="180">
        <f t="shared" si="266"/>
        <v>0</v>
      </c>
    </row>
    <row r="5352" spans="29:32" x14ac:dyDescent="0.2">
      <c r="AC5352" s="180" t="str">
        <f t="shared" si="264"/>
        <v>-</v>
      </c>
      <c r="AD5352" s="181" t="str">
        <f>IF(B5352="NET","",IF(B5352="","",IFERROR(VLOOKUP(AC5352,EAN!$A:$B,2,FALSE),"MANGLER - MÅ OPPDATERE EAN-FANEN")))</f>
        <v/>
      </c>
      <c r="AE5352" s="180">
        <f t="shared" si="265"/>
        <v>0</v>
      </c>
      <c r="AF5352" s="180">
        <f t="shared" si="266"/>
        <v>0</v>
      </c>
    </row>
    <row r="5353" spans="29:32" x14ac:dyDescent="0.2">
      <c r="AC5353" s="180" t="str">
        <f t="shared" si="264"/>
        <v>-</v>
      </c>
      <c r="AD5353" s="181" t="str">
        <f>IF(B5353="NET","",IF(B5353="","",IFERROR(VLOOKUP(AC5353,EAN!$A:$B,2,FALSE),"MANGLER - MÅ OPPDATERE EAN-FANEN")))</f>
        <v/>
      </c>
      <c r="AE5353" s="180">
        <f t="shared" si="265"/>
        <v>0</v>
      </c>
      <c r="AF5353" s="180">
        <f t="shared" si="266"/>
        <v>0</v>
      </c>
    </row>
    <row r="5354" spans="29:32" x14ac:dyDescent="0.2">
      <c r="AC5354" s="180" t="str">
        <f t="shared" si="264"/>
        <v>-</v>
      </c>
      <c r="AD5354" s="181" t="str">
        <f>IF(B5354="NET","",IF(B5354="","",IFERROR(VLOOKUP(AC5354,EAN!$A:$B,2,FALSE),"MANGLER - MÅ OPPDATERE EAN-FANEN")))</f>
        <v/>
      </c>
      <c r="AE5354" s="180">
        <f t="shared" si="265"/>
        <v>0</v>
      </c>
      <c r="AF5354" s="180">
        <f t="shared" si="266"/>
        <v>0</v>
      </c>
    </row>
    <row r="5355" spans="29:32" x14ac:dyDescent="0.2">
      <c r="AC5355" s="180" t="str">
        <f t="shared" ref="AC5355:AC5397" si="267">CONCATENATE(A5355,"-",D5355)</f>
        <v>-</v>
      </c>
      <c r="AD5355" s="181" t="str">
        <f>IF(B5355="NET","",IF(B5355="","",IFERROR(VLOOKUP(AC5355,EAN!$A:$B,2,FALSE),"MANGLER - MÅ OPPDATERE EAN-FANEN")))</f>
        <v/>
      </c>
      <c r="AE5355" s="180">
        <f t="shared" ref="AE5355:AE5397" si="268">H5355</f>
        <v>0</v>
      </c>
      <c r="AF5355" s="180">
        <f t="shared" ref="AF5355:AF5397" si="269">AA5355</f>
        <v>0</v>
      </c>
    </row>
    <row r="5356" spans="29:32" x14ac:dyDescent="0.2">
      <c r="AC5356" s="180" t="str">
        <f t="shared" si="267"/>
        <v>-</v>
      </c>
      <c r="AD5356" s="181" t="str">
        <f>IF(B5356="NET","",IF(B5356="","",IFERROR(VLOOKUP(AC5356,EAN!$A:$B,2,FALSE),"MANGLER - MÅ OPPDATERE EAN-FANEN")))</f>
        <v/>
      </c>
      <c r="AE5356" s="180">
        <f t="shared" si="268"/>
        <v>0</v>
      </c>
      <c r="AF5356" s="180">
        <f t="shared" si="269"/>
        <v>0</v>
      </c>
    </row>
    <row r="5357" spans="29:32" x14ac:dyDescent="0.2">
      <c r="AC5357" s="180" t="str">
        <f t="shared" si="267"/>
        <v>-</v>
      </c>
      <c r="AD5357" s="181" t="str">
        <f>IF(B5357="NET","",IF(B5357="","",IFERROR(VLOOKUP(AC5357,EAN!$A:$B,2,FALSE),"MANGLER - MÅ OPPDATERE EAN-FANEN")))</f>
        <v/>
      </c>
      <c r="AE5357" s="180">
        <f t="shared" si="268"/>
        <v>0</v>
      </c>
      <c r="AF5357" s="180">
        <f t="shared" si="269"/>
        <v>0</v>
      </c>
    </row>
    <row r="5358" spans="29:32" x14ac:dyDescent="0.2">
      <c r="AC5358" s="180" t="str">
        <f t="shared" si="267"/>
        <v>-</v>
      </c>
      <c r="AD5358" s="181" t="str">
        <f>IF(B5358="NET","",IF(B5358="","",IFERROR(VLOOKUP(AC5358,EAN!$A:$B,2,FALSE),"MANGLER - MÅ OPPDATERE EAN-FANEN")))</f>
        <v/>
      </c>
      <c r="AE5358" s="180">
        <f t="shared" si="268"/>
        <v>0</v>
      </c>
      <c r="AF5358" s="180">
        <f t="shared" si="269"/>
        <v>0</v>
      </c>
    </row>
    <row r="5359" spans="29:32" x14ac:dyDescent="0.2">
      <c r="AC5359" s="180" t="str">
        <f t="shared" si="267"/>
        <v>-</v>
      </c>
      <c r="AD5359" s="181" t="str">
        <f>IF(B5359="NET","",IF(B5359="","",IFERROR(VLOOKUP(AC5359,EAN!$A:$B,2,FALSE),"MANGLER - MÅ OPPDATERE EAN-FANEN")))</f>
        <v/>
      </c>
      <c r="AE5359" s="180">
        <f t="shared" si="268"/>
        <v>0</v>
      </c>
      <c r="AF5359" s="180">
        <f t="shared" si="269"/>
        <v>0</v>
      </c>
    </row>
    <row r="5360" spans="29:32" x14ac:dyDescent="0.2">
      <c r="AC5360" s="180" t="str">
        <f t="shared" si="267"/>
        <v>-</v>
      </c>
      <c r="AD5360" s="181" t="str">
        <f>IF(B5360="NET","",IF(B5360="","",IFERROR(VLOOKUP(AC5360,EAN!$A:$B,2,FALSE),"MANGLER - MÅ OPPDATERE EAN-FANEN")))</f>
        <v/>
      </c>
      <c r="AE5360" s="180">
        <f t="shared" si="268"/>
        <v>0</v>
      </c>
      <c r="AF5360" s="180">
        <f t="shared" si="269"/>
        <v>0</v>
      </c>
    </row>
    <row r="5361" spans="29:32" x14ac:dyDescent="0.2">
      <c r="AC5361" s="180" t="str">
        <f t="shared" si="267"/>
        <v>-</v>
      </c>
      <c r="AD5361" s="181" t="str">
        <f>IF(B5361="NET","",IF(B5361="","",IFERROR(VLOOKUP(AC5361,EAN!$A:$B,2,FALSE),"MANGLER - MÅ OPPDATERE EAN-FANEN")))</f>
        <v/>
      </c>
      <c r="AE5361" s="180">
        <f t="shared" si="268"/>
        <v>0</v>
      </c>
      <c r="AF5361" s="180">
        <f t="shared" si="269"/>
        <v>0</v>
      </c>
    </row>
    <row r="5362" spans="29:32" x14ac:dyDescent="0.2">
      <c r="AC5362" s="180" t="str">
        <f t="shared" si="267"/>
        <v>-</v>
      </c>
      <c r="AD5362" s="181" t="str">
        <f>IF(B5362="NET","",IF(B5362="","",IFERROR(VLOOKUP(AC5362,EAN!$A:$B,2,FALSE),"MANGLER - MÅ OPPDATERE EAN-FANEN")))</f>
        <v/>
      </c>
      <c r="AE5362" s="180">
        <f t="shared" si="268"/>
        <v>0</v>
      </c>
      <c r="AF5362" s="180">
        <f t="shared" si="269"/>
        <v>0</v>
      </c>
    </row>
    <row r="5363" spans="29:32" x14ac:dyDescent="0.2">
      <c r="AC5363" s="180" t="str">
        <f t="shared" si="267"/>
        <v>-</v>
      </c>
      <c r="AD5363" s="181" t="str">
        <f>IF(B5363="NET","",IF(B5363="","",IFERROR(VLOOKUP(AC5363,EAN!$A:$B,2,FALSE),"MANGLER - MÅ OPPDATERE EAN-FANEN")))</f>
        <v/>
      </c>
      <c r="AE5363" s="180">
        <f t="shared" si="268"/>
        <v>0</v>
      </c>
      <c r="AF5363" s="180">
        <f t="shared" si="269"/>
        <v>0</v>
      </c>
    </row>
    <row r="5364" spans="29:32" x14ac:dyDescent="0.2">
      <c r="AC5364" s="180" t="str">
        <f t="shared" si="267"/>
        <v>-</v>
      </c>
      <c r="AD5364" s="181" t="str">
        <f>IF(B5364="NET","",IF(B5364="","",IFERROR(VLOOKUP(AC5364,EAN!$A:$B,2,FALSE),"MANGLER - MÅ OPPDATERE EAN-FANEN")))</f>
        <v/>
      </c>
      <c r="AE5364" s="180">
        <f t="shared" si="268"/>
        <v>0</v>
      </c>
      <c r="AF5364" s="180">
        <f t="shared" si="269"/>
        <v>0</v>
      </c>
    </row>
    <row r="5365" spans="29:32" x14ac:dyDescent="0.2">
      <c r="AC5365" s="180" t="str">
        <f t="shared" si="267"/>
        <v>-</v>
      </c>
      <c r="AD5365" s="181" t="str">
        <f>IF(B5365="NET","",IF(B5365="","",IFERROR(VLOOKUP(AC5365,EAN!$A:$B,2,FALSE),"MANGLER - MÅ OPPDATERE EAN-FANEN")))</f>
        <v/>
      </c>
      <c r="AE5365" s="180">
        <f t="shared" si="268"/>
        <v>0</v>
      </c>
      <c r="AF5365" s="180">
        <f t="shared" si="269"/>
        <v>0</v>
      </c>
    </row>
    <row r="5366" spans="29:32" x14ac:dyDescent="0.2">
      <c r="AC5366" s="180" t="str">
        <f t="shared" si="267"/>
        <v>-</v>
      </c>
      <c r="AD5366" s="181" t="str">
        <f>IF(B5366="NET","",IF(B5366="","",IFERROR(VLOOKUP(AC5366,EAN!$A:$B,2,FALSE),"MANGLER - MÅ OPPDATERE EAN-FANEN")))</f>
        <v/>
      </c>
      <c r="AE5366" s="180">
        <f t="shared" si="268"/>
        <v>0</v>
      </c>
      <c r="AF5366" s="180">
        <f t="shared" si="269"/>
        <v>0</v>
      </c>
    </row>
    <row r="5367" spans="29:32" x14ac:dyDescent="0.2">
      <c r="AC5367" s="180" t="str">
        <f t="shared" si="267"/>
        <v>-</v>
      </c>
      <c r="AD5367" s="181" t="str">
        <f>IF(B5367="NET","",IF(B5367="","",IFERROR(VLOOKUP(AC5367,EAN!$A:$B,2,FALSE),"MANGLER - MÅ OPPDATERE EAN-FANEN")))</f>
        <v/>
      </c>
      <c r="AE5367" s="180">
        <f t="shared" si="268"/>
        <v>0</v>
      </c>
      <c r="AF5367" s="180">
        <f t="shared" si="269"/>
        <v>0</v>
      </c>
    </row>
    <row r="5368" spans="29:32" x14ac:dyDescent="0.2">
      <c r="AC5368" s="180" t="str">
        <f t="shared" si="267"/>
        <v>-</v>
      </c>
      <c r="AD5368" s="181" t="str">
        <f>IF(B5368="NET","",IF(B5368="","",IFERROR(VLOOKUP(AC5368,EAN!$A:$B,2,FALSE),"MANGLER - MÅ OPPDATERE EAN-FANEN")))</f>
        <v/>
      </c>
      <c r="AE5368" s="180">
        <f t="shared" si="268"/>
        <v>0</v>
      </c>
      <c r="AF5368" s="180">
        <f t="shared" si="269"/>
        <v>0</v>
      </c>
    </row>
    <row r="5369" spans="29:32" x14ac:dyDescent="0.2">
      <c r="AC5369" s="180" t="str">
        <f t="shared" si="267"/>
        <v>-</v>
      </c>
      <c r="AD5369" s="181" t="str">
        <f>IF(B5369="NET","",IF(B5369="","",IFERROR(VLOOKUP(AC5369,EAN!$A:$B,2,FALSE),"MANGLER - MÅ OPPDATERE EAN-FANEN")))</f>
        <v/>
      </c>
      <c r="AE5369" s="180">
        <f t="shared" si="268"/>
        <v>0</v>
      </c>
      <c r="AF5369" s="180">
        <f t="shared" si="269"/>
        <v>0</v>
      </c>
    </row>
    <row r="5370" spans="29:32" x14ac:dyDescent="0.2">
      <c r="AC5370" s="180" t="str">
        <f t="shared" si="267"/>
        <v>-</v>
      </c>
      <c r="AD5370" s="181" t="str">
        <f>IF(B5370="NET","",IF(B5370="","",IFERROR(VLOOKUP(AC5370,EAN!$A:$B,2,FALSE),"MANGLER - MÅ OPPDATERE EAN-FANEN")))</f>
        <v/>
      </c>
      <c r="AE5370" s="180">
        <f t="shared" si="268"/>
        <v>0</v>
      </c>
      <c r="AF5370" s="180">
        <f t="shared" si="269"/>
        <v>0</v>
      </c>
    </row>
    <row r="5371" spans="29:32" x14ac:dyDescent="0.2">
      <c r="AC5371" s="180" t="str">
        <f t="shared" si="267"/>
        <v>-</v>
      </c>
      <c r="AD5371" s="181" t="str">
        <f>IF(B5371="NET","",IF(B5371="","",IFERROR(VLOOKUP(AC5371,EAN!$A:$B,2,FALSE),"MANGLER - MÅ OPPDATERE EAN-FANEN")))</f>
        <v/>
      </c>
      <c r="AE5371" s="180">
        <f t="shared" si="268"/>
        <v>0</v>
      </c>
      <c r="AF5371" s="180">
        <f t="shared" si="269"/>
        <v>0</v>
      </c>
    </row>
    <row r="5372" spans="29:32" x14ac:dyDescent="0.2">
      <c r="AC5372" s="180" t="str">
        <f t="shared" si="267"/>
        <v>-</v>
      </c>
      <c r="AD5372" s="181" t="str">
        <f>IF(B5372="NET","",IF(B5372="","",IFERROR(VLOOKUP(AC5372,EAN!$A:$B,2,FALSE),"MANGLER - MÅ OPPDATERE EAN-FANEN")))</f>
        <v/>
      </c>
      <c r="AE5372" s="180">
        <f t="shared" si="268"/>
        <v>0</v>
      </c>
      <c r="AF5372" s="180">
        <f t="shared" si="269"/>
        <v>0</v>
      </c>
    </row>
    <row r="5373" spans="29:32" x14ac:dyDescent="0.2">
      <c r="AC5373" s="180" t="str">
        <f t="shared" si="267"/>
        <v>-</v>
      </c>
      <c r="AD5373" s="181" t="str">
        <f>IF(B5373="NET","",IF(B5373="","",IFERROR(VLOOKUP(AC5373,EAN!$A:$B,2,FALSE),"MANGLER - MÅ OPPDATERE EAN-FANEN")))</f>
        <v/>
      </c>
      <c r="AE5373" s="180">
        <f t="shared" si="268"/>
        <v>0</v>
      </c>
      <c r="AF5373" s="180">
        <f t="shared" si="269"/>
        <v>0</v>
      </c>
    </row>
    <row r="5374" spans="29:32" x14ac:dyDescent="0.2">
      <c r="AC5374" s="180" t="str">
        <f t="shared" si="267"/>
        <v>-</v>
      </c>
      <c r="AD5374" s="181" t="str">
        <f>IF(B5374="NET","",IF(B5374="","",IFERROR(VLOOKUP(AC5374,EAN!$A:$B,2,FALSE),"MANGLER - MÅ OPPDATERE EAN-FANEN")))</f>
        <v/>
      </c>
      <c r="AE5374" s="180">
        <f t="shared" si="268"/>
        <v>0</v>
      </c>
      <c r="AF5374" s="180">
        <f t="shared" si="269"/>
        <v>0</v>
      </c>
    </row>
    <row r="5375" spans="29:32" x14ac:dyDescent="0.2">
      <c r="AC5375" s="180" t="str">
        <f t="shared" si="267"/>
        <v>-</v>
      </c>
      <c r="AD5375" s="181" t="str">
        <f>IF(B5375="NET","",IF(B5375="","",IFERROR(VLOOKUP(AC5375,EAN!$A:$B,2,FALSE),"MANGLER - MÅ OPPDATERE EAN-FANEN")))</f>
        <v/>
      </c>
      <c r="AE5375" s="180">
        <f t="shared" si="268"/>
        <v>0</v>
      </c>
      <c r="AF5375" s="180">
        <f t="shared" si="269"/>
        <v>0</v>
      </c>
    </row>
    <row r="5376" spans="29:32" x14ac:dyDescent="0.2">
      <c r="AC5376" s="180" t="str">
        <f t="shared" si="267"/>
        <v>-</v>
      </c>
      <c r="AD5376" s="181" t="str">
        <f>IF(B5376="NET","",IF(B5376="","",IFERROR(VLOOKUP(AC5376,EAN!$A:$B,2,FALSE),"MANGLER - MÅ OPPDATERE EAN-FANEN")))</f>
        <v/>
      </c>
      <c r="AE5376" s="180">
        <f t="shared" si="268"/>
        <v>0</v>
      </c>
      <c r="AF5376" s="180">
        <f t="shared" si="269"/>
        <v>0</v>
      </c>
    </row>
    <row r="5377" spans="29:32" x14ac:dyDescent="0.2">
      <c r="AC5377" s="180" t="str">
        <f t="shared" si="267"/>
        <v>-</v>
      </c>
      <c r="AD5377" s="181" t="str">
        <f>IF(B5377="NET","",IF(B5377="","",IFERROR(VLOOKUP(AC5377,EAN!$A:$B,2,FALSE),"MANGLER - MÅ OPPDATERE EAN-FANEN")))</f>
        <v/>
      </c>
      <c r="AE5377" s="180">
        <f t="shared" si="268"/>
        <v>0</v>
      </c>
      <c r="AF5377" s="180">
        <f t="shared" si="269"/>
        <v>0</v>
      </c>
    </row>
    <row r="5378" spans="29:32" x14ac:dyDescent="0.2">
      <c r="AC5378" s="180" t="str">
        <f t="shared" si="267"/>
        <v>-</v>
      </c>
      <c r="AD5378" s="181" t="str">
        <f>IF(B5378="NET","",IF(B5378="","",IFERROR(VLOOKUP(AC5378,EAN!$A:$B,2,FALSE),"MANGLER - MÅ OPPDATERE EAN-FANEN")))</f>
        <v/>
      </c>
      <c r="AE5378" s="180">
        <f t="shared" si="268"/>
        <v>0</v>
      </c>
      <c r="AF5378" s="180">
        <f t="shared" si="269"/>
        <v>0</v>
      </c>
    </row>
    <row r="5379" spans="29:32" x14ac:dyDescent="0.2">
      <c r="AC5379" s="180" t="str">
        <f t="shared" si="267"/>
        <v>-</v>
      </c>
      <c r="AD5379" s="181" t="str">
        <f>IF(B5379="NET","",IF(B5379="","",IFERROR(VLOOKUP(AC5379,EAN!$A:$B,2,FALSE),"MANGLER - MÅ OPPDATERE EAN-FANEN")))</f>
        <v/>
      </c>
      <c r="AE5379" s="180">
        <f t="shared" si="268"/>
        <v>0</v>
      </c>
      <c r="AF5379" s="180">
        <f t="shared" si="269"/>
        <v>0</v>
      </c>
    </row>
    <row r="5380" spans="29:32" x14ac:dyDescent="0.2">
      <c r="AC5380" s="180" t="str">
        <f t="shared" si="267"/>
        <v>-</v>
      </c>
      <c r="AD5380" s="181" t="str">
        <f>IF(B5380="NET","",IF(B5380="","",IFERROR(VLOOKUP(AC5380,EAN!$A:$B,2,FALSE),"MANGLER - MÅ OPPDATERE EAN-FANEN")))</f>
        <v/>
      </c>
      <c r="AE5380" s="180">
        <f t="shared" si="268"/>
        <v>0</v>
      </c>
      <c r="AF5380" s="180">
        <f t="shared" si="269"/>
        <v>0</v>
      </c>
    </row>
    <row r="5381" spans="29:32" x14ac:dyDescent="0.2">
      <c r="AC5381" s="180" t="str">
        <f t="shared" si="267"/>
        <v>-</v>
      </c>
      <c r="AD5381" s="181" t="str">
        <f>IF(B5381="NET","",IF(B5381="","",IFERROR(VLOOKUP(AC5381,EAN!$A:$B,2,FALSE),"MANGLER - MÅ OPPDATERE EAN-FANEN")))</f>
        <v/>
      </c>
      <c r="AE5381" s="180">
        <f t="shared" si="268"/>
        <v>0</v>
      </c>
      <c r="AF5381" s="180">
        <f t="shared" si="269"/>
        <v>0</v>
      </c>
    </row>
    <row r="5382" spans="29:32" x14ac:dyDescent="0.2">
      <c r="AC5382" s="180" t="str">
        <f t="shared" si="267"/>
        <v>-</v>
      </c>
      <c r="AD5382" s="181" t="str">
        <f>IF(B5382="NET","",IF(B5382="","",IFERROR(VLOOKUP(AC5382,EAN!$A:$B,2,FALSE),"MANGLER - MÅ OPPDATERE EAN-FANEN")))</f>
        <v/>
      </c>
      <c r="AE5382" s="180">
        <f t="shared" si="268"/>
        <v>0</v>
      </c>
      <c r="AF5382" s="180">
        <f t="shared" si="269"/>
        <v>0</v>
      </c>
    </row>
    <row r="5383" spans="29:32" x14ac:dyDescent="0.2">
      <c r="AC5383" s="180" t="str">
        <f t="shared" si="267"/>
        <v>-</v>
      </c>
      <c r="AD5383" s="181" t="str">
        <f>IF(B5383="NET","",IF(B5383="","",IFERROR(VLOOKUP(AC5383,EAN!$A:$B,2,FALSE),"MANGLER - MÅ OPPDATERE EAN-FANEN")))</f>
        <v/>
      </c>
      <c r="AE5383" s="180">
        <f t="shared" si="268"/>
        <v>0</v>
      </c>
      <c r="AF5383" s="180">
        <f t="shared" si="269"/>
        <v>0</v>
      </c>
    </row>
    <row r="5384" spans="29:32" x14ac:dyDescent="0.2">
      <c r="AC5384" s="180" t="str">
        <f t="shared" si="267"/>
        <v>-</v>
      </c>
      <c r="AD5384" s="181" t="str">
        <f>IF(B5384="NET","",IF(B5384="","",IFERROR(VLOOKUP(AC5384,EAN!$A:$B,2,FALSE),"MANGLER - MÅ OPPDATERE EAN-FANEN")))</f>
        <v/>
      </c>
      <c r="AE5384" s="180">
        <f t="shared" si="268"/>
        <v>0</v>
      </c>
      <c r="AF5384" s="180">
        <f t="shared" si="269"/>
        <v>0</v>
      </c>
    </row>
    <row r="5385" spans="29:32" x14ac:dyDescent="0.2">
      <c r="AC5385" s="180" t="str">
        <f t="shared" si="267"/>
        <v>-</v>
      </c>
      <c r="AD5385" s="181" t="str">
        <f>IF(B5385="NET","",IF(B5385="","",IFERROR(VLOOKUP(AC5385,EAN!$A:$B,2,FALSE),"MANGLER - MÅ OPPDATERE EAN-FANEN")))</f>
        <v/>
      </c>
      <c r="AE5385" s="180">
        <f t="shared" si="268"/>
        <v>0</v>
      </c>
      <c r="AF5385" s="180">
        <f t="shared" si="269"/>
        <v>0</v>
      </c>
    </row>
    <row r="5386" spans="29:32" x14ac:dyDescent="0.2">
      <c r="AC5386" s="180" t="str">
        <f t="shared" si="267"/>
        <v>-</v>
      </c>
      <c r="AD5386" s="181" t="str">
        <f>IF(B5386="NET","",IF(B5386="","",IFERROR(VLOOKUP(AC5386,EAN!$A:$B,2,FALSE),"MANGLER - MÅ OPPDATERE EAN-FANEN")))</f>
        <v/>
      </c>
      <c r="AE5386" s="180">
        <f t="shared" si="268"/>
        <v>0</v>
      </c>
      <c r="AF5386" s="180">
        <f t="shared" si="269"/>
        <v>0</v>
      </c>
    </row>
    <row r="5387" spans="29:32" x14ac:dyDescent="0.2">
      <c r="AC5387" s="180" t="str">
        <f t="shared" si="267"/>
        <v>-</v>
      </c>
      <c r="AD5387" s="181" t="str">
        <f>IF(B5387="NET","",IF(B5387="","",IFERROR(VLOOKUP(AC5387,EAN!$A:$B,2,FALSE),"MANGLER - MÅ OPPDATERE EAN-FANEN")))</f>
        <v/>
      </c>
      <c r="AE5387" s="180">
        <f t="shared" si="268"/>
        <v>0</v>
      </c>
      <c r="AF5387" s="180">
        <f t="shared" si="269"/>
        <v>0</v>
      </c>
    </row>
    <row r="5388" spans="29:32" x14ac:dyDescent="0.2">
      <c r="AC5388" s="180" t="str">
        <f t="shared" si="267"/>
        <v>-</v>
      </c>
      <c r="AD5388" s="181" t="str">
        <f>IF(B5388="NET","",IF(B5388="","",IFERROR(VLOOKUP(AC5388,EAN!$A:$B,2,FALSE),"MANGLER - MÅ OPPDATERE EAN-FANEN")))</f>
        <v/>
      </c>
      <c r="AE5388" s="180">
        <f t="shared" si="268"/>
        <v>0</v>
      </c>
      <c r="AF5388" s="180">
        <f t="shared" si="269"/>
        <v>0</v>
      </c>
    </row>
    <row r="5389" spans="29:32" x14ac:dyDescent="0.2">
      <c r="AC5389" s="180" t="str">
        <f t="shared" si="267"/>
        <v>-</v>
      </c>
      <c r="AD5389" s="181" t="str">
        <f>IF(B5389="NET","",IF(B5389="","",IFERROR(VLOOKUP(AC5389,EAN!$A:$B,2,FALSE),"MANGLER - MÅ OPPDATERE EAN-FANEN")))</f>
        <v/>
      </c>
      <c r="AE5389" s="180">
        <f t="shared" si="268"/>
        <v>0</v>
      </c>
      <c r="AF5389" s="180">
        <f t="shared" si="269"/>
        <v>0</v>
      </c>
    </row>
    <row r="5390" spans="29:32" x14ac:dyDescent="0.2">
      <c r="AC5390" s="180" t="str">
        <f t="shared" si="267"/>
        <v>-</v>
      </c>
      <c r="AD5390" s="181" t="str">
        <f>IF(B5390="NET","",IF(B5390="","",IFERROR(VLOOKUP(AC5390,EAN!$A:$B,2,FALSE),"MANGLER - MÅ OPPDATERE EAN-FANEN")))</f>
        <v/>
      </c>
      <c r="AE5390" s="180">
        <f t="shared" si="268"/>
        <v>0</v>
      </c>
      <c r="AF5390" s="180">
        <f t="shared" si="269"/>
        <v>0</v>
      </c>
    </row>
    <row r="5391" spans="29:32" x14ac:dyDescent="0.2">
      <c r="AC5391" s="180" t="str">
        <f t="shared" si="267"/>
        <v>-</v>
      </c>
      <c r="AD5391" s="181" t="str">
        <f>IF(B5391="NET","",IF(B5391="","",IFERROR(VLOOKUP(AC5391,EAN!$A:$B,2,FALSE),"MANGLER - MÅ OPPDATERE EAN-FANEN")))</f>
        <v/>
      </c>
      <c r="AE5391" s="180">
        <f t="shared" si="268"/>
        <v>0</v>
      </c>
      <c r="AF5391" s="180">
        <f t="shared" si="269"/>
        <v>0</v>
      </c>
    </row>
    <row r="5392" spans="29:32" x14ac:dyDescent="0.2">
      <c r="AC5392" s="180" t="str">
        <f t="shared" si="267"/>
        <v>-</v>
      </c>
      <c r="AD5392" s="181" t="str">
        <f>IF(B5392="NET","",IF(B5392="","",IFERROR(VLOOKUP(AC5392,EAN!$A:$B,2,FALSE),"MANGLER - MÅ OPPDATERE EAN-FANEN")))</f>
        <v/>
      </c>
      <c r="AE5392" s="180">
        <f t="shared" si="268"/>
        <v>0</v>
      </c>
      <c r="AF5392" s="180">
        <f t="shared" si="269"/>
        <v>0</v>
      </c>
    </row>
    <row r="5393" spans="29:32" x14ac:dyDescent="0.2">
      <c r="AC5393" s="180" t="str">
        <f t="shared" si="267"/>
        <v>-</v>
      </c>
      <c r="AD5393" s="181" t="str">
        <f>IF(B5393="NET","",IF(B5393="","",IFERROR(VLOOKUP(AC5393,EAN!$A:$B,2,FALSE),"MANGLER - MÅ OPPDATERE EAN-FANEN")))</f>
        <v/>
      </c>
      <c r="AE5393" s="180">
        <f t="shared" si="268"/>
        <v>0</v>
      </c>
      <c r="AF5393" s="180">
        <f t="shared" si="269"/>
        <v>0</v>
      </c>
    </row>
    <row r="5394" spans="29:32" x14ac:dyDescent="0.2">
      <c r="AC5394" s="180" t="str">
        <f t="shared" si="267"/>
        <v>-</v>
      </c>
      <c r="AD5394" s="181" t="str">
        <f>IF(B5394="NET","",IF(B5394="","",IFERROR(VLOOKUP(AC5394,EAN!$A:$B,2,FALSE),"MANGLER - MÅ OPPDATERE EAN-FANEN")))</f>
        <v/>
      </c>
      <c r="AE5394" s="180">
        <f t="shared" si="268"/>
        <v>0</v>
      </c>
      <c r="AF5394" s="180">
        <f t="shared" si="269"/>
        <v>0</v>
      </c>
    </row>
    <row r="5395" spans="29:32" x14ac:dyDescent="0.2">
      <c r="AC5395" s="180" t="str">
        <f t="shared" si="267"/>
        <v>-</v>
      </c>
      <c r="AD5395" s="181" t="str">
        <f>IF(B5395="NET","",IF(B5395="","",IFERROR(VLOOKUP(AC5395,EAN!$A:$B,2,FALSE),"MANGLER - MÅ OPPDATERE EAN-FANEN")))</f>
        <v/>
      </c>
      <c r="AE5395" s="180">
        <f t="shared" si="268"/>
        <v>0</v>
      </c>
      <c r="AF5395" s="180">
        <f t="shared" si="269"/>
        <v>0</v>
      </c>
    </row>
    <row r="5396" spans="29:32" x14ac:dyDescent="0.2">
      <c r="AC5396" s="180" t="str">
        <f t="shared" si="267"/>
        <v>-</v>
      </c>
      <c r="AD5396" s="181" t="str">
        <f>IF(B5396="NET","",IF(B5396="","",IFERROR(VLOOKUP(AC5396,EAN!$A:$B,2,FALSE),"MANGLER - MÅ OPPDATERE EAN-FANEN")))</f>
        <v/>
      </c>
      <c r="AE5396" s="180">
        <f t="shared" si="268"/>
        <v>0</v>
      </c>
      <c r="AF5396" s="180">
        <f t="shared" si="269"/>
        <v>0</v>
      </c>
    </row>
    <row r="5397" spans="29:32" x14ac:dyDescent="0.2">
      <c r="AC5397" s="180" t="str">
        <f t="shared" si="267"/>
        <v>-</v>
      </c>
      <c r="AD5397" s="181" t="str">
        <f>IF(B5397="NET","",IF(B5397="","",IFERROR(VLOOKUP(AC5397,EAN!$A:$B,2,FALSE),"MANGLER - MÅ OPPDATERE EAN-FANEN")))</f>
        <v/>
      </c>
      <c r="AE5397" s="180">
        <f t="shared" si="268"/>
        <v>0</v>
      </c>
      <c r="AF5397" s="180">
        <f t="shared" si="269"/>
        <v>0</v>
      </c>
    </row>
  </sheetData>
  <mergeCells count="1">
    <mergeCell ref="AC1:AE1"/>
  </mergeCells>
  <phoneticPr fontId="7" type="noConversion"/>
  <conditionalFormatting sqref="AD1:AD1358 AD1360:AD5397">
    <cfRule type="containsText" dxfId="32" priority="12" operator="containsText" text="MANGLER - MÅ OPPDATERE EAN-FANEN">
      <formula>NOT(ISERROR(SEARCH("MANGLER - MÅ OPPDATERE EAN-FANEN",AD1)))</formula>
    </cfRule>
  </conditionalFormatting>
  <conditionalFormatting sqref="AH1:AH1358 AH1360:AH2932">
    <cfRule type="containsText" dxfId="31" priority="11" operator="containsText" text="Ikke med I order form">
      <formula>NOT(ISERROR(SEARCH("Ikke med I order form",AH1)))</formula>
    </cfRule>
  </conditionalFormatting>
  <conditionalFormatting sqref="AK3:AN3 AP3:AQ3">
    <cfRule type="containsText" dxfId="30" priority="10" operator="containsText" text="Ikke med I order form">
      <formula>NOT(ISERROR(SEARCH("Ikke med I order form",AK3)))</formula>
    </cfRule>
  </conditionalFormatting>
  <conditionalFormatting sqref="AP4:AP981 AL618:AN1007 AK618:AK1145 AK4:AN617">
    <cfRule type="containsText" dxfId="29" priority="9" operator="containsText" text="Ikke med I order form">
      <formula>NOT(ISERROR(SEARCH("Ikke med I order form",AK4)))</formula>
    </cfRule>
  </conditionalFormatting>
  <conditionalFormatting sqref="AQ4:AQ1005">
    <cfRule type="containsText" dxfId="28" priority="8" operator="containsText" text="Ikke med i Elastic">
      <formula>NOT(ISERROR(SEARCH("Ikke med i Elastic",AQ4)))</formula>
    </cfRule>
  </conditionalFormatting>
  <conditionalFormatting sqref="AR4:AT1005">
    <cfRule type="containsText" dxfId="27" priority="7" operator="containsText" text="Ikke med I order form">
      <formula>NOT(ISERROR(SEARCH("Ikke med I order form",AR4)))</formula>
    </cfRule>
  </conditionalFormatting>
  <conditionalFormatting sqref="AL1008:AN1008">
    <cfRule type="containsText" dxfId="26" priority="6" operator="containsText" text="Ikke med I order form">
      <formula>NOT(ISERROR(SEARCH("Ikke med I order form",AL1008)))</formula>
    </cfRule>
  </conditionalFormatting>
  <conditionalFormatting sqref="AL1009:AN1145">
    <cfRule type="containsText" dxfId="25" priority="5" operator="containsText" text="Ikke med I order form">
      <formula>NOT(ISERROR(SEARCH("Ikke med I order form",AL1009)))</formula>
    </cfRule>
  </conditionalFormatting>
  <conditionalFormatting sqref="AD1359">
    <cfRule type="containsText" dxfId="24" priority="2" operator="containsText" text="MANGLER - MÅ OPPDATERE EAN-FANEN">
      <formula>NOT(ISERROR(SEARCH("MANGLER - MÅ OPPDATERE EAN-FANEN",AD1359)))</formula>
    </cfRule>
  </conditionalFormatting>
  <conditionalFormatting sqref="AH1359">
    <cfRule type="containsText" dxfId="23" priority="1" operator="containsText" text="Ikke med I order form">
      <formula>NOT(ISERROR(SEARCH("Ikke med I order form",AH1359)))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/>
  <dimension ref="A1:N2600"/>
  <sheetViews>
    <sheetView zoomScale="110" zoomScaleNormal="110" workbookViewId="0">
      <selection activeCell="A2" sqref="A2:B2600"/>
    </sheetView>
  </sheetViews>
  <sheetFormatPr baseColWidth="10" defaultColWidth="8.6640625" defaultRowHeight="16" x14ac:dyDescent="0.2"/>
  <cols>
    <col min="1" max="1" width="18" style="204" bestFit="1" customWidth="1"/>
    <col min="2" max="2" width="17.6640625" style="204" bestFit="1" customWidth="1"/>
    <col min="3" max="10" width="8.6640625" style="197"/>
    <col min="11" max="14" width="14.6640625" style="204" customWidth="1"/>
    <col min="15" max="16384" width="8.6640625" style="197"/>
  </cols>
  <sheetData>
    <row r="1" spans="1:14" x14ac:dyDescent="0.2">
      <c r="A1" s="132" t="s">
        <v>185</v>
      </c>
      <c r="B1" s="132" t="s">
        <v>195</v>
      </c>
      <c r="D1" s="198" t="s">
        <v>198</v>
      </c>
      <c r="E1" s="199"/>
      <c r="F1" s="199"/>
      <c r="G1" s="199"/>
      <c r="H1" s="199"/>
      <c r="I1" s="199"/>
      <c r="K1" s="206"/>
      <c r="L1" s="206"/>
      <c r="M1" s="135"/>
      <c r="N1" s="206"/>
    </row>
    <row r="2" spans="1:14" x14ac:dyDescent="0.2">
      <c r="A2" s="202" t="s">
        <v>987</v>
      </c>
      <c r="B2" s="203">
        <v>7048652327482</v>
      </c>
      <c r="D2" s="200" t="s">
        <v>199</v>
      </c>
      <c r="E2" s="201"/>
      <c r="F2" s="201"/>
      <c r="G2" s="201"/>
      <c r="H2" s="201"/>
      <c r="I2" s="201"/>
      <c r="K2" s="204">
        <v>810050</v>
      </c>
      <c r="L2" s="204" t="s">
        <v>536</v>
      </c>
      <c r="M2" s="204" t="str">
        <f>CONCATENATE(K2,"-",L2)</f>
        <v>810050-CLGRY-OS</v>
      </c>
      <c r="N2" s="205">
        <v>7048652327482</v>
      </c>
    </row>
    <row r="3" spans="1:14" x14ac:dyDescent="0.2">
      <c r="A3" s="202" t="s">
        <v>988</v>
      </c>
      <c r="B3" s="203">
        <v>7048652328304</v>
      </c>
      <c r="D3" s="200" t="s">
        <v>200</v>
      </c>
      <c r="E3" s="201"/>
      <c r="F3" s="201"/>
      <c r="G3" s="201"/>
      <c r="H3" s="201"/>
      <c r="I3" s="201"/>
      <c r="K3" s="204">
        <v>810050</v>
      </c>
      <c r="L3" s="204" t="s">
        <v>538</v>
      </c>
      <c r="M3" s="204" t="str">
        <f t="shared" ref="M3:M66" si="0">CONCATENATE(K3,"-",L3)</f>
        <v>810050-DTBLK-OS</v>
      </c>
      <c r="N3" s="205">
        <v>7048652328304</v>
      </c>
    </row>
    <row r="4" spans="1:14" x14ac:dyDescent="0.2">
      <c r="A4" s="202" t="s">
        <v>989</v>
      </c>
      <c r="B4" s="203">
        <v>7048652327499</v>
      </c>
      <c r="D4" s="200" t="s">
        <v>201</v>
      </c>
      <c r="E4" s="201"/>
      <c r="F4" s="201"/>
      <c r="G4" s="201"/>
      <c r="H4" s="201"/>
      <c r="I4" s="201"/>
      <c r="K4" s="204">
        <v>810050</v>
      </c>
      <c r="L4" s="204" t="s">
        <v>515</v>
      </c>
      <c r="M4" s="204" t="str">
        <f t="shared" si="0"/>
        <v>810050-EHRED-OS</v>
      </c>
      <c r="N4" s="205">
        <v>7048652327499</v>
      </c>
    </row>
    <row r="5" spans="1:14" x14ac:dyDescent="0.2">
      <c r="A5" s="202" t="s">
        <v>990</v>
      </c>
      <c r="B5" s="203">
        <v>7048652327505</v>
      </c>
      <c r="K5" s="204">
        <v>810050</v>
      </c>
      <c r="L5" s="204" t="s">
        <v>539</v>
      </c>
      <c r="M5" s="204" t="str">
        <f t="shared" si="0"/>
        <v>810050-GSWHT-OS</v>
      </c>
      <c r="N5" s="205">
        <v>7048652327505</v>
      </c>
    </row>
    <row r="6" spans="1:14" x14ac:dyDescent="0.2">
      <c r="A6" s="202" t="s">
        <v>991</v>
      </c>
      <c r="B6" s="203">
        <v>7048652661487</v>
      </c>
      <c r="K6" s="204">
        <v>810050</v>
      </c>
      <c r="L6" s="204" t="s">
        <v>540</v>
      </c>
      <c r="M6" s="204" t="str">
        <f t="shared" si="0"/>
        <v>810050-MEAME-OS</v>
      </c>
      <c r="N6" s="205">
        <v>7048652661487</v>
      </c>
    </row>
    <row r="7" spans="1:14" x14ac:dyDescent="0.2">
      <c r="A7" s="202" t="s">
        <v>992</v>
      </c>
      <c r="B7" s="203">
        <v>7048652553843</v>
      </c>
      <c r="K7" s="204">
        <v>810050</v>
      </c>
      <c r="L7" s="204" t="s">
        <v>541</v>
      </c>
      <c r="M7" s="204" t="str">
        <f t="shared" si="0"/>
        <v>810050-MNBME-OS</v>
      </c>
      <c r="N7" s="205">
        <v>7048652553843</v>
      </c>
    </row>
    <row r="8" spans="1:14" x14ac:dyDescent="0.2">
      <c r="A8" s="202" t="s">
        <v>993</v>
      </c>
      <c r="B8" s="203">
        <v>7048652553850</v>
      </c>
      <c r="K8" s="204">
        <v>810050</v>
      </c>
      <c r="L8" s="204" t="s">
        <v>543</v>
      </c>
      <c r="M8" s="204" t="str">
        <f t="shared" si="0"/>
        <v>810050-MSGMC-OS</v>
      </c>
      <c r="N8" s="205">
        <v>7048652553850</v>
      </c>
    </row>
    <row r="9" spans="1:14" x14ac:dyDescent="0.2">
      <c r="A9" s="202" t="s">
        <v>994</v>
      </c>
      <c r="B9" s="203">
        <v>7048652327536</v>
      </c>
      <c r="K9" s="204">
        <v>810051</v>
      </c>
      <c r="L9" s="204" t="s">
        <v>538</v>
      </c>
      <c r="M9" s="204" t="str">
        <f t="shared" si="0"/>
        <v>810051-DTBLK-OS</v>
      </c>
      <c r="N9" s="205">
        <v>7048652327536</v>
      </c>
    </row>
    <row r="10" spans="1:14" x14ac:dyDescent="0.2">
      <c r="A10" s="202" t="s">
        <v>995</v>
      </c>
      <c r="B10" s="203">
        <v>7048652327543</v>
      </c>
      <c r="K10" s="204">
        <v>810052</v>
      </c>
      <c r="L10" s="204" t="s">
        <v>287</v>
      </c>
      <c r="M10" s="204" t="str">
        <f t="shared" si="0"/>
        <v>810052-TEBLK-OS</v>
      </c>
      <c r="N10" s="205">
        <v>7048652327543</v>
      </c>
    </row>
    <row r="11" spans="1:14" x14ac:dyDescent="0.2">
      <c r="A11" s="202" t="s">
        <v>996</v>
      </c>
      <c r="B11" s="203">
        <v>7048652327574</v>
      </c>
      <c r="K11" s="204">
        <v>810053</v>
      </c>
      <c r="L11" s="204" t="s">
        <v>548</v>
      </c>
      <c r="M11" s="204" t="str">
        <f t="shared" si="0"/>
        <v>810053-MBKCE-OS</v>
      </c>
      <c r="N11" s="205">
        <v>7048652327574</v>
      </c>
    </row>
    <row r="12" spans="1:14" x14ac:dyDescent="0.2">
      <c r="A12" s="202" t="s">
        <v>997</v>
      </c>
      <c r="B12" s="203">
        <v>7048652327581</v>
      </c>
      <c r="K12" s="204">
        <v>810053</v>
      </c>
      <c r="L12" s="204" t="s">
        <v>550</v>
      </c>
      <c r="M12" s="204" t="str">
        <f t="shared" si="0"/>
        <v>810053-MBLCK-OS</v>
      </c>
      <c r="N12" s="205">
        <v>7048652327581</v>
      </c>
    </row>
    <row r="13" spans="1:14" x14ac:dyDescent="0.2">
      <c r="A13" s="202" t="s">
        <v>998</v>
      </c>
      <c r="B13" s="203">
        <v>7048652327598</v>
      </c>
      <c r="K13" s="204">
        <v>810053</v>
      </c>
      <c r="L13" s="204" t="s">
        <v>551</v>
      </c>
      <c r="M13" s="204" t="str">
        <f t="shared" si="0"/>
        <v>810053-MCDGY-OS</v>
      </c>
      <c r="N13" s="205">
        <v>7048652327598</v>
      </c>
    </row>
    <row r="14" spans="1:14" x14ac:dyDescent="0.2">
      <c r="A14" s="202" t="s">
        <v>999</v>
      </c>
      <c r="B14" s="203">
        <v>7048652327604</v>
      </c>
      <c r="K14" s="204">
        <v>810053</v>
      </c>
      <c r="L14" s="204" t="s">
        <v>553</v>
      </c>
      <c r="M14" s="204" t="str">
        <f t="shared" si="0"/>
        <v>810053-MEHRD-OS</v>
      </c>
      <c r="N14" s="205">
        <v>7048652327604</v>
      </c>
    </row>
    <row r="15" spans="1:14" x14ac:dyDescent="0.2">
      <c r="A15" s="202" t="s">
        <v>1000</v>
      </c>
      <c r="B15" s="203">
        <v>7048652542618</v>
      </c>
      <c r="K15" s="204">
        <v>810053</v>
      </c>
      <c r="L15" s="204" t="s">
        <v>555</v>
      </c>
      <c r="M15" s="204" t="str">
        <f t="shared" si="0"/>
        <v>810053-MFGRN-OS</v>
      </c>
      <c r="N15" s="205">
        <v>7048652542618</v>
      </c>
    </row>
    <row r="16" spans="1:14" x14ac:dyDescent="0.2">
      <c r="A16" s="202" t="s">
        <v>1001</v>
      </c>
      <c r="B16" s="203">
        <v>7048652327611</v>
      </c>
      <c r="K16" s="204">
        <v>810053</v>
      </c>
      <c r="L16" s="204" t="s">
        <v>557</v>
      </c>
      <c r="M16" s="204" t="str">
        <f t="shared" si="0"/>
        <v>810053-MNAVY-OS</v>
      </c>
      <c r="N16" s="205">
        <v>7048652327611</v>
      </c>
    </row>
    <row r="17" spans="1:14" x14ac:dyDescent="0.2">
      <c r="A17" s="202" t="s">
        <v>1002</v>
      </c>
      <c r="B17" s="203">
        <v>7048652327628</v>
      </c>
      <c r="K17" s="204">
        <v>810053</v>
      </c>
      <c r="L17" s="204" t="s">
        <v>558</v>
      </c>
      <c r="M17" s="204" t="str">
        <f t="shared" si="0"/>
        <v>810053-MOEDB-OS</v>
      </c>
      <c r="N17" s="205">
        <v>7048652327628</v>
      </c>
    </row>
    <row r="18" spans="1:14" x14ac:dyDescent="0.2">
      <c r="A18" s="202" t="s">
        <v>1003</v>
      </c>
      <c r="B18" s="203">
        <v>7048652327635</v>
      </c>
      <c r="K18" s="204">
        <v>810053</v>
      </c>
      <c r="L18" s="204" t="s">
        <v>560</v>
      </c>
      <c r="M18" s="204" t="str">
        <f t="shared" si="0"/>
        <v>810053-MSEGY-OS</v>
      </c>
      <c r="N18" s="205">
        <v>7048652327635</v>
      </c>
    </row>
    <row r="19" spans="1:14" x14ac:dyDescent="0.2">
      <c r="A19" s="202" t="s">
        <v>1004</v>
      </c>
      <c r="B19" s="203">
        <v>7048652542625</v>
      </c>
      <c r="K19" s="204">
        <v>810053</v>
      </c>
      <c r="L19" s="204" t="s">
        <v>543</v>
      </c>
      <c r="M19" s="204" t="str">
        <f t="shared" si="0"/>
        <v>810053-MSGMC-OS</v>
      </c>
      <c r="N19" s="205">
        <v>7048652542625</v>
      </c>
    </row>
    <row r="20" spans="1:14" x14ac:dyDescent="0.2">
      <c r="A20" s="202" t="s">
        <v>1005</v>
      </c>
      <c r="B20" s="203">
        <v>7048652327642</v>
      </c>
      <c r="K20" s="204">
        <v>810053</v>
      </c>
      <c r="L20" s="204" t="s">
        <v>562</v>
      </c>
      <c r="M20" s="204" t="str">
        <f t="shared" si="0"/>
        <v>810053-MWHTE-OS</v>
      </c>
      <c r="N20" s="205">
        <v>7048652327642</v>
      </c>
    </row>
    <row r="21" spans="1:14" x14ac:dyDescent="0.2">
      <c r="A21" s="202" t="s">
        <v>1006</v>
      </c>
      <c r="B21" s="203">
        <v>7048652327550</v>
      </c>
      <c r="K21" s="204">
        <v>810054</v>
      </c>
      <c r="L21" s="204" t="s">
        <v>564</v>
      </c>
      <c r="M21" s="204" t="str">
        <f t="shared" si="0"/>
        <v>810054-MBKME-OS</v>
      </c>
      <c r="N21" s="205">
        <v>7048652327550</v>
      </c>
    </row>
    <row r="22" spans="1:14" x14ac:dyDescent="0.2">
      <c r="A22" s="202" t="s">
        <v>1007</v>
      </c>
      <c r="B22" s="203">
        <v>7048652327567</v>
      </c>
      <c r="K22" s="204">
        <v>810054</v>
      </c>
      <c r="L22" s="204" t="s">
        <v>566</v>
      </c>
      <c r="M22" s="204" t="str">
        <f t="shared" si="0"/>
        <v>810054-MWEMC-OS</v>
      </c>
      <c r="N22" s="205">
        <v>7048652327567</v>
      </c>
    </row>
    <row r="23" spans="1:14" x14ac:dyDescent="0.2">
      <c r="A23" s="202" t="s">
        <v>1008</v>
      </c>
      <c r="B23" s="203">
        <v>7048652327673</v>
      </c>
      <c r="K23" s="204">
        <v>810055</v>
      </c>
      <c r="L23" s="204" t="s">
        <v>569</v>
      </c>
      <c r="M23" s="204" t="str">
        <f t="shared" si="0"/>
        <v>810055-TEBLK-SM</v>
      </c>
      <c r="N23" s="205">
        <v>7048652327673</v>
      </c>
    </row>
    <row r="24" spans="1:14" x14ac:dyDescent="0.2">
      <c r="A24" s="202" t="s">
        <v>1009</v>
      </c>
      <c r="B24" s="203">
        <v>7048652327666</v>
      </c>
      <c r="K24" s="204">
        <v>810055</v>
      </c>
      <c r="L24" s="204" t="s">
        <v>570</v>
      </c>
      <c r="M24" s="204" t="str">
        <f t="shared" si="0"/>
        <v>810055-TEBLK-ML</v>
      </c>
      <c r="N24" s="205">
        <v>7048652327666</v>
      </c>
    </row>
    <row r="25" spans="1:14" x14ac:dyDescent="0.2">
      <c r="A25" s="202" t="s">
        <v>1010</v>
      </c>
      <c r="B25" s="203">
        <v>7048652327659</v>
      </c>
      <c r="K25" s="204">
        <v>810055</v>
      </c>
      <c r="L25" s="204" t="s">
        <v>571</v>
      </c>
      <c r="M25" s="204" t="str">
        <f t="shared" si="0"/>
        <v>810055-TEBLK-LXL</v>
      </c>
      <c r="N25" s="205">
        <v>7048652327659</v>
      </c>
    </row>
    <row r="26" spans="1:14" x14ac:dyDescent="0.2">
      <c r="A26" s="202" t="s">
        <v>1011</v>
      </c>
      <c r="B26" s="203">
        <v>7048652327703</v>
      </c>
      <c r="K26" s="204">
        <v>810056</v>
      </c>
      <c r="L26" s="204" t="s">
        <v>569</v>
      </c>
      <c r="M26" s="204" t="str">
        <f t="shared" si="0"/>
        <v>810056-TEBLK-SM</v>
      </c>
      <c r="N26" s="205">
        <v>7048652327703</v>
      </c>
    </row>
    <row r="27" spans="1:14" x14ac:dyDescent="0.2">
      <c r="A27" s="202" t="s">
        <v>1012</v>
      </c>
      <c r="B27" s="203">
        <v>7048652327697</v>
      </c>
      <c r="K27" s="204">
        <v>810056</v>
      </c>
      <c r="L27" s="204" t="s">
        <v>570</v>
      </c>
      <c r="M27" s="204" t="str">
        <f t="shared" si="0"/>
        <v>810056-TEBLK-ML</v>
      </c>
      <c r="N27" s="205">
        <v>7048652327697</v>
      </c>
    </row>
    <row r="28" spans="1:14" x14ac:dyDescent="0.2">
      <c r="A28" s="202" t="s">
        <v>1013</v>
      </c>
      <c r="B28" s="203">
        <v>7048652327680</v>
      </c>
      <c r="K28" s="204">
        <v>810056</v>
      </c>
      <c r="L28" s="204" t="s">
        <v>571</v>
      </c>
      <c r="M28" s="204" t="str">
        <f t="shared" si="0"/>
        <v>810056-TEBLK-LXL</v>
      </c>
      <c r="N28" s="205">
        <v>7048652327680</v>
      </c>
    </row>
    <row r="29" spans="1:14" x14ac:dyDescent="0.2">
      <c r="A29" s="202" t="s">
        <v>1014</v>
      </c>
      <c r="B29" s="203">
        <v>7048652327710</v>
      </c>
      <c r="K29" s="204">
        <v>810057</v>
      </c>
      <c r="L29" s="204" t="s">
        <v>550</v>
      </c>
      <c r="M29" s="204" t="str">
        <f t="shared" si="0"/>
        <v>810057-MBLCK-OS</v>
      </c>
      <c r="N29" s="205">
        <v>7048652327710</v>
      </c>
    </row>
    <row r="30" spans="1:14" x14ac:dyDescent="0.2">
      <c r="A30" s="202" t="s">
        <v>1015</v>
      </c>
      <c r="B30" s="203">
        <v>7048652327727</v>
      </c>
      <c r="K30" s="204">
        <v>810057</v>
      </c>
      <c r="L30" s="204" t="s">
        <v>551</v>
      </c>
      <c r="M30" s="204" t="str">
        <f t="shared" si="0"/>
        <v>810057-MCDGY-OS</v>
      </c>
      <c r="N30" s="205">
        <v>7048652327727</v>
      </c>
    </row>
    <row r="31" spans="1:14" x14ac:dyDescent="0.2">
      <c r="A31" s="202" t="s">
        <v>1016</v>
      </c>
      <c r="B31" s="203">
        <v>7048652661500</v>
      </c>
      <c r="K31" s="204">
        <v>810057</v>
      </c>
      <c r="L31" s="204" t="s">
        <v>540</v>
      </c>
      <c r="M31" s="204" t="str">
        <f t="shared" si="0"/>
        <v>810057-MEAME-OS</v>
      </c>
      <c r="N31" s="205">
        <v>7048652661500</v>
      </c>
    </row>
    <row r="32" spans="1:14" x14ac:dyDescent="0.2">
      <c r="A32" s="202" t="s">
        <v>1017</v>
      </c>
      <c r="B32" s="203">
        <v>7048652327734</v>
      </c>
      <c r="K32" s="204">
        <v>810057</v>
      </c>
      <c r="L32" s="204" t="s">
        <v>553</v>
      </c>
      <c r="M32" s="204" t="str">
        <f t="shared" si="0"/>
        <v>810057-MEHRD-OS</v>
      </c>
      <c r="N32" s="205">
        <v>7048652327734</v>
      </c>
    </row>
    <row r="33" spans="1:14" x14ac:dyDescent="0.2">
      <c r="A33" s="202" t="s">
        <v>1018</v>
      </c>
      <c r="B33" s="203">
        <v>7048652542571</v>
      </c>
      <c r="K33" s="204">
        <v>810057</v>
      </c>
      <c r="L33" s="204" t="s">
        <v>555</v>
      </c>
      <c r="M33" s="204" t="str">
        <f t="shared" si="0"/>
        <v>810057-MFGRN-OS</v>
      </c>
      <c r="N33" s="205">
        <v>7048652542571</v>
      </c>
    </row>
    <row r="34" spans="1:14" x14ac:dyDescent="0.2">
      <c r="A34" s="202" t="s">
        <v>1019</v>
      </c>
      <c r="B34" s="203">
        <v>7048652542588</v>
      </c>
      <c r="K34" s="204">
        <v>810057</v>
      </c>
      <c r="L34" s="204" t="s">
        <v>574</v>
      </c>
      <c r="M34" s="204" t="str">
        <f t="shared" si="0"/>
        <v>810057-MMBLU-OS</v>
      </c>
      <c r="N34" s="205">
        <v>7048652542588</v>
      </c>
    </row>
    <row r="35" spans="1:14" x14ac:dyDescent="0.2">
      <c r="A35" s="202" t="s">
        <v>1020</v>
      </c>
      <c r="B35" s="203">
        <v>7048652327741</v>
      </c>
      <c r="K35" s="204">
        <v>810057</v>
      </c>
      <c r="L35" s="204" t="s">
        <v>557</v>
      </c>
      <c r="M35" s="204" t="str">
        <f t="shared" si="0"/>
        <v>810057-MNAVY-OS</v>
      </c>
      <c r="N35" s="205">
        <v>7048652327741</v>
      </c>
    </row>
    <row r="36" spans="1:14" x14ac:dyDescent="0.2">
      <c r="A36" s="202" t="s">
        <v>1021</v>
      </c>
      <c r="B36" s="203">
        <v>7048652327758</v>
      </c>
      <c r="K36" s="204">
        <v>810057</v>
      </c>
      <c r="L36" s="204" t="s">
        <v>558</v>
      </c>
      <c r="M36" s="204" t="str">
        <f t="shared" si="0"/>
        <v>810057-MOEDB-OS</v>
      </c>
      <c r="N36" s="205">
        <v>7048652327758</v>
      </c>
    </row>
    <row r="37" spans="1:14" x14ac:dyDescent="0.2">
      <c r="A37" s="202" t="s">
        <v>1022</v>
      </c>
      <c r="B37" s="203">
        <v>7048652664143</v>
      </c>
      <c r="K37" s="204">
        <v>810057</v>
      </c>
      <c r="L37" s="204" t="s">
        <v>575</v>
      </c>
      <c r="M37" s="204" t="str">
        <f t="shared" si="0"/>
        <v>810057-MOPRE-OS</v>
      </c>
      <c r="N37" s="205">
        <v>7048652664143</v>
      </c>
    </row>
    <row r="38" spans="1:14" x14ac:dyDescent="0.2">
      <c r="A38" s="202" t="s">
        <v>1023</v>
      </c>
      <c r="B38" s="203">
        <v>7048652664150</v>
      </c>
      <c r="K38" s="204">
        <v>810057</v>
      </c>
      <c r="L38" s="204" t="s">
        <v>576</v>
      </c>
      <c r="M38" s="204" t="str">
        <f t="shared" si="0"/>
        <v>810057-MRBE-OS</v>
      </c>
      <c r="N38" s="205">
        <v>7048652664150</v>
      </c>
    </row>
    <row r="39" spans="1:14" x14ac:dyDescent="0.2">
      <c r="A39" s="202" t="s">
        <v>1024</v>
      </c>
      <c r="B39" s="203">
        <v>7048652542595</v>
      </c>
      <c r="K39" s="204">
        <v>810057</v>
      </c>
      <c r="L39" s="204" t="s">
        <v>578</v>
      </c>
      <c r="M39" s="204" t="str">
        <f t="shared" si="0"/>
        <v>810057-MSBMC-OS</v>
      </c>
      <c r="N39" s="205">
        <v>7048652542595</v>
      </c>
    </row>
    <row r="40" spans="1:14" x14ac:dyDescent="0.2">
      <c r="A40" s="202" t="s">
        <v>1025</v>
      </c>
      <c r="B40" s="203">
        <v>7048652327765</v>
      </c>
      <c r="K40" s="204">
        <v>810057</v>
      </c>
      <c r="L40" s="204" t="s">
        <v>560</v>
      </c>
      <c r="M40" s="204" t="str">
        <f t="shared" si="0"/>
        <v>810057-MSEGY-OS</v>
      </c>
      <c r="N40" s="205">
        <v>7048652327765</v>
      </c>
    </row>
    <row r="41" spans="1:14" x14ac:dyDescent="0.2">
      <c r="A41" s="202" t="s">
        <v>1026</v>
      </c>
      <c r="B41" s="203">
        <v>7048652542601</v>
      </c>
      <c r="K41" s="204">
        <v>810057</v>
      </c>
      <c r="L41" s="204" t="s">
        <v>543</v>
      </c>
      <c r="M41" s="204" t="str">
        <f t="shared" si="0"/>
        <v>810057-MSGMC-OS</v>
      </c>
      <c r="N41" s="205">
        <v>7048652542601</v>
      </c>
    </row>
    <row r="42" spans="1:14" x14ac:dyDescent="0.2">
      <c r="A42" s="202" t="s">
        <v>1027</v>
      </c>
      <c r="B42" s="203">
        <v>7048652327772</v>
      </c>
      <c r="K42" s="204">
        <v>810057</v>
      </c>
      <c r="L42" s="204" t="s">
        <v>562</v>
      </c>
      <c r="M42" s="204" t="str">
        <f t="shared" si="0"/>
        <v>810057-MWHTE-OS</v>
      </c>
      <c r="N42" s="205">
        <v>7048652327772</v>
      </c>
    </row>
    <row r="43" spans="1:14" x14ac:dyDescent="0.2">
      <c r="A43" s="202" t="s">
        <v>1028</v>
      </c>
      <c r="B43" s="203">
        <v>7048652327802</v>
      </c>
      <c r="K43" s="204">
        <v>810058</v>
      </c>
      <c r="L43" s="204" t="s">
        <v>569</v>
      </c>
      <c r="M43" s="204" t="str">
        <f t="shared" si="0"/>
        <v>810058-TEBLK-SM</v>
      </c>
      <c r="N43" s="205">
        <v>7048652327802</v>
      </c>
    </row>
    <row r="44" spans="1:14" x14ac:dyDescent="0.2">
      <c r="A44" s="202" t="s">
        <v>1029</v>
      </c>
      <c r="B44" s="203">
        <v>7048652327796</v>
      </c>
      <c r="K44" s="204">
        <v>810058</v>
      </c>
      <c r="L44" s="204" t="s">
        <v>570</v>
      </c>
      <c r="M44" s="204" t="str">
        <f t="shared" si="0"/>
        <v>810058-TEBLK-ML</v>
      </c>
      <c r="N44" s="205">
        <v>7048652327796</v>
      </c>
    </row>
    <row r="45" spans="1:14" x14ac:dyDescent="0.2">
      <c r="A45" s="202" t="s">
        <v>1030</v>
      </c>
      <c r="B45" s="203">
        <v>7048652327789</v>
      </c>
      <c r="K45" s="204">
        <v>810058</v>
      </c>
      <c r="L45" s="204" t="s">
        <v>571</v>
      </c>
      <c r="M45" s="204" t="str">
        <f t="shared" si="0"/>
        <v>810058-TEBLK-LXL</v>
      </c>
      <c r="N45" s="205">
        <v>7048652327789</v>
      </c>
    </row>
    <row r="46" spans="1:14" x14ac:dyDescent="0.2">
      <c r="A46" s="202" t="s">
        <v>1031</v>
      </c>
      <c r="B46" s="203">
        <v>7048652327826</v>
      </c>
      <c r="K46" s="204">
        <v>810059</v>
      </c>
      <c r="L46" s="204" t="s">
        <v>581</v>
      </c>
      <c r="M46" s="204" t="str">
        <f t="shared" si="0"/>
        <v>810059-FAGRN-M</v>
      </c>
      <c r="N46" s="205">
        <v>7048652327826</v>
      </c>
    </row>
    <row r="47" spans="1:14" x14ac:dyDescent="0.2">
      <c r="A47" s="202" t="s">
        <v>1032</v>
      </c>
      <c r="B47" s="203">
        <v>7048652327819</v>
      </c>
      <c r="K47" s="204">
        <v>810059</v>
      </c>
      <c r="L47" s="204" t="s">
        <v>583</v>
      </c>
      <c r="M47" s="204" t="str">
        <f t="shared" si="0"/>
        <v>810059-FAGRN-L</v>
      </c>
      <c r="N47" s="205">
        <v>7048652327819</v>
      </c>
    </row>
    <row r="48" spans="1:14" x14ac:dyDescent="0.2">
      <c r="A48" s="202" t="s">
        <v>1033</v>
      </c>
      <c r="B48" s="203">
        <v>7048652327840</v>
      </c>
      <c r="K48" s="204">
        <v>810059</v>
      </c>
      <c r="L48" s="204" t="s">
        <v>584</v>
      </c>
      <c r="M48" s="204" t="str">
        <f t="shared" si="0"/>
        <v>810059-FCWHE-M</v>
      </c>
      <c r="N48" s="205">
        <v>7048652327840</v>
      </c>
    </row>
    <row r="49" spans="1:14" x14ac:dyDescent="0.2">
      <c r="A49" s="202" t="s">
        <v>1034</v>
      </c>
      <c r="B49" s="203">
        <v>7048652327833</v>
      </c>
      <c r="K49" s="204">
        <v>810059</v>
      </c>
      <c r="L49" s="204" t="s">
        <v>586</v>
      </c>
      <c r="M49" s="204" t="str">
        <f t="shared" si="0"/>
        <v>810059-FCWHE-L</v>
      </c>
      <c r="N49" s="205">
        <v>7048652327833</v>
      </c>
    </row>
    <row r="50" spans="1:14" x14ac:dyDescent="0.2">
      <c r="A50" s="202" t="s">
        <v>1035</v>
      </c>
      <c r="B50" s="203">
        <v>7048652542526</v>
      </c>
      <c r="K50" s="204">
        <v>810059</v>
      </c>
      <c r="L50" s="204" t="s">
        <v>587</v>
      </c>
      <c r="M50" s="204" t="str">
        <f t="shared" si="0"/>
        <v>810059-FFRED-M</v>
      </c>
      <c r="N50" s="205">
        <v>7048652542526</v>
      </c>
    </row>
    <row r="51" spans="1:14" x14ac:dyDescent="0.2">
      <c r="A51" s="202" t="s">
        <v>1036</v>
      </c>
      <c r="B51" s="203">
        <v>7048652542519</v>
      </c>
      <c r="K51" s="204">
        <v>810059</v>
      </c>
      <c r="L51" s="204" t="s">
        <v>589</v>
      </c>
      <c r="M51" s="204" t="str">
        <f t="shared" si="0"/>
        <v>810059-FFRED-L</v>
      </c>
      <c r="N51" s="205">
        <v>7048652542519</v>
      </c>
    </row>
    <row r="52" spans="1:14" x14ac:dyDescent="0.2">
      <c r="A52" s="202" t="s">
        <v>1037</v>
      </c>
      <c r="B52" s="203">
        <v>7048652327864</v>
      </c>
      <c r="K52" s="204">
        <v>810059</v>
      </c>
      <c r="L52" s="204" t="s">
        <v>590</v>
      </c>
      <c r="M52" s="204" t="str">
        <f t="shared" si="0"/>
        <v>810059-FIBLU-M</v>
      </c>
      <c r="N52" s="205">
        <v>7048652327864</v>
      </c>
    </row>
    <row r="53" spans="1:14" x14ac:dyDescent="0.2">
      <c r="A53" s="202" t="s">
        <v>1038</v>
      </c>
      <c r="B53" s="203">
        <v>7048652327857</v>
      </c>
      <c r="K53" s="204">
        <v>810059</v>
      </c>
      <c r="L53" s="204" t="s">
        <v>592</v>
      </c>
      <c r="M53" s="204" t="str">
        <f t="shared" si="0"/>
        <v>810059-FIBLU-L</v>
      </c>
      <c r="N53" s="205">
        <v>7048652327857</v>
      </c>
    </row>
    <row r="54" spans="1:14" x14ac:dyDescent="0.2">
      <c r="A54" s="202" t="s">
        <v>1039</v>
      </c>
      <c r="B54" s="203">
        <v>7048652542540</v>
      </c>
      <c r="K54" s="204">
        <v>810059</v>
      </c>
      <c r="L54" s="204" t="s">
        <v>593</v>
      </c>
      <c r="M54" s="204" t="str">
        <f t="shared" si="0"/>
        <v>810059-FRMBE-M</v>
      </c>
      <c r="N54" s="205">
        <v>7048652542540</v>
      </c>
    </row>
    <row r="55" spans="1:14" x14ac:dyDescent="0.2">
      <c r="A55" s="202" t="s">
        <v>1040</v>
      </c>
      <c r="B55" s="203">
        <v>7048652542533</v>
      </c>
      <c r="K55" s="204">
        <v>810059</v>
      </c>
      <c r="L55" s="204" t="s">
        <v>595</v>
      </c>
      <c r="M55" s="204" t="str">
        <f t="shared" si="0"/>
        <v>810059-FRMBE-L</v>
      </c>
      <c r="N55" s="205">
        <v>7048652542533</v>
      </c>
    </row>
    <row r="56" spans="1:14" x14ac:dyDescent="0.2">
      <c r="A56" s="202" t="s">
        <v>1041</v>
      </c>
      <c r="B56" s="203">
        <v>7048652542564</v>
      </c>
      <c r="K56" s="204">
        <v>810059</v>
      </c>
      <c r="L56" s="204" t="s">
        <v>596</v>
      </c>
      <c r="M56" s="204" t="str">
        <f t="shared" si="0"/>
        <v>810059-FRMGN-M</v>
      </c>
      <c r="N56" s="205">
        <v>7048652542564</v>
      </c>
    </row>
    <row r="57" spans="1:14" x14ac:dyDescent="0.2">
      <c r="A57" s="202" t="s">
        <v>1042</v>
      </c>
      <c r="B57" s="203">
        <v>7048652542557</v>
      </c>
      <c r="K57" s="204">
        <v>810059</v>
      </c>
      <c r="L57" s="204" t="s">
        <v>598</v>
      </c>
      <c r="M57" s="204" t="str">
        <f t="shared" si="0"/>
        <v>810059-FRMGN-L</v>
      </c>
      <c r="N57" s="205">
        <v>7048652542557</v>
      </c>
    </row>
    <row r="58" spans="1:14" x14ac:dyDescent="0.2">
      <c r="A58" s="202" t="s">
        <v>1043</v>
      </c>
      <c r="B58" s="203">
        <v>7048652327888</v>
      </c>
      <c r="K58" s="204">
        <v>810059</v>
      </c>
      <c r="L58" s="204" t="s">
        <v>599</v>
      </c>
      <c r="M58" s="204" t="str">
        <f t="shared" si="0"/>
        <v>810059-FSBLK-M</v>
      </c>
      <c r="N58" s="205">
        <v>7048652327888</v>
      </c>
    </row>
    <row r="59" spans="1:14" x14ac:dyDescent="0.2">
      <c r="A59" s="202" t="s">
        <v>1044</v>
      </c>
      <c r="B59" s="203">
        <v>7048652327871</v>
      </c>
      <c r="K59" s="204">
        <v>810059</v>
      </c>
      <c r="L59" s="204" t="s">
        <v>601</v>
      </c>
      <c r="M59" s="204" t="str">
        <f t="shared" si="0"/>
        <v>810059-FSBLK-L</v>
      </c>
      <c r="N59" s="205">
        <v>7048652327871</v>
      </c>
    </row>
    <row r="60" spans="1:14" x14ac:dyDescent="0.2">
      <c r="A60" s="202" t="s">
        <v>1045</v>
      </c>
      <c r="B60" s="203">
        <v>7048652327895</v>
      </c>
      <c r="K60" s="204">
        <v>810059</v>
      </c>
      <c r="L60" s="204" t="s">
        <v>603</v>
      </c>
      <c r="M60" s="204" t="str">
        <f t="shared" si="0"/>
        <v>810059-FSPNK-L</v>
      </c>
      <c r="N60" s="205">
        <v>7048652327895</v>
      </c>
    </row>
    <row r="61" spans="1:14" x14ac:dyDescent="0.2">
      <c r="A61" s="202" t="s">
        <v>1046</v>
      </c>
      <c r="B61" s="203">
        <v>7048652327925</v>
      </c>
      <c r="K61" s="204">
        <v>810059</v>
      </c>
      <c r="L61" s="204" t="s">
        <v>604</v>
      </c>
      <c r="M61" s="204" t="str">
        <f t="shared" si="0"/>
        <v>810059-MBLCK-M</v>
      </c>
      <c r="N61" s="205">
        <v>7048652327925</v>
      </c>
    </row>
    <row r="62" spans="1:14" x14ac:dyDescent="0.2">
      <c r="A62" s="202" t="s">
        <v>1047</v>
      </c>
      <c r="B62" s="203">
        <v>7048652327918</v>
      </c>
      <c r="K62" s="204">
        <v>810059</v>
      </c>
      <c r="L62" s="204" t="s">
        <v>605</v>
      </c>
      <c r="M62" s="204" t="str">
        <f t="shared" si="0"/>
        <v>810059-MBLCK-L</v>
      </c>
      <c r="N62" s="205">
        <v>7048652327918</v>
      </c>
    </row>
    <row r="63" spans="1:14" x14ac:dyDescent="0.2">
      <c r="A63" s="202" t="s">
        <v>1048</v>
      </c>
      <c r="B63" s="203">
        <v>7048652661531</v>
      </c>
      <c r="K63" s="204">
        <v>810059</v>
      </c>
      <c r="L63" s="204" t="s">
        <v>606</v>
      </c>
      <c r="M63" s="204" t="str">
        <f t="shared" si="0"/>
        <v>810059-MCDGY-M</v>
      </c>
      <c r="N63" s="205">
        <v>7048652661531</v>
      </c>
    </row>
    <row r="64" spans="1:14" x14ac:dyDescent="0.2">
      <c r="A64" s="202" t="s">
        <v>1049</v>
      </c>
      <c r="B64" s="203">
        <v>7048652661524</v>
      </c>
      <c r="K64" s="204">
        <v>810059</v>
      </c>
      <c r="L64" s="204" t="s">
        <v>607</v>
      </c>
      <c r="M64" s="204" t="str">
        <f t="shared" si="0"/>
        <v>810059-MCDGY-L</v>
      </c>
      <c r="N64" s="205">
        <v>7048652661524</v>
      </c>
    </row>
    <row r="65" spans="1:14" x14ac:dyDescent="0.2">
      <c r="A65" s="202" t="s">
        <v>1050</v>
      </c>
      <c r="B65" s="203">
        <v>7048652661555</v>
      </c>
      <c r="K65" s="204">
        <v>810059</v>
      </c>
      <c r="L65" s="204" t="s">
        <v>608</v>
      </c>
      <c r="M65" s="204" t="str">
        <f t="shared" si="0"/>
        <v>810059-MCHOR-M</v>
      </c>
      <c r="N65" s="205">
        <v>7048652661555</v>
      </c>
    </row>
    <row r="66" spans="1:14" x14ac:dyDescent="0.2">
      <c r="A66" s="202" t="s">
        <v>1051</v>
      </c>
      <c r="B66" s="203">
        <v>7048652661548</v>
      </c>
      <c r="K66" s="204">
        <v>810059</v>
      </c>
      <c r="L66" s="204" t="s">
        <v>610</v>
      </c>
      <c r="M66" s="204" t="str">
        <f t="shared" si="0"/>
        <v>810059-MCHOR-L</v>
      </c>
      <c r="N66" s="205">
        <v>7048652661548</v>
      </c>
    </row>
    <row r="67" spans="1:14" x14ac:dyDescent="0.2">
      <c r="A67" s="202" t="s">
        <v>1052</v>
      </c>
      <c r="B67" s="203">
        <v>7048652661579</v>
      </c>
      <c r="K67" s="204">
        <v>810059</v>
      </c>
      <c r="L67" s="204" t="s">
        <v>611</v>
      </c>
      <c r="M67" s="204" t="str">
        <f t="shared" ref="M67:M130" si="1">CONCATENATE(K67,"-",L67)</f>
        <v>810059-MCRFL-M</v>
      </c>
      <c r="N67" s="205">
        <v>7048652661579</v>
      </c>
    </row>
    <row r="68" spans="1:14" x14ac:dyDescent="0.2">
      <c r="A68" s="202" t="s">
        <v>1053</v>
      </c>
      <c r="B68" s="203">
        <v>7048652661562</v>
      </c>
      <c r="K68" s="204">
        <v>810059</v>
      </c>
      <c r="L68" s="204" t="s">
        <v>613</v>
      </c>
      <c r="M68" s="204" t="str">
        <f t="shared" si="1"/>
        <v>810059-MCRFL-L</v>
      </c>
      <c r="N68" s="205">
        <v>7048652661562</v>
      </c>
    </row>
    <row r="69" spans="1:14" x14ac:dyDescent="0.2">
      <c r="A69" s="202" t="s">
        <v>1054</v>
      </c>
      <c r="B69" s="203">
        <v>7048652327949</v>
      </c>
      <c r="K69" s="204">
        <v>810059</v>
      </c>
      <c r="L69" s="204" t="s">
        <v>614</v>
      </c>
      <c r="M69" s="204" t="str">
        <f t="shared" si="1"/>
        <v>810059-MEBLU-M</v>
      </c>
      <c r="N69" s="205">
        <v>7048652327949</v>
      </c>
    </row>
    <row r="70" spans="1:14" x14ac:dyDescent="0.2">
      <c r="A70" s="202" t="s">
        <v>1055</v>
      </c>
      <c r="B70" s="203">
        <v>7048652327932</v>
      </c>
      <c r="K70" s="204">
        <v>810059</v>
      </c>
      <c r="L70" s="204" t="s">
        <v>616</v>
      </c>
      <c r="M70" s="204" t="str">
        <f t="shared" si="1"/>
        <v>810059-MEBLU-L</v>
      </c>
      <c r="N70" s="205">
        <v>7048652327932</v>
      </c>
    </row>
    <row r="71" spans="1:14" x14ac:dyDescent="0.2">
      <c r="A71" s="202" t="s">
        <v>1056</v>
      </c>
      <c r="B71" s="203">
        <v>7048652327963</v>
      </c>
      <c r="K71" s="204">
        <v>810059</v>
      </c>
      <c r="L71" s="204" t="s">
        <v>617</v>
      </c>
      <c r="M71" s="204" t="str">
        <f t="shared" si="1"/>
        <v>810059-MEHRD-M</v>
      </c>
      <c r="N71" s="205">
        <v>7048652327963</v>
      </c>
    </row>
    <row r="72" spans="1:14" x14ac:dyDescent="0.2">
      <c r="A72" s="202" t="s">
        <v>1057</v>
      </c>
      <c r="B72" s="203">
        <v>7048652327956</v>
      </c>
      <c r="K72" s="204">
        <v>810059</v>
      </c>
      <c r="L72" s="204" t="s">
        <v>618</v>
      </c>
      <c r="M72" s="204" t="str">
        <f t="shared" si="1"/>
        <v>810059-MEHRD-L</v>
      </c>
      <c r="N72" s="205">
        <v>7048652327956</v>
      </c>
    </row>
    <row r="73" spans="1:14" x14ac:dyDescent="0.2">
      <c r="A73" s="202" t="s">
        <v>1058</v>
      </c>
      <c r="B73" s="203">
        <v>7048652661593</v>
      </c>
      <c r="K73" s="204">
        <v>810059</v>
      </c>
      <c r="L73" s="204" t="s">
        <v>619</v>
      </c>
      <c r="M73" s="204" t="str">
        <f t="shared" si="1"/>
        <v>810059-MNGRY-M</v>
      </c>
      <c r="N73" s="205">
        <v>7048652661593</v>
      </c>
    </row>
    <row r="74" spans="1:14" x14ac:dyDescent="0.2">
      <c r="A74" s="202" t="s">
        <v>1059</v>
      </c>
      <c r="B74" s="203">
        <v>7048652661586</v>
      </c>
      <c r="K74" s="204">
        <v>810059</v>
      </c>
      <c r="L74" s="204" t="s">
        <v>620</v>
      </c>
      <c r="M74" s="204" t="str">
        <f t="shared" si="1"/>
        <v>810059-MNGRY-L</v>
      </c>
      <c r="N74" s="205">
        <v>7048652661586</v>
      </c>
    </row>
    <row r="75" spans="1:14" x14ac:dyDescent="0.2">
      <c r="A75" s="202" t="s">
        <v>1060</v>
      </c>
      <c r="B75" s="203">
        <v>7048652327987</v>
      </c>
      <c r="K75" s="204">
        <v>810059</v>
      </c>
      <c r="L75" s="204" t="s">
        <v>621</v>
      </c>
      <c r="M75" s="204" t="str">
        <f t="shared" si="1"/>
        <v>810059-MOEDB-M</v>
      </c>
      <c r="N75" s="205">
        <v>7048652327987</v>
      </c>
    </row>
    <row r="76" spans="1:14" x14ac:dyDescent="0.2">
      <c r="A76" s="202" t="s">
        <v>1061</v>
      </c>
      <c r="B76" s="203">
        <v>7048652327970</v>
      </c>
      <c r="K76" s="204">
        <v>810059</v>
      </c>
      <c r="L76" s="204" t="s">
        <v>622</v>
      </c>
      <c r="M76" s="204" t="str">
        <f t="shared" si="1"/>
        <v>810059-MOEDB-L</v>
      </c>
      <c r="N76" s="205">
        <v>7048652327970</v>
      </c>
    </row>
    <row r="77" spans="1:14" x14ac:dyDescent="0.2">
      <c r="A77" s="202" t="s">
        <v>1062</v>
      </c>
      <c r="B77" s="203">
        <v>7048652328007</v>
      </c>
      <c r="K77" s="204">
        <v>810059</v>
      </c>
      <c r="L77" s="204" t="s">
        <v>623</v>
      </c>
      <c r="M77" s="204" t="str">
        <f t="shared" si="1"/>
        <v>810059-MOWHT-M</v>
      </c>
      <c r="N77" s="205">
        <v>7048652328007</v>
      </c>
    </row>
    <row r="78" spans="1:14" x14ac:dyDescent="0.2">
      <c r="A78" s="202" t="s">
        <v>1063</v>
      </c>
      <c r="B78" s="203">
        <v>7048652327994</v>
      </c>
      <c r="K78" s="204">
        <v>810059</v>
      </c>
      <c r="L78" s="204" t="s">
        <v>625</v>
      </c>
      <c r="M78" s="204" t="str">
        <f t="shared" si="1"/>
        <v>810059-MOWHT-L</v>
      </c>
      <c r="N78" s="205">
        <v>7048652327994</v>
      </c>
    </row>
    <row r="79" spans="1:14" x14ac:dyDescent="0.2">
      <c r="A79" s="202" t="s">
        <v>1064</v>
      </c>
      <c r="B79" s="203">
        <v>7048652328021</v>
      </c>
      <c r="K79" s="204">
        <v>810059</v>
      </c>
      <c r="L79" s="204" t="s">
        <v>626</v>
      </c>
      <c r="M79" s="204" t="str">
        <f t="shared" si="1"/>
        <v>810059-MSYLW-M</v>
      </c>
      <c r="N79" s="205">
        <v>7048652328021</v>
      </c>
    </row>
    <row r="80" spans="1:14" x14ac:dyDescent="0.2">
      <c r="A80" s="202" t="s">
        <v>1065</v>
      </c>
      <c r="B80" s="203">
        <v>7048652328014</v>
      </c>
      <c r="K80" s="204">
        <v>810059</v>
      </c>
      <c r="L80" s="204" t="s">
        <v>628</v>
      </c>
      <c r="M80" s="204" t="str">
        <f t="shared" si="1"/>
        <v>810059-MSYLW-L</v>
      </c>
      <c r="N80" s="205">
        <v>7048652328014</v>
      </c>
    </row>
    <row r="81" spans="1:14" x14ac:dyDescent="0.2">
      <c r="A81" s="202" t="s">
        <v>1066</v>
      </c>
      <c r="B81" s="203">
        <v>7048652328045</v>
      </c>
      <c r="K81" s="204">
        <v>810060</v>
      </c>
      <c r="L81" s="204" t="s">
        <v>289</v>
      </c>
      <c r="M81" s="204" t="str">
        <f t="shared" si="1"/>
        <v>810060-TEBLK-M</v>
      </c>
      <c r="N81" s="205">
        <v>7048652328045</v>
      </c>
    </row>
    <row r="82" spans="1:14" x14ac:dyDescent="0.2">
      <c r="A82" s="202" t="s">
        <v>1067</v>
      </c>
      <c r="B82" s="203">
        <v>7048652328038</v>
      </c>
      <c r="K82" s="204">
        <v>810060</v>
      </c>
      <c r="L82" s="204" t="s">
        <v>290</v>
      </c>
      <c r="M82" s="204" t="str">
        <f t="shared" si="1"/>
        <v>810060-TEBLK-L</v>
      </c>
      <c r="N82" s="205">
        <v>7048652328038</v>
      </c>
    </row>
    <row r="83" spans="1:14" x14ac:dyDescent="0.2">
      <c r="A83" s="202" t="s">
        <v>1068</v>
      </c>
      <c r="B83" s="203">
        <v>7048652328069</v>
      </c>
      <c r="K83" s="204">
        <v>810061</v>
      </c>
      <c r="L83" s="204" t="s">
        <v>289</v>
      </c>
      <c r="M83" s="204" t="str">
        <f t="shared" si="1"/>
        <v>810061-TEBLK-M</v>
      </c>
      <c r="N83" s="205">
        <v>7048652328069</v>
      </c>
    </row>
    <row r="84" spans="1:14" x14ac:dyDescent="0.2">
      <c r="A84" s="202" t="s">
        <v>1069</v>
      </c>
      <c r="B84" s="203">
        <v>7048652328052</v>
      </c>
      <c r="K84" s="204">
        <v>810061</v>
      </c>
      <c r="L84" s="204" t="s">
        <v>290</v>
      </c>
      <c r="M84" s="204" t="str">
        <f t="shared" si="1"/>
        <v>810061-TEBLK-L</v>
      </c>
      <c r="N84" s="205">
        <v>7048652328052</v>
      </c>
    </row>
    <row r="85" spans="1:14" x14ac:dyDescent="0.2">
      <c r="A85" s="202" t="s">
        <v>1070</v>
      </c>
      <c r="B85" s="203">
        <v>7048652328090</v>
      </c>
      <c r="K85" s="204">
        <v>810062</v>
      </c>
      <c r="L85" s="204" t="s">
        <v>291</v>
      </c>
      <c r="M85" s="204" t="str">
        <f t="shared" si="1"/>
        <v>810062-TEBLK-S</v>
      </c>
      <c r="N85" s="205">
        <v>7048652328090</v>
      </c>
    </row>
    <row r="86" spans="1:14" x14ac:dyDescent="0.2">
      <c r="A86" s="202" t="s">
        <v>1071</v>
      </c>
      <c r="B86" s="203">
        <v>7048652328083</v>
      </c>
      <c r="K86" s="204">
        <v>810062</v>
      </c>
      <c r="L86" s="204" t="s">
        <v>289</v>
      </c>
      <c r="M86" s="204" t="str">
        <f t="shared" si="1"/>
        <v>810062-TEBLK-M</v>
      </c>
      <c r="N86" s="205">
        <v>7048652328083</v>
      </c>
    </row>
    <row r="87" spans="1:14" x14ac:dyDescent="0.2">
      <c r="A87" s="202" t="s">
        <v>1072</v>
      </c>
      <c r="B87" s="203">
        <v>7048652328076</v>
      </c>
      <c r="K87" s="204">
        <v>810062</v>
      </c>
      <c r="L87" s="204" t="s">
        <v>290</v>
      </c>
      <c r="M87" s="204" t="str">
        <f t="shared" si="1"/>
        <v>810062-TEBLK-L</v>
      </c>
      <c r="N87" s="205">
        <v>7048652328076</v>
      </c>
    </row>
    <row r="88" spans="1:14" x14ac:dyDescent="0.2">
      <c r="A88" s="202" t="s">
        <v>1073</v>
      </c>
      <c r="B88" s="203">
        <v>7048652328120</v>
      </c>
      <c r="K88" s="204">
        <v>810063</v>
      </c>
      <c r="L88" s="204" t="s">
        <v>291</v>
      </c>
      <c r="M88" s="204" t="str">
        <f t="shared" si="1"/>
        <v>810063-TEBLK-S</v>
      </c>
      <c r="N88" s="205">
        <v>7048652328120</v>
      </c>
    </row>
    <row r="89" spans="1:14" x14ac:dyDescent="0.2">
      <c r="A89" s="202" t="s">
        <v>1074</v>
      </c>
      <c r="B89" s="203">
        <v>7048652328113</v>
      </c>
      <c r="K89" s="204">
        <v>810063</v>
      </c>
      <c r="L89" s="204" t="s">
        <v>289</v>
      </c>
      <c r="M89" s="204" t="str">
        <f t="shared" si="1"/>
        <v>810063-TEBLK-M</v>
      </c>
      <c r="N89" s="205">
        <v>7048652328113</v>
      </c>
    </row>
    <row r="90" spans="1:14" x14ac:dyDescent="0.2">
      <c r="A90" s="202" t="s">
        <v>1075</v>
      </c>
      <c r="B90" s="203">
        <v>7048652328106</v>
      </c>
      <c r="K90" s="204">
        <v>810063</v>
      </c>
      <c r="L90" s="204" t="s">
        <v>290</v>
      </c>
      <c r="M90" s="204" t="str">
        <f t="shared" si="1"/>
        <v>810063-TEBLK-L</v>
      </c>
      <c r="N90" s="205">
        <v>7048652328106</v>
      </c>
    </row>
    <row r="91" spans="1:14" x14ac:dyDescent="0.2">
      <c r="A91" s="202" t="s">
        <v>1076</v>
      </c>
      <c r="B91" s="203">
        <v>7048652328151</v>
      </c>
      <c r="K91" s="204">
        <v>810064</v>
      </c>
      <c r="L91" s="204" t="s">
        <v>569</v>
      </c>
      <c r="M91" s="204" t="str">
        <f t="shared" si="1"/>
        <v>810064-TEBLK-SM</v>
      </c>
      <c r="N91" s="205">
        <v>7048652328151</v>
      </c>
    </row>
    <row r="92" spans="1:14" x14ac:dyDescent="0.2">
      <c r="A92" s="202" t="s">
        <v>1077</v>
      </c>
      <c r="B92" s="203">
        <v>7048652328144</v>
      </c>
      <c r="K92" s="204">
        <v>810064</v>
      </c>
      <c r="L92" s="204" t="s">
        <v>570</v>
      </c>
      <c r="M92" s="204" t="str">
        <f t="shared" si="1"/>
        <v>810064-TEBLK-ML</v>
      </c>
      <c r="N92" s="205">
        <v>7048652328144</v>
      </c>
    </row>
    <row r="93" spans="1:14" x14ac:dyDescent="0.2">
      <c r="A93" s="202" t="s">
        <v>1078</v>
      </c>
      <c r="B93" s="203">
        <v>7048652328137</v>
      </c>
      <c r="K93" s="204">
        <v>810064</v>
      </c>
      <c r="L93" s="204" t="s">
        <v>571</v>
      </c>
      <c r="M93" s="204" t="str">
        <f t="shared" si="1"/>
        <v>810064-TEBLK-LXL</v>
      </c>
      <c r="N93" s="205">
        <v>7048652328137</v>
      </c>
    </row>
    <row r="94" spans="1:14" x14ac:dyDescent="0.2">
      <c r="A94" s="202" t="s">
        <v>1079</v>
      </c>
      <c r="B94" s="203">
        <v>7048652328182</v>
      </c>
      <c r="K94" s="204">
        <v>810065</v>
      </c>
      <c r="L94" s="204" t="s">
        <v>569</v>
      </c>
      <c r="M94" s="204" t="str">
        <f t="shared" si="1"/>
        <v>810065-TEBLK-SM</v>
      </c>
      <c r="N94" s="205">
        <v>7048652328182</v>
      </c>
    </row>
    <row r="95" spans="1:14" x14ac:dyDescent="0.2">
      <c r="A95" s="202" t="s">
        <v>1080</v>
      </c>
      <c r="B95" s="203">
        <v>7048652328175</v>
      </c>
      <c r="K95" s="204">
        <v>810065</v>
      </c>
      <c r="L95" s="204" t="s">
        <v>570</v>
      </c>
      <c r="M95" s="204" t="str">
        <f t="shared" si="1"/>
        <v>810065-TEBLK-ML</v>
      </c>
      <c r="N95" s="205">
        <v>7048652328175</v>
      </c>
    </row>
    <row r="96" spans="1:14" x14ac:dyDescent="0.2">
      <c r="A96" s="202" t="s">
        <v>1081</v>
      </c>
      <c r="B96" s="203">
        <v>7048652328168</v>
      </c>
      <c r="K96" s="204">
        <v>810065</v>
      </c>
      <c r="L96" s="204" t="s">
        <v>571</v>
      </c>
      <c r="M96" s="204" t="str">
        <f t="shared" si="1"/>
        <v>810065-TEBLK-LXL</v>
      </c>
      <c r="N96" s="205">
        <v>7048652328168</v>
      </c>
    </row>
    <row r="97" spans="1:14" x14ac:dyDescent="0.2">
      <c r="A97" s="202" t="s">
        <v>1082</v>
      </c>
      <c r="B97" s="203">
        <v>7048652328205</v>
      </c>
      <c r="K97" s="204">
        <v>810066</v>
      </c>
      <c r="L97" s="204" t="s">
        <v>289</v>
      </c>
      <c r="M97" s="204" t="str">
        <f t="shared" si="1"/>
        <v>810066-TEBLK-M</v>
      </c>
      <c r="N97" s="205">
        <v>7048652328205</v>
      </c>
    </row>
    <row r="98" spans="1:14" x14ac:dyDescent="0.2">
      <c r="A98" s="202" t="s">
        <v>1083</v>
      </c>
      <c r="B98" s="203">
        <v>7048652328199</v>
      </c>
      <c r="K98" s="204">
        <v>810066</v>
      </c>
      <c r="L98" s="204" t="s">
        <v>290</v>
      </c>
      <c r="M98" s="204" t="str">
        <f t="shared" si="1"/>
        <v>810066-TEBLK-L</v>
      </c>
      <c r="N98" s="205">
        <v>7048652328199</v>
      </c>
    </row>
    <row r="99" spans="1:14" x14ac:dyDescent="0.2">
      <c r="A99" s="202" t="s">
        <v>1084</v>
      </c>
      <c r="B99" s="203">
        <v>7048652661609</v>
      </c>
      <c r="K99" s="204">
        <v>810068</v>
      </c>
      <c r="L99" s="204" t="s">
        <v>637</v>
      </c>
      <c r="M99" s="204" t="str">
        <f t="shared" si="1"/>
        <v>810068-CHOR-OS</v>
      </c>
      <c r="N99" s="205">
        <v>7048652661609</v>
      </c>
    </row>
    <row r="100" spans="1:14" x14ac:dyDescent="0.2">
      <c r="A100" s="202" t="s">
        <v>1085</v>
      </c>
      <c r="B100" s="203">
        <v>7048652328250</v>
      </c>
      <c r="K100" s="204">
        <v>810068</v>
      </c>
      <c r="L100" s="204" t="s">
        <v>550</v>
      </c>
      <c r="M100" s="204" t="str">
        <f t="shared" si="1"/>
        <v>810068-MBLCK-OS</v>
      </c>
      <c r="N100" s="205">
        <v>7048652328250</v>
      </c>
    </row>
    <row r="101" spans="1:14" x14ac:dyDescent="0.2">
      <c r="A101" s="202" t="s">
        <v>1086</v>
      </c>
      <c r="B101" s="203">
        <v>7048652661623</v>
      </c>
      <c r="K101" s="204">
        <v>810068</v>
      </c>
      <c r="L101" s="204" t="s">
        <v>639</v>
      </c>
      <c r="M101" s="204" t="str">
        <f t="shared" si="1"/>
        <v>810068-NAGR-OS</v>
      </c>
      <c r="N101" s="205">
        <v>7048652661623</v>
      </c>
    </row>
    <row r="102" spans="1:14" x14ac:dyDescent="0.2">
      <c r="A102" s="202" t="s">
        <v>1087</v>
      </c>
      <c r="B102" s="203">
        <v>7048652328267</v>
      </c>
      <c r="K102" s="204">
        <v>810068</v>
      </c>
      <c r="L102" s="204" t="s">
        <v>286</v>
      </c>
      <c r="M102" s="204" t="str">
        <f t="shared" si="1"/>
        <v>810068-RBLUE-OS</v>
      </c>
      <c r="N102" s="205">
        <v>7048652328267</v>
      </c>
    </row>
    <row r="103" spans="1:14" x14ac:dyDescent="0.2">
      <c r="A103" s="202" t="s">
        <v>1088</v>
      </c>
      <c r="B103" s="203">
        <v>7048652542496</v>
      </c>
      <c r="K103" s="204">
        <v>810068</v>
      </c>
      <c r="L103" s="204" t="s">
        <v>641</v>
      </c>
      <c r="M103" s="204" t="str">
        <f t="shared" si="1"/>
        <v>810068-SGRME-OS</v>
      </c>
      <c r="N103" s="205">
        <v>7048652542496</v>
      </c>
    </row>
    <row r="104" spans="1:14" x14ac:dyDescent="0.2">
      <c r="A104" s="202" t="s">
        <v>1089</v>
      </c>
      <c r="B104" s="203">
        <v>7048652328298</v>
      </c>
      <c r="K104" s="204">
        <v>810069</v>
      </c>
      <c r="L104" s="204" t="s">
        <v>569</v>
      </c>
      <c r="M104" s="204" t="str">
        <f t="shared" si="1"/>
        <v>810069-TEBLK-SM</v>
      </c>
      <c r="N104" s="205">
        <v>7048652328298</v>
      </c>
    </row>
    <row r="105" spans="1:14" x14ac:dyDescent="0.2">
      <c r="A105" s="202" t="s">
        <v>1090</v>
      </c>
      <c r="B105" s="203">
        <v>7048652328281</v>
      </c>
      <c r="K105" s="204">
        <v>810069</v>
      </c>
      <c r="L105" s="204" t="s">
        <v>570</v>
      </c>
      <c r="M105" s="204" t="str">
        <f t="shared" si="1"/>
        <v>810069-TEBLK-ML</v>
      </c>
      <c r="N105" s="205">
        <v>7048652328281</v>
      </c>
    </row>
    <row r="106" spans="1:14" x14ac:dyDescent="0.2">
      <c r="A106" s="202" t="s">
        <v>1091</v>
      </c>
      <c r="B106" s="203">
        <v>7048652476913</v>
      </c>
      <c r="K106" s="204">
        <v>810070</v>
      </c>
      <c r="L106" s="204" t="s">
        <v>644</v>
      </c>
      <c r="M106" s="204" t="str">
        <f t="shared" si="1"/>
        <v>810070-TEBLK-ML17</v>
      </c>
      <c r="N106" s="205">
        <v>7048652476913</v>
      </c>
    </row>
    <row r="107" spans="1:14" x14ac:dyDescent="0.2">
      <c r="A107" s="202" t="s">
        <v>1092</v>
      </c>
      <c r="B107" s="203">
        <v>7048652476920</v>
      </c>
      <c r="K107" s="204">
        <v>810070</v>
      </c>
      <c r="L107" s="204" t="s">
        <v>646</v>
      </c>
      <c r="M107" s="204" t="str">
        <f t="shared" si="1"/>
        <v>810070-TEBLK-ML25</v>
      </c>
      <c r="N107" s="205">
        <v>7048652476920</v>
      </c>
    </row>
    <row r="108" spans="1:14" x14ac:dyDescent="0.2">
      <c r="A108" s="202" t="s">
        <v>1093</v>
      </c>
      <c r="B108" s="203">
        <v>7048652476937</v>
      </c>
      <c r="K108" s="204">
        <v>810070</v>
      </c>
      <c r="L108" s="204" t="s">
        <v>648</v>
      </c>
      <c r="M108" s="204" t="str">
        <f t="shared" si="1"/>
        <v>810070-TEBLK-SM25</v>
      </c>
      <c r="N108" s="205">
        <v>7048652476937</v>
      </c>
    </row>
    <row r="109" spans="1:14" x14ac:dyDescent="0.2">
      <c r="A109" s="202" t="s">
        <v>1094</v>
      </c>
      <c r="B109" s="203">
        <v>7048652476944</v>
      </c>
      <c r="K109" s="204">
        <v>810070</v>
      </c>
      <c r="L109" s="204" t="s">
        <v>650</v>
      </c>
      <c r="M109" s="204" t="str">
        <f t="shared" si="1"/>
        <v>810070-TEBLK-SM32</v>
      </c>
      <c r="N109" s="205">
        <v>7048652476944</v>
      </c>
    </row>
    <row r="110" spans="1:14" x14ac:dyDescent="0.2">
      <c r="A110" s="202" t="s">
        <v>2828</v>
      </c>
      <c r="B110" s="203">
        <v>7048652463425</v>
      </c>
      <c r="K110" s="204">
        <v>810071</v>
      </c>
      <c r="L110" s="204" t="s">
        <v>2114</v>
      </c>
      <c r="M110" s="204" t="str">
        <f t="shared" si="1"/>
        <v>810071-GRAY-OS</v>
      </c>
      <c r="N110" s="205">
        <v>7048652463425</v>
      </c>
    </row>
    <row r="111" spans="1:14" x14ac:dyDescent="0.2">
      <c r="A111" s="202" t="s">
        <v>2829</v>
      </c>
      <c r="B111" s="203">
        <v>7048652194046</v>
      </c>
      <c r="K111" s="204">
        <v>810072</v>
      </c>
      <c r="L111" s="204" t="s">
        <v>141</v>
      </c>
      <c r="M111" s="204" t="str">
        <f t="shared" si="1"/>
        <v>810072-BLACK-OS</v>
      </c>
      <c r="N111" s="205">
        <v>7048652194046</v>
      </c>
    </row>
    <row r="112" spans="1:14" x14ac:dyDescent="0.2">
      <c r="A112" s="202" t="s">
        <v>2830</v>
      </c>
      <c r="B112" s="203">
        <v>7048652194053</v>
      </c>
      <c r="K112" s="204">
        <v>810073</v>
      </c>
      <c r="L112" s="204" t="s">
        <v>141</v>
      </c>
      <c r="M112" s="204" t="str">
        <f t="shared" si="1"/>
        <v>810073-BLACK-OS</v>
      </c>
      <c r="N112" s="205">
        <v>7048652194053</v>
      </c>
    </row>
    <row r="113" spans="1:14" x14ac:dyDescent="0.2">
      <c r="A113" s="202" t="s">
        <v>2831</v>
      </c>
      <c r="B113" s="203">
        <v>7048652194077</v>
      </c>
      <c r="K113" s="204">
        <v>810075</v>
      </c>
      <c r="L113" s="204" t="s">
        <v>141</v>
      </c>
      <c r="M113" s="204" t="str">
        <f t="shared" si="1"/>
        <v>810075-BLACK-OS</v>
      </c>
      <c r="N113" s="205">
        <v>7048652194077</v>
      </c>
    </row>
    <row r="114" spans="1:14" x14ac:dyDescent="0.2">
      <c r="A114" s="202" t="s">
        <v>2832</v>
      </c>
      <c r="B114" s="203">
        <v>7048652194084</v>
      </c>
      <c r="K114" s="204">
        <v>810076</v>
      </c>
      <c r="L114" s="204" t="s">
        <v>141</v>
      </c>
      <c r="M114" s="204" t="str">
        <f t="shared" si="1"/>
        <v>810076-BLACK-OS</v>
      </c>
      <c r="N114" s="205">
        <v>7048652194084</v>
      </c>
    </row>
    <row r="115" spans="1:14" x14ac:dyDescent="0.2">
      <c r="A115" s="202" t="s">
        <v>2833</v>
      </c>
      <c r="B115" s="203">
        <v>7048652281517</v>
      </c>
      <c r="K115" s="204">
        <v>810077</v>
      </c>
      <c r="L115" s="204" t="s">
        <v>2121</v>
      </c>
      <c r="M115" s="204" t="str">
        <f t="shared" si="1"/>
        <v>810077-BLCK-LXL</v>
      </c>
      <c r="N115" s="205">
        <v>7048652281517</v>
      </c>
    </row>
    <row r="116" spans="1:14" x14ac:dyDescent="0.2">
      <c r="A116" s="202" t="s">
        <v>2834</v>
      </c>
      <c r="B116" s="203">
        <v>7048652281524</v>
      </c>
      <c r="K116" s="204">
        <v>810077</v>
      </c>
      <c r="L116" s="204" t="s">
        <v>2122</v>
      </c>
      <c r="M116" s="204" t="str">
        <f t="shared" si="1"/>
        <v>810077-BLCK-ML</v>
      </c>
      <c r="N116" s="205">
        <v>7048652281524</v>
      </c>
    </row>
    <row r="117" spans="1:14" x14ac:dyDescent="0.2">
      <c r="A117" s="202" t="s">
        <v>2835</v>
      </c>
      <c r="B117" s="203">
        <v>7048652281531</v>
      </c>
      <c r="K117" s="204">
        <v>810077</v>
      </c>
      <c r="L117" s="204" t="s">
        <v>2123</v>
      </c>
      <c r="M117" s="204" t="str">
        <f t="shared" si="1"/>
        <v>810077-BLCK-XS/SM</v>
      </c>
      <c r="N117" s="205">
        <v>7048652281531</v>
      </c>
    </row>
    <row r="118" spans="1:14" x14ac:dyDescent="0.2">
      <c r="A118" s="202" t="s">
        <v>2836</v>
      </c>
      <c r="B118" s="203">
        <v>7048652194107</v>
      </c>
      <c r="K118" s="204">
        <v>810078</v>
      </c>
      <c r="L118" s="204" t="s">
        <v>141</v>
      </c>
      <c r="M118" s="204" t="str">
        <f t="shared" si="1"/>
        <v>810078-BLACK-OS</v>
      </c>
      <c r="N118" s="205">
        <v>7048652194107</v>
      </c>
    </row>
    <row r="119" spans="1:14" x14ac:dyDescent="0.2">
      <c r="A119" s="202" t="s">
        <v>2837</v>
      </c>
      <c r="B119" s="203">
        <v>7048652193919</v>
      </c>
      <c r="K119" s="204">
        <v>810079</v>
      </c>
      <c r="L119" s="204" t="s">
        <v>2127</v>
      </c>
      <c r="M119" s="204" t="str">
        <f t="shared" si="1"/>
        <v>810079-ADBLK-OS</v>
      </c>
      <c r="N119" s="205">
        <v>7048652193919</v>
      </c>
    </row>
    <row r="120" spans="1:14" x14ac:dyDescent="0.2">
      <c r="A120" s="202" t="s">
        <v>2838</v>
      </c>
      <c r="B120" s="203">
        <v>7048652712523</v>
      </c>
      <c r="K120" s="204">
        <v>810079</v>
      </c>
      <c r="L120" s="204" t="s">
        <v>2129</v>
      </c>
      <c r="M120" s="204" t="str">
        <f t="shared" si="1"/>
        <v>810079-FLUO-OS</v>
      </c>
      <c r="N120" s="205">
        <v>7048652712523</v>
      </c>
    </row>
    <row r="121" spans="1:14" x14ac:dyDescent="0.2">
      <c r="A121" s="202" t="s">
        <v>2839</v>
      </c>
      <c r="B121" s="203">
        <v>7048652193926</v>
      </c>
      <c r="K121" s="204">
        <v>810079</v>
      </c>
      <c r="L121" s="204" t="s">
        <v>2131</v>
      </c>
      <c r="M121" s="204" t="str">
        <f t="shared" si="1"/>
        <v>810079-PABLU-OS</v>
      </c>
      <c r="N121" s="205">
        <v>7048652193926</v>
      </c>
    </row>
    <row r="122" spans="1:14" x14ac:dyDescent="0.2">
      <c r="A122" s="202" t="s">
        <v>2840</v>
      </c>
      <c r="B122" s="203">
        <v>7048652193940</v>
      </c>
      <c r="K122" s="204">
        <v>810079</v>
      </c>
      <c r="L122" s="204" t="s">
        <v>2133</v>
      </c>
      <c r="M122" s="204" t="str">
        <f t="shared" si="1"/>
        <v>810079-RSRED-OS</v>
      </c>
      <c r="N122" s="205">
        <v>7048652193940</v>
      </c>
    </row>
    <row r="123" spans="1:14" x14ac:dyDescent="0.2">
      <c r="A123" s="202" t="s">
        <v>2841</v>
      </c>
      <c r="B123" s="203">
        <v>7048652194114</v>
      </c>
      <c r="K123" s="204">
        <v>810080</v>
      </c>
      <c r="L123" s="204" t="s">
        <v>141</v>
      </c>
      <c r="M123" s="204" t="str">
        <f t="shared" si="1"/>
        <v>810080-BLACK-OS</v>
      </c>
      <c r="N123" s="205">
        <v>7048652194114</v>
      </c>
    </row>
    <row r="124" spans="1:14" x14ac:dyDescent="0.2">
      <c r="A124" s="202" t="s">
        <v>2842</v>
      </c>
      <c r="B124" s="203">
        <v>7048652712493</v>
      </c>
      <c r="K124" s="204">
        <v>810080</v>
      </c>
      <c r="L124" s="204" t="s">
        <v>2129</v>
      </c>
      <c r="M124" s="204" t="str">
        <f t="shared" si="1"/>
        <v>810080-FLUO-OS</v>
      </c>
      <c r="N124" s="205">
        <v>7048652712493</v>
      </c>
    </row>
    <row r="125" spans="1:14" x14ac:dyDescent="0.2">
      <c r="A125" s="202" t="s">
        <v>2843</v>
      </c>
      <c r="B125" s="203">
        <v>7048652712509</v>
      </c>
      <c r="K125" s="204">
        <v>810080</v>
      </c>
      <c r="L125" s="204" t="s">
        <v>639</v>
      </c>
      <c r="M125" s="204" t="str">
        <f t="shared" si="1"/>
        <v>810080-NAGR-OS</v>
      </c>
      <c r="N125" s="205">
        <v>7048652712509</v>
      </c>
    </row>
    <row r="126" spans="1:14" x14ac:dyDescent="0.2">
      <c r="A126" s="202" t="s">
        <v>2844</v>
      </c>
      <c r="B126" s="203">
        <v>7048652712516</v>
      </c>
      <c r="K126" s="204">
        <v>810080</v>
      </c>
      <c r="L126" s="204" t="s">
        <v>2136</v>
      </c>
      <c r="M126" s="204" t="str">
        <f t="shared" si="1"/>
        <v>810080-RGGRN-OS</v>
      </c>
      <c r="N126" s="205">
        <v>7048652712516</v>
      </c>
    </row>
    <row r="127" spans="1:14" x14ac:dyDescent="0.2">
      <c r="A127" s="202" t="s">
        <v>2845</v>
      </c>
      <c r="B127" s="203">
        <v>7048652714381</v>
      </c>
      <c r="K127" s="204">
        <v>810080</v>
      </c>
      <c r="L127" s="204" t="s">
        <v>2138</v>
      </c>
      <c r="M127" s="204" t="str">
        <f t="shared" si="1"/>
        <v>810080-WHITE-OS</v>
      </c>
      <c r="N127" s="205">
        <v>7048652714381</v>
      </c>
    </row>
    <row r="128" spans="1:14" x14ac:dyDescent="0.2">
      <c r="A128" s="202" t="s">
        <v>2846</v>
      </c>
      <c r="B128" s="203">
        <v>7048652194039</v>
      </c>
      <c r="K128" s="204">
        <v>810082</v>
      </c>
      <c r="L128" s="204" t="s">
        <v>141</v>
      </c>
      <c r="M128" s="204" t="str">
        <f t="shared" si="1"/>
        <v>810082-BLACK-OS</v>
      </c>
      <c r="N128" s="205">
        <v>7048652194039</v>
      </c>
    </row>
    <row r="129" spans="1:14" x14ac:dyDescent="0.2">
      <c r="A129" s="202" t="s">
        <v>2847</v>
      </c>
      <c r="B129" s="203">
        <v>7048652256423</v>
      </c>
      <c r="K129" s="204">
        <v>810084</v>
      </c>
      <c r="L129" s="204" t="s">
        <v>141</v>
      </c>
      <c r="M129" s="204" t="str">
        <f t="shared" si="1"/>
        <v>810084-BLACK-OS</v>
      </c>
      <c r="N129" s="205">
        <v>7048652256423</v>
      </c>
    </row>
    <row r="130" spans="1:14" x14ac:dyDescent="0.2">
      <c r="A130" s="202" t="s">
        <v>2848</v>
      </c>
      <c r="B130" s="203">
        <v>7048652270948</v>
      </c>
      <c r="K130" s="204">
        <v>810087</v>
      </c>
      <c r="L130" s="204" t="s">
        <v>141</v>
      </c>
      <c r="M130" s="204" t="str">
        <f t="shared" si="1"/>
        <v>810087-BLACK-OS</v>
      </c>
      <c r="N130" s="205">
        <v>7048652270948</v>
      </c>
    </row>
    <row r="131" spans="1:14" x14ac:dyDescent="0.2">
      <c r="A131" s="202" t="s">
        <v>2849</v>
      </c>
      <c r="B131" s="203">
        <v>7048652476418</v>
      </c>
      <c r="K131" s="204">
        <v>810088</v>
      </c>
      <c r="L131" s="204" t="s">
        <v>141</v>
      </c>
      <c r="M131" s="204" t="str">
        <f t="shared" ref="M131:M194" si="2">CONCATENATE(K131,"-",L131)</f>
        <v>810088-BLACK-OS</v>
      </c>
      <c r="N131" s="205">
        <v>7048652476418</v>
      </c>
    </row>
    <row r="132" spans="1:14" x14ac:dyDescent="0.2">
      <c r="A132" s="202" t="s">
        <v>1095</v>
      </c>
      <c r="B132" s="203">
        <v>7048652542427</v>
      </c>
      <c r="K132" s="204">
        <v>810089</v>
      </c>
      <c r="L132" s="204" t="s">
        <v>653</v>
      </c>
      <c r="M132" s="204" t="str">
        <f t="shared" si="2"/>
        <v>810089-GFGRN-OS</v>
      </c>
      <c r="N132" s="205">
        <v>7048652542427</v>
      </c>
    </row>
    <row r="133" spans="1:14" x14ac:dyDescent="0.2">
      <c r="A133" s="202" t="s">
        <v>1096</v>
      </c>
      <c r="B133" s="203">
        <v>7048652542434</v>
      </c>
      <c r="K133" s="204">
        <v>810089</v>
      </c>
      <c r="L133" s="204" t="s">
        <v>550</v>
      </c>
      <c r="M133" s="204" t="str">
        <f t="shared" si="2"/>
        <v>810089-MBLCK-OS</v>
      </c>
      <c r="N133" s="205">
        <v>7048652542434</v>
      </c>
    </row>
    <row r="134" spans="1:14" x14ac:dyDescent="0.2">
      <c r="A134" s="202" t="s">
        <v>1097</v>
      </c>
      <c r="B134" s="203">
        <v>7048652661630</v>
      </c>
      <c r="K134" s="204">
        <v>810089</v>
      </c>
      <c r="L134" s="204" t="s">
        <v>540</v>
      </c>
      <c r="M134" s="204" t="str">
        <f t="shared" si="2"/>
        <v>810089-MEAME-OS</v>
      </c>
      <c r="N134" s="205">
        <v>7048652661630</v>
      </c>
    </row>
    <row r="135" spans="1:14" x14ac:dyDescent="0.2">
      <c r="A135" s="202" t="s">
        <v>1098</v>
      </c>
      <c r="B135" s="203">
        <v>7048652542441</v>
      </c>
      <c r="K135" s="204">
        <v>810089</v>
      </c>
      <c r="L135" s="204" t="s">
        <v>574</v>
      </c>
      <c r="M135" s="204" t="str">
        <f t="shared" si="2"/>
        <v>810089-MMBLU-OS</v>
      </c>
      <c r="N135" s="205">
        <v>7048652542441</v>
      </c>
    </row>
    <row r="136" spans="1:14" x14ac:dyDescent="0.2">
      <c r="A136" s="202" t="s">
        <v>1099</v>
      </c>
      <c r="B136" s="203">
        <v>7048652661647</v>
      </c>
      <c r="K136" s="204">
        <v>810089</v>
      </c>
      <c r="L136" s="204" t="s">
        <v>655</v>
      </c>
      <c r="M136" s="204" t="str">
        <f t="shared" si="2"/>
        <v>810089-MNGRY-OS</v>
      </c>
      <c r="N136" s="205">
        <v>7048652661647</v>
      </c>
    </row>
    <row r="137" spans="1:14" x14ac:dyDescent="0.2">
      <c r="A137" s="202" t="s">
        <v>1100</v>
      </c>
      <c r="B137" s="203">
        <v>7048652542458</v>
      </c>
      <c r="K137" s="204">
        <v>810089</v>
      </c>
      <c r="L137" s="204" t="s">
        <v>578</v>
      </c>
      <c r="M137" s="204" t="str">
        <f t="shared" si="2"/>
        <v>810089-MSBMC-OS</v>
      </c>
      <c r="N137" s="205">
        <v>7048652542458</v>
      </c>
    </row>
    <row r="138" spans="1:14" x14ac:dyDescent="0.2">
      <c r="A138" s="202" t="s">
        <v>1101</v>
      </c>
      <c r="B138" s="203">
        <v>7048652542465</v>
      </c>
      <c r="K138" s="204">
        <v>810089</v>
      </c>
      <c r="L138" s="204" t="s">
        <v>543</v>
      </c>
      <c r="M138" s="204" t="str">
        <f t="shared" si="2"/>
        <v>810089-MSGMC-OS</v>
      </c>
      <c r="N138" s="205">
        <v>7048652542465</v>
      </c>
    </row>
    <row r="139" spans="1:14" x14ac:dyDescent="0.2">
      <c r="A139" s="202" t="s">
        <v>1102</v>
      </c>
      <c r="B139" s="203">
        <v>7048652542472</v>
      </c>
      <c r="K139" s="204">
        <v>810089</v>
      </c>
      <c r="L139" s="204" t="s">
        <v>562</v>
      </c>
      <c r="M139" s="204" t="str">
        <f t="shared" si="2"/>
        <v>810089-MWHTE-OS</v>
      </c>
      <c r="N139" s="205">
        <v>7048652542472</v>
      </c>
    </row>
    <row r="140" spans="1:14" x14ac:dyDescent="0.2">
      <c r="A140" s="202" t="s">
        <v>2850</v>
      </c>
      <c r="B140" s="203">
        <v>7048652714985</v>
      </c>
      <c r="K140" s="204">
        <v>810089</v>
      </c>
      <c r="L140" s="204" t="s">
        <v>2144</v>
      </c>
      <c r="M140" s="204" t="str">
        <f t="shared" si="2"/>
        <v>810089-SGRM-OS</v>
      </c>
      <c r="N140" s="205">
        <v>7048652714985</v>
      </c>
    </row>
    <row r="141" spans="1:14" x14ac:dyDescent="0.2">
      <c r="A141" s="202" t="s">
        <v>1103</v>
      </c>
      <c r="B141" s="203">
        <v>7048652542373</v>
      </c>
      <c r="K141" s="204">
        <v>810090</v>
      </c>
      <c r="L141" s="204" t="s">
        <v>550</v>
      </c>
      <c r="M141" s="204" t="str">
        <f t="shared" si="2"/>
        <v>810090-MBLCK-OS</v>
      </c>
      <c r="N141" s="205">
        <v>7048652542373</v>
      </c>
    </row>
    <row r="142" spans="1:14" x14ac:dyDescent="0.2">
      <c r="A142" s="202" t="s">
        <v>1104</v>
      </c>
      <c r="B142" s="203">
        <v>7048652661661</v>
      </c>
      <c r="K142" s="204">
        <v>810090</v>
      </c>
      <c r="L142" s="204" t="s">
        <v>540</v>
      </c>
      <c r="M142" s="204" t="str">
        <f t="shared" si="2"/>
        <v>810090-MEAME-OS</v>
      </c>
      <c r="N142" s="205">
        <v>7048652661661</v>
      </c>
    </row>
    <row r="143" spans="1:14" x14ac:dyDescent="0.2">
      <c r="A143" s="202" t="s">
        <v>1105</v>
      </c>
      <c r="B143" s="203">
        <v>7048652542380</v>
      </c>
      <c r="K143" s="204">
        <v>810090</v>
      </c>
      <c r="L143" s="204" t="s">
        <v>657</v>
      </c>
      <c r="M143" s="204" t="str">
        <f t="shared" si="2"/>
        <v>810090-MFGN-OS</v>
      </c>
      <c r="N143" s="205">
        <v>7048652542380</v>
      </c>
    </row>
    <row r="144" spans="1:14" x14ac:dyDescent="0.2">
      <c r="A144" s="202" t="s">
        <v>1106</v>
      </c>
      <c r="B144" s="203">
        <v>7048652664136</v>
      </c>
      <c r="K144" s="204">
        <v>810090</v>
      </c>
      <c r="L144" s="204" t="s">
        <v>575</v>
      </c>
      <c r="M144" s="204" t="str">
        <f t="shared" si="2"/>
        <v>810090-MOPRE-OS</v>
      </c>
      <c r="N144" s="205">
        <v>7048652664136</v>
      </c>
    </row>
    <row r="145" spans="1:14" x14ac:dyDescent="0.2">
      <c r="A145" s="202" t="s">
        <v>1107</v>
      </c>
      <c r="B145" s="203">
        <v>7048652664129</v>
      </c>
      <c r="K145" s="204">
        <v>810090</v>
      </c>
      <c r="L145" s="204" t="s">
        <v>576</v>
      </c>
      <c r="M145" s="204" t="str">
        <f t="shared" si="2"/>
        <v>810090-MRBE-OS</v>
      </c>
      <c r="N145" s="205">
        <v>7048652664129</v>
      </c>
    </row>
    <row r="146" spans="1:14" x14ac:dyDescent="0.2">
      <c r="A146" s="202" t="s">
        <v>1108</v>
      </c>
      <c r="B146" s="203">
        <v>7048652542397</v>
      </c>
      <c r="K146" s="204">
        <v>810090</v>
      </c>
      <c r="L146" s="204" t="s">
        <v>578</v>
      </c>
      <c r="M146" s="204" t="str">
        <f t="shared" si="2"/>
        <v>810090-MSBMC-OS</v>
      </c>
      <c r="N146" s="205">
        <v>7048652542397</v>
      </c>
    </row>
    <row r="147" spans="1:14" x14ac:dyDescent="0.2">
      <c r="A147" s="202" t="s">
        <v>1109</v>
      </c>
      <c r="B147" s="203">
        <v>7048652542403</v>
      </c>
      <c r="K147" s="204">
        <v>810090</v>
      </c>
      <c r="L147" s="204" t="s">
        <v>543</v>
      </c>
      <c r="M147" s="204" t="str">
        <f t="shared" si="2"/>
        <v>810090-MSGMC-OS</v>
      </c>
      <c r="N147" s="205">
        <v>7048652542403</v>
      </c>
    </row>
    <row r="148" spans="1:14" x14ac:dyDescent="0.2">
      <c r="A148" s="202" t="s">
        <v>1110</v>
      </c>
      <c r="B148" s="203">
        <v>7048652542410</v>
      </c>
      <c r="K148" s="204">
        <v>810090</v>
      </c>
      <c r="L148" s="204" t="s">
        <v>562</v>
      </c>
      <c r="M148" s="204" t="str">
        <f t="shared" si="2"/>
        <v>810090-MWHTE-OS</v>
      </c>
      <c r="N148" s="205">
        <v>7048652542410</v>
      </c>
    </row>
    <row r="149" spans="1:14" x14ac:dyDescent="0.2">
      <c r="A149" s="202" t="s">
        <v>2851</v>
      </c>
      <c r="B149" s="203">
        <v>7048652714992</v>
      </c>
      <c r="K149" s="204">
        <v>810090</v>
      </c>
      <c r="L149" s="204" t="s">
        <v>2144</v>
      </c>
      <c r="M149" s="204" t="str">
        <f t="shared" si="2"/>
        <v>810090-SGRM-OS</v>
      </c>
      <c r="N149" s="205">
        <v>7048652714992</v>
      </c>
    </row>
    <row r="150" spans="1:14" x14ac:dyDescent="0.2">
      <c r="A150" s="202" t="s">
        <v>1111</v>
      </c>
      <c r="B150" s="203">
        <v>7048652544742</v>
      </c>
      <c r="K150" s="204">
        <v>810091</v>
      </c>
      <c r="L150" s="204" t="s">
        <v>569</v>
      </c>
      <c r="M150" s="204" t="str">
        <f t="shared" si="2"/>
        <v>810091-TEBLK-SM</v>
      </c>
      <c r="N150" s="205">
        <v>7048652544742</v>
      </c>
    </row>
    <row r="151" spans="1:14" x14ac:dyDescent="0.2">
      <c r="A151" s="202" t="s">
        <v>1112</v>
      </c>
      <c r="B151" s="203">
        <v>7048652544735</v>
      </c>
      <c r="K151" s="204">
        <v>810091</v>
      </c>
      <c r="L151" s="204" t="s">
        <v>570</v>
      </c>
      <c r="M151" s="204" t="str">
        <f t="shared" si="2"/>
        <v>810091-TEBLK-ML</v>
      </c>
      <c r="N151" s="205">
        <v>7048652544735</v>
      </c>
    </row>
    <row r="152" spans="1:14" x14ac:dyDescent="0.2">
      <c r="A152" s="202" t="s">
        <v>1113</v>
      </c>
      <c r="B152" s="203">
        <v>7048652544728</v>
      </c>
      <c r="K152" s="204">
        <v>810091</v>
      </c>
      <c r="L152" s="204" t="s">
        <v>571</v>
      </c>
      <c r="M152" s="204" t="str">
        <f t="shared" si="2"/>
        <v>810091-TEBLK-LXL</v>
      </c>
      <c r="N152" s="205">
        <v>7048652544728</v>
      </c>
    </row>
    <row r="153" spans="1:14" x14ac:dyDescent="0.2">
      <c r="A153" s="202" t="s">
        <v>1114</v>
      </c>
      <c r="B153" s="203">
        <v>7048652556998</v>
      </c>
      <c r="K153" s="204">
        <v>810092</v>
      </c>
      <c r="L153" s="204" t="s">
        <v>287</v>
      </c>
      <c r="M153" s="204" t="str">
        <f t="shared" si="2"/>
        <v>810092-TEBLK-OS</v>
      </c>
      <c r="N153" s="205">
        <v>7048652556998</v>
      </c>
    </row>
    <row r="154" spans="1:14" x14ac:dyDescent="0.2">
      <c r="A154" s="202" t="s">
        <v>1115</v>
      </c>
      <c r="B154" s="203">
        <v>7048652557001</v>
      </c>
      <c r="K154" s="204">
        <v>810093</v>
      </c>
      <c r="L154" s="204" t="s">
        <v>287</v>
      </c>
      <c r="M154" s="204" t="str">
        <f t="shared" si="2"/>
        <v>810093-TEBLK-OS</v>
      </c>
      <c r="N154" s="205">
        <v>7048652557001</v>
      </c>
    </row>
    <row r="155" spans="1:14" x14ac:dyDescent="0.2">
      <c r="A155" s="202" t="s">
        <v>1116</v>
      </c>
      <c r="B155" s="203">
        <v>7048652542694</v>
      </c>
      <c r="K155" s="204">
        <v>810094</v>
      </c>
      <c r="L155" s="204" t="s">
        <v>569</v>
      </c>
      <c r="M155" s="204" t="str">
        <f t="shared" si="2"/>
        <v>810094-TEBLK-SM</v>
      </c>
      <c r="N155" s="205">
        <v>7048652542694</v>
      </c>
    </row>
    <row r="156" spans="1:14" x14ac:dyDescent="0.2">
      <c r="A156" s="202" t="s">
        <v>1117</v>
      </c>
      <c r="B156" s="203">
        <v>7048652542687</v>
      </c>
      <c r="K156" s="204">
        <v>810094</v>
      </c>
      <c r="L156" s="204" t="s">
        <v>570</v>
      </c>
      <c r="M156" s="204" t="str">
        <f t="shared" si="2"/>
        <v>810094-TEBLK-ML</v>
      </c>
      <c r="N156" s="205">
        <v>7048652542687</v>
      </c>
    </row>
    <row r="157" spans="1:14" x14ac:dyDescent="0.2">
      <c r="A157" s="202" t="s">
        <v>1118</v>
      </c>
      <c r="B157" s="203">
        <v>7048652542670</v>
      </c>
      <c r="K157" s="204">
        <v>810094</v>
      </c>
      <c r="L157" s="204" t="s">
        <v>571</v>
      </c>
      <c r="M157" s="204" t="str">
        <f t="shared" si="2"/>
        <v>810094-TEBLK-LXL</v>
      </c>
      <c r="N157" s="205">
        <v>7048652542670</v>
      </c>
    </row>
    <row r="158" spans="1:14" x14ac:dyDescent="0.2">
      <c r="A158" s="202" t="s">
        <v>1119</v>
      </c>
      <c r="B158" s="203">
        <v>7048652557018</v>
      </c>
      <c r="K158" s="204">
        <v>810095</v>
      </c>
      <c r="L158" s="204" t="s">
        <v>287</v>
      </c>
      <c r="M158" s="204" t="str">
        <f t="shared" si="2"/>
        <v>810095-TEBLK-OS</v>
      </c>
      <c r="N158" s="205">
        <v>7048652557018</v>
      </c>
    </row>
    <row r="159" spans="1:14" x14ac:dyDescent="0.2">
      <c r="A159" s="202" t="s">
        <v>1120</v>
      </c>
      <c r="B159" s="203">
        <v>7048652557025</v>
      </c>
      <c r="K159" s="204">
        <v>810096</v>
      </c>
      <c r="L159" s="204" t="s">
        <v>287</v>
      </c>
      <c r="M159" s="204" t="str">
        <f t="shared" si="2"/>
        <v>810096-TEBLK-OS</v>
      </c>
      <c r="N159" s="205">
        <v>7048652557025</v>
      </c>
    </row>
    <row r="160" spans="1:14" x14ac:dyDescent="0.2">
      <c r="A160" s="202" t="s">
        <v>1121</v>
      </c>
      <c r="B160" s="203">
        <v>7048652544797</v>
      </c>
      <c r="K160" s="204">
        <v>810097</v>
      </c>
      <c r="L160" s="204" t="s">
        <v>569</v>
      </c>
      <c r="M160" s="204" t="str">
        <f t="shared" si="2"/>
        <v>810097-TEBLK-SM</v>
      </c>
      <c r="N160" s="205">
        <v>7048652544797</v>
      </c>
    </row>
    <row r="161" spans="1:14" x14ac:dyDescent="0.2">
      <c r="A161" s="202" t="s">
        <v>1122</v>
      </c>
      <c r="B161" s="203">
        <v>7048652544780</v>
      </c>
      <c r="K161" s="204">
        <v>810097</v>
      </c>
      <c r="L161" s="204" t="s">
        <v>570</v>
      </c>
      <c r="M161" s="204" t="str">
        <f t="shared" si="2"/>
        <v>810097-TEBLK-ML</v>
      </c>
      <c r="N161" s="205">
        <v>7048652544780</v>
      </c>
    </row>
    <row r="162" spans="1:14" x14ac:dyDescent="0.2">
      <c r="A162" s="202" t="s">
        <v>1123</v>
      </c>
      <c r="B162" s="203">
        <v>7048652544773</v>
      </c>
      <c r="K162" s="204">
        <v>810097</v>
      </c>
      <c r="L162" s="204" t="s">
        <v>571</v>
      </c>
      <c r="M162" s="204" t="str">
        <f t="shared" si="2"/>
        <v>810097-TEBLK-LXL</v>
      </c>
      <c r="N162" s="205">
        <v>7048652544773</v>
      </c>
    </row>
    <row r="163" spans="1:14" x14ac:dyDescent="0.2">
      <c r="A163" s="202" t="s">
        <v>2852</v>
      </c>
      <c r="B163" s="203">
        <v>7048652607591</v>
      </c>
      <c r="K163" s="204">
        <v>810098</v>
      </c>
      <c r="L163" s="204" t="s">
        <v>141</v>
      </c>
      <c r="M163" s="204" t="str">
        <f t="shared" si="2"/>
        <v>810098-BLACK-OS</v>
      </c>
      <c r="N163" s="205">
        <v>7048652607591</v>
      </c>
    </row>
    <row r="164" spans="1:14" x14ac:dyDescent="0.2">
      <c r="A164" s="202" t="s">
        <v>1124</v>
      </c>
      <c r="B164" s="203">
        <v>7048652662149</v>
      </c>
      <c r="K164" s="204">
        <v>810102</v>
      </c>
      <c r="L164" s="204" t="s">
        <v>666</v>
      </c>
      <c r="M164" s="204" t="str">
        <f t="shared" si="2"/>
        <v>810102-011300-OS</v>
      </c>
      <c r="N164" s="205">
        <v>7048652662149</v>
      </c>
    </row>
    <row r="165" spans="1:14" x14ac:dyDescent="0.2">
      <c r="A165" s="202" t="s">
        <v>1125</v>
      </c>
      <c r="B165" s="203">
        <v>7048652662125</v>
      </c>
      <c r="K165" s="204">
        <v>810103</v>
      </c>
      <c r="L165" s="204" t="s">
        <v>666</v>
      </c>
      <c r="M165" s="204" t="str">
        <f t="shared" si="2"/>
        <v>810103-011300-OS</v>
      </c>
      <c r="N165" s="205">
        <v>7048652662125</v>
      </c>
    </row>
    <row r="166" spans="1:14" x14ac:dyDescent="0.2">
      <c r="A166" s="202" t="s">
        <v>1126</v>
      </c>
      <c r="B166" s="203">
        <v>7048652662156</v>
      </c>
      <c r="K166" s="204">
        <v>810104</v>
      </c>
      <c r="L166" s="204" t="s">
        <v>670</v>
      </c>
      <c r="M166" s="204" t="str">
        <f t="shared" si="2"/>
        <v>810104-010000-OS</v>
      </c>
      <c r="N166" s="205">
        <v>7048652662156</v>
      </c>
    </row>
    <row r="167" spans="1:14" x14ac:dyDescent="0.2">
      <c r="A167" s="202" t="s">
        <v>1127</v>
      </c>
      <c r="B167" s="203">
        <v>7048652662163</v>
      </c>
      <c r="K167" s="204">
        <v>810105</v>
      </c>
      <c r="L167" s="204" t="s">
        <v>670</v>
      </c>
      <c r="M167" s="204" t="str">
        <f t="shared" si="2"/>
        <v>810105-010000-OS</v>
      </c>
      <c r="N167" s="205">
        <v>7048652662163</v>
      </c>
    </row>
    <row r="168" spans="1:14" x14ac:dyDescent="0.2">
      <c r="A168" s="202" t="s">
        <v>1128</v>
      </c>
      <c r="B168" s="203">
        <v>7048652662170</v>
      </c>
      <c r="K168" s="204">
        <v>810106</v>
      </c>
      <c r="L168" s="204" t="s">
        <v>674</v>
      </c>
      <c r="M168" s="204" t="str">
        <f t="shared" si="2"/>
        <v>810106-186126-OS</v>
      </c>
      <c r="N168" s="205">
        <v>7048652662170</v>
      </c>
    </row>
    <row r="169" spans="1:14" x14ac:dyDescent="0.2">
      <c r="A169" s="202" t="s">
        <v>1129</v>
      </c>
      <c r="B169" s="203">
        <v>7048652662187</v>
      </c>
      <c r="K169" s="204">
        <v>810107</v>
      </c>
      <c r="L169" s="204" t="s">
        <v>428</v>
      </c>
      <c r="M169" s="204" t="str">
        <f t="shared" si="2"/>
        <v>810107-060101-OS</v>
      </c>
      <c r="N169" s="205">
        <v>7048652662187</v>
      </c>
    </row>
    <row r="170" spans="1:14" x14ac:dyDescent="0.2">
      <c r="A170" s="202" t="s">
        <v>1130</v>
      </c>
      <c r="B170" s="203">
        <v>7048652662194</v>
      </c>
      <c r="K170" s="204">
        <v>810108</v>
      </c>
      <c r="L170" s="204" t="s">
        <v>678</v>
      </c>
      <c r="M170" s="204" t="str">
        <f t="shared" si="2"/>
        <v>810108-100201-OS</v>
      </c>
      <c r="N170" s="205">
        <v>7048652662194</v>
      </c>
    </row>
    <row r="171" spans="1:14" x14ac:dyDescent="0.2">
      <c r="A171" s="202" t="s">
        <v>1131</v>
      </c>
      <c r="B171" s="203">
        <v>7048652662200</v>
      </c>
      <c r="K171" s="204">
        <v>810108</v>
      </c>
      <c r="L171" s="204" t="s">
        <v>680</v>
      </c>
      <c r="M171" s="204" t="str">
        <f t="shared" si="2"/>
        <v>810108-105025-OS</v>
      </c>
      <c r="N171" s="205">
        <v>7048652662200</v>
      </c>
    </row>
    <row r="172" spans="1:14" x14ac:dyDescent="0.2">
      <c r="A172" s="202" t="s">
        <v>1132</v>
      </c>
      <c r="B172" s="203">
        <v>7048652662118</v>
      </c>
      <c r="K172" s="204">
        <v>810109</v>
      </c>
      <c r="L172" s="204" t="s">
        <v>430</v>
      </c>
      <c r="M172" s="204" t="str">
        <f t="shared" si="2"/>
        <v>810109-060000-OS</v>
      </c>
      <c r="N172" s="205">
        <v>7048652662118</v>
      </c>
    </row>
    <row r="173" spans="1:14" x14ac:dyDescent="0.2">
      <c r="A173" s="202" t="s">
        <v>1133</v>
      </c>
      <c r="B173" s="203">
        <v>7048652662217</v>
      </c>
      <c r="K173" s="204">
        <v>810110</v>
      </c>
      <c r="L173" s="204" t="s">
        <v>437</v>
      </c>
      <c r="M173" s="204" t="str">
        <f t="shared" si="2"/>
        <v>810110-180000-OS</v>
      </c>
      <c r="N173" s="205">
        <v>7048652662217</v>
      </c>
    </row>
    <row r="174" spans="1:14" x14ac:dyDescent="0.2">
      <c r="A174" s="202" t="s">
        <v>1134</v>
      </c>
      <c r="B174" s="203">
        <v>7048652662101</v>
      </c>
      <c r="K174" s="204">
        <v>810111</v>
      </c>
      <c r="L174" s="204" t="s">
        <v>439</v>
      </c>
      <c r="M174" s="204" t="str">
        <f t="shared" si="2"/>
        <v>810111-100000-OS</v>
      </c>
      <c r="N174" s="205">
        <v>7048652662101</v>
      </c>
    </row>
    <row r="175" spans="1:14" x14ac:dyDescent="0.2">
      <c r="A175" s="202" t="s">
        <v>2853</v>
      </c>
      <c r="B175" s="203">
        <v>7048652710307</v>
      </c>
      <c r="K175" s="204">
        <v>810112</v>
      </c>
      <c r="L175" s="204" t="s">
        <v>2147</v>
      </c>
      <c r="M175" s="204" t="str">
        <f t="shared" si="2"/>
        <v>810112-54000-S</v>
      </c>
      <c r="N175" s="205">
        <v>7048652710307</v>
      </c>
    </row>
    <row r="176" spans="1:14" x14ac:dyDescent="0.2">
      <c r="A176" s="202" t="s">
        <v>2854</v>
      </c>
      <c r="B176" s="203">
        <v>7048652710291</v>
      </c>
      <c r="K176" s="204">
        <v>810112</v>
      </c>
      <c r="L176" s="204" t="s">
        <v>2149</v>
      </c>
      <c r="M176" s="204" t="str">
        <f t="shared" si="2"/>
        <v>810112-54000-M</v>
      </c>
      <c r="N176" s="205">
        <v>7048652710291</v>
      </c>
    </row>
    <row r="177" spans="1:14" x14ac:dyDescent="0.2">
      <c r="A177" s="202" t="s">
        <v>2855</v>
      </c>
      <c r="B177" s="203">
        <v>7048652710284</v>
      </c>
      <c r="K177" s="204">
        <v>810112</v>
      </c>
      <c r="L177" s="204" t="s">
        <v>2150</v>
      </c>
      <c r="M177" s="204" t="str">
        <f t="shared" si="2"/>
        <v>810112-54000-L</v>
      </c>
      <c r="N177" s="205">
        <v>7048652710284</v>
      </c>
    </row>
    <row r="178" spans="1:14" x14ac:dyDescent="0.2">
      <c r="A178" s="202" t="s">
        <v>2856</v>
      </c>
      <c r="B178" s="203">
        <v>7048652710314</v>
      </c>
      <c r="K178" s="204">
        <v>810112</v>
      </c>
      <c r="L178" s="204" t="s">
        <v>2151</v>
      </c>
      <c r="M178" s="204" t="str">
        <f t="shared" si="2"/>
        <v>810112-54000-XL</v>
      </c>
      <c r="N178" s="205">
        <v>7048652710314</v>
      </c>
    </row>
    <row r="179" spans="1:14" x14ac:dyDescent="0.2">
      <c r="A179" s="202" t="s">
        <v>2857</v>
      </c>
      <c r="B179" s="203">
        <v>7048652714411</v>
      </c>
      <c r="K179" s="204">
        <v>810112</v>
      </c>
      <c r="L179" s="204" t="s">
        <v>2152</v>
      </c>
      <c r="M179" s="204" t="str">
        <f t="shared" si="2"/>
        <v>810112-99901-S</v>
      </c>
      <c r="N179" s="205">
        <v>7048652714411</v>
      </c>
    </row>
    <row r="180" spans="1:14" x14ac:dyDescent="0.2">
      <c r="A180" s="202" t="s">
        <v>2858</v>
      </c>
      <c r="B180" s="203">
        <v>7048652714404</v>
      </c>
      <c r="K180" s="204">
        <v>810112</v>
      </c>
      <c r="L180" s="204" t="s">
        <v>2153</v>
      </c>
      <c r="M180" s="204" t="str">
        <f t="shared" si="2"/>
        <v>810112-99901-M</v>
      </c>
      <c r="N180" s="205">
        <v>7048652714404</v>
      </c>
    </row>
    <row r="181" spans="1:14" x14ac:dyDescent="0.2">
      <c r="A181" s="202" t="s">
        <v>2859</v>
      </c>
      <c r="B181" s="203">
        <v>7048652714398</v>
      </c>
      <c r="K181" s="204">
        <v>810112</v>
      </c>
      <c r="L181" s="204" t="s">
        <v>2154</v>
      </c>
      <c r="M181" s="204" t="str">
        <f t="shared" si="2"/>
        <v>810112-99901-L</v>
      </c>
      <c r="N181" s="205">
        <v>7048652714398</v>
      </c>
    </row>
    <row r="182" spans="1:14" x14ac:dyDescent="0.2">
      <c r="A182" s="202" t="s">
        <v>2860</v>
      </c>
      <c r="B182" s="203">
        <v>7048652714428</v>
      </c>
      <c r="K182" s="204">
        <v>810112</v>
      </c>
      <c r="L182" s="204" t="s">
        <v>2155</v>
      </c>
      <c r="M182" s="204" t="str">
        <f t="shared" si="2"/>
        <v>810112-99901-XL</v>
      </c>
      <c r="N182" s="205">
        <v>7048652714428</v>
      </c>
    </row>
    <row r="183" spans="1:14" x14ac:dyDescent="0.2">
      <c r="A183" s="202" t="s">
        <v>2861</v>
      </c>
      <c r="B183" s="203">
        <v>7048652711878</v>
      </c>
      <c r="K183" s="204">
        <v>810113</v>
      </c>
      <c r="L183" s="204" t="s">
        <v>2157</v>
      </c>
      <c r="M183" s="204" t="str">
        <f t="shared" si="2"/>
        <v>810113-54000-XS</v>
      </c>
      <c r="N183" s="205">
        <v>7048652711878</v>
      </c>
    </row>
    <row r="184" spans="1:14" x14ac:dyDescent="0.2">
      <c r="A184" s="202" t="s">
        <v>2862</v>
      </c>
      <c r="B184" s="203">
        <v>7048652711861</v>
      </c>
      <c r="K184" s="204">
        <v>810113</v>
      </c>
      <c r="L184" s="204" t="s">
        <v>2147</v>
      </c>
      <c r="M184" s="204" t="str">
        <f t="shared" si="2"/>
        <v>810113-54000-S</v>
      </c>
      <c r="N184" s="205">
        <v>7048652711861</v>
      </c>
    </row>
    <row r="185" spans="1:14" x14ac:dyDescent="0.2">
      <c r="A185" s="202" t="s">
        <v>2863</v>
      </c>
      <c r="B185" s="203">
        <v>7048652711854</v>
      </c>
      <c r="K185" s="204">
        <v>810113</v>
      </c>
      <c r="L185" s="204" t="s">
        <v>2149</v>
      </c>
      <c r="M185" s="204" t="str">
        <f t="shared" si="2"/>
        <v>810113-54000-M</v>
      </c>
      <c r="N185" s="205">
        <v>7048652711854</v>
      </c>
    </row>
    <row r="186" spans="1:14" x14ac:dyDescent="0.2">
      <c r="A186" s="202" t="s">
        <v>2864</v>
      </c>
      <c r="B186" s="203">
        <v>7048652711847</v>
      </c>
      <c r="K186" s="204">
        <v>810113</v>
      </c>
      <c r="L186" s="204" t="s">
        <v>2150</v>
      </c>
      <c r="M186" s="204" t="str">
        <f t="shared" si="2"/>
        <v>810113-54000-L</v>
      </c>
      <c r="N186" s="205">
        <v>7048652711847</v>
      </c>
    </row>
    <row r="187" spans="1:14" x14ac:dyDescent="0.2">
      <c r="A187" s="202" t="s">
        <v>2865</v>
      </c>
      <c r="B187" s="203">
        <v>7048652711915</v>
      </c>
      <c r="K187" s="204">
        <v>810113</v>
      </c>
      <c r="L187" s="204" t="s">
        <v>2158</v>
      </c>
      <c r="M187" s="204" t="str">
        <f t="shared" si="2"/>
        <v>810113-99901-XS</v>
      </c>
      <c r="N187" s="205">
        <v>7048652711915</v>
      </c>
    </row>
    <row r="188" spans="1:14" x14ac:dyDescent="0.2">
      <c r="A188" s="202" t="s">
        <v>2866</v>
      </c>
      <c r="B188" s="203">
        <v>7048652711908</v>
      </c>
      <c r="K188" s="204">
        <v>810113</v>
      </c>
      <c r="L188" s="204" t="s">
        <v>2152</v>
      </c>
      <c r="M188" s="204" t="str">
        <f t="shared" si="2"/>
        <v>810113-99901-S</v>
      </c>
      <c r="N188" s="205">
        <v>7048652711908</v>
      </c>
    </row>
    <row r="189" spans="1:14" x14ac:dyDescent="0.2">
      <c r="A189" s="202" t="s">
        <v>2867</v>
      </c>
      <c r="B189" s="203">
        <v>7048652711892</v>
      </c>
      <c r="K189" s="204">
        <v>810113</v>
      </c>
      <c r="L189" s="204" t="s">
        <v>2153</v>
      </c>
      <c r="M189" s="204" t="str">
        <f t="shared" si="2"/>
        <v>810113-99901-M</v>
      </c>
      <c r="N189" s="205">
        <v>7048652711892</v>
      </c>
    </row>
    <row r="190" spans="1:14" x14ac:dyDescent="0.2">
      <c r="A190" s="202" t="s">
        <v>2868</v>
      </c>
      <c r="B190" s="203">
        <v>7048652711885</v>
      </c>
      <c r="K190" s="204">
        <v>810113</v>
      </c>
      <c r="L190" s="204" t="s">
        <v>2154</v>
      </c>
      <c r="M190" s="204" t="str">
        <f t="shared" si="2"/>
        <v>810113-99901-L</v>
      </c>
      <c r="N190" s="205">
        <v>7048652711885</v>
      </c>
    </row>
    <row r="191" spans="1:14" x14ac:dyDescent="0.2">
      <c r="A191" s="202" t="s">
        <v>2869</v>
      </c>
      <c r="B191" s="203">
        <v>7048652711786</v>
      </c>
      <c r="K191" s="204">
        <v>810114</v>
      </c>
      <c r="L191" s="204" t="s">
        <v>2160</v>
      </c>
      <c r="M191" s="204" t="str">
        <f t="shared" si="2"/>
        <v>810114-66101-S</v>
      </c>
      <c r="N191" s="205">
        <v>7048652711786</v>
      </c>
    </row>
    <row r="192" spans="1:14" x14ac:dyDescent="0.2">
      <c r="A192" s="202" t="s">
        <v>2870</v>
      </c>
      <c r="B192" s="203">
        <v>7048652711779</v>
      </c>
      <c r="K192" s="204">
        <v>810114</v>
      </c>
      <c r="L192" s="204" t="s">
        <v>2162</v>
      </c>
      <c r="M192" s="204" t="str">
        <f t="shared" si="2"/>
        <v>810114-66101-M</v>
      </c>
      <c r="N192" s="205">
        <v>7048652711779</v>
      </c>
    </row>
    <row r="193" spans="1:14" x14ac:dyDescent="0.2">
      <c r="A193" s="202" t="s">
        <v>2871</v>
      </c>
      <c r="B193" s="203">
        <v>7048652711762</v>
      </c>
      <c r="K193" s="204">
        <v>810114</v>
      </c>
      <c r="L193" s="204" t="s">
        <v>2163</v>
      </c>
      <c r="M193" s="204" t="str">
        <f t="shared" si="2"/>
        <v>810114-66101-L</v>
      </c>
      <c r="N193" s="205">
        <v>7048652711762</v>
      </c>
    </row>
    <row r="194" spans="1:14" x14ac:dyDescent="0.2">
      <c r="A194" s="202" t="s">
        <v>2872</v>
      </c>
      <c r="B194" s="203">
        <v>7048652711793</v>
      </c>
      <c r="K194" s="204">
        <v>810114</v>
      </c>
      <c r="L194" s="204" t="s">
        <v>2164</v>
      </c>
      <c r="M194" s="204" t="str">
        <f t="shared" si="2"/>
        <v>810114-66101-XL</v>
      </c>
      <c r="N194" s="205">
        <v>7048652711793</v>
      </c>
    </row>
    <row r="195" spans="1:14" x14ac:dyDescent="0.2">
      <c r="A195" s="202" t="s">
        <v>2873</v>
      </c>
      <c r="B195" s="203">
        <v>7048652711823</v>
      </c>
      <c r="K195" s="204">
        <v>810114</v>
      </c>
      <c r="L195" s="204" t="s">
        <v>2152</v>
      </c>
      <c r="M195" s="204" t="str">
        <f t="shared" ref="M195:M258" si="3">CONCATENATE(K195,"-",L195)</f>
        <v>810114-99901-S</v>
      </c>
      <c r="N195" s="205">
        <v>7048652711823</v>
      </c>
    </row>
    <row r="196" spans="1:14" x14ac:dyDescent="0.2">
      <c r="A196" s="202" t="s">
        <v>2874</v>
      </c>
      <c r="B196" s="203">
        <v>7048652711816</v>
      </c>
      <c r="K196" s="204">
        <v>810114</v>
      </c>
      <c r="L196" s="204" t="s">
        <v>2153</v>
      </c>
      <c r="M196" s="204" t="str">
        <f t="shared" si="3"/>
        <v>810114-99901-M</v>
      </c>
      <c r="N196" s="205">
        <v>7048652711816</v>
      </c>
    </row>
    <row r="197" spans="1:14" x14ac:dyDescent="0.2">
      <c r="A197" s="202" t="s">
        <v>2875</v>
      </c>
      <c r="B197" s="203">
        <v>7048652711809</v>
      </c>
      <c r="K197" s="204">
        <v>810114</v>
      </c>
      <c r="L197" s="204" t="s">
        <v>2154</v>
      </c>
      <c r="M197" s="204" t="str">
        <f t="shared" si="3"/>
        <v>810114-99901-L</v>
      </c>
      <c r="N197" s="205">
        <v>7048652711809</v>
      </c>
    </row>
    <row r="198" spans="1:14" x14ac:dyDescent="0.2">
      <c r="A198" s="202" t="s">
        <v>2876</v>
      </c>
      <c r="B198" s="203">
        <v>7048652711830</v>
      </c>
      <c r="K198" s="204">
        <v>810114</v>
      </c>
      <c r="L198" s="204" t="s">
        <v>2155</v>
      </c>
      <c r="M198" s="204" t="str">
        <f t="shared" si="3"/>
        <v>810114-99901-XL</v>
      </c>
      <c r="N198" s="205">
        <v>7048652711830</v>
      </c>
    </row>
    <row r="199" spans="1:14" x14ac:dyDescent="0.2">
      <c r="A199" s="202" t="s">
        <v>2877</v>
      </c>
      <c r="B199" s="203">
        <v>7048652711700</v>
      </c>
      <c r="K199" s="204">
        <v>810115</v>
      </c>
      <c r="L199" s="204" t="s">
        <v>2160</v>
      </c>
      <c r="M199" s="204" t="str">
        <f t="shared" si="3"/>
        <v>810115-66101-S</v>
      </c>
      <c r="N199" s="205">
        <v>7048652711700</v>
      </c>
    </row>
    <row r="200" spans="1:14" x14ac:dyDescent="0.2">
      <c r="A200" s="202" t="s">
        <v>2878</v>
      </c>
      <c r="B200" s="203">
        <v>7048652711694</v>
      </c>
      <c r="K200" s="204">
        <v>810115</v>
      </c>
      <c r="L200" s="204" t="s">
        <v>2162</v>
      </c>
      <c r="M200" s="204" t="str">
        <f t="shared" si="3"/>
        <v>810115-66101-M</v>
      </c>
      <c r="N200" s="205">
        <v>7048652711694</v>
      </c>
    </row>
    <row r="201" spans="1:14" x14ac:dyDescent="0.2">
      <c r="A201" s="202" t="s">
        <v>2879</v>
      </c>
      <c r="B201" s="203">
        <v>7048652711687</v>
      </c>
      <c r="K201" s="204">
        <v>810115</v>
      </c>
      <c r="L201" s="204" t="s">
        <v>2163</v>
      </c>
      <c r="M201" s="204" t="str">
        <f t="shared" si="3"/>
        <v>810115-66101-L</v>
      </c>
      <c r="N201" s="205">
        <v>7048652711687</v>
      </c>
    </row>
    <row r="202" spans="1:14" x14ac:dyDescent="0.2">
      <c r="A202" s="202" t="s">
        <v>2880</v>
      </c>
      <c r="B202" s="203">
        <v>7048652711717</v>
      </c>
      <c r="K202" s="204">
        <v>810115</v>
      </c>
      <c r="L202" s="204" t="s">
        <v>2164</v>
      </c>
      <c r="M202" s="204" t="str">
        <f t="shared" si="3"/>
        <v>810115-66101-XL</v>
      </c>
      <c r="N202" s="205">
        <v>7048652711717</v>
      </c>
    </row>
    <row r="203" spans="1:14" x14ac:dyDescent="0.2">
      <c r="A203" s="202" t="s">
        <v>2881</v>
      </c>
      <c r="B203" s="203">
        <v>7048652711748</v>
      </c>
      <c r="K203" s="204">
        <v>810115</v>
      </c>
      <c r="L203" s="204" t="s">
        <v>2152</v>
      </c>
      <c r="M203" s="204" t="str">
        <f t="shared" si="3"/>
        <v>810115-99901-S</v>
      </c>
      <c r="N203" s="205">
        <v>7048652711748</v>
      </c>
    </row>
    <row r="204" spans="1:14" x14ac:dyDescent="0.2">
      <c r="A204" s="202" t="s">
        <v>2882</v>
      </c>
      <c r="B204" s="203">
        <v>7048652711731</v>
      </c>
      <c r="K204" s="204">
        <v>810115</v>
      </c>
      <c r="L204" s="204" t="s">
        <v>2153</v>
      </c>
      <c r="M204" s="204" t="str">
        <f t="shared" si="3"/>
        <v>810115-99901-M</v>
      </c>
      <c r="N204" s="205">
        <v>7048652711731</v>
      </c>
    </row>
    <row r="205" spans="1:14" x14ac:dyDescent="0.2">
      <c r="A205" s="202" t="s">
        <v>2883</v>
      </c>
      <c r="B205" s="203">
        <v>7048652711724</v>
      </c>
      <c r="K205" s="204">
        <v>810115</v>
      </c>
      <c r="L205" s="204" t="s">
        <v>2154</v>
      </c>
      <c r="M205" s="204" t="str">
        <f t="shared" si="3"/>
        <v>810115-99901-L</v>
      </c>
      <c r="N205" s="205">
        <v>7048652711724</v>
      </c>
    </row>
    <row r="206" spans="1:14" x14ac:dyDescent="0.2">
      <c r="A206" s="202" t="s">
        <v>2884</v>
      </c>
      <c r="B206" s="203">
        <v>7048652711755</v>
      </c>
      <c r="K206" s="204">
        <v>810115</v>
      </c>
      <c r="L206" s="204" t="s">
        <v>2155</v>
      </c>
      <c r="M206" s="204" t="str">
        <f t="shared" si="3"/>
        <v>810115-99901-XL</v>
      </c>
      <c r="N206" s="205">
        <v>7048652711755</v>
      </c>
    </row>
    <row r="207" spans="1:14" x14ac:dyDescent="0.2">
      <c r="A207" s="202" t="s">
        <v>2885</v>
      </c>
      <c r="B207" s="203">
        <v>7048652709936</v>
      </c>
      <c r="K207" s="204">
        <v>810116</v>
      </c>
      <c r="L207" s="204" t="s">
        <v>2167</v>
      </c>
      <c r="M207" s="204" t="str">
        <f t="shared" si="3"/>
        <v>810116-066228-OS</v>
      </c>
      <c r="N207" s="205">
        <v>7048652709936</v>
      </c>
    </row>
    <row r="208" spans="1:14" x14ac:dyDescent="0.2">
      <c r="A208" s="202" t="s">
        <v>2886</v>
      </c>
      <c r="B208" s="203">
        <v>7048652712479</v>
      </c>
      <c r="K208" s="204">
        <v>810117</v>
      </c>
      <c r="L208" s="204" t="s">
        <v>2170</v>
      </c>
      <c r="M208" s="204" t="str">
        <f t="shared" si="3"/>
        <v>810117-511003-OS</v>
      </c>
      <c r="N208" s="205">
        <v>7048652712479</v>
      </c>
    </row>
    <row r="209" spans="1:14" x14ac:dyDescent="0.2">
      <c r="A209" s="202" t="s">
        <v>2887</v>
      </c>
      <c r="B209" s="203">
        <v>7048652712486</v>
      </c>
      <c r="K209" s="204">
        <v>810117</v>
      </c>
      <c r="L209" s="204" t="s">
        <v>2172</v>
      </c>
      <c r="M209" s="204" t="str">
        <f t="shared" si="3"/>
        <v>810117-530101-OS</v>
      </c>
      <c r="N209" s="205">
        <v>7048652712486</v>
      </c>
    </row>
    <row r="210" spans="1:14" x14ac:dyDescent="0.2">
      <c r="A210" s="202" t="s">
        <v>2097</v>
      </c>
      <c r="B210" s="203">
        <v>7048652666512</v>
      </c>
      <c r="K210" s="204">
        <v>810118</v>
      </c>
      <c r="L210" s="204" t="s">
        <v>142</v>
      </c>
      <c r="M210" s="204" t="str">
        <f t="shared" si="3"/>
        <v>810118-BLACK-S</v>
      </c>
      <c r="N210" s="205">
        <v>7048652666512</v>
      </c>
    </row>
    <row r="211" spans="1:14" x14ac:dyDescent="0.2">
      <c r="A211" s="202" t="s">
        <v>2098</v>
      </c>
      <c r="B211" s="203">
        <v>7048652666505</v>
      </c>
      <c r="K211" s="204">
        <v>810118</v>
      </c>
      <c r="L211" s="204" t="s">
        <v>143</v>
      </c>
      <c r="M211" s="204" t="str">
        <f t="shared" si="3"/>
        <v>810118-BLACK-M</v>
      </c>
      <c r="N211" s="205">
        <v>7048652666505</v>
      </c>
    </row>
    <row r="212" spans="1:14" x14ac:dyDescent="0.2">
      <c r="A212" s="202" t="s">
        <v>2099</v>
      </c>
      <c r="B212" s="203">
        <v>7048652666499</v>
      </c>
      <c r="K212" s="204">
        <v>810118</v>
      </c>
      <c r="L212" s="204" t="s">
        <v>144</v>
      </c>
      <c r="M212" s="204" t="str">
        <f t="shared" si="3"/>
        <v>810118-BLACK-L</v>
      </c>
      <c r="N212" s="205">
        <v>7048652666499</v>
      </c>
    </row>
    <row r="213" spans="1:14" x14ac:dyDescent="0.2">
      <c r="A213" s="202" t="s">
        <v>2100</v>
      </c>
      <c r="B213" s="203">
        <v>7048652666529</v>
      </c>
      <c r="K213" s="204">
        <v>810118</v>
      </c>
      <c r="L213" s="204" t="s">
        <v>145</v>
      </c>
      <c r="M213" s="204" t="str">
        <f t="shared" si="3"/>
        <v>810118-BLACK-XL</v>
      </c>
      <c r="N213" s="205">
        <v>7048652666529</v>
      </c>
    </row>
    <row r="214" spans="1:14" x14ac:dyDescent="0.2">
      <c r="A214" s="202" t="s">
        <v>2101</v>
      </c>
      <c r="B214" s="203">
        <v>7048652666482</v>
      </c>
      <c r="K214" s="204">
        <v>810119</v>
      </c>
      <c r="L214" s="204" t="s">
        <v>146</v>
      </c>
      <c r="M214" s="204" t="str">
        <f t="shared" si="3"/>
        <v>810119-BLACK-XS</v>
      </c>
      <c r="N214" s="205">
        <v>7048652666482</v>
      </c>
    </row>
    <row r="215" spans="1:14" x14ac:dyDescent="0.2">
      <c r="A215" s="202" t="s">
        <v>2102</v>
      </c>
      <c r="B215" s="203">
        <v>7048652666475</v>
      </c>
      <c r="K215" s="204">
        <v>810119</v>
      </c>
      <c r="L215" s="204" t="s">
        <v>142</v>
      </c>
      <c r="M215" s="204" t="str">
        <f t="shared" si="3"/>
        <v>810119-BLACK-S</v>
      </c>
      <c r="N215" s="205">
        <v>7048652666475</v>
      </c>
    </row>
    <row r="216" spans="1:14" x14ac:dyDescent="0.2">
      <c r="A216" s="202" t="s">
        <v>2103</v>
      </c>
      <c r="B216" s="203">
        <v>7048652666468</v>
      </c>
      <c r="K216" s="204">
        <v>810119</v>
      </c>
      <c r="L216" s="204" t="s">
        <v>143</v>
      </c>
      <c r="M216" s="204" t="str">
        <f t="shared" si="3"/>
        <v>810119-BLACK-M</v>
      </c>
      <c r="N216" s="205">
        <v>7048652666468</v>
      </c>
    </row>
    <row r="217" spans="1:14" x14ac:dyDescent="0.2">
      <c r="A217" s="202" t="s">
        <v>2104</v>
      </c>
      <c r="B217" s="203">
        <v>7048652666451</v>
      </c>
      <c r="K217" s="204">
        <v>810119</v>
      </c>
      <c r="L217" s="204" t="s">
        <v>144</v>
      </c>
      <c r="M217" s="204" t="str">
        <f t="shared" si="3"/>
        <v>810119-BLACK-L</v>
      </c>
      <c r="N217" s="205">
        <v>7048652666451</v>
      </c>
    </row>
    <row r="218" spans="1:14" x14ac:dyDescent="0.2">
      <c r="A218" s="202" t="s">
        <v>2888</v>
      </c>
      <c r="B218" s="203">
        <v>7048652715609</v>
      </c>
      <c r="K218" s="204">
        <v>810120</v>
      </c>
      <c r="L218" s="204" t="s">
        <v>2152</v>
      </c>
      <c r="M218" s="204" t="str">
        <f t="shared" si="3"/>
        <v>810120-99901-S</v>
      </c>
      <c r="N218" s="205">
        <v>7048652715609</v>
      </c>
    </row>
    <row r="219" spans="1:14" x14ac:dyDescent="0.2">
      <c r="A219" s="202" t="s">
        <v>2889</v>
      </c>
      <c r="B219" s="203">
        <v>7048652715593</v>
      </c>
      <c r="K219" s="204">
        <v>810120</v>
      </c>
      <c r="L219" s="204" t="s">
        <v>2153</v>
      </c>
      <c r="M219" s="204" t="str">
        <f t="shared" si="3"/>
        <v>810120-99901-M</v>
      </c>
      <c r="N219" s="205">
        <v>7048652715593</v>
      </c>
    </row>
    <row r="220" spans="1:14" x14ac:dyDescent="0.2">
      <c r="A220" s="202" t="s">
        <v>2890</v>
      </c>
      <c r="B220" s="203">
        <v>7048652715586</v>
      </c>
      <c r="K220" s="204">
        <v>810120</v>
      </c>
      <c r="L220" s="204" t="s">
        <v>2154</v>
      </c>
      <c r="M220" s="204" t="str">
        <f t="shared" si="3"/>
        <v>810120-99901-L</v>
      </c>
      <c r="N220" s="205">
        <v>7048652715586</v>
      </c>
    </row>
    <row r="221" spans="1:14" x14ac:dyDescent="0.2">
      <c r="A221" s="202" t="s">
        <v>2891</v>
      </c>
      <c r="B221" s="203">
        <v>7048652715616</v>
      </c>
      <c r="K221" s="204">
        <v>810120</v>
      </c>
      <c r="L221" s="204" t="s">
        <v>2155</v>
      </c>
      <c r="M221" s="204" t="str">
        <f t="shared" si="3"/>
        <v>810120-99901-XL</v>
      </c>
      <c r="N221" s="205">
        <v>7048652715616</v>
      </c>
    </row>
    <row r="222" spans="1:14" x14ac:dyDescent="0.2">
      <c r="A222" s="202" t="s">
        <v>2892</v>
      </c>
      <c r="B222" s="203">
        <v>7048652715562</v>
      </c>
      <c r="K222" s="204">
        <v>810120</v>
      </c>
      <c r="L222" s="204" t="s">
        <v>212</v>
      </c>
      <c r="M222" s="204" t="str">
        <f t="shared" si="3"/>
        <v>810120-FOGRN-S</v>
      </c>
      <c r="N222" s="205">
        <v>7048652715562</v>
      </c>
    </row>
    <row r="223" spans="1:14" x14ac:dyDescent="0.2">
      <c r="A223" s="202" t="s">
        <v>2893</v>
      </c>
      <c r="B223" s="203">
        <v>7048652715555</v>
      </c>
      <c r="K223" s="204">
        <v>810120</v>
      </c>
      <c r="L223" s="204" t="s">
        <v>213</v>
      </c>
      <c r="M223" s="204" t="str">
        <f t="shared" si="3"/>
        <v>810120-FOGRN-M</v>
      </c>
      <c r="N223" s="205">
        <v>7048652715555</v>
      </c>
    </row>
    <row r="224" spans="1:14" x14ac:dyDescent="0.2">
      <c r="A224" s="202" t="s">
        <v>2894</v>
      </c>
      <c r="B224" s="203">
        <v>7048652715548</v>
      </c>
      <c r="K224" s="204">
        <v>810120</v>
      </c>
      <c r="L224" s="204" t="s">
        <v>214</v>
      </c>
      <c r="M224" s="204" t="str">
        <f t="shared" si="3"/>
        <v>810120-FOGRN-L</v>
      </c>
      <c r="N224" s="205">
        <v>7048652715548</v>
      </c>
    </row>
    <row r="225" spans="1:14" x14ac:dyDescent="0.2">
      <c r="A225" s="202" t="s">
        <v>2895</v>
      </c>
      <c r="B225" s="203">
        <v>7048652715579</v>
      </c>
      <c r="K225" s="204">
        <v>810120</v>
      </c>
      <c r="L225" s="204" t="s">
        <v>215</v>
      </c>
      <c r="M225" s="204" t="str">
        <f t="shared" si="3"/>
        <v>810120-FOGRN-XL</v>
      </c>
      <c r="N225" s="205">
        <v>7048652715579</v>
      </c>
    </row>
    <row r="226" spans="1:14" x14ac:dyDescent="0.2">
      <c r="A226" s="202" t="s">
        <v>2896</v>
      </c>
      <c r="B226" s="203">
        <v>7048652712950</v>
      </c>
      <c r="K226" s="204">
        <v>810124</v>
      </c>
      <c r="L226" s="204" t="s">
        <v>141</v>
      </c>
      <c r="M226" s="204" t="str">
        <f t="shared" si="3"/>
        <v>810124-BLACK-OS</v>
      </c>
      <c r="N226" s="205">
        <v>7048652712950</v>
      </c>
    </row>
    <row r="227" spans="1:14" x14ac:dyDescent="0.2">
      <c r="A227" s="202" t="s">
        <v>2897</v>
      </c>
      <c r="B227" s="203">
        <v>7048652712943</v>
      </c>
      <c r="K227" s="204">
        <v>810125</v>
      </c>
      <c r="L227" s="204" t="s">
        <v>2177</v>
      </c>
      <c r="M227" s="204" t="str">
        <f t="shared" si="3"/>
        <v>810125-TITAN-OS</v>
      </c>
      <c r="N227" s="205">
        <v>7048652712943</v>
      </c>
    </row>
    <row r="228" spans="1:14" x14ac:dyDescent="0.2">
      <c r="A228" s="202" t="s">
        <v>2898</v>
      </c>
      <c r="B228" s="203">
        <v>7048652712936</v>
      </c>
      <c r="K228" s="204">
        <v>810126</v>
      </c>
      <c r="L228" s="204" t="s">
        <v>141</v>
      </c>
      <c r="M228" s="204" t="str">
        <f t="shared" si="3"/>
        <v>810126-BLACK-OS</v>
      </c>
      <c r="N228" s="205">
        <v>7048652712936</v>
      </c>
    </row>
    <row r="229" spans="1:14" x14ac:dyDescent="0.2">
      <c r="A229" s="202" t="s">
        <v>2899</v>
      </c>
      <c r="B229" s="203">
        <v>7048652667335</v>
      </c>
      <c r="K229" s="204">
        <v>815126</v>
      </c>
      <c r="L229" s="204" t="s">
        <v>2180</v>
      </c>
      <c r="M229" s="204" t="str">
        <f t="shared" si="3"/>
        <v>815126-BLK21-M</v>
      </c>
      <c r="N229" s="205">
        <v>7048652667335</v>
      </c>
    </row>
    <row r="230" spans="1:14" x14ac:dyDescent="0.2">
      <c r="A230" s="202" t="s">
        <v>2900</v>
      </c>
      <c r="B230" s="203">
        <v>7048652667328</v>
      </c>
      <c r="K230" s="204">
        <v>815126</v>
      </c>
      <c r="L230" s="204" t="s">
        <v>2181</v>
      </c>
      <c r="M230" s="204" t="str">
        <f t="shared" si="3"/>
        <v>815126-BLK21-L</v>
      </c>
      <c r="N230" s="205">
        <v>7048652667328</v>
      </c>
    </row>
    <row r="231" spans="1:14" x14ac:dyDescent="0.2">
      <c r="A231" s="202" t="s">
        <v>2901</v>
      </c>
      <c r="B231" s="203">
        <v>7048652667311</v>
      </c>
      <c r="K231" s="204">
        <v>815126</v>
      </c>
      <c r="L231" s="204" t="s">
        <v>2182</v>
      </c>
      <c r="M231" s="204" t="str">
        <f t="shared" si="3"/>
        <v>815126-BRORG-M</v>
      </c>
      <c r="N231" s="205">
        <v>7048652667311</v>
      </c>
    </row>
    <row r="232" spans="1:14" x14ac:dyDescent="0.2">
      <c r="A232" s="202" t="s">
        <v>2902</v>
      </c>
      <c r="B232" s="203">
        <v>7048652667304</v>
      </c>
      <c r="K232" s="204">
        <v>815126</v>
      </c>
      <c r="L232" s="204" t="s">
        <v>2184</v>
      </c>
      <c r="M232" s="204" t="str">
        <f t="shared" si="3"/>
        <v>815126-BRORG-L</v>
      </c>
      <c r="N232" s="205">
        <v>7048652667304</v>
      </c>
    </row>
    <row r="233" spans="1:14" x14ac:dyDescent="0.2">
      <c r="A233" s="202" t="s">
        <v>2903</v>
      </c>
      <c r="B233" s="203">
        <v>7048652667250</v>
      </c>
      <c r="K233" s="204">
        <v>815126</v>
      </c>
      <c r="L233" s="204" t="s">
        <v>2185</v>
      </c>
      <c r="M233" s="204" t="str">
        <f t="shared" si="3"/>
        <v>815126-OWH21-M</v>
      </c>
      <c r="N233" s="205">
        <v>7048652667250</v>
      </c>
    </row>
    <row r="234" spans="1:14" x14ac:dyDescent="0.2">
      <c r="A234" s="202" t="s">
        <v>2904</v>
      </c>
      <c r="B234" s="203">
        <v>7048652667243</v>
      </c>
      <c r="K234" s="204">
        <v>815126</v>
      </c>
      <c r="L234" s="204" t="s">
        <v>2187</v>
      </c>
      <c r="M234" s="204" t="str">
        <f t="shared" si="3"/>
        <v>815126-OWH21-L</v>
      </c>
      <c r="N234" s="205">
        <v>7048652667243</v>
      </c>
    </row>
    <row r="235" spans="1:14" x14ac:dyDescent="0.2">
      <c r="A235" s="202" t="s">
        <v>2905</v>
      </c>
      <c r="B235" s="203">
        <v>7048652667298</v>
      </c>
      <c r="K235" s="204">
        <v>815126</v>
      </c>
      <c r="L235" s="204" t="s">
        <v>2188</v>
      </c>
      <c r="M235" s="204" t="str">
        <f t="shared" si="3"/>
        <v>815126-PRPL-M</v>
      </c>
      <c r="N235" s="205">
        <v>7048652667298</v>
      </c>
    </row>
    <row r="236" spans="1:14" x14ac:dyDescent="0.2">
      <c r="A236" s="202" t="s">
        <v>2906</v>
      </c>
      <c r="B236" s="203">
        <v>7048652667281</v>
      </c>
      <c r="K236" s="204">
        <v>815126</v>
      </c>
      <c r="L236" s="204" t="s">
        <v>2190</v>
      </c>
      <c r="M236" s="204" t="str">
        <f t="shared" si="3"/>
        <v>815126-PRPL-L</v>
      </c>
      <c r="N236" s="205">
        <v>7048652667281</v>
      </c>
    </row>
    <row r="237" spans="1:14" x14ac:dyDescent="0.2">
      <c r="A237" s="202" t="s">
        <v>2907</v>
      </c>
      <c r="B237" s="203">
        <v>7048652459633</v>
      </c>
      <c r="K237" s="204">
        <v>820088</v>
      </c>
      <c r="L237" s="204" t="s">
        <v>146</v>
      </c>
      <c r="M237" s="204" t="str">
        <f t="shared" si="3"/>
        <v>820088-BLACK-XS</v>
      </c>
      <c r="N237" s="205">
        <v>7048652459633</v>
      </c>
    </row>
    <row r="238" spans="1:14" x14ac:dyDescent="0.2">
      <c r="A238" s="202" t="s">
        <v>2908</v>
      </c>
      <c r="B238" s="203">
        <v>7048652459626</v>
      </c>
      <c r="K238" s="204">
        <v>820088</v>
      </c>
      <c r="L238" s="204" t="s">
        <v>142</v>
      </c>
      <c r="M238" s="204" t="str">
        <f t="shared" si="3"/>
        <v>820088-BLACK-S</v>
      </c>
      <c r="N238" s="205">
        <v>7048652459626</v>
      </c>
    </row>
    <row r="239" spans="1:14" x14ac:dyDescent="0.2">
      <c r="A239" s="202" t="s">
        <v>2909</v>
      </c>
      <c r="B239" s="203">
        <v>7048652459619</v>
      </c>
      <c r="K239" s="204">
        <v>820088</v>
      </c>
      <c r="L239" s="204" t="s">
        <v>143</v>
      </c>
      <c r="M239" s="204" t="str">
        <f t="shared" si="3"/>
        <v>820088-BLACK-M</v>
      </c>
      <c r="N239" s="205">
        <v>7048652459619</v>
      </c>
    </row>
    <row r="240" spans="1:14" x14ac:dyDescent="0.2">
      <c r="A240" s="202" t="s">
        <v>2910</v>
      </c>
      <c r="B240" s="203">
        <v>7048652459602</v>
      </c>
      <c r="K240" s="204">
        <v>820088</v>
      </c>
      <c r="L240" s="204" t="s">
        <v>144</v>
      </c>
      <c r="M240" s="204" t="str">
        <f t="shared" si="3"/>
        <v>820088-BLACK-L</v>
      </c>
      <c r="N240" s="205">
        <v>7048652459602</v>
      </c>
    </row>
    <row r="241" spans="1:14" x14ac:dyDescent="0.2">
      <c r="A241" s="202" t="s">
        <v>2911</v>
      </c>
      <c r="B241" s="203">
        <v>7048652609090</v>
      </c>
      <c r="K241" s="204">
        <v>820088</v>
      </c>
      <c r="L241" s="204" t="s">
        <v>2192</v>
      </c>
      <c r="M241" s="204" t="str">
        <f t="shared" si="3"/>
        <v>820088-JIRA-XS</v>
      </c>
      <c r="N241" s="205">
        <v>7048652609090</v>
      </c>
    </row>
    <row r="242" spans="1:14" x14ac:dyDescent="0.2">
      <c r="A242" s="202" t="s">
        <v>2912</v>
      </c>
      <c r="B242" s="203">
        <v>7048652609083</v>
      </c>
      <c r="K242" s="204">
        <v>820088</v>
      </c>
      <c r="L242" s="204" t="s">
        <v>2194</v>
      </c>
      <c r="M242" s="204" t="str">
        <f t="shared" si="3"/>
        <v>820088-JIRA-S</v>
      </c>
      <c r="N242" s="205">
        <v>7048652609083</v>
      </c>
    </row>
    <row r="243" spans="1:14" x14ac:dyDescent="0.2">
      <c r="A243" s="202" t="s">
        <v>2913</v>
      </c>
      <c r="B243" s="203">
        <v>7048652609076</v>
      </c>
      <c r="K243" s="204">
        <v>820088</v>
      </c>
      <c r="L243" s="204" t="s">
        <v>2195</v>
      </c>
      <c r="M243" s="204" t="str">
        <f t="shared" si="3"/>
        <v>820088-JIRA-M</v>
      </c>
      <c r="N243" s="205">
        <v>7048652609076</v>
      </c>
    </row>
    <row r="244" spans="1:14" x14ac:dyDescent="0.2">
      <c r="A244" s="202" t="s">
        <v>2914</v>
      </c>
      <c r="B244" s="203">
        <v>7048652609069</v>
      </c>
      <c r="K244" s="204">
        <v>820088</v>
      </c>
      <c r="L244" s="204" t="s">
        <v>2196</v>
      </c>
      <c r="M244" s="204" t="str">
        <f t="shared" si="3"/>
        <v>820088-JIRA-L</v>
      </c>
      <c r="N244" s="205">
        <v>7048652609069</v>
      </c>
    </row>
    <row r="245" spans="1:14" x14ac:dyDescent="0.2">
      <c r="A245" s="202" t="s">
        <v>2915</v>
      </c>
      <c r="B245" s="203">
        <v>7048652609137</v>
      </c>
      <c r="K245" s="204">
        <v>820088</v>
      </c>
      <c r="L245" s="204" t="s">
        <v>2197</v>
      </c>
      <c r="M245" s="204" t="str">
        <f t="shared" si="3"/>
        <v>820088-OMI-XS</v>
      </c>
      <c r="N245" s="205">
        <v>7048652609137</v>
      </c>
    </row>
    <row r="246" spans="1:14" x14ac:dyDescent="0.2">
      <c r="A246" s="202" t="s">
        <v>2916</v>
      </c>
      <c r="B246" s="203">
        <v>7048652609120</v>
      </c>
      <c r="K246" s="204">
        <v>820088</v>
      </c>
      <c r="L246" s="204" t="s">
        <v>2199</v>
      </c>
      <c r="M246" s="204" t="str">
        <f t="shared" si="3"/>
        <v>820088-OMI-S</v>
      </c>
      <c r="N246" s="205">
        <v>7048652609120</v>
      </c>
    </row>
    <row r="247" spans="1:14" x14ac:dyDescent="0.2">
      <c r="A247" s="202" t="s">
        <v>2917</v>
      </c>
      <c r="B247" s="203">
        <v>7048652609113</v>
      </c>
      <c r="K247" s="204">
        <v>820088</v>
      </c>
      <c r="L247" s="204" t="s">
        <v>2200</v>
      </c>
      <c r="M247" s="204" t="str">
        <f t="shared" si="3"/>
        <v>820088-OMI-M</v>
      </c>
      <c r="N247" s="205">
        <v>7048652609113</v>
      </c>
    </row>
    <row r="248" spans="1:14" x14ac:dyDescent="0.2">
      <c r="A248" s="202" t="s">
        <v>2918</v>
      </c>
      <c r="B248" s="203">
        <v>7048652609106</v>
      </c>
      <c r="K248" s="204">
        <v>820088</v>
      </c>
      <c r="L248" s="204" t="s">
        <v>2201</v>
      </c>
      <c r="M248" s="204" t="str">
        <f t="shared" si="3"/>
        <v>820088-OMI-L</v>
      </c>
      <c r="N248" s="205">
        <v>7048652609106</v>
      </c>
    </row>
    <row r="249" spans="1:14" x14ac:dyDescent="0.2">
      <c r="A249" s="202" t="s">
        <v>2919</v>
      </c>
      <c r="B249" s="203">
        <v>7048652459671</v>
      </c>
      <c r="K249" s="204">
        <v>820088</v>
      </c>
      <c r="L249" s="204" t="s">
        <v>147</v>
      </c>
      <c r="M249" s="204" t="str">
        <f t="shared" si="3"/>
        <v>820088-RSWOD-XS</v>
      </c>
      <c r="N249" s="205">
        <v>7048652459671</v>
      </c>
    </row>
    <row r="250" spans="1:14" x14ac:dyDescent="0.2">
      <c r="A250" s="202" t="s">
        <v>2920</v>
      </c>
      <c r="B250" s="203">
        <v>7048652459664</v>
      </c>
      <c r="K250" s="204">
        <v>820088</v>
      </c>
      <c r="L250" s="204" t="s">
        <v>148</v>
      </c>
      <c r="M250" s="204" t="str">
        <f t="shared" si="3"/>
        <v>820088-RSWOD-S</v>
      </c>
      <c r="N250" s="205">
        <v>7048652459664</v>
      </c>
    </row>
    <row r="251" spans="1:14" x14ac:dyDescent="0.2">
      <c r="A251" s="202" t="s">
        <v>2921</v>
      </c>
      <c r="B251" s="203">
        <v>7048652459657</v>
      </c>
      <c r="K251" s="204">
        <v>820088</v>
      </c>
      <c r="L251" s="204" t="s">
        <v>149</v>
      </c>
      <c r="M251" s="204" t="str">
        <f t="shared" si="3"/>
        <v>820088-RSWOD-M</v>
      </c>
      <c r="N251" s="205">
        <v>7048652459657</v>
      </c>
    </row>
    <row r="252" spans="1:14" x14ac:dyDescent="0.2">
      <c r="A252" s="202" t="s">
        <v>2922</v>
      </c>
      <c r="B252" s="203">
        <v>7048652459640</v>
      </c>
      <c r="K252" s="204">
        <v>820088</v>
      </c>
      <c r="L252" s="204" t="s">
        <v>150</v>
      </c>
      <c r="M252" s="204" t="str">
        <f t="shared" si="3"/>
        <v>820088-RSWOD-L</v>
      </c>
      <c r="N252" s="205">
        <v>7048652459640</v>
      </c>
    </row>
    <row r="253" spans="1:14" x14ac:dyDescent="0.2">
      <c r="A253" s="202" t="s">
        <v>2923</v>
      </c>
      <c r="B253" s="203">
        <v>7048652459718</v>
      </c>
      <c r="K253" s="204">
        <v>820088</v>
      </c>
      <c r="L253" s="204" t="s">
        <v>151</v>
      </c>
      <c r="M253" s="204" t="str">
        <f t="shared" si="3"/>
        <v>820088-TEAL-XS</v>
      </c>
      <c r="N253" s="205">
        <v>7048652459718</v>
      </c>
    </row>
    <row r="254" spans="1:14" x14ac:dyDescent="0.2">
      <c r="A254" s="202" t="s">
        <v>2924</v>
      </c>
      <c r="B254" s="203">
        <v>7048652459701</v>
      </c>
      <c r="K254" s="204">
        <v>820088</v>
      </c>
      <c r="L254" s="204" t="s">
        <v>152</v>
      </c>
      <c r="M254" s="204" t="str">
        <f t="shared" si="3"/>
        <v>820088-TEAL-S</v>
      </c>
      <c r="N254" s="205">
        <v>7048652459701</v>
      </c>
    </row>
    <row r="255" spans="1:14" x14ac:dyDescent="0.2">
      <c r="A255" s="202" t="s">
        <v>2925</v>
      </c>
      <c r="B255" s="203">
        <v>7048652459695</v>
      </c>
      <c r="K255" s="204">
        <v>820088</v>
      </c>
      <c r="L255" s="204" t="s">
        <v>153</v>
      </c>
      <c r="M255" s="204" t="str">
        <f t="shared" si="3"/>
        <v>820088-TEAL-M</v>
      </c>
      <c r="N255" s="205">
        <v>7048652459695</v>
      </c>
    </row>
    <row r="256" spans="1:14" x14ac:dyDescent="0.2">
      <c r="A256" s="202" t="s">
        <v>2926</v>
      </c>
      <c r="B256" s="203">
        <v>7048652459688</v>
      </c>
      <c r="K256" s="204">
        <v>820088</v>
      </c>
      <c r="L256" s="204" t="s">
        <v>154</v>
      </c>
      <c r="M256" s="204" t="str">
        <f t="shared" si="3"/>
        <v>820088-TEAL-L</v>
      </c>
      <c r="N256" s="205">
        <v>7048652459688</v>
      </c>
    </row>
    <row r="257" spans="1:14" x14ac:dyDescent="0.2">
      <c r="A257" s="202" t="s">
        <v>2927</v>
      </c>
      <c r="B257" s="203">
        <v>7048652459510</v>
      </c>
      <c r="K257" s="204">
        <v>820089</v>
      </c>
      <c r="L257" s="204" t="s">
        <v>146</v>
      </c>
      <c r="M257" s="204" t="str">
        <f t="shared" si="3"/>
        <v>820089-BLACK-XS</v>
      </c>
      <c r="N257" s="205">
        <v>7048652459510</v>
      </c>
    </row>
    <row r="258" spans="1:14" x14ac:dyDescent="0.2">
      <c r="A258" s="202" t="s">
        <v>2928</v>
      </c>
      <c r="B258" s="203">
        <v>7048652459503</v>
      </c>
      <c r="K258" s="204">
        <v>820089</v>
      </c>
      <c r="L258" s="204" t="s">
        <v>142</v>
      </c>
      <c r="M258" s="204" t="str">
        <f t="shared" si="3"/>
        <v>820089-BLACK-S</v>
      </c>
      <c r="N258" s="205">
        <v>7048652459503</v>
      </c>
    </row>
    <row r="259" spans="1:14" x14ac:dyDescent="0.2">
      <c r="A259" s="202" t="s">
        <v>2929</v>
      </c>
      <c r="B259" s="203">
        <v>7048652459497</v>
      </c>
      <c r="K259" s="204">
        <v>820089</v>
      </c>
      <c r="L259" s="204" t="s">
        <v>143</v>
      </c>
      <c r="M259" s="204" t="str">
        <f t="shared" ref="M259:M322" si="4">CONCATENATE(K259,"-",L259)</f>
        <v>820089-BLACK-M</v>
      </c>
      <c r="N259" s="205">
        <v>7048652459497</v>
      </c>
    </row>
    <row r="260" spans="1:14" x14ac:dyDescent="0.2">
      <c r="A260" s="202" t="s">
        <v>2930</v>
      </c>
      <c r="B260" s="203">
        <v>7048652459480</v>
      </c>
      <c r="K260" s="204">
        <v>820089</v>
      </c>
      <c r="L260" s="204" t="s">
        <v>144</v>
      </c>
      <c r="M260" s="204" t="str">
        <f t="shared" si="4"/>
        <v>820089-BLACK-L</v>
      </c>
      <c r="N260" s="205">
        <v>7048652459480</v>
      </c>
    </row>
    <row r="261" spans="1:14" x14ac:dyDescent="0.2">
      <c r="A261" s="202" t="s">
        <v>2931</v>
      </c>
      <c r="B261" s="203">
        <v>7048652609212</v>
      </c>
      <c r="K261" s="204">
        <v>820089</v>
      </c>
      <c r="L261" s="204" t="s">
        <v>2203</v>
      </c>
      <c r="M261" s="204" t="str">
        <f t="shared" si="4"/>
        <v>820089-MEEKO-XS</v>
      </c>
      <c r="N261" s="205">
        <v>7048652609212</v>
      </c>
    </row>
    <row r="262" spans="1:14" x14ac:dyDescent="0.2">
      <c r="A262" s="202" t="s">
        <v>2932</v>
      </c>
      <c r="B262" s="203">
        <v>7048652609205</v>
      </c>
      <c r="K262" s="204">
        <v>820089</v>
      </c>
      <c r="L262" s="204" t="s">
        <v>2205</v>
      </c>
      <c r="M262" s="204" t="str">
        <f t="shared" si="4"/>
        <v>820089-MEEKO-S</v>
      </c>
      <c r="N262" s="205">
        <v>7048652609205</v>
      </c>
    </row>
    <row r="263" spans="1:14" x14ac:dyDescent="0.2">
      <c r="A263" s="202" t="s">
        <v>2933</v>
      </c>
      <c r="B263" s="203">
        <v>7048652609199</v>
      </c>
      <c r="K263" s="204">
        <v>820089</v>
      </c>
      <c r="L263" s="204" t="s">
        <v>2206</v>
      </c>
      <c r="M263" s="204" t="str">
        <f t="shared" si="4"/>
        <v>820089-MEEKO-M</v>
      </c>
      <c r="N263" s="205">
        <v>7048652609199</v>
      </c>
    </row>
    <row r="264" spans="1:14" x14ac:dyDescent="0.2">
      <c r="A264" s="202" t="s">
        <v>2934</v>
      </c>
      <c r="B264" s="203">
        <v>7048652609182</v>
      </c>
      <c r="K264" s="204">
        <v>820089</v>
      </c>
      <c r="L264" s="204" t="s">
        <v>2207</v>
      </c>
      <c r="M264" s="204" t="str">
        <f t="shared" si="4"/>
        <v>820089-MEEKO-L</v>
      </c>
      <c r="N264" s="205">
        <v>7048652609182</v>
      </c>
    </row>
    <row r="265" spans="1:14" x14ac:dyDescent="0.2">
      <c r="A265" s="202" t="s">
        <v>2935</v>
      </c>
      <c r="B265" s="203">
        <v>7048652459558</v>
      </c>
      <c r="K265" s="204">
        <v>820089</v>
      </c>
      <c r="L265" s="204" t="s">
        <v>147</v>
      </c>
      <c r="M265" s="204" t="str">
        <f t="shared" si="4"/>
        <v>820089-RSWOD-XS</v>
      </c>
      <c r="N265" s="205">
        <v>7048652459558</v>
      </c>
    </row>
    <row r="266" spans="1:14" x14ac:dyDescent="0.2">
      <c r="A266" s="202" t="s">
        <v>2936</v>
      </c>
      <c r="B266" s="203">
        <v>7048652459541</v>
      </c>
      <c r="K266" s="204">
        <v>820089</v>
      </c>
      <c r="L266" s="204" t="s">
        <v>148</v>
      </c>
      <c r="M266" s="204" t="str">
        <f t="shared" si="4"/>
        <v>820089-RSWOD-S</v>
      </c>
      <c r="N266" s="205">
        <v>7048652459541</v>
      </c>
    </row>
    <row r="267" spans="1:14" x14ac:dyDescent="0.2">
      <c r="A267" s="202" t="s">
        <v>2937</v>
      </c>
      <c r="B267" s="203">
        <v>7048652459534</v>
      </c>
      <c r="K267" s="204">
        <v>820089</v>
      </c>
      <c r="L267" s="204" t="s">
        <v>149</v>
      </c>
      <c r="M267" s="204" t="str">
        <f t="shared" si="4"/>
        <v>820089-RSWOD-M</v>
      </c>
      <c r="N267" s="205">
        <v>7048652459534</v>
      </c>
    </row>
    <row r="268" spans="1:14" x14ac:dyDescent="0.2">
      <c r="A268" s="202" t="s">
        <v>2938</v>
      </c>
      <c r="B268" s="203">
        <v>7048652459527</v>
      </c>
      <c r="K268" s="204">
        <v>820089</v>
      </c>
      <c r="L268" s="204" t="s">
        <v>150</v>
      </c>
      <c r="M268" s="204" t="str">
        <f t="shared" si="4"/>
        <v>820089-RSWOD-L</v>
      </c>
      <c r="N268" s="205">
        <v>7048652459527</v>
      </c>
    </row>
    <row r="269" spans="1:14" x14ac:dyDescent="0.2">
      <c r="A269" s="202" t="s">
        <v>2939</v>
      </c>
      <c r="B269" s="203">
        <v>7048652714459</v>
      </c>
      <c r="K269" s="204">
        <v>820090</v>
      </c>
      <c r="L269" s="204" t="s">
        <v>2209</v>
      </c>
      <c r="M269" s="204" t="str">
        <f t="shared" si="4"/>
        <v>820090-88002-S</v>
      </c>
      <c r="N269" s="205">
        <v>7048652714459</v>
      </c>
    </row>
    <row r="270" spans="1:14" x14ac:dyDescent="0.2">
      <c r="A270" s="202" t="s">
        <v>2940</v>
      </c>
      <c r="B270" s="203">
        <v>7048652714442</v>
      </c>
      <c r="K270" s="204">
        <v>820090</v>
      </c>
      <c r="L270" s="204" t="s">
        <v>2211</v>
      </c>
      <c r="M270" s="204" t="str">
        <f t="shared" si="4"/>
        <v>820090-88002-M</v>
      </c>
      <c r="N270" s="205">
        <v>7048652714442</v>
      </c>
    </row>
    <row r="271" spans="1:14" x14ac:dyDescent="0.2">
      <c r="A271" s="202" t="s">
        <v>2941</v>
      </c>
      <c r="B271" s="203">
        <v>7048652714435</v>
      </c>
      <c r="K271" s="204">
        <v>820090</v>
      </c>
      <c r="L271" s="204" t="s">
        <v>2212</v>
      </c>
      <c r="M271" s="204" t="str">
        <f t="shared" si="4"/>
        <v>820090-88002-L</v>
      </c>
      <c r="N271" s="205">
        <v>7048652714435</v>
      </c>
    </row>
    <row r="272" spans="1:14" x14ac:dyDescent="0.2">
      <c r="A272" s="202" t="s">
        <v>2942</v>
      </c>
      <c r="B272" s="203">
        <v>7048652714466</v>
      </c>
      <c r="K272" s="204">
        <v>820090</v>
      </c>
      <c r="L272" s="204" t="s">
        <v>2213</v>
      </c>
      <c r="M272" s="204" t="str">
        <f t="shared" si="4"/>
        <v>820090-88002-XL</v>
      </c>
      <c r="N272" s="205">
        <v>7048652714466</v>
      </c>
    </row>
    <row r="273" spans="1:14" x14ac:dyDescent="0.2">
      <c r="A273" s="202" t="s">
        <v>2943</v>
      </c>
      <c r="B273" s="203">
        <v>7048652459862</v>
      </c>
      <c r="K273" s="204">
        <v>820090</v>
      </c>
      <c r="L273" s="204" t="s">
        <v>142</v>
      </c>
      <c r="M273" s="204" t="str">
        <f t="shared" si="4"/>
        <v>820090-BLACK-S</v>
      </c>
      <c r="N273" s="205">
        <v>7048652459862</v>
      </c>
    </row>
    <row r="274" spans="1:14" x14ac:dyDescent="0.2">
      <c r="A274" s="202" t="s">
        <v>2944</v>
      </c>
      <c r="B274" s="203">
        <v>7048652459855</v>
      </c>
      <c r="K274" s="204">
        <v>820090</v>
      </c>
      <c r="L274" s="204" t="s">
        <v>143</v>
      </c>
      <c r="M274" s="204" t="str">
        <f t="shared" si="4"/>
        <v>820090-BLACK-M</v>
      </c>
      <c r="N274" s="205">
        <v>7048652459855</v>
      </c>
    </row>
    <row r="275" spans="1:14" x14ac:dyDescent="0.2">
      <c r="A275" s="202" t="s">
        <v>2945</v>
      </c>
      <c r="B275" s="203">
        <v>7048652459848</v>
      </c>
      <c r="K275" s="204">
        <v>820090</v>
      </c>
      <c r="L275" s="204" t="s">
        <v>144</v>
      </c>
      <c r="M275" s="204" t="str">
        <f t="shared" si="4"/>
        <v>820090-BLACK-L</v>
      </c>
      <c r="N275" s="205">
        <v>7048652459848</v>
      </c>
    </row>
    <row r="276" spans="1:14" x14ac:dyDescent="0.2">
      <c r="A276" s="202" t="s">
        <v>2946</v>
      </c>
      <c r="B276" s="203">
        <v>7048652459879</v>
      </c>
      <c r="K276" s="204">
        <v>820090</v>
      </c>
      <c r="L276" s="204" t="s">
        <v>145</v>
      </c>
      <c r="M276" s="204" t="str">
        <f t="shared" si="4"/>
        <v>820090-BLACK-XL</v>
      </c>
      <c r="N276" s="205">
        <v>7048652459879</v>
      </c>
    </row>
    <row r="277" spans="1:14" x14ac:dyDescent="0.2">
      <c r="A277" s="202" t="s">
        <v>2947</v>
      </c>
      <c r="B277" s="203">
        <v>7048652459909</v>
      </c>
      <c r="K277" s="204">
        <v>820090</v>
      </c>
      <c r="L277" s="204" t="s">
        <v>408</v>
      </c>
      <c r="M277" s="204" t="str">
        <f t="shared" si="4"/>
        <v>820090-OCHER-S</v>
      </c>
      <c r="N277" s="205">
        <v>7048652459909</v>
      </c>
    </row>
    <row r="278" spans="1:14" x14ac:dyDescent="0.2">
      <c r="A278" s="202" t="s">
        <v>2948</v>
      </c>
      <c r="B278" s="203">
        <v>7048652459893</v>
      </c>
      <c r="K278" s="204">
        <v>820090</v>
      </c>
      <c r="L278" s="204" t="s">
        <v>409</v>
      </c>
      <c r="M278" s="204" t="str">
        <f t="shared" si="4"/>
        <v>820090-OCHER-M</v>
      </c>
      <c r="N278" s="205">
        <v>7048652459893</v>
      </c>
    </row>
    <row r="279" spans="1:14" x14ac:dyDescent="0.2">
      <c r="A279" s="202" t="s">
        <v>2949</v>
      </c>
      <c r="B279" s="203">
        <v>7048652459886</v>
      </c>
      <c r="K279" s="204">
        <v>820090</v>
      </c>
      <c r="L279" s="204" t="s">
        <v>410</v>
      </c>
      <c r="M279" s="204" t="str">
        <f t="shared" si="4"/>
        <v>820090-OCHER-L</v>
      </c>
      <c r="N279" s="205">
        <v>7048652459886</v>
      </c>
    </row>
    <row r="280" spans="1:14" x14ac:dyDescent="0.2">
      <c r="A280" s="202" t="s">
        <v>2950</v>
      </c>
      <c r="B280" s="203">
        <v>7048652459916</v>
      </c>
      <c r="K280" s="204">
        <v>820090</v>
      </c>
      <c r="L280" s="204" t="s">
        <v>411</v>
      </c>
      <c r="M280" s="204" t="str">
        <f t="shared" si="4"/>
        <v>820090-OCHER-XL</v>
      </c>
      <c r="N280" s="205">
        <v>7048652459916</v>
      </c>
    </row>
    <row r="281" spans="1:14" x14ac:dyDescent="0.2">
      <c r="A281" s="202" t="s">
        <v>2951</v>
      </c>
      <c r="B281" s="203">
        <v>7048652459947</v>
      </c>
      <c r="K281" s="204">
        <v>820090</v>
      </c>
      <c r="L281" s="204" t="s">
        <v>403</v>
      </c>
      <c r="M281" s="204" t="str">
        <f t="shared" si="4"/>
        <v>820090-PNGRN-S</v>
      </c>
      <c r="N281" s="205">
        <v>7048652459947</v>
      </c>
    </row>
    <row r="282" spans="1:14" x14ac:dyDescent="0.2">
      <c r="A282" s="202" t="s">
        <v>2952</v>
      </c>
      <c r="B282" s="203">
        <v>7048652459930</v>
      </c>
      <c r="K282" s="204">
        <v>820090</v>
      </c>
      <c r="L282" s="204" t="s">
        <v>405</v>
      </c>
      <c r="M282" s="204" t="str">
        <f t="shared" si="4"/>
        <v>820090-PNGRN-M</v>
      </c>
      <c r="N282" s="205">
        <v>7048652459930</v>
      </c>
    </row>
    <row r="283" spans="1:14" x14ac:dyDescent="0.2">
      <c r="A283" s="202" t="s">
        <v>2953</v>
      </c>
      <c r="B283" s="203">
        <v>7048652459923</v>
      </c>
      <c r="K283" s="204">
        <v>820090</v>
      </c>
      <c r="L283" s="204" t="s">
        <v>406</v>
      </c>
      <c r="M283" s="204" t="str">
        <f t="shared" si="4"/>
        <v>820090-PNGRN-L</v>
      </c>
      <c r="N283" s="205">
        <v>7048652459923</v>
      </c>
    </row>
    <row r="284" spans="1:14" x14ac:dyDescent="0.2">
      <c r="A284" s="202" t="s">
        <v>2954</v>
      </c>
      <c r="B284" s="203">
        <v>7048652459954</v>
      </c>
      <c r="K284" s="204">
        <v>820090</v>
      </c>
      <c r="L284" s="204" t="s">
        <v>407</v>
      </c>
      <c r="M284" s="204" t="str">
        <f t="shared" si="4"/>
        <v>820090-PNGRN-XL</v>
      </c>
      <c r="N284" s="205">
        <v>7048652459954</v>
      </c>
    </row>
    <row r="285" spans="1:14" x14ac:dyDescent="0.2">
      <c r="A285" s="202" t="s">
        <v>2955</v>
      </c>
      <c r="B285" s="203">
        <v>7048652459985</v>
      </c>
      <c r="K285" s="204">
        <v>820090</v>
      </c>
      <c r="L285" s="204" t="s">
        <v>2215</v>
      </c>
      <c r="M285" s="204" t="str">
        <f t="shared" si="4"/>
        <v>820090-PTNVY-S</v>
      </c>
      <c r="N285" s="205">
        <v>7048652459985</v>
      </c>
    </row>
    <row r="286" spans="1:14" x14ac:dyDescent="0.2">
      <c r="A286" s="202" t="s">
        <v>2956</v>
      </c>
      <c r="B286" s="203">
        <v>7048652459978</v>
      </c>
      <c r="K286" s="204">
        <v>820090</v>
      </c>
      <c r="L286" s="204" t="s">
        <v>2217</v>
      </c>
      <c r="M286" s="204" t="str">
        <f t="shared" si="4"/>
        <v>820090-PTNVY-M</v>
      </c>
      <c r="N286" s="205">
        <v>7048652459978</v>
      </c>
    </row>
    <row r="287" spans="1:14" x14ac:dyDescent="0.2">
      <c r="A287" s="202" t="s">
        <v>2957</v>
      </c>
      <c r="B287" s="203">
        <v>7048652459961</v>
      </c>
      <c r="K287" s="204">
        <v>820090</v>
      </c>
      <c r="L287" s="204" t="s">
        <v>2218</v>
      </c>
      <c r="M287" s="204" t="str">
        <f t="shared" si="4"/>
        <v>820090-PTNVY-L</v>
      </c>
      <c r="N287" s="205">
        <v>7048652459961</v>
      </c>
    </row>
    <row r="288" spans="1:14" x14ac:dyDescent="0.2">
      <c r="A288" s="202" t="s">
        <v>2958</v>
      </c>
      <c r="B288" s="203">
        <v>7048652459992</v>
      </c>
      <c r="K288" s="204">
        <v>820090</v>
      </c>
      <c r="L288" s="204" t="s">
        <v>2219</v>
      </c>
      <c r="M288" s="204" t="str">
        <f t="shared" si="4"/>
        <v>820090-PTNVY-XL</v>
      </c>
      <c r="N288" s="205">
        <v>7048652459992</v>
      </c>
    </row>
    <row r="289" spans="1:14" x14ac:dyDescent="0.2">
      <c r="A289" s="202" t="s">
        <v>2959</v>
      </c>
      <c r="B289" s="203">
        <v>7048652609281</v>
      </c>
      <c r="K289" s="204">
        <v>820090</v>
      </c>
      <c r="L289" s="204" t="s">
        <v>2220</v>
      </c>
      <c r="M289" s="204" t="str">
        <f t="shared" si="4"/>
        <v>820090-RUST-S</v>
      </c>
      <c r="N289" s="205">
        <v>7048652609281</v>
      </c>
    </row>
    <row r="290" spans="1:14" x14ac:dyDescent="0.2">
      <c r="A290" s="202" t="s">
        <v>2960</v>
      </c>
      <c r="B290" s="203">
        <v>7048652609274</v>
      </c>
      <c r="K290" s="204">
        <v>820090</v>
      </c>
      <c r="L290" s="204" t="s">
        <v>2222</v>
      </c>
      <c r="M290" s="204" t="str">
        <f t="shared" si="4"/>
        <v>820090-RUST-M</v>
      </c>
      <c r="N290" s="205">
        <v>7048652609274</v>
      </c>
    </row>
    <row r="291" spans="1:14" x14ac:dyDescent="0.2">
      <c r="A291" s="202" t="s">
        <v>2961</v>
      </c>
      <c r="B291" s="203">
        <v>7048652609267</v>
      </c>
      <c r="K291" s="204">
        <v>820090</v>
      </c>
      <c r="L291" s="204" t="s">
        <v>2223</v>
      </c>
      <c r="M291" s="204" t="str">
        <f t="shared" si="4"/>
        <v>820090-RUST-L</v>
      </c>
      <c r="N291" s="205">
        <v>7048652609267</v>
      </c>
    </row>
    <row r="292" spans="1:14" x14ac:dyDescent="0.2">
      <c r="A292" s="202" t="s">
        <v>2962</v>
      </c>
      <c r="B292" s="203">
        <v>7048652609298</v>
      </c>
      <c r="K292" s="204">
        <v>820090</v>
      </c>
      <c r="L292" s="204" t="s">
        <v>2224</v>
      </c>
      <c r="M292" s="204" t="str">
        <f t="shared" si="4"/>
        <v>820090-RUST-XL</v>
      </c>
      <c r="N292" s="205">
        <v>7048652609298</v>
      </c>
    </row>
    <row r="293" spans="1:14" x14ac:dyDescent="0.2">
      <c r="A293" s="202" t="s">
        <v>2963</v>
      </c>
      <c r="B293" s="203">
        <v>7048652609328</v>
      </c>
      <c r="K293" s="204">
        <v>820090</v>
      </c>
      <c r="L293" s="204" t="s">
        <v>2225</v>
      </c>
      <c r="M293" s="204" t="str">
        <f t="shared" si="4"/>
        <v>820090-SARCO-S</v>
      </c>
      <c r="N293" s="205">
        <v>7048652609328</v>
      </c>
    </row>
    <row r="294" spans="1:14" x14ac:dyDescent="0.2">
      <c r="A294" s="202" t="s">
        <v>2964</v>
      </c>
      <c r="B294" s="203">
        <v>7048652609311</v>
      </c>
      <c r="K294" s="204">
        <v>820090</v>
      </c>
      <c r="L294" s="204" t="s">
        <v>2227</v>
      </c>
      <c r="M294" s="204" t="str">
        <f t="shared" si="4"/>
        <v>820090-SARCO-M</v>
      </c>
      <c r="N294" s="205">
        <v>7048652609311</v>
      </c>
    </row>
    <row r="295" spans="1:14" x14ac:dyDescent="0.2">
      <c r="A295" s="202" t="s">
        <v>2965</v>
      </c>
      <c r="B295" s="203">
        <v>7048652609304</v>
      </c>
      <c r="K295" s="204">
        <v>820090</v>
      </c>
      <c r="L295" s="204" t="s">
        <v>2228</v>
      </c>
      <c r="M295" s="204" t="str">
        <f t="shared" si="4"/>
        <v>820090-SARCO-L</v>
      </c>
      <c r="N295" s="205">
        <v>7048652609304</v>
      </c>
    </row>
    <row r="296" spans="1:14" x14ac:dyDescent="0.2">
      <c r="A296" s="202" t="s">
        <v>2966</v>
      </c>
      <c r="B296" s="203">
        <v>7048652609335</v>
      </c>
      <c r="K296" s="204">
        <v>820090</v>
      </c>
      <c r="L296" s="204" t="s">
        <v>2229</v>
      </c>
      <c r="M296" s="204" t="str">
        <f t="shared" si="4"/>
        <v>820090-SARCO-XL</v>
      </c>
      <c r="N296" s="205">
        <v>7048652609335</v>
      </c>
    </row>
    <row r="297" spans="1:14" x14ac:dyDescent="0.2">
      <c r="A297" s="202" t="s">
        <v>2967</v>
      </c>
      <c r="B297" s="203">
        <v>7048652711465</v>
      </c>
      <c r="K297" s="204">
        <v>820091</v>
      </c>
      <c r="L297" s="204" t="s">
        <v>2209</v>
      </c>
      <c r="M297" s="204" t="str">
        <f t="shared" si="4"/>
        <v>820091-88002-S</v>
      </c>
      <c r="N297" s="205">
        <v>7048652711465</v>
      </c>
    </row>
    <row r="298" spans="1:14" x14ac:dyDescent="0.2">
      <c r="A298" s="202" t="s">
        <v>2968</v>
      </c>
      <c r="B298" s="203">
        <v>7048652711458</v>
      </c>
      <c r="K298" s="204">
        <v>820091</v>
      </c>
      <c r="L298" s="204" t="s">
        <v>2211</v>
      </c>
      <c r="M298" s="204" t="str">
        <f t="shared" si="4"/>
        <v>820091-88002-M</v>
      </c>
      <c r="N298" s="205">
        <v>7048652711458</v>
      </c>
    </row>
    <row r="299" spans="1:14" x14ac:dyDescent="0.2">
      <c r="A299" s="202" t="s">
        <v>2969</v>
      </c>
      <c r="B299" s="203">
        <v>7048652711441</v>
      </c>
      <c r="K299" s="204">
        <v>820091</v>
      </c>
      <c r="L299" s="204" t="s">
        <v>2212</v>
      </c>
      <c r="M299" s="204" t="str">
        <f t="shared" si="4"/>
        <v>820091-88002-L</v>
      </c>
      <c r="N299" s="205">
        <v>7048652711441</v>
      </c>
    </row>
    <row r="300" spans="1:14" x14ac:dyDescent="0.2">
      <c r="A300" s="202" t="s">
        <v>2970</v>
      </c>
      <c r="B300" s="203">
        <v>7048652711472</v>
      </c>
      <c r="K300" s="204">
        <v>820091</v>
      </c>
      <c r="L300" s="204" t="s">
        <v>2213</v>
      </c>
      <c r="M300" s="204" t="str">
        <f t="shared" si="4"/>
        <v>820091-88002-XL</v>
      </c>
      <c r="N300" s="205">
        <v>7048652711472</v>
      </c>
    </row>
    <row r="301" spans="1:14" x14ac:dyDescent="0.2">
      <c r="A301" s="202" t="s">
        <v>2971</v>
      </c>
      <c r="B301" s="203">
        <v>7048652459749</v>
      </c>
      <c r="K301" s="204">
        <v>820091</v>
      </c>
      <c r="L301" s="204" t="s">
        <v>142</v>
      </c>
      <c r="M301" s="204" t="str">
        <f t="shared" si="4"/>
        <v>820091-BLACK-S</v>
      </c>
      <c r="N301" s="205">
        <v>7048652459749</v>
      </c>
    </row>
    <row r="302" spans="1:14" x14ac:dyDescent="0.2">
      <c r="A302" s="202" t="s">
        <v>2972</v>
      </c>
      <c r="B302" s="203">
        <v>7048652459732</v>
      </c>
      <c r="K302" s="204">
        <v>820091</v>
      </c>
      <c r="L302" s="204" t="s">
        <v>143</v>
      </c>
      <c r="M302" s="204" t="str">
        <f t="shared" si="4"/>
        <v>820091-BLACK-M</v>
      </c>
      <c r="N302" s="205">
        <v>7048652459732</v>
      </c>
    </row>
    <row r="303" spans="1:14" x14ac:dyDescent="0.2">
      <c r="A303" s="202" t="s">
        <v>2973</v>
      </c>
      <c r="B303" s="203">
        <v>7048652459725</v>
      </c>
      <c r="K303" s="204">
        <v>820091</v>
      </c>
      <c r="L303" s="204" t="s">
        <v>144</v>
      </c>
      <c r="M303" s="204" t="str">
        <f t="shared" si="4"/>
        <v>820091-BLACK-L</v>
      </c>
      <c r="N303" s="205">
        <v>7048652459725</v>
      </c>
    </row>
    <row r="304" spans="1:14" x14ac:dyDescent="0.2">
      <c r="A304" s="202" t="s">
        <v>2974</v>
      </c>
      <c r="B304" s="203">
        <v>7048652459756</v>
      </c>
      <c r="K304" s="204">
        <v>820091</v>
      </c>
      <c r="L304" s="204" t="s">
        <v>145</v>
      </c>
      <c r="M304" s="204" t="str">
        <f t="shared" si="4"/>
        <v>820091-BLACK-XL</v>
      </c>
      <c r="N304" s="205">
        <v>7048652459756</v>
      </c>
    </row>
    <row r="305" spans="1:14" x14ac:dyDescent="0.2">
      <c r="A305" s="202" t="s">
        <v>2975</v>
      </c>
      <c r="B305" s="203">
        <v>7048652459787</v>
      </c>
      <c r="K305" s="204">
        <v>820091</v>
      </c>
      <c r="L305" s="204" t="s">
        <v>408</v>
      </c>
      <c r="M305" s="204" t="str">
        <f t="shared" si="4"/>
        <v>820091-OCHER-S</v>
      </c>
      <c r="N305" s="205">
        <v>7048652459787</v>
      </c>
    </row>
    <row r="306" spans="1:14" x14ac:dyDescent="0.2">
      <c r="A306" s="202" t="s">
        <v>2976</v>
      </c>
      <c r="B306" s="203">
        <v>7048652459770</v>
      </c>
      <c r="K306" s="204">
        <v>820091</v>
      </c>
      <c r="L306" s="204" t="s">
        <v>409</v>
      </c>
      <c r="M306" s="204" t="str">
        <f t="shared" si="4"/>
        <v>820091-OCHER-M</v>
      </c>
      <c r="N306" s="205">
        <v>7048652459770</v>
      </c>
    </row>
    <row r="307" spans="1:14" x14ac:dyDescent="0.2">
      <c r="A307" s="202" t="s">
        <v>2977</v>
      </c>
      <c r="B307" s="203">
        <v>7048652459763</v>
      </c>
      <c r="K307" s="204">
        <v>820091</v>
      </c>
      <c r="L307" s="204" t="s">
        <v>410</v>
      </c>
      <c r="M307" s="204" t="str">
        <f t="shared" si="4"/>
        <v>820091-OCHER-L</v>
      </c>
      <c r="N307" s="205">
        <v>7048652459763</v>
      </c>
    </row>
    <row r="308" spans="1:14" x14ac:dyDescent="0.2">
      <c r="A308" s="202" t="s">
        <v>2978</v>
      </c>
      <c r="B308" s="203">
        <v>7048652459794</v>
      </c>
      <c r="K308" s="204">
        <v>820091</v>
      </c>
      <c r="L308" s="204" t="s">
        <v>411</v>
      </c>
      <c r="M308" s="204" t="str">
        <f t="shared" si="4"/>
        <v>820091-OCHER-XL</v>
      </c>
      <c r="N308" s="205">
        <v>7048652459794</v>
      </c>
    </row>
    <row r="309" spans="1:14" x14ac:dyDescent="0.2">
      <c r="A309" s="202" t="s">
        <v>2979</v>
      </c>
      <c r="B309" s="203">
        <v>7048652459824</v>
      </c>
      <c r="K309" s="204">
        <v>820091</v>
      </c>
      <c r="L309" s="204" t="s">
        <v>403</v>
      </c>
      <c r="M309" s="204" t="str">
        <f t="shared" si="4"/>
        <v>820091-PNGRN-S</v>
      </c>
      <c r="N309" s="205">
        <v>7048652459824</v>
      </c>
    </row>
    <row r="310" spans="1:14" x14ac:dyDescent="0.2">
      <c r="A310" s="202" t="s">
        <v>2980</v>
      </c>
      <c r="B310" s="203">
        <v>7048652459817</v>
      </c>
      <c r="K310" s="204">
        <v>820091</v>
      </c>
      <c r="L310" s="204" t="s">
        <v>405</v>
      </c>
      <c r="M310" s="204" t="str">
        <f t="shared" si="4"/>
        <v>820091-PNGRN-M</v>
      </c>
      <c r="N310" s="205">
        <v>7048652459817</v>
      </c>
    </row>
    <row r="311" spans="1:14" x14ac:dyDescent="0.2">
      <c r="A311" s="202" t="s">
        <v>2981</v>
      </c>
      <c r="B311" s="203">
        <v>7048652459800</v>
      </c>
      <c r="K311" s="204">
        <v>820091</v>
      </c>
      <c r="L311" s="204" t="s">
        <v>406</v>
      </c>
      <c r="M311" s="204" t="str">
        <f t="shared" si="4"/>
        <v>820091-PNGRN-L</v>
      </c>
      <c r="N311" s="205">
        <v>7048652459800</v>
      </c>
    </row>
    <row r="312" spans="1:14" x14ac:dyDescent="0.2">
      <c r="A312" s="202" t="s">
        <v>2982</v>
      </c>
      <c r="B312" s="203">
        <v>7048652459831</v>
      </c>
      <c r="K312" s="204">
        <v>820091</v>
      </c>
      <c r="L312" s="204" t="s">
        <v>407</v>
      </c>
      <c r="M312" s="204" t="str">
        <f t="shared" si="4"/>
        <v>820091-PNGRN-XL</v>
      </c>
      <c r="N312" s="205">
        <v>7048652459831</v>
      </c>
    </row>
    <row r="313" spans="1:14" x14ac:dyDescent="0.2">
      <c r="A313" s="202" t="s">
        <v>2983</v>
      </c>
      <c r="B313" s="203">
        <v>7048652609403</v>
      </c>
      <c r="K313" s="204">
        <v>820091</v>
      </c>
      <c r="L313" s="204" t="s">
        <v>2220</v>
      </c>
      <c r="M313" s="204" t="str">
        <f t="shared" si="4"/>
        <v>820091-RUST-S</v>
      </c>
      <c r="N313" s="205">
        <v>7048652609403</v>
      </c>
    </row>
    <row r="314" spans="1:14" x14ac:dyDescent="0.2">
      <c r="A314" s="202" t="s">
        <v>2984</v>
      </c>
      <c r="B314" s="203">
        <v>7048652609397</v>
      </c>
      <c r="K314" s="204">
        <v>820091</v>
      </c>
      <c r="L314" s="204" t="s">
        <v>2222</v>
      </c>
      <c r="M314" s="204" t="str">
        <f t="shared" si="4"/>
        <v>820091-RUST-M</v>
      </c>
      <c r="N314" s="205">
        <v>7048652609397</v>
      </c>
    </row>
    <row r="315" spans="1:14" x14ac:dyDescent="0.2">
      <c r="A315" s="202" t="s">
        <v>2985</v>
      </c>
      <c r="B315" s="203">
        <v>7048652609380</v>
      </c>
      <c r="K315" s="204">
        <v>820091</v>
      </c>
      <c r="L315" s="204" t="s">
        <v>2223</v>
      </c>
      <c r="M315" s="204" t="str">
        <f t="shared" si="4"/>
        <v>820091-RUST-L</v>
      </c>
      <c r="N315" s="205">
        <v>7048652609380</v>
      </c>
    </row>
    <row r="316" spans="1:14" x14ac:dyDescent="0.2">
      <c r="A316" s="202" t="s">
        <v>2986</v>
      </c>
      <c r="B316" s="203">
        <v>7048652609410</v>
      </c>
      <c r="K316" s="204">
        <v>820091</v>
      </c>
      <c r="L316" s="204" t="s">
        <v>2224</v>
      </c>
      <c r="M316" s="204" t="str">
        <f t="shared" si="4"/>
        <v>820091-RUST-XL</v>
      </c>
      <c r="N316" s="205">
        <v>7048652609410</v>
      </c>
    </row>
    <row r="317" spans="1:14" x14ac:dyDescent="0.2">
      <c r="A317" s="202" t="s">
        <v>2987</v>
      </c>
      <c r="B317" s="203">
        <v>7048652712028</v>
      </c>
      <c r="K317" s="204">
        <v>820111</v>
      </c>
      <c r="L317" s="204" t="s">
        <v>2232</v>
      </c>
      <c r="M317" s="204" t="str">
        <f t="shared" si="4"/>
        <v>820111-11001-OS</v>
      </c>
      <c r="N317" s="205">
        <v>7048652712028</v>
      </c>
    </row>
    <row r="318" spans="1:14" x14ac:dyDescent="0.2">
      <c r="A318" s="202" t="s">
        <v>2988</v>
      </c>
      <c r="B318" s="203">
        <v>7048652712035</v>
      </c>
      <c r="K318" s="204">
        <v>820111</v>
      </c>
      <c r="L318" s="204" t="s">
        <v>2234</v>
      </c>
      <c r="M318" s="204" t="str">
        <f t="shared" si="4"/>
        <v>820111-77100-OS</v>
      </c>
      <c r="N318" s="205">
        <v>7048652712035</v>
      </c>
    </row>
    <row r="319" spans="1:14" x14ac:dyDescent="0.2">
      <c r="A319" s="202" t="s">
        <v>2989</v>
      </c>
      <c r="B319" s="203">
        <v>7048652712042</v>
      </c>
      <c r="K319" s="204">
        <v>820111</v>
      </c>
      <c r="L319" s="204" t="s">
        <v>2236</v>
      </c>
      <c r="M319" s="204" t="str">
        <f t="shared" si="4"/>
        <v>820111-99901-OS</v>
      </c>
      <c r="N319" s="205">
        <v>7048652712042</v>
      </c>
    </row>
    <row r="320" spans="1:14" x14ac:dyDescent="0.2">
      <c r="A320" s="202" t="s">
        <v>2990</v>
      </c>
      <c r="B320" s="203">
        <v>7048652461247</v>
      </c>
      <c r="K320" s="204">
        <v>820111</v>
      </c>
      <c r="L320" s="204" t="s">
        <v>2237</v>
      </c>
      <c r="M320" s="204" t="str">
        <f t="shared" si="4"/>
        <v>820111-DPFRN-OS</v>
      </c>
      <c r="N320" s="205">
        <v>7048652461247</v>
      </c>
    </row>
    <row r="321" spans="1:14" x14ac:dyDescent="0.2">
      <c r="A321" s="202" t="s">
        <v>2991</v>
      </c>
      <c r="B321" s="203">
        <v>7048652461254</v>
      </c>
      <c r="K321" s="204">
        <v>820111</v>
      </c>
      <c r="L321" s="204" t="s">
        <v>286</v>
      </c>
      <c r="M321" s="204" t="str">
        <f t="shared" si="4"/>
        <v>820111-RBLUE-OS</v>
      </c>
      <c r="N321" s="205">
        <v>7048652461254</v>
      </c>
    </row>
    <row r="322" spans="1:14" x14ac:dyDescent="0.2">
      <c r="A322" s="202" t="s">
        <v>2992</v>
      </c>
      <c r="B322" s="203">
        <v>7048652461261</v>
      </c>
      <c r="K322" s="204">
        <v>820111</v>
      </c>
      <c r="L322" s="204" t="s">
        <v>2239</v>
      </c>
      <c r="M322" s="204" t="str">
        <f t="shared" si="4"/>
        <v>820111-RSWOD-OS</v>
      </c>
      <c r="N322" s="205">
        <v>7048652461261</v>
      </c>
    </row>
    <row r="323" spans="1:14" x14ac:dyDescent="0.2">
      <c r="A323" s="202" t="s">
        <v>2993</v>
      </c>
      <c r="B323" s="203">
        <v>7048652461278</v>
      </c>
      <c r="K323" s="204">
        <v>820111</v>
      </c>
      <c r="L323" s="204" t="s">
        <v>155</v>
      </c>
      <c r="M323" s="204" t="str">
        <f t="shared" ref="M323:M386" si="5">CONCATENATE(K323,"-",L323)</f>
        <v>820111-SEGRY-OS</v>
      </c>
      <c r="N323" s="205">
        <v>7048652461278</v>
      </c>
    </row>
    <row r="324" spans="1:14" x14ac:dyDescent="0.2">
      <c r="A324" s="202" t="s">
        <v>2994</v>
      </c>
      <c r="B324" s="203">
        <v>7048652711939</v>
      </c>
      <c r="K324" s="204">
        <v>820113</v>
      </c>
      <c r="L324" s="204" t="s">
        <v>2241</v>
      </c>
      <c r="M324" s="204" t="str">
        <f t="shared" si="5"/>
        <v>820113-56000-OS</v>
      </c>
      <c r="N324" s="205">
        <v>7048652711939</v>
      </c>
    </row>
    <row r="325" spans="1:14" x14ac:dyDescent="0.2">
      <c r="A325" s="202" t="s">
        <v>2995</v>
      </c>
      <c r="B325" s="203">
        <v>7048652711946</v>
      </c>
      <c r="K325" s="204">
        <v>820113</v>
      </c>
      <c r="L325" s="204" t="s">
        <v>2236</v>
      </c>
      <c r="M325" s="204" t="str">
        <f t="shared" si="5"/>
        <v>820113-99901-OS</v>
      </c>
      <c r="N325" s="205">
        <v>7048652711946</v>
      </c>
    </row>
    <row r="326" spans="1:14" x14ac:dyDescent="0.2">
      <c r="A326" s="202" t="s">
        <v>2996</v>
      </c>
      <c r="B326" s="203">
        <v>7048652461216</v>
      </c>
      <c r="K326" s="204">
        <v>820113</v>
      </c>
      <c r="L326" s="204" t="s">
        <v>141</v>
      </c>
      <c r="M326" s="204" t="str">
        <f t="shared" si="5"/>
        <v>820113-BLACK-OS</v>
      </c>
      <c r="N326" s="205">
        <v>7048652461216</v>
      </c>
    </row>
    <row r="327" spans="1:14" x14ac:dyDescent="0.2">
      <c r="A327" s="202" t="s">
        <v>2997</v>
      </c>
      <c r="B327" s="203">
        <v>7048652609458</v>
      </c>
      <c r="K327" s="204">
        <v>820113</v>
      </c>
      <c r="L327" s="204" t="s">
        <v>2243</v>
      </c>
      <c r="M327" s="204" t="str">
        <f t="shared" si="5"/>
        <v>820113-BTWHT-OS</v>
      </c>
      <c r="N327" s="205">
        <v>7048652609458</v>
      </c>
    </row>
    <row r="328" spans="1:14" x14ac:dyDescent="0.2">
      <c r="A328" s="202" t="s">
        <v>2998</v>
      </c>
      <c r="B328" s="203">
        <v>7048652609465</v>
      </c>
      <c r="K328" s="204">
        <v>820113</v>
      </c>
      <c r="L328" s="204" t="s">
        <v>2244</v>
      </c>
      <c r="M328" s="204" t="str">
        <f t="shared" si="5"/>
        <v>820113-KRBIN-OS</v>
      </c>
      <c r="N328" s="205">
        <v>7048652609465</v>
      </c>
    </row>
    <row r="329" spans="1:14" x14ac:dyDescent="0.2">
      <c r="A329" s="202" t="s">
        <v>2999</v>
      </c>
      <c r="B329" s="203">
        <v>7048652461223</v>
      </c>
      <c r="K329" s="204">
        <v>820113</v>
      </c>
      <c r="L329" s="204" t="s">
        <v>2246</v>
      </c>
      <c r="M329" s="204" t="str">
        <f t="shared" si="5"/>
        <v>820113-OCHER-OS</v>
      </c>
      <c r="N329" s="205">
        <v>7048652461223</v>
      </c>
    </row>
    <row r="330" spans="1:14" x14ac:dyDescent="0.2">
      <c r="A330" s="202" t="s">
        <v>3000</v>
      </c>
      <c r="B330" s="203">
        <v>7048652609472</v>
      </c>
      <c r="K330" s="204">
        <v>820113</v>
      </c>
      <c r="L330" s="204" t="s">
        <v>2247</v>
      </c>
      <c r="M330" s="204" t="str">
        <f t="shared" si="5"/>
        <v>820113-OMI-OS</v>
      </c>
      <c r="N330" s="205">
        <v>7048652609472</v>
      </c>
    </row>
    <row r="331" spans="1:14" x14ac:dyDescent="0.2">
      <c r="A331" s="202" t="s">
        <v>3001</v>
      </c>
      <c r="B331" s="203">
        <v>7048652461230</v>
      </c>
      <c r="K331" s="204">
        <v>820113</v>
      </c>
      <c r="L331" s="204" t="s">
        <v>2239</v>
      </c>
      <c r="M331" s="204" t="str">
        <f t="shared" si="5"/>
        <v>820113-RSWOD-OS</v>
      </c>
      <c r="N331" s="205">
        <v>7048652461230</v>
      </c>
    </row>
    <row r="332" spans="1:14" x14ac:dyDescent="0.2">
      <c r="A332" s="202" t="s">
        <v>3002</v>
      </c>
      <c r="B332" s="203">
        <v>7048652712073</v>
      </c>
      <c r="K332" s="204">
        <v>820135</v>
      </c>
      <c r="L332" s="204" t="s">
        <v>2232</v>
      </c>
      <c r="M332" s="204" t="str">
        <f t="shared" si="5"/>
        <v>820135-11001-OS</v>
      </c>
      <c r="N332" s="205">
        <v>7048652712073</v>
      </c>
    </row>
    <row r="333" spans="1:14" x14ac:dyDescent="0.2">
      <c r="A333" s="202" t="s">
        <v>3003</v>
      </c>
      <c r="B333" s="203">
        <v>7048652461131</v>
      </c>
      <c r="K333" s="204">
        <v>820135</v>
      </c>
      <c r="L333" s="204" t="s">
        <v>141</v>
      </c>
      <c r="M333" s="204" t="str">
        <f t="shared" si="5"/>
        <v>820135-BLACK-OS</v>
      </c>
      <c r="N333" s="205">
        <v>7048652461131</v>
      </c>
    </row>
    <row r="334" spans="1:14" x14ac:dyDescent="0.2">
      <c r="A334" s="202" t="s">
        <v>3004</v>
      </c>
      <c r="B334" s="203">
        <v>7048652607911</v>
      </c>
      <c r="K334" s="204">
        <v>820135</v>
      </c>
      <c r="L334" s="204" t="s">
        <v>2249</v>
      </c>
      <c r="M334" s="204" t="str">
        <f t="shared" si="5"/>
        <v>820135-MEEKO-OS</v>
      </c>
      <c r="N334" s="205">
        <v>7048652607911</v>
      </c>
    </row>
    <row r="335" spans="1:14" x14ac:dyDescent="0.2">
      <c r="A335" s="202" t="s">
        <v>3005</v>
      </c>
      <c r="B335" s="203">
        <v>7048652461155</v>
      </c>
      <c r="K335" s="204">
        <v>820135</v>
      </c>
      <c r="L335" s="204" t="s">
        <v>2250</v>
      </c>
      <c r="M335" s="204" t="str">
        <f t="shared" si="5"/>
        <v>820135-PLUM-OS</v>
      </c>
      <c r="N335" s="205">
        <v>7048652461155</v>
      </c>
    </row>
    <row r="336" spans="1:14" x14ac:dyDescent="0.2">
      <c r="A336" s="202" t="s">
        <v>3006</v>
      </c>
      <c r="B336" s="203">
        <v>7048652461162</v>
      </c>
      <c r="K336" s="204">
        <v>820135</v>
      </c>
      <c r="L336" s="204" t="s">
        <v>2252</v>
      </c>
      <c r="M336" s="204" t="str">
        <f t="shared" si="5"/>
        <v>820135-PNGRN-OS</v>
      </c>
      <c r="N336" s="205">
        <v>7048652461162</v>
      </c>
    </row>
    <row r="337" spans="1:14" x14ac:dyDescent="0.2">
      <c r="A337" s="202" t="s">
        <v>3007</v>
      </c>
      <c r="B337" s="203">
        <v>7048652607935</v>
      </c>
      <c r="K337" s="204">
        <v>820135</v>
      </c>
      <c r="L337" s="204" t="s">
        <v>220</v>
      </c>
      <c r="M337" s="204" t="str">
        <f t="shared" si="5"/>
        <v>820135-TUSKN-OS</v>
      </c>
      <c r="N337" s="205">
        <v>7048652607935</v>
      </c>
    </row>
    <row r="338" spans="1:14" x14ac:dyDescent="0.2">
      <c r="A338" s="202" t="s">
        <v>3008</v>
      </c>
      <c r="B338" s="203">
        <v>7048652328656</v>
      </c>
      <c r="K338" s="204">
        <v>820157</v>
      </c>
      <c r="L338" s="204" t="s">
        <v>287</v>
      </c>
      <c r="M338" s="204" t="str">
        <f t="shared" si="5"/>
        <v>820157-TEBLK-OS</v>
      </c>
      <c r="N338" s="205">
        <v>7048652328656</v>
      </c>
    </row>
    <row r="339" spans="1:14" x14ac:dyDescent="0.2">
      <c r="A339" s="202" t="s">
        <v>3009</v>
      </c>
      <c r="B339" s="203">
        <v>7048652328649</v>
      </c>
      <c r="K339" s="204">
        <v>820158</v>
      </c>
      <c r="L339" s="204" t="s">
        <v>287</v>
      </c>
      <c r="M339" s="204" t="str">
        <f t="shared" si="5"/>
        <v>820158-TEBLK-OS</v>
      </c>
      <c r="N339" s="205">
        <v>7048652328649</v>
      </c>
    </row>
    <row r="340" spans="1:14" x14ac:dyDescent="0.2">
      <c r="A340" s="202" t="s">
        <v>464</v>
      </c>
      <c r="B340" s="203">
        <v>7048652328441</v>
      </c>
      <c r="K340" s="204">
        <v>820166</v>
      </c>
      <c r="L340" s="204" t="s">
        <v>412</v>
      </c>
      <c r="M340" s="204" t="str">
        <f t="shared" si="5"/>
        <v>820166-NAVY-OS</v>
      </c>
      <c r="N340" s="205">
        <v>7048652328441</v>
      </c>
    </row>
    <row r="341" spans="1:14" x14ac:dyDescent="0.2">
      <c r="A341" s="202" t="s">
        <v>465</v>
      </c>
      <c r="B341" s="203">
        <v>7048652328458</v>
      </c>
      <c r="K341" s="204">
        <v>820166</v>
      </c>
      <c r="L341" s="204" t="s">
        <v>155</v>
      </c>
      <c r="M341" s="204" t="str">
        <f t="shared" si="5"/>
        <v>820166-SEGRY-OS</v>
      </c>
      <c r="N341" s="205">
        <v>7048652328458</v>
      </c>
    </row>
    <row r="342" spans="1:14" x14ac:dyDescent="0.2">
      <c r="A342" s="202" t="s">
        <v>466</v>
      </c>
      <c r="B342" s="203">
        <v>7048652555915</v>
      </c>
      <c r="K342" s="204">
        <v>820166</v>
      </c>
      <c r="L342" s="204" t="s">
        <v>220</v>
      </c>
      <c r="M342" s="204" t="str">
        <f t="shared" si="5"/>
        <v>820166-TUSKN-OS</v>
      </c>
      <c r="N342" s="205">
        <v>7048652555915</v>
      </c>
    </row>
    <row r="343" spans="1:14" x14ac:dyDescent="0.2">
      <c r="A343" s="202" t="s">
        <v>1135</v>
      </c>
      <c r="B343" s="203">
        <v>7048652340191</v>
      </c>
      <c r="K343" s="204">
        <v>820172</v>
      </c>
      <c r="L343" s="204" t="s">
        <v>141</v>
      </c>
      <c r="M343" s="204" t="str">
        <f t="shared" si="5"/>
        <v>820172-BLACK-OS</v>
      </c>
      <c r="N343" s="205">
        <v>7048652340191</v>
      </c>
    </row>
    <row r="344" spans="1:14" x14ac:dyDescent="0.2">
      <c r="A344" s="202" t="s">
        <v>1136</v>
      </c>
      <c r="B344" s="203">
        <v>7048652340207</v>
      </c>
      <c r="K344" s="204">
        <v>820172</v>
      </c>
      <c r="L344" s="204" t="s">
        <v>515</v>
      </c>
      <c r="M344" s="204" t="str">
        <f t="shared" si="5"/>
        <v>820172-EHRED-OS</v>
      </c>
      <c r="N344" s="205">
        <v>7048652340207</v>
      </c>
    </row>
    <row r="345" spans="1:14" x14ac:dyDescent="0.2">
      <c r="A345" s="202" t="s">
        <v>1137</v>
      </c>
      <c r="B345" s="203">
        <v>7048652340214</v>
      </c>
      <c r="K345" s="204">
        <v>820172</v>
      </c>
      <c r="L345" s="204" t="s">
        <v>686</v>
      </c>
      <c r="M345" s="204" t="str">
        <f t="shared" si="5"/>
        <v>820172-LTGRY-OS</v>
      </c>
      <c r="N345" s="205">
        <v>7048652340214</v>
      </c>
    </row>
    <row r="346" spans="1:14" x14ac:dyDescent="0.2">
      <c r="A346" s="202" t="s">
        <v>1138</v>
      </c>
      <c r="B346" s="203">
        <v>7048652340092</v>
      </c>
      <c r="K346" s="204">
        <v>820173</v>
      </c>
      <c r="L346" s="204" t="s">
        <v>142</v>
      </c>
      <c r="M346" s="204" t="str">
        <f t="shared" si="5"/>
        <v>820173-BLACK-S</v>
      </c>
      <c r="N346" s="205">
        <v>7048652340092</v>
      </c>
    </row>
    <row r="347" spans="1:14" x14ac:dyDescent="0.2">
      <c r="A347" s="202" t="s">
        <v>1139</v>
      </c>
      <c r="B347" s="203">
        <v>7048652340085</v>
      </c>
      <c r="K347" s="204">
        <v>820173</v>
      </c>
      <c r="L347" s="204" t="s">
        <v>143</v>
      </c>
      <c r="M347" s="204" t="str">
        <f t="shared" si="5"/>
        <v>820173-BLACK-M</v>
      </c>
      <c r="N347" s="205">
        <v>7048652340085</v>
      </c>
    </row>
    <row r="348" spans="1:14" x14ac:dyDescent="0.2">
      <c r="A348" s="202" t="s">
        <v>1140</v>
      </c>
      <c r="B348" s="203">
        <v>7048652340078</v>
      </c>
      <c r="K348" s="204">
        <v>820173</v>
      </c>
      <c r="L348" s="204" t="s">
        <v>144</v>
      </c>
      <c r="M348" s="204" t="str">
        <f t="shared" si="5"/>
        <v>820173-BLACK-L</v>
      </c>
      <c r="N348" s="205">
        <v>7048652340078</v>
      </c>
    </row>
    <row r="349" spans="1:14" x14ac:dyDescent="0.2">
      <c r="A349" s="202" t="s">
        <v>1141</v>
      </c>
      <c r="B349" s="203">
        <v>7048652340108</v>
      </c>
      <c r="K349" s="204">
        <v>820173</v>
      </c>
      <c r="L349" s="204" t="s">
        <v>145</v>
      </c>
      <c r="M349" s="204" t="str">
        <f t="shared" si="5"/>
        <v>820173-BLACK-XL</v>
      </c>
      <c r="N349" s="205">
        <v>7048652340108</v>
      </c>
    </row>
    <row r="350" spans="1:14" x14ac:dyDescent="0.2">
      <c r="A350" s="202" t="s">
        <v>1142</v>
      </c>
      <c r="B350" s="203">
        <v>7048652555946</v>
      </c>
      <c r="K350" s="204">
        <v>820173</v>
      </c>
      <c r="L350" s="204" t="s">
        <v>688</v>
      </c>
      <c r="M350" s="204" t="str">
        <f t="shared" si="5"/>
        <v>820173-BNTUN-S</v>
      </c>
      <c r="N350" s="205">
        <v>7048652555946</v>
      </c>
    </row>
    <row r="351" spans="1:14" x14ac:dyDescent="0.2">
      <c r="A351" s="202" t="s">
        <v>1143</v>
      </c>
      <c r="B351" s="203">
        <v>7048652555939</v>
      </c>
      <c r="K351" s="204">
        <v>820173</v>
      </c>
      <c r="L351" s="204" t="s">
        <v>690</v>
      </c>
      <c r="M351" s="204" t="str">
        <f t="shared" si="5"/>
        <v>820173-BNTUN-M</v>
      </c>
      <c r="N351" s="205">
        <v>7048652555939</v>
      </c>
    </row>
    <row r="352" spans="1:14" x14ac:dyDescent="0.2">
      <c r="A352" s="202" t="s">
        <v>1144</v>
      </c>
      <c r="B352" s="203">
        <v>7048652555922</v>
      </c>
      <c r="K352" s="204">
        <v>820173</v>
      </c>
      <c r="L352" s="204" t="s">
        <v>691</v>
      </c>
      <c r="M352" s="204" t="str">
        <f t="shared" si="5"/>
        <v>820173-BNTUN-L</v>
      </c>
      <c r="N352" s="205">
        <v>7048652555922</v>
      </c>
    </row>
    <row r="353" spans="1:14" x14ac:dyDescent="0.2">
      <c r="A353" s="202" t="s">
        <v>1145</v>
      </c>
      <c r="B353" s="203">
        <v>7048652555953</v>
      </c>
      <c r="K353" s="204">
        <v>820173</v>
      </c>
      <c r="L353" s="204" t="s">
        <v>692</v>
      </c>
      <c r="M353" s="204" t="str">
        <f t="shared" si="5"/>
        <v>820173-BNTUN-XL</v>
      </c>
      <c r="N353" s="205">
        <v>7048652555953</v>
      </c>
    </row>
    <row r="354" spans="1:14" x14ac:dyDescent="0.2">
      <c r="A354" s="202" t="s">
        <v>1146</v>
      </c>
      <c r="B354" s="203">
        <v>7048652340139</v>
      </c>
      <c r="K354" s="204">
        <v>820173</v>
      </c>
      <c r="L354" s="204" t="s">
        <v>414</v>
      </c>
      <c r="M354" s="204" t="str">
        <f t="shared" si="5"/>
        <v>820173-BTWHT-S</v>
      </c>
      <c r="N354" s="205">
        <v>7048652340139</v>
      </c>
    </row>
    <row r="355" spans="1:14" x14ac:dyDescent="0.2">
      <c r="A355" s="202" t="s">
        <v>1147</v>
      </c>
      <c r="B355" s="203">
        <v>7048652340122</v>
      </c>
      <c r="K355" s="204">
        <v>820173</v>
      </c>
      <c r="L355" s="204" t="s">
        <v>170</v>
      </c>
      <c r="M355" s="204" t="str">
        <f t="shared" si="5"/>
        <v>820173-BTWHT-M</v>
      </c>
      <c r="N355" s="205">
        <v>7048652340122</v>
      </c>
    </row>
    <row r="356" spans="1:14" x14ac:dyDescent="0.2">
      <c r="A356" s="202" t="s">
        <v>1148</v>
      </c>
      <c r="B356" s="203">
        <v>7048652340115</v>
      </c>
      <c r="K356" s="204">
        <v>820173</v>
      </c>
      <c r="L356" s="204" t="s">
        <v>171</v>
      </c>
      <c r="M356" s="204" t="str">
        <f t="shared" si="5"/>
        <v>820173-BTWHT-L</v>
      </c>
      <c r="N356" s="205">
        <v>7048652340115</v>
      </c>
    </row>
    <row r="357" spans="1:14" x14ac:dyDescent="0.2">
      <c r="A357" s="202" t="s">
        <v>1149</v>
      </c>
      <c r="B357" s="203">
        <v>7048652340146</v>
      </c>
      <c r="K357" s="204">
        <v>820173</v>
      </c>
      <c r="L357" s="204" t="s">
        <v>693</v>
      </c>
      <c r="M357" s="204" t="str">
        <f t="shared" si="5"/>
        <v>820173-BTWHT-XL</v>
      </c>
      <c r="N357" s="205">
        <v>7048652340146</v>
      </c>
    </row>
    <row r="358" spans="1:14" x14ac:dyDescent="0.2">
      <c r="A358" s="202" t="s">
        <v>1150</v>
      </c>
      <c r="B358" s="203">
        <v>7048652555984</v>
      </c>
      <c r="K358" s="204">
        <v>820173</v>
      </c>
      <c r="L358" s="204" t="s">
        <v>212</v>
      </c>
      <c r="M358" s="204" t="str">
        <f t="shared" si="5"/>
        <v>820173-FOGRN-S</v>
      </c>
      <c r="N358" s="205">
        <v>7048652555984</v>
      </c>
    </row>
    <row r="359" spans="1:14" x14ac:dyDescent="0.2">
      <c r="A359" s="202" t="s">
        <v>1151</v>
      </c>
      <c r="B359" s="203">
        <v>7048652555977</v>
      </c>
      <c r="K359" s="204">
        <v>820173</v>
      </c>
      <c r="L359" s="204" t="s">
        <v>213</v>
      </c>
      <c r="M359" s="204" t="str">
        <f t="shared" si="5"/>
        <v>820173-FOGRN-M</v>
      </c>
      <c r="N359" s="205">
        <v>7048652555977</v>
      </c>
    </row>
    <row r="360" spans="1:14" x14ac:dyDescent="0.2">
      <c r="A360" s="202" t="s">
        <v>1152</v>
      </c>
      <c r="B360" s="203">
        <v>7048652555960</v>
      </c>
      <c r="K360" s="204">
        <v>820173</v>
      </c>
      <c r="L360" s="204" t="s">
        <v>214</v>
      </c>
      <c r="M360" s="204" t="str">
        <f t="shared" si="5"/>
        <v>820173-FOGRN-L</v>
      </c>
      <c r="N360" s="205">
        <v>7048652555960</v>
      </c>
    </row>
    <row r="361" spans="1:14" x14ac:dyDescent="0.2">
      <c r="A361" s="202" t="s">
        <v>1153</v>
      </c>
      <c r="B361" s="203">
        <v>7048652555991</v>
      </c>
      <c r="K361" s="204">
        <v>820173</v>
      </c>
      <c r="L361" s="204" t="s">
        <v>215</v>
      </c>
      <c r="M361" s="204" t="str">
        <f t="shared" si="5"/>
        <v>820173-FOGRN-XL</v>
      </c>
      <c r="N361" s="205">
        <v>7048652555991</v>
      </c>
    </row>
    <row r="362" spans="1:14" x14ac:dyDescent="0.2">
      <c r="A362" s="202" t="s">
        <v>1154</v>
      </c>
      <c r="B362" s="203">
        <v>7048652340177</v>
      </c>
      <c r="K362" s="204">
        <v>820173</v>
      </c>
      <c r="L362" s="204" t="s">
        <v>162</v>
      </c>
      <c r="M362" s="204" t="str">
        <f t="shared" si="5"/>
        <v>820173-ONBLU-S</v>
      </c>
      <c r="N362" s="205">
        <v>7048652340177</v>
      </c>
    </row>
    <row r="363" spans="1:14" x14ac:dyDescent="0.2">
      <c r="A363" s="202" t="s">
        <v>1155</v>
      </c>
      <c r="B363" s="203">
        <v>7048652340160</v>
      </c>
      <c r="K363" s="204">
        <v>820173</v>
      </c>
      <c r="L363" s="204" t="s">
        <v>163</v>
      </c>
      <c r="M363" s="204" t="str">
        <f t="shared" si="5"/>
        <v>820173-ONBLU-M</v>
      </c>
      <c r="N363" s="205">
        <v>7048652340160</v>
      </c>
    </row>
    <row r="364" spans="1:14" x14ac:dyDescent="0.2">
      <c r="A364" s="202" t="s">
        <v>1156</v>
      </c>
      <c r="B364" s="203">
        <v>7048652340153</v>
      </c>
      <c r="K364" s="204">
        <v>820173</v>
      </c>
      <c r="L364" s="204" t="s">
        <v>164</v>
      </c>
      <c r="M364" s="204" t="str">
        <f t="shared" si="5"/>
        <v>820173-ONBLU-L</v>
      </c>
      <c r="N364" s="205">
        <v>7048652340153</v>
      </c>
    </row>
    <row r="365" spans="1:14" x14ac:dyDescent="0.2">
      <c r="A365" s="202" t="s">
        <v>1157</v>
      </c>
      <c r="B365" s="203">
        <v>7048652340184</v>
      </c>
      <c r="K365" s="204">
        <v>820173</v>
      </c>
      <c r="L365" s="204" t="s">
        <v>165</v>
      </c>
      <c r="M365" s="204" t="str">
        <f t="shared" si="5"/>
        <v>820173-ONBLU-XL</v>
      </c>
      <c r="N365" s="205">
        <v>7048652340184</v>
      </c>
    </row>
    <row r="366" spans="1:14" x14ac:dyDescent="0.2">
      <c r="A366" s="202" t="s">
        <v>1158</v>
      </c>
      <c r="B366" s="203">
        <v>7048652340023</v>
      </c>
      <c r="K366" s="204">
        <v>820174</v>
      </c>
      <c r="L366" s="204" t="s">
        <v>146</v>
      </c>
      <c r="M366" s="204" t="str">
        <f t="shared" si="5"/>
        <v>820174-BLACK-XS</v>
      </c>
      <c r="N366" s="205">
        <v>7048652340023</v>
      </c>
    </row>
    <row r="367" spans="1:14" x14ac:dyDescent="0.2">
      <c r="A367" s="202" t="s">
        <v>1159</v>
      </c>
      <c r="B367" s="203">
        <v>7048652340016</v>
      </c>
      <c r="K367" s="204">
        <v>820174</v>
      </c>
      <c r="L367" s="204" t="s">
        <v>142</v>
      </c>
      <c r="M367" s="204" t="str">
        <f t="shared" si="5"/>
        <v>820174-BLACK-S</v>
      </c>
      <c r="N367" s="205">
        <v>7048652340016</v>
      </c>
    </row>
    <row r="368" spans="1:14" x14ac:dyDescent="0.2">
      <c r="A368" s="202" t="s">
        <v>1160</v>
      </c>
      <c r="B368" s="203">
        <v>7048652340009</v>
      </c>
      <c r="K368" s="204">
        <v>820174</v>
      </c>
      <c r="L368" s="204" t="s">
        <v>143</v>
      </c>
      <c r="M368" s="204" t="str">
        <f t="shared" si="5"/>
        <v>820174-BLACK-M</v>
      </c>
      <c r="N368" s="205">
        <v>7048652340009</v>
      </c>
    </row>
    <row r="369" spans="1:14" x14ac:dyDescent="0.2">
      <c r="A369" s="202" t="s">
        <v>1161</v>
      </c>
      <c r="B369" s="203">
        <v>7048652339997</v>
      </c>
      <c r="K369" s="204">
        <v>820174</v>
      </c>
      <c r="L369" s="204" t="s">
        <v>144</v>
      </c>
      <c r="M369" s="204" t="str">
        <f t="shared" si="5"/>
        <v>820174-BLACK-L</v>
      </c>
      <c r="N369" s="205">
        <v>7048652339997</v>
      </c>
    </row>
    <row r="370" spans="1:14" x14ac:dyDescent="0.2">
      <c r="A370" s="202" t="s">
        <v>1162</v>
      </c>
      <c r="B370" s="203">
        <v>7048652340061</v>
      </c>
      <c r="K370" s="204">
        <v>820174</v>
      </c>
      <c r="L370" s="204" t="s">
        <v>413</v>
      </c>
      <c r="M370" s="204" t="str">
        <f t="shared" si="5"/>
        <v>820174-BTWHT-XS</v>
      </c>
      <c r="N370" s="205">
        <v>7048652340061</v>
      </c>
    </row>
    <row r="371" spans="1:14" x14ac:dyDescent="0.2">
      <c r="A371" s="202" t="s">
        <v>1163</v>
      </c>
      <c r="B371" s="203">
        <v>7048652340054</v>
      </c>
      <c r="K371" s="204">
        <v>820174</v>
      </c>
      <c r="L371" s="204" t="s">
        <v>414</v>
      </c>
      <c r="M371" s="204" t="str">
        <f t="shared" si="5"/>
        <v>820174-BTWHT-S</v>
      </c>
      <c r="N371" s="205">
        <v>7048652340054</v>
      </c>
    </row>
    <row r="372" spans="1:14" x14ac:dyDescent="0.2">
      <c r="A372" s="202" t="s">
        <v>1164</v>
      </c>
      <c r="B372" s="203">
        <v>7048652340047</v>
      </c>
      <c r="K372" s="204">
        <v>820174</v>
      </c>
      <c r="L372" s="204" t="s">
        <v>170</v>
      </c>
      <c r="M372" s="204" t="str">
        <f t="shared" si="5"/>
        <v>820174-BTWHT-M</v>
      </c>
      <c r="N372" s="205">
        <v>7048652340047</v>
      </c>
    </row>
    <row r="373" spans="1:14" x14ac:dyDescent="0.2">
      <c r="A373" s="202" t="s">
        <v>1165</v>
      </c>
      <c r="B373" s="203">
        <v>7048652340030</v>
      </c>
      <c r="K373" s="204">
        <v>820174</v>
      </c>
      <c r="L373" s="204" t="s">
        <v>171</v>
      </c>
      <c r="M373" s="204" t="str">
        <f t="shared" si="5"/>
        <v>820174-BTWHT-L</v>
      </c>
      <c r="N373" s="205">
        <v>7048652340030</v>
      </c>
    </row>
    <row r="374" spans="1:14" x14ac:dyDescent="0.2">
      <c r="A374" s="202" t="s">
        <v>1166</v>
      </c>
      <c r="B374" s="203">
        <v>7048652339850</v>
      </c>
      <c r="K374" s="204">
        <v>820175</v>
      </c>
      <c r="L374" s="204" t="s">
        <v>142</v>
      </c>
      <c r="M374" s="204" t="str">
        <f t="shared" si="5"/>
        <v>820175-BLACK-S</v>
      </c>
      <c r="N374" s="205">
        <v>7048652339850</v>
      </c>
    </row>
    <row r="375" spans="1:14" x14ac:dyDescent="0.2">
      <c r="A375" s="202" t="s">
        <v>1167</v>
      </c>
      <c r="B375" s="203">
        <v>7048652339843</v>
      </c>
      <c r="K375" s="204">
        <v>820175</v>
      </c>
      <c r="L375" s="204" t="s">
        <v>143</v>
      </c>
      <c r="M375" s="204" t="str">
        <f t="shared" si="5"/>
        <v>820175-BLACK-M</v>
      </c>
      <c r="N375" s="205">
        <v>7048652339843</v>
      </c>
    </row>
    <row r="376" spans="1:14" x14ac:dyDescent="0.2">
      <c r="A376" s="202" t="s">
        <v>1168</v>
      </c>
      <c r="B376" s="203">
        <v>7048652339836</v>
      </c>
      <c r="K376" s="204">
        <v>820175</v>
      </c>
      <c r="L376" s="204" t="s">
        <v>144</v>
      </c>
      <c r="M376" s="204" t="str">
        <f t="shared" si="5"/>
        <v>820175-BLACK-L</v>
      </c>
      <c r="N376" s="205">
        <v>7048652339836</v>
      </c>
    </row>
    <row r="377" spans="1:14" x14ac:dyDescent="0.2">
      <c r="A377" s="202" t="s">
        <v>1169</v>
      </c>
      <c r="B377" s="203">
        <v>7048652339867</v>
      </c>
      <c r="K377" s="204">
        <v>820175</v>
      </c>
      <c r="L377" s="204" t="s">
        <v>145</v>
      </c>
      <c r="M377" s="204" t="str">
        <f t="shared" si="5"/>
        <v>820175-BLACK-XL</v>
      </c>
      <c r="N377" s="205">
        <v>7048652339867</v>
      </c>
    </row>
    <row r="378" spans="1:14" x14ac:dyDescent="0.2">
      <c r="A378" s="202" t="s">
        <v>1170</v>
      </c>
      <c r="B378" s="203">
        <v>7048652339898</v>
      </c>
      <c r="K378" s="204">
        <v>820175</v>
      </c>
      <c r="L378" s="204" t="s">
        <v>414</v>
      </c>
      <c r="M378" s="204" t="str">
        <f t="shared" si="5"/>
        <v>820175-BTWHT-S</v>
      </c>
      <c r="N378" s="205">
        <v>7048652339898</v>
      </c>
    </row>
    <row r="379" spans="1:14" x14ac:dyDescent="0.2">
      <c r="A379" s="202" t="s">
        <v>1171</v>
      </c>
      <c r="B379" s="203">
        <v>7048652339881</v>
      </c>
      <c r="K379" s="204">
        <v>820175</v>
      </c>
      <c r="L379" s="204" t="s">
        <v>170</v>
      </c>
      <c r="M379" s="204" t="str">
        <f t="shared" si="5"/>
        <v>820175-BTWHT-M</v>
      </c>
      <c r="N379" s="205">
        <v>7048652339881</v>
      </c>
    </row>
    <row r="380" spans="1:14" x14ac:dyDescent="0.2">
      <c r="A380" s="202" t="s">
        <v>1172</v>
      </c>
      <c r="B380" s="203">
        <v>7048652339874</v>
      </c>
      <c r="K380" s="204">
        <v>820175</v>
      </c>
      <c r="L380" s="204" t="s">
        <v>171</v>
      </c>
      <c r="M380" s="204" t="str">
        <f t="shared" si="5"/>
        <v>820175-BTWHT-L</v>
      </c>
      <c r="N380" s="205">
        <v>7048652339874</v>
      </c>
    </row>
    <row r="381" spans="1:14" x14ac:dyDescent="0.2">
      <c r="A381" s="202" t="s">
        <v>1173</v>
      </c>
      <c r="B381" s="203">
        <v>7048652339904</v>
      </c>
      <c r="K381" s="204">
        <v>820175</v>
      </c>
      <c r="L381" s="204" t="s">
        <v>693</v>
      </c>
      <c r="M381" s="204" t="str">
        <f t="shared" si="5"/>
        <v>820175-BTWHT-XL</v>
      </c>
      <c r="N381" s="205">
        <v>7048652339904</v>
      </c>
    </row>
    <row r="382" spans="1:14" x14ac:dyDescent="0.2">
      <c r="A382" s="202" t="s">
        <v>1174</v>
      </c>
      <c r="B382" s="203">
        <v>7048652556103</v>
      </c>
      <c r="K382" s="204">
        <v>820175</v>
      </c>
      <c r="L382" s="204" t="s">
        <v>212</v>
      </c>
      <c r="M382" s="204" t="str">
        <f t="shared" si="5"/>
        <v>820175-FOGRN-S</v>
      </c>
      <c r="N382" s="205">
        <v>7048652556103</v>
      </c>
    </row>
    <row r="383" spans="1:14" x14ac:dyDescent="0.2">
      <c r="A383" s="202" t="s">
        <v>1175</v>
      </c>
      <c r="B383" s="203">
        <v>7048652556097</v>
      </c>
      <c r="K383" s="204">
        <v>820175</v>
      </c>
      <c r="L383" s="204" t="s">
        <v>213</v>
      </c>
      <c r="M383" s="204" t="str">
        <f t="shared" si="5"/>
        <v>820175-FOGRN-M</v>
      </c>
      <c r="N383" s="205">
        <v>7048652556097</v>
      </c>
    </row>
    <row r="384" spans="1:14" x14ac:dyDescent="0.2">
      <c r="A384" s="202" t="s">
        <v>1176</v>
      </c>
      <c r="B384" s="203">
        <v>7048652556080</v>
      </c>
      <c r="K384" s="204">
        <v>820175</v>
      </c>
      <c r="L384" s="204" t="s">
        <v>214</v>
      </c>
      <c r="M384" s="204" t="str">
        <f t="shared" si="5"/>
        <v>820175-FOGRN-L</v>
      </c>
      <c r="N384" s="205">
        <v>7048652556080</v>
      </c>
    </row>
    <row r="385" spans="1:14" x14ac:dyDescent="0.2">
      <c r="A385" s="202" t="s">
        <v>1177</v>
      </c>
      <c r="B385" s="203">
        <v>7048652556110</v>
      </c>
      <c r="K385" s="204">
        <v>820175</v>
      </c>
      <c r="L385" s="204" t="s">
        <v>215</v>
      </c>
      <c r="M385" s="204" t="str">
        <f t="shared" si="5"/>
        <v>820175-FOGRN-XL</v>
      </c>
      <c r="N385" s="205">
        <v>7048652556110</v>
      </c>
    </row>
    <row r="386" spans="1:14" x14ac:dyDescent="0.2">
      <c r="A386" s="202" t="s">
        <v>1178</v>
      </c>
      <c r="B386" s="203">
        <v>7048652339935</v>
      </c>
      <c r="K386" s="204">
        <v>820175</v>
      </c>
      <c r="L386" s="204" t="s">
        <v>159</v>
      </c>
      <c r="M386" s="204" t="str">
        <f t="shared" si="5"/>
        <v>820175-HYDRO-S</v>
      </c>
      <c r="N386" s="205">
        <v>7048652339935</v>
      </c>
    </row>
    <row r="387" spans="1:14" x14ac:dyDescent="0.2">
      <c r="A387" s="202" t="s">
        <v>1179</v>
      </c>
      <c r="B387" s="203">
        <v>7048652339928</v>
      </c>
      <c r="K387" s="204">
        <v>820175</v>
      </c>
      <c r="L387" s="204" t="s">
        <v>160</v>
      </c>
      <c r="M387" s="204" t="str">
        <f t="shared" ref="M387:M450" si="6">CONCATENATE(K387,"-",L387)</f>
        <v>820175-HYDRO-M</v>
      </c>
      <c r="N387" s="205">
        <v>7048652339928</v>
      </c>
    </row>
    <row r="388" spans="1:14" x14ac:dyDescent="0.2">
      <c r="A388" s="202" t="s">
        <v>1180</v>
      </c>
      <c r="B388" s="203">
        <v>7048652339911</v>
      </c>
      <c r="K388" s="204">
        <v>820175</v>
      </c>
      <c r="L388" s="204" t="s">
        <v>161</v>
      </c>
      <c r="M388" s="204" t="str">
        <f t="shared" si="6"/>
        <v>820175-HYDRO-L</v>
      </c>
      <c r="N388" s="205">
        <v>7048652339911</v>
      </c>
    </row>
    <row r="389" spans="1:14" x14ac:dyDescent="0.2">
      <c r="A389" s="202" t="s">
        <v>1181</v>
      </c>
      <c r="B389" s="203">
        <v>7048652339942</v>
      </c>
      <c r="K389" s="204">
        <v>820175</v>
      </c>
      <c r="L389" s="204" t="s">
        <v>415</v>
      </c>
      <c r="M389" s="204" t="str">
        <f t="shared" si="6"/>
        <v>820175-HYDRO-XL</v>
      </c>
      <c r="N389" s="205">
        <v>7048652339942</v>
      </c>
    </row>
    <row r="390" spans="1:14" x14ac:dyDescent="0.2">
      <c r="A390" s="202" t="s">
        <v>1182</v>
      </c>
      <c r="B390" s="203">
        <v>7048652339973</v>
      </c>
      <c r="K390" s="204">
        <v>820175</v>
      </c>
      <c r="L390" s="204" t="s">
        <v>162</v>
      </c>
      <c r="M390" s="204" t="str">
        <f t="shared" si="6"/>
        <v>820175-ONBLU-S</v>
      </c>
      <c r="N390" s="205">
        <v>7048652339973</v>
      </c>
    </row>
    <row r="391" spans="1:14" x14ac:dyDescent="0.2">
      <c r="A391" s="202" t="s">
        <v>1183</v>
      </c>
      <c r="B391" s="203">
        <v>7048652339966</v>
      </c>
      <c r="K391" s="204">
        <v>820175</v>
      </c>
      <c r="L391" s="204" t="s">
        <v>163</v>
      </c>
      <c r="M391" s="204" t="str">
        <f t="shared" si="6"/>
        <v>820175-ONBLU-M</v>
      </c>
      <c r="N391" s="205">
        <v>7048652339966</v>
      </c>
    </row>
    <row r="392" spans="1:14" x14ac:dyDescent="0.2">
      <c r="A392" s="202" t="s">
        <v>1184</v>
      </c>
      <c r="B392" s="203">
        <v>7048652339959</v>
      </c>
      <c r="K392" s="204">
        <v>820175</v>
      </c>
      <c r="L392" s="204" t="s">
        <v>164</v>
      </c>
      <c r="M392" s="204" t="str">
        <f t="shared" si="6"/>
        <v>820175-ONBLU-L</v>
      </c>
      <c r="N392" s="205">
        <v>7048652339959</v>
      </c>
    </row>
    <row r="393" spans="1:14" x14ac:dyDescent="0.2">
      <c r="A393" s="202" t="s">
        <v>1185</v>
      </c>
      <c r="B393" s="203">
        <v>7048652339980</v>
      </c>
      <c r="K393" s="204">
        <v>820175</v>
      </c>
      <c r="L393" s="204" t="s">
        <v>165</v>
      </c>
      <c r="M393" s="204" t="str">
        <f t="shared" si="6"/>
        <v>820175-ONBLU-XL</v>
      </c>
      <c r="N393" s="205">
        <v>7048652339980</v>
      </c>
    </row>
    <row r="394" spans="1:14" x14ac:dyDescent="0.2">
      <c r="A394" s="202" t="s">
        <v>1186</v>
      </c>
      <c r="B394" s="203">
        <v>7048652556141</v>
      </c>
      <c r="K394" s="204">
        <v>820175</v>
      </c>
      <c r="L394" s="204" t="s">
        <v>152</v>
      </c>
      <c r="M394" s="204" t="str">
        <f t="shared" si="6"/>
        <v>820175-TEAL-S</v>
      </c>
      <c r="N394" s="205">
        <v>7048652556141</v>
      </c>
    </row>
    <row r="395" spans="1:14" x14ac:dyDescent="0.2">
      <c r="A395" s="202" t="s">
        <v>1187</v>
      </c>
      <c r="B395" s="203">
        <v>7048652556134</v>
      </c>
      <c r="K395" s="204">
        <v>820175</v>
      </c>
      <c r="L395" s="204" t="s">
        <v>153</v>
      </c>
      <c r="M395" s="204" t="str">
        <f t="shared" si="6"/>
        <v>820175-TEAL-M</v>
      </c>
      <c r="N395" s="205">
        <v>7048652556134</v>
      </c>
    </row>
    <row r="396" spans="1:14" x14ac:dyDescent="0.2">
      <c r="A396" s="202" t="s">
        <v>1188</v>
      </c>
      <c r="B396" s="203">
        <v>7048652556127</v>
      </c>
      <c r="K396" s="204">
        <v>820175</v>
      </c>
      <c r="L396" s="204" t="s">
        <v>154</v>
      </c>
      <c r="M396" s="204" t="str">
        <f t="shared" si="6"/>
        <v>820175-TEAL-L</v>
      </c>
      <c r="N396" s="205">
        <v>7048652556127</v>
      </c>
    </row>
    <row r="397" spans="1:14" x14ac:dyDescent="0.2">
      <c r="A397" s="202" t="s">
        <v>1189</v>
      </c>
      <c r="B397" s="203">
        <v>7048652556158</v>
      </c>
      <c r="K397" s="204">
        <v>820175</v>
      </c>
      <c r="L397" s="204" t="s">
        <v>526</v>
      </c>
      <c r="M397" s="204" t="str">
        <f t="shared" si="6"/>
        <v>820175-TEAL-XL</v>
      </c>
      <c r="N397" s="205">
        <v>7048652556158</v>
      </c>
    </row>
    <row r="398" spans="1:14" x14ac:dyDescent="0.2">
      <c r="A398" s="202" t="s">
        <v>1190</v>
      </c>
      <c r="B398" s="203">
        <v>7048652339744</v>
      </c>
      <c r="K398" s="204">
        <v>820176</v>
      </c>
      <c r="L398" s="204" t="s">
        <v>146</v>
      </c>
      <c r="M398" s="204" t="str">
        <f t="shared" si="6"/>
        <v>820176-BLACK-XS</v>
      </c>
      <c r="N398" s="205">
        <v>7048652339744</v>
      </c>
    </row>
    <row r="399" spans="1:14" x14ac:dyDescent="0.2">
      <c r="A399" s="202" t="s">
        <v>1191</v>
      </c>
      <c r="B399" s="203">
        <v>7048652339737</v>
      </c>
      <c r="K399" s="204">
        <v>820176</v>
      </c>
      <c r="L399" s="204" t="s">
        <v>142</v>
      </c>
      <c r="M399" s="204" t="str">
        <f t="shared" si="6"/>
        <v>820176-BLACK-S</v>
      </c>
      <c r="N399" s="205">
        <v>7048652339737</v>
      </c>
    </row>
    <row r="400" spans="1:14" x14ac:dyDescent="0.2">
      <c r="A400" s="202" t="s">
        <v>1192</v>
      </c>
      <c r="B400" s="203">
        <v>7048652339720</v>
      </c>
      <c r="K400" s="204">
        <v>820176</v>
      </c>
      <c r="L400" s="204" t="s">
        <v>143</v>
      </c>
      <c r="M400" s="204" t="str">
        <f t="shared" si="6"/>
        <v>820176-BLACK-M</v>
      </c>
      <c r="N400" s="205">
        <v>7048652339720</v>
      </c>
    </row>
    <row r="401" spans="1:14" x14ac:dyDescent="0.2">
      <c r="A401" s="202" t="s">
        <v>1193</v>
      </c>
      <c r="B401" s="203">
        <v>7048652339713</v>
      </c>
      <c r="K401" s="204">
        <v>820176</v>
      </c>
      <c r="L401" s="204" t="s">
        <v>144</v>
      </c>
      <c r="M401" s="204" t="str">
        <f t="shared" si="6"/>
        <v>820176-BLACK-L</v>
      </c>
      <c r="N401" s="205">
        <v>7048652339713</v>
      </c>
    </row>
    <row r="402" spans="1:14" x14ac:dyDescent="0.2">
      <c r="A402" s="202" t="s">
        <v>1194</v>
      </c>
      <c r="B402" s="203">
        <v>7048652339782</v>
      </c>
      <c r="K402" s="204">
        <v>820176</v>
      </c>
      <c r="L402" s="204" t="s">
        <v>413</v>
      </c>
      <c r="M402" s="204" t="str">
        <f t="shared" si="6"/>
        <v>820176-BTWHT-XS</v>
      </c>
      <c r="N402" s="205">
        <v>7048652339782</v>
      </c>
    </row>
    <row r="403" spans="1:14" x14ac:dyDescent="0.2">
      <c r="A403" s="202" t="s">
        <v>1195</v>
      </c>
      <c r="B403" s="203">
        <v>7048652339775</v>
      </c>
      <c r="K403" s="204">
        <v>820176</v>
      </c>
      <c r="L403" s="204" t="s">
        <v>414</v>
      </c>
      <c r="M403" s="204" t="str">
        <f t="shared" si="6"/>
        <v>820176-BTWHT-S</v>
      </c>
      <c r="N403" s="205">
        <v>7048652339775</v>
      </c>
    </row>
    <row r="404" spans="1:14" x14ac:dyDescent="0.2">
      <c r="A404" s="202" t="s">
        <v>1196</v>
      </c>
      <c r="B404" s="203">
        <v>7048652339768</v>
      </c>
      <c r="K404" s="204">
        <v>820176</v>
      </c>
      <c r="L404" s="204" t="s">
        <v>170</v>
      </c>
      <c r="M404" s="204" t="str">
        <f t="shared" si="6"/>
        <v>820176-BTWHT-M</v>
      </c>
      <c r="N404" s="205">
        <v>7048652339768</v>
      </c>
    </row>
    <row r="405" spans="1:14" x14ac:dyDescent="0.2">
      <c r="A405" s="202" t="s">
        <v>1197</v>
      </c>
      <c r="B405" s="203">
        <v>7048652339751</v>
      </c>
      <c r="K405" s="204">
        <v>820176</v>
      </c>
      <c r="L405" s="204" t="s">
        <v>171</v>
      </c>
      <c r="M405" s="204" t="str">
        <f t="shared" si="6"/>
        <v>820176-BTWHT-L</v>
      </c>
      <c r="N405" s="205">
        <v>7048652339751</v>
      </c>
    </row>
    <row r="406" spans="1:14" x14ac:dyDescent="0.2">
      <c r="A406" s="202" t="s">
        <v>1198</v>
      </c>
      <c r="B406" s="203">
        <v>7048652556196</v>
      </c>
      <c r="K406" s="204">
        <v>820176</v>
      </c>
      <c r="L406" s="204" t="s">
        <v>697</v>
      </c>
      <c r="M406" s="204" t="str">
        <f t="shared" si="6"/>
        <v>820176-FOGRN-XS</v>
      </c>
      <c r="N406" s="205">
        <v>7048652556196</v>
      </c>
    </row>
    <row r="407" spans="1:14" x14ac:dyDescent="0.2">
      <c r="A407" s="202" t="s">
        <v>1199</v>
      </c>
      <c r="B407" s="203">
        <v>7048652556189</v>
      </c>
      <c r="K407" s="204">
        <v>820176</v>
      </c>
      <c r="L407" s="204" t="s">
        <v>212</v>
      </c>
      <c r="M407" s="204" t="str">
        <f t="shared" si="6"/>
        <v>820176-FOGRN-S</v>
      </c>
      <c r="N407" s="205">
        <v>7048652556189</v>
      </c>
    </row>
    <row r="408" spans="1:14" x14ac:dyDescent="0.2">
      <c r="A408" s="202" t="s">
        <v>1200</v>
      </c>
      <c r="B408" s="203">
        <v>7048652556172</v>
      </c>
      <c r="K408" s="204">
        <v>820176</v>
      </c>
      <c r="L408" s="204" t="s">
        <v>213</v>
      </c>
      <c r="M408" s="204" t="str">
        <f t="shared" si="6"/>
        <v>820176-FOGRN-M</v>
      </c>
      <c r="N408" s="205">
        <v>7048652556172</v>
      </c>
    </row>
    <row r="409" spans="1:14" x14ac:dyDescent="0.2">
      <c r="A409" s="202" t="s">
        <v>1201</v>
      </c>
      <c r="B409" s="203">
        <v>7048652556165</v>
      </c>
      <c r="K409" s="204">
        <v>820176</v>
      </c>
      <c r="L409" s="204" t="s">
        <v>214</v>
      </c>
      <c r="M409" s="204" t="str">
        <f t="shared" si="6"/>
        <v>820176-FOGRN-L</v>
      </c>
      <c r="N409" s="205">
        <v>7048652556165</v>
      </c>
    </row>
    <row r="410" spans="1:14" x14ac:dyDescent="0.2">
      <c r="A410" s="202" t="s">
        <v>1202</v>
      </c>
      <c r="B410" s="203">
        <v>7048652339829</v>
      </c>
      <c r="K410" s="204">
        <v>820176</v>
      </c>
      <c r="L410" s="204" t="s">
        <v>698</v>
      </c>
      <c r="M410" s="204" t="str">
        <f t="shared" si="6"/>
        <v>820176-HYDRO-XS</v>
      </c>
      <c r="N410" s="205">
        <v>7048652339829</v>
      </c>
    </row>
    <row r="411" spans="1:14" x14ac:dyDescent="0.2">
      <c r="A411" s="202" t="s">
        <v>1203</v>
      </c>
      <c r="B411" s="203">
        <v>7048652339812</v>
      </c>
      <c r="K411" s="204">
        <v>820176</v>
      </c>
      <c r="L411" s="204" t="s">
        <v>159</v>
      </c>
      <c r="M411" s="204" t="str">
        <f t="shared" si="6"/>
        <v>820176-HYDRO-S</v>
      </c>
      <c r="N411" s="205">
        <v>7048652339812</v>
      </c>
    </row>
    <row r="412" spans="1:14" x14ac:dyDescent="0.2">
      <c r="A412" s="202" t="s">
        <v>1204</v>
      </c>
      <c r="B412" s="203">
        <v>7048652339805</v>
      </c>
      <c r="K412" s="204">
        <v>820176</v>
      </c>
      <c r="L412" s="204" t="s">
        <v>160</v>
      </c>
      <c r="M412" s="204" t="str">
        <f t="shared" si="6"/>
        <v>820176-HYDRO-M</v>
      </c>
      <c r="N412" s="205">
        <v>7048652339805</v>
      </c>
    </row>
    <row r="413" spans="1:14" x14ac:dyDescent="0.2">
      <c r="A413" s="202" t="s">
        <v>1205</v>
      </c>
      <c r="B413" s="203">
        <v>7048652339799</v>
      </c>
      <c r="K413" s="204">
        <v>820176</v>
      </c>
      <c r="L413" s="204" t="s">
        <v>161</v>
      </c>
      <c r="M413" s="204" t="str">
        <f t="shared" si="6"/>
        <v>820176-HYDRO-L</v>
      </c>
      <c r="N413" s="205">
        <v>7048652339799</v>
      </c>
    </row>
    <row r="414" spans="1:14" x14ac:dyDescent="0.2">
      <c r="A414" s="202" t="s">
        <v>1206</v>
      </c>
      <c r="B414" s="203">
        <v>7048652556233</v>
      </c>
      <c r="K414" s="204">
        <v>820176</v>
      </c>
      <c r="L414" s="204" t="s">
        <v>221</v>
      </c>
      <c r="M414" s="204" t="str">
        <f t="shared" si="6"/>
        <v>820176-MARVL-XS</v>
      </c>
      <c r="N414" s="205">
        <v>7048652556233</v>
      </c>
    </row>
    <row r="415" spans="1:14" x14ac:dyDescent="0.2">
      <c r="A415" s="202" t="s">
        <v>1207</v>
      </c>
      <c r="B415" s="203">
        <v>7048652556226</v>
      </c>
      <c r="K415" s="204">
        <v>820176</v>
      </c>
      <c r="L415" s="204" t="s">
        <v>156</v>
      </c>
      <c r="M415" s="204" t="str">
        <f t="shared" si="6"/>
        <v>820176-MARVL-S</v>
      </c>
      <c r="N415" s="205">
        <v>7048652556226</v>
      </c>
    </row>
    <row r="416" spans="1:14" x14ac:dyDescent="0.2">
      <c r="A416" s="202" t="s">
        <v>1208</v>
      </c>
      <c r="B416" s="203">
        <v>7048652556219</v>
      </c>
      <c r="K416" s="204">
        <v>820176</v>
      </c>
      <c r="L416" s="204" t="s">
        <v>157</v>
      </c>
      <c r="M416" s="204" t="str">
        <f t="shared" si="6"/>
        <v>820176-MARVL-M</v>
      </c>
      <c r="N416" s="205">
        <v>7048652556219</v>
      </c>
    </row>
    <row r="417" spans="1:14" x14ac:dyDescent="0.2">
      <c r="A417" s="202" t="s">
        <v>1209</v>
      </c>
      <c r="B417" s="203">
        <v>7048652556202</v>
      </c>
      <c r="K417" s="204">
        <v>820176</v>
      </c>
      <c r="L417" s="204" t="s">
        <v>158</v>
      </c>
      <c r="M417" s="204" t="str">
        <f t="shared" si="6"/>
        <v>820176-MARVL-L</v>
      </c>
      <c r="N417" s="205">
        <v>7048652556202</v>
      </c>
    </row>
    <row r="418" spans="1:14" x14ac:dyDescent="0.2">
      <c r="A418" s="202" t="s">
        <v>1210</v>
      </c>
      <c r="B418" s="203">
        <v>7048652339652</v>
      </c>
      <c r="K418" s="204">
        <v>820177</v>
      </c>
      <c r="L418" s="204" t="s">
        <v>142</v>
      </c>
      <c r="M418" s="204" t="str">
        <f t="shared" si="6"/>
        <v>820177-BLACK-S</v>
      </c>
      <c r="N418" s="205">
        <v>7048652339652</v>
      </c>
    </row>
    <row r="419" spans="1:14" x14ac:dyDescent="0.2">
      <c r="A419" s="202" t="s">
        <v>1211</v>
      </c>
      <c r="B419" s="203">
        <v>7048652339645</v>
      </c>
      <c r="K419" s="204">
        <v>820177</v>
      </c>
      <c r="L419" s="204" t="s">
        <v>143</v>
      </c>
      <c r="M419" s="204" t="str">
        <f t="shared" si="6"/>
        <v>820177-BLACK-M</v>
      </c>
      <c r="N419" s="205">
        <v>7048652339645</v>
      </c>
    </row>
    <row r="420" spans="1:14" x14ac:dyDescent="0.2">
      <c r="A420" s="202" t="s">
        <v>1212</v>
      </c>
      <c r="B420" s="203">
        <v>7048652339638</v>
      </c>
      <c r="K420" s="204">
        <v>820177</v>
      </c>
      <c r="L420" s="204" t="s">
        <v>144</v>
      </c>
      <c r="M420" s="204" t="str">
        <f t="shared" si="6"/>
        <v>820177-BLACK-L</v>
      </c>
      <c r="N420" s="205">
        <v>7048652339638</v>
      </c>
    </row>
    <row r="421" spans="1:14" x14ac:dyDescent="0.2">
      <c r="A421" s="202" t="s">
        <v>1213</v>
      </c>
      <c r="B421" s="203">
        <v>7048652339669</v>
      </c>
      <c r="K421" s="204">
        <v>820177</v>
      </c>
      <c r="L421" s="204" t="s">
        <v>145</v>
      </c>
      <c r="M421" s="204" t="str">
        <f t="shared" si="6"/>
        <v>820177-BLACK-XL</v>
      </c>
      <c r="N421" s="205">
        <v>7048652339669</v>
      </c>
    </row>
    <row r="422" spans="1:14" x14ac:dyDescent="0.2">
      <c r="A422" s="202" t="s">
        <v>1214</v>
      </c>
      <c r="B422" s="203">
        <v>7048652339690</v>
      </c>
      <c r="K422" s="204">
        <v>820177</v>
      </c>
      <c r="L422" s="204" t="s">
        <v>334</v>
      </c>
      <c r="M422" s="204" t="str">
        <f t="shared" si="6"/>
        <v>820177-RBLUE-S</v>
      </c>
      <c r="N422" s="205">
        <v>7048652339690</v>
      </c>
    </row>
    <row r="423" spans="1:14" x14ac:dyDescent="0.2">
      <c r="A423" s="202" t="s">
        <v>1215</v>
      </c>
      <c r="B423" s="203">
        <v>7048652339683</v>
      </c>
      <c r="K423" s="204">
        <v>820177</v>
      </c>
      <c r="L423" s="204" t="s">
        <v>335</v>
      </c>
      <c r="M423" s="204" t="str">
        <f t="shared" si="6"/>
        <v>820177-RBLUE-M</v>
      </c>
      <c r="N423" s="205">
        <v>7048652339683</v>
      </c>
    </row>
    <row r="424" spans="1:14" x14ac:dyDescent="0.2">
      <c r="A424" s="202" t="s">
        <v>1216</v>
      </c>
      <c r="B424" s="203">
        <v>7048652339676</v>
      </c>
      <c r="K424" s="204">
        <v>820177</v>
      </c>
      <c r="L424" s="204" t="s">
        <v>336</v>
      </c>
      <c r="M424" s="204" t="str">
        <f t="shared" si="6"/>
        <v>820177-RBLUE-L</v>
      </c>
      <c r="N424" s="205">
        <v>7048652339676</v>
      </c>
    </row>
    <row r="425" spans="1:14" x14ac:dyDescent="0.2">
      <c r="A425" s="202" t="s">
        <v>1217</v>
      </c>
      <c r="B425" s="203">
        <v>7048652339706</v>
      </c>
      <c r="K425" s="204">
        <v>820177</v>
      </c>
      <c r="L425" s="204" t="s">
        <v>337</v>
      </c>
      <c r="M425" s="204" t="str">
        <f t="shared" si="6"/>
        <v>820177-RBLUE-XL</v>
      </c>
      <c r="N425" s="205">
        <v>7048652339706</v>
      </c>
    </row>
    <row r="426" spans="1:14" x14ac:dyDescent="0.2">
      <c r="A426" s="202" t="s">
        <v>2079</v>
      </c>
      <c r="B426" s="203">
        <v>7048652665850</v>
      </c>
      <c r="K426" s="204">
        <v>820178</v>
      </c>
      <c r="L426" s="204" t="s">
        <v>771</v>
      </c>
      <c r="M426" s="204" t="str">
        <f t="shared" si="6"/>
        <v>820178-BLCK-37/39</v>
      </c>
      <c r="N426" s="205">
        <v>7048652665850</v>
      </c>
    </row>
    <row r="427" spans="1:14" x14ac:dyDescent="0.2">
      <c r="A427" s="202" t="s">
        <v>1218</v>
      </c>
      <c r="B427" s="203">
        <v>7048652339539</v>
      </c>
      <c r="K427" s="204">
        <v>820178</v>
      </c>
      <c r="L427" s="204" t="s">
        <v>701</v>
      </c>
      <c r="M427" s="204" t="str">
        <f t="shared" si="6"/>
        <v>820178-BLCK-40/42</v>
      </c>
      <c r="N427" s="205">
        <v>7048652339539</v>
      </c>
    </row>
    <row r="428" spans="1:14" x14ac:dyDescent="0.2">
      <c r="A428" s="202" t="s">
        <v>1219</v>
      </c>
      <c r="B428" s="203">
        <v>7048652339546</v>
      </c>
      <c r="K428" s="204">
        <v>820178</v>
      </c>
      <c r="L428" s="204" t="s">
        <v>703</v>
      </c>
      <c r="M428" s="204" t="str">
        <f t="shared" si="6"/>
        <v>820178-BLCK-43/45</v>
      </c>
      <c r="N428" s="205">
        <v>7048652339546</v>
      </c>
    </row>
    <row r="429" spans="1:14" x14ac:dyDescent="0.2">
      <c r="A429" s="202" t="s">
        <v>1220</v>
      </c>
      <c r="B429" s="203">
        <v>7048652556547</v>
      </c>
      <c r="K429" s="204">
        <v>820178</v>
      </c>
      <c r="L429" s="204" t="s">
        <v>705</v>
      </c>
      <c r="M429" s="204" t="str">
        <f t="shared" si="6"/>
        <v>820178-BTWE-37/39</v>
      </c>
      <c r="N429" s="205">
        <v>7048652556547</v>
      </c>
    </row>
    <row r="430" spans="1:14" x14ac:dyDescent="0.2">
      <c r="A430" s="202" t="s">
        <v>1221</v>
      </c>
      <c r="B430" s="203">
        <v>7048652339553</v>
      </c>
      <c r="K430" s="204">
        <v>820178</v>
      </c>
      <c r="L430" s="204" t="s">
        <v>707</v>
      </c>
      <c r="M430" s="204" t="str">
        <f t="shared" si="6"/>
        <v>820178-BTWE-40/42</v>
      </c>
      <c r="N430" s="205">
        <v>7048652339553</v>
      </c>
    </row>
    <row r="431" spans="1:14" x14ac:dyDescent="0.2">
      <c r="A431" s="202" t="s">
        <v>1222</v>
      </c>
      <c r="B431" s="203">
        <v>7048652339560</v>
      </c>
      <c r="K431" s="204">
        <v>820178</v>
      </c>
      <c r="L431" s="204" t="s">
        <v>708</v>
      </c>
      <c r="M431" s="204" t="str">
        <f t="shared" si="6"/>
        <v>820178-BTWE-43/45</v>
      </c>
      <c r="N431" s="205">
        <v>7048652339560</v>
      </c>
    </row>
    <row r="432" spans="1:14" x14ac:dyDescent="0.2">
      <c r="A432" s="202" t="s">
        <v>2080</v>
      </c>
      <c r="B432" s="203">
        <v>7048652665867</v>
      </c>
      <c r="K432" s="204">
        <v>820178</v>
      </c>
      <c r="L432" s="204" t="s">
        <v>772</v>
      </c>
      <c r="M432" s="204" t="str">
        <f t="shared" si="6"/>
        <v>820178-ONBE-37/39</v>
      </c>
      <c r="N432" s="205">
        <v>7048652665867</v>
      </c>
    </row>
    <row r="433" spans="1:14" x14ac:dyDescent="0.2">
      <c r="A433" s="202" t="s">
        <v>1223</v>
      </c>
      <c r="B433" s="203">
        <v>7048652339591</v>
      </c>
      <c r="K433" s="204">
        <v>820178</v>
      </c>
      <c r="L433" s="204" t="s">
        <v>711</v>
      </c>
      <c r="M433" s="204" t="str">
        <f t="shared" si="6"/>
        <v>820178-ONBE-40/42</v>
      </c>
      <c r="N433" s="205">
        <v>7048652339591</v>
      </c>
    </row>
    <row r="434" spans="1:14" x14ac:dyDescent="0.2">
      <c r="A434" s="202" t="s">
        <v>1224</v>
      </c>
      <c r="B434" s="203">
        <v>7048652339607</v>
      </c>
      <c r="K434" s="204">
        <v>820178</v>
      </c>
      <c r="L434" s="204" t="s">
        <v>712</v>
      </c>
      <c r="M434" s="204" t="str">
        <f t="shared" si="6"/>
        <v>820178-ONBE-43/45</v>
      </c>
      <c r="N434" s="205">
        <v>7048652339607</v>
      </c>
    </row>
    <row r="435" spans="1:14" x14ac:dyDescent="0.2">
      <c r="A435" s="202" t="s">
        <v>1225</v>
      </c>
      <c r="B435" s="203">
        <v>7048652556325</v>
      </c>
      <c r="K435" s="204">
        <v>820178</v>
      </c>
      <c r="L435" s="204" t="s">
        <v>713</v>
      </c>
      <c r="M435" s="204" t="str">
        <f t="shared" si="6"/>
        <v>820178-ROWD-37/39</v>
      </c>
      <c r="N435" s="205">
        <v>7048652556325</v>
      </c>
    </row>
    <row r="436" spans="1:14" x14ac:dyDescent="0.2">
      <c r="A436" s="202" t="s">
        <v>1226</v>
      </c>
      <c r="B436" s="203">
        <v>7048652556332</v>
      </c>
      <c r="K436" s="204">
        <v>820178</v>
      </c>
      <c r="L436" s="204" t="s">
        <v>714</v>
      </c>
      <c r="M436" s="204" t="str">
        <f t="shared" si="6"/>
        <v>820178-ROWD-40/42</v>
      </c>
      <c r="N436" s="205">
        <v>7048652556332</v>
      </c>
    </row>
    <row r="437" spans="1:14" x14ac:dyDescent="0.2">
      <c r="A437" s="202" t="s">
        <v>1227</v>
      </c>
      <c r="B437" s="203">
        <v>7048652556349</v>
      </c>
      <c r="K437" s="204">
        <v>820178</v>
      </c>
      <c r="L437" s="204" t="s">
        <v>715</v>
      </c>
      <c r="M437" s="204" t="str">
        <f t="shared" si="6"/>
        <v>820178-ROWD-43/45</v>
      </c>
      <c r="N437" s="205">
        <v>7048652556349</v>
      </c>
    </row>
    <row r="438" spans="1:14" x14ac:dyDescent="0.2">
      <c r="A438" s="202" t="s">
        <v>1228</v>
      </c>
      <c r="B438" s="203">
        <v>7048652556530</v>
      </c>
      <c r="K438" s="204">
        <v>820178</v>
      </c>
      <c r="L438" s="204" t="s">
        <v>716</v>
      </c>
      <c r="M438" s="204" t="str">
        <f t="shared" si="6"/>
        <v>820178-SEGY-37/39</v>
      </c>
      <c r="N438" s="205">
        <v>7048652556530</v>
      </c>
    </row>
    <row r="439" spans="1:14" x14ac:dyDescent="0.2">
      <c r="A439" s="202" t="s">
        <v>1229</v>
      </c>
      <c r="B439" s="203">
        <v>7048652339614</v>
      </c>
      <c r="K439" s="204">
        <v>820178</v>
      </c>
      <c r="L439" s="204" t="s">
        <v>717</v>
      </c>
      <c r="M439" s="204" t="str">
        <f t="shared" si="6"/>
        <v>820178-SEGY-40/42</v>
      </c>
      <c r="N439" s="205">
        <v>7048652339614</v>
      </c>
    </row>
    <row r="440" spans="1:14" x14ac:dyDescent="0.2">
      <c r="A440" s="202" t="s">
        <v>1230</v>
      </c>
      <c r="B440" s="203">
        <v>7048652339621</v>
      </c>
      <c r="K440" s="204">
        <v>820178</v>
      </c>
      <c r="L440" s="204" t="s">
        <v>718</v>
      </c>
      <c r="M440" s="204" t="str">
        <f t="shared" si="6"/>
        <v>820178-SEGY-43/45</v>
      </c>
      <c r="N440" s="205">
        <v>7048652339621</v>
      </c>
    </row>
    <row r="441" spans="1:14" x14ac:dyDescent="0.2">
      <c r="A441" s="202" t="s">
        <v>1231</v>
      </c>
      <c r="B441" s="203">
        <v>7048652339485</v>
      </c>
      <c r="K441" s="204">
        <v>820179</v>
      </c>
      <c r="L441" s="204" t="s">
        <v>720</v>
      </c>
      <c r="M441" s="204" t="str">
        <f t="shared" si="6"/>
        <v>820179-BLACK-JR-S</v>
      </c>
      <c r="N441" s="205">
        <v>7048652339485</v>
      </c>
    </row>
    <row r="442" spans="1:14" x14ac:dyDescent="0.2">
      <c r="A442" s="202" t="s">
        <v>1232</v>
      </c>
      <c r="B442" s="203">
        <v>7048652339478</v>
      </c>
      <c r="K442" s="204">
        <v>820179</v>
      </c>
      <c r="L442" s="204" t="s">
        <v>722</v>
      </c>
      <c r="M442" s="204" t="str">
        <f t="shared" si="6"/>
        <v>820179-BLACK-JR-M</v>
      </c>
      <c r="N442" s="205">
        <v>7048652339478</v>
      </c>
    </row>
    <row r="443" spans="1:14" x14ac:dyDescent="0.2">
      <c r="A443" s="202" t="s">
        <v>1233</v>
      </c>
      <c r="B443" s="203">
        <v>7048652339508</v>
      </c>
      <c r="K443" s="204">
        <v>820179</v>
      </c>
      <c r="L443" s="204" t="s">
        <v>724</v>
      </c>
      <c r="M443" s="204" t="str">
        <f t="shared" si="6"/>
        <v>820179-HYDRO-JR-S</v>
      </c>
      <c r="N443" s="205">
        <v>7048652339508</v>
      </c>
    </row>
    <row r="444" spans="1:14" x14ac:dyDescent="0.2">
      <c r="A444" s="202" t="s">
        <v>1234</v>
      </c>
      <c r="B444" s="203">
        <v>7048652339492</v>
      </c>
      <c r="K444" s="204">
        <v>820179</v>
      </c>
      <c r="L444" s="204" t="s">
        <v>725</v>
      </c>
      <c r="M444" s="204" t="str">
        <f t="shared" si="6"/>
        <v>820179-HYDRO-JR-M</v>
      </c>
      <c r="N444" s="205">
        <v>7048652339492</v>
      </c>
    </row>
    <row r="445" spans="1:14" x14ac:dyDescent="0.2">
      <c r="A445" s="202" t="s">
        <v>1235</v>
      </c>
      <c r="B445" s="203">
        <v>7048652339355</v>
      </c>
      <c r="K445" s="204">
        <v>820182</v>
      </c>
      <c r="L445" s="204" t="s">
        <v>727</v>
      </c>
      <c r="M445" s="204" t="str">
        <f t="shared" si="6"/>
        <v>820182-GRBE-34/36</v>
      </c>
      <c r="N445" s="205">
        <v>7048652339355</v>
      </c>
    </row>
    <row r="446" spans="1:14" x14ac:dyDescent="0.2">
      <c r="A446" s="202" t="s">
        <v>1236</v>
      </c>
      <c r="B446" s="203">
        <v>7048652340290</v>
      </c>
      <c r="K446" s="204">
        <v>820182</v>
      </c>
      <c r="L446" s="204" t="s">
        <v>729</v>
      </c>
      <c r="M446" s="204" t="str">
        <f t="shared" si="6"/>
        <v>820182-ONBE-34/36</v>
      </c>
      <c r="N446" s="205">
        <v>7048652340290</v>
      </c>
    </row>
    <row r="447" spans="1:14" x14ac:dyDescent="0.2">
      <c r="A447" s="202" t="s">
        <v>3010</v>
      </c>
      <c r="B447" s="203">
        <v>7048652711991</v>
      </c>
      <c r="K447" s="204">
        <v>820186</v>
      </c>
      <c r="L447" s="204" t="s">
        <v>2232</v>
      </c>
      <c r="M447" s="204" t="str">
        <f t="shared" si="6"/>
        <v>820186-11001-OS</v>
      </c>
      <c r="N447" s="205">
        <v>7048652711991</v>
      </c>
    </row>
    <row r="448" spans="1:14" x14ac:dyDescent="0.2">
      <c r="A448" s="202" t="s">
        <v>3011</v>
      </c>
      <c r="B448" s="203">
        <v>7048652712004</v>
      </c>
      <c r="K448" s="204">
        <v>820186</v>
      </c>
      <c r="L448" s="204" t="s">
        <v>2234</v>
      </c>
      <c r="M448" s="204" t="str">
        <f t="shared" si="6"/>
        <v>820186-77100-OS</v>
      </c>
      <c r="N448" s="205">
        <v>7048652712004</v>
      </c>
    </row>
    <row r="449" spans="1:14" x14ac:dyDescent="0.2">
      <c r="A449" s="202" t="s">
        <v>3012</v>
      </c>
      <c r="B449" s="203">
        <v>7048652712011</v>
      </c>
      <c r="K449" s="204">
        <v>820186</v>
      </c>
      <c r="L449" s="204" t="s">
        <v>2236</v>
      </c>
      <c r="M449" s="204" t="str">
        <f t="shared" si="6"/>
        <v>820186-99901-OS</v>
      </c>
      <c r="N449" s="205">
        <v>7048652712011</v>
      </c>
    </row>
    <row r="450" spans="1:14" x14ac:dyDescent="0.2">
      <c r="A450" s="202" t="s">
        <v>3013</v>
      </c>
      <c r="B450" s="203">
        <v>7048652460875</v>
      </c>
      <c r="K450" s="204">
        <v>820186</v>
      </c>
      <c r="L450" s="204" t="s">
        <v>2237</v>
      </c>
      <c r="M450" s="204" t="str">
        <f t="shared" si="6"/>
        <v>820186-DPFRN-OS</v>
      </c>
      <c r="N450" s="205">
        <v>7048652460875</v>
      </c>
    </row>
    <row r="451" spans="1:14" x14ac:dyDescent="0.2">
      <c r="A451" s="202" t="s">
        <v>3014</v>
      </c>
      <c r="B451" s="203">
        <v>7048652460882</v>
      </c>
      <c r="K451" s="204">
        <v>820186</v>
      </c>
      <c r="L451" s="204" t="s">
        <v>286</v>
      </c>
      <c r="M451" s="204" t="str">
        <f t="shared" ref="M451:M514" si="7">CONCATENATE(K451,"-",L451)</f>
        <v>820186-RBLUE-OS</v>
      </c>
      <c r="N451" s="205">
        <v>7048652460882</v>
      </c>
    </row>
    <row r="452" spans="1:14" x14ac:dyDescent="0.2">
      <c r="A452" s="202" t="s">
        <v>3015</v>
      </c>
      <c r="B452" s="203">
        <v>7048652460899</v>
      </c>
      <c r="K452" s="204">
        <v>820186</v>
      </c>
      <c r="L452" s="204" t="s">
        <v>2239</v>
      </c>
      <c r="M452" s="204" t="str">
        <f t="shared" si="7"/>
        <v>820186-RSWOD-OS</v>
      </c>
      <c r="N452" s="205">
        <v>7048652460899</v>
      </c>
    </row>
    <row r="453" spans="1:14" x14ac:dyDescent="0.2">
      <c r="A453" s="202" t="s">
        <v>3016</v>
      </c>
      <c r="B453" s="203">
        <v>7048652460905</v>
      </c>
      <c r="K453" s="204">
        <v>820186</v>
      </c>
      <c r="L453" s="204" t="s">
        <v>155</v>
      </c>
      <c r="M453" s="204" t="str">
        <f t="shared" si="7"/>
        <v>820186-SEGRY-OS</v>
      </c>
      <c r="N453" s="205">
        <v>7048652460905</v>
      </c>
    </row>
    <row r="454" spans="1:14" x14ac:dyDescent="0.2">
      <c r="A454" s="202" t="s">
        <v>3017</v>
      </c>
      <c r="B454" s="203">
        <v>7048652714367</v>
      </c>
      <c r="K454" s="204">
        <v>820187</v>
      </c>
      <c r="L454" s="204" t="s">
        <v>2241</v>
      </c>
      <c r="M454" s="204" t="str">
        <f t="shared" si="7"/>
        <v>820187-56000-OS</v>
      </c>
      <c r="N454" s="205">
        <v>7048652714367</v>
      </c>
    </row>
    <row r="455" spans="1:14" x14ac:dyDescent="0.2">
      <c r="A455" s="202" t="s">
        <v>3018</v>
      </c>
      <c r="B455" s="203">
        <v>7048652714374</v>
      </c>
      <c r="K455" s="204">
        <v>820187</v>
      </c>
      <c r="L455" s="204" t="s">
        <v>2236</v>
      </c>
      <c r="M455" s="204" t="str">
        <f t="shared" si="7"/>
        <v>820187-99901-OS</v>
      </c>
      <c r="N455" s="205">
        <v>7048652714374</v>
      </c>
    </row>
    <row r="456" spans="1:14" x14ac:dyDescent="0.2">
      <c r="A456" s="202" t="s">
        <v>3019</v>
      </c>
      <c r="B456" s="203">
        <v>7048652460813</v>
      </c>
      <c r="K456" s="204">
        <v>820187</v>
      </c>
      <c r="L456" s="204" t="s">
        <v>141</v>
      </c>
      <c r="M456" s="204" t="str">
        <f t="shared" si="7"/>
        <v>820187-BLACK-OS</v>
      </c>
      <c r="N456" s="205">
        <v>7048652460813</v>
      </c>
    </row>
    <row r="457" spans="1:14" x14ac:dyDescent="0.2">
      <c r="A457" s="202" t="s">
        <v>3020</v>
      </c>
      <c r="B457" s="203">
        <v>7048652607010</v>
      </c>
      <c r="K457" s="204">
        <v>820187</v>
      </c>
      <c r="L457" s="204" t="s">
        <v>2243</v>
      </c>
      <c r="M457" s="204" t="str">
        <f t="shared" si="7"/>
        <v>820187-BTWHT-OS</v>
      </c>
      <c r="N457" s="205">
        <v>7048652607010</v>
      </c>
    </row>
    <row r="458" spans="1:14" x14ac:dyDescent="0.2">
      <c r="A458" s="202" t="s">
        <v>3021</v>
      </c>
      <c r="B458" s="203">
        <v>7048652607027</v>
      </c>
      <c r="K458" s="204">
        <v>820187</v>
      </c>
      <c r="L458" s="204" t="s">
        <v>2244</v>
      </c>
      <c r="M458" s="204" t="str">
        <f t="shared" si="7"/>
        <v>820187-KRBIN-OS</v>
      </c>
      <c r="N458" s="205">
        <v>7048652607027</v>
      </c>
    </row>
    <row r="459" spans="1:14" x14ac:dyDescent="0.2">
      <c r="A459" s="202" t="s">
        <v>3022</v>
      </c>
      <c r="B459" s="203">
        <v>7048652460820</v>
      </c>
      <c r="K459" s="204">
        <v>820187</v>
      </c>
      <c r="L459" s="204" t="s">
        <v>2246</v>
      </c>
      <c r="M459" s="204" t="str">
        <f t="shared" si="7"/>
        <v>820187-OCHER-OS</v>
      </c>
      <c r="N459" s="205">
        <v>7048652460820</v>
      </c>
    </row>
    <row r="460" spans="1:14" x14ac:dyDescent="0.2">
      <c r="A460" s="202" t="s">
        <v>3023</v>
      </c>
      <c r="B460" s="203">
        <v>7048652607034</v>
      </c>
      <c r="K460" s="204">
        <v>820187</v>
      </c>
      <c r="L460" s="204" t="s">
        <v>2247</v>
      </c>
      <c r="M460" s="204" t="str">
        <f t="shared" si="7"/>
        <v>820187-OMI-OS</v>
      </c>
      <c r="N460" s="205">
        <v>7048652607034</v>
      </c>
    </row>
    <row r="461" spans="1:14" x14ac:dyDescent="0.2">
      <c r="A461" s="202" t="s">
        <v>3024</v>
      </c>
      <c r="B461" s="203">
        <v>7048652460837</v>
      </c>
      <c r="K461" s="204">
        <v>820187</v>
      </c>
      <c r="L461" s="204" t="s">
        <v>2239</v>
      </c>
      <c r="M461" s="204" t="str">
        <f t="shared" si="7"/>
        <v>820187-RSWOD-OS</v>
      </c>
      <c r="N461" s="205">
        <v>7048652460837</v>
      </c>
    </row>
    <row r="462" spans="1:14" x14ac:dyDescent="0.2">
      <c r="A462" s="202" t="s">
        <v>3025</v>
      </c>
      <c r="B462" s="203">
        <v>7048652714473</v>
      </c>
      <c r="K462" s="204">
        <v>820189</v>
      </c>
      <c r="L462" s="204" t="s">
        <v>2232</v>
      </c>
      <c r="M462" s="204" t="str">
        <f t="shared" si="7"/>
        <v>820189-11001-OS</v>
      </c>
      <c r="N462" s="205">
        <v>7048652714473</v>
      </c>
    </row>
    <row r="463" spans="1:14" x14ac:dyDescent="0.2">
      <c r="A463" s="202" t="s">
        <v>3026</v>
      </c>
      <c r="B463" s="203">
        <v>7048652460738</v>
      </c>
      <c r="K463" s="204">
        <v>820189</v>
      </c>
      <c r="L463" s="204" t="s">
        <v>141</v>
      </c>
      <c r="M463" s="204" t="str">
        <f t="shared" si="7"/>
        <v>820189-BLACK-OS</v>
      </c>
      <c r="N463" s="205">
        <v>7048652460738</v>
      </c>
    </row>
    <row r="464" spans="1:14" x14ac:dyDescent="0.2">
      <c r="A464" s="202" t="s">
        <v>3027</v>
      </c>
      <c r="B464" s="203">
        <v>7048652606693</v>
      </c>
      <c r="K464" s="204">
        <v>820189</v>
      </c>
      <c r="L464" s="204" t="s">
        <v>2249</v>
      </c>
      <c r="M464" s="204" t="str">
        <f t="shared" si="7"/>
        <v>820189-MEEKO-OS</v>
      </c>
      <c r="N464" s="205">
        <v>7048652606693</v>
      </c>
    </row>
    <row r="465" spans="1:14" x14ac:dyDescent="0.2">
      <c r="A465" s="202" t="s">
        <v>3028</v>
      </c>
      <c r="B465" s="203">
        <v>7048652460769</v>
      </c>
      <c r="K465" s="204">
        <v>820189</v>
      </c>
      <c r="L465" s="204" t="s">
        <v>2252</v>
      </c>
      <c r="M465" s="204" t="str">
        <f t="shared" si="7"/>
        <v>820189-PNGRN-OS</v>
      </c>
      <c r="N465" s="205">
        <v>7048652460769</v>
      </c>
    </row>
    <row r="466" spans="1:14" x14ac:dyDescent="0.2">
      <c r="A466" s="202" t="s">
        <v>3029</v>
      </c>
      <c r="B466" s="203">
        <v>7048652606716</v>
      </c>
      <c r="K466" s="204">
        <v>820189</v>
      </c>
      <c r="L466" s="204" t="s">
        <v>220</v>
      </c>
      <c r="M466" s="204" t="str">
        <f t="shared" si="7"/>
        <v>820189-TUSKN-OS</v>
      </c>
      <c r="N466" s="205">
        <v>7048652606716</v>
      </c>
    </row>
    <row r="467" spans="1:14" x14ac:dyDescent="0.2">
      <c r="A467" s="202" t="s">
        <v>3030</v>
      </c>
      <c r="B467" s="203">
        <v>7048652714480</v>
      </c>
      <c r="K467" s="204">
        <v>820192</v>
      </c>
      <c r="L467" s="204" t="s">
        <v>2241</v>
      </c>
      <c r="M467" s="204" t="str">
        <f t="shared" si="7"/>
        <v>820192-56000-OS</v>
      </c>
      <c r="N467" s="205">
        <v>7048652714480</v>
      </c>
    </row>
    <row r="468" spans="1:14" x14ac:dyDescent="0.2">
      <c r="A468" s="202" t="s">
        <v>266</v>
      </c>
      <c r="B468" s="203">
        <v>7048652541482</v>
      </c>
      <c r="K468" s="204">
        <v>820192</v>
      </c>
      <c r="L468" s="204" t="s">
        <v>141</v>
      </c>
      <c r="M468" s="204" t="str">
        <f t="shared" si="7"/>
        <v>820192-BLACK-OS</v>
      </c>
      <c r="N468" s="205">
        <v>7048652541482</v>
      </c>
    </row>
    <row r="469" spans="1:14" x14ac:dyDescent="0.2">
      <c r="A469" s="202" t="s">
        <v>3031</v>
      </c>
      <c r="B469" s="203">
        <v>7048652714497</v>
      </c>
      <c r="K469" s="204">
        <v>820193</v>
      </c>
      <c r="L469" s="204" t="s">
        <v>2241</v>
      </c>
      <c r="M469" s="204" t="str">
        <f t="shared" si="7"/>
        <v>820193-56000-OS</v>
      </c>
      <c r="N469" s="205">
        <v>7048652714497</v>
      </c>
    </row>
    <row r="470" spans="1:14" x14ac:dyDescent="0.2">
      <c r="A470" s="202" t="s">
        <v>467</v>
      </c>
      <c r="B470" s="203">
        <v>7048652556523</v>
      </c>
      <c r="K470" s="204">
        <v>820193</v>
      </c>
      <c r="L470" s="204" t="s">
        <v>141</v>
      </c>
      <c r="M470" s="204" t="str">
        <f t="shared" si="7"/>
        <v>820193-BLACK-OS</v>
      </c>
      <c r="N470" s="205">
        <v>7048652556523</v>
      </c>
    </row>
    <row r="471" spans="1:14" x14ac:dyDescent="0.2">
      <c r="A471" s="202" t="s">
        <v>3032</v>
      </c>
      <c r="B471" s="203">
        <v>7048652556974</v>
      </c>
      <c r="K471" s="204">
        <v>820208</v>
      </c>
      <c r="L471" s="204" t="s">
        <v>142</v>
      </c>
      <c r="M471" s="204" t="str">
        <f t="shared" si="7"/>
        <v>820208-BLACK-S</v>
      </c>
      <c r="N471" s="205">
        <v>7048652556974</v>
      </c>
    </row>
    <row r="472" spans="1:14" x14ac:dyDescent="0.2">
      <c r="A472" s="202" t="s">
        <v>3033</v>
      </c>
      <c r="B472" s="203">
        <v>7048652556967</v>
      </c>
      <c r="K472" s="204">
        <v>820208</v>
      </c>
      <c r="L472" s="204" t="s">
        <v>143</v>
      </c>
      <c r="M472" s="204" t="str">
        <f t="shared" si="7"/>
        <v>820208-BLACK-M</v>
      </c>
      <c r="N472" s="205">
        <v>7048652556967</v>
      </c>
    </row>
    <row r="473" spans="1:14" x14ac:dyDescent="0.2">
      <c r="A473" s="202" t="s">
        <v>3034</v>
      </c>
      <c r="B473" s="203">
        <v>7048652556950</v>
      </c>
      <c r="K473" s="204">
        <v>820208</v>
      </c>
      <c r="L473" s="204" t="s">
        <v>144</v>
      </c>
      <c r="M473" s="204" t="str">
        <f t="shared" si="7"/>
        <v>820208-BLACK-L</v>
      </c>
      <c r="N473" s="205">
        <v>7048652556950</v>
      </c>
    </row>
    <row r="474" spans="1:14" x14ac:dyDescent="0.2">
      <c r="A474" s="202" t="s">
        <v>3035</v>
      </c>
      <c r="B474" s="203">
        <v>7048652556981</v>
      </c>
      <c r="K474" s="204">
        <v>820208</v>
      </c>
      <c r="L474" s="204" t="s">
        <v>145</v>
      </c>
      <c r="M474" s="204" t="str">
        <f t="shared" si="7"/>
        <v>820208-BLACK-XL</v>
      </c>
      <c r="N474" s="205">
        <v>7048652556981</v>
      </c>
    </row>
    <row r="475" spans="1:14" x14ac:dyDescent="0.2">
      <c r="A475" s="202" t="s">
        <v>3036</v>
      </c>
      <c r="B475" s="203">
        <v>7048652477811</v>
      </c>
      <c r="K475" s="204">
        <v>820221</v>
      </c>
      <c r="L475" s="204" t="s">
        <v>287</v>
      </c>
      <c r="M475" s="204" t="str">
        <f t="shared" si="7"/>
        <v>820221-TEBLK-OS</v>
      </c>
      <c r="N475" s="205">
        <v>7048652477811</v>
      </c>
    </row>
    <row r="476" spans="1:14" x14ac:dyDescent="0.2">
      <c r="A476" s="202" t="s">
        <v>3037</v>
      </c>
      <c r="B476" s="203">
        <v>7048652477804</v>
      </c>
      <c r="K476" s="204">
        <v>820222</v>
      </c>
      <c r="L476" s="204" t="s">
        <v>287</v>
      </c>
      <c r="M476" s="204" t="str">
        <f t="shared" si="7"/>
        <v>820222-TEBLK-OS</v>
      </c>
      <c r="N476" s="205">
        <v>7048652477804</v>
      </c>
    </row>
    <row r="477" spans="1:14" x14ac:dyDescent="0.2">
      <c r="A477" s="202" t="s">
        <v>3038</v>
      </c>
      <c r="B477" s="203">
        <v>7048652711977</v>
      </c>
      <c r="K477" s="204">
        <v>820223</v>
      </c>
      <c r="L477" s="204" t="s">
        <v>2241</v>
      </c>
      <c r="M477" s="204" t="str">
        <f t="shared" si="7"/>
        <v>820223-56000-OS</v>
      </c>
      <c r="N477" s="205">
        <v>7048652711977</v>
      </c>
    </row>
    <row r="478" spans="1:14" x14ac:dyDescent="0.2">
      <c r="A478" s="202" t="s">
        <v>3039</v>
      </c>
      <c r="B478" s="203">
        <v>7048652480699</v>
      </c>
      <c r="K478" s="204">
        <v>820223</v>
      </c>
      <c r="L478" s="204" t="s">
        <v>141</v>
      </c>
      <c r="M478" s="204" t="str">
        <f t="shared" si="7"/>
        <v>820223-BLACK-OS</v>
      </c>
      <c r="N478" s="205">
        <v>7048652480699</v>
      </c>
    </row>
    <row r="479" spans="1:14" x14ac:dyDescent="0.2">
      <c r="A479" s="202" t="s">
        <v>3040</v>
      </c>
      <c r="B479" s="203">
        <v>7048652480705</v>
      </c>
      <c r="K479" s="204">
        <v>820223</v>
      </c>
      <c r="L479" s="204" t="s">
        <v>2262</v>
      </c>
      <c r="M479" s="204" t="str">
        <f t="shared" si="7"/>
        <v>820223-DPRSE-OS</v>
      </c>
      <c r="N479" s="205">
        <v>7048652480705</v>
      </c>
    </row>
    <row r="480" spans="1:14" x14ac:dyDescent="0.2">
      <c r="A480" s="202" t="s">
        <v>3041</v>
      </c>
      <c r="B480" s="203">
        <v>7048652480729</v>
      </c>
      <c r="K480" s="204">
        <v>820223</v>
      </c>
      <c r="L480" s="204" t="s">
        <v>2264</v>
      </c>
      <c r="M480" s="204" t="str">
        <f t="shared" si="7"/>
        <v>820223-MTBLU-OS</v>
      </c>
      <c r="N480" s="205">
        <v>7048652480729</v>
      </c>
    </row>
    <row r="481" spans="1:14" x14ac:dyDescent="0.2">
      <c r="A481" s="202" t="s">
        <v>3042</v>
      </c>
      <c r="B481" s="203">
        <v>7048652480712</v>
      </c>
      <c r="K481" s="204">
        <v>820223</v>
      </c>
      <c r="L481" s="204" t="s">
        <v>2266</v>
      </c>
      <c r="M481" s="204" t="str">
        <f t="shared" si="7"/>
        <v>820223-PTNVY-OS</v>
      </c>
      <c r="N481" s="205">
        <v>7048652480712</v>
      </c>
    </row>
    <row r="482" spans="1:14" x14ac:dyDescent="0.2">
      <c r="A482" s="202" t="s">
        <v>3043</v>
      </c>
      <c r="B482" s="203">
        <v>7048652711960</v>
      </c>
      <c r="K482" s="204">
        <v>820224</v>
      </c>
      <c r="L482" s="204" t="s">
        <v>2268</v>
      </c>
      <c r="M482" s="204" t="str">
        <f t="shared" si="7"/>
        <v>820224-54000-OS</v>
      </c>
      <c r="N482" s="205">
        <v>7048652711960</v>
      </c>
    </row>
    <row r="483" spans="1:14" x14ac:dyDescent="0.2">
      <c r="A483" s="202" t="s">
        <v>3044</v>
      </c>
      <c r="B483" s="203">
        <v>7048652480668</v>
      </c>
      <c r="K483" s="204">
        <v>820224</v>
      </c>
      <c r="L483" s="204" t="s">
        <v>141</v>
      </c>
      <c r="M483" s="204" t="str">
        <f t="shared" si="7"/>
        <v>820224-BLACK-OS</v>
      </c>
      <c r="N483" s="205">
        <v>7048652480668</v>
      </c>
    </row>
    <row r="484" spans="1:14" x14ac:dyDescent="0.2">
      <c r="A484" s="202" t="s">
        <v>3045</v>
      </c>
      <c r="B484" s="203">
        <v>7048652480675</v>
      </c>
      <c r="K484" s="204">
        <v>820224</v>
      </c>
      <c r="L484" s="204" t="s">
        <v>2269</v>
      </c>
      <c r="M484" s="204" t="str">
        <f t="shared" si="7"/>
        <v>820224-FHBLU-OS</v>
      </c>
      <c r="N484" s="205">
        <v>7048652480675</v>
      </c>
    </row>
    <row r="485" spans="1:14" x14ac:dyDescent="0.2">
      <c r="A485" s="202" t="s">
        <v>3046</v>
      </c>
      <c r="B485" s="203">
        <v>7048652480682</v>
      </c>
      <c r="K485" s="204">
        <v>820224</v>
      </c>
      <c r="L485" s="204" t="s">
        <v>2271</v>
      </c>
      <c r="M485" s="204" t="str">
        <f t="shared" si="7"/>
        <v>820224-RURED-OS</v>
      </c>
      <c r="N485" s="205">
        <v>7048652480682</v>
      </c>
    </row>
    <row r="486" spans="1:14" x14ac:dyDescent="0.2">
      <c r="A486" s="202" t="s">
        <v>3047</v>
      </c>
      <c r="B486" s="203">
        <v>7048652711953</v>
      </c>
      <c r="K486" s="204">
        <v>820225</v>
      </c>
      <c r="L486" s="204" t="s">
        <v>2268</v>
      </c>
      <c r="M486" s="204" t="str">
        <f t="shared" si="7"/>
        <v>820225-54000-OS</v>
      </c>
      <c r="N486" s="205">
        <v>7048652711953</v>
      </c>
    </row>
    <row r="487" spans="1:14" x14ac:dyDescent="0.2">
      <c r="A487" s="202" t="s">
        <v>3048</v>
      </c>
      <c r="B487" s="203">
        <v>7048652480637</v>
      </c>
      <c r="K487" s="204">
        <v>820225</v>
      </c>
      <c r="L487" s="204" t="s">
        <v>141</v>
      </c>
      <c r="M487" s="204" t="str">
        <f t="shared" si="7"/>
        <v>820225-BLACK-OS</v>
      </c>
      <c r="N487" s="205">
        <v>7048652480637</v>
      </c>
    </row>
    <row r="488" spans="1:14" x14ac:dyDescent="0.2">
      <c r="A488" s="202" t="s">
        <v>3049</v>
      </c>
      <c r="B488" s="203">
        <v>7048652480644</v>
      </c>
      <c r="K488" s="204">
        <v>820225</v>
      </c>
      <c r="L488" s="204" t="s">
        <v>2269</v>
      </c>
      <c r="M488" s="204" t="str">
        <f t="shared" si="7"/>
        <v>820225-FHBLU-OS</v>
      </c>
      <c r="N488" s="205">
        <v>7048652480644</v>
      </c>
    </row>
    <row r="489" spans="1:14" x14ac:dyDescent="0.2">
      <c r="A489" s="202" t="s">
        <v>3050</v>
      </c>
      <c r="B489" s="203">
        <v>7048652480651</v>
      </c>
      <c r="K489" s="204">
        <v>820225</v>
      </c>
      <c r="L489" s="204" t="s">
        <v>2271</v>
      </c>
      <c r="M489" s="204" t="str">
        <f t="shared" si="7"/>
        <v>820225-RURED-OS</v>
      </c>
      <c r="N489" s="205">
        <v>7048652480651</v>
      </c>
    </row>
    <row r="490" spans="1:14" x14ac:dyDescent="0.2">
      <c r="A490" s="202" t="s">
        <v>3051</v>
      </c>
      <c r="B490" s="203">
        <v>7048652714503</v>
      </c>
      <c r="K490" s="204">
        <v>820226</v>
      </c>
      <c r="L490" s="204" t="s">
        <v>2241</v>
      </c>
      <c r="M490" s="204" t="str">
        <f t="shared" si="7"/>
        <v>820226-56000-OS</v>
      </c>
      <c r="N490" s="205">
        <v>7048652714503</v>
      </c>
    </row>
    <row r="491" spans="1:14" x14ac:dyDescent="0.2">
      <c r="A491" s="202" t="s">
        <v>3052</v>
      </c>
      <c r="B491" s="203">
        <v>7048652480606</v>
      </c>
      <c r="K491" s="204">
        <v>820226</v>
      </c>
      <c r="L491" s="204" t="s">
        <v>141</v>
      </c>
      <c r="M491" s="204" t="str">
        <f t="shared" si="7"/>
        <v>820226-BLACK-OS</v>
      </c>
      <c r="N491" s="205">
        <v>7048652480606</v>
      </c>
    </row>
    <row r="492" spans="1:14" x14ac:dyDescent="0.2">
      <c r="A492" s="202" t="s">
        <v>3053</v>
      </c>
      <c r="B492" s="203">
        <v>7048652480613</v>
      </c>
      <c r="K492" s="204">
        <v>820226</v>
      </c>
      <c r="L492" s="204" t="s">
        <v>2262</v>
      </c>
      <c r="M492" s="204" t="str">
        <f t="shared" si="7"/>
        <v>820226-DPRSE-OS</v>
      </c>
      <c r="N492" s="205">
        <v>7048652480613</v>
      </c>
    </row>
    <row r="493" spans="1:14" x14ac:dyDescent="0.2">
      <c r="A493" s="202" t="s">
        <v>3054</v>
      </c>
      <c r="B493" s="203">
        <v>7048652480620</v>
      </c>
      <c r="K493" s="204">
        <v>820226</v>
      </c>
      <c r="L493" s="204" t="s">
        <v>2266</v>
      </c>
      <c r="M493" s="204" t="str">
        <f t="shared" si="7"/>
        <v>820226-PTNVY-OS</v>
      </c>
      <c r="N493" s="205">
        <v>7048652480620</v>
      </c>
    </row>
    <row r="494" spans="1:14" x14ac:dyDescent="0.2">
      <c r="A494" s="202" t="s">
        <v>3055</v>
      </c>
      <c r="B494" s="203">
        <v>7048652714510</v>
      </c>
      <c r="K494" s="204">
        <v>820229</v>
      </c>
      <c r="L494" s="204" t="s">
        <v>2241</v>
      </c>
      <c r="M494" s="204" t="str">
        <f t="shared" si="7"/>
        <v>820229-56000-OS</v>
      </c>
      <c r="N494" s="205">
        <v>7048652714510</v>
      </c>
    </row>
    <row r="495" spans="1:14" x14ac:dyDescent="0.2">
      <c r="A495" s="202" t="s">
        <v>3056</v>
      </c>
      <c r="B495" s="203">
        <v>7048652480507</v>
      </c>
      <c r="K495" s="204">
        <v>820229</v>
      </c>
      <c r="L495" s="204" t="s">
        <v>141</v>
      </c>
      <c r="M495" s="204" t="str">
        <f t="shared" si="7"/>
        <v>820229-BLACK-OS</v>
      </c>
      <c r="N495" s="205">
        <v>7048652480507</v>
      </c>
    </row>
    <row r="496" spans="1:14" x14ac:dyDescent="0.2">
      <c r="A496" s="202" t="s">
        <v>3057</v>
      </c>
      <c r="B496" s="203">
        <v>7048652480514</v>
      </c>
      <c r="K496" s="204">
        <v>820229</v>
      </c>
      <c r="L496" s="204" t="s">
        <v>2252</v>
      </c>
      <c r="M496" s="204" t="str">
        <f t="shared" si="7"/>
        <v>820229-PNGRN-OS</v>
      </c>
      <c r="N496" s="205">
        <v>7048652480514</v>
      </c>
    </row>
    <row r="497" spans="1:14" x14ac:dyDescent="0.2">
      <c r="A497" s="202" t="s">
        <v>3058</v>
      </c>
      <c r="B497" s="203">
        <v>7048652480538</v>
      </c>
      <c r="K497" s="204">
        <v>820229</v>
      </c>
      <c r="L497" s="204" t="s">
        <v>2239</v>
      </c>
      <c r="M497" s="204" t="str">
        <f t="shared" si="7"/>
        <v>820229-RSWOD-OS</v>
      </c>
      <c r="N497" s="205">
        <v>7048652480538</v>
      </c>
    </row>
    <row r="498" spans="1:14" x14ac:dyDescent="0.2">
      <c r="A498" s="202" t="s">
        <v>3059</v>
      </c>
      <c r="B498" s="203">
        <v>7048652711984</v>
      </c>
      <c r="K498" s="204">
        <v>820230</v>
      </c>
      <c r="L498" s="204" t="s">
        <v>2241</v>
      </c>
      <c r="M498" s="204" t="str">
        <f t="shared" si="7"/>
        <v>820230-56000-OS</v>
      </c>
      <c r="N498" s="205">
        <v>7048652711984</v>
      </c>
    </row>
    <row r="499" spans="1:14" x14ac:dyDescent="0.2">
      <c r="A499" s="202" t="s">
        <v>3060</v>
      </c>
      <c r="B499" s="203">
        <v>7048652480460</v>
      </c>
      <c r="K499" s="204">
        <v>820230</v>
      </c>
      <c r="L499" s="204" t="s">
        <v>141</v>
      </c>
      <c r="M499" s="204" t="str">
        <f t="shared" si="7"/>
        <v>820230-BLACK-OS</v>
      </c>
      <c r="N499" s="205">
        <v>7048652480460</v>
      </c>
    </row>
    <row r="500" spans="1:14" x14ac:dyDescent="0.2">
      <c r="A500" s="202" t="s">
        <v>3061</v>
      </c>
      <c r="B500" s="203">
        <v>7048652480477</v>
      </c>
      <c r="K500" s="204">
        <v>820230</v>
      </c>
      <c r="L500" s="204" t="s">
        <v>2252</v>
      </c>
      <c r="M500" s="204" t="str">
        <f t="shared" si="7"/>
        <v>820230-PNGRN-OS</v>
      </c>
      <c r="N500" s="205">
        <v>7048652480477</v>
      </c>
    </row>
    <row r="501" spans="1:14" x14ac:dyDescent="0.2">
      <c r="A501" s="202" t="s">
        <v>3062</v>
      </c>
      <c r="B501" s="203">
        <v>7048652480491</v>
      </c>
      <c r="K501" s="204">
        <v>820230</v>
      </c>
      <c r="L501" s="204" t="s">
        <v>2239</v>
      </c>
      <c r="M501" s="204" t="str">
        <f t="shared" si="7"/>
        <v>820230-RSWOD-OS</v>
      </c>
      <c r="N501" s="205">
        <v>7048652480491</v>
      </c>
    </row>
    <row r="502" spans="1:14" x14ac:dyDescent="0.2">
      <c r="A502" s="202" t="s">
        <v>3063</v>
      </c>
      <c r="B502" s="203">
        <v>7048652715067</v>
      </c>
      <c r="K502" s="204">
        <v>820235</v>
      </c>
      <c r="L502" s="204" t="s">
        <v>2277</v>
      </c>
      <c r="M502" s="204" t="str">
        <f t="shared" si="7"/>
        <v>820235-11000-S</v>
      </c>
      <c r="N502" s="205">
        <v>7048652715067</v>
      </c>
    </row>
    <row r="503" spans="1:14" x14ac:dyDescent="0.2">
      <c r="A503" s="202" t="s">
        <v>3064</v>
      </c>
      <c r="B503" s="203">
        <v>7048652715050</v>
      </c>
      <c r="K503" s="204">
        <v>820235</v>
      </c>
      <c r="L503" s="204" t="s">
        <v>2279</v>
      </c>
      <c r="M503" s="204" t="str">
        <f t="shared" si="7"/>
        <v>820235-11000-M</v>
      </c>
      <c r="N503" s="205">
        <v>7048652715050</v>
      </c>
    </row>
    <row r="504" spans="1:14" x14ac:dyDescent="0.2">
      <c r="A504" s="202" t="s">
        <v>3065</v>
      </c>
      <c r="B504" s="203">
        <v>7048652715043</v>
      </c>
      <c r="K504" s="204">
        <v>820235</v>
      </c>
      <c r="L504" s="204" t="s">
        <v>2280</v>
      </c>
      <c r="M504" s="204" t="str">
        <f t="shared" si="7"/>
        <v>820235-11000-L</v>
      </c>
      <c r="N504" s="205">
        <v>7048652715043</v>
      </c>
    </row>
    <row r="505" spans="1:14" x14ac:dyDescent="0.2">
      <c r="A505" s="202" t="s">
        <v>3066</v>
      </c>
      <c r="B505" s="203">
        <v>7048652715074</v>
      </c>
      <c r="K505" s="204">
        <v>820235</v>
      </c>
      <c r="L505" s="204" t="s">
        <v>2281</v>
      </c>
      <c r="M505" s="204" t="str">
        <f t="shared" si="7"/>
        <v>820235-11000-XL</v>
      </c>
      <c r="N505" s="205">
        <v>7048652715074</v>
      </c>
    </row>
    <row r="506" spans="1:14" x14ac:dyDescent="0.2">
      <c r="A506" s="202" t="s">
        <v>3067</v>
      </c>
      <c r="B506" s="203">
        <v>7048652710741</v>
      </c>
      <c r="K506" s="204">
        <v>820235</v>
      </c>
      <c r="L506" s="204" t="s">
        <v>2160</v>
      </c>
      <c r="M506" s="204" t="str">
        <f t="shared" si="7"/>
        <v>820235-66101-S</v>
      </c>
      <c r="N506" s="205">
        <v>7048652710741</v>
      </c>
    </row>
    <row r="507" spans="1:14" x14ac:dyDescent="0.2">
      <c r="A507" s="202" t="s">
        <v>3068</v>
      </c>
      <c r="B507" s="203">
        <v>7048652710734</v>
      </c>
      <c r="K507" s="204">
        <v>820235</v>
      </c>
      <c r="L507" s="204" t="s">
        <v>2162</v>
      </c>
      <c r="M507" s="204" t="str">
        <f t="shared" si="7"/>
        <v>820235-66101-M</v>
      </c>
      <c r="N507" s="205">
        <v>7048652710734</v>
      </c>
    </row>
    <row r="508" spans="1:14" x14ac:dyDescent="0.2">
      <c r="A508" s="202" t="s">
        <v>3069</v>
      </c>
      <c r="B508" s="203">
        <v>7048652710727</v>
      </c>
      <c r="K508" s="204">
        <v>820235</v>
      </c>
      <c r="L508" s="204" t="s">
        <v>2163</v>
      </c>
      <c r="M508" s="204" t="str">
        <f t="shared" si="7"/>
        <v>820235-66101-L</v>
      </c>
      <c r="N508" s="205">
        <v>7048652710727</v>
      </c>
    </row>
    <row r="509" spans="1:14" x14ac:dyDescent="0.2">
      <c r="A509" s="202" t="s">
        <v>3070</v>
      </c>
      <c r="B509" s="203">
        <v>7048652710758</v>
      </c>
      <c r="K509" s="204">
        <v>820235</v>
      </c>
      <c r="L509" s="204" t="s">
        <v>2164</v>
      </c>
      <c r="M509" s="204" t="str">
        <f t="shared" si="7"/>
        <v>820235-66101-XL</v>
      </c>
      <c r="N509" s="205">
        <v>7048652710758</v>
      </c>
    </row>
    <row r="510" spans="1:14" x14ac:dyDescent="0.2">
      <c r="A510" s="202" t="s">
        <v>3071</v>
      </c>
      <c r="B510" s="203">
        <v>7048652710789</v>
      </c>
      <c r="K510" s="204">
        <v>820235</v>
      </c>
      <c r="L510" s="204" t="s">
        <v>2282</v>
      </c>
      <c r="M510" s="204" t="str">
        <f t="shared" si="7"/>
        <v>820235-88001-S</v>
      </c>
      <c r="N510" s="205">
        <v>7048652710789</v>
      </c>
    </row>
    <row r="511" spans="1:14" x14ac:dyDescent="0.2">
      <c r="A511" s="202" t="s">
        <v>3072</v>
      </c>
      <c r="B511" s="203">
        <v>7048652710772</v>
      </c>
      <c r="K511" s="204">
        <v>820235</v>
      </c>
      <c r="L511" s="204" t="s">
        <v>2284</v>
      </c>
      <c r="M511" s="204" t="str">
        <f t="shared" si="7"/>
        <v>820235-88001-M</v>
      </c>
      <c r="N511" s="205">
        <v>7048652710772</v>
      </c>
    </row>
    <row r="512" spans="1:14" x14ac:dyDescent="0.2">
      <c r="A512" s="202" t="s">
        <v>3073</v>
      </c>
      <c r="B512" s="203">
        <v>7048652710765</v>
      </c>
      <c r="K512" s="204">
        <v>820235</v>
      </c>
      <c r="L512" s="204" t="s">
        <v>2285</v>
      </c>
      <c r="M512" s="204" t="str">
        <f t="shared" si="7"/>
        <v>820235-88001-L</v>
      </c>
      <c r="N512" s="205">
        <v>7048652710765</v>
      </c>
    </row>
    <row r="513" spans="1:14" x14ac:dyDescent="0.2">
      <c r="A513" s="202" t="s">
        <v>3074</v>
      </c>
      <c r="B513" s="203">
        <v>7048652710796</v>
      </c>
      <c r="K513" s="204">
        <v>820235</v>
      </c>
      <c r="L513" s="204" t="s">
        <v>2286</v>
      </c>
      <c r="M513" s="204" t="str">
        <f t="shared" si="7"/>
        <v>820235-88001-XL</v>
      </c>
      <c r="N513" s="205">
        <v>7048652710796</v>
      </c>
    </row>
    <row r="514" spans="1:14" x14ac:dyDescent="0.2">
      <c r="A514" s="202" t="s">
        <v>3075</v>
      </c>
      <c r="B514" s="203">
        <v>7048652612038</v>
      </c>
      <c r="K514" s="204">
        <v>820235</v>
      </c>
      <c r="L514" s="204" t="s">
        <v>2287</v>
      </c>
      <c r="M514" s="204" t="str">
        <f t="shared" si="7"/>
        <v>820235-CVIAR-S</v>
      </c>
      <c r="N514" s="205">
        <v>7048652612038</v>
      </c>
    </row>
    <row r="515" spans="1:14" x14ac:dyDescent="0.2">
      <c r="A515" s="202" t="s">
        <v>3076</v>
      </c>
      <c r="B515" s="203">
        <v>7048652612021</v>
      </c>
      <c r="K515" s="204">
        <v>820235</v>
      </c>
      <c r="L515" s="204" t="s">
        <v>2289</v>
      </c>
      <c r="M515" s="204" t="str">
        <f t="shared" ref="M515:M578" si="8">CONCATENATE(K515,"-",L515)</f>
        <v>820235-CVIAR-M</v>
      </c>
      <c r="N515" s="205">
        <v>7048652612021</v>
      </c>
    </row>
    <row r="516" spans="1:14" x14ac:dyDescent="0.2">
      <c r="A516" s="202" t="s">
        <v>3077</v>
      </c>
      <c r="B516" s="203">
        <v>7048652612014</v>
      </c>
      <c r="K516" s="204">
        <v>820235</v>
      </c>
      <c r="L516" s="204" t="s">
        <v>2290</v>
      </c>
      <c r="M516" s="204" t="str">
        <f t="shared" si="8"/>
        <v>820235-CVIAR-L</v>
      </c>
      <c r="N516" s="205">
        <v>7048652612014</v>
      </c>
    </row>
    <row r="517" spans="1:14" x14ac:dyDescent="0.2">
      <c r="A517" s="202" t="s">
        <v>3078</v>
      </c>
      <c r="B517" s="203">
        <v>7048652612045</v>
      </c>
      <c r="K517" s="204">
        <v>820235</v>
      </c>
      <c r="L517" s="204" t="s">
        <v>2291</v>
      </c>
      <c r="M517" s="204" t="str">
        <f t="shared" si="8"/>
        <v>820235-CVIAR-XL</v>
      </c>
      <c r="N517" s="205">
        <v>7048652612045</v>
      </c>
    </row>
    <row r="518" spans="1:14" x14ac:dyDescent="0.2">
      <c r="A518" s="202" t="s">
        <v>3079</v>
      </c>
      <c r="B518" s="203">
        <v>7048652612083</v>
      </c>
      <c r="K518" s="204">
        <v>820235</v>
      </c>
      <c r="L518" s="204" t="s">
        <v>2292</v>
      </c>
      <c r="M518" s="204" t="str">
        <f t="shared" si="8"/>
        <v>820235-KUGRN-S</v>
      </c>
      <c r="N518" s="205">
        <v>7048652612083</v>
      </c>
    </row>
    <row r="519" spans="1:14" x14ac:dyDescent="0.2">
      <c r="A519" s="202" t="s">
        <v>3080</v>
      </c>
      <c r="B519" s="203">
        <v>7048652612076</v>
      </c>
      <c r="K519" s="204">
        <v>820235</v>
      </c>
      <c r="L519" s="204" t="s">
        <v>2294</v>
      </c>
      <c r="M519" s="204" t="str">
        <f t="shared" si="8"/>
        <v>820235-KUGRN-M</v>
      </c>
      <c r="N519" s="205">
        <v>7048652612076</v>
      </c>
    </row>
    <row r="520" spans="1:14" x14ac:dyDescent="0.2">
      <c r="A520" s="202" t="s">
        <v>3081</v>
      </c>
      <c r="B520" s="203">
        <v>7048652612069</v>
      </c>
      <c r="K520" s="204">
        <v>820235</v>
      </c>
      <c r="L520" s="204" t="s">
        <v>2295</v>
      </c>
      <c r="M520" s="204" t="str">
        <f t="shared" si="8"/>
        <v>820235-KUGRN-L</v>
      </c>
      <c r="N520" s="205">
        <v>7048652612069</v>
      </c>
    </row>
    <row r="521" spans="1:14" x14ac:dyDescent="0.2">
      <c r="A521" s="202" t="s">
        <v>3082</v>
      </c>
      <c r="B521" s="203">
        <v>7048652612090</v>
      </c>
      <c r="K521" s="204">
        <v>820235</v>
      </c>
      <c r="L521" s="204" t="s">
        <v>2296</v>
      </c>
      <c r="M521" s="204" t="str">
        <f t="shared" si="8"/>
        <v>820235-KUGRN-XL</v>
      </c>
      <c r="N521" s="205">
        <v>7048652612090</v>
      </c>
    </row>
    <row r="522" spans="1:14" x14ac:dyDescent="0.2">
      <c r="A522" s="202" t="s">
        <v>3083</v>
      </c>
      <c r="B522" s="203">
        <v>7048652612137</v>
      </c>
      <c r="K522" s="204">
        <v>820235</v>
      </c>
      <c r="L522" s="204" t="s">
        <v>2297</v>
      </c>
      <c r="M522" s="204" t="str">
        <f t="shared" si="8"/>
        <v>820235-NYBZR-S</v>
      </c>
      <c r="N522" s="205">
        <v>7048652612137</v>
      </c>
    </row>
    <row r="523" spans="1:14" x14ac:dyDescent="0.2">
      <c r="A523" s="202" t="s">
        <v>3084</v>
      </c>
      <c r="B523" s="203">
        <v>7048652612120</v>
      </c>
      <c r="K523" s="204">
        <v>820235</v>
      </c>
      <c r="L523" s="204" t="s">
        <v>2299</v>
      </c>
      <c r="M523" s="204" t="str">
        <f t="shared" si="8"/>
        <v>820235-NYBZR-M</v>
      </c>
      <c r="N523" s="205">
        <v>7048652612120</v>
      </c>
    </row>
    <row r="524" spans="1:14" x14ac:dyDescent="0.2">
      <c r="A524" s="202" t="s">
        <v>3085</v>
      </c>
      <c r="B524" s="203">
        <v>7048652612113</v>
      </c>
      <c r="K524" s="204">
        <v>820235</v>
      </c>
      <c r="L524" s="204" t="s">
        <v>2300</v>
      </c>
      <c r="M524" s="204" t="str">
        <f t="shared" si="8"/>
        <v>820235-NYBZR-L</v>
      </c>
      <c r="N524" s="205">
        <v>7048652612113</v>
      </c>
    </row>
    <row r="525" spans="1:14" x14ac:dyDescent="0.2">
      <c r="A525" s="202" t="s">
        <v>3086</v>
      </c>
      <c r="B525" s="203">
        <v>7048652612144</v>
      </c>
      <c r="K525" s="204">
        <v>820235</v>
      </c>
      <c r="L525" s="204" t="s">
        <v>2301</v>
      </c>
      <c r="M525" s="204" t="str">
        <f t="shared" si="8"/>
        <v>820235-NYBZR-XL</v>
      </c>
      <c r="N525" s="205">
        <v>7048652612144</v>
      </c>
    </row>
    <row r="526" spans="1:14" x14ac:dyDescent="0.2">
      <c r="A526" s="202" t="s">
        <v>3087</v>
      </c>
      <c r="B526" s="203">
        <v>7048652710901</v>
      </c>
      <c r="K526" s="204">
        <v>820236</v>
      </c>
      <c r="L526" s="204" t="s">
        <v>2160</v>
      </c>
      <c r="M526" s="204" t="str">
        <f t="shared" si="8"/>
        <v>820236-66101-S</v>
      </c>
      <c r="N526" s="205">
        <v>7048652710901</v>
      </c>
    </row>
    <row r="527" spans="1:14" x14ac:dyDescent="0.2">
      <c r="A527" s="202" t="s">
        <v>3088</v>
      </c>
      <c r="B527" s="203">
        <v>7048652710895</v>
      </c>
      <c r="K527" s="204">
        <v>820236</v>
      </c>
      <c r="L527" s="204" t="s">
        <v>2162</v>
      </c>
      <c r="M527" s="204" t="str">
        <f t="shared" si="8"/>
        <v>820236-66101-M</v>
      </c>
      <c r="N527" s="205">
        <v>7048652710895</v>
      </c>
    </row>
    <row r="528" spans="1:14" x14ac:dyDescent="0.2">
      <c r="A528" s="202" t="s">
        <v>3089</v>
      </c>
      <c r="B528" s="203">
        <v>7048652710888</v>
      </c>
      <c r="K528" s="204">
        <v>820236</v>
      </c>
      <c r="L528" s="204" t="s">
        <v>2163</v>
      </c>
      <c r="M528" s="204" t="str">
        <f t="shared" si="8"/>
        <v>820236-66101-L</v>
      </c>
      <c r="N528" s="205">
        <v>7048652710888</v>
      </c>
    </row>
    <row r="529" spans="1:14" x14ac:dyDescent="0.2">
      <c r="A529" s="202" t="s">
        <v>3090</v>
      </c>
      <c r="B529" s="203">
        <v>7048652710918</v>
      </c>
      <c r="K529" s="204">
        <v>820236</v>
      </c>
      <c r="L529" s="204" t="s">
        <v>2164</v>
      </c>
      <c r="M529" s="204" t="str">
        <f t="shared" si="8"/>
        <v>820236-66101-XL</v>
      </c>
      <c r="N529" s="205">
        <v>7048652710918</v>
      </c>
    </row>
    <row r="530" spans="1:14" x14ac:dyDescent="0.2">
      <c r="A530" s="202" t="s">
        <v>3091</v>
      </c>
      <c r="B530" s="203">
        <v>7048652710949</v>
      </c>
      <c r="K530" s="204">
        <v>820236</v>
      </c>
      <c r="L530" s="204" t="s">
        <v>2152</v>
      </c>
      <c r="M530" s="204" t="str">
        <f t="shared" si="8"/>
        <v>820236-99901-S</v>
      </c>
      <c r="N530" s="205">
        <v>7048652710949</v>
      </c>
    </row>
    <row r="531" spans="1:14" x14ac:dyDescent="0.2">
      <c r="A531" s="202" t="s">
        <v>3092</v>
      </c>
      <c r="B531" s="203">
        <v>7048652710932</v>
      </c>
      <c r="K531" s="204">
        <v>820236</v>
      </c>
      <c r="L531" s="204" t="s">
        <v>2153</v>
      </c>
      <c r="M531" s="204" t="str">
        <f t="shared" si="8"/>
        <v>820236-99901-M</v>
      </c>
      <c r="N531" s="205">
        <v>7048652710932</v>
      </c>
    </row>
    <row r="532" spans="1:14" x14ac:dyDescent="0.2">
      <c r="A532" s="202" t="s">
        <v>3093</v>
      </c>
      <c r="B532" s="203">
        <v>7048652710925</v>
      </c>
      <c r="K532" s="204">
        <v>820236</v>
      </c>
      <c r="L532" s="204" t="s">
        <v>2154</v>
      </c>
      <c r="M532" s="204" t="str">
        <f t="shared" si="8"/>
        <v>820236-99901-L</v>
      </c>
      <c r="N532" s="205">
        <v>7048652710925</v>
      </c>
    </row>
    <row r="533" spans="1:14" x14ac:dyDescent="0.2">
      <c r="A533" s="202" t="s">
        <v>3094</v>
      </c>
      <c r="B533" s="203">
        <v>7048652710956</v>
      </c>
      <c r="K533" s="204">
        <v>820236</v>
      </c>
      <c r="L533" s="204" t="s">
        <v>2155</v>
      </c>
      <c r="M533" s="204" t="str">
        <f t="shared" si="8"/>
        <v>820236-99901-XL</v>
      </c>
      <c r="N533" s="205">
        <v>7048652710956</v>
      </c>
    </row>
    <row r="534" spans="1:14" x14ac:dyDescent="0.2">
      <c r="A534" s="202" t="s">
        <v>3095</v>
      </c>
      <c r="B534" s="203">
        <v>7048652611833</v>
      </c>
      <c r="K534" s="204">
        <v>820236</v>
      </c>
      <c r="L534" s="204" t="s">
        <v>2287</v>
      </c>
      <c r="M534" s="204" t="str">
        <f t="shared" si="8"/>
        <v>820236-CVIAR-S</v>
      </c>
      <c r="N534" s="205">
        <v>7048652611833</v>
      </c>
    </row>
    <row r="535" spans="1:14" x14ac:dyDescent="0.2">
      <c r="A535" s="202" t="s">
        <v>3096</v>
      </c>
      <c r="B535" s="203">
        <v>7048652611826</v>
      </c>
      <c r="K535" s="204">
        <v>820236</v>
      </c>
      <c r="L535" s="204" t="s">
        <v>2289</v>
      </c>
      <c r="M535" s="204" t="str">
        <f t="shared" si="8"/>
        <v>820236-CVIAR-M</v>
      </c>
      <c r="N535" s="205">
        <v>7048652611826</v>
      </c>
    </row>
    <row r="536" spans="1:14" x14ac:dyDescent="0.2">
      <c r="A536" s="202" t="s">
        <v>3097</v>
      </c>
      <c r="B536" s="203">
        <v>7048652611819</v>
      </c>
      <c r="K536" s="204">
        <v>820236</v>
      </c>
      <c r="L536" s="204" t="s">
        <v>2290</v>
      </c>
      <c r="M536" s="204" t="str">
        <f t="shared" si="8"/>
        <v>820236-CVIAR-L</v>
      </c>
      <c r="N536" s="205">
        <v>7048652611819</v>
      </c>
    </row>
    <row r="537" spans="1:14" x14ac:dyDescent="0.2">
      <c r="A537" s="202" t="s">
        <v>3098</v>
      </c>
      <c r="B537" s="203">
        <v>7048652611840</v>
      </c>
      <c r="K537" s="204">
        <v>820236</v>
      </c>
      <c r="L537" s="204" t="s">
        <v>2291</v>
      </c>
      <c r="M537" s="204" t="str">
        <f t="shared" si="8"/>
        <v>820236-CVIAR-XL</v>
      </c>
      <c r="N537" s="205">
        <v>7048652611840</v>
      </c>
    </row>
    <row r="538" spans="1:14" x14ac:dyDescent="0.2">
      <c r="A538" s="202" t="s">
        <v>3099</v>
      </c>
      <c r="B538" s="203">
        <v>7048652611888</v>
      </c>
      <c r="K538" s="204">
        <v>820236</v>
      </c>
      <c r="L538" s="204" t="s">
        <v>2292</v>
      </c>
      <c r="M538" s="204" t="str">
        <f t="shared" si="8"/>
        <v>820236-KUGRN-S</v>
      </c>
      <c r="N538" s="205">
        <v>7048652611888</v>
      </c>
    </row>
    <row r="539" spans="1:14" x14ac:dyDescent="0.2">
      <c r="A539" s="202" t="s">
        <v>3100</v>
      </c>
      <c r="B539" s="203">
        <v>7048652611871</v>
      </c>
      <c r="K539" s="204">
        <v>820236</v>
      </c>
      <c r="L539" s="204" t="s">
        <v>2294</v>
      </c>
      <c r="M539" s="204" t="str">
        <f t="shared" si="8"/>
        <v>820236-KUGRN-M</v>
      </c>
      <c r="N539" s="205">
        <v>7048652611871</v>
      </c>
    </row>
    <row r="540" spans="1:14" x14ac:dyDescent="0.2">
      <c r="A540" s="202" t="s">
        <v>3101</v>
      </c>
      <c r="B540" s="203">
        <v>7048652611864</v>
      </c>
      <c r="K540" s="204">
        <v>820236</v>
      </c>
      <c r="L540" s="204" t="s">
        <v>2295</v>
      </c>
      <c r="M540" s="204" t="str">
        <f t="shared" si="8"/>
        <v>820236-KUGRN-L</v>
      </c>
      <c r="N540" s="205">
        <v>7048652611864</v>
      </c>
    </row>
    <row r="541" spans="1:14" x14ac:dyDescent="0.2">
      <c r="A541" s="202" t="s">
        <v>3102</v>
      </c>
      <c r="B541" s="203">
        <v>7048652611895</v>
      </c>
      <c r="K541" s="204">
        <v>820236</v>
      </c>
      <c r="L541" s="204" t="s">
        <v>2296</v>
      </c>
      <c r="M541" s="204" t="str">
        <f t="shared" si="8"/>
        <v>820236-KUGRN-XL</v>
      </c>
      <c r="N541" s="205">
        <v>7048652611895</v>
      </c>
    </row>
    <row r="542" spans="1:14" x14ac:dyDescent="0.2">
      <c r="A542" s="202" t="s">
        <v>3103</v>
      </c>
      <c r="B542" s="203">
        <v>7048652611932</v>
      </c>
      <c r="K542" s="204">
        <v>820236</v>
      </c>
      <c r="L542" s="204" t="s">
        <v>2297</v>
      </c>
      <c r="M542" s="204" t="str">
        <f t="shared" si="8"/>
        <v>820236-NYBZR-S</v>
      </c>
      <c r="N542" s="205">
        <v>7048652611932</v>
      </c>
    </row>
    <row r="543" spans="1:14" x14ac:dyDescent="0.2">
      <c r="A543" s="202" t="s">
        <v>3104</v>
      </c>
      <c r="B543" s="203">
        <v>7048652611925</v>
      </c>
      <c r="K543" s="204">
        <v>820236</v>
      </c>
      <c r="L543" s="204" t="s">
        <v>2299</v>
      </c>
      <c r="M543" s="204" t="str">
        <f t="shared" si="8"/>
        <v>820236-NYBZR-M</v>
      </c>
      <c r="N543" s="205">
        <v>7048652611925</v>
      </c>
    </row>
    <row r="544" spans="1:14" x14ac:dyDescent="0.2">
      <c r="A544" s="202" t="s">
        <v>3105</v>
      </c>
      <c r="B544" s="203">
        <v>7048652611918</v>
      </c>
      <c r="K544" s="204">
        <v>820236</v>
      </c>
      <c r="L544" s="204" t="s">
        <v>2300</v>
      </c>
      <c r="M544" s="204" t="str">
        <f t="shared" si="8"/>
        <v>820236-NYBZR-L</v>
      </c>
      <c r="N544" s="205">
        <v>7048652611918</v>
      </c>
    </row>
    <row r="545" spans="1:14" x14ac:dyDescent="0.2">
      <c r="A545" s="202" t="s">
        <v>3106</v>
      </c>
      <c r="B545" s="203">
        <v>7048652611949</v>
      </c>
      <c r="K545" s="204">
        <v>820236</v>
      </c>
      <c r="L545" s="204" t="s">
        <v>2301</v>
      </c>
      <c r="M545" s="204" t="str">
        <f t="shared" si="8"/>
        <v>820236-NYBZR-XL</v>
      </c>
      <c r="N545" s="205">
        <v>7048652611949</v>
      </c>
    </row>
    <row r="546" spans="1:14" x14ac:dyDescent="0.2">
      <c r="A546" s="202" t="s">
        <v>3107</v>
      </c>
      <c r="B546" s="203">
        <v>7048652710635</v>
      </c>
      <c r="K546" s="204">
        <v>820243</v>
      </c>
      <c r="L546" s="204" t="s">
        <v>2304</v>
      </c>
      <c r="M546" s="204" t="str">
        <f t="shared" si="8"/>
        <v>820243-55503-XS</v>
      </c>
      <c r="N546" s="205">
        <v>7048652710635</v>
      </c>
    </row>
    <row r="547" spans="1:14" x14ac:dyDescent="0.2">
      <c r="A547" s="202" t="s">
        <v>3108</v>
      </c>
      <c r="B547" s="203">
        <v>7048652710628</v>
      </c>
      <c r="K547" s="204">
        <v>820243</v>
      </c>
      <c r="L547" s="204" t="s">
        <v>2306</v>
      </c>
      <c r="M547" s="204" t="str">
        <f t="shared" si="8"/>
        <v>820243-55503-S</v>
      </c>
      <c r="N547" s="205">
        <v>7048652710628</v>
      </c>
    </row>
    <row r="548" spans="1:14" x14ac:dyDescent="0.2">
      <c r="A548" s="202" t="s">
        <v>3109</v>
      </c>
      <c r="B548" s="203">
        <v>7048652710611</v>
      </c>
      <c r="K548" s="204">
        <v>820243</v>
      </c>
      <c r="L548" s="204" t="s">
        <v>2307</v>
      </c>
      <c r="M548" s="204" t="str">
        <f t="shared" si="8"/>
        <v>820243-55503-M</v>
      </c>
      <c r="N548" s="205">
        <v>7048652710611</v>
      </c>
    </row>
    <row r="549" spans="1:14" x14ac:dyDescent="0.2">
      <c r="A549" s="202" t="s">
        <v>3110</v>
      </c>
      <c r="B549" s="203">
        <v>7048652710604</v>
      </c>
      <c r="K549" s="204">
        <v>820243</v>
      </c>
      <c r="L549" s="204" t="s">
        <v>2308</v>
      </c>
      <c r="M549" s="204" t="str">
        <f t="shared" si="8"/>
        <v>820243-55503-L</v>
      </c>
      <c r="N549" s="205">
        <v>7048652710604</v>
      </c>
    </row>
    <row r="550" spans="1:14" x14ac:dyDescent="0.2">
      <c r="A550" s="202" t="s">
        <v>3111</v>
      </c>
      <c r="B550" s="203">
        <v>7048652710673</v>
      </c>
      <c r="K550" s="204">
        <v>820243</v>
      </c>
      <c r="L550" s="204" t="s">
        <v>2158</v>
      </c>
      <c r="M550" s="204" t="str">
        <f t="shared" si="8"/>
        <v>820243-99901-XS</v>
      </c>
      <c r="N550" s="205">
        <v>7048652710673</v>
      </c>
    </row>
    <row r="551" spans="1:14" x14ac:dyDescent="0.2">
      <c r="A551" s="202" t="s">
        <v>3112</v>
      </c>
      <c r="B551" s="203">
        <v>7048652710666</v>
      </c>
      <c r="K551" s="204">
        <v>820243</v>
      </c>
      <c r="L551" s="204" t="s">
        <v>2152</v>
      </c>
      <c r="M551" s="204" t="str">
        <f t="shared" si="8"/>
        <v>820243-99901-S</v>
      </c>
      <c r="N551" s="205">
        <v>7048652710666</v>
      </c>
    </row>
    <row r="552" spans="1:14" x14ac:dyDescent="0.2">
      <c r="A552" s="202" t="s">
        <v>3113</v>
      </c>
      <c r="B552" s="203">
        <v>7048652710659</v>
      </c>
      <c r="K552" s="204">
        <v>820243</v>
      </c>
      <c r="L552" s="204" t="s">
        <v>2153</v>
      </c>
      <c r="M552" s="204" t="str">
        <f t="shared" si="8"/>
        <v>820243-99901-M</v>
      </c>
      <c r="N552" s="205">
        <v>7048652710659</v>
      </c>
    </row>
    <row r="553" spans="1:14" x14ac:dyDescent="0.2">
      <c r="A553" s="202" t="s">
        <v>3114</v>
      </c>
      <c r="B553" s="203">
        <v>7048652710642</v>
      </c>
      <c r="K553" s="204">
        <v>820243</v>
      </c>
      <c r="L553" s="204" t="s">
        <v>2154</v>
      </c>
      <c r="M553" s="204" t="str">
        <f t="shared" si="8"/>
        <v>820243-99901-L</v>
      </c>
      <c r="N553" s="205">
        <v>7048652710642</v>
      </c>
    </row>
    <row r="554" spans="1:14" x14ac:dyDescent="0.2">
      <c r="A554" s="202" t="s">
        <v>3115</v>
      </c>
      <c r="B554" s="203">
        <v>7048652611154</v>
      </c>
      <c r="K554" s="204">
        <v>820243</v>
      </c>
      <c r="L554" s="204" t="s">
        <v>2309</v>
      </c>
      <c r="M554" s="204" t="str">
        <f t="shared" si="8"/>
        <v>820243-CVIAR-XS</v>
      </c>
      <c r="N554" s="205">
        <v>7048652611154</v>
      </c>
    </row>
    <row r="555" spans="1:14" x14ac:dyDescent="0.2">
      <c r="A555" s="202" t="s">
        <v>3116</v>
      </c>
      <c r="B555" s="203">
        <v>7048652611130</v>
      </c>
      <c r="K555" s="204">
        <v>820243</v>
      </c>
      <c r="L555" s="204" t="s">
        <v>2287</v>
      </c>
      <c r="M555" s="204" t="str">
        <f t="shared" si="8"/>
        <v>820243-CVIAR-S</v>
      </c>
      <c r="N555" s="205">
        <v>7048652611130</v>
      </c>
    </row>
    <row r="556" spans="1:14" x14ac:dyDescent="0.2">
      <c r="A556" s="202" t="s">
        <v>3117</v>
      </c>
      <c r="B556" s="203">
        <v>7048652611123</v>
      </c>
      <c r="K556" s="204">
        <v>820243</v>
      </c>
      <c r="L556" s="204" t="s">
        <v>2289</v>
      </c>
      <c r="M556" s="204" t="str">
        <f t="shared" si="8"/>
        <v>820243-CVIAR-M</v>
      </c>
      <c r="N556" s="205">
        <v>7048652611123</v>
      </c>
    </row>
    <row r="557" spans="1:14" x14ac:dyDescent="0.2">
      <c r="A557" s="202" t="s">
        <v>3118</v>
      </c>
      <c r="B557" s="203">
        <v>7048652611116</v>
      </c>
      <c r="K557" s="204">
        <v>820243</v>
      </c>
      <c r="L557" s="204" t="s">
        <v>2290</v>
      </c>
      <c r="M557" s="204" t="str">
        <f t="shared" si="8"/>
        <v>820243-CVIAR-L</v>
      </c>
      <c r="N557" s="205">
        <v>7048652611116</v>
      </c>
    </row>
    <row r="558" spans="1:14" x14ac:dyDescent="0.2">
      <c r="A558" s="202" t="s">
        <v>3119</v>
      </c>
      <c r="B558" s="203">
        <v>7048652611208</v>
      </c>
      <c r="K558" s="204">
        <v>820243</v>
      </c>
      <c r="L558" s="204" t="s">
        <v>2310</v>
      </c>
      <c r="M558" s="204" t="str">
        <f t="shared" si="8"/>
        <v>820243-NYBZR-XS</v>
      </c>
      <c r="N558" s="205">
        <v>7048652611208</v>
      </c>
    </row>
    <row r="559" spans="1:14" x14ac:dyDescent="0.2">
      <c r="A559" s="202" t="s">
        <v>3120</v>
      </c>
      <c r="B559" s="203">
        <v>7048652611185</v>
      </c>
      <c r="K559" s="204">
        <v>820243</v>
      </c>
      <c r="L559" s="204" t="s">
        <v>2297</v>
      </c>
      <c r="M559" s="204" t="str">
        <f t="shared" si="8"/>
        <v>820243-NYBZR-S</v>
      </c>
      <c r="N559" s="205">
        <v>7048652611185</v>
      </c>
    </row>
    <row r="560" spans="1:14" x14ac:dyDescent="0.2">
      <c r="A560" s="202" t="s">
        <v>3121</v>
      </c>
      <c r="B560" s="203">
        <v>7048652611178</v>
      </c>
      <c r="K560" s="204">
        <v>820243</v>
      </c>
      <c r="L560" s="204" t="s">
        <v>2299</v>
      </c>
      <c r="M560" s="204" t="str">
        <f t="shared" si="8"/>
        <v>820243-NYBZR-M</v>
      </c>
      <c r="N560" s="205">
        <v>7048652611178</v>
      </c>
    </row>
    <row r="561" spans="1:14" x14ac:dyDescent="0.2">
      <c r="A561" s="202" t="s">
        <v>3122</v>
      </c>
      <c r="B561" s="203">
        <v>7048652611161</v>
      </c>
      <c r="K561" s="204">
        <v>820243</v>
      </c>
      <c r="L561" s="204" t="s">
        <v>2300</v>
      </c>
      <c r="M561" s="204" t="str">
        <f t="shared" si="8"/>
        <v>820243-NYBZR-L</v>
      </c>
      <c r="N561" s="205">
        <v>7048652611161</v>
      </c>
    </row>
    <row r="562" spans="1:14" x14ac:dyDescent="0.2">
      <c r="A562" s="202" t="s">
        <v>3123</v>
      </c>
      <c r="B562" s="203">
        <v>7048652611307</v>
      </c>
      <c r="K562" s="204">
        <v>820243</v>
      </c>
      <c r="L562" s="204" t="s">
        <v>2311</v>
      </c>
      <c r="M562" s="204" t="str">
        <f t="shared" si="8"/>
        <v>820243-WRWHT-XS</v>
      </c>
      <c r="N562" s="205">
        <v>7048652611307</v>
      </c>
    </row>
    <row r="563" spans="1:14" x14ac:dyDescent="0.2">
      <c r="A563" s="202" t="s">
        <v>3124</v>
      </c>
      <c r="B563" s="203">
        <v>7048652611284</v>
      </c>
      <c r="K563" s="204">
        <v>820243</v>
      </c>
      <c r="L563" s="204" t="s">
        <v>2313</v>
      </c>
      <c r="M563" s="204" t="str">
        <f t="shared" si="8"/>
        <v>820243-WRWHT-S</v>
      </c>
      <c r="N563" s="205">
        <v>7048652611284</v>
      </c>
    </row>
    <row r="564" spans="1:14" x14ac:dyDescent="0.2">
      <c r="A564" s="202" t="s">
        <v>3125</v>
      </c>
      <c r="B564" s="203">
        <v>7048652611277</v>
      </c>
      <c r="K564" s="204">
        <v>820243</v>
      </c>
      <c r="L564" s="204" t="s">
        <v>2314</v>
      </c>
      <c r="M564" s="204" t="str">
        <f t="shared" si="8"/>
        <v>820243-WRWHT-M</v>
      </c>
      <c r="N564" s="205">
        <v>7048652611277</v>
      </c>
    </row>
    <row r="565" spans="1:14" x14ac:dyDescent="0.2">
      <c r="A565" s="202" t="s">
        <v>3126</v>
      </c>
      <c r="B565" s="203">
        <v>7048652611260</v>
      </c>
      <c r="K565" s="204">
        <v>820243</v>
      </c>
      <c r="L565" s="204" t="s">
        <v>2315</v>
      </c>
      <c r="M565" s="204" t="str">
        <f t="shared" si="8"/>
        <v>820243-WRWHT-L</v>
      </c>
      <c r="N565" s="205">
        <v>7048652611260</v>
      </c>
    </row>
    <row r="566" spans="1:14" x14ac:dyDescent="0.2">
      <c r="A566" s="202" t="s">
        <v>3127</v>
      </c>
      <c r="B566" s="203">
        <v>7048652710833</v>
      </c>
      <c r="K566" s="204">
        <v>820244</v>
      </c>
      <c r="L566" s="204" t="s">
        <v>2304</v>
      </c>
      <c r="M566" s="204" t="str">
        <f t="shared" si="8"/>
        <v>820244-55503-XS</v>
      </c>
      <c r="N566" s="205">
        <v>7048652710833</v>
      </c>
    </row>
    <row r="567" spans="1:14" x14ac:dyDescent="0.2">
      <c r="A567" s="202" t="s">
        <v>3128</v>
      </c>
      <c r="B567" s="203">
        <v>7048652710826</v>
      </c>
      <c r="K567" s="204">
        <v>820244</v>
      </c>
      <c r="L567" s="204" t="s">
        <v>2306</v>
      </c>
      <c r="M567" s="204" t="str">
        <f t="shared" si="8"/>
        <v>820244-55503-S</v>
      </c>
      <c r="N567" s="205">
        <v>7048652710826</v>
      </c>
    </row>
    <row r="568" spans="1:14" x14ac:dyDescent="0.2">
      <c r="A568" s="202" t="s">
        <v>3129</v>
      </c>
      <c r="B568" s="203">
        <v>7048652710819</v>
      </c>
      <c r="K568" s="204">
        <v>820244</v>
      </c>
      <c r="L568" s="204" t="s">
        <v>2307</v>
      </c>
      <c r="M568" s="204" t="str">
        <f t="shared" si="8"/>
        <v>820244-55503-M</v>
      </c>
      <c r="N568" s="205">
        <v>7048652710819</v>
      </c>
    </row>
    <row r="569" spans="1:14" x14ac:dyDescent="0.2">
      <c r="A569" s="202" t="s">
        <v>3130</v>
      </c>
      <c r="B569" s="203">
        <v>7048652710802</v>
      </c>
      <c r="K569" s="204">
        <v>820244</v>
      </c>
      <c r="L569" s="204" t="s">
        <v>2308</v>
      </c>
      <c r="M569" s="204" t="str">
        <f t="shared" si="8"/>
        <v>820244-55503-L</v>
      </c>
      <c r="N569" s="205">
        <v>7048652710802</v>
      </c>
    </row>
    <row r="570" spans="1:14" x14ac:dyDescent="0.2">
      <c r="A570" s="202" t="s">
        <v>3131</v>
      </c>
      <c r="B570" s="203">
        <v>7048652710871</v>
      </c>
      <c r="K570" s="204">
        <v>820244</v>
      </c>
      <c r="L570" s="204" t="s">
        <v>2158</v>
      </c>
      <c r="M570" s="204" t="str">
        <f t="shared" si="8"/>
        <v>820244-99901-XS</v>
      </c>
      <c r="N570" s="205">
        <v>7048652710871</v>
      </c>
    </row>
    <row r="571" spans="1:14" x14ac:dyDescent="0.2">
      <c r="A571" s="202" t="s">
        <v>3132</v>
      </c>
      <c r="B571" s="203">
        <v>7048652710864</v>
      </c>
      <c r="K571" s="204">
        <v>820244</v>
      </c>
      <c r="L571" s="204" t="s">
        <v>2152</v>
      </c>
      <c r="M571" s="204" t="str">
        <f t="shared" si="8"/>
        <v>820244-99901-S</v>
      </c>
      <c r="N571" s="205">
        <v>7048652710864</v>
      </c>
    </row>
    <row r="572" spans="1:14" x14ac:dyDescent="0.2">
      <c r="A572" s="202" t="s">
        <v>3133</v>
      </c>
      <c r="B572" s="203">
        <v>7048652710857</v>
      </c>
      <c r="K572" s="204">
        <v>820244</v>
      </c>
      <c r="L572" s="204" t="s">
        <v>2153</v>
      </c>
      <c r="M572" s="204" t="str">
        <f t="shared" si="8"/>
        <v>820244-99901-M</v>
      </c>
      <c r="N572" s="205">
        <v>7048652710857</v>
      </c>
    </row>
    <row r="573" spans="1:14" x14ac:dyDescent="0.2">
      <c r="A573" s="202" t="s">
        <v>3134</v>
      </c>
      <c r="B573" s="203">
        <v>7048652710840</v>
      </c>
      <c r="K573" s="204">
        <v>820244</v>
      </c>
      <c r="L573" s="204" t="s">
        <v>2154</v>
      </c>
      <c r="M573" s="204" t="str">
        <f t="shared" si="8"/>
        <v>820244-99901-L</v>
      </c>
      <c r="N573" s="205">
        <v>7048652710840</v>
      </c>
    </row>
    <row r="574" spans="1:14" x14ac:dyDescent="0.2">
      <c r="A574" s="202" t="s">
        <v>3135</v>
      </c>
      <c r="B574" s="203">
        <v>7048652610959</v>
      </c>
      <c r="K574" s="204">
        <v>820244</v>
      </c>
      <c r="L574" s="204" t="s">
        <v>2309</v>
      </c>
      <c r="M574" s="204" t="str">
        <f t="shared" si="8"/>
        <v>820244-CVIAR-XS</v>
      </c>
      <c r="N574" s="205">
        <v>7048652610959</v>
      </c>
    </row>
    <row r="575" spans="1:14" x14ac:dyDescent="0.2">
      <c r="A575" s="202" t="s">
        <v>3136</v>
      </c>
      <c r="B575" s="203">
        <v>7048652610935</v>
      </c>
      <c r="K575" s="204">
        <v>820244</v>
      </c>
      <c r="L575" s="204" t="s">
        <v>2287</v>
      </c>
      <c r="M575" s="204" t="str">
        <f t="shared" si="8"/>
        <v>820244-CVIAR-S</v>
      </c>
      <c r="N575" s="205">
        <v>7048652610935</v>
      </c>
    </row>
    <row r="576" spans="1:14" x14ac:dyDescent="0.2">
      <c r="A576" s="202" t="s">
        <v>3137</v>
      </c>
      <c r="B576" s="203">
        <v>7048652610928</v>
      </c>
      <c r="K576" s="204">
        <v>820244</v>
      </c>
      <c r="L576" s="204" t="s">
        <v>2289</v>
      </c>
      <c r="M576" s="204" t="str">
        <f t="shared" si="8"/>
        <v>820244-CVIAR-M</v>
      </c>
      <c r="N576" s="205">
        <v>7048652610928</v>
      </c>
    </row>
    <row r="577" spans="1:14" x14ac:dyDescent="0.2">
      <c r="A577" s="202" t="s">
        <v>3138</v>
      </c>
      <c r="B577" s="203">
        <v>7048652610911</v>
      </c>
      <c r="K577" s="204">
        <v>820244</v>
      </c>
      <c r="L577" s="204" t="s">
        <v>2290</v>
      </c>
      <c r="M577" s="204" t="str">
        <f t="shared" si="8"/>
        <v>820244-CVIAR-L</v>
      </c>
      <c r="N577" s="205">
        <v>7048652610911</v>
      </c>
    </row>
    <row r="578" spans="1:14" x14ac:dyDescent="0.2">
      <c r="A578" s="202" t="s">
        <v>3139</v>
      </c>
      <c r="B578" s="203">
        <v>7048652611000</v>
      </c>
      <c r="K578" s="204">
        <v>820244</v>
      </c>
      <c r="L578" s="204" t="s">
        <v>2310</v>
      </c>
      <c r="M578" s="204" t="str">
        <f t="shared" si="8"/>
        <v>820244-NYBZR-XS</v>
      </c>
      <c r="N578" s="205">
        <v>7048652611000</v>
      </c>
    </row>
    <row r="579" spans="1:14" x14ac:dyDescent="0.2">
      <c r="A579" s="202" t="s">
        <v>3140</v>
      </c>
      <c r="B579" s="203">
        <v>7048652610980</v>
      </c>
      <c r="K579" s="204">
        <v>820244</v>
      </c>
      <c r="L579" s="204" t="s">
        <v>2297</v>
      </c>
      <c r="M579" s="204" t="str">
        <f t="shared" ref="M579:M642" si="9">CONCATENATE(K579,"-",L579)</f>
        <v>820244-NYBZR-S</v>
      </c>
      <c r="N579" s="205">
        <v>7048652610980</v>
      </c>
    </row>
    <row r="580" spans="1:14" x14ac:dyDescent="0.2">
      <c r="A580" s="202" t="s">
        <v>3141</v>
      </c>
      <c r="B580" s="203">
        <v>7048652610973</v>
      </c>
      <c r="K580" s="204">
        <v>820244</v>
      </c>
      <c r="L580" s="204" t="s">
        <v>2299</v>
      </c>
      <c r="M580" s="204" t="str">
        <f t="shared" si="9"/>
        <v>820244-NYBZR-M</v>
      </c>
      <c r="N580" s="205">
        <v>7048652610973</v>
      </c>
    </row>
    <row r="581" spans="1:14" x14ac:dyDescent="0.2">
      <c r="A581" s="202" t="s">
        <v>3142</v>
      </c>
      <c r="B581" s="203">
        <v>7048652610966</v>
      </c>
      <c r="K581" s="204">
        <v>820244</v>
      </c>
      <c r="L581" s="204" t="s">
        <v>2300</v>
      </c>
      <c r="M581" s="204" t="str">
        <f t="shared" si="9"/>
        <v>820244-NYBZR-L</v>
      </c>
      <c r="N581" s="205">
        <v>7048652610966</v>
      </c>
    </row>
    <row r="582" spans="1:14" x14ac:dyDescent="0.2">
      <c r="A582" s="202" t="s">
        <v>3143</v>
      </c>
      <c r="B582" s="203">
        <v>7048652611109</v>
      </c>
      <c r="K582" s="204">
        <v>820244</v>
      </c>
      <c r="L582" s="204" t="s">
        <v>2311</v>
      </c>
      <c r="M582" s="204" t="str">
        <f t="shared" si="9"/>
        <v>820244-WRWHT-XS</v>
      </c>
      <c r="N582" s="205">
        <v>7048652611109</v>
      </c>
    </row>
    <row r="583" spans="1:14" x14ac:dyDescent="0.2">
      <c r="A583" s="202" t="s">
        <v>3144</v>
      </c>
      <c r="B583" s="203">
        <v>7048652611086</v>
      </c>
      <c r="K583" s="204">
        <v>820244</v>
      </c>
      <c r="L583" s="204" t="s">
        <v>2313</v>
      </c>
      <c r="M583" s="204" t="str">
        <f t="shared" si="9"/>
        <v>820244-WRWHT-S</v>
      </c>
      <c r="N583" s="205">
        <v>7048652611086</v>
      </c>
    </row>
    <row r="584" spans="1:14" x14ac:dyDescent="0.2">
      <c r="A584" s="202" t="s">
        <v>3145</v>
      </c>
      <c r="B584" s="203">
        <v>7048652611079</v>
      </c>
      <c r="K584" s="204">
        <v>820244</v>
      </c>
      <c r="L584" s="204" t="s">
        <v>2314</v>
      </c>
      <c r="M584" s="204" t="str">
        <f t="shared" si="9"/>
        <v>820244-WRWHT-M</v>
      </c>
      <c r="N584" s="205">
        <v>7048652611079</v>
      </c>
    </row>
    <row r="585" spans="1:14" x14ac:dyDescent="0.2">
      <c r="A585" s="202" t="s">
        <v>3146</v>
      </c>
      <c r="B585" s="203">
        <v>7048652611062</v>
      </c>
      <c r="K585" s="204">
        <v>820244</v>
      </c>
      <c r="L585" s="204" t="s">
        <v>2315</v>
      </c>
      <c r="M585" s="204" t="str">
        <f t="shared" si="9"/>
        <v>820244-WRWHT-L</v>
      </c>
      <c r="N585" s="205">
        <v>7048652611062</v>
      </c>
    </row>
    <row r="586" spans="1:14" x14ac:dyDescent="0.2">
      <c r="A586" s="202" t="s">
        <v>3147</v>
      </c>
      <c r="B586" s="203">
        <v>7048652710475</v>
      </c>
      <c r="K586" s="204">
        <v>820245</v>
      </c>
      <c r="L586" s="204" t="s">
        <v>2158</v>
      </c>
      <c r="M586" s="204" t="str">
        <f t="shared" si="9"/>
        <v>820245-99901-XS</v>
      </c>
      <c r="N586" s="205">
        <v>7048652710475</v>
      </c>
    </row>
    <row r="587" spans="1:14" x14ac:dyDescent="0.2">
      <c r="A587" s="202" t="s">
        <v>3148</v>
      </c>
      <c r="B587" s="203">
        <v>7048652710468</v>
      </c>
      <c r="K587" s="204">
        <v>820245</v>
      </c>
      <c r="L587" s="204" t="s">
        <v>2152</v>
      </c>
      <c r="M587" s="204" t="str">
        <f t="shared" si="9"/>
        <v>820245-99901-S</v>
      </c>
      <c r="N587" s="205">
        <v>7048652710468</v>
      </c>
    </row>
    <row r="588" spans="1:14" x14ac:dyDescent="0.2">
      <c r="A588" s="202" t="s">
        <v>3149</v>
      </c>
      <c r="B588" s="203">
        <v>7048652710451</v>
      </c>
      <c r="K588" s="204">
        <v>820245</v>
      </c>
      <c r="L588" s="204" t="s">
        <v>2153</v>
      </c>
      <c r="M588" s="204" t="str">
        <f t="shared" si="9"/>
        <v>820245-99901-M</v>
      </c>
      <c r="N588" s="205">
        <v>7048652710451</v>
      </c>
    </row>
    <row r="589" spans="1:14" x14ac:dyDescent="0.2">
      <c r="A589" s="202" t="s">
        <v>3150</v>
      </c>
      <c r="B589" s="203">
        <v>7048652710444</v>
      </c>
      <c r="K589" s="204">
        <v>820245</v>
      </c>
      <c r="L589" s="204" t="s">
        <v>2154</v>
      </c>
      <c r="M589" s="204" t="str">
        <f t="shared" si="9"/>
        <v>820245-99901-L</v>
      </c>
      <c r="N589" s="205">
        <v>7048652710444</v>
      </c>
    </row>
    <row r="590" spans="1:14" x14ac:dyDescent="0.2">
      <c r="A590" s="202" t="s">
        <v>3151</v>
      </c>
      <c r="B590" s="203">
        <v>7048652610904</v>
      </c>
      <c r="K590" s="204">
        <v>820245</v>
      </c>
      <c r="L590" s="204" t="s">
        <v>2318</v>
      </c>
      <c r="M590" s="204" t="str">
        <f t="shared" si="9"/>
        <v>820245-RDOCE-XS</v>
      </c>
      <c r="N590" s="205">
        <v>7048652610904</v>
      </c>
    </row>
    <row r="591" spans="1:14" x14ac:dyDescent="0.2">
      <c r="A591" s="202" t="s">
        <v>3152</v>
      </c>
      <c r="B591" s="203">
        <v>7048652610881</v>
      </c>
      <c r="K591" s="204">
        <v>820245</v>
      </c>
      <c r="L591" s="204" t="s">
        <v>2320</v>
      </c>
      <c r="M591" s="204" t="str">
        <f t="shared" si="9"/>
        <v>820245-RDOCE-S</v>
      </c>
      <c r="N591" s="205">
        <v>7048652610881</v>
      </c>
    </row>
    <row r="592" spans="1:14" x14ac:dyDescent="0.2">
      <c r="A592" s="202" t="s">
        <v>3153</v>
      </c>
      <c r="B592" s="203">
        <v>7048652610874</v>
      </c>
      <c r="K592" s="204">
        <v>820245</v>
      </c>
      <c r="L592" s="204" t="s">
        <v>2321</v>
      </c>
      <c r="M592" s="204" t="str">
        <f t="shared" si="9"/>
        <v>820245-RDOCE-M</v>
      </c>
      <c r="N592" s="205">
        <v>7048652610874</v>
      </c>
    </row>
    <row r="593" spans="1:14" x14ac:dyDescent="0.2">
      <c r="A593" s="202" t="s">
        <v>3154</v>
      </c>
      <c r="B593" s="203">
        <v>7048652610867</v>
      </c>
      <c r="K593" s="204">
        <v>820245</v>
      </c>
      <c r="L593" s="204" t="s">
        <v>2322</v>
      </c>
      <c r="M593" s="204" t="str">
        <f t="shared" si="9"/>
        <v>820245-RDOCE-L</v>
      </c>
      <c r="N593" s="205">
        <v>7048652610867</v>
      </c>
    </row>
    <row r="594" spans="1:14" x14ac:dyDescent="0.2">
      <c r="A594" s="202" t="s">
        <v>3155</v>
      </c>
      <c r="B594" s="203">
        <v>7048652712172</v>
      </c>
      <c r="K594" s="204">
        <v>820253</v>
      </c>
      <c r="L594" s="204" t="s">
        <v>2282</v>
      </c>
      <c r="M594" s="204" t="str">
        <f t="shared" si="9"/>
        <v>820253-88001-S</v>
      </c>
      <c r="N594" s="205">
        <v>7048652712172</v>
      </c>
    </row>
    <row r="595" spans="1:14" x14ac:dyDescent="0.2">
      <c r="A595" s="202" t="s">
        <v>3156</v>
      </c>
      <c r="B595" s="203">
        <v>7048652712165</v>
      </c>
      <c r="K595" s="204">
        <v>820253</v>
      </c>
      <c r="L595" s="204" t="s">
        <v>2284</v>
      </c>
      <c r="M595" s="204" t="str">
        <f t="shared" si="9"/>
        <v>820253-88001-M</v>
      </c>
      <c r="N595" s="205">
        <v>7048652712165</v>
      </c>
    </row>
    <row r="596" spans="1:14" x14ac:dyDescent="0.2">
      <c r="A596" s="202" t="s">
        <v>3157</v>
      </c>
      <c r="B596" s="203">
        <v>7048652712158</v>
      </c>
      <c r="K596" s="204">
        <v>820253</v>
      </c>
      <c r="L596" s="204" t="s">
        <v>2285</v>
      </c>
      <c r="M596" s="204" t="str">
        <f t="shared" si="9"/>
        <v>820253-88001-L</v>
      </c>
      <c r="N596" s="205">
        <v>7048652712158</v>
      </c>
    </row>
    <row r="597" spans="1:14" x14ac:dyDescent="0.2">
      <c r="A597" s="202" t="s">
        <v>3158</v>
      </c>
      <c r="B597" s="203">
        <v>7048652712189</v>
      </c>
      <c r="K597" s="204">
        <v>820253</v>
      </c>
      <c r="L597" s="204" t="s">
        <v>2286</v>
      </c>
      <c r="M597" s="204" t="str">
        <f t="shared" si="9"/>
        <v>820253-88001-XL</v>
      </c>
      <c r="N597" s="205">
        <v>7048652712189</v>
      </c>
    </row>
    <row r="598" spans="1:14" x14ac:dyDescent="0.2">
      <c r="A598" s="202" t="s">
        <v>3159</v>
      </c>
      <c r="B598" s="203">
        <v>7048652712219</v>
      </c>
      <c r="K598" s="204">
        <v>820253</v>
      </c>
      <c r="L598" s="204" t="s">
        <v>2152</v>
      </c>
      <c r="M598" s="204" t="str">
        <f t="shared" si="9"/>
        <v>820253-99901-S</v>
      </c>
      <c r="N598" s="205">
        <v>7048652712219</v>
      </c>
    </row>
    <row r="599" spans="1:14" x14ac:dyDescent="0.2">
      <c r="A599" s="202" t="s">
        <v>3160</v>
      </c>
      <c r="B599" s="203">
        <v>7048652712202</v>
      </c>
      <c r="K599" s="204">
        <v>820253</v>
      </c>
      <c r="L599" s="204" t="s">
        <v>2153</v>
      </c>
      <c r="M599" s="204" t="str">
        <f t="shared" si="9"/>
        <v>820253-99901-M</v>
      </c>
      <c r="N599" s="205">
        <v>7048652712202</v>
      </c>
    </row>
    <row r="600" spans="1:14" x14ac:dyDescent="0.2">
      <c r="A600" s="202" t="s">
        <v>3161</v>
      </c>
      <c r="B600" s="203">
        <v>7048652712196</v>
      </c>
      <c r="K600" s="204">
        <v>820253</v>
      </c>
      <c r="L600" s="204" t="s">
        <v>2154</v>
      </c>
      <c r="M600" s="204" t="str">
        <f t="shared" si="9"/>
        <v>820253-99901-L</v>
      </c>
      <c r="N600" s="205">
        <v>7048652712196</v>
      </c>
    </row>
    <row r="601" spans="1:14" x14ac:dyDescent="0.2">
      <c r="A601" s="202" t="s">
        <v>3162</v>
      </c>
      <c r="B601" s="203">
        <v>7048652712226</v>
      </c>
      <c r="K601" s="204">
        <v>820253</v>
      </c>
      <c r="L601" s="204" t="s">
        <v>2155</v>
      </c>
      <c r="M601" s="204" t="str">
        <f t="shared" si="9"/>
        <v>820253-99901-XL</v>
      </c>
      <c r="N601" s="205">
        <v>7048652712226</v>
      </c>
    </row>
    <row r="602" spans="1:14" x14ac:dyDescent="0.2">
      <c r="A602" s="202" t="s">
        <v>3163</v>
      </c>
      <c r="B602" s="203">
        <v>7048652712110</v>
      </c>
      <c r="K602" s="204">
        <v>820255</v>
      </c>
      <c r="L602" s="204" t="s">
        <v>2325</v>
      </c>
      <c r="M602" s="204" t="str">
        <f t="shared" si="9"/>
        <v>820255-66101-OS</v>
      </c>
      <c r="N602" s="205">
        <v>7048652712110</v>
      </c>
    </row>
    <row r="603" spans="1:14" x14ac:dyDescent="0.2">
      <c r="A603" s="202" t="s">
        <v>3164</v>
      </c>
      <c r="B603" s="203">
        <v>7048652712127</v>
      </c>
      <c r="K603" s="204">
        <v>820255</v>
      </c>
      <c r="L603" s="204" t="s">
        <v>2326</v>
      </c>
      <c r="M603" s="204" t="str">
        <f t="shared" si="9"/>
        <v>820255-88001-OS</v>
      </c>
      <c r="N603" s="205">
        <v>7048652712127</v>
      </c>
    </row>
    <row r="604" spans="1:14" x14ac:dyDescent="0.2">
      <c r="A604" s="202" t="s">
        <v>3165</v>
      </c>
      <c r="B604" s="203">
        <v>7048652712134</v>
      </c>
      <c r="K604" s="204">
        <v>820255</v>
      </c>
      <c r="L604" s="204" t="s">
        <v>2236</v>
      </c>
      <c r="M604" s="204" t="str">
        <f t="shared" si="9"/>
        <v>820255-99901-OS</v>
      </c>
      <c r="N604" s="205">
        <v>7048652712134</v>
      </c>
    </row>
    <row r="605" spans="1:14" x14ac:dyDescent="0.2">
      <c r="A605" s="202" t="s">
        <v>3166</v>
      </c>
      <c r="B605" s="203">
        <v>7048652712080</v>
      </c>
      <c r="K605" s="204">
        <v>820256</v>
      </c>
      <c r="L605" s="204" t="s">
        <v>2328</v>
      </c>
      <c r="M605" s="204" t="str">
        <f t="shared" si="9"/>
        <v>820256-10002-OS</v>
      </c>
      <c r="N605" s="205">
        <v>7048652712080</v>
      </c>
    </row>
    <row r="606" spans="1:14" x14ac:dyDescent="0.2">
      <c r="A606" s="202" t="s">
        <v>3167</v>
      </c>
      <c r="B606" s="203">
        <v>7048652712097</v>
      </c>
      <c r="K606" s="204">
        <v>820256</v>
      </c>
      <c r="L606" s="204" t="s">
        <v>2329</v>
      </c>
      <c r="M606" s="204" t="str">
        <f t="shared" si="9"/>
        <v>820256-55503-OS</v>
      </c>
      <c r="N606" s="205">
        <v>7048652712097</v>
      </c>
    </row>
    <row r="607" spans="1:14" x14ac:dyDescent="0.2">
      <c r="A607" s="202" t="s">
        <v>3168</v>
      </c>
      <c r="B607" s="203">
        <v>7048652712103</v>
      </c>
      <c r="K607" s="204">
        <v>820256</v>
      </c>
      <c r="L607" s="204" t="s">
        <v>2325</v>
      </c>
      <c r="M607" s="204" t="str">
        <f t="shared" si="9"/>
        <v>820256-66101-OS</v>
      </c>
      <c r="N607" s="205">
        <v>7048652712103</v>
      </c>
    </row>
    <row r="608" spans="1:14" x14ac:dyDescent="0.2">
      <c r="A608" s="202" t="s">
        <v>3169</v>
      </c>
      <c r="B608" s="203">
        <v>7048652710543</v>
      </c>
      <c r="K608" s="204">
        <v>820260</v>
      </c>
      <c r="L608" s="204" t="s">
        <v>2331</v>
      </c>
      <c r="M608" s="204" t="str">
        <f t="shared" si="9"/>
        <v>820260-10002-S</v>
      </c>
      <c r="N608" s="205">
        <v>7048652710543</v>
      </c>
    </row>
    <row r="609" spans="1:14" x14ac:dyDescent="0.2">
      <c r="A609" s="202" t="s">
        <v>3170</v>
      </c>
      <c r="B609" s="203">
        <v>7048652710536</v>
      </c>
      <c r="K609" s="204">
        <v>820260</v>
      </c>
      <c r="L609" s="204" t="s">
        <v>2332</v>
      </c>
      <c r="M609" s="204" t="str">
        <f t="shared" si="9"/>
        <v>820260-10002-M</v>
      </c>
      <c r="N609" s="205">
        <v>7048652710536</v>
      </c>
    </row>
    <row r="610" spans="1:14" x14ac:dyDescent="0.2">
      <c r="A610" s="202" t="s">
        <v>3171</v>
      </c>
      <c r="B610" s="203">
        <v>7048652710529</v>
      </c>
      <c r="K610" s="204">
        <v>820260</v>
      </c>
      <c r="L610" s="204" t="s">
        <v>2333</v>
      </c>
      <c r="M610" s="204" t="str">
        <f t="shared" si="9"/>
        <v>820260-10002-L</v>
      </c>
      <c r="N610" s="205">
        <v>7048652710529</v>
      </c>
    </row>
    <row r="611" spans="1:14" x14ac:dyDescent="0.2">
      <c r="A611" s="202" t="s">
        <v>3172</v>
      </c>
      <c r="B611" s="203">
        <v>7048652710550</v>
      </c>
      <c r="K611" s="204">
        <v>820260</v>
      </c>
      <c r="L611" s="204" t="s">
        <v>2334</v>
      </c>
      <c r="M611" s="204" t="str">
        <f t="shared" si="9"/>
        <v>820260-10002-XL</v>
      </c>
      <c r="N611" s="205">
        <v>7048652710550</v>
      </c>
    </row>
    <row r="612" spans="1:14" x14ac:dyDescent="0.2">
      <c r="A612" s="202" t="s">
        <v>3173</v>
      </c>
      <c r="B612" s="203">
        <v>7048652710581</v>
      </c>
      <c r="K612" s="204">
        <v>820260</v>
      </c>
      <c r="L612" s="204" t="s">
        <v>2152</v>
      </c>
      <c r="M612" s="204" t="str">
        <f t="shared" si="9"/>
        <v>820260-99901-S</v>
      </c>
      <c r="N612" s="205">
        <v>7048652710581</v>
      </c>
    </row>
    <row r="613" spans="1:14" x14ac:dyDescent="0.2">
      <c r="A613" s="202" t="s">
        <v>3174</v>
      </c>
      <c r="B613" s="203">
        <v>7048652710574</v>
      </c>
      <c r="K613" s="204">
        <v>820260</v>
      </c>
      <c r="L613" s="204" t="s">
        <v>2153</v>
      </c>
      <c r="M613" s="204" t="str">
        <f t="shared" si="9"/>
        <v>820260-99901-M</v>
      </c>
      <c r="N613" s="205">
        <v>7048652710574</v>
      </c>
    </row>
    <row r="614" spans="1:14" x14ac:dyDescent="0.2">
      <c r="A614" s="202" t="s">
        <v>3175</v>
      </c>
      <c r="B614" s="203">
        <v>7048652710567</v>
      </c>
      <c r="K614" s="204">
        <v>820260</v>
      </c>
      <c r="L614" s="204" t="s">
        <v>2154</v>
      </c>
      <c r="M614" s="204" t="str">
        <f t="shared" si="9"/>
        <v>820260-99901-L</v>
      </c>
      <c r="N614" s="205">
        <v>7048652710567</v>
      </c>
    </row>
    <row r="615" spans="1:14" x14ac:dyDescent="0.2">
      <c r="A615" s="202" t="s">
        <v>3176</v>
      </c>
      <c r="B615" s="203">
        <v>7048652710598</v>
      </c>
      <c r="K615" s="204">
        <v>820260</v>
      </c>
      <c r="L615" s="204" t="s">
        <v>2155</v>
      </c>
      <c r="M615" s="204" t="str">
        <f t="shared" si="9"/>
        <v>820260-99901-XL</v>
      </c>
      <c r="N615" s="205">
        <v>7048652710598</v>
      </c>
    </row>
    <row r="616" spans="1:14" x14ac:dyDescent="0.2">
      <c r="A616" s="202" t="s">
        <v>3177</v>
      </c>
      <c r="B616" s="203">
        <v>7048652710512</v>
      </c>
      <c r="K616" s="204">
        <v>820261</v>
      </c>
      <c r="L616" s="204" t="s">
        <v>2158</v>
      </c>
      <c r="M616" s="204" t="str">
        <f t="shared" si="9"/>
        <v>820261-99901-XS</v>
      </c>
      <c r="N616" s="205">
        <v>7048652710512</v>
      </c>
    </row>
    <row r="617" spans="1:14" x14ac:dyDescent="0.2">
      <c r="A617" s="202" t="s">
        <v>3178</v>
      </c>
      <c r="B617" s="203">
        <v>7048652710505</v>
      </c>
      <c r="K617" s="204">
        <v>820261</v>
      </c>
      <c r="L617" s="204" t="s">
        <v>2152</v>
      </c>
      <c r="M617" s="204" t="str">
        <f t="shared" si="9"/>
        <v>820261-99901-S</v>
      </c>
      <c r="N617" s="205">
        <v>7048652710505</v>
      </c>
    </row>
    <row r="618" spans="1:14" x14ac:dyDescent="0.2">
      <c r="A618" s="202" t="s">
        <v>3179</v>
      </c>
      <c r="B618" s="203">
        <v>7048652710499</v>
      </c>
      <c r="K618" s="204">
        <v>820261</v>
      </c>
      <c r="L618" s="204" t="s">
        <v>2153</v>
      </c>
      <c r="M618" s="204" t="str">
        <f t="shared" si="9"/>
        <v>820261-99901-M</v>
      </c>
      <c r="N618" s="205">
        <v>7048652710499</v>
      </c>
    </row>
    <row r="619" spans="1:14" x14ac:dyDescent="0.2">
      <c r="A619" s="202" t="s">
        <v>3180</v>
      </c>
      <c r="B619" s="203">
        <v>7048652710482</v>
      </c>
      <c r="K619" s="204">
        <v>820261</v>
      </c>
      <c r="L619" s="204" t="s">
        <v>2154</v>
      </c>
      <c r="M619" s="204" t="str">
        <f t="shared" si="9"/>
        <v>820261-99901-L</v>
      </c>
      <c r="N619" s="205">
        <v>7048652710482</v>
      </c>
    </row>
    <row r="620" spans="1:14" x14ac:dyDescent="0.2">
      <c r="A620" s="202" t="s">
        <v>3181</v>
      </c>
      <c r="B620" s="203">
        <v>7048652710420</v>
      </c>
      <c r="K620" s="204">
        <v>820262</v>
      </c>
      <c r="L620" s="204" t="s">
        <v>2152</v>
      </c>
      <c r="M620" s="204" t="str">
        <f t="shared" si="9"/>
        <v>820262-99901-S</v>
      </c>
      <c r="N620" s="205">
        <v>7048652710420</v>
      </c>
    </row>
    <row r="621" spans="1:14" x14ac:dyDescent="0.2">
      <c r="A621" s="202" t="s">
        <v>3182</v>
      </c>
      <c r="B621" s="203">
        <v>7048652710413</v>
      </c>
      <c r="K621" s="204">
        <v>820262</v>
      </c>
      <c r="L621" s="204" t="s">
        <v>2153</v>
      </c>
      <c r="M621" s="204" t="str">
        <f t="shared" si="9"/>
        <v>820262-99901-M</v>
      </c>
      <c r="N621" s="205">
        <v>7048652710413</v>
      </c>
    </row>
    <row r="622" spans="1:14" x14ac:dyDescent="0.2">
      <c r="A622" s="202" t="s">
        <v>3183</v>
      </c>
      <c r="B622" s="203">
        <v>7048652710406</v>
      </c>
      <c r="K622" s="204">
        <v>820262</v>
      </c>
      <c r="L622" s="204" t="s">
        <v>2154</v>
      </c>
      <c r="M622" s="204" t="str">
        <f t="shared" si="9"/>
        <v>820262-99901-L</v>
      </c>
      <c r="N622" s="205">
        <v>7048652710406</v>
      </c>
    </row>
    <row r="623" spans="1:14" x14ac:dyDescent="0.2">
      <c r="A623" s="202" t="s">
        <v>3184</v>
      </c>
      <c r="B623" s="203">
        <v>7048652710437</v>
      </c>
      <c r="K623" s="204">
        <v>820262</v>
      </c>
      <c r="L623" s="204" t="s">
        <v>2155</v>
      </c>
      <c r="M623" s="204" t="str">
        <f t="shared" si="9"/>
        <v>820262-99901-XL</v>
      </c>
      <c r="N623" s="205">
        <v>7048652710437</v>
      </c>
    </row>
    <row r="624" spans="1:14" x14ac:dyDescent="0.2">
      <c r="A624" s="202" t="s">
        <v>3185</v>
      </c>
      <c r="B624" s="203">
        <v>7048652724335</v>
      </c>
      <c r="K624" s="204">
        <v>820263</v>
      </c>
      <c r="L624" s="204" t="s">
        <v>2158</v>
      </c>
      <c r="M624" s="204" t="str">
        <f t="shared" si="9"/>
        <v>820263-99901-XS</v>
      </c>
      <c r="N624" s="205">
        <v>7048652724335</v>
      </c>
    </row>
    <row r="625" spans="1:14" x14ac:dyDescent="0.2">
      <c r="A625" s="202" t="s">
        <v>3186</v>
      </c>
      <c r="B625" s="203">
        <v>7048652710383</v>
      </c>
      <c r="K625" s="204">
        <v>820263</v>
      </c>
      <c r="L625" s="204" t="s">
        <v>2152</v>
      </c>
      <c r="M625" s="204" t="str">
        <f t="shared" si="9"/>
        <v>820263-99901-S</v>
      </c>
      <c r="N625" s="205">
        <v>7048652710383</v>
      </c>
    </row>
    <row r="626" spans="1:14" x14ac:dyDescent="0.2">
      <c r="A626" s="202" t="s">
        <v>3187</v>
      </c>
      <c r="B626" s="203">
        <v>7048652710376</v>
      </c>
      <c r="K626" s="204">
        <v>820263</v>
      </c>
      <c r="L626" s="204" t="s">
        <v>2153</v>
      </c>
      <c r="M626" s="204" t="str">
        <f t="shared" si="9"/>
        <v>820263-99901-M</v>
      </c>
      <c r="N626" s="205">
        <v>7048652710376</v>
      </c>
    </row>
    <row r="627" spans="1:14" x14ac:dyDescent="0.2">
      <c r="A627" s="202" t="s">
        <v>3188</v>
      </c>
      <c r="B627" s="203">
        <v>7048652710369</v>
      </c>
      <c r="K627" s="204">
        <v>820263</v>
      </c>
      <c r="L627" s="204" t="s">
        <v>2154</v>
      </c>
      <c r="M627" s="204" t="str">
        <f t="shared" si="9"/>
        <v>820263-99901-L</v>
      </c>
      <c r="N627" s="205">
        <v>7048652710369</v>
      </c>
    </row>
    <row r="628" spans="1:14" x14ac:dyDescent="0.2">
      <c r="A628" s="202" t="s">
        <v>3189</v>
      </c>
      <c r="B628" s="203">
        <v>7048652714305</v>
      </c>
      <c r="K628" s="204">
        <v>820290</v>
      </c>
      <c r="L628" s="204" t="s">
        <v>2328</v>
      </c>
      <c r="M628" s="204" t="str">
        <f t="shared" si="9"/>
        <v>820290-10002-OS</v>
      </c>
      <c r="N628" s="205">
        <v>7048652714305</v>
      </c>
    </row>
    <row r="629" spans="1:14" x14ac:dyDescent="0.2">
      <c r="A629" s="202" t="s">
        <v>3190</v>
      </c>
      <c r="B629" s="203">
        <v>7048652714312</v>
      </c>
      <c r="K629" s="204">
        <v>820290</v>
      </c>
      <c r="L629" s="204" t="s">
        <v>2329</v>
      </c>
      <c r="M629" s="204" t="str">
        <f t="shared" si="9"/>
        <v>820290-55503-OS</v>
      </c>
      <c r="N629" s="205">
        <v>7048652714312</v>
      </c>
    </row>
    <row r="630" spans="1:14" x14ac:dyDescent="0.2">
      <c r="A630" s="202" t="s">
        <v>3191</v>
      </c>
      <c r="B630" s="203">
        <v>7048652714329</v>
      </c>
      <c r="K630" s="204">
        <v>820290</v>
      </c>
      <c r="L630" s="204" t="s">
        <v>2325</v>
      </c>
      <c r="M630" s="204" t="str">
        <f t="shared" si="9"/>
        <v>820290-66101-OS</v>
      </c>
      <c r="N630" s="205">
        <v>7048652714329</v>
      </c>
    </row>
    <row r="631" spans="1:14" x14ac:dyDescent="0.2">
      <c r="A631" s="202" t="s">
        <v>3192</v>
      </c>
      <c r="B631" s="203">
        <v>7048652714275</v>
      </c>
      <c r="K631" s="204">
        <v>820291</v>
      </c>
      <c r="L631" s="204" t="s">
        <v>2328</v>
      </c>
      <c r="M631" s="204" t="str">
        <f t="shared" si="9"/>
        <v>820291-10002-OS</v>
      </c>
      <c r="N631" s="205">
        <v>7048652714275</v>
      </c>
    </row>
    <row r="632" spans="1:14" x14ac:dyDescent="0.2">
      <c r="A632" s="202" t="s">
        <v>3193</v>
      </c>
      <c r="B632" s="203">
        <v>7048652714282</v>
      </c>
      <c r="K632" s="204">
        <v>820291</v>
      </c>
      <c r="L632" s="204" t="s">
        <v>2329</v>
      </c>
      <c r="M632" s="204" t="str">
        <f t="shared" si="9"/>
        <v>820291-55503-OS</v>
      </c>
      <c r="N632" s="205">
        <v>7048652714282</v>
      </c>
    </row>
    <row r="633" spans="1:14" x14ac:dyDescent="0.2">
      <c r="A633" s="202" t="s">
        <v>3194</v>
      </c>
      <c r="B633" s="203">
        <v>7048652714299</v>
      </c>
      <c r="K633" s="204">
        <v>820291</v>
      </c>
      <c r="L633" s="204" t="s">
        <v>2325</v>
      </c>
      <c r="M633" s="204" t="str">
        <f t="shared" si="9"/>
        <v>820291-66101-OS</v>
      </c>
      <c r="N633" s="205">
        <v>7048652714299</v>
      </c>
    </row>
    <row r="634" spans="1:14" x14ac:dyDescent="0.2">
      <c r="A634" s="202" t="s">
        <v>3195</v>
      </c>
      <c r="B634" s="203">
        <v>7048652714244</v>
      </c>
      <c r="K634" s="204">
        <v>820292</v>
      </c>
      <c r="L634" s="204" t="s">
        <v>2241</v>
      </c>
      <c r="M634" s="204" t="str">
        <f t="shared" si="9"/>
        <v>820292-56000-OS</v>
      </c>
      <c r="N634" s="205">
        <v>7048652714244</v>
      </c>
    </row>
    <row r="635" spans="1:14" x14ac:dyDescent="0.2">
      <c r="A635" s="202" t="s">
        <v>3196</v>
      </c>
      <c r="B635" s="203">
        <v>7048652714251</v>
      </c>
      <c r="K635" s="204">
        <v>820292</v>
      </c>
      <c r="L635" s="204" t="s">
        <v>2341</v>
      </c>
      <c r="M635" s="204" t="str">
        <f t="shared" si="9"/>
        <v>820292-88002-OS</v>
      </c>
      <c r="N635" s="205">
        <v>7048652714251</v>
      </c>
    </row>
    <row r="636" spans="1:14" x14ac:dyDescent="0.2">
      <c r="A636" s="202" t="s">
        <v>3197</v>
      </c>
      <c r="B636" s="203">
        <v>7048652714268</v>
      </c>
      <c r="K636" s="204">
        <v>820292</v>
      </c>
      <c r="L636" s="204" t="s">
        <v>2236</v>
      </c>
      <c r="M636" s="204" t="str">
        <f t="shared" si="9"/>
        <v>820292-99901-OS</v>
      </c>
      <c r="N636" s="205">
        <v>7048652714268</v>
      </c>
    </row>
    <row r="637" spans="1:14" x14ac:dyDescent="0.2">
      <c r="A637" s="202" t="s">
        <v>3198</v>
      </c>
      <c r="B637" s="203">
        <v>7048652714220</v>
      </c>
      <c r="K637" s="204">
        <v>820293</v>
      </c>
      <c r="L637" s="204" t="s">
        <v>2268</v>
      </c>
      <c r="M637" s="204" t="str">
        <f t="shared" si="9"/>
        <v>820293-54000-OS</v>
      </c>
      <c r="N637" s="205">
        <v>7048652714220</v>
      </c>
    </row>
    <row r="638" spans="1:14" x14ac:dyDescent="0.2">
      <c r="A638" s="202" t="s">
        <v>3199</v>
      </c>
      <c r="B638" s="203">
        <v>7048652714237</v>
      </c>
      <c r="K638" s="204">
        <v>820293</v>
      </c>
      <c r="L638" s="204" t="s">
        <v>2236</v>
      </c>
      <c r="M638" s="204" t="str">
        <f t="shared" si="9"/>
        <v>820293-99901-OS</v>
      </c>
      <c r="N638" s="205">
        <v>7048652714237</v>
      </c>
    </row>
    <row r="639" spans="1:14" x14ac:dyDescent="0.2">
      <c r="A639" s="202" t="s">
        <v>3200</v>
      </c>
      <c r="B639" s="203">
        <v>7048652714206</v>
      </c>
      <c r="K639" s="204">
        <v>820294</v>
      </c>
      <c r="L639" s="204" t="s">
        <v>2268</v>
      </c>
      <c r="M639" s="204" t="str">
        <f t="shared" si="9"/>
        <v>820294-54000-OS</v>
      </c>
      <c r="N639" s="205">
        <v>7048652714206</v>
      </c>
    </row>
    <row r="640" spans="1:14" x14ac:dyDescent="0.2">
      <c r="A640" s="202" t="s">
        <v>3201</v>
      </c>
      <c r="B640" s="203">
        <v>7048652714213</v>
      </c>
      <c r="K640" s="204">
        <v>820294</v>
      </c>
      <c r="L640" s="204" t="s">
        <v>2236</v>
      </c>
      <c r="M640" s="204" t="str">
        <f t="shared" si="9"/>
        <v>820294-99901-OS</v>
      </c>
      <c r="N640" s="205">
        <v>7048652714213</v>
      </c>
    </row>
    <row r="641" spans="1:14" x14ac:dyDescent="0.2">
      <c r="A641" s="202" t="s">
        <v>3202</v>
      </c>
      <c r="B641" s="203">
        <v>7048652726650</v>
      </c>
      <c r="K641" s="204">
        <v>820345</v>
      </c>
      <c r="L641" s="204" t="s">
        <v>2236</v>
      </c>
      <c r="M641" s="204" t="str">
        <f t="shared" si="9"/>
        <v>820345-99901-OS</v>
      </c>
      <c r="N641" s="205">
        <v>7048652726650</v>
      </c>
    </row>
    <row r="642" spans="1:14" x14ac:dyDescent="0.2">
      <c r="A642" s="202" t="s">
        <v>186</v>
      </c>
      <c r="B642" s="203">
        <v>7048652461568</v>
      </c>
      <c r="K642" s="204">
        <v>826060</v>
      </c>
      <c r="L642" s="204" t="s">
        <v>142</v>
      </c>
      <c r="M642" s="204" t="str">
        <f t="shared" si="9"/>
        <v>826060-BLACK-S</v>
      </c>
      <c r="N642" s="205">
        <v>7048652461568</v>
      </c>
    </row>
    <row r="643" spans="1:14" x14ac:dyDescent="0.2">
      <c r="A643" s="202" t="s">
        <v>187</v>
      </c>
      <c r="B643" s="203">
        <v>7048652461551</v>
      </c>
      <c r="K643" s="204">
        <v>826060</v>
      </c>
      <c r="L643" s="204" t="s">
        <v>143</v>
      </c>
      <c r="M643" s="204" t="str">
        <f t="shared" ref="M643:M706" si="10">CONCATENATE(K643,"-",L643)</f>
        <v>826060-BLACK-M</v>
      </c>
      <c r="N643" s="205">
        <v>7048652461551</v>
      </c>
    </row>
    <row r="644" spans="1:14" x14ac:dyDescent="0.2">
      <c r="A644" s="202" t="s">
        <v>188</v>
      </c>
      <c r="B644" s="203">
        <v>7048652461544</v>
      </c>
      <c r="K644" s="204">
        <v>826060</v>
      </c>
      <c r="L644" s="204" t="s">
        <v>144</v>
      </c>
      <c r="M644" s="204" t="str">
        <f t="shared" si="10"/>
        <v>826060-BLACK-L</v>
      </c>
      <c r="N644" s="205">
        <v>7048652461544</v>
      </c>
    </row>
    <row r="645" spans="1:14" x14ac:dyDescent="0.2">
      <c r="A645" s="202" t="s">
        <v>189</v>
      </c>
      <c r="B645" s="203">
        <v>7048652461575</v>
      </c>
      <c r="K645" s="204">
        <v>826060</v>
      </c>
      <c r="L645" s="204" t="s">
        <v>145</v>
      </c>
      <c r="M645" s="204" t="str">
        <f t="shared" si="10"/>
        <v>826060-BLACK-XL</v>
      </c>
      <c r="N645" s="205">
        <v>7048652461575</v>
      </c>
    </row>
    <row r="646" spans="1:14" x14ac:dyDescent="0.2">
      <c r="A646" s="202" t="s">
        <v>232</v>
      </c>
      <c r="B646" s="203">
        <v>7048652534965</v>
      </c>
      <c r="K646" s="204">
        <v>826060</v>
      </c>
      <c r="L646" s="204" t="s">
        <v>212</v>
      </c>
      <c r="M646" s="204" t="str">
        <f t="shared" si="10"/>
        <v>826060-FOGRN-S</v>
      </c>
      <c r="N646" s="205">
        <v>7048652534965</v>
      </c>
    </row>
    <row r="647" spans="1:14" x14ac:dyDescent="0.2">
      <c r="A647" s="202" t="s">
        <v>233</v>
      </c>
      <c r="B647" s="203">
        <v>7048652534958</v>
      </c>
      <c r="K647" s="204">
        <v>826060</v>
      </c>
      <c r="L647" s="204" t="s">
        <v>213</v>
      </c>
      <c r="M647" s="204" t="str">
        <f t="shared" si="10"/>
        <v>826060-FOGRN-M</v>
      </c>
      <c r="N647" s="205">
        <v>7048652534958</v>
      </c>
    </row>
    <row r="648" spans="1:14" x14ac:dyDescent="0.2">
      <c r="A648" s="202" t="s">
        <v>234</v>
      </c>
      <c r="B648" s="203">
        <v>7048652534941</v>
      </c>
      <c r="K648" s="204">
        <v>826060</v>
      </c>
      <c r="L648" s="204" t="s">
        <v>214</v>
      </c>
      <c r="M648" s="204" t="str">
        <f t="shared" si="10"/>
        <v>826060-FOGRN-L</v>
      </c>
      <c r="N648" s="205">
        <v>7048652534941</v>
      </c>
    </row>
    <row r="649" spans="1:14" x14ac:dyDescent="0.2">
      <c r="A649" s="202" t="s">
        <v>235</v>
      </c>
      <c r="B649" s="203">
        <v>7048652534972</v>
      </c>
      <c r="K649" s="204">
        <v>826060</v>
      </c>
      <c r="L649" s="204" t="s">
        <v>215</v>
      </c>
      <c r="M649" s="204" t="str">
        <f t="shared" si="10"/>
        <v>826060-FOGRN-XL</v>
      </c>
      <c r="N649" s="205">
        <v>7048652534972</v>
      </c>
    </row>
    <row r="650" spans="1:14" x14ac:dyDescent="0.2">
      <c r="A650" s="202" t="s">
        <v>320</v>
      </c>
      <c r="B650" s="203">
        <v>7048652461643</v>
      </c>
      <c r="K650" s="204">
        <v>826060</v>
      </c>
      <c r="L650" s="204" t="s">
        <v>403</v>
      </c>
      <c r="M650" s="204" t="str">
        <f t="shared" si="10"/>
        <v>826060-PNGRN-S</v>
      </c>
      <c r="N650" s="205">
        <v>7048652461643</v>
      </c>
    </row>
    <row r="651" spans="1:14" x14ac:dyDescent="0.2">
      <c r="A651" s="202" t="s">
        <v>321</v>
      </c>
      <c r="B651" s="203">
        <v>7048652461636</v>
      </c>
      <c r="K651" s="204">
        <v>826060</v>
      </c>
      <c r="L651" s="204" t="s">
        <v>405</v>
      </c>
      <c r="M651" s="204" t="str">
        <f t="shared" si="10"/>
        <v>826060-PNGRN-M</v>
      </c>
      <c r="N651" s="205">
        <v>7048652461636</v>
      </c>
    </row>
    <row r="652" spans="1:14" x14ac:dyDescent="0.2">
      <c r="A652" s="202" t="s">
        <v>322</v>
      </c>
      <c r="B652" s="203">
        <v>7048652461629</v>
      </c>
      <c r="K652" s="204">
        <v>826060</v>
      </c>
      <c r="L652" s="204" t="s">
        <v>406</v>
      </c>
      <c r="M652" s="204" t="str">
        <f t="shared" si="10"/>
        <v>826060-PNGRN-L</v>
      </c>
      <c r="N652" s="205">
        <v>7048652461629</v>
      </c>
    </row>
    <row r="653" spans="1:14" x14ac:dyDescent="0.2">
      <c r="A653" s="202" t="s">
        <v>323</v>
      </c>
      <c r="B653" s="203">
        <v>7048652461650</v>
      </c>
      <c r="K653" s="204">
        <v>826060</v>
      </c>
      <c r="L653" s="204" t="s">
        <v>407</v>
      </c>
      <c r="M653" s="204" t="str">
        <f t="shared" si="10"/>
        <v>826060-PNGRN-XL</v>
      </c>
      <c r="N653" s="205">
        <v>7048652461650</v>
      </c>
    </row>
    <row r="654" spans="1:14" x14ac:dyDescent="0.2">
      <c r="A654" s="202" t="s">
        <v>3203</v>
      </c>
      <c r="B654" s="203">
        <v>7048652671875</v>
      </c>
      <c r="K654" s="204">
        <v>826060</v>
      </c>
      <c r="L654" s="204" t="s">
        <v>2345</v>
      </c>
      <c r="M654" s="204" t="str">
        <f t="shared" si="10"/>
        <v>826060-UXYLW-S</v>
      </c>
      <c r="N654" s="205">
        <v>7048652671875</v>
      </c>
    </row>
    <row r="655" spans="1:14" x14ac:dyDescent="0.2">
      <c r="A655" s="202" t="s">
        <v>3204</v>
      </c>
      <c r="B655" s="203">
        <v>7048652671868</v>
      </c>
      <c r="K655" s="204">
        <v>826060</v>
      </c>
      <c r="L655" s="204" t="s">
        <v>2347</v>
      </c>
      <c r="M655" s="204" t="str">
        <f t="shared" si="10"/>
        <v>826060-UXYLW-M</v>
      </c>
      <c r="N655" s="205">
        <v>7048652671868</v>
      </c>
    </row>
    <row r="656" spans="1:14" x14ac:dyDescent="0.2">
      <c r="A656" s="202" t="s">
        <v>3205</v>
      </c>
      <c r="B656" s="203">
        <v>7048652671851</v>
      </c>
      <c r="K656" s="204">
        <v>826060</v>
      </c>
      <c r="L656" s="204" t="s">
        <v>2348</v>
      </c>
      <c r="M656" s="204" t="str">
        <f t="shared" si="10"/>
        <v>826060-UXYLW-L</v>
      </c>
      <c r="N656" s="205">
        <v>7048652671851</v>
      </c>
    </row>
    <row r="657" spans="1:14" x14ac:dyDescent="0.2">
      <c r="A657" s="202" t="s">
        <v>3206</v>
      </c>
      <c r="B657" s="203">
        <v>7048652671882</v>
      </c>
      <c r="K657" s="204">
        <v>826060</v>
      </c>
      <c r="L657" s="204" t="s">
        <v>2349</v>
      </c>
      <c r="M657" s="204" t="str">
        <f t="shared" si="10"/>
        <v>826060-UXYLW-XL</v>
      </c>
      <c r="N657" s="205">
        <v>7048652671882</v>
      </c>
    </row>
    <row r="658" spans="1:14" x14ac:dyDescent="0.2">
      <c r="A658" s="202" t="s">
        <v>257</v>
      </c>
      <c r="B658" s="203">
        <v>7048652280862</v>
      </c>
      <c r="K658" s="204">
        <v>826061</v>
      </c>
      <c r="L658" s="204" t="s">
        <v>146</v>
      </c>
      <c r="M658" s="204" t="str">
        <f t="shared" si="10"/>
        <v>826061-BLACK-XS</v>
      </c>
      <c r="N658" s="205">
        <v>7048652280862</v>
      </c>
    </row>
    <row r="659" spans="1:14" x14ac:dyDescent="0.2">
      <c r="A659" s="202" t="s">
        <v>258</v>
      </c>
      <c r="B659" s="203">
        <v>7048652280855</v>
      </c>
      <c r="K659" s="204">
        <v>826061</v>
      </c>
      <c r="L659" s="204" t="s">
        <v>142</v>
      </c>
      <c r="M659" s="204" t="str">
        <f t="shared" si="10"/>
        <v>826061-BLACK-S</v>
      </c>
      <c r="N659" s="205">
        <v>7048652280855</v>
      </c>
    </row>
    <row r="660" spans="1:14" x14ac:dyDescent="0.2">
      <c r="A660" s="202" t="s">
        <v>259</v>
      </c>
      <c r="B660" s="203">
        <v>7048652280848</v>
      </c>
      <c r="K660" s="204">
        <v>826061</v>
      </c>
      <c r="L660" s="204" t="s">
        <v>143</v>
      </c>
      <c r="M660" s="204" t="str">
        <f t="shared" si="10"/>
        <v>826061-BLACK-M</v>
      </c>
      <c r="N660" s="205">
        <v>7048652280848</v>
      </c>
    </row>
    <row r="661" spans="1:14" x14ac:dyDescent="0.2">
      <c r="A661" s="202" t="s">
        <v>260</v>
      </c>
      <c r="B661" s="203">
        <v>7048652280831</v>
      </c>
      <c r="K661" s="204">
        <v>826061</v>
      </c>
      <c r="L661" s="204" t="s">
        <v>144</v>
      </c>
      <c r="M661" s="204" t="str">
        <f t="shared" si="10"/>
        <v>826061-BLACK-L</v>
      </c>
      <c r="N661" s="205">
        <v>7048652280831</v>
      </c>
    </row>
    <row r="662" spans="1:14" x14ac:dyDescent="0.2">
      <c r="A662" s="202" t="s">
        <v>324</v>
      </c>
      <c r="B662" s="203">
        <v>7048652280909</v>
      </c>
      <c r="K662" s="204">
        <v>826061</v>
      </c>
      <c r="L662" s="204" t="s">
        <v>413</v>
      </c>
      <c r="M662" s="204" t="str">
        <f t="shared" si="10"/>
        <v>826061-BTWHT-XS</v>
      </c>
      <c r="N662" s="205">
        <v>7048652280909</v>
      </c>
    </row>
    <row r="663" spans="1:14" x14ac:dyDescent="0.2">
      <c r="A663" s="202" t="s">
        <v>325</v>
      </c>
      <c r="B663" s="203">
        <v>7048652280893</v>
      </c>
      <c r="K663" s="204">
        <v>826061</v>
      </c>
      <c r="L663" s="204" t="s">
        <v>414</v>
      </c>
      <c r="M663" s="204" t="str">
        <f t="shared" si="10"/>
        <v>826061-BTWHT-S</v>
      </c>
      <c r="N663" s="205">
        <v>7048652280893</v>
      </c>
    </row>
    <row r="664" spans="1:14" x14ac:dyDescent="0.2">
      <c r="A664" s="202" t="s">
        <v>326</v>
      </c>
      <c r="B664" s="203">
        <v>7048652280886</v>
      </c>
      <c r="K664" s="204">
        <v>826061</v>
      </c>
      <c r="L664" s="204" t="s">
        <v>170</v>
      </c>
      <c r="M664" s="204" t="str">
        <f t="shared" si="10"/>
        <v>826061-BTWHT-M</v>
      </c>
      <c r="N664" s="205">
        <v>7048652280886</v>
      </c>
    </row>
    <row r="665" spans="1:14" x14ac:dyDescent="0.2">
      <c r="A665" s="202" t="s">
        <v>327</v>
      </c>
      <c r="B665" s="203">
        <v>7048652280879</v>
      </c>
      <c r="K665" s="204">
        <v>826061</v>
      </c>
      <c r="L665" s="204" t="s">
        <v>171</v>
      </c>
      <c r="M665" s="204" t="str">
        <f t="shared" si="10"/>
        <v>826061-BTWHT-L</v>
      </c>
      <c r="N665" s="205">
        <v>7048652280879</v>
      </c>
    </row>
    <row r="666" spans="1:14" x14ac:dyDescent="0.2">
      <c r="A666" s="202" t="s">
        <v>328</v>
      </c>
      <c r="B666" s="203">
        <v>7048652280947</v>
      </c>
      <c r="K666" s="204">
        <v>826061</v>
      </c>
      <c r="L666" s="204" t="s">
        <v>172</v>
      </c>
      <c r="M666" s="204" t="str">
        <f t="shared" si="10"/>
        <v>826061-GRBLU-XS</v>
      </c>
      <c r="N666" s="205">
        <v>7048652280947</v>
      </c>
    </row>
    <row r="667" spans="1:14" x14ac:dyDescent="0.2">
      <c r="A667" s="202" t="s">
        <v>329</v>
      </c>
      <c r="B667" s="203">
        <v>7048652280930</v>
      </c>
      <c r="K667" s="204">
        <v>826061</v>
      </c>
      <c r="L667" s="204" t="s">
        <v>173</v>
      </c>
      <c r="M667" s="204" t="str">
        <f t="shared" si="10"/>
        <v>826061-GRBLU-S</v>
      </c>
      <c r="N667" s="205">
        <v>7048652280930</v>
      </c>
    </row>
    <row r="668" spans="1:14" x14ac:dyDescent="0.2">
      <c r="A668" s="202" t="s">
        <v>330</v>
      </c>
      <c r="B668" s="203">
        <v>7048652280923</v>
      </c>
      <c r="K668" s="204">
        <v>826061</v>
      </c>
      <c r="L668" s="204" t="s">
        <v>174</v>
      </c>
      <c r="M668" s="204" t="str">
        <f t="shared" si="10"/>
        <v>826061-GRBLU-M</v>
      </c>
      <c r="N668" s="205">
        <v>7048652280923</v>
      </c>
    </row>
    <row r="669" spans="1:14" x14ac:dyDescent="0.2">
      <c r="A669" s="202" t="s">
        <v>331</v>
      </c>
      <c r="B669" s="203">
        <v>7048652280916</v>
      </c>
      <c r="K669" s="204">
        <v>826061</v>
      </c>
      <c r="L669" s="204" t="s">
        <v>175</v>
      </c>
      <c r="M669" s="204" t="str">
        <f t="shared" si="10"/>
        <v>826061-GRBLU-L</v>
      </c>
      <c r="N669" s="205">
        <v>7048652280916</v>
      </c>
    </row>
    <row r="670" spans="1:14" x14ac:dyDescent="0.2">
      <c r="A670" s="202" t="s">
        <v>190</v>
      </c>
      <c r="B670" s="203">
        <v>7048652461537</v>
      </c>
      <c r="K670" s="204">
        <v>826061</v>
      </c>
      <c r="L670" s="204" t="s">
        <v>147</v>
      </c>
      <c r="M670" s="204" t="str">
        <f t="shared" si="10"/>
        <v>826061-RSWOD-XS</v>
      </c>
      <c r="N670" s="205">
        <v>7048652461537</v>
      </c>
    </row>
    <row r="671" spans="1:14" x14ac:dyDescent="0.2">
      <c r="A671" s="202" t="s">
        <v>191</v>
      </c>
      <c r="B671" s="203">
        <v>7048652461520</v>
      </c>
      <c r="K671" s="204">
        <v>826061</v>
      </c>
      <c r="L671" s="204" t="s">
        <v>148</v>
      </c>
      <c r="M671" s="204" t="str">
        <f t="shared" si="10"/>
        <v>826061-RSWOD-S</v>
      </c>
      <c r="N671" s="205">
        <v>7048652461520</v>
      </c>
    </row>
    <row r="672" spans="1:14" x14ac:dyDescent="0.2">
      <c r="A672" s="202" t="s">
        <v>192</v>
      </c>
      <c r="B672" s="203">
        <v>7048652461513</v>
      </c>
      <c r="K672" s="204">
        <v>826061</v>
      </c>
      <c r="L672" s="204" t="s">
        <v>149</v>
      </c>
      <c r="M672" s="204" t="str">
        <f t="shared" si="10"/>
        <v>826061-RSWOD-M</v>
      </c>
      <c r="N672" s="205">
        <v>7048652461513</v>
      </c>
    </row>
    <row r="673" spans="1:14" x14ac:dyDescent="0.2">
      <c r="A673" s="202" t="s">
        <v>193</v>
      </c>
      <c r="B673" s="203">
        <v>7048652461506</v>
      </c>
      <c r="K673" s="204">
        <v>826061</v>
      </c>
      <c r="L673" s="204" t="s">
        <v>150</v>
      </c>
      <c r="M673" s="204" t="str">
        <f t="shared" si="10"/>
        <v>826061-RSWOD-L</v>
      </c>
      <c r="N673" s="205">
        <v>7048652461506</v>
      </c>
    </row>
    <row r="674" spans="1:14" x14ac:dyDescent="0.2">
      <c r="A674" s="202" t="s">
        <v>3207</v>
      </c>
      <c r="B674" s="203">
        <v>7048652192585</v>
      </c>
      <c r="K674" s="204">
        <v>827017</v>
      </c>
      <c r="L674" s="204" t="s">
        <v>287</v>
      </c>
      <c r="M674" s="204" t="str">
        <f t="shared" si="10"/>
        <v>827017-TEBLK-OS</v>
      </c>
      <c r="N674" s="205">
        <v>7048652192585</v>
      </c>
    </row>
    <row r="675" spans="1:14" x14ac:dyDescent="0.2">
      <c r="A675" s="202" t="s">
        <v>3208</v>
      </c>
      <c r="B675" s="203">
        <v>7048652192592</v>
      </c>
      <c r="K675" s="204">
        <v>827018</v>
      </c>
      <c r="L675" s="204" t="s">
        <v>287</v>
      </c>
      <c r="M675" s="204" t="str">
        <f t="shared" si="10"/>
        <v>827018-TEBLK-OS</v>
      </c>
      <c r="N675" s="205">
        <v>7048652192592</v>
      </c>
    </row>
    <row r="676" spans="1:14" x14ac:dyDescent="0.2">
      <c r="A676" s="202" t="s">
        <v>332</v>
      </c>
      <c r="B676" s="203">
        <v>7048652280954</v>
      </c>
      <c r="K676" s="204">
        <v>827028</v>
      </c>
      <c r="L676" s="204" t="s">
        <v>412</v>
      </c>
      <c r="M676" s="204" t="str">
        <f t="shared" si="10"/>
        <v>827028-NAVY-OS</v>
      </c>
      <c r="N676" s="205">
        <v>7048652280954</v>
      </c>
    </row>
    <row r="677" spans="1:14" x14ac:dyDescent="0.2">
      <c r="A677" s="202" t="s">
        <v>333</v>
      </c>
      <c r="B677" s="203">
        <v>7048652280961</v>
      </c>
      <c r="K677" s="204">
        <v>827028</v>
      </c>
      <c r="L677" s="204" t="s">
        <v>155</v>
      </c>
      <c r="M677" s="204" t="str">
        <f t="shared" si="10"/>
        <v>827028-SEGRY-OS</v>
      </c>
      <c r="N677" s="205">
        <v>7048652280961</v>
      </c>
    </row>
    <row r="678" spans="1:14" x14ac:dyDescent="0.2">
      <c r="A678" s="202" t="s">
        <v>236</v>
      </c>
      <c r="B678" s="203">
        <v>7048652535276</v>
      </c>
      <c r="K678" s="204">
        <v>827028</v>
      </c>
      <c r="L678" s="204" t="s">
        <v>220</v>
      </c>
      <c r="M678" s="204" t="str">
        <f t="shared" si="10"/>
        <v>827028-TUSKN-OS</v>
      </c>
      <c r="N678" s="205">
        <v>7048652535276</v>
      </c>
    </row>
    <row r="679" spans="1:14" x14ac:dyDescent="0.2">
      <c r="A679" s="202" t="s">
        <v>1237</v>
      </c>
      <c r="B679" s="203">
        <v>7048652193841</v>
      </c>
      <c r="K679" s="204">
        <v>827036</v>
      </c>
      <c r="L679" s="204" t="s">
        <v>141</v>
      </c>
      <c r="M679" s="204" t="str">
        <f t="shared" si="10"/>
        <v>827036-BLACK-OS</v>
      </c>
      <c r="N679" s="205">
        <v>7048652193841</v>
      </c>
    </row>
    <row r="680" spans="1:14" x14ac:dyDescent="0.2">
      <c r="A680" s="202" t="s">
        <v>1238</v>
      </c>
      <c r="B680" s="203">
        <v>7048652281012</v>
      </c>
      <c r="K680" s="204">
        <v>827036</v>
      </c>
      <c r="L680" s="204" t="s">
        <v>515</v>
      </c>
      <c r="M680" s="204" t="str">
        <f t="shared" si="10"/>
        <v>827036-EHRED-OS</v>
      </c>
      <c r="N680" s="205">
        <v>7048652281012</v>
      </c>
    </row>
    <row r="681" spans="1:14" x14ac:dyDescent="0.2">
      <c r="A681" s="202" t="s">
        <v>1239</v>
      </c>
      <c r="B681" s="203">
        <v>7048652193858</v>
      </c>
      <c r="K681" s="204">
        <v>827036</v>
      </c>
      <c r="L681" s="204" t="s">
        <v>686</v>
      </c>
      <c r="M681" s="204" t="str">
        <f t="shared" si="10"/>
        <v>827036-LTGRY-OS</v>
      </c>
      <c r="N681" s="205">
        <v>7048652193858</v>
      </c>
    </row>
    <row r="682" spans="1:14" x14ac:dyDescent="0.2">
      <c r="A682" s="202" t="s">
        <v>468</v>
      </c>
      <c r="B682" s="203">
        <v>7048652553881</v>
      </c>
      <c r="K682" s="204">
        <v>827044</v>
      </c>
      <c r="L682" s="204" t="s">
        <v>155</v>
      </c>
      <c r="M682" s="204" t="str">
        <f t="shared" si="10"/>
        <v>827044-SEGRY-OS</v>
      </c>
      <c r="N682" s="205">
        <v>7048652553881</v>
      </c>
    </row>
    <row r="683" spans="1:14" x14ac:dyDescent="0.2">
      <c r="A683" s="202" t="s">
        <v>512</v>
      </c>
      <c r="B683" s="203">
        <v>7048652556516</v>
      </c>
      <c r="K683" s="204">
        <v>827045</v>
      </c>
      <c r="L683" s="204" t="s">
        <v>155</v>
      </c>
      <c r="M683" s="204" t="str">
        <f t="shared" si="10"/>
        <v>827045-SEGRY-OS</v>
      </c>
      <c r="N683" s="205">
        <v>7048652556516</v>
      </c>
    </row>
    <row r="684" spans="1:14" x14ac:dyDescent="0.2">
      <c r="A684" s="202" t="s">
        <v>1240</v>
      </c>
      <c r="B684" s="203">
        <v>7048652275318</v>
      </c>
      <c r="K684" s="204">
        <v>828075</v>
      </c>
      <c r="L684" s="204" t="s">
        <v>142</v>
      </c>
      <c r="M684" s="204" t="str">
        <f t="shared" si="10"/>
        <v>828075-BLACK-S</v>
      </c>
      <c r="N684" s="205">
        <v>7048652275318</v>
      </c>
    </row>
    <row r="685" spans="1:14" x14ac:dyDescent="0.2">
      <c r="A685" s="202" t="s">
        <v>1241</v>
      </c>
      <c r="B685" s="203">
        <v>7048652275301</v>
      </c>
      <c r="K685" s="204">
        <v>828075</v>
      </c>
      <c r="L685" s="204" t="s">
        <v>143</v>
      </c>
      <c r="M685" s="204" t="str">
        <f t="shared" si="10"/>
        <v>828075-BLACK-M</v>
      </c>
      <c r="N685" s="205">
        <v>7048652275301</v>
      </c>
    </row>
    <row r="686" spans="1:14" x14ac:dyDescent="0.2">
      <c r="A686" s="202" t="s">
        <v>1242</v>
      </c>
      <c r="B686" s="203">
        <v>7048652275295</v>
      </c>
      <c r="K686" s="204">
        <v>828075</v>
      </c>
      <c r="L686" s="204" t="s">
        <v>144</v>
      </c>
      <c r="M686" s="204" t="str">
        <f t="shared" si="10"/>
        <v>828075-BLACK-L</v>
      </c>
      <c r="N686" s="205">
        <v>7048652275295</v>
      </c>
    </row>
    <row r="687" spans="1:14" x14ac:dyDescent="0.2">
      <c r="A687" s="202" t="s">
        <v>1243</v>
      </c>
      <c r="B687" s="203">
        <v>7048652275325</v>
      </c>
      <c r="K687" s="204">
        <v>828075</v>
      </c>
      <c r="L687" s="204" t="s">
        <v>145</v>
      </c>
      <c r="M687" s="204" t="str">
        <f t="shared" si="10"/>
        <v>828075-BLACK-XL</v>
      </c>
      <c r="N687" s="205">
        <v>7048652275325</v>
      </c>
    </row>
    <row r="688" spans="1:14" x14ac:dyDescent="0.2">
      <c r="A688" s="202" t="s">
        <v>1244</v>
      </c>
      <c r="B688" s="203">
        <v>7048652275356</v>
      </c>
      <c r="K688" s="204">
        <v>828075</v>
      </c>
      <c r="L688" s="204" t="s">
        <v>732</v>
      </c>
      <c r="M688" s="204" t="str">
        <f t="shared" si="10"/>
        <v>828075-DEHRD-S</v>
      </c>
      <c r="N688" s="205">
        <v>7048652275356</v>
      </c>
    </row>
    <row r="689" spans="1:14" x14ac:dyDescent="0.2">
      <c r="A689" s="202" t="s">
        <v>1245</v>
      </c>
      <c r="B689" s="203">
        <v>7048652275349</v>
      </c>
      <c r="K689" s="204">
        <v>828075</v>
      </c>
      <c r="L689" s="204" t="s">
        <v>734</v>
      </c>
      <c r="M689" s="204" t="str">
        <f t="shared" si="10"/>
        <v>828075-DEHRD-M</v>
      </c>
      <c r="N689" s="205">
        <v>7048652275349</v>
      </c>
    </row>
    <row r="690" spans="1:14" x14ac:dyDescent="0.2">
      <c r="A690" s="202" t="s">
        <v>1246</v>
      </c>
      <c r="B690" s="203">
        <v>7048652275332</v>
      </c>
      <c r="K690" s="204">
        <v>828075</v>
      </c>
      <c r="L690" s="204" t="s">
        <v>735</v>
      </c>
      <c r="M690" s="204" t="str">
        <f t="shared" si="10"/>
        <v>828075-DEHRD-L</v>
      </c>
      <c r="N690" s="205">
        <v>7048652275332</v>
      </c>
    </row>
    <row r="691" spans="1:14" x14ac:dyDescent="0.2">
      <c r="A691" s="202" t="s">
        <v>1247</v>
      </c>
      <c r="B691" s="203">
        <v>7048652275363</v>
      </c>
      <c r="K691" s="204">
        <v>828075</v>
      </c>
      <c r="L691" s="204" t="s">
        <v>736</v>
      </c>
      <c r="M691" s="204" t="str">
        <f t="shared" si="10"/>
        <v>828075-DEHRD-XL</v>
      </c>
      <c r="N691" s="205">
        <v>7048652275363</v>
      </c>
    </row>
    <row r="692" spans="1:14" x14ac:dyDescent="0.2">
      <c r="A692" s="202" t="s">
        <v>1248</v>
      </c>
      <c r="B692" s="203">
        <v>7048652539038</v>
      </c>
      <c r="K692" s="204">
        <v>828075</v>
      </c>
      <c r="L692" s="204" t="s">
        <v>212</v>
      </c>
      <c r="M692" s="204" t="str">
        <f t="shared" si="10"/>
        <v>828075-FOGRN-S</v>
      </c>
      <c r="N692" s="205">
        <v>7048652539038</v>
      </c>
    </row>
    <row r="693" spans="1:14" x14ac:dyDescent="0.2">
      <c r="A693" s="202" t="s">
        <v>1249</v>
      </c>
      <c r="B693" s="203">
        <v>7048652539021</v>
      </c>
      <c r="K693" s="204">
        <v>828075</v>
      </c>
      <c r="L693" s="204" t="s">
        <v>213</v>
      </c>
      <c r="M693" s="204" t="str">
        <f t="shared" si="10"/>
        <v>828075-FOGRN-M</v>
      </c>
      <c r="N693" s="205">
        <v>7048652539021</v>
      </c>
    </row>
    <row r="694" spans="1:14" x14ac:dyDescent="0.2">
      <c r="A694" s="202" t="s">
        <v>1250</v>
      </c>
      <c r="B694" s="203">
        <v>7048652539014</v>
      </c>
      <c r="K694" s="204">
        <v>828075</v>
      </c>
      <c r="L694" s="204" t="s">
        <v>214</v>
      </c>
      <c r="M694" s="204" t="str">
        <f t="shared" si="10"/>
        <v>828075-FOGRN-L</v>
      </c>
      <c r="N694" s="205">
        <v>7048652539014</v>
      </c>
    </row>
    <row r="695" spans="1:14" x14ac:dyDescent="0.2">
      <c r="A695" s="202" t="s">
        <v>1251</v>
      </c>
      <c r="B695" s="203">
        <v>7048652539045</v>
      </c>
      <c r="K695" s="204">
        <v>828075</v>
      </c>
      <c r="L695" s="204" t="s">
        <v>215</v>
      </c>
      <c r="M695" s="204" t="str">
        <f t="shared" si="10"/>
        <v>828075-FOGRN-XL</v>
      </c>
      <c r="N695" s="205">
        <v>7048652539045</v>
      </c>
    </row>
    <row r="696" spans="1:14" x14ac:dyDescent="0.2">
      <c r="A696" s="202" t="s">
        <v>1252</v>
      </c>
      <c r="B696" s="203">
        <v>7048652275394</v>
      </c>
      <c r="K696" s="204">
        <v>828075</v>
      </c>
      <c r="L696" s="204" t="s">
        <v>737</v>
      </c>
      <c r="M696" s="204" t="str">
        <f t="shared" si="10"/>
        <v>828075-NAVY-S</v>
      </c>
      <c r="N696" s="205">
        <v>7048652275394</v>
      </c>
    </row>
    <row r="697" spans="1:14" x14ac:dyDescent="0.2">
      <c r="A697" s="202" t="s">
        <v>1253</v>
      </c>
      <c r="B697" s="203">
        <v>7048652275387</v>
      </c>
      <c r="K697" s="204">
        <v>828075</v>
      </c>
      <c r="L697" s="204" t="s">
        <v>738</v>
      </c>
      <c r="M697" s="204" t="str">
        <f t="shared" si="10"/>
        <v>828075-NAVY-M</v>
      </c>
      <c r="N697" s="205">
        <v>7048652275387</v>
      </c>
    </row>
    <row r="698" spans="1:14" x14ac:dyDescent="0.2">
      <c r="A698" s="202" t="s">
        <v>1254</v>
      </c>
      <c r="B698" s="203">
        <v>7048652275370</v>
      </c>
      <c r="K698" s="204">
        <v>828075</v>
      </c>
      <c r="L698" s="204" t="s">
        <v>739</v>
      </c>
      <c r="M698" s="204" t="str">
        <f t="shared" si="10"/>
        <v>828075-NAVY-L</v>
      </c>
      <c r="N698" s="205">
        <v>7048652275370</v>
      </c>
    </row>
    <row r="699" spans="1:14" x14ac:dyDescent="0.2">
      <c r="A699" s="202" t="s">
        <v>1255</v>
      </c>
      <c r="B699" s="203">
        <v>7048652275400</v>
      </c>
      <c r="K699" s="204">
        <v>828075</v>
      </c>
      <c r="L699" s="204" t="s">
        <v>740</v>
      </c>
      <c r="M699" s="204" t="str">
        <f t="shared" si="10"/>
        <v>828075-NAVY-XL</v>
      </c>
      <c r="N699" s="205">
        <v>7048652275400</v>
      </c>
    </row>
    <row r="700" spans="1:14" x14ac:dyDescent="0.2">
      <c r="A700" s="202" t="s">
        <v>1256</v>
      </c>
      <c r="B700" s="203">
        <v>7048652275448</v>
      </c>
      <c r="K700" s="204">
        <v>828076</v>
      </c>
      <c r="L700" s="204" t="s">
        <v>698</v>
      </c>
      <c r="M700" s="204" t="str">
        <f t="shared" si="10"/>
        <v>828076-HYDRO-XS</v>
      </c>
      <c r="N700" s="205">
        <v>7048652275448</v>
      </c>
    </row>
    <row r="701" spans="1:14" x14ac:dyDescent="0.2">
      <c r="A701" s="202" t="s">
        <v>1257</v>
      </c>
      <c r="B701" s="203">
        <v>7048652275431</v>
      </c>
      <c r="K701" s="204">
        <v>828076</v>
      </c>
      <c r="L701" s="204" t="s">
        <v>159</v>
      </c>
      <c r="M701" s="204" t="str">
        <f t="shared" si="10"/>
        <v>828076-HYDRO-S</v>
      </c>
      <c r="N701" s="205">
        <v>7048652275431</v>
      </c>
    </row>
    <row r="702" spans="1:14" x14ac:dyDescent="0.2">
      <c r="A702" s="202" t="s">
        <v>1258</v>
      </c>
      <c r="B702" s="203">
        <v>7048652275424</v>
      </c>
      <c r="K702" s="204">
        <v>828076</v>
      </c>
      <c r="L702" s="204" t="s">
        <v>160</v>
      </c>
      <c r="M702" s="204" t="str">
        <f t="shared" si="10"/>
        <v>828076-HYDRO-M</v>
      </c>
      <c r="N702" s="205">
        <v>7048652275424</v>
      </c>
    </row>
    <row r="703" spans="1:14" x14ac:dyDescent="0.2">
      <c r="A703" s="202" t="s">
        <v>1259</v>
      </c>
      <c r="B703" s="203">
        <v>7048652275417</v>
      </c>
      <c r="K703" s="204">
        <v>828076</v>
      </c>
      <c r="L703" s="204" t="s">
        <v>161</v>
      </c>
      <c r="M703" s="204" t="str">
        <f t="shared" si="10"/>
        <v>828076-HYDRO-L</v>
      </c>
      <c r="N703" s="205">
        <v>7048652275417</v>
      </c>
    </row>
    <row r="704" spans="1:14" x14ac:dyDescent="0.2">
      <c r="A704" s="202" t="s">
        <v>1260</v>
      </c>
      <c r="B704" s="203">
        <v>7048652275486</v>
      </c>
      <c r="K704" s="204">
        <v>828076</v>
      </c>
      <c r="L704" s="204" t="s">
        <v>742</v>
      </c>
      <c r="M704" s="204" t="str">
        <f t="shared" si="10"/>
        <v>828076-LTGRY-XS</v>
      </c>
      <c r="N704" s="205">
        <v>7048652275486</v>
      </c>
    </row>
    <row r="705" spans="1:14" x14ac:dyDescent="0.2">
      <c r="A705" s="202" t="s">
        <v>1261</v>
      </c>
      <c r="B705" s="203">
        <v>7048652275479</v>
      </c>
      <c r="K705" s="204">
        <v>828076</v>
      </c>
      <c r="L705" s="204" t="s">
        <v>517</v>
      </c>
      <c r="M705" s="204" t="str">
        <f t="shared" si="10"/>
        <v>828076-LTGRY-S</v>
      </c>
      <c r="N705" s="205">
        <v>7048652275479</v>
      </c>
    </row>
    <row r="706" spans="1:14" x14ac:dyDescent="0.2">
      <c r="A706" s="202" t="s">
        <v>1262</v>
      </c>
      <c r="B706" s="203">
        <v>7048652275462</v>
      </c>
      <c r="K706" s="204">
        <v>828076</v>
      </c>
      <c r="L706" s="204" t="s">
        <v>519</v>
      </c>
      <c r="M706" s="204" t="str">
        <f t="shared" si="10"/>
        <v>828076-LTGRY-M</v>
      </c>
      <c r="N706" s="205">
        <v>7048652275462</v>
      </c>
    </row>
    <row r="707" spans="1:14" x14ac:dyDescent="0.2">
      <c r="A707" s="202" t="s">
        <v>1263</v>
      </c>
      <c r="B707" s="203">
        <v>7048652275455</v>
      </c>
      <c r="K707" s="204">
        <v>828076</v>
      </c>
      <c r="L707" s="204" t="s">
        <v>520</v>
      </c>
      <c r="M707" s="204" t="str">
        <f t="shared" ref="M707:M770" si="11">CONCATENATE(K707,"-",L707)</f>
        <v>828076-LTGRY-L</v>
      </c>
      <c r="N707" s="205">
        <v>7048652275455</v>
      </c>
    </row>
    <row r="708" spans="1:14" x14ac:dyDescent="0.2">
      <c r="A708" s="202" t="s">
        <v>1264</v>
      </c>
      <c r="B708" s="203">
        <v>7048652539007</v>
      </c>
      <c r="K708" s="204">
        <v>828076</v>
      </c>
      <c r="L708" s="204" t="s">
        <v>221</v>
      </c>
      <c r="M708" s="204" t="str">
        <f t="shared" si="11"/>
        <v>828076-MARVL-XS</v>
      </c>
      <c r="N708" s="205">
        <v>7048652539007</v>
      </c>
    </row>
    <row r="709" spans="1:14" x14ac:dyDescent="0.2">
      <c r="A709" s="202" t="s">
        <v>1265</v>
      </c>
      <c r="B709" s="203">
        <v>7048652538994</v>
      </c>
      <c r="K709" s="204">
        <v>828076</v>
      </c>
      <c r="L709" s="204" t="s">
        <v>156</v>
      </c>
      <c r="M709" s="204" t="str">
        <f t="shared" si="11"/>
        <v>828076-MARVL-S</v>
      </c>
      <c r="N709" s="205">
        <v>7048652538994</v>
      </c>
    </row>
    <row r="710" spans="1:14" x14ac:dyDescent="0.2">
      <c r="A710" s="202" t="s">
        <v>1266</v>
      </c>
      <c r="B710" s="203">
        <v>7048652538987</v>
      </c>
      <c r="K710" s="204">
        <v>828076</v>
      </c>
      <c r="L710" s="204" t="s">
        <v>157</v>
      </c>
      <c r="M710" s="204" t="str">
        <f t="shared" si="11"/>
        <v>828076-MARVL-M</v>
      </c>
      <c r="N710" s="205">
        <v>7048652538987</v>
      </c>
    </row>
    <row r="711" spans="1:14" x14ac:dyDescent="0.2">
      <c r="A711" s="202" t="s">
        <v>1267</v>
      </c>
      <c r="B711" s="203">
        <v>7048652538970</v>
      </c>
      <c r="K711" s="204">
        <v>828076</v>
      </c>
      <c r="L711" s="204" t="s">
        <v>158</v>
      </c>
      <c r="M711" s="204" t="str">
        <f t="shared" si="11"/>
        <v>828076-MARVL-L</v>
      </c>
      <c r="N711" s="205">
        <v>7048652538970</v>
      </c>
    </row>
    <row r="712" spans="1:14" x14ac:dyDescent="0.2">
      <c r="A712" s="202" t="s">
        <v>1268</v>
      </c>
      <c r="B712" s="203">
        <v>7048652275516</v>
      </c>
      <c r="K712" s="204">
        <v>828077</v>
      </c>
      <c r="L712" s="204" t="s">
        <v>142</v>
      </c>
      <c r="M712" s="204" t="str">
        <f t="shared" si="11"/>
        <v>828077-BLACK-S</v>
      </c>
      <c r="N712" s="205">
        <v>7048652275516</v>
      </c>
    </row>
    <row r="713" spans="1:14" x14ac:dyDescent="0.2">
      <c r="A713" s="202" t="s">
        <v>1269</v>
      </c>
      <c r="B713" s="203">
        <v>7048652275509</v>
      </c>
      <c r="K713" s="204">
        <v>828077</v>
      </c>
      <c r="L713" s="204" t="s">
        <v>143</v>
      </c>
      <c r="M713" s="204" t="str">
        <f t="shared" si="11"/>
        <v>828077-BLACK-M</v>
      </c>
      <c r="N713" s="205">
        <v>7048652275509</v>
      </c>
    </row>
    <row r="714" spans="1:14" x14ac:dyDescent="0.2">
      <c r="A714" s="202" t="s">
        <v>1270</v>
      </c>
      <c r="B714" s="203">
        <v>7048652275493</v>
      </c>
      <c r="K714" s="204">
        <v>828077</v>
      </c>
      <c r="L714" s="204" t="s">
        <v>144</v>
      </c>
      <c r="M714" s="204" t="str">
        <f t="shared" si="11"/>
        <v>828077-BLACK-L</v>
      </c>
      <c r="N714" s="205">
        <v>7048652275493</v>
      </c>
    </row>
    <row r="715" spans="1:14" x14ac:dyDescent="0.2">
      <c r="A715" s="202" t="s">
        <v>1271</v>
      </c>
      <c r="B715" s="203">
        <v>7048652275523</v>
      </c>
      <c r="K715" s="204">
        <v>828077</v>
      </c>
      <c r="L715" s="204" t="s">
        <v>145</v>
      </c>
      <c r="M715" s="204" t="str">
        <f t="shared" si="11"/>
        <v>828077-BLACK-XL</v>
      </c>
      <c r="N715" s="205">
        <v>7048652275523</v>
      </c>
    </row>
    <row r="716" spans="1:14" x14ac:dyDescent="0.2">
      <c r="A716" s="202" t="s">
        <v>1272</v>
      </c>
      <c r="B716" s="203">
        <v>7048652275554</v>
      </c>
      <c r="K716" s="204">
        <v>828077</v>
      </c>
      <c r="L716" s="204" t="s">
        <v>744</v>
      </c>
      <c r="M716" s="204" t="str">
        <f t="shared" si="11"/>
        <v>828077-EHRED-S</v>
      </c>
      <c r="N716" s="205">
        <v>7048652275554</v>
      </c>
    </row>
    <row r="717" spans="1:14" x14ac:dyDescent="0.2">
      <c r="A717" s="202" t="s">
        <v>1273</v>
      </c>
      <c r="B717" s="203">
        <v>7048652275547</v>
      </c>
      <c r="K717" s="204">
        <v>828077</v>
      </c>
      <c r="L717" s="204" t="s">
        <v>745</v>
      </c>
      <c r="M717" s="204" t="str">
        <f t="shared" si="11"/>
        <v>828077-EHRED-M</v>
      </c>
      <c r="N717" s="205">
        <v>7048652275547</v>
      </c>
    </row>
    <row r="718" spans="1:14" x14ac:dyDescent="0.2">
      <c r="A718" s="202" t="s">
        <v>1274</v>
      </c>
      <c r="B718" s="203">
        <v>7048652275530</v>
      </c>
      <c r="K718" s="204">
        <v>828077</v>
      </c>
      <c r="L718" s="204" t="s">
        <v>746</v>
      </c>
      <c r="M718" s="204" t="str">
        <f t="shared" si="11"/>
        <v>828077-EHRED-L</v>
      </c>
      <c r="N718" s="205">
        <v>7048652275530</v>
      </c>
    </row>
    <row r="719" spans="1:14" x14ac:dyDescent="0.2">
      <c r="A719" s="202" t="s">
        <v>1275</v>
      </c>
      <c r="B719" s="203">
        <v>7048652275561</v>
      </c>
      <c r="K719" s="204">
        <v>828077</v>
      </c>
      <c r="L719" s="204" t="s">
        <v>747</v>
      </c>
      <c r="M719" s="204" t="str">
        <f t="shared" si="11"/>
        <v>828077-EHRED-XL</v>
      </c>
      <c r="N719" s="205">
        <v>7048652275561</v>
      </c>
    </row>
    <row r="720" spans="1:14" x14ac:dyDescent="0.2">
      <c r="A720" s="202" t="s">
        <v>1276</v>
      </c>
      <c r="B720" s="203">
        <v>7048652193476</v>
      </c>
      <c r="K720" s="204">
        <v>828077</v>
      </c>
      <c r="L720" s="204" t="s">
        <v>737</v>
      </c>
      <c r="M720" s="204" t="str">
        <f t="shared" si="11"/>
        <v>828077-NAVY-S</v>
      </c>
      <c r="N720" s="205">
        <v>7048652193476</v>
      </c>
    </row>
    <row r="721" spans="1:14" x14ac:dyDescent="0.2">
      <c r="A721" s="202" t="s">
        <v>1277</v>
      </c>
      <c r="B721" s="203">
        <v>7048652193469</v>
      </c>
      <c r="K721" s="204">
        <v>828077</v>
      </c>
      <c r="L721" s="204" t="s">
        <v>738</v>
      </c>
      <c r="M721" s="204" t="str">
        <f t="shared" si="11"/>
        <v>828077-NAVY-M</v>
      </c>
      <c r="N721" s="205">
        <v>7048652193469</v>
      </c>
    </row>
    <row r="722" spans="1:14" x14ac:dyDescent="0.2">
      <c r="A722" s="202" t="s">
        <v>1278</v>
      </c>
      <c r="B722" s="203">
        <v>7048652193452</v>
      </c>
      <c r="K722" s="204">
        <v>828077</v>
      </c>
      <c r="L722" s="204" t="s">
        <v>739</v>
      </c>
      <c r="M722" s="204" t="str">
        <f t="shared" si="11"/>
        <v>828077-NAVY-L</v>
      </c>
      <c r="N722" s="205">
        <v>7048652193452</v>
      </c>
    </row>
    <row r="723" spans="1:14" x14ac:dyDescent="0.2">
      <c r="A723" s="202" t="s">
        <v>1279</v>
      </c>
      <c r="B723" s="203">
        <v>7048652193483</v>
      </c>
      <c r="K723" s="204">
        <v>828077</v>
      </c>
      <c r="L723" s="204" t="s">
        <v>740</v>
      </c>
      <c r="M723" s="204" t="str">
        <f t="shared" si="11"/>
        <v>828077-NAVY-XL</v>
      </c>
      <c r="N723" s="205">
        <v>7048652193483</v>
      </c>
    </row>
    <row r="724" spans="1:14" x14ac:dyDescent="0.2">
      <c r="A724" s="202" t="s">
        <v>1280</v>
      </c>
      <c r="B724" s="203">
        <v>7048652275752</v>
      </c>
      <c r="K724" s="204">
        <v>828079</v>
      </c>
      <c r="L724" s="204" t="s">
        <v>142</v>
      </c>
      <c r="M724" s="204" t="str">
        <f t="shared" si="11"/>
        <v>828079-BLACK-S</v>
      </c>
      <c r="N724" s="205">
        <v>7048652275752</v>
      </c>
    </row>
    <row r="725" spans="1:14" x14ac:dyDescent="0.2">
      <c r="A725" s="202" t="s">
        <v>1281</v>
      </c>
      <c r="B725" s="203">
        <v>7048652275745</v>
      </c>
      <c r="K725" s="204">
        <v>828079</v>
      </c>
      <c r="L725" s="204" t="s">
        <v>143</v>
      </c>
      <c r="M725" s="204" t="str">
        <f t="shared" si="11"/>
        <v>828079-BLACK-M</v>
      </c>
      <c r="N725" s="205">
        <v>7048652275745</v>
      </c>
    </row>
    <row r="726" spans="1:14" x14ac:dyDescent="0.2">
      <c r="A726" s="202" t="s">
        <v>1282</v>
      </c>
      <c r="B726" s="203">
        <v>7048652275738</v>
      </c>
      <c r="K726" s="204">
        <v>828079</v>
      </c>
      <c r="L726" s="204" t="s">
        <v>144</v>
      </c>
      <c r="M726" s="204" t="str">
        <f t="shared" si="11"/>
        <v>828079-BLACK-L</v>
      </c>
      <c r="N726" s="205">
        <v>7048652275738</v>
      </c>
    </row>
    <row r="727" spans="1:14" x14ac:dyDescent="0.2">
      <c r="A727" s="202" t="s">
        <v>1283</v>
      </c>
      <c r="B727" s="203">
        <v>7048652275769</v>
      </c>
      <c r="K727" s="204">
        <v>828079</v>
      </c>
      <c r="L727" s="204" t="s">
        <v>145</v>
      </c>
      <c r="M727" s="204" t="str">
        <f t="shared" si="11"/>
        <v>828079-BLACK-XL</v>
      </c>
      <c r="N727" s="205">
        <v>7048652275769</v>
      </c>
    </row>
    <row r="728" spans="1:14" x14ac:dyDescent="0.2">
      <c r="A728" s="202" t="s">
        <v>1284</v>
      </c>
      <c r="B728" s="203">
        <v>7048652544841</v>
      </c>
      <c r="K728" s="204">
        <v>828079</v>
      </c>
      <c r="L728" s="204" t="s">
        <v>212</v>
      </c>
      <c r="M728" s="204" t="str">
        <f t="shared" si="11"/>
        <v>828079-FOGRN-S</v>
      </c>
      <c r="N728" s="205">
        <v>7048652544841</v>
      </c>
    </row>
    <row r="729" spans="1:14" x14ac:dyDescent="0.2">
      <c r="A729" s="202" t="s">
        <v>1285</v>
      </c>
      <c r="B729" s="203">
        <v>7048652544834</v>
      </c>
      <c r="K729" s="204">
        <v>828079</v>
      </c>
      <c r="L729" s="204" t="s">
        <v>213</v>
      </c>
      <c r="M729" s="204" t="str">
        <f t="shared" si="11"/>
        <v>828079-FOGRN-M</v>
      </c>
      <c r="N729" s="205">
        <v>7048652544834</v>
      </c>
    </row>
    <row r="730" spans="1:14" x14ac:dyDescent="0.2">
      <c r="A730" s="202" t="s">
        <v>1286</v>
      </c>
      <c r="B730" s="203">
        <v>7048652544827</v>
      </c>
      <c r="K730" s="204">
        <v>828079</v>
      </c>
      <c r="L730" s="204" t="s">
        <v>214</v>
      </c>
      <c r="M730" s="204" t="str">
        <f t="shared" si="11"/>
        <v>828079-FOGRN-L</v>
      </c>
      <c r="N730" s="205">
        <v>7048652544827</v>
      </c>
    </row>
    <row r="731" spans="1:14" x14ac:dyDescent="0.2">
      <c r="A731" s="202" t="s">
        <v>1287</v>
      </c>
      <c r="B731" s="203">
        <v>7048652544858</v>
      </c>
      <c r="K731" s="204">
        <v>828079</v>
      </c>
      <c r="L731" s="204" t="s">
        <v>215</v>
      </c>
      <c r="M731" s="204" t="str">
        <f t="shared" si="11"/>
        <v>828079-FOGRN-XL</v>
      </c>
      <c r="N731" s="205">
        <v>7048652544858</v>
      </c>
    </row>
    <row r="732" spans="1:14" x14ac:dyDescent="0.2">
      <c r="A732" s="202" t="s">
        <v>1288</v>
      </c>
      <c r="B732" s="203">
        <v>7048652275776</v>
      </c>
      <c r="K732" s="204">
        <v>828079</v>
      </c>
      <c r="L732" s="204" t="s">
        <v>161</v>
      </c>
      <c r="M732" s="204" t="str">
        <f t="shared" si="11"/>
        <v>828079-HYDRO-L</v>
      </c>
      <c r="N732" s="205">
        <v>7048652275776</v>
      </c>
    </row>
    <row r="733" spans="1:14" x14ac:dyDescent="0.2">
      <c r="A733" s="202" t="s">
        <v>1289</v>
      </c>
      <c r="B733" s="203">
        <v>7048652193551</v>
      </c>
      <c r="K733" s="204">
        <v>828079</v>
      </c>
      <c r="L733" s="204" t="s">
        <v>162</v>
      </c>
      <c r="M733" s="204" t="str">
        <f t="shared" si="11"/>
        <v>828079-ONBLU-S</v>
      </c>
      <c r="N733" s="205">
        <v>7048652193551</v>
      </c>
    </row>
    <row r="734" spans="1:14" x14ac:dyDescent="0.2">
      <c r="A734" s="202" t="s">
        <v>1290</v>
      </c>
      <c r="B734" s="203">
        <v>7048652193544</v>
      </c>
      <c r="K734" s="204">
        <v>828079</v>
      </c>
      <c r="L734" s="204" t="s">
        <v>163</v>
      </c>
      <c r="M734" s="204" t="str">
        <f t="shared" si="11"/>
        <v>828079-ONBLU-M</v>
      </c>
      <c r="N734" s="205">
        <v>7048652193544</v>
      </c>
    </row>
    <row r="735" spans="1:14" x14ac:dyDescent="0.2">
      <c r="A735" s="202" t="s">
        <v>1291</v>
      </c>
      <c r="B735" s="203">
        <v>7048652193537</v>
      </c>
      <c r="K735" s="204">
        <v>828079</v>
      </c>
      <c r="L735" s="204" t="s">
        <v>164</v>
      </c>
      <c r="M735" s="204" t="str">
        <f t="shared" si="11"/>
        <v>828079-ONBLU-L</v>
      </c>
      <c r="N735" s="205">
        <v>7048652193537</v>
      </c>
    </row>
    <row r="736" spans="1:14" x14ac:dyDescent="0.2">
      <c r="A736" s="202" t="s">
        <v>1292</v>
      </c>
      <c r="B736" s="203">
        <v>7048652193568</v>
      </c>
      <c r="K736" s="204">
        <v>828079</v>
      </c>
      <c r="L736" s="204" t="s">
        <v>165</v>
      </c>
      <c r="M736" s="204" t="str">
        <f t="shared" si="11"/>
        <v>828079-ONBLU-XL</v>
      </c>
      <c r="N736" s="205">
        <v>7048652193568</v>
      </c>
    </row>
    <row r="737" spans="1:14" x14ac:dyDescent="0.2">
      <c r="A737" s="202" t="s">
        <v>1293</v>
      </c>
      <c r="B737" s="203">
        <v>7048652275837</v>
      </c>
      <c r="K737" s="204">
        <v>828079</v>
      </c>
      <c r="L737" s="204" t="s">
        <v>166</v>
      </c>
      <c r="M737" s="204" t="str">
        <f t="shared" si="11"/>
        <v>828079-SEGRY-S</v>
      </c>
      <c r="N737" s="205">
        <v>7048652275837</v>
      </c>
    </row>
    <row r="738" spans="1:14" x14ac:dyDescent="0.2">
      <c r="A738" s="202" t="s">
        <v>1294</v>
      </c>
      <c r="B738" s="203">
        <v>7048652275820</v>
      </c>
      <c r="K738" s="204">
        <v>828079</v>
      </c>
      <c r="L738" s="204" t="s">
        <v>167</v>
      </c>
      <c r="M738" s="204" t="str">
        <f t="shared" si="11"/>
        <v>828079-SEGRY-M</v>
      </c>
      <c r="N738" s="205">
        <v>7048652275820</v>
      </c>
    </row>
    <row r="739" spans="1:14" x14ac:dyDescent="0.2">
      <c r="A739" s="202" t="s">
        <v>1295</v>
      </c>
      <c r="B739" s="203">
        <v>7048652275813</v>
      </c>
      <c r="K739" s="204">
        <v>828079</v>
      </c>
      <c r="L739" s="204" t="s">
        <v>168</v>
      </c>
      <c r="M739" s="204" t="str">
        <f t="shared" si="11"/>
        <v>828079-SEGRY-L</v>
      </c>
      <c r="N739" s="205">
        <v>7048652275813</v>
      </c>
    </row>
    <row r="740" spans="1:14" x14ac:dyDescent="0.2">
      <c r="A740" s="202" t="s">
        <v>1296</v>
      </c>
      <c r="B740" s="203">
        <v>7048652275844</v>
      </c>
      <c r="K740" s="204">
        <v>828079</v>
      </c>
      <c r="L740" s="204" t="s">
        <v>169</v>
      </c>
      <c r="M740" s="204" t="str">
        <f t="shared" si="11"/>
        <v>828079-SEGRY-XL</v>
      </c>
      <c r="N740" s="205">
        <v>7048652275844</v>
      </c>
    </row>
    <row r="741" spans="1:14" x14ac:dyDescent="0.2">
      <c r="A741" s="202" t="s">
        <v>1297</v>
      </c>
      <c r="B741" s="203">
        <v>7048652193605</v>
      </c>
      <c r="K741" s="204">
        <v>828080</v>
      </c>
      <c r="L741" s="204" t="s">
        <v>521</v>
      </c>
      <c r="M741" s="204" t="str">
        <f t="shared" si="11"/>
        <v>828080-CORAL-XS</v>
      </c>
      <c r="N741" s="205">
        <v>7048652193605</v>
      </c>
    </row>
    <row r="742" spans="1:14" x14ac:dyDescent="0.2">
      <c r="A742" s="202" t="s">
        <v>1298</v>
      </c>
      <c r="B742" s="203">
        <v>7048652193599</v>
      </c>
      <c r="K742" s="204">
        <v>828080</v>
      </c>
      <c r="L742" s="204" t="s">
        <v>523</v>
      </c>
      <c r="M742" s="204" t="str">
        <f t="shared" si="11"/>
        <v>828080-CORAL-S</v>
      </c>
      <c r="N742" s="205">
        <v>7048652193599</v>
      </c>
    </row>
    <row r="743" spans="1:14" x14ac:dyDescent="0.2">
      <c r="A743" s="202" t="s">
        <v>1299</v>
      </c>
      <c r="B743" s="203">
        <v>7048652193582</v>
      </c>
      <c r="K743" s="204">
        <v>828080</v>
      </c>
      <c r="L743" s="204" t="s">
        <v>524</v>
      </c>
      <c r="M743" s="204" t="str">
        <f t="shared" si="11"/>
        <v>828080-CORAL-M</v>
      </c>
      <c r="N743" s="205">
        <v>7048652193582</v>
      </c>
    </row>
    <row r="744" spans="1:14" x14ac:dyDescent="0.2">
      <c r="A744" s="202" t="s">
        <v>1300</v>
      </c>
      <c r="B744" s="203">
        <v>7048652193575</v>
      </c>
      <c r="K744" s="204">
        <v>828080</v>
      </c>
      <c r="L744" s="204" t="s">
        <v>525</v>
      </c>
      <c r="M744" s="204" t="str">
        <f t="shared" si="11"/>
        <v>828080-CORAL-L</v>
      </c>
      <c r="N744" s="205">
        <v>7048652193575</v>
      </c>
    </row>
    <row r="745" spans="1:14" x14ac:dyDescent="0.2">
      <c r="A745" s="202" t="s">
        <v>1301</v>
      </c>
      <c r="B745" s="203">
        <v>7048652275882</v>
      </c>
      <c r="K745" s="204">
        <v>828080</v>
      </c>
      <c r="L745" s="204" t="s">
        <v>172</v>
      </c>
      <c r="M745" s="204" t="str">
        <f t="shared" si="11"/>
        <v>828080-GRBLU-XS</v>
      </c>
      <c r="N745" s="205">
        <v>7048652275882</v>
      </c>
    </row>
    <row r="746" spans="1:14" x14ac:dyDescent="0.2">
      <c r="A746" s="202" t="s">
        <v>1302</v>
      </c>
      <c r="B746" s="203">
        <v>7048652275875</v>
      </c>
      <c r="K746" s="204">
        <v>828080</v>
      </c>
      <c r="L746" s="204" t="s">
        <v>173</v>
      </c>
      <c r="M746" s="204" t="str">
        <f t="shared" si="11"/>
        <v>828080-GRBLU-S</v>
      </c>
      <c r="N746" s="205">
        <v>7048652275875</v>
      </c>
    </row>
    <row r="747" spans="1:14" x14ac:dyDescent="0.2">
      <c r="A747" s="202" t="s">
        <v>1303</v>
      </c>
      <c r="B747" s="203">
        <v>7048652275868</v>
      </c>
      <c r="K747" s="204">
        <v>828080</v>
      </c>
      <c r="L747" s="204" t="s">
        <v>174</v>
      </c>
      <c r="M747" s="204" t="str">
        <f t="shared" si="11"/>
        <v>828080-GRBLU-M</v>
      </c>
      <c r="N747" s="205">
        <v>7048652275868</v>
      </c>
    </row>
    <row r="748" spans="1:14" x14ac:dyDescent="0.2">
      <c r="A748" s="202" t="s">
        <v>1304</v>
      </c>
      <c r="B748" s="203">
        <v>7048652275851</v>
      </c>
      <c r="K748" s="204">
        <v>828080</v>
      </c>
      <c r="L748" s="204" t="s">
        <v>175</v>
      </c>
      <c r="M748" s="204" t="str">
        <f t="shared" si="11"/>
        <v>828080-GRBLU-L</v>
      </c>
      <c r="N748" s="205">
        <v>7048652275851</v>
      </c>
    </row>
    <row r="749" spans="1:14" x14ac:dyDescent="0.2">
      <c r="A749" s="202" t="s">
        <v>1305</v>
      </c>
      <c r="B749" s="203">
        <v>7048652661791</v>
      </c>
      <c r="K749" s="204">
        <v>828080</v>
      </c>
      <c r="L749" s="204" t="s">
        <v>742</v>
      </c>
      <c r="M749" s="204" t="str">
        <f t="shared" si="11"/>
        <v>828080-LTGRY-XS</v>
      </c>
      <c r="N749" s="205">
        <v>7048652661791</v>
      </c>
    </row>
    <row r="750" spans="1:14" x14ac:dyDescent="0.2">
      <c r="A750" s="202" t="s">
        <v>1306</v>
      </c>
      <c r="B750" s="203">
        <v>7048652661784</v>
      </c>
      <c r="K750" s="204">
        <v>828080</v>
      </c>
      <c r="L750" s="204" t="s">
        <v>517</v>
      </c>
      <c r="M750" s="204" t="str">
        <f t="shared" si="11"/>
        <v>828080-LTGRY-S</v>
      </c>
      <c r="N750" s="205">
        <v>7048652661784</v>
      </c>
    </row>
    <row r="751" spans="1:14" x14ac:dyDescent="0.2">
      <c r="A751" s="202" t="s">
        <v>1307</v>
      </c>
      <c r="B751" s="203">
        <v>7048652661777</v>
      </c>
      <c r="K751" s="204">
        <v>828080</v>
      </c>
      <c r="L751" s="204" t="s">
        <v>519</v>
      </c>
      <c r="M751" s="204" t="str">
        <f t="shared" si="11"/>
        <v>828080-LTGRY-M</v>
      </c>
      <c r="N751" s="205">
        <v>7048652661777</v>
      </c>
    </row>
    <row r="752" spans="1:14" x14ac:dyDescent="0.2">
      <c r="A752" s="202" t="s">
        <v>1308</v>
      </c>
      <c r="B752" s="203">
        <v>7048652661760</v>
      </c>
      <c r="K752" s="204">
        <v>828080</v>
      </c>
      <c r="L752" s="204" t="s">
        <v>520</v>
      </c>
      <c r="M752" s="204" t="str">
        <f t="shared" si="11"/>
        <v>828080-LTGRY-L</v>
      </c>
      <c r="N752" s="205">
        <v>7048652661760</v>
      </c>
    </row>
    <row r="753" spans="1:14" x14ac:dyDescent="0.2">
      <c r="A753" s="202" t="s">
        <v>1309</v>
      </c>
      <c r="B753" s="203">
        <v>7048652538727</v>
      </c>
      <c r="K753" s="204">
        <v>828080</v>
      </c>
      <c r="L753" s="204" t="s">
        <v>147</v>
      </c>
      <c r="M753" s="204" t="str">
        <f t="shared" si="11"/>
        <v>828080-RSWOD-XS</v>
      </c>
      <c r="N753" s="205">
        <v>7048652538727</v>
      </c>
    </row>
    <row r="754" spans="1:14" x14ac:dyDescent="0.2">
      <c r="A754" s="202" t="s">
        <v>1310</v>
      </c>
      <c r="B754" s="203">
        <v>7048652538710</v>
      </c>
      <c r="K754" s="204">
        <v>828080</v>
      </c>
      <c r="L754" s="204" t="s">
        <v>148</v>
      </c>
      <c r="M754" s="204" t="str">
        <f t="shared" si="11"/>
        <v>828080-RSWOD-S</v>
      </c>
      <c r="N754" s="205">
        <v>7048652538710</v>
      </c>
    </row>
    <row r="755" spans="1:14" x14ac:dyDescent="0.2">
      <c r="A755" s="202" t="s">
        <v>1311</v>
      </c>
      <c r="B755" s="203">
        <v>7048652538703</v>
      </c>
      <c r="K755" s="204">
        <v>828080</v>
      </c>
      <c r="L755" s="204" t="s">
        <v>149</v>
      </c>
      <c r="M755" s="204" t="str">
        <f t="shared" si="11"/>
        <v>828080-RSWOD-M</v>
      </c>
      <c r="N755" s="205">
        <v>7048652538703</v>
      </c>
    </row>
    <row r="756" spans="1:14" x14ac:dyDescent="0.2">
      <c r="A756" s="202" t="s">
        <v>1312</v>
      </c>
      <c r="B756" s="203">
        <v>7048652538697</v>
      </c>
      <c r="K756" s="204">
        <v>828080</v>
      </c>
      <c r="L756" s="204" t="s">
        <v>150</v>
      </c>
      <c r="M756" s="204" t="str">
        <f t="shared" si="11"/>
        <v>828080-RSWOD-L</v>
      </c>
      <c r="N756" s="205">
        <v>7048652538697</v>
      </c>
    </row>
    <row r="757" spans="1:14" x14ac:dyDescent="0.2">
      <c r="A757" s="202" t="s">
        <v>1313</v>
      </c>
      <c r="B757" s="203">
        <v>7048652275950</v>
      </c>
      <c r="K757" s="204">
        <v>828081</v>
      </c>
      <c r="L757" s="204" t="s">
        <v>142</v>
      </c>
      <c r="M757" s="204" t="str">
        <f t="shared" si="11"/>
        <v>828081-BLACK-S</v>
      </c>
      <c r="N757" s="205">
        <v>7048652275950</v>
      </c>
    </row>
    <row r="758" spans="1:14" x14ac:dyDescent="0.2">
      <c r="A758" s="202" t="s">
        <v>1314</v>
      </c>
      <c r="B758" s="203">
        <v>7048652275943</v>
      </c>
      <c r="K758" s="204">
        <v>828081</v>
      </c>
      <c r="L758" s="204" t="s">
        <v>143</v>
      </c>
      <c r="M758" s="204" t="str">
        <f t="shared" si="11"/>
        <v>828081-BLACK-M</v>
      </c>
      <c r="N758" s="205">
        <v>7048652275943</v>
      </c>
    </row>
    <row r="759" spans="1:14" x14ac:dyDescent="0.2">
      <c r="A759" s="202" t="s">
        <v>1315</v>
      </c>
      <c r="B759" s="203">
        <v>7048652275936</v>
      </c>
      <c r="K759" s="204">
        <v>828081</v>
      </c>
      <c r="L759" s="204" t="s">
        <v>144</v>
      </c>
      <c r="M759" s="204" t="str">
        <f t="shared" si="11"/>
        <v>828081-BLACK-L</v>
      </c>
      <c r="N759" s="205">
        <v>7048652275936</v>
      </c>
    </row>
    <row r="760" spans="1:14" x14ac:dyDescent="0.2">
      <c r="A760" s="202" t="s">
        <v>1316</v>
      </c>
      <c r="B760" s="203">
        <v>7048652275967</v>
      </c>
      <c r="K760" s="204">
        <v>828081</v>
      </c>
      <c r="L760" s="204" t="s">
        <v>145</v>
      </c>
      <c r="M760" s="204" t="str">
        <f t="shared" si="11"/>
        <v>828081-BLACK-XL</v>
      </c>
      <c r="N760" s="205">
        <v>7048652275967</v>
      </c>
    </row>
    <row r="761" spans="1:14" x14ac:dyDescent="0.2">
      <c r="A761" s="202" t="s">
        <v>1317</v>
      </c>
      <c r="B761" s="203">
        <v>7048652275974</v>
      </c>
      <c r="K761" s="204">
        <v>828081</v>
      </c>
      <c r="L761" s="204" t="s">
        <v>161</v>
      </c>
      <c r="M761" s="204" t="str">
        <f t="shared" si="11"/>
        <v>828081-HYDRO-L</v>
      </c>
      <c r="N761" s="205">
        <v>7048652275974</v>
      </c>
    </row>
    <row r="762" spans="1:14" x14ac:dyDescent="0.2">
      <c r="A762" s="202" t="s">
        <v>1318</v>
      </c>
      <c r="B762" s="203">
        <v>7048652538635</v>
      </c>
      <c r="K762" s="204">
        <v>828081</v>
      </c>
      <c r="L762" s="204" t="s">
        <v>751</v>
      </c>
      <c r="M762" s="204" t="str">
        <f t="shared" si="11"/>
        <v>828081-MOSS-S</v>
      </c>
      <c r="N762" s="205">
        <v>7048652538635</v>
      </c>
    </row>
    <row r="763" spans="1:14" x14ac:dyDescent="0.2">
      <c r="A763" s="202" t="s">
        <v>1319</v>
      </c>
      <c r="B763" s="203">
        <v>7048652538628</v>
      </c>
      <c r="K763" s="204">
        <v>828081</v>
      </c>
      <c r="L763" s="204" t="s">
        <v>753</v>
      </c>
      <c r="M763" s="204" t="str">
        <f t="shared" si="11"/>
        <v>828081-MOSS-M</v>
      </c>
      <c r="N763" s="205">
        <v>7048652538628</v>
      </c>
    </row>
    <row r="764" spans="1:14" x14ac:dyDescent="0.2">
      <c r="A764" s="202" t="s">
        <v>1320</v>
      </c>
      <c r="B764" s="203">
        <v>7048652538611</v>
      </c>
      <c r="K764" s="204">
        <v>828081</v>
      </c>
      <c r="L764" s="204" t="s">
        <v>754</v>
      </c>
      <c r="M764" s="204" t="str">
        <f t="shared" si="11"/>
        <v>828081-MOSS-L</v>
      </c>
      <c r="N764" s="205">
        <v>7048652538611</v>
      </c>
    </row>
    <row r="765" spans="1:14" x14ac:dyDescent="0.2">
      <c r="A765" s="202" t="s">
        <v>1321</v>
      </c>
      <c r="B765" s="203">
        <v>7048652538642</v>
      </c>
      <c r="K765" s="204">
        <v>828081</v>
      </c>
      <c r="L765" s="204" t="s">
        <v>755</v>
      </c>
      <c r="M765" s="204" t="str">
        <f t="shared" si="11"/>
        <v>828081-MOSS-XL</v>
      </c>
      <c r="N765" s="205">
        <v>7048652538642</v>
      </c>
    </row>
    <row r="766" spans="1:14" x14ac:dyDescent="0.2">
      <c r="A766" s="202" t="s">
        <v>1322</v>
      </c>
      <c r="B766" s="203">
        <v>7048652276032</v>
      </c>
      <c r="K766" s="204">
        <v>828081</v>
      </c>
      <c r="L766" s="204" t="s">
        <v>162</v>
      </c>
      <c r="M766" s="204" t="str">
        <f t="shared" si="11"/>
        <v>828081-ONBLU-S</v>
      </c>
      <c r="N766" s="205">
        <v>7048652276032</v>
      </c>
    </row>
    <row r="767" spans="1:14" x14ac:dyDescent="0.2">
      <c r="A767" s="202" t="s">
        <v>1323</v>
      </c>
      <c r="B767" s="203">
        <v>7048652276025</v>
      </c>
      <c r="K767" s="204">
        <v>828081</v>
      </c>
      <c r="L767" s="204" t="s">
        <v>163</v>
      </c>
      <c r="M767" s="204" t="str">
        <f t="shared" si="11"/>
        <v>828081-ONBLU-M</v>
      </c>
      <c r="N767" s="205">
        <v>7048652276025</v>
      </c>
    </row>
    <row r="768" spans="1:14" x14ac:dyDescent="0.2">
      <c r="A768" s="202" t="s">
        <v>1324</v>
      </c>
      <c r="B768" s="203">
        <v>7048652276018</v>
      </c>
      <c r="K768" s="204">
        <v>828081</v>
      </c>
      <c r="L768" s="204" t="s">
        <v>164</v>
      </c>
      <c r="M768" s="204" t="str">
        <f t="shared" si="11"/>
        <v>828081-ONBLU-L</v>
      </c>
      <c r="N768" s="205">
        <v>7048652276018</v>
      </c>
    </row>
    <row r="769" spans="1:14" x14ac:dyDescent="0.2">
      <c r="A769" s="202" t="s">
        <v>1325</v>
      </c>
      <c r="B769" s="203">
        <v>7048652276049</v>
      </c>
      <c r="K769" s="204">
        <v>828081</v>
      </c>
      <c r="L769" s="204" t="s">
        <v>165</v>
      </c>
      <c r="M769" s="204" t="str">
        <f t="shared" si="11"/>
        <v>828081-ONBLU-XL</v>
      </c>
      <c r="N769" s="205">
        <v>7048652276049</v>
      </c>
    </row>
    <row r="770" spans="1:14" x14ac:dyDescent="0.2">
      <c r="A770" s="202" t="s">
        <v>1326</v>
      </c>
      <c r="B770" s="203">
        <v>7048652276070</v>
      </c>
      <c r="K770" s="204">
        <v>828081</v>
      </c>
      <c r="L770" s="204" t="s">
        <v>166</v>
      </c>
      <c r="M770" s="204" t="str">
        <f t="shared" si="11"/>
        <v>828081-SEGRY-S</v>
      </c>
      <c r="N770" s="205">
        <v>7048652276070</v>
      </c>
    </row>
    <row r="771" spans="1:14" x14ac:dyDescent="0.2">
      <c r="A771" s="202" t="s">
        <v>1327</v>
      </c>
      <c r="B771" s="203">
        <v>7048652276063</v>
      </c>
      <c r="K771" s="204">
        <v>828081</v>
      </c>
      <c r="L771" s="204" t="s">
        <v>167</v>
      </c>
      <c r="M771" s="204" t="str">
        <f t="shared" ref="M771:M834" si="12">CONCATENATE(K771,"-",L771)</f>
        <v>828081-SEGRY-M</v>
      </c>
      <c r="N771" s="205">
        <v>7048652276063</v>
      </c>
    </row>
    <row r="772" spans="1:14" x14ac:dyDescent="0.2">
      <c r="A772" s="202" t="s">
        <v>1328</v>
      </c>
      <c r="B772" s="203">
        <v>7048652276056</v>
      </c>
      <c r="K772" s="204">
        <v>828081</v>
      </c>
      <c r="L772" s="204" t="s">
        <v>168</v>
      </c>
      <c r="M772" s="204" t="str">
        <f t="shared" si="12"/>
        <v>828081-SEGRY-L</v>
      </c>
      <c r="N772" s="205">
        <v>7048652276056</v>
      </c>
    </row>
    <row r="773" spans="1:14" x14ac:dyDescent="0.2">
      <c r="A773" s="202" t="s">
        <v>1329</v>
      </c>
      <c r="B773" s="203">
        <v>7048652276087</v>
      </c>
      <c r="K773" s="204">
        <v>828081</v>
      </c>
      <c r="L773" s="204" t="s">
        <v>169</v>
      </c>
      <c r="M773" s="204" t="str">
        <f t="shared" si="12"/>
        <v>828081-SEGRY-XL</v>
      </c>
      <c r="N773" s="205">
        <v>7048652276087</v>
      </c>
    </row>
    <row r="774" spans="1:14" x14ac:dyDescent="0.2">
      <c r="A774" s="202" t="s">
        <v>1330</v>
      </c>
      <c r="B774" s="203">
        <v>7048652276124</v>
      </c>
      <c r="K774" s="204">
        <v>828082</v>
      </c>
      <c r="L774" s="204" t="s">
        <v>521</v>
      </c>
      <c r="M774" s="204" t="str">
        <f t="shared" si="12"/>
        <v>828082-CORAL-XS</v>
      </c>
      <c r="N774" s="205">
        <v>7048652276124</v>
      </c>
    </row>
    <row r="775" spans="1:14" x14ac:dyDescent="0.2">
      <c r="A775" s="202" t="s">
        <v>1331</v>
      </c>
      <c r="B775" s="203">
        <v>7048652276117</v>
      </c>
      <c r="K775" s="204">
        <v>828082</v>
      </c>
      <c r="L775" s="204" t="s">
        <v>523</v>
      </c>
      <c r="M775" s="204" t="str">
        <f t="shared" si="12"/>
        <v>828082-CORAL-S</v>
      </c>
      <c r="N775" s="205">
        <v>7048652276117</v>
      </c>
    </row>
    <row r="776" spans="1:14" x14ac:dyDescent="0.2">
      <c r="A776" s="202" t="s">
        <v>1332</v>
      </c>
      <c r="B776" s="203">
        <v>7048652276100</v>
      </c>
      <c r="K776" s="204">
        <v>828082</v>
      </c>
      <c r="L776" s="204" t="s">
        <v>524</v>
      </c>
      <c r="M776" s="204" t="str">
        <f t="shared" si="12"/>
        <v>828082-CORAL-M</v>
      </c>
      <c r="N776" s="205">
        <v>7048652276100</v>
      </c>
    </row>
    <row r="777" spans="1:14" x14ac:dyDescent="0.2">
      <c r="A777" s="202" t="s">
        <v>1333</v>
      </c>
      <c r="B777" s="203">
        <v>7048652276094</v>
      </c>
      <c r="K777" s="204">
        <v>828082</v>
      </c>
      <c r="L777" s="204" t="s">
        <v>525</v>
      </c>
      <c r="M777" s="204" t="str">
        <f t="shared" si="12"/>
        <v>828082-CORAL-L</v>
      </c>
      <c r="N777" s="205">
        <v>7048652276094</v>
      </c>
    </row>
    <row r="778" spans="1:14" x14ac:dyDescent="0.2">
      <c r="A778" s="202" t="s">
        <v>1334</v>
      </c>
      <c r="B778" s="203">
        <v>7048652276162</v>
      </c>
      <c r="K778" s="204">
        <v>828082</v>
      </c>
      <c r="L778" s="204" t="s">
        <v>698</v>
      </c>
      <c r="M778" s="204" t="str">
        <f t="shared" si="12"/>
        <v>828082-HYDRO-XS</v>
      </c>
      <c r="N778" s="205">
        <v>7048652276162</v>
      </c>
    </row>
    <row r="779" spans="1:14" x14ac:dyDescent="0.2">
      <c r="A779" s="202" t="s">
        <v>1335</v>
      </c>
      <c r="B779" s="203">
        <v>7048652276155</v>
      </c>
      <c r="K779" s="204">
        <v>828082</v>
      </c>
      <c r="L779" s="204" t="s">
        <v>159</v>
      </c>
      <c r="M779" s="204" t="str">
        <f t="shared" si="12"/>
        <v>828082-HYDRO-S</v>
      </c>
      <c r="N779" s="205">
        <v>7048652276155</v>
      </c>
    </row>
    <row r="780" spans="1:14" x14ac:dyDescent="0.2">
      <c r="A780" s="202" t="s">
        <v>1336</v>
      </c>
      <c r="B780" s="203">
        <v>7048652276148</v>
      </c>
      <c r="K780" s="204">
        <v>828082</v>
      </c>
      <c r="L780" s="204" t="s">
        <v>160</v>
      </c>
      <c r="M780" s="204" t="str">
        <f t="shared" si="12"/>
        <v>828082-HYDRO-M</v>
      </c>
      <c r="N780" s="205">
        <v>7048652276148</v>
      </c>
    </row>
    <row r="781" spans="1:14" x14ac:dyDescent="0.2">
      <c r="A781" s="202" t="s">
        <v>1337</v>
      </c>
      <c r="B781" s="203">
        <v>7048652276131</v>
      </c>
      <c r="K781" s="204">
        <v>828082</v>
      </c>
      <c r="L781" s="204" t="s">
        <v>161</v>
      </c>
      <c r="M781" s="204" t="str">
        <f t="shared" si="12"/>
        <v>828082-HYDRO-L</v>
      </c>
      <c r="N781" s="205">
        <v>7048652276131</v>
      </c>
    </row>
    <row r="782" spans="1:14" x14ac:dyDescent="0.2">
      <c r="A782" s="202" t="s">
        <v>1338</v>
      </c>
      <c r="B782" s="203">
        <v>7048652276209</v>
      </c>
      <c r="K782" s="204">
        <v>828082</v>
      </c>
      <c r="L782" s="204" t="s">
        <v>742</v>
      </c>
      <c r="M782" s="204" t="str">
        <f t="shared" si="12"/>
        <v>828082-LTGRY-XS</v>
      </c>
      <c r="N782" s="205">
        <v>7048652276209</v>
      </c>
    </row>
    <row r="783" spans="1:14" x14ac:dyDescent="0.2">
      <c r="A783" s="202" t="s">
        <v>1339</v>
      </c>
      <c r="B783" s="203">
        <v>7048652276193</v>
      </c>
      <c r="K783" s="204">
        <v>828082</v>
      </c>
      <c r="L783" s="204" t="s">
        <v>517</v>
      </c>
      <c r="M783" s="204" t="str">
        <f t="shared" si="12"/>
        <v>828082-LTGRY-S</v>
      </c>
      <c r="N783" s="205">
        <v>7048652276193</v>
      </c>
    </row>
    <row r="784" spans="1:14" x14ac:dyDescent="0.2">
      <c r="A784" s="202" t="s">
        <v>1340</v>
      </c>
      <c r="B784" s="203">
        <v>7048652276186</v>
      </c>
      <c r="K784" s="204">
        <v>828082</v>
      </c>
      <c r="L784" s="204" t="s">
        <v>519</v>
      </c>
      <c r="M784" s="204" t="str">
        <f t="shared" si="12"/>
        <v>828082-LTGRY-M</v>
      </c>
      <c r="N784" s="205">
        <v>7048652276186</v>
      </c>
    </row>
    <row r="785" spans="1:14" x14ac:dyDescent="0.2">
      <c r="A785" s="202" t="s">
        <v>1341</v>
      </c>
      <c r="B785" s="203">
        <v>7048652276179</v>
      </c>
      <c r="K785" s="204">
        <v>828082</v>
      </c>
      <c r="L785" s="204" t="s">
        <v>520</v>
      </c>
      <c r="M785" s="204" t="str">
        <f t="shared" si="12"/>
        <v>828082-LTGRY-L</v>
      </c>
      <c r="N785" s="205">
        <v>7048652276179</v>
      </c>
    </row>
    <row r="786" spans="1:14" x14ac:dyDescent="0.2">
      <c r="A786" s="202" t="s">
        <v>1342</v>
      </c>
      <c r="B786" s="203">
        <v>7048652538604</v>
      </c>
      <c r="K786" s="204">
        <v>828082</v>
      </c>
      <c r="L786" s="204" t="s">
        <v>147</v>
      </c>
      <c r="M786" s="204" t="str">
        <f t="shared" si="12"/>
        <v>828082-RSWOD-XS</v>
      </c>
      <c r="N786" s="205">
        <v>7048652538604</v>
      </c>
    </row>
    <row r="787" spans="1:14" x14ac:dyDescent="0.2">
      <c r="A787" s="202" t="s">
        <v>1343</v>
      </c>
      <c r="B787" s="203">
        <v>7048652538598</v>
      </c>
      <c r="K787" s="204">
        <v>828082</v>
      </c>
      <c r="L787" s="204" t="s">
        <v>148</v>
      </c>
      <c r="M787" s="204" t="str">
        <f t="shared" si="12"/>
        <v>828082-RSWOD-S</v>
      </c>
      <c r="N787" s="205">
        <v>7048652538598</v>
      </c>
    </row>
    <row r="788" spans="1:14" x14ac:dyDescent="0.2">
      <c r="A788" s="202" t="s">
        <v>1344</v>
      </c>
      <c r="B788" s="203">
        <v>7048652538581</v>
      </c>
      <c r="K788" s="204">
        <v>828082</v>
      </c>
      <c r="L788" s="204" t="s">
        <v>149</v>
      </c>
      <c r="M788" s="204" t="str">
        <f t="shared" si="12"/>
        <v>828082-RSWOD-M</v>
      </c>
      <c r="N788" s="205">
        <v>7048652538581</v>
      </c>
    </row>
    <row r="789" spans="1:14" x14ac:dyDescent="0.2">
      <c r="A789" s="202" t="s">
        <v>1345</v>
      </c>
      <c r="B789" s="203">
        <v>7048652538574</v>
      </c>
      <c r="K789" s="204">
        <v>828082</v>
      </c>
      <c r="L789" s="204" t="s">
        <v>150</v>
      </c>
      <c r="M789" s="204" t="str">
        <f t="shared" si="12"/>
        <v>828082-RSWOD-L</v>
      </c>
      <c r="N789" s="205">
        <v>7048652538574</v>
      </c>
    </row>
    <row r="790" spans="1:14" x14ac:dyDescent="0.2">
      <c r="A790" s="202" t="s">
        <v>1346</v>
      </c>
      <c r="B790" s="203">
        <v>7048652538437</v>
      </c>
      <c r="K790" s="204">
        <v>828083</v>
      </c>
      <c r="L790" s="204" t="s">
        <v>142</v>
      </c>
      <c r="M790" s="204" t="str">
        <f t="shared" si="12"/>
        <v>828083-BLACK-S</v>
      </c>
      <c r="N790" s="205">
        <v>7048652538437</v>
      </c>
    </row>
    <row r="791" spans="1:14" x14ac:dyDescent="0.2">
      <c r="A791" s="202" t="s">
        <v>1347</v>
      </c>
      <c r="B791" s="203">
        <v>7048652538420</v>
      </c>
      <c r="K791" s="204">
        <v>828083</v>
      </c>
      <c r="L791" s="204" t="s">
        <v>143</v>
      </c>
      <c r="M791" s="204" t="str">
        <f t="shared" si="12"/>
        <v>828083-BLACK-M</v>
      </c>
      <c r="N791" s="205">
        <v>7048652538420</v>
      </c>
    </row>
    <row r="792" spans="1:14" x14ac:dyDescent="0.2">
      <c r="A792" s="202" t="s">
        <v>1348</v>
      </c>
      <c r="B792" s="203">
        <v>7048652538413</v>
      </c>
      <c r="K792" s="204">
        <v>828083</v>
      </c>
      <c r="L792" s="204" t="s">
        <v>144</v>
      </c>
      <c r="M792" s="204" t="str">
        <f t="shared" si="12"/>
        <v>828083-BLACK-L</v>
      </c>
      <c r="N792" s="205">
        <v>7048652538413</v>
      </c>
    </row>
    <row r="793" spans="1:14" x14ac:dyDescent="0.2">
      <c r="A793" s="202" t="s">
        <v>1349</v>
      </c>
      <c r="B793" s="203">
        <v>7048652538444</v>
      </c>
      <c r="K793" s="204">
        <v>828083</v>
      </c>
      <c r="L793" s="204" t="s">
        <v>145</v>
      </c>
      <c r="M793" s="204" t="str">
        <f t="shared" si="12"/>
        <v>828083-BLACK-XL</v>
      </c>
      <c r="N793" s="205">
        <v>7048652538444</v>
      </c>
    </row>
    <row r="794" spans="1:14" x14ac:dyDescent="0.2">
      <c r="A794" s="202" t="s">
        <v>1350</v>
      </c>
      <c r="B794" s="203">
        <v>7048652538475</v>
      </c>
      <c r="K794" s="204">
        <v>828083</v>
      </c>
      <c r="L794" s="204" t="s">
        <v>212</v>
      </c>
      <c r="M794" s="204" t="str">
        <f t="shared" si="12"/>
        <v>828083-FOGRN-S</v>
      </c>
      <c r="N794" s="205">
        <v>7048652538475</v>
      </c>
    </row>
    <row r="795" spans="1:14" x14ac:dyDescent="0.2">
      <c r="A795" s="202" t="s">
        <v>1351</v>
      </c>
      <c r="B795" s="203">
        <v>7048652538468</v>
      </c>
      <c r="K795" s="204">
        <v>828083</v>
      </c>
      <c r="L795" s="204" t="s">
        <v>213</v>
      </c>
      <c r="M795" s="204" t="str">
        <f t="shared" si="12"/>
        <v>828083-FOGRN-M</v>
      </c>
      <c r="N795" s="205">
        <v>7048652538468</v>
      </c>
    </row>
    <row r="796" spans="1:14" x14ac:dyDescent="0.2">
      <c r="A796" s="202" t="s">
        <v>1352</v>
      </c>
      <c r="B796" s="203">
        <v>7048652538451</v>
      </c>
      <c r="K796" s="204">
        <v>828083</v>
      </c>
      <c r="L796" s="204" t="s">
        <v>214</v>
      </c>
      <c r="M796" s="204" t="str">
        <f t="shared" si="12"/>
        <v>828083-FOGRN-L</v>
      </c>
      <c r="N796" s="205">
        <v>7048652538451</v>
      </c>
    </row>
    <row r="797" spans="1:14" x14ac:dyDescent="0.2">
      <c r="A797" s="202" t="s">
        <v>1353</v>
      </c>
      <c r="B797" s="203">
        <v>7048652538482</v>
      </c>
      <c r="K797" s="204">
        <v>828083</v>
      </c>
      <c r="L797" s="204" t="s">
        <v>215</v>
      </c>
      <c r="M797" s="204" t="str">
        <f t="shared" si="12"/>
        <v>828083-FOGRN-XL</v>
      </c>
      <c r="N797" s="205">
        <v>7048652538482</v>
      </c>
    </row>
    <row r="798" spans="1:14" x14ac:dyDescent="0.2">
      <c r="A798" s="202" t="s">
        <v>1354</v>
      </c>
      <c r="B798" s="203">
        <v>7048652538512</v>
      </c>
      <c r="K798" s="204">
        <v>828083</v>
      </c>
      <c r="L798" s="204" t="s">
        <v>216</v>
      </c>
      <c r="M798" s="204" t="str">
        <f t="shared" si="12"/>
        <v>828083-SLATE-S</v>
      </c>
      <c r="N798" s="205">
        <v>7048652538512</v>
      </c>
    </row>
    <row r="799" spans="1:14" x14ac:dyDescent="0.2">
      <c r="A799" s="202" t="s">
        <v>1355</v>
      </c>
      <c r="B799" s="203">
        <v>7048652538505</v>
      </c>
      <c r="K799" s="204">
        <v>828083</v>
      </c>
      <c r="L799" s="204" t="s">
        <v>217</v>
      </c>
      <c r="M799" s="204" t="str">
        <f t="shared" si="12"/>
        <v>828083-SLATE-M</v>
      </c>
      <c r="N799" s="205">
        <v>7048652538505</v>
      </c>
    </row>
    <row r="800" spans="1:14" x14ac:dyDescent="0.2">
      <c r="A800" s="202" t="s">
        <v>1356</v>
      </c>
      <c r="B800" s="203">
        <v>7048652538499</v>
      </c>
      <c r="K800" s="204">
        <v>828083</v>
      </c>
      <c r="L800" s="204" t="s">
        <v>218</v>
      </c>
      <c r="M800" s="204" t="str">
        <f t="shared" si="12"/>
        <v>828083-SLATE-L</v>
      </c>
      <c r="N800" s="205">
        <v>7048652538499</v>
      </c>
    </row>
    <row r="801" spans="1:14" x14ac:dyDescent="0.2">
      <c r="A801" s="202" t="s">
        <v>1357</v>
      </c>
      <c r="B801" s="203">
        <v>7048652538529</v>
      </c>
      <c r="K801" s="204">
        <v>828083</v>
      </c>
      <c r="L801" s="204" t="s">
        <v>219</v>
      </c>
      <c r="M801" s="204" t="str">
        <f t="shared" si="12"/>
        <v>828083-SLATE-XL</v>
      </c>
      <c r="N801" s="205">
        <v>7048652538529</v>
      </c>
    </row>
    <row r="802" spans="1:14" x14ac:dyDescent="0.2">
      <c r="A802" s="202" t="s">
        <v>1358</v>
      </c>
      <c r="B802" s="203">
        <v>7048652276353</v>
      </c>
      <c r="K802" s="204">
        <v>828084</v>
      </c>
      <c r="L802" s="204" t="s">
        <v>142</v>
      </c>
      <c r="M802" s="204" t="str">
        <f t="shared" si="12"/>
        <v>828084-BLACK-S</v>
      </c>
      <c r="N802" s="205">
        <v>7048652276353</v>
      </c>
    </row>
    <row r="803" spans="1:14" x14ac:dyDescent="0.2">
      <c r="A803" s="202" t="s">
        <v>1359</v>
      </c>
      <c r="B803" s="203">
        <v>7048652276346</v>
      </c>
      <c r="K803" s="204">
        <v>828084</v>
      </c>
      <c r="L803" s="204" t="s">
        <v>143</v>
      </c>
      <c r="M803" s="204" t="str">
        <f t="shared" si="12"/>
        <v>828084-BLACK-M</v>
      </c>
      <c r="N803" s="205">
        <v>7048652276346</v>
      </c>
    </row>
    <row r="804" spans="1:14" x14ac:dyDescent="0.2">
      <c r="A804" s="202" t="s">
        <v>1360</v>
      </c>
      <c r="B804" s="203">
        <v>7048652276339</v>
      </c>
      <c r="K804" s="204">
        <v>828084</v>
      </c>
      <c r="L804" s="204" t="s">
        <v>144</v>
      </c>
      <c r="M804" s="204" t="str">
        <f t="shared" si="12"/>
        <v>828084-BLACK-L</v>
      </c>
      <c r="N804" s="205">
        <v>7048652276339</v>
      </c>
    </row>
    <row r="805" spans="1:14" x14ac:dyDescent="0.2">
      <c r="A805" s="202" t="s">
        <v>1361</v>
      </c>
      <c r="B805" s="203">
        <v>7048652276360</v>
      </c>
      <c r="K805" s="204">
        <v>828084</v>
      </c>
      <c r="L805" s="204" t="s">
        <v>145</v>
      </c>
      <c r="M805" s="204" t="str">
        <f t="shared" si="12"/>
        <v>828084-BLACK-XL</v>
      </c>
      <c r="N805" s="205">
        <v>7048652276360</v>
      </c>
    </row>
    <row r="806" spans="1:14" x14ac:dyDescent="0.2">
      <c r="A806" s="202" t="s">
        <v>1362</v>
      </c>
      <c r="B806" s="203">
        <v>7048652276391</v>
      </c>
      <c r="K806" s="204">
        <v>828084</v>
      </c>
      <c r="L806" s="204" t="s">
        <v>744</v>
      </c>
      <c r="M806" s="204" t="str">
        <f t="shared" si="12"/>
        <v>828084-EHRED-S</v>
      </c>
      <c r="N806" s="205">
        <v>7048652276391</v>
      </c>
    </row>
    <row r="807" spans="1:14" x14ac:dyDescent="0.2">
      <c r="A807" s="202" t="s">
        <v>1363</v>
      </c>
      <c r="B807" s="203">
        <v>7048652276384</v>
      </c>
      <c r="K807" s="204">
        <v>828084</v>
      </c>
      <c r="L807" s="204" t="s">
        <v>745</v>
      </c>
      <c r="M807" s="204" t="str">
        <f t="shared" si="12"/>
        <v>828084-EHRED-M</v>
      </c>
      <c r="N807" s="205">
        <v>7048652276384</v>
      </c>
    </row>
    <row r="808" spans="1:14" x14ac:dyDescent="0.2">
      <c r="A808" s="202" t="s">
        <v>1364</v>
      </c>
      <c r="B808" s="203">
        <v>7048652276377</v>
      </c>
      <c r="K808" s="204">
        <v>828084</v>
      </c>
      <c r="L808" s="204" t="s">
        <v>746</v>
      </c>
      <c r="M808" s="204" t="str">
        <f t="shared" si="12"/>
        <v>828084-EHRED-L</v>
      </c>
      <c r="N808" s="205">
        <v>7048652276377</v>
      </c>
    </row>
    <row r="809" spans="1:14" x14ac:dyDescent="0.2">
      <c r="A809" s="202" t="s">
        <v>1365</v>
      </c>
      <c r="B809" s="203">
        <v>7048652276407</v>
      </c>
      <c r="K809" s="204">
        <v>828084</v>
      </c>
      <c r="L809" s="204" t="s">
        <v>747</v>
      </c>
      <c r="M809" s="204" t="str">
        <f t="shared" si="12"/>
        <v>828084-EHRED-XL</v>
      </c>
      <c r="N809" s="205">
        <v>7048652276407</v>
      </c>
    </row>
    <row r="810" spans="1:14" x14ac:dyDescent="0.2">
      <c r="A810" s="202" t="s">
        <v>1366</v>
      </c>
      <c r="B810" s="203">
        <v>7048652538314</v>
      </c>
      <c r="K810" s="204">
        <v>828084</v>
      </c>
      <c r="L810" s="204" t="s">
        <v>751</v>
      </c>
      <c r="M810" s="204" t="str">
        <f t="shared" si="12"/>
        <v>828084-MOSS-S</v>
      </c>
      <c r="N810" s="205">
        <v>7048652538314</v>
      </c>
    </row>
    <row r="811" spans="1:14" x14ac:dyDescent="0.2">
      <c r="A811" s="202" t="s">
        <v>1367</v>
      </c>
      <c r="B811" s="203">
        <v>7048652538307</v>
      </c>
      <c r="K811" s="204">
        <v>828084</v>
      </c>
      <c r="L811" s="204" t="s">
        <v>753</v>
      </c>
      <c r="M811" s="204" t="str">
        <f t="shared" si="12"/>
        <v>828084-MOSS-M</v>
      </c>
      <c r="N811" s="205">
        <v>7048652538307</v>
      </c>
    </row>
    <row r="812" spans="1:14" x14ac:dyDescent="0.2">
      <c r="A812" s="202" t="s">
        <v>1368</v>
      </c>
      <c r="B812" s="203">
        <v>7048652538291</v>
      </c>
      <c r="K812" s="204">
        <v>828084</v>
      </c>
      <c r="L812" s="204" t="s">
        <v>754</v>
      </c>
      <c r="M812" s="204" t="str">
        <f t="shared" si="12"/>
        <v>828084-MOSS-L</v>
      </c>
      <c r="N812" s="205">
        <v>7048652538291</v>
      </c>
    </row>
    <row r="813" spans="1:14" x14ac:dyDescent="0.2">
      <c r="A813" s="202" t="s">
        <v>1369</v>
      </c>
      <c r="B813" s="203">
        <v>7048652538321</v>
      </c>
      <c r="K813" s="204">
        <v>828084</v>
      </c>
      <c r="L813" s="204" t="s">
        <v>755</v>
      </c>
      <c r="M813" s="204" t="str">
        <f t="shared" si="12"/>
        <v>828084-MOSS-XL</v>
      </c>
      <c r="N813" s="205">
        <v>7048652538321</v>
      </c>
    </row>
    <row r="814" spans="1:14" x14ac:dyDescent="0.2">
      <c r="A814" s="202" t="s">
        <v>1370</v>
      </c>
      <c r="B814" s="203">
        <v>7048652276476</v>
      </c>
      <c r="K814" s="204">
        <v>828084</v>
      </c>
      <c r="L814" s="204" t="s">
        <v>162</v>
      </c>
      <c r="M814" s="204" t="str">
        <f t="shared" si="12"/>
        <v>828084-ONBLU-S</v>
      </c>
      <c r="N814" s="205">
        <v>7048652276476</v>
      </c>
    </row>
    <row r="815" spans="1:14" x14ac:dyDescent="0.2">
      <c r="A815" s="202" t="s">
        <v>1371</v>
      </c>
      <c r="B815" s="203">
        <v>7048652276469</v>
      </c>
      <c r="K815" s="204">
        <v>828084</v>
      </c>
      <c r="L815" s="204" t="s">
        <v>163</v>
      </c>
      <c r="M815" s="204" t="str">
        <f t="shared" si="12"/>
        <v>828084-ONBLU-M</v>
      </c>
      <c r="N815" s="205">
        <v>7048652276469</v>
      </c>
    </row>
    <row r="816" spans="1:14" x14ac:dyDescent="0.2">
      <c r="A816" s="202" t="s">
        <v>1372</v>
      </c>
      <c r="B816" s="203">
        <v>7048652276452</v>
      </c>
      <c r="K816" s="204">
        <v>828084</v>
      </c>
      <c r="L816" s="204" t="s">
        <v>164</v>
      </c>
      <c r="M816" s="204" t="str">
        <f t="shared" si="12"/>
        <v>828084-ONBLU-L</v>
      </c>
      <c r="N816" s="205">
        <v>7048652276452</v>
      </c>
    </row>
    <row r="817" spans="1:14" x14ac:dyDescent="0.2">
      <c r="A817" s="202" t="s">
        <v>1373</v>
      </c>
      <c r="B817" s="203">
        <v>7048652276483</v>
      </c>
      <c r="K817" s="204">
        <v>828084</v>
      </c>
      <c r="L817" s="204" t="s">
        <v>165</v>
      </c>
      <c r="M817" s="204" t="str">
        <f t="shared" si="12"/>
        <v>828084-ONBLU-XL</v>
      </c>
      <c r="N817" s="205">
        <v>7048652276483</v>
      </c>
    </row>
    <row r="818" spans="1:14" x14ac:dyDescent="0.2">
      <c r="A818" s="202" t="s">
        <v>1374</v>
      </c>
      <c r="B818" s="203">
        <v>7048652276520</v>
      </c>
      <c r="K818" s="204">
        <v>828085</v>
      </c>
      <c r="L818" s="204" t="s">
        <v>521</v>
      </c>
      <c r="M818" s="204" t="str">
        <f t="shared" si="12"/>
        <v>828085-CORAL-XS</v>
      </c>
      <c r="N818" s="205">
        <v>7048652276520</v>
      </c>
    </row>
    <row r="819" spans="1:14" x14ac:dyDescent="0.2">
      <c r="A819" s="202" t="s">
        <v>1375</v>
      </c>
      <c r="B819" s="203">
        <v>7048652276513</v>
      </c>
      <c r="K819" s="204">
        <v>828085</v>
      </c>
      <c r="L819" s="204" t="s">
        <v>523</v>
      </c>
      <c r="M819" s="204" t="str">
        <f t="shared" si="12"/>
        <v>828085-CORAL-S</v>
      </c>
      <c r="N819" s="205">
        <v>7048652276513</v>
      </c>
    </row>
    <row r="820" spans="1:14" x14ac:dyDescent="0.2">
      <c r="A820" s="202" t="s">
        <v>1376</v>
      </c>
      <c r="B820" s="203">
        <v>7048652276506</v>
      </c>
      <c r="K820" s="204">
        <v>828085</v>
      </c>
      <c r="L820" s="204" t="s">
        <v>524</v>
      </c>
      <c r="M820" s="204" t="str">
        <f t="shared" si="12"/>
        <v>828085-CORAL-M</v>
      </c>
      <c r="N820" s="205">
        <v>7048652276506</v>
      </c>
    </row>
    <row r="821" spans="1:14" x14ac:dyDescent="0.2">
      <c r="A821" s="202" t="s">
        <v>1377</v>
      </c>
      <c r="B821" s="203">
        <v>7048652276490</v>
      </c>
      <c r="K821" s="204">
        <v>828085</v>
      </c>
      <c r="L821" s="204" t="s">
        <v>525</v>
      </c>
      <c r="M821" s="204" t="str">
        <f t="shared" si="12"/>
        <v>828085-CORAL-L</v>
      </c>
      <c r="N821" s="205">
        <v>7048652276490</v>
      </c>
    </row>
    <row r="822" spans="1:14" x14ac:dyDescent="0.2">
      <c r="A822" s="202" t="s">
        <v>1378</v>
      </c>
      <c r="B822" s="203">
        <v>7048652538161</v>
      </c>
      <c r="K822" s="204">
        <v>828085</v>
      </c>
      <c r="L822" s="204" t="s">
        <v>697</v>
      </c>
      <c r="M822" s="204" t="str">
        <f t="shared" si="12"/>
        <v>828085-FOGRN-XS</v>
      </c>
      <c r="N822" s="205">
        <v>7048652538161</v>
      </c>
    </row>
    <row r="823" spans="1:14" x14ac:dyDescent="0.2">
      <c r="A823" s="202" t="s">
        <v>1379</v>
      </c>
      <c r="B823" s="203">
        <v>7048652538154</v>
      </c>
      <c r="K823" s="204">
        <v>828085</v>
      </c>
      <c r="L823" s="204" t="s">
        <v>212</v>
      </c>
      <c r="M823" s="204" t="str">
        <f t="shared" si="12"/>
        <v>828085-FOGRN-S</v>
      </c>
      <c r="N823" s="205">
        <v>7048652538154</v>
      </c>
    </row>
    <row r="824" spans="1:14" x14ac:dyDescent="0.2">
      <c r="A824" s="202" t="s">
        <v>1380</v>
      </c>
      <c r="B824" s="203">
        <v>7048652538147</v>
      </c>
      <c r="K824" s="204">
        <v>828085</v>
      </c>
      <c r="L824" s="204" t="s">
        <v>213</v>
      </c>
      <c r="M824" s="204" t="str">
        <f t="shared" si="12"/>
        <v>828085-FOGRN-M</v>
      </c>
      <c r="N824" s="205">
        <v>7048652538147</v>
      </c>
    </row>
    <row r="825" spans="1:14" x14ac:dyDescent="0.2">
      <c r="A825" s="202" t="s">
        <v>1381</v>
      </c>
      <c r="B825" s="203">
        <v>7048652538130</v>
      </c>
      <c r="K825" s="204">
        <v>828085</v>
      </c>
      <c r="L825" s="204" t="s">
        <v>214</v>
      </c>
      <c r="M825" s="204" t="str">
        <f t="shared" si="12"/>
        <v>828085-FOGRN-L</v>
      </c>
      <c r="N825" s="205">
        <v>7048652538130</v>
      </c>
    </row>
    <row r="826" spans="1:14" x14ac:dyDescent="0.2">
      <c r="A826" s="202" t="s">
        <v>1382</v>
      </c>
      <c r="B826" s="203">
        <v>7048652276568</v>
      </c>
      <c r="K826" s="204">
        <v>828085</v>
      </c>
      <c r="L826" s="204" t="s">
        <v>172</v>
      </c>
      <c r="M826" s="204" t="str">
        <f t="shared" si="12"/>
        <v>828085-GRBLU-XS</v>
      </c>
      <c r="N826" s="205">
        <v>7048652276568</v>
      </c>
    </row>
    <row r="827" spans="1:14" x14ac:dyDescent="0.2">
      <c r="A827" s="202" t="s">
        <v>1383</v>
      </c>
      <c r="B827" s="203">
        <v>7048652276551</v>
      </c>
      <c r="K827" s="204">
        <v>828085</v>
      </c>
      <c r="L827" s="204" t="s">
        <v>173</v>
      </c>
      <c r="M827" s="204" t="str">
        <f t="shared" si="12"/>
        <v>828085-GRBLU-S</v>
      </c>
      <c r="N827" s="205">
        <v>7048652276551</v>
      </c>
    </row>
    <row r="828" spans="1:14" x14ac:dyDescent="0.2">
      <c r="A828" s="202" t="s">
        <v>1384</v>
      </c>
      <c r="B828" s="203">
        <v>7048652276544</v>
      </c>
      <c r="K828" s="204">
        <v>828085</v>
      </c>
      <c r="L828" s="204" t="s">
        <v>174</v>
      </c>
      <c r="M828" s="204" t="str">
        <f t="shared" si="12"/>
        <v>828085-GRBLU-M</v>
      </c>
      <c r="N828" s="205">
        <v>7048652276544</v>
      </c>
    </row>
    <row r="829" spans="1:14" x14ac:dyDescent="0.2">
      <c r="A829" s="202" t="s">
        <v>1385</v>
      </c>
      <c r="B829" s="203">
        <v>7048652276537</v>
      </c>
      <c r="K829" s="204">
        <v>828085</v>
      </c>
      <c r="L829" s="204" t="s">
        <v>175</v>
      </c>
      <c r="M829" s="204" t="str">
        <f t="shared" si="12"/>
        <v>828085-GRBLU-L</v>
      </c>
      <c r="N829" s="205">
        <v>7048652276537</v>
      </c>
    </row>
    <row r="830" spans="1:14" x14ac:dyDescent="0.2">
      <c r="A830" s="202" t="s">
        <v>1386</v>
      </c>
      <c r="B830" s="203">
        <v>7048652276605</v>
      </c>
      <c r="K830" s="204">
        <v>828085</v>
      </c>
      <c r="L830" s="204" t="s">
        <v>742</v>
      </c>
      <c r="M830" s="204" t="str">
        <f t="shared" si="12"/>
        <v>828085-LTGRY-XS</v>
      </c>
      <c r="N830" s="205">
        <v>7048652276605</v>
      </c>
    </row>
    <row r="831" spans="1:14" x14ac:dyDescent="0.2">
      <c r="A831" s="202" t="s">
        <v>1387</v>
      </c>
      <c r="B831" s="203">
        <v>7048652276599</v>
      </c>
      <c r="K831" s="204">
        <v>828085</v>
      </c>
      <c r="L831" s="204" t="s">
        <v>517</v>
      </c>
      <c r="M831" s="204" t="str">
        <f t="shared" si="12"/>
        <v>828085-LTGRY-S</v>
      </c>
      <c r="N831" s="205">
        <v>7048652276599</v>
      </c>
    </row>
    <row r="832" spans="1:14" x14ac:dyDescent="0.2">
      <c r="A832" s="202" t="s">
        <v>1388</v>
      </c>
      <c r="B832" s="203">
        <v>7048652276582</v>
      </c>
      <c r="K832" s="204">
        <v>828085</v>
      </c>
      <c r="L832" s="204" t="s">
        <v>519</v>
      </c>
      <c r="M832" s="204" t="str">
        <f t="shared" si="12"/>
        <v>828085-LTGRY-M</v>
      </c>
      <c r="N832" s="205">
        <v>7048652276582</v>
      </c>
    </row>
    <row r="833" spans="1:14" x14ac:dyDescent="0.2">
      <c r="A833" s="202" t="s">
        <v>1389</v>
      </c>
      <c r="B833" s="203">
        <v>7048652276575</v>
      </c>
      <c r="K833" s="204">
        <v>828085</v>
      </c>
      <c r="L833" s="204" t="s">
        <v>520</v>
      </c>
      <c r="M833" s="204" t="str">
        <f t="shared" si="12"/>
        <v>828085-LTGRY-L</v>
      </c>
      <c r="N833" s="205">
        <v>7048652276575</v>
      </c>
    </row>
    <row r="834" spans="1:14" x14ac:dyDescent="0.2">
      <c r="A834" s="202" t="s">
        <v>1390</v>
      </c>
      <c r="B834" s="203">
        <v>7048652538208</v>
      </c>
      <c r="K834" s="204">
        <v>828085</v>
      </c>
      <c r="L834" s="204" t="s">
        <v>147</v>
      </c>
      <c r="M834" s="204" t="str">
        <f t="shared" si="12"/>
        <v>828085-RSWOD-XS</v>
      </c>
      <c r="N834" s="205">
        <v>7048652538208</v>
      </c>
    </row>
    <row r="835" spans="1:14" x14ac:dyDescent="0.2">
      <c r="A835" s="202" t="s">
        <v>1391</v>
      </c>
      <c r="B835" s="203">
        <v>7048652538192</v>
      </c>
      <c r="K835" s="204">
        <v>828085</v>
      </c>
      <c r="L835" s="204" t="s">
        <v>148</v>
      </c>
      <c r="M835" s="204" t="str">
        <f t="shared" ref="M835:M898" si="13">CONCATENATE(K835,"-",L835)</f>
        <v>828085-RSWOD-S</v>
      </c>
      <c r="N835" s="205">
        <v>7048652538192</v>
      </c>
    </row>
    <row r="836" spans="1:14" x14ac:dyDescent="0.2">
      <c r="A836" s="202" t="s">
        <v>1392</v>
      </c>
      <c r="B836" s="203">
        <v>7048652538185</v>
      </c>
      <c r="K836" s="204">
        <v>828085</v>
      </c>
      <c r="L836" s="204" t="s">
        <v>149</v>
      </c>
      <c r="M836" s="204" t="str">
        <f t="shared" si="13"/>
        <v>828085-RSWOD-M</v>
      </c>
      <c r="N836" s="205">
        <v>7048652538185</v>
      </c>
    </row>
    <row r="837" spans="1:14" x14ac:dyDescent="0.2">
      <c r="A837" s="202" t="s">
        <v>1393</v>
      </c>
      <c r="B837" s="203">
        <v>7048652538178</v>
      </c>
      <c r="K837" s="204">
        <v>828085</v>
      </c>
      <c r="L837" s="204" t="s">
        <v>150</v>
      </c>
      <c r="M837" s="204" t="str">
        <f t="shared" si="13"/>
        <v>828085-RSWOD-L</v>
      </c>
      <c r="N837" s="205">
        <v>7048652538178</v>
      </c>
    </row>
    <row r="838" spans="1:14" x14ac:dyDescent="0.2">
      <c r="A838" s="202" t="s">
        <v>1394</v>
      </c>
      <c r="B838" s="203">
        <v>7048652277329</v>
      </c>
      <c r="K838" s="204">
        <v>828092</v>
      </c>
      <c r="L838" s="204" t="s">
        <v>742</v>
      </c>
      <c r="M838" s="204" t="str">
        <f t="shared" si="13"/>
        <v>828092-LTGRY-XS</v>
      </c>
      <c r="N838" s="205">
        <v>7048652277329</v>
      </c>
    </row>
    <row r="839" spans="1:14" x14ac:dyDescent="0.2">
      <c r="A839" s="202" t="s">
        <v>1395</v>
      </c>
      <c r="B839" s="203">
        <v>7048652277312</v>
      </c>
      <c r="K839" s="204">
        <v>828092</v>
      </c>
      <c r="L839" s="204" t="s">
        <v>517</v>
      </c>
      <c r="M839" s="204" t="str">
        <f t="shared" si="13"/>
        <v>828092-LTGRY-S</v>
      </c>
      <c r="N839" s="205">
        <v>7048652277312</v>
      </c>
    </row>
    <row r="840" spans="1:14" x14ac:dyDescent="0.2">
      <c r="A840" s="202" t="s">
        <v>1396</v>
      </c>
      <c r="B840" s="203">
        <v>7048652277305</v>
      </c>
      <c r="K840" s="204">
        <v>828092</v>
      </c>
      <c r="L840" s="204" t="s">
        <v>519</v>
      </c>
      <c r="M840" s="204" t="str">
        <f t="shared" si="13"/>
        <v>828092-LTGRY-M</v>
      </c>
      <c r="N840" s="205">
        <v>7048652277305</v>
      </c>
    </row>
    <row r="841" spans="1:14" x14ac:dyDescent="0.2">
      <c r="A841" s="202" t="s">
        <v>1397</v>
      </c>
      <c r="B841" s="203">
        <v>7048652277299</v>
      </c>
      <c r="K841" s="204">
        <v>828092</v>
      </c>
      <c r="L841" s="204" t="s">
        <v>520</v>
      </c>
      <c r="M841" s="204" t="str">
        <f t="shared" si="13"/>
        <v>828092-LTGRY-L</v>
      </c>
      <c r="N841" s="205">
        <v>7048652277299</v>
      </c>
    </row>
    <row r="842" spans="1:14" x14ac:dyDescent="0.2">
      <c r="A842" s="202" t="s">
        <v>1398</v>
      </c>
      <c r="B842" s="203">
        <v>7048652277367</v>
      </c>
      <c r="K842" s="204">
        <v>828092</v>
      </c>
      <c r="L842" s="204" t="s">
        <v>211</v>
      </c>
      <c r="M842" s="204" t="str">
        <f t="shared" si="13"/>
        <v>828092-SEGRY-XS</v>
      </c>
      <c r="N842" s="205">
        <v>7048652277367</v>
      </c>
    </row>
    <row r="843" spans="1:14" x14ac:dyDescent="0.2">
      <c r="A843" s="202" t="s">
        <v>1399</v>
      </c>
      <c r="B843" s="203">
        <v>7048652277350</v>
      </c>
      <c r="K843" s="204">
        <v>828092</v>
      </c>
      <c r="L843" s="204" t="s">
        <v>166</v>
      </c>
      <c r="M843" s="204" t="str">
        <f t="shared" si="13"/>
        <v>828092-SEGRY-S</v>
      </c>
      <c r="N843" s="205">
        <v>7048652277350</v>
      </c>
    </row>
    <row r="844" spans="1:14" x14ac:dyDescent="0.2">
      <c r="A844" s="202" t="s">
        <v>1400</v>
      </c>
      <c r="B844" s="203">
        <v>7048652277343</v>
      </c>
      <c r="K844" s="204">
        <v>828092</v>
      </c>
      <c r="L844" s="204" t="s">
        <v>167</v>
      </c>
      <c r="M844" s="204" t="str">
        <f t="shared" si="13"/>
        <v>828092-SEGRY-M</v>
      </c>
      <c r="N844" s="205">
        <v>7048652277343</v>
      </c>
    </row>
    <row r="845" spans="1:14" x14ac:dyDescent="0.2">
      <c r="A845" s="202" t="s">
        <v>1401</v>
      </c>
      <c r="B845" s="203">
        <v>7048652277336</v>
      </c>
      <c r="K845" s="204">
        <v>828092</v>
      </c>
      <c r="L845" s="204" t="s">
        <v>168</v>
      </c>
      <c r="M845" s="204" t="str">
        <f t="shared" si="13"/>
        <v>828092-SEGRY-L</v>
      </c>
      <c r="N845" s="205">
        <v>7048652277336</v>
      </c>
    </row>
    <row r="846" spans="1:14" x14ac:dyDescent="0.2">
      <c r="A846" s="202" t="s">
        <v>1402</v>
      </c>
      <c r="B846" s="203">
        <v>7048652277398</v>
      </c>
      <c r="K846" s="204">
        <v>828093</v>
      </c>
      <c r="L846" s="204" t="s">
        <v>142</v>
      </c>
      <c r="M846" s="204" t="str">
        <f t="shared" si="13"/>
        <v>828093-BLACK-S</v>
      </c>
      <c r="N846" s="205">
        <v>7048652277398</v>
      </c>
    </row>
    <row r="847" spans="1:14" x14ac:dyDescent="0.2">
      <c r="A847" s="202" t="s">
        <v>1403</v>
      </c>
      <c r="B847" s="203">
        <v>7048652277381</v>
      </c>
      <c r="K847" s="204">
        <v>828093</v>
      </c>
      <c r="L847" s="204" t="s">
        <v>143</v>
      </c>
      <c r="M847" s="204" t="str">
        <f t="shared" si="13"/>
        <v>828093-BLACK-M</v>
      </c>
      <c r="N847" s="205">
        <v>7048652277381</v>
      </c>
    </row>
    <row r="848" spans="1:14" x14ac:dyDescent="0.2">
      <c r="A848" s="202" t="s">
        <v>1404</v>
      </c>
      <c r="B848" s="203">
        <v>7048652277374</v>
      </c>
      <c r="K848" s="204">
        <v>828093</v>
      </c>
      <c r="L848" s="204" t="s">
        <v>144</v>
      </c>
      <c r="M848" s="204" t="str">
        <f t="shared" si="13"/>
        <v>828093-BLACK-L</v>
      </c>
      <c r="N848" s="205">
        <v>7048652277374</v>
      </c>
    </row>
    <row r="849" spans="1:14" x14ac:dyDescent="0.2">
      <c r="A849" s="202" t="s">
        <v>1405</v>
      </c>
      <c r="B849" s="203">
        <v>7048652277404</v>
      </c>
      <c r="K849" s="204">
        <v>828093</v>
      </c>
      <c r="L849" s="204" t="s">
        <v>145</v>
      </c>
      <c r="M849" s="204" t="str">
        <f t="shared" si="13"/>
        <v>828093-BLACK-XL</v>
      </c>
      <c r="N849" s="205">
        <v>7048652277404</v>
      </c>
    </row>
    <row r="850" spans="1:14" x14ac:dyDescent="0.2">
      <c r="A850" s="202" t="s">
        <v>1406</v>
      </c>
      <c r="B850" s="203">
        <v>7048652277435</v>
      </c>
      <c r="K850" s="204">
        <v>828093</v>
      </c>
      <c r="L850" s="204" t="s">
        <v>744</v>
      </c>
      <c r="M850" s="204" t="str">
        <f t="shared" si="13"/>
        <v>828093-EHRED-S</v>
      </c>
      <c r="N850" s="205">
        <v>7048652277435</v>
      </c>
    </row>
    <row r="851" spans="1:14" x14ac:dyDescent="0.2">
      <c r="A851" s="202" t="s">
        <v>1407</v>
      </c>
      <c r="B851" s="203">
        <v>7048652277428</v>
      </c>
      <c r="K851" s="204">
        <v>828093</v>
      </c>
      <c r="L851" s="204" t="s">
        <v>745</v>
      </c>
      <c r="M851" s="204" t="str">
        <f t="shared" si="13"/>
        <v>828093-EHRED-M</v>
      </c>
      <c r="N851" s="205">
        <v>7048652277428</v>
      </c>
    </row>
    <row r="852" spans="1:14" x14ac:dyDescent="0.2">
      <c r="A852" s="202" t="s">
        <v>1408</v>
      </c>
      <c r="B852" s="203">
        <v>7048652277411</v>
      </c>
      <c r="K852" s="204">
        <v>828093</v>
      </c>
      <c r="L852" s="204" t="s">
        <v>746</v>
      </c>
      <c r="M852" s="204" t="str">
        <f t="shared" si="13"/>
        <v>828093-EHRED-L</v>
      </c>
      <c r="N852" s="205">
        <v>7048652277411</v>
      </c>
    </row>
    <row r="853" spans="1:14" x14ac:dyDescent="0.2">
      <c r="A853" s="202" t="s">
        <v>1409</v>
      </c>
      <c r="B853" s="203">
        <v>7048652277442</v>
      </c>
      <c r="K853" s="204">
        <v>828093</v>
      </c>
      <c r="L853" s="204" t="s">
        <v>747</v>
      </c>
      <c r="M853" s="204" t="str">
        <f t="shared" si="13"/>
        <v>828093-EHRED-XL</v>
      </c>
      <c r="N853" s="205">
        <v>7048652277442</v>
      </c>
    </row>
    <row r="854" spans="1:14" x14ac:dyDescent="0.2">
      <c r="A854" s="202" t="s">
        <v>1410</v>
      </c>
      <c r="B854" s="203">
        <v>7048652537317</v>
      </c>
      <c r="K854" s="204">
        <v>828093</v>
      </c>
      <c r="L854" s="204" t="s">
        <v>212</v>
      </c>
      <c r="M854" s="204" t="str">
        <f t="shared" si="13"/>
        <v>828093-FOGRN-S</v>
      </c>
      <c r="N854" s="205">
        <v>7048652537317</v>
      </c>
    </row>
    <row r="855" spans="1:14" x14ac:dyDescent="0.2">
      <c r="A855" s="202" t="s">
        <v>1411</v>
      </c>
      <c r="B855" s="203">
        <v>7048652537300</v>
      </c>
      <c r="K855" s="204">
        <v>828093</v>
      </c>
      <c r="L855" s="204" t="s">
        <v>213</v>
      </c>
      <c r="M855" s="204" t="str">
        <f t="shared" si="13"/>
        <v>828093-FOGRN-M</v>
      </c>
      <c r="N855" s="205">
        <v>7048652537300</v>
      </c>
    </row>
    <row r="856" spans="1:14" x14ac:dyDescent="0.2">
      <c r="A856" s="202" t="s">
        <v>1412</v>
      </c>
      <c r="B856" s="203">
        <v>7048652537294</v>
      </c>
      <c r="K856" s="204">
        <v>828093</v>
      </c>
      <c r="L856" s="204" t="s">
        <v>214</v>
      </c>
      <c r="M856" s="204" t="str">
        <f t="shared" si="13"/>
        <v>828093-FOGRN-L</v>
      </c>
      <c r="N856" s="205">
        <v>7048652537294</v>
      </c>
    </row>
    <row r="857" spans="1:14" x14ac:dyDescent="0.2">
      <c r="A857" s="202" t="s">
        <v>1413</v>
      </c>
      <c r="B857" s="203">
        <v>7048652537324</v>
      </c>
      <c r="K857" s="204">
        <v>828093</v>
      </c>
      <c r="L857" s="204" t="s">
        <v>215</v>
      </c>
      <c r="M857" s="204" t="str">
        <f t="shared" si="13"/>
        <v>828093-FOGRN-XL</v>
      </c>
      <c r="N857" s="205">
        <v>7048652537324</v>
      </c>
    </row>
    <row r="858" spans="1:14" x14ac:dyDescent="0.2">
      <c r="A858" s="202" t="s">
        <v>1414</v>
      </c>
      <c r="B858" s="203">
        <v>7048652277473</v>
      </c>
      <c r="K858" s="204">
        <v>828093</v>
      </c>
      <c r="L858" s="204" t="s">
        <v>162</v>
      </c>
      <c r="M858" s="204" t="str">
        <f t="shared" si="13"/>
        <v>828093-ONBLU-S</v>
      </c>
      <c r="N858" s="205">
        <v>7048652277473</v>
      </c>
    </row>
    <row r="859" spans="1:14" x14ac:dyDescent="0.2">
      <c r="A859" s="202" t="s">
        <v>1415</v>
      </c>
      <c r="B859" s="203">
        <v>7048652277466</v>
      </c>
      <c r="K859" s="204">
        <v>828093</v>
      </c>
      <c r="L859" s="204" t="s">
        <v>163</v>
      </c>
      <c r="M859" s="204" t="str">
        <f t="shared" si="13"/>
        <v>828093-ONBLU-M</v>
      </c>
      <c r="N859" s="205">
        <v>7048652277466</v>
      </c>
    </row>
    <row r="860" spans="1:14" x14ac:dyDescent="0.2">
      <c r="A860" s="202" t="s">
        <v>1416</v>
      </c>
      <c r="B860" s="203">
        <v>7048652277459</v>
      </c>
      <c r="K860" s="204">
        <v>828093</v>
      </c>
      <c r="L860" s="204" t="s">
        <v>164</v>
      </c>
      <c r="M860" s="204" t="str">
        <f t="shared" si="13"/>
        <v>828093-ONBLU-L</v>
      </c>
      <c r="N860" s="205">
        <v>7048652277459</v>
      </c>
    </row>
    <row r="861" spans="1:14" x14ac:dyDescent="0.2">
      <c r="A861" s="202" t="s">
        <v>1417</v>
      </c>
      <c r="B861" s="203">
        <v>7048652277480</v>
      </c>
      <c r="K861" s="204">
        <v>828093</v>
      </c>
      <c r="L861" s="204" t="s">
        <v>165</v>
      </c>
      <c r="M861" s="204" t="str">
        <f t="shared" si="13"/>
        <v>828093-ONBLU-XL</v>
      </c>
      <c r="N861" s="205">
        <v>7048652277480</v>
      </c>
    </row>
    <row r="862" spans="1:14" x14ac:dyDescent="0.2">
      <c r="A862" s="202" t="s">
        <v>1418</v>
      </c>
      <c r="B862" s="203">
        <v>7048652277565</v>
      </c>
      <c r="K862" s="204">
        <v>828094</v>
      </c>
      <c r="L862" s="204" t="s">
        <v>698</v>
      </c>
      <c r="M862" s="204" t="str">
        <f t="shared" si="13"/>
        <v>828094-HYDRO-XS</v>
      </c>
      <c r="N862" s="205">
        <v>7048652277565</v>
      </c>
    </row>
    <row r="863" spans="1:14" x14ac:dyDescent="0.2">
      <c r="A863" s="202" t="s">
        <v>1419</v>
      </c>
      <c r="B863" s="203">
        <v>7048652277558</v>
      </c>
      <c r="K863" s="204">
        <v>828094</v>
      </c>
      <c r="L863" s="204" t="s">
        <v>159</v>
      </c>
      <c r="M863" s="204" t="str">
        <f t="shared" si="13"/>
        <v>828094-HYDRO-S</v>
      </c>
      <c r="N863" s="205">
        <v>7048652277558</v>
      </c>
    </row>
    <row r="864" spans="1:14" x14ac:dyDescent="0.2">
      <c r="A864" s="202" t="s">
        <v>1420</v>
      </c>
      <c r="B864" s="203">
        <v>7048652277541</v>
      </c>
      <c r="K864" s="204">
        <v>828094</v>
      </c>
      <c r="L864" s="204" t="s">
        <v>160</v>
      </c>
      <c r="M864" s="204" t="str">
        <f t="shared" si="13"/>
        <v>828094-HYDRO-M</v>
      </c>
      <c r="N864" s="205">
        <v>7048652277541</v>
      </c>
    </row>
    <row r="865" spans="1:14" x14ac:dyDescent="0.2">
      <c r="A865" s="202" t="s">
        <v>1421</v>
      </c>
      <c r="B865" s="203">
        <v>7048652277534</v>
      </c>
      <c r="K865" s="204">
        <v>828094</v>
      </c>
      <c r="L865" s="204" t="s">
        <v>161</v>
      </c>
      <c r="M865" s="204" t="str">
        <f t="shared" si="13"/>
        <v>828094-HYDRO-L</v>
      </c>
      <c r="N865" s="205">
        <v>7048652277534</v>
      </c>
    </row>
    <row r="866" spans="1:14" x14ac:dyDescent="0.2">
      <c r="A866" s="202" t="s">
        <v>1422</v>
      </c>
      <c r="B866" s="203">
        <v>7048652537287</v>
      </c>
      <c r="K866" s="204">
        <v>828094</v>
      </c>
      <c r="L866" s="204" t="s">
        <v>147</v>
      </c>
      <c r="M866" s="204" t="str">
        <f t="shared" si="13"/>
        <v>828094-RSWOD-XS</v>
      </c>
      <c r="N866" s="205">
        <v>7048652537287</v>
      </c>
    </row>
    <row r="867" spans="1:14" x14ac:dyDescent="0.2">
      <c r="A867" s="202" t="s">
        <v>1423</v>
      </c>
      <c r="B867" s="203">
        <v>7048652537270</v>
      </c>
      <c r="K867" s="204">
        <v>828094</v>
      </c>
      <c r="L867" s="204" t="s">
        <v>148</v>
      </c>
      <c r="M867" s="204" t="str">
        <f t="shared" si="13"/>
        <v>828094-RSWOD-S</v>
      </c>
      <c r="N867" s="205">
        <v>7048652537270</v>
      </c>
    </row>
    <row r="868" spans="1:14" x14ac:dyDescent="0.2">
      <c r="A868" s="202" t="s">
        <v>1424</v>
      </c>
      <c r="B868" s="203">
        <v>7048652537263</v>
      </c>
      <c r="K868" s="204">
        <v>828094</v>
      </c>
      <c r="L868" s="204" t="s">
        <v>149</v>
      </c>
      <c r="M868" s="204" t="str">
        <f t="shared" si="13"/>
        <v>828094-RSWOD-M</v>
      </c>
      <c r="N868" s="205">
        <v>7048652537263</v>
      </c>
    </row>
    <row r="869" spans="1:14" x14ac:dyDescent="0.2">
      <c r="A869" s="202" t="s">
        <v>1425</v>
      </c>
      <c r="B869" s="203">
        <v>7048652537256</v>
      </c>
      <c r="K869" s="204">
        <v>828094</v>
      </c>
      <c r="L869" s="204" t="s">
        <v>150</v>
      </c>
      <c r="M869" s="204" t="str">
        <f t="shared" si="13"/>
        <v>828094-RSWOD-L</v>
      </c>
      <c r="N869" s="205">
        <v>7048652537256</v>
      </c>
    </row>
    <row r="870" spans="1:14" x14ac:dyDescent="0.2">
      <c r="A870" s="202" t="s">
        <v>1426</v>
      </c>
      <c r="B870" s="203">
        <v>7048652277640</v>
      </c>
      <c r="K870" s="204">
        <v>828094</v>
      </c>
      <c r="L870" s="204" t="s">
        <v>211</v>
      </c>
      <c r="M870" s="204" t="str">
        <f t="shared" si="13"/>
        <v>828094-SEGRY-XS</v>
      </c>
      <c r="N870" s="205">
        <v>7048652277640</v>
      </c>
    </row>
    <row r="871" spans="1:14" x14ac:dyDescent="0.2">
      <c r="A871" s="202" t="s">
        <v>1427</v>
      </c>
      <c r="B871" s="203">
        <v>7048652277633</v>
      </c>
      <c r="K871" s="204">
        <v>828094</v>
      </c>
      <c r="L871" s="204" t="s">
        <v>166</v>
      </c>
      <c r="M871" s="204" t="str">
        <f t="shared" si="13"/>
        <v>828094-SEGRY-S</v>
      </c>
      <c r="N871" s="205">
        <v>7048652277633</v>
      </c>
    </row>
    <row r="872" spans="1:14" x14ac:dyDescent="0.2">
      <c r="A872" s="202" t="s">
        <v>1428</v>
      </c>
      <c r="B872" s="203">
        <v>7048652277626</v>
      </c>
      <c r="K872" s="204">
        <v>828094</v>
      </c>
      <c r="L872" s="204" t="s">
        <v>167</v>
      </c>
      <c r="M872" s="204" t="str">
        <f t="shared" si="13"/>
        <v>828094-SEGRY-M</v>
      </c>
      <c r="N872" s="205">
        <v>7048652277626</v>
      </c>
    </row>
    <row r="873" spans="1:14" x14ac:dyDescent="0.2">
      <c r="A873" s="202" t="s">
        <v>1429</v>
      </c>
      <c r="B873" s="203">
        <v>7048652277619</v>
      </c>
      <c r="K873" s="204">
        <v>828094</v>
      </c>
      <c r="L873" s="204" t="s">
        <v>168</v>
      </c>
      <c r="M873" s="204" t="str">
        <f t="shared" si="13"/>
        <v>828094-SEGRY-L</v>
      </c>
      <c r="N873" s="205">
        <v>7048652277619</v>
      </c>
    </row>
    <row r="874" spans="1:14" x14ac:dyDescent="0.2">
      <c r="A874" s="202" t="s">
        <v>1430</v>
      </c>
      <c r="B874" s="203">
        <v>7048652277671</v>
      </c>
      <c r="K874" s="204">
        <v>828095</v>
      </c>
      <c r="L874" s="204" t="s">
        <v>142</v>
      </c>
      <c r="M874" s="204" t="str">
        <f t="shared" si="13"/>
        <v>828095-BLACK-S</v>
      </c>
      <c r="N874" s="205">
        <v>7048652277671</v>
      </c>
    </row>
    <row r="875" spans="1:14" x14ac:dyDescent="0.2">
      <c r="A875" s="202" t="s">
        <v>1431</v>
      </c>
      <c r="B875" s="203">
        <v>7048652277664</v>
      </c>
      <c r="K875" s="204">
        <v>828095</v>
      </c>
      <c r="L875" s="204" t="s">
        <v>143</v>
      </c>
      <c r="M875" s="204" t="str">
        <f t="shared" si="13"/>
        <v>828095-BLACK-M</v>
      </c>
      <c r="N875" s="205">
        <v>7048652277664</v>
      </c>
    </row>
    <row r="876" spans="1:14" x14ac:dyDescent="0.2">
      <c r="A876" s="202" t="s">
        <v>1432</v>
      </c>
      <c r="B876" s="203">
        <v>7048652277657</v>
      </c>
      <c r="K876" s="204">
        <v>828095</v>
      </c>
      <c r="L876" s="204" t="s">
        <v>144</v>
      </c>
      <c r="M876" s="204" t="str">
        <f t="shared" si="13"/>
        <v>828095-BLACK-L</v>
      </c>
      <c r="N876" s="205">
        <v>7048652277657</v>
      </c>
    </row>
    <row r="877" spans="1:14" x14ac:dyDescent="0.2">
      <c r="A877" s="202" t="s">
        <v>1433</v>
      </c>
      <c r="B877" s="203">
        <v>7048652277688</v>
      </c>
      <c r="K877" s="204">
        <v>828095</v>
      </c>
      <c r="L877" s="204" t="s">
        <v>145</v>
      </c>
      <c r="M877" s="204" t="str">
        <f t="shared" si="13"/>
        <v>828095-BLACK-XL</v>
      </c>
      <c r="N877" s="205">
        <v>7048652277688</v>
      </c>
    </row>
    <row r="878" spans="1:14" x14ac:dyDescent="0.2">
      <c r="A878" s="202" t="s">
        <v>1434</v>
      </c>
      <c r="B878" s="203">
        <v>7048652277725</v>
      </c>
      <c r="K878" s="204">
        <v>828096</v>
      </c>
      <c r="L878" s="204" t="s">
        <v>146</v>
      </c>
      <c r="M878" s="204" t="str">
        <f t="shared" si="13"/>
        <v>828096-BLACK-XS</v>
      </c>
      <c r="N878" s="205">
        <v>7048652277725</v>
      </c>
    </row>
    <row r="879" spans="1:14" x14ac:dyDescent="0.2">
      <c r="A879" s="202" t="s">
        <v>1435</v>
      </c>
      <c r="B879" s="203">
        <v>7048652277718</v>
      </c>
      <c r="K879" s="204">
        <v>828096</v>
      </c>
      <c r="L879" s="204" t="s">
        <v>142</v>
      </c>
      <c r="M879" s="204" t="str">
        <f t="shared" si="13"/>
        <v>828096-BLACK-S</v>
      </c>
      <c r="N879" s="205">
        <v>7048652277718</v>
      </c>
    </row>
    <row r="880" spans="1:14" x14ac:dyDescent="0.2">
      <c r="A880" s="202" t="s">
        <v>1436</v>
      </c>
      <c r="B880" s="203">
        <v>7048652277701</v>
      </c>
      <c r="K880" s="204">
        <v>828096</v>
      </c>
      <c r="L880" s="204" t="s">
        <v>143</v>
      </c>
      <c r="M880" s="204" t="str">
        <f t="shared" si="13"/>
        <v>828096-BLACK-M</v>
      </c>
      <c r="N880" s="205">
        <v>7048652277701</v>
      </c>
    </row>
    <row r="881" spans="1:14" x14ac:dyDescent="0.2">
      <c r="A881" s="202" t="s">
        <v>1437</v>
      </c>
      <c r="B881" s="203">
        <v>7048652277695</v>
      </c>
      <c r="K881" s="204">
        <v>828096</v>
      </c>
      <c r="L881" s="204" t="s">
        <v>144</v>
      </c>
      <c r="M881" s="204" t="str">
        <f t="shared" si="13"/>
        <v>828096-BLACK-L</v>
      </c>
      <c r="N881" s="205">
        <v>7048652277695</v>
      </c>
    </row>
    <row r="882" spans="1:14" x14ac:dyDescent="0.2">
      <c r="A882" s="202" t="s">
        <v>1438</v>
      </c>
      <c r="B882" s="203">
        <v>7048652277756</v>
      </c>
      <c r="K882" s="204">
        <v>828097</v>
      </c>
      <c r="L882" s="204" t="s">
        <v>142</v>
      </c>
      <c r="M882" s="204" t="str">
        <f t="shared" si="13"/>
        <v>828097-BLACK-S</v>
      </c>
      <c r="N882" s="205">
        <v>7048652277756</v>
      </c>
    </row>
    <row r="883" spans="1:14" x14ac:dyDescent="0.2">
      <c r="A883" s="202" t="s">
        <v>1439</v>
      </c>
      <c r="B883" s="203">
        <v>7048652277749</v>
      </c>
      <c r="K883" s="204">
        <v>828097</v>
      </c>
      <c r="L883" s="204" t="s">
        <v>143</v>
      </c>
      <c r="M883" s="204" t="str">
        <f t="shared" si="13"/>
        <v>828097-BLACK-M</v>
      </c>
      <c r="N883" s="205">
        <v>7048652277749</v>
      </c>
    </row>
    <row r="884" spans="1:14" x14ac:dyDescent="0.2">
      <c r="A884" s="202" t="s">
        <v>1440</v>
      </c>
      <c r="B884" s="203">
        <v>7048652277732</v>
      </c>
      <c r="K884" s="204">
        <v>828097</v>
      </c>
      <c r="L884" s="204" t="s">
        <v>144</v>
      </c>
      <c r="M884" s="204" t="str">
        <f t="shared" si="13"/>
        <v>828097-BLACK-L</v>
      </c>
      <c r="N884" s="205">
        <v>7048652277732</v>
      </c>
    </row>
    <row r="885" spans="1:14" x14ac:dyDescent="0.2">
      <c r="A885" s="202" t="s">
        <v>1441</v>
      </c>
      <c r="B885" s="203">
        <v>7048652277763</v>
      </c>
      <c r="K885" s="204">
        <v>828097</v>
      </c>
      <c r="L885" s="204" t="s">
        <v>145</v>
      </c>
      <c r="M885" s="204" t="str">
        <f t="shared" si="13"/>
        <v>828097-BLACK-XL</v>
      </c>
      <c r="N885" s="205">
        <v>7048652277763</v>
      </c>
    </row>
    <row r="886" spans="1:14" x14ac:dyDescent="0.2">
      <c r="A886" s="202" t="s">
        <v>1442</v>
      </c>
      <c r="B886" s="203">
        <v>7048652277794</v>
      </c>
      <c r="K886" s="204">
        <v>828097</v>
      </c>
      <c r="L886" s="204" t="s">
        <v>414</v>
      </c>
      <c r="M886" s="204" t="str">
        <f t="shared" si="13"/>
        <v>828097-BTWHT-S</v>
      </c>
      <c r="N886" s="205">
        <v>7048652277794</v>
      </c>
    </row>
    <row r="887" spans="1:14" x14ac:dyDescent="0.2">
      <c r="A887" s="202" t="s">
        <v>1443</v>
      </c>
      <c r="B887" s="203">
        <v>7048652277787</v>
      </c>
      <c r="K887" s="204">
        <v>828097</v>
      </c>
      <c r="L887" s="204" t="s">
        <v>170</v>
      </c>
      <c r="M887" s="204" t="str">
        <f t="shared" si="13"/>
        <v>828097-BTWHT-M</v>
      </c>
      <c r="N887" s="205">
        <v>7048652277787</v>
      </c>
    </row>
    <row r="888" spans="1:14" x14ac:dyDescent="0.2">
      <c r="A888" s="202" t="s">
        <v>1444</v>
      </c>
      <c r="B888" s="203">
        <v>7048652277770</v>
      </c>
      <c r="K888" s="204">
        <v>828097</v>
      </c>
      <c r="L888" s="204" t="s">
        <v>171</v>
      </c>
      <c r="M888" s="204" t="str">
        <f t="shared" si="13"/>
        <v>828097-BTWHT-L</v>
      </c>
      <c r="N888" s="205">
        <v>7048652277770</v>
      </c>
    </row>
    <row r="889" spans="1:14" x14ac:dyDescent="0.2">
      <c r="A889" s="202" t="s">
        <v>1445</v>
      </c>
      <c r="B889" s="203">
        <v>7048652277800</v>
      </c>
      <c r="K889" s="204">
        <v>828097</v>
      </c>
      <c r="L889" s="204" t="s">
        <v>693</v>
      </c>
      <c r="M889" s="204" t="str">
        <f t="shared" si="13"/>
        <v>828097-BTWHT-XL</v>
      </c>
      <c r="N889" s="205">
        <v>7048652277800</v>
      </c>
    </row>
    <row r="890" spans="1:14" x14ac:dyDescent="0.2">
      <c r="A890" s="202" t="s">
        <v>1446</v>
      </c>
      <c r="B890" s="203">
        <v>7048652536839</v>
      </c>
      <c r="K890" s="204">
        <v>828097</v>
      </c>
      <c r="L890" s="204" t="s">
        <v>212</v>
      </c>
      <c r="M890" s="204" t="str">
        <f t="shared" si="13"/>
        <v>828097-FOGRN-S</v>
      </c>
      <c r="N890" s="205">
        <v>7048652536839</v>
      </c>
    </row>
    <row r="891" spans="1:14" x14ac:dyDescent="0.2">
      <c r="A891" s="202" t="s">
        <v>1447</v>
      </c>
      <c r="B891" s="203">
        <v>7048652536822</v>
      </c>
      <c r="K891" s="204">
        <v>828097</v>
      </c>
      <c r="L891" s="204" t="s">
        <v>213</v>
      </c>
      <c r="M891" s="204" t="str">
        <f t="shared" si="13"/>
        <v>828097-FOGRN-M</v>
      </c>
      <c r="N891" s="205">
        <v>7048652536822</v>
      </c>
    </row>
    <row r="892" spans="1:14" x14ac:dyDescent="0.2">
      <c r="A892" s="202" t="s">
        <v>1448</v>
      </c>
      <c r="B892" s="203">
        <v>7048652536815</v>
      </c>
      <c r="K892" s="204">
        <v>828097</v>
      </c>
      <c r="L892" s="204" t="s">
        <v>214</v>
      </c>
      <c r="M892" s="204" t="str">
        <f t="shared" si="13"/>
        <v>828097-FOGRN-L</v>
      </c>
      <c r="N892" s="205">
        <v>7048652536815</v>
      </c>
    </row>
    <row r="893" spans="1:14" x14ac:dyDescent="0.2">
      <c r="A893" s="202" t="s">
        <v>1449</v>
      </c>
      <c r="B893" s="203">
        <v>7048652536846</v>
      </c>
      <c r="K893" s="204">
        <v>828097</v>
      </c>
      <c r="L893" s="204" t="s">
        <v>215</v>
      </c>
      <c r="M893" s="204" t="str">
        <f t="shared" si="13"/>
        <v>828097-FOGRN-XL</v>
      </c>
      <c r="N893" s="205">
        <v>7048652536846</v>
      </c>
    </row>
    <row r="894" spans="1:14" x14ac:dyDescent="0.2">
      <c r="A894" s="202" t="s">
        <v>1450</v>
      </c>
      <c r="B894" s="203">
        <v>7048652277886</v>
      </c>
      <c r="K894" s="204">
        <v>828098</v>
      </c>
      <c r="L894" s="204" t="s">
        <v>146</v>
      </c>
      <c r="M894" s="204" t="str">
        <f t="shared" si="13"/>
        <v>828098-BLACK-XS</v>
      </c>
      <c r="N894" s="205">
        <v>7048652277886</v>
      </c>
    </row>
    <row r="895" spans="1:14" x14ac:dyDescent="0.2">
      <c r="A895" s="202" t="s">
        <v>1451</v>
      </c>
      <c r="B895" s="203">
        <v>7048652277879</v>
      </c>
      <c r="K895" s="204">
        <v>828098</v>
      </c>
      <c r="L895" s="204" t="s">
        <v>142</v>
      </c>
      <c r="M895" s="204" t="str">
        <f t="shared" si="13"/>
        <v>828098-BLACK-S</v>
      </c>
      <c r="N895" s="205">
        <v>7048652277879</v>
      </c>
    </row>
    <row r="896" spans="1:14" x14ac:dyDescent="0.2">
      <c r="A896" s="202" t="s">
        <v>1452</v>
      </c>
      <c r="B896" s="203">
        <v>7048652277862</v>
      </c>
      <c r="K896" s="204">
        <v>828098</v>
      </c>
      <c r="L896" s="204" t="s">
        <v>143</v>
      </c>
      <c r="M896" s="204" t="str">
        <f t="shared" si="13"/>
        <v>828098-BLACK-M</v>
      </c>
      <c r="N896" s="205">
        <v>7048652277862</v>
      </c>
    </row>
    <row r="897" spans="1:14" x14ac:dyDescent="0.2">
      <c r="A897" s="202" t="s">
        <v>1453</v>
      </c>
      <c r="B897" s="203">
        <v>7048652277855</v>
      </c>
      <c r="K897" s="204">
        <v>828098</v>
      </c>
      <c r="L897" s="204" t="s">
        <v>144</v>
      </c>
      <c r="M897" s="204" t="str">
        <f t="shared" si="13"/>
        <v>828098-BLACK-L</v>
      </c>
      <c r="N897" s="205">
        <v>7048652277855</v>
      </c>
    </row>
    <row r="898" spans="1:14" x14ac:dyDescent="0.2">
      <c r="A898" s="202" t="s">
        <v>1454</v>
      </c>
      <c r="B898" s="203">
        <v>7048652277923</v>
      </c>
      <c r="K898" s="204">
        <v>828098</v>
      </c>
      <c r="L898" s="204" t="s">
        <v>413</v>
      </c>
      <c r="M898" s="204" t="str">
        <f t="shared" si="13"/>
        <v>828098-BTWHT-XS</v>
      </c>
      <c r="N898" s="205">
        <v>7048652277923</v>
      </c>
    </row>
    <row r="899" spans="1:14" x14ac:dyDescent="0.2">
      <c r="A899" s="202" t="s">
        <v>1455</v>
      </c>
      <c r="B899" s="203">
        <v>7048652277916</v>
      </c>
      <c r="K899" s="204">
        <v>828098</v>
      </c>
      <c r="L899" s="204" t="s">
        <v>414</v>
      </c>
      <c r="M899" s="204" t="str">
        <f t="shared" ref="M899:M962" si="14">CONCATENATE(K899,"-",L899)</f>
        <v>828098-BTWHT-S</v>
      </c>
      <c r="N899" s="205">
        <v>7048652277916</v>
      </c>
    </row>
    <row r="900" spans="1:14" x14ac:dyDescent="0.2">
      <c r="A900" s="202" t="s">
        <v>1456</v>
      </c>
      <c r="B900" s="203">
        <v>7048652277909</v>
      </c>
      <c r="K900" s="204">
        <v>828098</v>
      </c>
      <c r="L900" s="204" t="s">
        <v>170</v>
      </c>
      <c r="M900" s="204" t="str">
        <f t="shared" si="14"/>
        <v>828098-BTWHT-M</v>
      </c>
      <c r="N900" s="205">
        <v>7048652277909</v>
      </c>
    </row>
    <row r="901" spans="1:14" x14ac:dyDescent="0.2">
      <c r="A901" s="202" t="s">
        <v>1457</v>
      </c>
      <c r="B901" s="203">
        <v>7048652277893</v>
      </c>
      <c r="K901" s="204">
        <v>828098</v>
      </c>
      <c r="L901" s="204" t="s">
        <v>171</v>
      </c>
      <c r="M901" s="204" t="str">
        <f t="shared" si="14"/>
        <v>828098-BTWHT-L</v>
      </c>
      <c r="N901" s="205">
        <v>7048652277893</v>
      </c>
    </row>
    <row r="902" spans="1:14" x14ac:dyDescent="0.2">
      <c r="A902" s="202" t="s">
        <v>1458</v>
      </c>
      <c r="B902" s="203">
        <v>7048652277954</v>
      </c>
      <c r="K902" s="204">
        <v>828099</v>
      </c>
      <c r="L902" s="204" t="s">
        <v>142</v>
      </c>
      <c r="M902" s="204" t="str">
        <f t="shared" si="14"/>
        <v>828099-BLACK-S</v>
      </c>
      <c r="N902" s="205">
        <v>7048652277954</v>
      </c>
    </row>
    <row r="903" spans="1:14" x14ac:dyDescent="0.2">
      <c r="A903" s="202" t="s">
        <v>1459</v>
      </c>
      <c r="B903" s="203">
        <v>7048652277947</v>
      </c>
      <c r="K903" s="204">
        <v>828099</v>
      </c>
      <c r="L903" s="204" t="s">
        <v>143</v>
      </c>
      <c r="M903" s="204" t="str">
        <f t="shared" si="14"/>
        <v>828099-BLACK-M</v>
      </c>
      <c r="N903" s="205">
        <v>7048652277947</v>
      </c>
    </row>
    <row r="904" spans="1:14" x14ac:dyDescent="0.2">
      <c r="A904" s="202" t="s">
        <v>1460</v>
      </c>
      <c r="B904" s="203">
        <v>7048652277930</v>
      </c>
      <c r="K904" s="204">
        <v>828099</v>
      </c>
      <c r="L904" s="204" t="s">
        <v>144</v>
      </c>
      <c r="M904" s="204" t="str">
        <f t="shared" si="14"/>
        <v>828099-BLACK-L</v>
      </c>
      <c r="N904" s="205">
        <v>7048652277930</v>
      </c>
    </row>
    <row r="905" spans="1:14" x14ac:dyDescent="0.2">
      <c r="A905" s="202" t="s">
        <v>1461</v>
      </c>
      <c r="B905" s="203">
        <v>7048652277961</v>
      </c>
      <c r="K905" s="204">
        <v>828099</v>
      </c>
      <c r="L905" s="204" t="s">
        <v>145</v>
      </c>
      <c r="M905" s="204" t="str">
        <f t="shared" si="14"/>
        <v>828099-BLACK-XL</v>
      </c>
      <c r="N905" s="205">
        <v>7048652277961</v>
      </c>
    </row>
    <row r="906" spans="1:14" x14ac:dyDescent="0.2">
      <c r="A906" s="202" t="s">
        <v>1462</v>
      </c>
      <c r="B906" s="203">
        <v>7048652277992</v>
      </c>
      <c r="K906" s="204">
        <v>828099</v>
      </c>
      <c r="L906" s="204" t="s">
        <v>414</v>
      </c>
      <c r="M906" s="204" t="str">
        <f t="shared" si="14"/>
        <v>828099-BTWHT-S</v>
      </c>
      <c r="N906" s="205">
        <v>7048652277992</v>
      </c>
    </row>
    <row r="907" spans="1:14" x14ac:dyDescent="0.2">
      <c r="A907" s="202" t="s">
        <v>1463</v>
      </c>
      <c r="B907" s="203">
        <v>7048652277985</v>
      </c>
      <c r="K907" s="204">
        <v>828099</v>
      </c>
      <c r="L907" s="204" t="s">
        <v>170</v>
      </c>
      <c r="M907" s="204" t="str">
        <f t="shared" si="14"/>
        <v>828099-BTWHT-M</v>
      </c>
      <c r="N907" s="205">
        <v>7048652277985</v>
      </c>
    </row>
    <row r="908" spans="1:14" x14ac:dyDescent="0.2">
      <c r="A908" s="202" t="s">
        <v>1464</v>
      </c>
      <c r="B908" s="203">
        <v>7048652277978</v>
      </c>
      <c r="K908" s="204">
        <v>828099</v>
      </c>
      <c r="L908" s="204" t="s">
        <v>171</v>
      </c>
      <c r="M908" s="204" t="str">
        <f t="shared" si="14"/>
        <v>828099-BTWHT-L</v>
      </c>
      <c r="N908" s="205">
        <v>7048652277978</v>
      </c>
    </row>
    <row r="909" spans="1:14" x14ac:dyDescent="0.2">
      <c r="A909" s="202" t="s">
        <v>1465</v>
      </c>
      <c r="B909" s="203">
        <v>7048652278005</v>
      </c>
      <c r="K909" s="204">
        <v>828099</v>
      </c>
      <c r="L909" s="204" t="s">
        <v>693</v>
      </c>
      <c r="M909" s="204" t="str">
        <f t="shared" si="14"/>
        <v>828099-BTWHT-XL</v>
      </c>
      <c r="N909" s="205">
        <v>7048652278005</v>
      </c>
    </row>
    <row r="910" spans="1:14" x14ac:dyDescent="0.2">
      <c r="A910" s="202" t="s">
        <v>1466</v>
      </c>
      <c r="B910" s="203">
        <v>7048652536679</v>
      </c>
      <c r="K910" s="204">
        <v>828099</v>
      </c>
      <c r="L910" s="204" t="s">
        <v>212</v>
      </c>
      <c r="M910" s="204" t="str">
        <f t="shared" si="14"/>
        <v>828099-FOGRN-S</v>
      </c>
      <c r="N910" s="205">
        <v>7048652536679</v>
      </c>
    </row>
    <row r="911" spans="1:14" x14ac:dyDescent="0.2">
      <c r="A911" s="202" t="s">
        <v>1467</v>
      </c>
      <c r="B911" s="203">
        <v>7048652536662</v>
      </c>
      <c r="K911" s="204">
        <v>828099</v>
      </c>
      <c r="L911" s="204" t="s">
        <v>213</v>
      </c>
      <c r="M911" s="204" t="str">
        <f t="shared" si="14"/>
        <v>828099-FOGRN-M</v>
      </c>
      <c r="N911" s="205">
        <v>7048652536662</v>
      </c>
    </row>
    <row r="912" spans="1:14" x14ac:dyDescent="0.2">
      <c r="A912" s="202" t="s">
        <v>1468</v>
      </c>
      <c r="B912" s="203">
        <v>7048652536655</v>
      </c>
      <c r="K912" s="204">
        <v>828099</v>
      </c>
      <c r="L912" s="204" t="s">
        <v>214</v>
      </c>
      <c r="M912" s="204" t="str">
        <f t="shared" si="14"/>
        <v>828099-FOGRN-L</v>
      </c>
      <c r="N912" s="205">
        <v>7048652536655</v>
      </c>
    </row>
    <row r="913" spans="1:14" x14ac:dyDescent="0.2">
      <c r="A913" s="202" t="s">
        <v>1469</v>
      </c>
      <c r="B913" s="203">
        <v>7048652536686</v>
      </c>
      <c r="K913" s="204">
        <v>828099</v>
      </c>
      <c r="L913" s="204" t="s">
        <v>215</v>
      </c>
      <c r="M913" s="204" t="str">
        <f t="shared" si="14"/>
        <v>828099-FOGRN-XL</v>
      </c>
      <c r="N913" s="205">
        <v>7048652536686</v>
      </c>
    </row>
    <row r="914" spans="1:14" x14ac:dyDescent="0.2">
      <c r="A914" s="202" t="s">
        <v>1470</v>
      </c>
      <c r="B914" s="203">
        <v>7048652278074</v>
      </c>
      <c r="K914" s="204">
        <v>828099</v>
      </c>
      <c r="L914" s="204" t="s">
        <v>162</v>
      </c>
      <c r="M914" s="204" t="str">
        <f t="shared" si="14"/>
        <v>828099-ONBLU-S</v>
      </c>
      <c r="N914" s="205">
        <v>7048652278074</v>
      </c>
    </row>
    <row r="915" spans="1:14" x14ac:dyDescent="0.2">
      <c r="A915" s="202" t="s">
        <v>1471</v>
      </c>
      <c r="B915" s="203">
        <v>7048652278067</v>
      </c>
      <c r="K915" s="204">
        <v>828099</v>
      </c>
      <c r="L915" s="204" t="s">
        <v>163</v>
      </c>
      <c r="M915" s="204" t="str">
        <f t="shared" si="14"/>
        <v>828099-ONBLU-M</v>
      </c>
      <c r="N915" s="205">
        <v>7048652278067</v>
      </c>
    </row>
    <row r="916" spans="1:14" x14ac:dyDescent="0.2">
      <c r="A916" s="202" t="s">
        <v>1472</v>
      </c>
      <c r="B916" s="203">
        <v>7048652278050</v>
      </c>
      <c r="K916" s="204">
        <v>828099</v>
      </c>
      <c r="L916" s="204" t="s">
        <v>164</v>
      </c>
      <c r="M916" s="204" t="str">
        <f t="shared" si="14"/>
        <v>828099-ONBLU-L</v>
      </c>
      <c r="N916" s="205">
        <v>7048652278050</v>
      </c>
    </row>
    <row r="917" spans="1:14" x14ac:dyDescent="0.2">
      <c r="A917" s="202" t="s">
        <v>1473</v>
      </c>
      <c r="B917" s="203">
        <v>7048652278081</v>
      </c>
      <c r="K917" s="204">
        <v>828099</v>
      </c>
      <c r="L917" s="204" t="s">
        <v>165</v>
      </c>
      <c r="M917" s="204" t="str">
        <f t="shared" si="14"/>
        <v>828099-ONBLU-XL</v>
      </c>
      <c r="N917" s="205">
        <v>7048652278081</v>
      </c>
    </row>
    <row r="918" spans="1:14" x14ac:dyDescent="0.2">
      <c r="A918" s="202" t="s">
        <v>1474</v>
      </c>
      <c r="B918" s="203">
        <v>7048652536716</v>
      </c>
      <c r="K918" s="204">
        <v>828099</v>
      </c>
      <c r="L918" s="204" t="s">
        <v>152</v>
      </c>
      <c r="M918" s="204" t="str">
        <f t="shared" si="14"/>
        <v>828099-TEAL-S</v>
      </c>
      <c r="N918" s="205">
        <v>7048652536716</v>
      </c>
    </row>
    <row r="919" spans="1:14" x14ac:dyDescent="0.2">
      <c r="A919" s="202" t="s">
        <v>1475</v>
      </c>
      <c r="B919" s="203">
        <v>7048652536709</v>
      </c>
      <c r="K919" s="204">
        <v>828099</v>
      </c>
      <c r="L919" s="204" t="s">
        <v>153</v>
      </c>
      <c r="M919" s="204" t="str">
        <f t="shared" si="14"/>
        <v>828099-TEAL-M</v>
      </c>
      <c r="N919" s="205">
        <v>7048652536709</v>
      </c>
    </row>
    <row r="920" spans="1:14" x14ac:dyDescent="0.2">
      <c r="A920" s="202" t="s">
        <v>1476</v>
      </c>
      <c r="B920" s="203">
        <v>7048652536693</v>
      </c>
      <c r="K920" s="204">
        <v>828099</v>
      </c>
      <c r="L920" s="204" t="s">
        <v>154</v>
      </c>
      <c r="M920" s="204" t="str">
        <f t="shared" si="14"/>
        <v>828099-TEAL-L</v>
      </c>
      <c r="N920" s="205">
        <v>7048652536693</v>
      </c>
    </row>
    <row r="921" spans="1:14" x14ac:dyDescent="0.2">
      <c r="A921" s="202" t="s">
        <v>1477</v>
      </c>
      <c r="B921" s="203">
        <v>7048652536723</v>
      </c>
      <c r="K921" s="204">
        <v>828099</v>
      </c>
      <c r="L921" s="204" t="s">
        <v>526</v>
      </c>
      <c r="M921" s="204" t="str">
        <f t="shared" si="14"/>
        <v>828099-TEAL-XL</v>
      </c>
      <c r="N921" s="205">
        <v>7048652536723</v>
      </c>
    </row>
    <row r="922" spans="1:14" x14ac:dyDescent="0.2">
      <c r="A922" s="202" t="s">
        <v>1478</v>
      </c>
      <c r="B922" s="203">
        <v>7048652278128</v>
      </c>
      <c r="K922" s="204">
        <v>828100</v>
      </c>
      <c r="L922" s="204" t="s">
        <v>146</v>
      </c>
      <c r="M922" s="204" t="str">
        <f t="shared" si="14"/>
        <v>828100-BLACK-XS</v>
      </c>
      <c r="N922" s="205">
        <v>7048652278128</v>
      </c>
    </row>
    <row r="923" spans="1:14" x14ac:dyDescent="0.2">
      <c r="A923" s="202" t="s">
        <v>1479</v>
      </c>
      <c r="B923" s="203">
        <v>7048652278111</v>
      </c>
      <c r="K923" s="204">
        <v>828100</v>
      </c>
      <c r="L923" s="204" t="s">
        <v>142</v>
      </c>
      <c r="M923" s="204" t="str">
        <f t="shared" si="14"/>
        <v>828100-BLACK-S</v>
      </c>
      <c r="N923" s="205">
        <v>7048652278111</v>
      </c>
    </row>
    <row r="924" spans="1:14" x14ac:dyDescent="0.2">
      <c r="A924" s="202" t="s">
        <v>1480</v>
      </c>
      <c r="B924" s="203">
        <v>7048652278104</v>
      </c>
      <c r="K924" s="204">
        <v>828100</v>
      </c>
      <c r="L924" s="204" t="s">
        <v>143</v>
      </c>
      <c r="M924" s="204" t="str">
        <f t="shared" si="14"/>
        <v>828100-BLACK-M</v>
      </c>
      <c r="N924" s="205">
        <v>7048652278104</v>
      </c>
    </row>
    <row r="925" spans="1:14" x14ac:dyDescent="0.2">
      <c r="A925" s="202" t="s">
        <v>1481</v>
      </c>
      <c r="B925" s="203">
        <v>7048652278098</v>
      </c>
      <c r="K925" s="204">
        <v>828100</v>
      </c>
      <c r="L925" s="204" t="s">
        <v>144</v>
      </c>
      <c r="M925" s="204" t="str">
        <f t="shared" si="14"/>
        <v>828100-BLACK-L</v>
      </c>
      <c r="N925" s="205">
        <v>7048652278098</v>
      </c>
    </row>
    <row r="926" spans="1:14" x14ac:dyDescent="0.2">
      <c r="A926" s="202" t="s">
        <v>1482</v>
      </c>
      <c r="B926" s="203">
        <v>7048652278166</v>
      </c>
      <c r="K926" s="204">
        <v>828100</v>
      </c>
      <c r="L926" s="204" t="s">
        <v>413</v>
      </c>
      <c r="M926" s="204" t="str">
        <f t="shared" si="14"/>
        <v>828100-BTWHT-XS</v>
      </c>
      <c r="N926" s="205">
        <v>7048652278166</v>
      </c>
    </row>
    <row r="927" spans="1:14" x14ac:dyDescent="0.2">
      <c r="A927" s="202" t="s">
        <v>1483</v>
      </c>
      <c r="B927" s="203">
        <v>7048652278159</v>
      </c>
      <c r="K927" s="204">
        <v>828100</v>
      </c>
      <c r="L927" s="204" t="s">
        <v>414</v>
      </c>
      <c r="M927" s="204" t="str">
        <f t="shared" si="14"/>
        <v>828100-BTWHT-S</v>
      </c>
      <c r="N927" s="205">
        <v>7048652278159</v>
      </c>
    </row>
    <row r="928" spans="1:14" x14ac:dyDescent="0.2">
      <c r="A928" s="202" t="s">
        <v>1484</v>
      </c>
      <c r="B928" s="203">
        <v>7048652278142</v>
      </c>
      <c r="K928" s="204">
        <v>828100</v>
      </c>
      <c r="L928" s="204" t="s">
        <v>170</v>
      </c>
      <c r="M928" s="204" t="str">
        <f t="shared" si="14"/>
        <v>828100-BTWHT-M</v>
      </c>
      <c r="N928" s="205">
        <v>7048652278142</v>
      </c>
    </row>
    <row r="929" spans="1:14" x14ac:dyDescent="0.2">
      <c r="A929" s="202" t="s">
        <v>1485</v>
      </c>
      <c r="B929" s="203">
        <v>7048652278135</v>
      </c>
      <c r="K929" s="204">
        <v>828100</v>
      </c>
      <c r="L929" s="204" t="s">
        <v>171</v>
      </c>
      <c r="M929" s="204" t="str">
        <f t="shared" si="14"/>
        <v>828100-BTWHT-L</v>
      </c>
      <c r="N929" s="205">
        <v>7048652278135</v>
      </c>
    </row>
    <row r="930" spans="1:14" x14ac:dyDescent="0.2">
      <c r="A930" s="202" t="s">
        <v>1486</v>
      </c>
      <c r="B930" s="203">
        <v>7048652536563</v>
      </c>
      <c r="K930" s="204">
        <v>828100</v>
      </c>
      <c r="L930" s="204" t="s">
        <v>697</v>
      </c>
      <c r="M930" s="204" t="str">
        <f t="shared" si="14"/>
        <v>828100-FOGRN-XS</v>
      </c>
      <c r="N930" s="205">
        <v>7048652536563</v>
      </c>
    </row>
    <row r="931" spans="1:14" x14ac:dyDescent="0.2">
      <c r="A931" s="202" t="s">
        <v>1487</v>
      </c>
      <c r="B931" s="203">
        <v>7048652536556</v>
      </c>
      <c r="K931" s="204">
        <v>828100</v>
      </c>
      <c r="L931" s="204" t="s">
        <v>212</v>
      </c>
      <c r="M931" s="204" t="str">
        <f t="shared" si="14"/>
        <v>828100-FOGRN-S</v>
      </c>
      <c r="N931" s="205">
        <v>7048652536556</v>
      </c>
    </row>
    <row r="932" spans="1:14" x14ac:dyDescent="0.2">
      <c r="A932" s="202" t="s">
        <v>1488</v>
      </c>
      <c r="B932" s="203">
        <v>7048652536549</v>
      </c>
      <c r="K932" s="204">
        <v>828100</v>
      </c>
      <c r="L932" s="204" t="s">
        <v>213</v>
      </c>
      <c r="M932" s="204" t="str">
        <f t="shared" si="14"/>
        <v>828100-FOGRN-M</v>
      </c>
      <c r="N932" s="205">
        <v>7048652536549</v>
      </c>
    </row>
    <row r="933" spans="1:14" x14ac:dyDescent="0.2">
      <c r="A933" s="202" t="s">
        <v>1489</v>
      </c>
      <c r="B933" s="203">
        <v>7048652536532</v>
      </c>
      <c r="K933" s="204">
        <v>828100</v>
      </c>
      <c r="L933" s="204" t="s">
        <v>214</v>
      </c>
      <c r="M933" s="204" t="str">
        <f t="shared" si="14"/>
        <v>828100-FOGRN-L</v>
      </c>
      <c r="N933" s="205">
        <v>7048652536532</v>
      </c>
    </row>
    <row r="934" spans="1:14" x14ac:dyDescent="0.2">
      <c r="A934" s="202" t="s">
        <v>1490</v>
      </c>
      <c r="B934" s="203">
        <v>7048652536600</v>
      </c>
      <c r="K934" s="204">
        <v>828100</v>
      </c>
      <c r="L934" s="204" t="s">
        <v>221</v>
      </c>
      <c r="M934" s="204" t="str">
        <f t="shared" si="14"/>
        <v>828100-MARVL-XS</v>
      </c>
      <c r="N934" s="205">
        <v>7048652536600</v>
      </c>
    </row>
    <row r="935" spans="1:14" x14ac:dyDescent="0.2">
      <c r="A935" s="202" t="s">
        <v>1491</v>
      </c>
      <c r="B935" s="203">
        <v>7048652536594</v>
      </c>
      <c r="K935" s="204">
        <v>828100</v>
      </c>
      <c r="L935" s="204" t="s">
        <v>156</v>
      </c>
      <c r="M935" s="204" t="str">
        <f t="shared" si="14"/>
        <v>828100-MARVL-S</v>
      </c>
      <c r="N935" s="205">
        <v>7048652536594</v>
      </c>
    </row>
    <row r="936" spans="1:14" x14ac:dyDescent="0.2">
      <c r="A936" s="202" t="s">
        <v>1492</v>
      </c>
      <c r="B936" s="203">
        <v>7048652536587</v>
      </c>
      <c r="K936" s="204">
        <v>828100</v>
      </c>
      <c r="L936" s="204" t="s">
        <v>157</v>
      </c>
      <c r="M936" s="204" t="str">
        <f t="shared" si="14"/>
        <v>828100-MARVL-M</v>
      </c>
      <c r="N936" s="205">
        <v>7048652536587</v>
      </c>
    </row>
    <row r="937" spans="1:14" x14ac:dyDescent="0.2">
      <c r="A937" s="202" t="s">
        <v>1493</v>
      </c>
      <c r="B937" s="203">
        <v>7048652536570</v>
      </c>
      <c r="K937" s="204">
        <v>828100</v>
      </c>
      <c r="L937" s="204" t="s">
        <v>158</v>
      </c>
      <c r="M937" s="204" t="str">
        <f t="shared" si="14"/>
        <v>828100-MARVL-L</v>
      </c>
      <c r="N937" s="205">
        <v>7048652536570</v>
      </c>
    </row>
    <row r="938" spans="1:14" x14ac:dyDescent="0.2">
      <c r="A938" s="202" t="s">
        <v>1494</v>
      </c>
      <c r="B938" s="203">
        <v>7048652278234</v>
      </c>
      <c r="K938" s="204">
        <v>828101</v>
      </c>
      <c r="L938" s="204" t="s">
        <v>142</v>
      </c>
      <c r="M938" s="204" t="str">
        <f t="shared" si="14"/>
        <v>828101-BLACK-S</v>
      </c>
      <c r="N938" s="205">
        <v>7048652278234</v>
      </c>
    </row>
    <row r="939" spans="1:14" x14ac:dyDescent="0.2">
      <c r="A939" s="202" t="s">
        <v>1495</v>
      </c>
      <c r="B939" s="203">
        <v>7048652278227</v>
      </c>
      <c r="K939" s="204">
        <v>828101</v>
      </c>
      <c r="L939" s="204" t="s">
        <v>143</v>
      </c>
      <c r="M939" s="204" t="str">
        <f t="shared" si="14"/>
        <v>828101-BLACK-M</v>
      </c>
      <c r="N939" s="205">
        <v>7048652278227</v>
      </c>
    </row>
    <row r="940" spans="1:14" x14ac:dyDescent="0.2">
      <c r="A940" s="202" t="s">
        <v>1496</v>
      </c>
      <c r="B940" s="203">
        <v>7048652278210</v>
      </c>
      <c r="K940" s="204">
        <v>828101</v>
      </c>
      <c r="L940" s="204" t="s">
        <v>144</v>
      </c>
      <c r="M940" s="204" t="str">
        <f t="shared" si="14"/>
        <v>828101-BLACK-L</v>
      </c>
      <c r="N940" s="205">
        <v>7048652278210</v>
      </c>
    </row>
    <row r="941" spans="1:14" x14ac:dyDescent="0.2">
      <c r="A941" s="202" t="s">
        <v>1497</v>
      </c>
      <c r="B941" s="203">
        <v>7048652278241</v>
      </c>
      <c r="K941" s="204">
        <v>828101</v>
      </c>
      <c r="L941" s="204" t="s">
        <v>145</v>
      </c>
      <c r="M941" s="204" t="str">
        <f t="shared" si="14"/>
        <v>828101-BLACK-XL</v>
      </c>
      <c r="N941" s="205">
        <v>7048652278241</v>
      </c>
    </row>
    <row r="942" spans="1:14" x14ac:dyDescent="0.2">
      <c r="A942" s="202" t="s">
        <v>1498</v>
      </c>
      <c r="B942" s="203">
        <v>7048652278319</v>
      </c>
      <c r="K942" s="204">
        <v>828101</v>
      </c>
      <c r="L942" s="204" t="s">
        <v>334</v>
      </c>
      <c r="M942" s="204" t="str">
        <f t="shared" si="14"/>
        <v>828101-RBLUE-S</v>
      </c>
      <c r="N942" s="205">
        <v>7048652278319</v>
      </c>
    </row>
    <row r="943" spans="1:14" x14ac:dyDescent="0.2">
      <c r="A943" s="202" t="s">
        <v>1499</v>
      </c>
      <c r="B943" s="203">
        <v>7048652278302</v>
      </c>
      <c r="K943" s="204">
        <v>828101</v>
      </c>
      <c r="L943" s="204" t="s">
        <v>335</v>
      </c>
      <c r="M943" s="204" t="str">
        <f t="shared" si="14"/>
        <v>828101-RBLUE-M</v>
      </c>
      <c r="N943" s="205">
        <v>7048652278302</v>
      </c>
    </row>
    <row r="944" spans="1:14" x14ac:dyDescent="0.2">
      <c r="A944" s="202" t="s">
        <v>1500</v>
      </c>
      <c r="B944" s="203">
        <v>7048652278296</v>
      </c>
      <c r="K944" s="204">
        <v>828101</v>
      </c>
      <c r="L944" s="204" t="s">
        <v>336</v>
      </c>
      <c r="M944" s="204" t="str">
        <f t="shared" si="14"/>
        <v>828101-RBLUE-L</v>
      </c>
      <c r="N944" s="205">
        <v>7048652278296</v>
      </c>
    </row>
    <row r="945" spans="1:14" x14ac:dyDescent="0.2">
      <c r="A945" s="202" t="s">
        <v>1501</v>
      </c>
      <c r="B945" s="203">
        <v>7048652278326</v>
      </c>
      <c r="K945" s="204">
        <v>828101</v>
      </c>
      <c r="L945" s="204" t="s">
        <v>337</v>
      </c>
      <c r="M945" s="204" t="str">
        <f t="shared" si="14"/>
        <v>828101-RBLUE-XL</v>
      </c>
      <c r="N945" s="205">
        <v>7048652278326</v>
      </c>
    </row>
    <row r="946" spans="1:14" x14ac:dyDescent="0.2">
      <c r="A946" s="202" t="s">
        <v>1502</v>
      </c>
      <c r="B946" s="203">
        <v>7048652539052</v>
      </c>
      <c r="K946" s="204">
        <v>828103</v>
      </c>
      <c r="L946" s="204" t="s">
        <v>771</v>
      </c>
      <c r="M946" s="204" t="str">
        <f t="shared" si="14"/>
        <v>828103-BLCK-37/39</v>
      </c>
      <c r="N946" s="205">
        <v>7048652539052</v>
      </c>
    </row>
    <row r="947" spans="1:14" x14ac:dyDescent="0.2">
      <c r="A947" s="202" t="s">
        <v>1503</v>
      </c>
      <c r="B947" s="203">
        <v>7048652278418</v>
      </c>
      <c r="K947" s="204">
        <v>828103</v>
      </c>
      <c r="L947" s="204" t="s">
        <v>701</v>
      </c>
      <c r="M947" s="204" t="str">
        <f t="shared" si="14"/>
        <v>828103-BLCK-40/42</v>
      </c>
      <c r="N947" s="205">
        <v>7048652278418</v>
      </c>
    </row>
    <row r="948" spans="1:14" x14ac:dyDescent="0.2">
      <c r="A948" s="202" t="s">
        <v>1504</v>
      </c>
      <c r="B948" s="203">
        <v>7048652278425</v>
      </c>
      <c r="K948" s="204">
        <v>828103</v>
      </c>
      <c r="L948" s="204" t="s">
        <v>703</v>
      </c>
      <c r="M948" s="204" t="str">
        <f t="shared" si="14"/>
        <v>828103-BLCK-43/45</v>
      </c>
      <c r="N948" s="205">
        <v>7048652278425</v>
      </c>
    </row>
    <row r="949" spans="1:14" x14ac:dyDescent="0.2">
      <c r="A949" s="202" t="s">
        <v>1505</v>
      </c>
      <c r="B949" s="203">
        <v>7048652539069</v>
      </c>
      <c r="K949" s="204">
        <v>828103</v>
      </c>
      <c r="L949" s="204" t="s">
        <v>705</v>
      </c>
      <c r="M949" s="204" t="str">
        <f t="shared" si="14"/>
        <v>828103-BTWE-37/39</v>
      </c>
      <c r="N949" s="205">
        <v>7048652539069</v>
      </c>
    </row>
    <row r="950" spans="1:14" x14ac:dyDescent="0.2">
      <c r="A950" s="202" t="s">
        <v>1506</v>
      </c>
      <c r="B950" s="203">
        <v>7048652278432</v>
      </c>
      <c r="K950" s="204">
        <v>828103</v>
      </c>
      <c r="L950" s="204" t="s">
        <v>707</v>
      </c>
      <c r="M950" s="204" t="str">
        <f t="shared" si="14"/>
        <v>828103-BTWE-40/42</v>
      </c>
      <c r="N950" s="205">
        <v>7048652278432</v>
      </c>
    </row>
    <row r="951" spans="1:14" x14ac:dyDescent="0.2">
      <c r="A951" s="202" t="s">
        <v>1507</v>
      </c>
      <c r="B951" s="203">
        <v>7048652278449</v>
      </c>
      <c r="K951" s="204">
        <v>828103</v>
      </c>
      <c r="L951" s="204" t="s">
        <v>708</v>
      </c>
      <c r="M951" s="204" t="str">
        <f t="shared" si="14"/>
        <v>828103-BTWE-43/45</v>
      </c>
      <c r="N951" s="205">
        <v>7048652278449</v>
      </c>
    </row>
    <row r="952" spans="1:14" x14ac:dyDescent="0.2">
      <c r="A952" s="202" t="s">
        <v>1508</v>
      </c>
      <c r="B952" s="203">
        <v>7048652278456</v>
      </c>
      <c r="K952" s="204">
        <v>828103</v>
      </c>
      <c r="L952" s="204" t="s">
        <v>709</v>
      </c>
      <c r="M952" s="204" t="str">
        <f t="shared" si="14"/>
        <v>828103-OEDB-40/42</v>
      </c>
      <c r="N952" s="205">
        <v>7048652278456</v>
      </c>
    </row>
    <row r="953" spans="1:14" x14ac:dyDescent="0.2">
      <c r="A953" s="202" t="s">
        <v>1509</v>
      </c>
      <c r="B953" s="203">
        <v>7048652278463</v>
      </c>
      <c r="K953" s="204">
        <v>828103</v>
      </c>
      <c r="L953" s="204" t="s">
        <v>710</v>
      </c>
      <c r="M953" s="204" t="str">
        <f t="shared" si="14"/>
        <v>828103-OEDB-43/45</v>
      </c>
      <c r="N953" s="205">
        <v>7048652278463</v>
      </c>
    </row>
    <row r="954" spans="1:14" x14ac:dyDescent="0.2">
      <c r="A954" s="202" t="s">
        <v>1510</v>
      </c>
      <c r="B954" s="203">
        <v>7048652539083</v>
      </c>
      <c r="K954" s="204">
        <v>828103</v>
      </c>
      <c r="L954" s="204" t="s">
        <v>772</v>
      </c>
      <c r="M954" s="204" t="str">
        <f t="shared" si="14"/>
        <v>828103-ONBE-37/39</v>
      </c>
      <c r="N954" s="205">
        <v>7048652539083</v>
      </c>
    </row>
    <row r="955" spans="1:14" x14ac:dyDescent="0.2">
      <c r="A955" s="202" t="s">
        <v>1511</v>
      </c>
      <c r="B955" s="203">
        <v>7048652278470</v>
      </c>
      <c r="K955" s="204">
        <v>828103</v>
      </c>
      <c r="L955" s="204" t="s">
        <v>711</v>
      </c>
      <c r="M955" s="204" t="str">
        <f t="shared" si="14"/>
        <v>828103-ONBE-40/42</v>
      </c>
      <c r="N955" s="205">
        <v>7048652278470</v>
      </c>
    </row>
    <row r="956" spans="1:14" x14ac:dyDescent="0.2">
      <c r="A956" s="202" t="s">
        <v>1512</v>
      </c>
      <c r="B956" s="203">
        <v>7048652278487</v>
      </c>
      <c r="K956" s="204">
        <v>828103</v>
      </c>
      <c r="L956" s="204" t="s">
        <v>712</v>
      </c>
      <c r="M956" s="204" t="str">
        <f t="shared" si="14"/>
        <v>828103-ONBE-43/45</v>
      </c>
      <c r="N956" s="205">
        <v>7048652278487</v>
      </c>
    </row>
    <row r="957" spans="1:14" x14ac:dyDescent="0.2">
      <c r="A957" s="202" t="s">
        <v>1513</v>
      </c>
      <c r="B957" s="203">
        <v>7048652539090</v>
      </c>
      <c r="K957" s="204">
        <v>828103</v>
      </c>
      <c r="L957" s="204" t="s">
        <v>713</v>
      </c>
      <c r="M957" s="204" t="str">
        <f t="shared" si="14"/>
        <v>828103-ROWD-37/39</v>
      </c>
      <c r="N957" s="205">
        <v>7048652539090</v>
      </c>
    </row>
    <row r="958" spans="1:14" x14ac:dyDescent="0.2">
      <c r="A958" s="202" t="s">
        <v>1514</v>
      </c>
      <c r="B958" s="203">
        <v>7048652539106</v>
      </c>
      <c r="K958" s="204">
        <v>828103</v>
      </c>
      <c r="L958" s="204" t="s">
        <v>714</v>
      </c>
      <c r="M958" s="204" t="str">
        <f t="shared" si="14"/>
        <v>828103-ROWD-40/42</v>
      </c>
      <c r="N958" s="205">
        <v>7048652539106</v>
      </c>
    </row>
    <row r="959" spans="1:14" x14ac:dyDescent="0.2">
      <c r="A959" s="202" t="s">
        <v>1515</v>
      </c>
      <c r="B959" s="203">
        <v>7048652539113</v>
      </c>
      <c r="K959" s="204">
        <v>828103</v>
      </c>
      <c r="L959" s="204" t="s">
        <v>715</v>
      </c>
      <c r="M959" s="204" t="str">
        <f t="shared" si="14"/>
        <v>828103-ROWD-43/45</v>
      </c>
      <c r="N959" s="205">
        <v>7048652539113</v>
      </c>
    </row>
    <row r="960" spans="1:14" x14ac:dyDescent="0.2">
      <c r="A960" s="202" t="s">
        <v>1516</v>
      </c>
      <c r="B960" s="203">
        <v>7048652541550</v>
      </c>
      <c r="K960" s="204">
        <v>828103</v>
      </c>
      <c r="L960" s="204" t="s">
        <v>716</v>
      </c>
      <c r="M960" s="204" t="str">
        <f t="shared" si="14"/>
        <v>828103-SEGY-37/39</v>
      </c>
      <c r="N960" s="205">
        <v>7048652541550</v>
      </c>
    </row>
    <row r="961" spans="1:14" x14ac:dyDescent="0.2">
      <c r="A961" s="202" t="s">
        <v>1517</v>
      </c>
      <c r="B961" s="203">
        <v>7048652193629</v>
      </c>
      <c r="K961" s="204">
        <v>828103</v>
      </c>
      <c r="L961" s="204" t="s">
        <v>717</v>
      </c>
      <c r="M961" s="204" t="str">
        <f t="shared" si="14"/>
        <v>828103-SEGY-40/42</v>
      </c>
      <c r="N961" s="205">
        <v>7048652193629</v>
      </c>
    </row>
    <row r="962" spans="1:14" x14ac:dyDescent="0.2">
      <c r="A962" s="202" t="s">
        <v>1518</v>
      </c>
      <c r="B962" s="203">
        <v>7048652193636</v>
      </c>
      <c r="K962" s="204">
        <v>828103</v>
      </c>
      <c r="L962" s="204" t="s">
        <v>718</v>
      </c>
      <c r="M962" s="204" t="str">
        <f t="shared" si="14"/>
        <v>828103-SEGY-43/45</v>
      </c>
      <c r="N962" s="205">
        <v>7048652193636</v>
      </c>
    </row>
    <row r="963" spans="1:14" x14ac:dyDescent="0.2">
      <c r="A963" s="202" t="s">
        <v>1519</v>
      </c>
      <c r="B963" s="203">
        <v>7048652326348</v>
      </c>
      <c r="K963" s="204">
        <v>828104</v>
      </c>
      <c r="L963" s="204" t="s">
        <v>774</v>
      </c>
      <c r="M963" s="204" t="str">
        <f t="shared" ref="M963:M1026" si="15">CONCATENATE(K963,"-",L963)</f>
        <v>828104-HYDRO-128</v>
      </c>
      <c r="N963" s="205">
        <v>7048652326348</v>
      </c>
    </row>
    <row r="964" spans="1:14" x14ac:dyDescent="0.2">
      <c r="A964" s="202" t="s">
        <v>1520</v>
      </c>
      <c r="B964" s="203">
        <v>7048652326355</v>
      </c>
      <c r="K964" s="204">
        <v>828104</v>
      </c>
      <c r="L964" s="204" t="s">
        <v>775</v>
      </c>
      <c r="M964" s="204" t="str">
        <f t="shared" si="15"/>
        <v>828104-HYDRO-140</v>
      </c>
      <c r="N964" s="205">
        <v>7048652326355</v>
      </c>
    </row>
    <row r="965" spans="1:14" x14ac:dyDescent="0.2">
      <c r="A965" s="202" t="s">
        <v>1521</v>
      </c>
      <c r="B965" s="203">
        <v>7048652326362</v>
      </c>
      <c r="K965" s="204">
        <v>828104</v>
      </c>
      <c r="L965" s="204" t="s">
        <v>776</v>
      </c>
      <c r="M965" s="204" t="str">
        <f t="shared" si="15"/>
        <v>828104-HYDRO-152</v>
      </c>
      <c r="N965" s="205">
        <v>7048652326362</v>
      </c>
    </row>
    <row r="966" spans="1:14" x14ac:dyDescent="0.2">
      <c r="A966" s="202" t="s">
        <v>1522</v>
      </c>
      <c r="B966" s="203">
        <v>7048652326379</v>
      </c>
      <c r="K966" s="204">
        <v>828104</v>
      </c>
      <c r="L966" s="204" t="s">
        <v>777</v>
      </c>
      <c r="M966" s="204" t="str">
        <f t="shared" si="15"/>
        <v>828104-HYDRO-164</v>
      </c>
      <c r="N966" s="205">
        <v>7048652326379</v>
      </c>
    </row>
    <row r="967" spans="1:14" x14ac:dyDescent="0.2">
      <c r="A967" s="202" t="s">
        <v>1523</v>
      </c>
      <c r="B967" s="203">
        <v>7048652326386</v>
      </c>
      <c r="K967" s="204">
        <v>828104</v>
      </c>
      <c r="L967" s="204" t="s">
        <v>778</v>
      </c>
      <c r="M967" s="204" t="str">
        <f t="shared" si="15"/>
        <v>828104-RBLUE-128</v>
      </c>
      <c r="N967" s="205">
        <v>7048652326386</v>
      </c>
    </row>
    <row r="968" spans="1:14" x14ac:dyDescent="0.2">
      <c r="A968" s="202" t="s">
        <v>1524</v>
      </c>
      <c r="B968" s="203">
        <v>7048652326393</v>
      </c>
      <c r="K968" s="204">
        <v>828104</v>
      </c>
      <c r="L968" s="204" t="s">
        <v>779</v>
      </c>
      <c r="M968" s="204" t="str">
        <f t="shared" si="15"/>
        <v>828104-RBLUE-140</v>
      </c>
      <c r="N968" s="205">
        <v>7048652326393</v>
      </c>
    </row>
    <row r="969" spans="1:14" x14ac:dyDescent="0.2">
      <c r="A969" s="202" t="s">
        <v>1525</v>
      </c>
      <c r="B969" s="203">
        <v>7048652326409</v>
      </c>
      <c r="K969" s="204">
        <v>828104</v>
      </c>
      <c r="L969" s="204" t="s">
        <v>780</v>
      </c>
      <c r="M969" s="204" t="str">
        <f t="shared" si="15"/>
        <v>828104-RBLUE-152</v>
      </c>
      <c r="N969" s="205">
        <v>7048652326409</v>
      </c>
    </row>
    <row r="970" spans="1:14" x14ac:dyDescent="0.2">
      <c r="A970" s="202" t="s">
        <v>1526</v>
      </c>
      <c r="B970" s="203">
        <v>7048652326416</v>
      </c>
      <c r="K970" s="204">
        <v>828104</v>
      </c>
      <c r="L970" s="204" t="s">
        <v>781</v>
      </c>
      <c r="M970" s="204" t="str">
        <f t="shared" si="15"/>
        <v>828104-RBLUE-164</v>
      </c>
      <c r="N970" s="205">
        <v>7048652326416</v>
      </c>
    </row>
    <row r="971" spans="1:14" x14ac:dyDescent="0.2">
      <c r="A971" s="202" t="s">
        <v>1527</v>
      </c>
      <c r="B971" s="203">
        <v>7048652326423</v>
      </c>
      <c r="K971" s="204">
        <v>828104</v>
      </c>
      <c r="L971" s="204" t="s">
        <v>782</v>
      </c>
      <c r="M971" s="204" t="str">
        <f t="shared" si="15"/>
        <v>828104-SEGRY-128</v>
      </c>
      <c r="N971" s="205">
        <v>7048652326423</v>
      </c>
    </row>
    <row r="972" spans="1:14" x14ac:dyDescent="0.2">
      <c r="A972" s="202" t="s">
        <v>1528</v>
      </c>
      <c r="B972" s="203">
        <v>7048652326430</v>
      </c>
      <c r="K972" s="204">
        <v>828104</v>
      </c>
      <c r="L972" s="204" t="s">
        <v>783</v>
      </c>
      <c r="M972" s="204" t="str">
        <f t="shared" si="15"/>
        <v>828104-SEGRY-140</v>
      </c>
      <c r="N972" s="205">
        <v>7048652326430</v>
      </c>
    </row>
    <row r="973" spans="1:14" x14ac:dyDescent="0.2">
      <c r="A973" s="202" t="s">
        <v>1529</v>
      </c>
      <c r="B973" s="203">
        <v>7048652326447</v>
      </c>
      <c r="K973" s="204">
        <v>828104</v>
      </c>
      <c r="L973" s="204" t="s">
        <v>784</v>
      </c>
      <c r="M973" s="204" t="str">
        <f t="shared" si="15"/>
        <v>828104-SEGRY-152</v>
      </c>
      <c r="N973" s="205">
        <v>7048652326447</v>
      </c>
    </row>
    <row r="974" spans="1:14" x14ac:dyDescent="0.2">
      <c r="A974" s="202" t="s">
        <v>1530</v>
      </c>
      <c r="B974" s="203">
        <v>7048652326454</v>
      </c>
      <c r="K974" s="204">
        <v>828104</v>
      </c>
      <c r="L974" s="204" t="s">
        <v>785</v>
      </c>
      <c r="M974" s="204" t="str">
        <f t="shared" si="15"/>
        <v>828104-SEGRY-164</v>
      </c>
      <c r="N974" s="205">
        <v>7048652326454</v>
      </c>
    </row>
    <row r="975" spans="1:14" x14ac:dyDescent="0.2">
      <c r="A975" s="202" t="s">
        <v>1531</v>
      </c>
      <c r="B975" s="203">
        <v>7048652326768</v>
      </c>
      <c r="K975" s="204">
        <v>828105</v>
      </c>
      <c r="L975" s="204" t="s">
        <v>787</v>
      </c>
      <c r="M975" s="204" t="str">
        <f t="shared" si="15"/>
        <v>828105-BLACK-128</v>
      </c>
      <c r="N975" s="205">
        <v>7048652326768</v>
      </c>
    </row>
    <row r="976" spans="1:14" x14ac:dyDescent="0.2">
      <c r="A976" s="202" t="s">
        <v>1532</v>
      </c>
      <c r="B976" s="203">
        <v>7048652326775</v>
      </c>
      <c r="K976" s="204">
        <v>828105</v>
      </c>
      <c r="L976" s="204" t="s">
        <v>788</v>
      </c>
      <c r="M976" s="204" t="str">
        <f t="shared" si="15"/>
        <v>828105-BLACK-140</v>
      </c>
      <c r="N976" s="205">
        <v>7048652326775</v>
      </c>
    </row>
    <row r="977" spans="1:14" x14ac:dyDescent="0.2">
      <c r="A977" s="202" t="s">
        <v>1533</v>
      </c>
      <c r="B977" s="203">
        <v>7048652326782</v>
      </c>
      <c r="K977" s="204">
        <v>828105</v>
      </c>
      <c r="L977" s="204" t="s">
        <v>789</v>
      </c>
      <c r="M977" s="204" t="str">
        <f t="shared" si="15"/>
        <v>828105-BLACK-152</v>
      </c>
      <c r="N977" s="205">
        <v>7048652326782</v>
      </c>
    </row>
    <row r="978" spans="1:14" x14ac:dyDescent="0.2">
      <c r="A978" s="202" t="s">
        <v>1534</v>
      </c>
      <c r="B978" s="203">
        <v>7048652326799</v>
      </c>
      <c r="K978" s="204">
        <v>828105</v>
      </c>
      <c r="L978" s="204" t="s">
        <v>790</v>
      </c>
      <c r="M978" s="204" t="str">
        <f t="shared" si="15"/>
        <v>828105-BLACK-164</v>
      </c>
      <c r="N978" s="205">
        <v>7048652326799</v>
      </c>
    </row>
    <row r="979" spans="1:14" x14ac:dyDescent="0.2">
      <c r="A979" s="202" t="s">
        <v>1535</v>
      </c>
      <c r="B979" s="203">
        <v>7048652326805</v>
      </c>
      <c r="K979" s="204">
        <v>828105</v>
      </c>
      <c r="L979" s="204" t="s">
        <v>791</v>
      </c>
      <c r="M979" s="204" t="str">
        <f t="shared" si="15"/>
        <v>828105-GRBLU-128</v>
      </c>
      <c r="N979" s="205">
        <v>7048652326805</v>
      </c>
    </row>
    <row r="980" spans="1:14" x14ac:dyDescent="0.2">
      <c r="A980" s="202" t="s">
        <v>1536</v>
      </c>
      <c r="B980" s="203">
        <v>7048652326812</v>
      </c>
      <c r="K980" s="204">
        <v>828105</v>
      </c>
      <c r="L980" s="204" t="s">
        <v>792</v>
      </c>
      <c r="M980" s="204" t="str">
        <f t="shared" si="15"/>
        <v>828105-GRBLU-140</v>
      </c>
      <c r="N980" s="205">
        <v>7048652326812</v>
      </c>
    </row>
    <row r="981" spans="1:14" x14ac:dyDescent="0.2">
      <c r="A981" s="202" t="s">
        <v>1537</v>
      </c>
      <c r="B981" s="203">
        <v>7048652326829</v>
      </c>
      <c r="K981" s="204">
        <v>828105</v>
      </c>
      <c r="L981" s="204" t="s">
        <v>793</v>
      </c>
      <c r="M981" s="204" t="str">
        <f t="shared" si="15"/>
        <v>828105-GRBLU-152</v>
      </c>
      <c r="N981" s="205">
        <v>7048652326829</v>
      </c>
    </row>
    <row r="982" spans="1:14" x14ac:dyDescent="0.2">
      <c r="A982" s="202" t="s">
        <v>1538</v>
      </c>
      <c r="B982" s="203">
        <v>7048652326836</v>
      </c>
      <c r="K982" s="204">
        <v>828105</v>
      </c>
      <c r="L982" s="204" t="s">
        <v>794</v>
      </c>
      <c r="M982" s="204" t="str">
        <f t="shared" si="15"/>
        <v>828105-GRBLU-164</v>
      </c>
      <c r="N982" s="205">
        <v>7048652326836</v>
      </c>
    </row>
    <row r="983" spans="1:14" x14ac:dyDescent="0.2">
      <c r="A983" s="202" t="s">
        <v>1539</v>
      </c>
      <c r="B983" s="203">
        <v>7048652326881</v>
      </c>
      <c r="K983" s="204">
        <v>828105</v>
      </c>
      <c r="L983" s="204" t="s">
        <v>795</v>
      </c>
      <c r="M983" s="204" t="str">
        <f t="shared" si="15"/>
        <v>828105-ONBLU-128</v>
      </c>
      <c r="N983" s="205">
        <v>7048652326881</v>
      </c>
    </row>
    <row r="984" spans="1:14" x14ac:dyDescent="0.2">
      <c r="A984" s="202" t="s">
        <v>1540</v>
      </c>
      <c r="B984" s="203">
        <v>7048652326898</v>
      </c>
      <c r="K984" s="204">
        <v>828105</v>
      </c>
      <c r="L984" s="204" t="s">
        <v>796</v>
      </c>
      <c r="M984" s="204" t="str">
        <f t="shared" si="15"/>
        <v>828105-ONBLU-140</v>
      </c>
      <c r="N984" s="205">
        <v>7048652326898</v>
      </c>
    </row>
    <row r="985" spans="1:14" x14ac:dyDescent="0.2">
      <c r="A985" s="202" t="s">
        <v>1541</v>
      </c>
      <c r="B985" s="203">
        <v>7048652326904</v>
      </c>
      <c r="K985" s="204">
        <v>828105</v>
      </c>
      <c r="L985" s="204" t="s">
        <v>797</v>
      </c>
      <c r="M985" s="204" t="str">
        <f t="shared" si="15"/>
        <v>828105-ONBLU-152</v>
      </c>
      <c r="N985" s="205">
        <v>7048652326904</v>
      </c>
    </row>
    <row r="986" spans="1:14" x14ac:dyDescent="0.2">
      <c r="A986" s="202" t="s">
        <v>1542</v>
      </c>
      <c r="B986" s="203">
        <v>7048652326911</v>
      </c>
      <c r="K986" s="204">
        <v>828105</v>
      </c>
      <c r="L986" s="204" t="s">
        <v>798</v>
      </c>
      <c r="M986" s="204" t="str">
        <f t="shared" si="15"/>
        <v>828105-ONBLU-164</v>
      </c>
      <c r="N986" s="205">
        <v>7048652326911</v>
      </c>
    </row>
    <row r="987" spans="1:14" x14ac:dyDescent="0.2">
      <c r="A987" s="202" t="s">
        <v>1543</v>
      </c>
      <c r="B987" s="203">
        <v>7048652327291</v>
      </c>
      <c r="K987" s="204">
        <v>828106</v>
      </c>
      <c r="L987" s="204" t="s">
        <v>791</v>
      </c>
      <c r="M987" s="204" t="str">
        <f t="shared" si="15"/>
        <v>828106-GRBLU-128</v>
      </c>
      <c r="N987" s="205">
        <v>7048652327291</v>
      </c>
    </row>
    <row r="988" spans="1:14" x14ac:dyDescent="0.2">
      <c r="A988" s="202" t="s">
        <v>1544</v>
      </c>
      <c r="B988" s="203">
        <v>7048652327307</v>
      </c>
      <c r="K988" s="204">
        <v>828106</v>
      </c>
      <c r="L988" s="204" t="s">
        <v>792</v>
      </c>
      <c r="M988" s="204" t="str">
        <f t="shared" si="15"/>
        <v>828106-GRBLU-140</v>
      </c>
      <c r="N988" s="205">
        <v>7048652327307</v>
      </c>
    </row>
    <row r="989" spans="1:14" x14ac:dyDescent="0.2">
      <c r="A989" s="202" t="s">
        <v>1545</v>
      </c>
      <c r="B989" s="203">
        <v>7048652327314</v>
      </c>
      <c r="K989" s="204">
        <v>828106</v>
      </c>
      <c r="L989" s="204" t="s">
        <v>793</v>
      </c>
      <c r="M989" s="204" t="str">
        <f t="shared" si="15"/>
        <v>828106-GRBLU-152</v>
      </c>
      <c r="N989" s="205">
        <v>7048652327314</v>
      </c>
    </row>
    <row r="990" spans="1:14" x14ac:dyDescent="0.2">
      <c r="A990" s="202" t="s">
        <v>1546</v>
      </c>
      <c r="B990" s="203">
        <v>7048652327321</v>
      </c>
      <c r="K990" s="204">
        <v>828106</v>
      </c>
      <c r="L990" s="204" t="s">
        <v>794</v>
      </c>
      <c r="M990" s="204" t="str">
        <f t="shared" si="15"/>
        <v>828106-GRBLU-164</v>
      </c>
      <c r="N990" s="205">
        <v>7048652327321</v>
      </c>
    </row>
    <row r="991" spans="1:14" x14ac:dyDescent="0.2">
      <c r="A991" s="202" t="s">
        <v>1547</v>
      </c>
      <c r="B991" s="203">
        <v>7048652327338</v>
      </c>
      <c r="K991" s="204">
        <v>828106</v>
      </c>
      <c r="L991" s="204" t="s">
        <v>778</v>
      </c>
      <c r="M991" s="204" t="str">
        <f t="shared" si="15"/>
        <v>828106-RBLUE-128</v>
      </c>
      <c r="N991" s="205">
        <v>7048652327338</v>
      </c>
    </row>
    <row r="992" spans="1:14" x14ac:dyDescent="0.2">
      <c r="A992" s="202" t="s">
        <v>1548</v>
      </c>
      <c r="B992" s="203">
        <v>7048652327345</v>
      </c>
      <c r="K992" s="204">
        <v>828106</v>
      </c>
      <c r="L992" s="204" t="s">
        <v>779</v>
      </c>
      <c r="M992" s="204" t="str">
        <f t="shared" si="15"/>
        <v>828106-RBLUE-140</v>
      </c>
      <c r="N992" s="205">
        <v>7048652327345</v>
      </c>
    </row>
    <row r="993" spans="1:14" x14ac:dyDescent="0.2">
      <c r="A993" s="202" t="s">
        <v>1549</v>
      </c>
      <c r="B993" s="203">
        <v>7048652327352</v>
      </c>
      <c r="K993" s="204">
        <v>828106</v>
      </c>
      <c r="L993" s="204" t="s">
        <v>780</v>
      </c>
      <c r="M993" s="204" t="str">
        <f t="shared" si="15"/>
        <v>828106-RBLUE-152</v>
      </c>
      <c r="N993" s="205">
        <v>7048652327352</v>
      </c>
    </row>
    <row r="994" spans="1:14" x14ac:dyDescent="0.2">
      <c r="A994" s="202" t="s">
        <v>1550</v>
      </c>
      <c r="B994" s="203">
        <v>7048652327369</v>
      </c>
      <c r="K994" s="204">
        <v>828106</v>
      </c>
      <c r="L994" s="204" t="s">
        <v>781</v>
      </c>
      <c r="M994" s="204" t="str">
        <f t="shared" si="15"/>
        <v>828106-RBLUE-164</v>
      </c>
      <c r="N994" s="205">
        <v>7048652327369</v>
      </c>
    </row>
    <row r="995" spans="1:14" x14ac:dyDescent="0.2">
      <c r="A995" s="202" t="s">
        <v>1551</v>
      </c>
      <c r="B995" s="203">
        <v>7048652326713</v>
      </c>
      <c r="K995" s="204">
        <v>828107</v>
      </c>
      <c r="L995" s="204" t="s">
        <v>720</v>
      </c>
      <c r="M995" s="204" t="str">
        <f t="shared" si="15"/>
        <v>828107-BLACK-JR-S</v>
      </c>
      <c r="N995" s="205">
        <v>7048652326713</v>
      </c>
    </row>
    <row r="996" spans="1:14" x14ac:dyDescent="0.2">
      <c r="A996" s="204" t="s">
        <v>1552</v>
      </c>
      <c r="B996" s="203">
        <v>7048652326706</v>
      </c>
      <c r="K996" s="204">
        <v>828107</v>
      </c>
      <c r="L996" s="204" t="s">
        <v>722</v>
      </c>
      <c r="M996" s="204" t="str">
        <f t="shared" si="15"/>
        <v>828107-BLACK-JR-M</v>
      </c>
      <c r="N996" s="205">
        <v>7048652326706</v>
      </c>
    </row>
    <row r="997" spans="1:14" x14ac:dyDescent="0.2">
      <c r="A997" s="204" t="s">
        <v>1553</v>
      </c>
      <c r="B997" s="203">
        <v>7048652326737</v>
      </c>
      <c r="K997" s="204">
        <v>828107</v>
      </c>
      <c r="L997" s="204" t="s">
        <v>724</v>
      </c>
      <c r="M997" s="204" t="str">
        <f t="shared" si="15"/>
        <v>828107-HYDRO-JR-S</v>
      </c>
      <c r="N997" s="205">
        <v>7048652326737</v>
      </c>
    </row>
    <row r="998" spans="1:14" x14ac:dyDescent="0.2">
      <c r="A998" s="204" t="s">
        <v>1554</v>
      </c>
      <c r="B998" s="203">
        <v>7048652326720</v>
      </c>
      <c r="K998" s="204">
        <v>828107</v>
      </c>
      <c r="L998" s="204" t="s">
        <v>725</v>
      </c>
      <c r="M998" s="204" t="str">
        <f t="shared" si="15"/>
        <v>828107-HYDRO-JR-M</v>
      </c>
      <c r="N998" s="205">
        <v>7048652326720</v>
      </c>
    </row>
    <row r="999" spans="1:14" x14ac:dyDescent="0.2">
      <c r="A999" s="204" t="s">
        <v>1555</v>
      </c>
      <c r="B999" s="203">
        <v>7048652278777</v>
      </c>
      <c r="K999" s="204">
        <v>828112</v>
      </c>
      <c r="L999" s="204" t="s">
        <v>142</v>
      </c>
      <c r="M999" s="204" t="str">
        <f t="shared" si="15"/>
        <v>828112-BLACK-S</v>
      </c>
      <c r="N999" s="205">
        <v>7048652278777</v>
      </c>
    </row>
    <row r="1000" spans="1:14" x14ac:dyDescent="0.2">
      <c r="A1000" s="204" t="s">
        <v>1556</v>
      </c>
      <c r="B1000" s="203">
        <v>7048652278760</v>
      </c>
      <c r="K1000" s="204">
        <v>828112</v>
      </c>
      <c r="L1000" s="204" t="s">
        <v>143</v>
      </c>
      <c r="M1000" s="204" t="str">
        <f t="shared" si="15"/>
        <v>828112-BLACK-M</v>
      </c>
      <c r="N1000" s="205">
        <v>7048652278760</v>
      </c>
    </row>
    <row r="1001" spans="1:14" x14ac:dyDescent="0.2">
      <c r="A1001" s="204" t="s">
        <v>1557</v>
      </c>
      <c r="B1001" s="203">
        <v>7048652278753</v>
      </c>
      <c r="K1001" s="204">
        <v>828112</v>
      </c>
      <c r="L1001" s="204" t="s">
        <v>144</v>
      </c>
      <c r="M1001" s="204" t="str">
        <f t="shared" si="15"/>
        <v>828112-BLACK-L</v>
      </c>
      <c r="N1001" s="205">
        <v>7048652278753</v>
      </c>
    </row>
    <row r="1002" spans="1:14" x14ac:dyDescent="0.2">
      <c r="A1002" s="204" t="s">
        <v>1558</v>
      </c>
      <c r="B1002" s="203">
        <v>7048652278784</v>
      </c>
      <c r="K1002" s="204">
        <v>828112</v>
      </c>
      <c r="L1002" s="204" t="s">
        <v>145</v>
      </c>
      <c r="M1002" s="204" t="str">
        <f t="shared" si="15"/>
        <v>828112-BLACK-XL</v>
      </c>
      <c r="N1002" s="205">
        <v>7048652278784</v>
      </c>
    </row>
    <row r="1003" spans="1:14" x14ac:dyDescent="0.2">
      <c r="A1003" s="204" t="s">
        <v>1559</v>
      </c>
      <c r="B1003" s="203">
        <v>7048652279132</v>
      </c>
      <c r="K1003" s="204">
        <v>828120</v>
      </c>
      <c r="L1003" s="204" t="s">
        <v>142</v>
      </c>
      <c r="M1003" s="204" t="str">
        <f t="shared" si="15"/>
        <v>828120-BLACK-S</v>
      </c>
      <c r="N1003" s="205">
        <v>7048652279132</v>
      </c>
    </row>
    <row r="1004" spans="1:14" x14ac:dyDescent="0.2">
      <c r="A1004" s="204" t="s">
        <v>1560</v>
      </c>
      <c r="B1004" s="203">
        <v>7048652279125</v>
      </c>
      <c r="K1004" s="204">
        <v>828120</v>
      </c>
      <c r="L1004" s="204" t="s">
        <v>143</v>
      </c>
      <c r="M1004" s="204" t="str">
        <f t="shared" si="15"/>
        <v>828120-BLACK-M</v>
      </c>
      <c r="N1004" s="205">
        <v>7048652279125</v>
      </c>
    </row>
    <row r="1005" spans="1:14" x14ac:dyDescent="0.2">
      <c r="A1005" s="204" t="s">
        <v>1561</v>
      </c>
      <c r="B1005" s="203">
        <v>7048652279118</v>
      </c>
      <c r="K1005" s="204">
        <v>828120</v>
      </c>
      <c r="L1005" s="204" t="s">
        <v>144</v>
      </c>
      <c r="M1005" s="204" t="str">
        <f t="shared" si="15"/>
        <v>828120-BLACK-L</v>
      </c>
      <c r="N1005" s="205">
        <v>7048652279118</v>
      </c>
    </row>
    <row r="1006" spans="1:14" x14ac:dyDescent="0.2">
      <c r="A1006" s="204" t="s">
        <v>1562</v>
      </c>
      <c r="B1006" s="203">
        <v>7048652279149</v>
      </c>
      <c r="K1006" s="204">
        <v>828120</v>
      </c>
      <c r="L1006" s="204" t="s">
        <v>145</v>
      </c>
      <c r="M1006" s="204" t="str">
        <f t="shared" si="15"/>
        <v>828120-BLACK-XL</v>
      </c>
      <c r="N1006" s="205">
        <v>7048652279149</v>
      </c>
    </row>
    <row r="1007" spans="1:14" x14ac:dyDescent="0.2">
      <c r="A1007" s="204" t="s">
        <v>1563</v>
      </c>
      <c r="B1007" s="203">
        <v>7048652536310</v>
      </c>
      <c r="K1007" s="204">
        <v>828120</v>
      </c>
      <c r="L1007" s="204" t="s">
        <v>212</v>
      </c>
      <c r="M1007" s="204" t="str">
        <f t="shared" si="15"/>
        <v>828120-FOGRN-S</v>
      </c>
      <c r="N1007" s="205">
        <v>7048652536310</v>
      </c>
    </row>
    <row r="1008" spans="1:14" x14ac:dyDescent="0.2">
      <c r="A1008" s="204" t="s">
        <v>1564</v>
      </c>
      <c r="B1008" s="203">
        <v>7048652536303</v>
      </c>
      <c r="K1008" s="204">
        <v>828120</v>
      </c>
      <c r="L1008" s="204" t="s">
        <v>213</v>
      </c>
      <c r="M1008" s="204" t="str">
        <f t="shared" si="15"/>
        <v>828120-FOGRN-M</v>
      </c>
      <c r="N1008" s="205">
        <v>7048652536303</v>
      </c>
    </row>
    <row r="1009" spans="1:14" x14ac:dyDescent="0.2">
      <c r="A1009" s="204" t="s">
        <v>1565</v>
      </c>
      <c r="B1009" s="203">
        <v>7048652536297</v>
      </c>
      <c r="K1009" s="204">
        <v>828120</v>
      </c>
      <c r="L1009" s="204" t="s">
        <v>214</v>
      </c>
      <c r="M1009" s="204" t="str">
        <f t="shared" si="15"/>
        <v>828120-FOGRN-L</v>
      </c>
      <c r="N1009" s="205">
        <v>7048652536297</v>
      </c>
    </row>
    <row r="1010" spans="1:14" x14ac:dyDescent="0.2">
      <c r="A1010" s="204" t="s">
        <v>1566</v>
      </c>
      <c r="B1010" s="203">
        <v>7048652536327</v>
      </c>
      <c r="K1010" s="204">
        <v>828120</v>
      </c>
      <c r="L1010" s="204" t="s">
        <v>215</v>
      </c>
      <c r="M1010" s="204" t="str">
        <f t="shared" si="15"/>
        <v>828120-FOGRN-XL</v>
      </c>
      <c r="N1010" s="205">
        <v>7048652536327</v>
      </c>
    </row>
    <row r="1011" spans="1:14" x14ac:dyDescent="0.2">
      <c r="A1011" s="204" t="s">
        <v>1567</v>
      </c>
      <c r="B1011" s="203">
        <v>7048652279217</v>
      </c>
      <c r="K1011" s="204">
        <v>828120</v>
      </c>
      <c r="L1011" s="204" t="s">
        <v>162</v>
      </c>
      <c r="M1011" s="204" t="str">
        <f t="shared" si="15"/>
        <v>828120-ONBLU-S</v>
      </c>
      <c r="N1011" s="205">
        <v>7048652279217</v>
      </c>
    </row>
    <row r="1012" spans="1:14" x14ac:dyDescent="0.2">
      <c r="A1012" s="204" t="s">
        <v>1568</v>
      </c>
      <c r="B1012" s="203">
        <v>7048652279200</v>
      </c>
      <c r="K1012" s="204">
        <v>828120</v>
      </c>
      <c r="L1012" s="204" t="s">
        <v>163</v>
      </c>
      <c r="M1012" s="204" t="str">
        <f t="shared" si="15"/>
        <v>828120-ONBLU-M</v>
      </c>
      <c r="N1012" s="205">
        <v>7048652279200</v>
      </c>
    </row>
    <row r="1013" spans="1:14" x14ac:dyDescent="0.2">
      <c r="A1013" s="204" t="s">
        <v>1569</v>
      </c>
      <c r="B1013" s="203">
        <v>7048652279194</v>
      </c>
      <c r="K1013" s="204">
        <v>828120</v>
      </c>
      <c r="L1013" s="204" t="s">
        <v>164</v>
      </c>
      <c r="M1013" s="204" t="str">
        <f t="shared" si="15"/>
        <v>828120-ONBLU-L</v>
      </c>
      <c r="N1013" s="205">
        <v>7048652279194</v>
      </c>
    </row>
    <row r="1014" spans="1:14" x14ac:dyDescent="0.2">
      <c r="A1014" s="204" t="s">
        <v>1570</v>
      </c>
      <c r="B1014" s="203">
        <v>7048652279224</v>
      </c>
      <c r="K1014" s="204">
        <v>828120</v>
      </c>
      <c r="L1014" s="204" t="s">
        <v>165</v>
      </c>
      <c r="M1014" s="204" t="str">
        <f t="shared" si="15"/>
        <v>828120-ONBLU-XL</v>
      </c>
      <c r="N1014" s="205">
        <v>7048652279224</v>
      </c>
    </row>
    <row r="1015" spans="1:14" x14ac:dyDescent="0.2">
      <c r="A1015" s="204" t="s">
        <v>1571</v>
      </c>
      <c r="B1015" s="203">
        <v>7048652326652</v>
      </c>
      <c r="K1015" s="204">
        <v>828121</v>
      </c>
      <c r="L1015" s="204" t="s">
        <v>172</v>
      </c>
      <c r="M1015" s="204" t="str">
        <f t="shared" si="15"/>
        <v>828121-GRBLU-XS</v>
      </c>
      <c r="N1015" s="205">
        <v>7048652326652</v>
      </c>
    </row>
    <row r="1016" spans="1:14" x14ac:dyDescent="0.2">
      <c r="A1016" s="204" t="s">
        <v>1572</v>
      </c>
      <c r="B1016" s="203">
        <v>7048652326645</v>
      </c>
      <c r="K1016" s="204">
        <v>828121</v>
      </c>
      <c r="L1016" s="204" t="s">
        <v>173</v>
      </c>
      <c r="M1016" s="204" t="str">
        <f t="shared" si="15"/>
        <v>828121-GRBLU-S</v>
      </c>
      <c r="N1016" s="205">
        <v>7048652326645</v>
      </c>
    </row>
    <row r="1017" spans="1:14" x14ac:dyDescent="0.2">
      <c r="A1017" s="204" t="s">
        <v>1573</v>
      </c>
      <c r="B1017" s="203">
        <v>7048652326638</v>
      </c>
      <c r="K1017" s="204">
        <v>828121</v>
      </c>
      <c r="L1017" s="204" t="s">
        <v>174</v>
      </c>
      <c r="M1017" s="204" t="str">
        <f t="shared" si="15"/>
        <v>828121-GRBLU-M</v>
      </c>
      <c r="N1017" s="205">
        <v>7048652326638</v>
      </c>
    </row>
    <row r="1018" spans="1:14" x14ac:dyDescent="0.2">
      <c r="A1018" s="204" t="s">
        <v>1574</v>
      </c>
      <c r="B1018" s="203">
        <v>7048652326621</v>
      </c>
      <c r="K1018" s="204">
        <v>828121</v>
      </c>
      <c r="L1018" s="204" t="s">
        <v>175</v>
      </c>
      <c r="M1018" s="204" t="str">
        <f t="shared" si="15"/>
        <v>828121-GRBLU-L</v>
      </c>
      <c r="N1018" s="205">
        <v>7048652326621</v>
      </c>
    </row>
    <row r="1019" spans="1:14" x14ac:dyDescent="0.2">
      <c r="A1019" s="204" t="s">
        <v>1575</v>
      </c>
      <c r="B1019" s="203">
        <v>7048652536242</v>
      </c>
      <c r="K1019" s="204">
        <v>828121</v>
      </c>
      <c r="L1019" s="204" t="s">
        <v>147</v>
      </c>
      <c r="M1019" s="204" t="str">
        <f t="shared" si="15"/>
        <v>828121-RSWOD-XS</v>
      </c>
      <c r="N1019" s="205">
        <v>7048652536242</v>
      </c>
    </row>
    <row r="1020" spans="1:14" x14ac:dyDescent="0.2">
      <c r="A1020" s="204" t="s">
        <v>1576</v>
      </c>
      <c r="B1020" s="203">
        <v>7048652536235</v>
      </c>
      <c r="K1020" s="204">
        <v>828121</v>
      </c>
      <c r="L1020" s="204" t="s">
        <v>148</v>
      </c>
      <c r="M1020" s="204" t="str">
        <f t="shared" si="15"/>
        <v>828121-RSWOD-S</v>
      </c>
      <c r="N1020" s="205">
        <v>7048652536235</v>
      </c>
    </row>
    <row r="1021" spans="1:14" x14ac:dyDescent="0.2">
      <c r="A1021" s="204" t="s">
        <v>1577</v>
      </c>
      <c r="B1021" s="203">
        <v>7048652536228</v>
      </c>
      <c r="K1021" s="204">
        <v>828121</v>
      </c>
      <c r="L1021" s="204" t="s">
        <v>149</v>
      </c>
      <c r="M1021" s="204" t="str">
        <f t="shared" si="15"/>
        <v>828121-RSWOD-M</v>
      </c>
      <c r="N1021" s="205">
        <v>7048652536228</v>
      </c>
    </row>
    <row r="1022" spans="1:14" x14ac:dyDescent="0.2">
      <c r="A1022" s="204" t="s">
        <v>1578</v>
      </c>
      <c r="B1022" s="203">
        <v>7048652536211</v>
      </c>
      <c r="K1022" s="204">
        <v>828121</v>
      </c>
      <c r="L1022" s="204" t="s">
        <v>150</v>
      </c>
      <c r="M1022" s="204" t="str">
        <f t="shared" si="15"/>
        <v>828121-RSWOD-L</v>
      </c>
      <c r="N1022" s="205">
        <v>7048652536211</v>
      </c>
    </row>
    <row r="1023" spans="1:14" x14ac:dyDescent="0.2">
      <c r="A1023" s="204" t="s">
        <v>1579</v>
      </c>
      <c r="B1023" s="203">
        <v>7048652275158</v>
      </c>
      <c r="K1023" s="204">
        <v>828146</v>
      </c>
      <c r="L1023" s="204" t="s">
        <v>142</v>
      </c>
      <c r="M1023" s="204" t="str">
        <f t="shared" si="15"/>
        <v>828146-BLACK-S</v>
      </c>
      <c r="N1023" s="205">
        <v>7048652275158</v>
      </c>
    </row>
    <row r="1024" spans="1:14" x14ac:dyDescent="0.2">
      <c r="A1024" s="204" t="s">
        <v>1580</v>
      </c>
      <c r="B1024" s="203">
        <v>7048652275141</v>
      </c>
      <c r="K1024" s="204">
        <v>828146</v>
      </c>
      <c r="L1024" s="204" t="s">
        <v>143</v>
      </c>
      <c r="M1024" s="204" t="str">
        <f t="shared" si="15"/>
        <v>828146-BLACK-M</v>
      </c>
      <c r="N1024" s="205">
        <v>7048652275141</v>
      </c>
    </row>
    <row r="1025" spans="1:14" x14ac:dyDescent="0.2">
      <c r="A1025" s="204" t="s">
        <v>1581</v>
      </c>
      <c r="B1025" s="203">
        <v>7048652275134</v>
      </c>
      <c r="K1025" s="204">
        <v>828146</v>
      </c>
      <c r="L1025" s="204" t="s">
        <v>144</v>
      </c>
      <c r="M1025" s="204" t="str">
        <f t="shared" si="15"/>
        <v>828146-BLACK-L</v>
      </c>
      <c r="N1025" s="205">
        <v>7048652275134</v>
      </c>
    </row>
    <row r="1026" spans="1:14" x14ac:dyDescent="0.2">
      <c r="A1026" s="204" t="s">
        <v>1582</v>
      </c>
      <c r="B1026" s="203">
        <v>7048652275165</v>
      </c>
      <c r="K1026" s="204">
        <v>828146</v>
      </c>
      <c r="L1026" s="204" t="s">
        <v>145</v>
      </c>
      <c r="M1026" s="204" t="str">
        <f t="shared" si="15"/>
        <v>828146-BLACK-XL</v>
      </c>
      <c r="N1026" s="205">
        <v>7048652275165</v>
      </c>
    </row>
    <row r="1027" spans="1:14" x14ac:dyDescent="0.2">
      <c r="A1027" s="204" t="s">
        <v>1583</v>
      </c>
      <c r="B1027" s="203">
        <v>7048652275233</v>
      </c>
      <c r="K1027" s="204">
        <v>828148</v>
      </c>
      <c r="L1027" s="204" t="s">
        <v>142</v>
      </c>
      <c r="M1027" s="204" t="str">
        <f t="shared" ref="M1027:M1090" si="16">CONCATENATE(K1027,"-",L1027)</f>
        <v>828148-BLACK-S</v>
      </c>
      <c r="N1027" s="205">
        <v>7048652275233</v>
      </c>
    </row>
    <row r="1028" spans="1:14" x14ac:dyDescent="0.2">
      <c r="A1028" s="204" t="s">
        <v>1584</v>
      </c>
      <c r="B1028" s="203">
        <v>7048652275226</v>
      </c>
      <c r="K1028" s="204">
        <v>828148</v>
      </c>
      <c r="L1028" s="204" t="s">
        <v>143</v>
      </c>
      <c r="M1028" s="204" t="str">
        <f t="shared" si="16"/>
        <v>828148-BLACK-M</v>
      </c>
      <c r="N1028" s="205">
        <v>7048652275226</v>
      </c>
    </row>
    <row r="1029" spans="1:14" x14ac:dyDescent="0.2">
      <c r="A1029" s="204" t="s">
        <v>1585</v>
      </c>
      <c r="B1029" s="203">
        <v>7048652275219</v>
      </c>
      <c r="K1029" s="204">
        <v>828148</v>
      </c>
      <c r="L1029" s="204" t="s">
        <v>144</v>
      </c>
      <c r="M1029" s="204" t="str">
        <f t="shared" si="16"/>
        <v>828148-BLACK-L</v>
      </c>
      <c r="N1029" s="205">
        <v>7048652275219</v>
      </c>
    </row>
    <row r="1030" spans="1:14" x14ac:dyDescent="0.2">
      <c r="A1030" s="204" t="s">
        <v>1586</v>
      </c>
      <c r="B1030" s="203">
        <v>7048652275240</v>
      </c>
      <c r="K1030" s="204">
        <v>828148</v>
      </c>
      <c r="L1030" s="204" t="s">
        <v>145</v>
      </c>
      <c r="M1030" s="204" t="str">
        <f t="shared" si="16"/>
        <v>828148-BLACK-XL</v>
      </c>
      <c r="N1030" s="205">
        <v>7048652275240</v>
      </c>
    </row>
    <row r="1031" spans="1:14" x14ac:dyDescent="0.2">
      <c r="A1031" s="204" t="s">
        <v>1587</v>
      </c>
      <c r="B1031" s="203">
        <v>7048652326928</v>
      </c>
      <c r="K1031" s="204">
        <v>828150</v>
      </c>
      <c r="L1031" s="204" t="s">
        <v>727</v>
      </c>
      <c r="M1031" s="204" t="str">
        <f t="shared" si="16"/>
        <v>828150-GRBE-34/36</v>
      </c>
      <c r="N1031" s="205">
        <v>7048652326928</v>
      </c>
    </row>
    <row r="1032" spans="1:14" x14ac:dyDescent="0.2">
      <c r="A1032" s="204" t="s">
        <v>1588</v>
      </c>
      <c r="B1032" s="203">
        <v>7048652326935</v>
      </c>
      <c r="K1032" s="204">
        <v>828150</v>
      </c>
      <c r="L1032" s="204" t="s">
        <v>729</v>
      </c>
      <c r="M1032" s="204" t="str">
        <f t="shared" si="16"/>
        <v>828150-ONBE-34/36</v>
      </c>
      <c r="N1032" s="205">
        <v>7048652326935</v>
      </c>
    </row>
    <row r="1033" spans="1:14" x14ac:dyDescent="0.2">
      <c r="A1033" s="204" t="s">
        <v>1589</v>
      </c>
      <c r="B1033" s="203">
        <v>7048652538758</v>
      </c>
      <c r="K1033" s="204">
        <v>828157</v>
      </c>
      <c r="L1033" s="204" t="s">
        <v>212</v>
      </c>
      <c r="M1033" s="204" t="str">
        <f t="shared" si="16"/>
        <v>828157-FOGRN-S</v>
      </c>
      <c r="N1033" s="205">
        <v>7048652538758</v>
      </c>
    </row>
    <row r="1034" spans="1:14" x14ac:dyDescent="0.2">
      <c r="A1034" s="204" t="s">
        <v>1590</v>
      </c>
      <c r="B1034" s="203">
        <v>7048652538741</v>
      </c>
      <c r="K1034" s="204">
        <v>828157</v>
      </c>
      <c r="L1034" s="204" t="s">
        <v>213</v>
      </c>
      <c r="M1034" s="204" t="str">
        <f t="shared" si="16"/>
        <v>828157-FOGRN-M</v>
      </c>
      <c r="N1034" s="205">
        <v>7048652538741</v>
      </c>
    </row>
    <row r="1035" spans="1:14" x14ac:dyDescent="0.2">
      <c r="A1035" s="204" t="s">
        <v>1591</v>
      </c>
      <c r="B1035" s="203">
        <v>7048652538734</v>
      </c>
      <c r="K1035" s="204">
        <v>828157</v>
      </c>
      <c r="L1035" s="204" t="s">
        <v>214</v>
      </c>
      <c r="M1035" s="204" t="str">
        <f t="shared" si="16"/>
        <v>828157-FOGRN-L</v>
      </c>
      <c r="N1035" s="205">
        <v>7048652538734</v>
      </c>
    </row>
    <row r="1036" spans="1:14" x14ac:dyDescent="0.2">
      <c r="A1036" s="204" t="s">
        <v>1592</v>
      </c>
      <c r="B1036" s="203">
        <v>7048652538765</v>
      </c>
      <c r="K1036" s="204">
        <v>828157</v>
      </c>
      <c r="L1036" s="204" t="s">
        <v>215</v>
      </c>
      <c r="M1036" s="204" t="str">
        <f t="shared" si="16"/>
        <v>828157-FOGRN-XL</v>
      </c>
      <c r="N1036" s="205">
        <v>7048652538765</v>
      </c>
    </row>
    <row r="1037" spans="1:14" x14ac:dyDescent="0.2">
      <c r="A1037" s="204" t="s">
        <v>1593</v>
      </c>
      <c r="B1037" s="203">
        <v>7048652538796</v>
      </c>
      <c r="K1037" s="204">
        <v>828157</v>
      </c>
      <c r="L1037" s="204" t="s">
        <v>166</v>
      </c>
      <c r="M1037" s="204" t="str">
        <f t="shared" si="16"/>
        <v>828157-SEGRY-S</v>
      </c>
      <c r="N1037" s="205">
        <v>7048652538796</v>
      </c>
    </row>
    <row r="1038" spans="1:14" x14ac:dyDescent="0.2">
      <c r="A1038" s="204" t="s">
        <v>1594</v>
      </c>
      <c r="B1038" s="203">
        <v>7048652538789</v>
      </c>
      <c r="K1038" s="204">
        <v>828157</v>
      </c>
      <c r="L1038" s="204" t="s">
        <v>167</v>
      </c>
      <c r="M1038" s="204" t="str">
        <f t="shared" si="16"/>
        <v>828157-SEGRY-M</v>
      </c>
      <c r="N1038" s="205">
        <v>7048652538789</v>
      </c>
    </row>
    <row r="1039" spans="1:14" x14ac:dyDescent="0.2">
      <c r="A1039" s="204" t="s">
        <v>1595</v>
      </c>
      <c r="B1039" s="203">
        <v>7048652538772</v>
      </c>
      <c r="K1039" s="204">
        <v>828157</v>
      </c>
      <c r="L1039" s="204" t="s">
        <v>168</v>
      </c>
      <c r="M1039" s="204" t="str">
        <f t="shared" si="16"/>
        <v>828157-SEGRY-L</v>
      </c>
      <c r="N1039" s="205">
        <v>7048652538772</v>
      </c>
    </row>
    <row r="1040" spans="1:14" x14ac:dyDescent="0.2">
      <c r="A1040" s="204" t="s">
        <v>1596</v>
      </c>
      <c r="B1040" s="203">
        <v>7048652538802</v>
      </c>
      <c r="K1040" s="204">
        <v>828157</v>
      </c>
      <c r="L1040" s="204" t="s">
        <v>169</v>
      </c>
      <c r="M1040" s="204" t="str">
        <f t="shared" si="16"/>
        <v>828157-SEGRY-XL</v>
      </c>
      <c r="N1040" s="205">
        <v>7048652538802</v>
      </c>
    </row>
    <row r="1041" spans="1:14" x14ac:dyDescent="0.2">
      <c r="A1041" s="204" t="s">
        <v>1597</v>
      </c>
      <c r="B1041" s="203">
        <v>7048652537997</v>
      </c>
      <c r="K1041" s="204">
        <v>828158</v>
      </c>
      <c r="L1041" s="204" t="s">
        <v>142</v>
      </c>
      <c r="M1041" s="204" t="str">
        <f t="shared" si="16"/>
        <v>828158-BLACK-S</v>
      </c>
      <c r="N1041" s="205">
        <v>7048652537997</v>
      </c>
    </row>
    <row r="1042" spans="1:14" x14ac:dyDescent="0.2">
      <c r="A1042" s="204" t="s">
        <v>1598</v>
      </c>
      <c r="B1042" s="203">
        <v>7048652537980</v>
      </c>
      <c r="K1042" s="204">
        <v>828158</v>
      </c>
      <c r="L1042" s="204" t="s">
        <v>143</v>
      </c>
      <c r="M1042" s="204" t="str">
        <f t="shared" si="16"/>
        <v>828158-BLACK-M</v>
      </c>
      <c r="N1042" s="205">
        <v>7048652537980</v>
      </c>
    </row>
    <row r="1043" spans="1:14" x14ac:dyDescent="0.2">
      <c r="A1043" s="204" t="s">
        <v>1599</v>
      </c>
      <c r="B1043" s="203">
        <v>7048652537973</v>
      </c>
      <c r="K1043" s="204">
        <v>828158</v>
      </c>
      <c r="L1043" s="204" t="s">
        <v>144</v>
      </c>
      <c r="M1043" s="204" t="str">
        <f t="shared" si="16"/>
        <v>828158-BLACK-L</v>
      </c>
      <c r="N1043" s="205">
        <v>7048652537973</v>
      </c>
    </row>
    <row r="1044" spans="1:14" x14ac:dyDescent="0.2">
      <c r="A1044" s="204" t="s">
        <v>1600</v>
      </c>
      <c r="B1044" s="203">
        <v>7048652538000</v>
      </c>
      <c r="K1044" s="204">
        <v>828158</v>
      </c>
      <c r="L1044" s="204" t="s">
        <v>145</v>
      </c>
      <c r="M1044" s="204" t="str">
        <f t="shared" si="16"/>
        <v>828158-BLACK-XL</v>
      </c>
      <c r="N1044" s="205">
        <v>7048652538000</v>
      </c>
    </row>
    <row r="1045" spans="1:14" x14ac:dyDescent="0.2">
      <c r="A1045" s="204" t="s">
        <v>1601</v>
      </c>
      <c r="B1045" s="203">
        <v>7048652538031</v>
      </c>
      <c r="K1045" s="204">
        <v>828158</v>
      </c>
      <c r="L1045" s="204" t="s">
        <v>212</v>
      </c>
      <c r="M1045" s="204" t="str">
        <f t="shared" si="16"/>
        <v>828158-FOGRN-S</v>
      </c>
      <c r="N1045" s="205">
        <v>7048652538031</v>
      </c>
    </row>
    <row r="1046" spans="1:14" x14ac:dyDescent="0.2">
      <c r="A1046" s="204" t="s">
        <v>1602</v>
      </c>
      <c r="B1046" s="203">
        <v>7048652538024</v>
      </c>
      <c r="K1046" s="204">
        <v>828158</v>
      </c>
      <c r="L1046" s="204" t="s">
        <v>213</v>
      </c>
      <c r="M1046" s="204" t="str">
        <f t="shared" si="16"/>
        <v>828158-FOGRN-M</v>
      </c>
      <c r="N1046" s="205">
        <v>7048652538024</v>
      </c>
    </row>
    <row r="1047" spans="1:14" x14ac:dyDescent="0.2">
      <c r="A1047" s="204" t="s">
        <v>1603</v>
      </c>
      <c r="B1047" s="203">
        <v>7048652538017</v>
      </c>
      <c r="K1047" s="204">
        <v>828158</v>
      </c>
      <c r="L1047" s="204" t="s">
        <v>214</v>
      </c>
      <c r="M1047" s="204" t="str">
        <f t="shared" si="16"/>
        <v>828158-FOGRN-L</v>
      </c>
      <c r="N1047" s="205">
        <v>7048652538017</v>
      </c>
    </row>
    <row r="1048" spans="1:14" x14ac:dyDescent="0.2">
      <c r="A1048" s="204" t="s">
        <v>1604</v>
      </c>
      <c r="B1048" s="203">
        <v>7048652538048</v>
      </c>
      <c r="K1048" s="204">
        <v>828158</v>
      </c>
      <c r="L1048" s="204" t="s">
        <v>215</v>
      </c>
      <c r="M1048" s="204" t="str">
        <f t="shared" si="16"/>
        <v>828158-FOGRN-XL</v>
      </c>
      <c r="N1048" s="205">
        <v>7048652538048</v>
      </c>
    </row>
    <row r="1049" spans="1:14" x14ac:dyDescent="0.2">
      <c r="A1049" s="204" t="s">
        <v>1605</v>
      </c>
      <c r="B1049" s="203">
        <v>7048652537843</v>
      </c>
      <c r="K1049" s="204">
        <v>828159</v>
      </c>
      <c r="L1049" s="204" t="s">
        <v>146</v>
      </c>
      <c r="M1049" s="204" t="str">
        <f t="shared" si="16"/>
        <v>828159-BLACK-XS</v>
      </c>
      <c r="N1049" s="205">
        <v>7048652537843</v>
      </c>
    </row>
    <row r="1050" spans="1:14" x14ac:dyDescent="0.2">
      <c r="A1050" s="204" t="s">
        <v>1606</v>
      </c>
      <c r="B1050" s="203">
        <v>7048652537836</v>
      </c>
      <c r="K1050" s="204">
        <v>828159</v>
      </c>
      <c r="L1050" s="204" t="s">
        <v>142</v>
      </c>
      <c r="M1050" s="204" t="str">
        <f t="shared" si="16"/>
        <v>828159-BLACK-S</v>
      </c>
      <c r="N1050" s="205">
        <v>7048652537836</v>
      </c>
    </row>
    <row r="1051" spans="1:14" x14ac:dyDescent="0.2">
      <c r="A1051" s="204" t="s">
        <v>1607</v>
      </c>
      <c r="B1051" s="203">
        <v>7048652537829</v>
      </c>
      <c r="K1051" s="204">
        <v>828159</v>
      </c>
      <c r="L1051" s="204" t="s">
        <v>143</v>
      </c>
      <c r="M1051" s="204" t="str">
        <f t="shared" si="16"/>
        <v>828159-BLACK-M</v>
      </c>
      <c r="N1051" s="205">
        <v>7048652537829</v>
      </c>
    </row>
    <row r="1052" spans="1:14" x14ac:dyDescent="0.2">
      <c r="A1052" s="204" t="s">
        <v>1608</v>
      </c>
      <c r="B1052" s="203">
        <v>7048652537812</v>
      </c>
      <c r="K1052" s="204">
        <v>828159</v>
      </c>
      <c r="L1052" s="204" t="s">
        <v>144</v>
      </c>
      <c r="M1052" s="204" t="str">
        <f t="shared" si="16"/>
        <v>828159-BLACK-L</v>
      </c>
      <c r="N1052" s="205">
        <v>7048652537812</v>
      </c>
    </row>
    <row r="1053" spans="1:14" x14ac:dyDescent="0.2">
      <c r="A1053" s="204" t="s">
        <v>1609</v>
      </c>
      <c r="B1053" s="203">
        <v>7048652537157</v>
      </c>
      <c r="K1053" s="204">
        <v>828161</v>
      </c>
      <c r="L1053" s="204" t="s">
        <v>142</v>
      </c>
      <c r="M1053" s="204" t="str">
        <f t="shared" si="16"/>
        <v>828161-BLACK-S</v>
      </c>
      <c r="N1053" s="205">
        <v>7048652537157</v>
      </c>
    </row>
    <row r="1054" spans="1:14" x14ac:dyDescent="0.2">
      <c r="A1054" s="204" t="s">
        <v>1610</v>
      </c>
      <c r="B1054" s="203">
        <v>7048652537140</v>
      </c>
      <c r="K1054" s="204">
        <v>828161</v>
      </c>
      <c r="L1054" s="204" t="s">
        <v>143</v>
      </c>
      <c r="M1054" s="204" t="str">
        <f t="shared" si="16"/>
        <v>828161-BLACK-M</v>
      </c>
      <c r="N1054" s="205">
        <v>7048652537140</v>
      </c>
    </row>
    <row r="1055" spans="1:14" x14ac:dyDescent="0.2">
      <c r="A1055" s="204" t="s">
        <v>1611</v>
      </c>
      <c r="B1055" s="203">
        <v>7048652537133</v>
      </c>
      <c r="K1055" s="204">
        <v>828161</v>
      </c>
      <c r="L1055" s="204" t="s">
        <v>144</v>
      </c>
      <c r="M1055" s="204" t="str">
        <f t="shared" si="16"/>
        <v>828161-BLACK-L</v>
      </c>
      <c r="N1055" s="205">
        <v>7048652537133</v>
      </c>
    </row>
    <row r="1056" spans="1:14" x14ac:dyDescent="0.2">
      <c r="A1056" s="204" t="s">
        <v>1612</v>
      </c>
      <c r="B1056" s="203">
        <v>7048652537164</v>
      </c>
      <c r="K1056" s="204">
        <v>828161</v>
      </c>
      <c r="L1056" s="204" t="s">
        <v>145</v>
      </c>
      <c r="M1056" s="204" t="str">
        <f t="shared" si="16"/>
        <v>828161-BLACK-XL</v>
      </c>
      <c r="N1056" s="205">
        <v>7048652537164</v>
      </c>
    </row>
    <row r="1057" spans="1:14" x14ac:dyDescent="0.2">
      <c r="A1057" s="204" t="s">
        <v>1613</v>
      </c>
      <c r="B1057" s="203">
        <v>7048652537232</v>
      </c>
      <c r="K1057" s="204">
        <v>828161</v>
      </c>
      <c r="L1057" s="204" t="s">
        <v>212</v>
      </c>
      <c r="M1057" s="204" t="str">
        <f t="shared" si="16"/>
        <v>828161-FOGRN-S</v>
      </c>
      <c r="N1057" s="205">
        <v>7048652537232</v>
      </c>
    </row>
    <row r="1058" spans="1:14" x14ac:dyDescent="0.2">
      <c r="A1058" s="204" t="s">
        <v>1614</v>
      </c>
      <c r="B1058" s="203">
        <v>7048652537225</v>
      </c>
      <c r="K1058" s="204">
        <v>828161</v>
      </c>
      <c r="L1058" s="204" t="s">
        <v>213</v>
      </c>
      <c r="M1058" s="204" t="str">
        <f t="shared" si="16"/>
        <v>828161-FOGRN-M</v>
      </c>
      <c r="N1058" s="205">
        <v>7048652537225</v>
      </c>
    </row>
    <row r="1059" spans="1:14" x14ac:dyDescent="0.2">
      <c r="A1059" s="204" t="s">
        <v>1615</v>
      </c>
      <c r="B1059" s="203">
        <v>7048652537218</v>
      </c>
      <c r="K1059" s="204">
        <v>828161</v>
      </c>
      <c r="L1059" s="204" t="s">
        <v>214</v>
      </c>
      <c r="M1059" s="204" t="str">
        <f t="shared" si="16"/>
        <v>828161-FOGRN-L</v>
      </c>
      <c r="N1059" s="205">
        <v>7048652537218</v>
      </c>
    </row>
    <row r="1060" spans="1:14" x14ac:dyDescent="0.2">
      <c r="A1060" s="204" t="s">
        <v>1616</v>
      </c>
      <c r="B1060" s="203">
        <v>7048652537249</v>
      </c>
      <c r="K1060" s="204">
        <v>828161</v>
      </c>
      <c r="L1060" s="204" t="s">
        <v>215</v>
      </c>
      <c r="M1060" s="204" t="str">
        <f t="shared" si="16"/>
        <v>828161-FOGRN-XL</v>
      </c>
      <c r="N1060" s="205">
        <v>7048652537249</v>
      </c>
    </row>
    <row r="1061" spans="1:14" x14ac:dyDescent="0.2">
      <c r="A1061" s="204" t="s">
        <v>1617</v>
      </c>
      <c r="B1061" s="203">
        <v>7048652537126</v>
      </c>
      <c r="K1061" s="204">
        <v>828162</v>
      </c>
      <c r="L1061" s="204" t="s">
        <v>211</v>
      </c>
      <c r="M1061" s="204" t="str">
        <f t="shared" si="16"/>
        <v>828162-SEGRY-XS</v>
      </c>
      <c r="N1061" s="205">
        <v>7048652537126</v>
      </c>
    </row>
    <row r="1062" spans="1:14" x14ac:dyDescent="0.2">
      <c r="A1062" s="204" t="s">
        <v>1618</v>
      </c>
      <c r="B1062" s="203">
        <v>7048652537119</v>
      </c>
      <c r="K1062" s="204">
        <v>828162</v>
      </c>
      <c r="L1062" s="204" t="s">
        <v>166</v>
      </c>
      <c r="M1062" s="204" t="str">
        <f t="shared" si="16"/>
        <v>828162-SEGRY-S</v>
      </c>
      <c r="N1062" s="205">
        <v>7048652537119</v>
      </c>
    </row>
    <row r="1063" spans="1:14" x14ac:dyDescent="0.2">
      <c r="A1063" s="204" t="s">
        <v>1619</v>
      </c>
      <c r="B1063" s="203">
        <v>7048652537102</v>
      </c>
      <c r="K1063" s="204">
        <v>828162</v>
      </c>
      <c r="L1063" s="204" t="s">
        <v>167</v>
      </c>
      <c r="M1063" s="204" t="str">
        <f t="shared" si="16"/>
        <v>828162-SEGRY-M</v>
      </c>
      <c r="N1063" s="205">
        <v>7048652537102</v>
      </c>
    </row>
    <row r="1064" spans="1:14" x14ac:dyDescent="0.2">
      <c r="A1064" s="204" t="s">
        <v>1620</v>
      </c>
      <c r="B1064" s="203">
        <v>7048652537096</v>
      </c>
      <c r="K1064" s="204">
        <v>828162</v>
      </c>
      <c r="L1064" s="204" t="s">
        <v>168</v>
      </c>
      <c r="M1064" s="204" t="str">
        <f t="shared" si="16"/>
        <v>828162-SEGRY-L</v>
      </c>
      <c r="N1064" s="205">
        <v>7048652537096</v>
      </c>
    </row>
    <row r="1065" spans="1:14" x14ac:dyDescent="0.2">
      <c r="A1065" s="204" t="s">
        <v>1621</v>
      </c>
      <c r="B1065" s="203">
        <v>7048652537478</v>
      </c>
      <c r="K1065" s="204">
        <v>828164</v>
      </c>
      <c r="L1065" s="204" t="s">
        <v>142</v>
      </c>
      <c r="M1065" s="204" t="str">
        <f t="shared" si="16"/>
        <v>828164-BLACK-S</v>
      </c>
      <c r="N1065" s="205">
        <v>7048652537478</v>
      </c>
    </row>
    <row r="1066" spans="1:14" x14ac:dyDescent="0.2">
      <c r="A1066" s="204" t="s">
        <v>1622</v>
      </c>
      <c r="B1066" s="203">
        <v>7048652537461</v>
      </c>
      <c r="K1066" s="204">
        <v>828164</v>
      </c>
      <c r="L1066" s="204" t="s">
        <v>143</v>
      </c>
      <c r="M1066" s="204" t="str">
        <f t="shared" si="16"/>
        <v>828164-BLACK-M</v>
      </c>
      <c r="N1066" s="205">
        <v>7048652537461</v>
      </c>
    </row>
    <row r="1067" spans="1:14" x14ac:dyDescent="0.2">
      <c r="A1067" s="204" t="s">
        <v>1623</v>
      </c>
      <c r="B1067" s="203">
        <v>7048652537454</v>
      </c>
      <c r="K1067" s="204">
        <v>828164</v>
      </c>
      <c r="L1067" s="204" t="s">
        <v>144</v>
      </c>
      <c r="M1067" s="204" t="str">
        <f t="shared" si="16"/>
        <v>828164-BLACK-L</v>
      </c>
      <c r="N1067" s="205">
        <v>7048652537454</v>
      </c>
    </row>
    <row r="1068" spans="1:14" x14ac:dyDescent="0.2">
      <c r="A1068" s="204" t="s">
        <v>1624</v>
      </c>
      <c r="B1068" s="203">
        <v>7048652537485</v>
      </c>
      <c r="K1068" s="204">
        <v>828164</v>
      </c>
      <c r="L1068" s="204" t="s">
        <v>145</v>
      </c>
      <c r="M1068" s="204" t="str">
        <f t="shared" si="16"/>
        <v>828164-BLACK-XL</v>
      </c>
      <c r="N1068" s="205">
        <v>7048652537485</v>
      </c>
    </row>
    <row r="1069" spans="1:14" x14ac:dyDescent="0.2">
      <c r="A1069" s="204" t="s">
        <v>237</v>
      </c>
      <c r="B1069" s="203">
        <v>7048652535429</v>
      </c>
      <c r="K1069" s="204">
        <v>828167</v>
      </c>
      <c r="L1069" s="204" t="s">
        <v>142</v>
      </c>
      <c r="M1069" s="204" t="str">
        <f t="shared" si="16"/>
        <v>828167-BLACK-S</v>
      </c>
      <c r="N1069" s="205">
        <v>7048652535429</v>
      </c>
    </row>
    <row r="1070" spans="1:14" x14ac:dyDescent="0.2">
      <c r="A1070" s="204" t="s">
        <v>238</v>
      </c>
      <c r="B1070" s="203">
        <v>7048652535412</v>
      </c>
      <c r="K1070" s="204">
        <v>828167</v>
      </c>
      <c r="L1070" s="204" t="s">
        <v>143</v>
      </c>
      <c r="M1070" s="204" t="str">
        <f t="shared" si="16"/>
        <v>828167-BLACK-M</v>
      </c>
      <c r="N1070" s="205">
        <v>7048652535412</v>
      </c>
    </row>
    <row r="1071" spans="1:14" x14ac:dyDescent="0.2">
      <c r="A1071" s="204" t="s">
        <v>239</v>
      </c>
      <c r="B1071" s="203">
        <v>7048652535405</v>
      </c>
      <c r="K1071" s="204">
        <v>828167</v>
      </c>
      <c r="L1071" s="204" t="s">
        <v>144</v>
      </c>
      <c r="M1071" s="204" t="str">
        <f t="shared" si="16"/>
        <v>828167-BLACK-L</v>
      </c>
      <c r="N1071" s="205">
        <v>7048652535405</v>
      </c>
    </row>
    <row r="1072" spans="1:14" x14ac:dyDescent="0.2">
      <c r="A1072" s="204" t="s">
        <v>240</v>
      </c>
      <c r="B1072" s="203">
        <v>7048652535436</v>
      </c>
      <c r="K1072" s="204">
        <v>828167</v>
      </c>
      <c r="L1072" s="204" t="s">
        <v>145</v>
      </c>
      <c r="M1072" s="204" t="str">
        <f t="shared" si="16"/>
        <v>828167-BLACK-XL</v>
      </c>
      <c r="N1072" s="205">
        <v>7048652535436</v>
      </c>
    </row>
    <row r="1073" spans="1:14" x14ac:dyDescent="0.2">
      <c r="A1073" s="204" t="s">
        <v>267</v>
      </c>
      <c r="B1073" s="203">
        <v>7048652541970</v>
      </c>
      <c r="K1073" s="204">
        <v>828167</v>
      </c>
      <c r="L1073" s="204" t="s">
        <v>222</v>
      </c>
      <c r="M1073" s="204" t="str">
        <f t="shared" si="16"/>
        <v>828167-TUSKN-S</v>
      </c>
      <c r="N1073" s="205">
        <v>7048652541970</v>
      </c>
    </row>
    <row r="1074" spans="1:14" x14ac:dyDescent="0.2">
      <c r="A1074" s="204" t="s">
        <v>268</v>
      </c>
      <c r="B1074" s="203">
        <v>7048652541963</v>
      </c>
      <c r="K1074" s="204">
        <v>828167</v>
      </c>
      <c r="L1074" s="204" t="s">
        <v>223</v>
      </c>
      <c r="M1074" s="204" t="str">
        <f t="shared" si="16"/>
        <v>828167-TUSKN-M</v>
      </c>
      <c r="N1074" s="205">
        <v>7048652541963</v>
      </c>
    </row>
    <row r="1075" spans="1:14" x14ac:dyDescent="0.2">
      <c r="A1075" s="204" t="s">
        <v>269</v>
      </c>
      <c r="B1075" s="203">
        <v>7048652541956</v>
      </c>
      <c r="K1075" s="204">
        <v>828167</v>
      </c>
      <c r="L1075" s="204" t="s">
        <v>224</v>
      </c>
      <c r="M1075" s="204" t="str">
        <f t="shared" si="16"/>
        <v>828167-TUSKN-L</v>
      </c>
      <c r="N1075" s="205">
        <v>7048652541956</v>
      </c>
    </row>
    <row r="1076" spans="1:14" x14ac:dyDescent="0.2">
      <c r="A1076" s="204" t="s">
        <v>270</v>
      </c>
      <c r="B1076" s="203">
        <v>7048652541987</v>
      </c>
      <c r="K1076" s="204">
        <v>828167</v>
      </c>
      <c r="L1076" s="204" t="s">
        <v>225</v>
      </c>
      <c r="M1076" s="204" t="str">
        <f t="shared" si="16"/>
        <v>828167-TUSKN-XL</v>
      </c>
      <c r="N1076" s="205">
        <v>7048652541987</v>
      </c>
    </row>
    <row r="1077" spans="1:14" x14ac:dyDescent="0.2">
      <c r="A1077" s="204" t="s">
        <v>271</v>
      </c>
      <c r="B1077" s="203">
        <v>7048652542021</v>
      </c>
      <c r="K1077" s="204">
        <v>828168</v>
      </c>
      <c r="L1077" s="204" t="s">
        <v>147</v>
      </c>
      <c r="M1077" s="204" t="str">
        <f t="shared" si="16"/>
        <v>828168-RSWOD-XS</v>
      </c>
      <c r="N1077" s="205">
        <v>7048652542021</v>
      </c>
    </row>
    <row r="1078" spans="1:14" x14ac:dyDescent="0.2">
      <c r="A1078" s="204" t="s">
        <v>272</v>
      </c>
      <c r="B1078" s="203">
        <v>7048652542014</v>
      </c>
      <c r="K1078" s="204">
        <v>828168</v>
      </c>
      <c r="L1078" s="204" t="s">
        <v>148</v>
      </c>
      <c r="M1078" s="204" t="str">
        <f t="shared" si="16"/>
        <v>828168-RSWOD-S</v>
      </c>
      <c r="N1078" s="205">
        <v>7048652542014</v>
      </c>
    </row>
    <row r="1079" spans="1:14" x14ac:dyDescent="0.2">
      <c r="A1079" s="204" t="s">
        <v>273</v>
      </c>
      <c r="B1079" s="203">
        <v>7048652542007</v>
      </c>
      <c r="K1079" s="204">
        <v>828168</v>
      </c>
      <c r="L1079" s="204" t="s">
        <v>149</v>
      </c>
      <c r="M1079" s="204" t="str">
        <f t="shared" si="16"/>
        <v>828168-RSWOD-M</v>
      </c>
      <c r="N1079" s="205">
        <v>7048652542007</v>
      </c>
    </row>
    <row r="1080" spans="1:14" x14ac:dyDescent="0.2">
      <c r="A1080" s="204" t="s">
        <v>274</v>
      </c>
      <c r="B1080" s="203">
        <v>7048652541994</v>
      </c>
      <c r="K1080" s="204">
        <v>828168</v>
      </c>
      <c r="L1080" s="204" t="s">
        <v>150</v>
      </c>
      <c r="M1080" s="204" t="str">
        <f t="shared" si="16"/>
        <v>828168-RSWOD-L</v>
      </c>
      <c r="N1080" s="205">
        <v>7048652541994</v>
      </c>
    </row>
    <row r="1081" spans="1:14" x14ac:dyDescent="0.2">
      <c r="A1081" s="204" t="s">
        <v>275</v>
      </c>
      <c r="B1081" s="203">
        <v>7048652542069</v>
      </c>
      <c r="K1081" s="204">
        <v>828168</v>
      </c>
      <c r="L1081" s="204" t="s">
        <v>211</v>
      </c>
      <c r="M1081" s="204" t="str">
        <f t="shared" si="16"/>
        <v>828168-SEGRY-XS</v>
      </c>
      <c r="N1081" s="205">
        <v>7048652542069</v>
      </c>
    </row>
    <row r="1082" spans="1:14" x14ac:dyDescent="0.2">
      <c r="A1082" s="204" t="s">
        <v>276</v>
      </c>
      <c r="B1082" s="203">
        <v>7048652542052</v>
      </c>
      <c r="K1082" s="204">
        <v>828168</v>
      </c>
      <c r="L1082" s="204" t="s">
        <v>166</v>
      </c>
      <c r="M1082" s="204" t="str">
        <f t="shared" si="16"/>
        <v>828168-SEGRY-S</v>
      </c>
      <c r="N1082" s="205">
        <v>7048652542052</v>
      </c>
    </row>
    <row r="1083" spans="1:14" x14ac:dyDescent="0.2">
      <c r="A1083" s="204" t="s">
        <v>277</v>
      </c>
      <c r="B1083" s="203">
        <v>7048652542045</v>
      </c>
      <c r="K1083" s="204">
        <v>828168</v>
      </c>
      <c r="L1083" s="204" t="s">
        <v>167</v>
      </c>
      <c r="M1083" s="204" t="str">
        <f t="shared" si="16"/>
        <v>828168-SEGRY-M</v>
      </c>
      <c r="N1083" s="205">
        <v>7048652542045</v>
      </c>
    </row>
    <row r="1084" spans="1:14" x14ac:dyDescent="0.2">
      <c r="A1084" s="204" t="s">
        <v>278</v>
      </c>
      <c r="B1084" s="203">
        <v>7048652542038</v>
      </c>
      <c r="K1084" s="204">
        <v>828168</v>
      </c>
      <c r="L1084" s="204" t="s">
        <v>168</v>
      </c>
      <c r="M1084" s="204" t="str">
        <f t="shared" si="16"/>
        <v>828168-SEGRY-L</v>
      </c>
      <c r="N1084" s="205">
        <v>7048652542038</v>
      </c>
    </row>
    <row r="1085" spans="1:14" x14ac:dyDescent="0.2">
      <c r="A1085" s="204" t="s">
        <v>241</v>
      </c>
      <c r="B1085" s="203">
        <v>7048652535160</v>
      </c>
      <c r="K1085" s="204">
        <v>828169</v>
      </c>
      <c r="L1085" s="204" t="s">
        <v>142</v>
      </c>
      <c r="M1085" s="204" t="str">
        <f t="shared" si="16"/>
        <v>828169-BLACK-S</v>
      </c>
      <c r="N1085" s="205">
        <v>7048652535160</v>
      </c>
    </row>
    <row r="1086" spans="1:14" x14ac:dyDescent="0.2">
      <c r="A1086" s="204" t="s">
        <v>242</v>
      </c>
      <c r="B1086" s="203">
        <v>7048652535153</v>
      </c>
      <c r="K1086" s="204">
        <v>828169</v>
      </c>
      <c r="L1086" s="204" t="s">
        <v>143</v>
      </c>
      <c r="M1086" s="204" t="str">
        <f t="shared" si="16"/>
        <v>828169-BLACK-M</v>
      </c>
      <c r="N1086" s="205">
        <v>7048652535153</v>
      </c>
    </row>
    <row r="1087" spans="1:14" x14ac:dyDescent="0.2">
      <c r="A1087" s="204" t="s">
        <v>243</v>
      </c>
      <c r="B1087" s="203">
        <v>7048652535146</v>
      </c>
      <c r="K1087" s="204">
        <v>828169</v>
      </c>
      <c r="L1087" s="204" t="s">
        <v>144</v>
      </c>
      <c r="M1087" s="204" t="str">
        <f t="shared" si="16"/>
        <v>828169-BLACK-L</v>
      </c>
      <c r="N1087" s="205">
        <v>7048652535146</v>
      </c>
    </row>
    <row r="1088" spans="1:14" x14ac:dyDescent="0.2">
      <c r="A1088" s="204" t="s">
        <v>244</v>
      </c>
      <c r="B1088" s="203">
        <v>7048652535177</v>
      </c>
      <c r="K1088" s="204">
        <v>828169</v>
      </c>
      <c r="L1088" s="204" t="s">
        <v>145</v>
      </c>
      <c r="M1088" s="204" t="str">
        <f t="shared" si="16"/>
        <v>828169-BLACK-XL</v>
      </c>
      <c r="N1088" s="205">
        <v>7048652535177</v>
      </c>
    </row>
    <row r="1089" spans="1:14" x14ac:dyDescent="0.2">
      <c r="A1089" s="204" t="s">
        <v>245</v>
      </c>
      <c r="B1089" s="203">
        <v>7048652535054</v>
      </c>
      <c r="K1089" s="204">
        <v>828170</v>
      </c>
      <c r="L1089" s="204" t="s">
        <v>146</v>
      </c>
      <c r="M1089" s="204" t="str">
        <f t="shared" si="16"/>
        <v>828170-BLACK-XS</v>
      </c>
      <c r="N1089" s="205">
        <v>7048652535054</v>
      </c>
    </row>
    <row r="1090" spans="1:14" x14ac:dyDescent="0.2">
      <c r="A1090" s="204" t="s">
        <v>246</v>
      </c>
      <c r="B1090" s="203">
        <v>7048652535047</v>
      </c>
      <c r="K1090" s="204">
        <v>828170</v>
      </c>
      <c r="L1090" s="204" t="s">
        <v>142</v>
      </c>
      <c r="M1090" s="204" t="str">
        <f t="shared" si="16"/>
        <v>828170-BLACK-S</v>
      </c>
      <c r="N1090" s="205">
        <v>7048652535047</v>
      </c>
    </row>
    <row r="1091" spans="1:14" x14ac:dyDescent="0.2">
      <c r="A1091" s="204" t="s">
        <v>247</v>
      </c>
      <c r="B1091" s="203">
        <v>7048652535030</v>
      </c>
      <c r="K1091" s="204">
        <v>828170</v>
      </c>
      <c r="L1091" s="204" t="s">
        <v>143</v>
      </c>
      <c r="M1091" s="204" t="str">
        <f t="shared" ref="M1091:M1154" si="17">CONCATENATE(K1091,"-",L1091)</f>
        <v>828170-BLACK-M</v>
      </c>
      <c r="N1091" s="205">
        <v>7048652535030</v>
      </c>
    </row>
    <row r="1092" spans="1:14" x14ac:dyDescent="0.2">
      <c r="A1092" s="204" t="s">
        <v>248</v>
      </c>
      <c r="B1092" s="203">
        <v>7048652535023</v>
      </c>
      <c r="K1092" s="204">
        <v>828170</v>
      </c>
      <c r="L1092" s="204" t="s">
        <v>144</v>
      </c>
      <c r="M1092" s="204" t="str">
        <f t="shared" si="17"/>
        <v>828170-BLACK-L</v>
      </c>
      <c r="N1092" s="205">
        <v>7048652535023</v>
      </c>
    </row>
    <row r="1093" spans="1:14" x14ac:dyDescent="0.2">
      <c r="A1093" s="204" t="s">
        <v>249</v>
      </c>
      <c r="B1093" s="203">
        <v>7048652535665</v>
      </c>
      <c r="K1093" s="204">
        <v>828174</v>
      </c>
      <c r="L1093" s="204" t="s">
        <v>142</v>
      </c>
      <c r="M1093" s="204" t="str">
        <f t="shared" si="17"/>
        <v>828174-BLACK-S</v>
      </c>
      <c r="N1093" s="205">
        <v>7048652535665</v>
      </c>
    </row>
    <row r="1094" spans="1:14" x14ac:dyDescent="0.2">
      <c r="A1094" s="204" t="s">
        <v>250</v>
      </c>
      <c r="B1094" s="203">
        <v>7048652535658</v>
      </c>
      <c r="K1094" s="204">
        <v>828174</v>
      </c>
      <c r="L1094" s="204" t="s">
        <v>143</v>
      </c>
      <c r="M1094" s="204" t="str">
        <f t="shared" si="17"/>
        <v>828174-BLACK-M</v>
      </c>
      <c r="N1094" s="205">
        <v>7048652535658</v>
      </c>
    </row>
    <row r="1095" spans="1:14" x14ac:dyDescent="0.2">
      <c r="A1095" s="204" t="s">
        <v>251</v>
      </c>
      <c r="B1095" s="203">
        <v>7048652535641</v>
      </c>
      <c r="K1095" s="204">
        <v>828174</v>
      </c>
      <c r="L1095" s="204" t="s">
        <v>144</v>
      </c>
      <c r="M1095" s="204" t="str">
        <f t="shared" si="17"/>
        <v>828174-BLACK-L</v>
      </c>
      <c r="N1095" s="205">
        <v>7048652535641</v>
      </c>
    </row>
    <row r="1096" spans="1:14" x14ac:dyDescent="0.2">
      <c r="A1096" s="204" t="s">
        <v>252</v>
      </c>
      <c r="B1096" s="203">
        <v>7048652535672</v>
      </c>
      <c r="K1096" s="204">
        <v>828174</v>
      </c>
      <c r="L1096" s="204" t="s">
        <v>145</v>
      </c>
      <c r="M1096" s="204" t="str">
        <f t="shared" si="17"/>
        <v>828174-BLACK-XL</v>
      </c>
      <c r="N1096" s="205">
        <v>7048652535672</v>
      </c>
    </row>
    <row r="1097" spans="1:14" x14ac:dyDescent="0.2">
      <c r="A1097" s="204" t="s">
        <v>279</v>
      </c>
      <c r="B1097" s="203">
        <v>7048652541734</v>
      </c>
      <c r="K1097" s="204">
        <v>828174</v>
      </c>
      <c r="L1097" s="204" t="s">
        <v>212</v>
      </c>
      <c r="M1097" s="204" t="str">
        <f t="shared" si="17"/>
        <v>828174-FOGRN-S</v>
      </c>
      <c r="N1097" s="205">
        <v>7048652541734</v>
      </c>
    </row>
    <row r="1098" spans="1:14" x14ac:dyDescent="0.2">
      <c r="A1098" s="204" t="s">
        <v>280</v>
      </c>
      <c r="B1098" s="203">
        <v>7048652541727</v>
      </c>
      <c r="K1098" s="204">
        <v>828174</v>
      </c>
      <c r="L1098" s="204" t="s">
        <v>213</v>
      </c>
      <c r="M1098" s="204" t="str">
        <f t="shared" si="17"/>
        <v>828174-FOGRN-M</v>
      </c>
      <c r="N1098" s="205">
        <v>7048652541727</v>
      </c>
    </row>
    <row r="1099" spans="1:14" x14ac:dyDescent="0.2">
      <c r="A1099" s="204" t="s">
        <v>281</v>
      </c>
      <c r="B1099" s="203">
        <v>7048652541710</v>
      </c>
      <c r="K1099" s="204">
        <v>828174</v>
      </c>
      <c r="L1099" s="204" t="s">
        <v>214</v>
      </c>
      <c r="M1099" s="204" t="str">
        <f t="shared" si="17"/>
        <v>828174-FOGRN-L</v>
      </c>
      <c r="N1099" s="205">
        <v>7048652541710</v>
      </c>
    </row>
    <row r="1100" spans="1:14" x14ac:dyDescent="0.2">
      <c r="A1100" s="204" t="s">
        <v>282</v>
      </c>
      <c r="B1100" s="203">
        <v>7048652541741</v>
      </c>
      <c r="K1100" s="204">
        <v>828174</v>
      </c>
      <c r="L1100" s="204" t="s">
        <v>215</v>
      </c>
      <c r="M1100" s="204" t="str">
        <f t="shared" si="17"/>
        <v>828174-FOGRN-XL</v>
      </c>
      <c r="N1100" s="205">
        <v>7048652541741</v>
      </c>
    </row>
    <row r="1101" spans="1:14" x14ac:dyDescent="0.2">
      <c r="A1101" s="204" t="s">
        <v>253</v>
      </c>
      <c r="B1101" s="203">
        <v>7048652535597</v>
      </c>
      <c r="K1101" s="204">
        <v>828175</v>
      </c>
      <c r="L1101" s="204" t="s">
        <v>221</v>
      </c>
      <c r="M1101" s="204" t="str">
        <f t="shared" si="17"/>
        <v>828175-MARVL-XS</v>
      </c>
      <c r="N1101" s="205">
        <v>7048652535597</v>
      </c>
    </row>
    <row r="1102" spans="1:14" x14ac:dyDescent="0.2">
      <c r="A1102" s="204" t="s">
        <v>254</v>
      </c>
      <c r="B1102" s="203">
        <v>7048652535580</v>
      </c>
      <c r="K1102" s="204">
        <v>828175</v>
      </c>
      <c r="L1102" s="204" t="s">
        <v>156</v>
      </c>
      <c r="M1102" s="204" t="str">
        <f t="shared" si="17"/>
        <v>828175-MARVL-S</v>
      </c>
      <c r="N1102" s="205">
        <v>7048652535580</v>
      </c>
    </row>
    <row r="1103" spans="1:14" x14ac:dyDescent="0.2">
      <c r="A1103" s="204" t="s">
        <v>255</v>
      </c>
      <c r="B1103" s="203">
        <v>7048652535573</v>
      </c>
      <c r="K1103" s="204">
        <v>828175</v>
      </c>
      <c r="L1103" s="204" t="s">
        <v>157</v>
      </c>
      <c r="M1103" s="204" t="str">
        <f t="shared" si="17"/>
        <v>828175-MARVL-M</v>
      </c>
      <c r="N1103" s="205">
        <v>7048652535573</v>
      </c>
    </row>
    <row r="1104" spans="1:14" x14ac:dyDescent="0.2">
      <c r="A1104" s="204" t="s">
        <v>256</v>
      </c>
      <c r="B1104" s="203">
        <v>7048652535566</v>
      </c>
      <c r="K1104" s="204">
        <v>828175</v>
      </c>
      <c r="L1104" s="204" t="s">
        <v>158</v>
      </c>
      <c r="M1104" s="204" t="str">
        <f t="shared" si="17"/>
        <v>828175-MARVL-L</v>
      </c>
      <c r="N1104" s="205">
        <v>7048652535566</v>
      </c>
    </row>
    <row r="1105" spans="1:14" x14ac:dyDescent="0.2">
      <c r="A1105" s="204" t="s">
        <v>3209</v>
      </c>
      <c r="B1105" s="203">
        <v>7048652711625</v>
      </c>
      <c r="K1105" s="204">
        <v>828178</v>
      </c>
      <c r="L1105" s="204" t="s">
        <v>2353</v>
      </c>
      <c r="M1105" s="204" t="str">
        <f t="shared" si="17"/>
        <v>828178-11001-S</v>
      </c>
      <c r="N1105" s="205">
        <v>7048652711625</v>
      </c>
    </row>
    <row r="1106" spans="1:14" x14ac:dyDescent="0.2">
      <c r="A1106" s="204" t="s">
        <v>3210</v>
      </c>
      <c r="B1106" s="203">
        <v>7048652711618</v>
      </c>
      <c r="K1106" s="204">
        <v>828178</v>
      </c>
      <c r="L1106" s="204" t="s">
        <v>2354</v>
      </c>
      <c r="M1106" s="204" t="str">
        <f t="shared" si="17"/>
        <v>828178-11001-M</v>
      </c>
      <c r="N1106" s="205">
        <v>7048652711618</v>
      </c>
    </row>
    <row r="1107" spans="1:14" x14ac:dyDescent="0.2">
      <c r="A1107" s="204" t="s">
        <v>3211</v>
      </c>
      <c r="B1107" s="203">
        <v>7048652711601</v>
      </c>
      <c r="K1107" s="204">
        <v>828178</v>
      </c>
      <c r="L1107" s="204" t="s">
        <v>2355</v>
      </c>
      <c r="M1107" s="204" t="str">
        <f t="shared" si="17"/>
        <v>828178-11001-L</v>
      </c>
      <c r="N1107" s="205">
        <v>7048652711601</v>
      </c>
    </row>
    <row r="1108" spans="1:14" x14ac:dyDescent="0.2">
      <c r="A1108" s="204" t="s">
        <v>3212</v>
      </c>
      <c r="B1108" s="203">
        <v>7048652711632</v>
      </c>
      <c r="K1108" s="204">
        <v>828178</v>
      </c>
      <c r="L1108" s="204" t="s">
        <v>2356</v>
      </c>
      <c r="M1108" s="204" t="str">
        <f t="shared" si="17"/>
        <v>828178-11001-XL</v>
      </c>
      <c r="N1108" s="205">
        <v>7048652711632</v>
      </c>
    </row>
    <row r="1109" spans="1:14" x14ac:dyDescent="0.2">
      <c r="A1109" s="204" t="s">
        <v>3213</v>
      </c>
      <c r="B1109" s="203">
        <v>7048652711663</v>
      </c>
      <c r="K1109" s="204">
        <v>828178</v>
      </c>
      <c r="L1109" s="204" t="s">
        <v>2152</v>
      </c>
      <c r="M1109" s="204" t="str">
        <f t="shared" si="17"/>
        <v>828178-99901-S</v>
      </c>
      <c r="N1109" s="205">
        <v>7048652711663</v>
      </c>
    </row>
    <row r="1110" spans="1:14" x14ac:dyDescent="0.2">
      <c r="A1110" s="204" t="s">
        <v>3214</v>
      </c>
      <c r="B1110" s="203">
        <v>7048652711656</v>
      </c>
      <c r="K1110" s="204">
        <v>828178</v>
      </c>
      <c r="L1110" s="204" t="s">
        <v>2153</v>
      </c>
      <c r="M1110" s="204" t="str">
        <f t="shared" si="17"/>
        <v>828178-99901-M</v>
      </c>
      <c r="N1110" s="205">
        <v>7048652711656</v>
      </c>
    </row>
    <row r="1111" spans="1:14" x14ac:dyDescent="0.2">
      <c r="A1111" s="204" t="s">
        <v>3215</v>
      </c>
      <c r="B1111" s="203">
        <v>7048652711649</v>
      </c>
      <c r="K1111" s="204">
        <v>828178</v>
      </c>
      <c r="L1111" s="204" t="s">
        <v>2154</v>
      </c>
      <c r="M1111" s="204" t="str">
        <f t="shared" si="17"/>
        <v>828178-99901-L</v>
      </c>
      <c r="N1111" s="205">
        <v>7048652711649</v>
      </c>
    </row>
    <row r="1112" spans="1:14" x14ac:dyDescent="0.2">
      <c r="A1112" s="204" t="s">
        <v>3216</v>
      </c>
      <c r="B1112" s="203">
        <v>7048652711670</v>
      </c>
      <c r="K1112" s="204">
        <v>828178</v>
      </c>
      <c r="L1112" s="204" t="s">
        <v>2155</v>
      </c>
      <c r="M1112" s="204" t="str">
        <f t="shared" si="17"/>
        <v>828178-99901-XL</v>
      </c>
      <c r="N1112" s="205">
        <v>7048652711670</v>
      </c>
    </row>
    <row r="1113" spans="1:14" x14ac:dyDescent="0.2">
      <c r="A1113" s="204" t="s">
        <v>3217</v>
      </c>
      <c r="B1113" s="203">
        <v>7048652711595</v>
      </c>
      <c r="K1113" s="204">
        <v>828179</v>
      </c>
      <c r="L1113" s="204" t="s">
        <v>2358</v>
      </c>
      <c r="M1113" s="204" t="str">
        <f t="shared" si="17"/>
        <v>828179-11001-XS</v>
      </c>
      <c r="N1113" s="205">
        <v>7048652711595</v>
      </c>
    </row>
    <row r="1114" spans="1:14" x14ac:dyDescent="0.2">
      <c r="A1114" s="204" t="s">
        <v>3218</v>
      </c>
      <c r="B1114" s="203">
        <v>7048652711588</v>
      </c>
      <c r="K1114" s="204">
        <v>828179</v>
      </c>
      <c r="L1114" s="204" t="s">
        <v>2353</v>
      </c>
      <c r="M1114" s="204" t="str">
        <f t="shared" si="17"/>
        <v>828179-11001-S</v>
      </c>
      <c r="N1114" s="205">
        <v>7048652711588</v>
      </c>
    </row>
    <row r="1115" spans="1:14" x14ac:dyDescent="0.2">
      <c r="A1115" s="204" t="s">
        <v>3219</v>
      </c>
      <c r="B1115" s="203">
        <v>7048652711571</v>
      </c>
      <c r="K1115" s="204">
        <v>828179</v>
      </c>
      <c r="L1115" s="204" t="s">
        <v>2354</v>
      </c>
      <c r="M1115" s="204" t="str">
        <f t="shared" si="17"/>
        <v>828179-11001-M</v>
      </c>
      <c r="N1115" s="205">
        <v>7048652711571</v>
      </c>
    </row>
    <row r="1116" spans="1:14" x14ac:dyDescent="0.2">
      <c r="A1116" s="204" t="s">
        <v>3220</v>
      </c>
      <c r="B1116" s="203">
        <v>7048652711564</v>
      </c>
      <c r="K1116" s="204">
        <v>828179</v>
      </c>
      <c r="L1116" s="204" t="s">
        <v>2355</v>
      </c>
      <c r="M1116" s="204" t="str">
        <f t="shared" si="17"/>
        <v>828179-11001-L</v>
      </c>
      <c r="N1116" s="205">
        <v>7048652711564</v>
      </c>
    </row>
    <row r="1117" spans="1:14" x14ac:dyDescent="0.2">
      <c r="A1117" s="204" t="s">
        <v>3221</v>
      </c>
      <c r="B1117" s="203">
        <v>7048652711540</v>
      </c>
      <c r="K1117" s="204">
        <v>828180</v>
      </c>
      <c r="L1117" s="204" t="s">
        <v>2152</v>
      </c>
      <c r="M1117" s="204" t="str">
        <f t="shared" si="17"/>
        <v>828180-99901-S</v>
      </c>
      <c r="N1117" s="205">
        <v>7048652711540</v>
      </c>
    </row>
    <row r="1118" spans="1:14" x14ac:dyDescent="0.2">
      <c r="A1118" s="204" t="s">
        <v>3222</v>
      </c>
      <c r="B1118" s="203">
        <v>7048652711533</v>
      </c>
      <c r="K1118" s="204">
        <v>828180</v>
      </c>
      <c r="L1118" s="204" t="s">
        <v>2153</v>
      </c>
      <c r="M1118" s="204" t="str">
        <f t="shared" si="17"/>
        <v>828180-99901-M</v>
      </c>
      <c r="N1118" s="205">
        <v>7048652711533</v>
      </c>
    </row>
    <row r="1119" spans="1:14" x14ac:dyDescent="0.2">
      <c r="A1119" s="204" t="s">
        <v>3223</v>
      </c>
      <c r="B1119" s="203">
        <v>7048652711526</v>
      </c>
      <c r="K1119" s="204">
        <v>828180</v>
      </c>
      <c r="L1119" s="204" t="s">
        <v>2154</v>
      </c>
      <c r="M1119" s="204" t="str">
        <f t="shared" si="17"/>
        <v>828180-99901-L</v>
      </c>
      <c r="N1119" s="205">
        <v>7048652711526</v>
      </c>
    </row>
    <row r="1120" spans="1:14" x14ac:dyDescent="0.2">
      <c r="A1120" s="204" t="s">
        <v>3224</v>
      </c>
      <c r="B1120" s="203">
        <v>7048652711557</v>
      </c>
      <c r="K1120" s="204">
        <v>828180</v>
      </c>
      <c r="L1120" s="204" t="s">
        <v>2155</v>
      </c>
      <c r="M1120" s="204" t="str">
        <f t="shared" si="17"/>
        <v>828180-99901-XL</v>
      </c>
      <c r="N1120" s="205">
        <v>7048652711557</v>
      </c>
    </row>
    <row r="1121" spans="1:14" x14ac:dyDescent="0.2">
      <c r="A1121" s="204" t="s">
        <v>3225</v>
      </c>
      <c r="B1121" s="203">
        <v>7048652711519</v>
      </c>
      <c r="K1121" s="204">
        <v>828181</v>
      </c>
      <c r="L1121" s="204" t="s">
        <v>2158</v>
      </c>
      <c r="M1121" s="204" t="str">
        <f t="shared" si="17"/>
        <v>828181-99901-XS</v>
      </c>
      <c r="N1121" s="205">
        <v>7048652711519</v>
      </c>
    </row>
    <row r="1122" spans="1:14" x14ac:dyDescent="0.2">
      <c r="A1122" s="204" t="s">
        <v>3226</v>
      </c>
      <c r="B1122" s="203">
        <v>7048652711502</v>
      </c>
      <c r="K1122" s="204">
        <v>828181</v>
      </c>
      <c r="L1122" s="204" t="s">
        <v>2152</v>
      </c>
      <c r="M1122" s="204" t="str">
        <f t="shared" si="17"/>
        <v>828181-99901-S</v>
      </c>
      <c r="N1122" s="205">
        <v>7048652711502</v>
      </c>
    </row>
    <row r="1123" spans="1:14" x14ac:dyDescent="0.2">
      <c r="A1123" s="204" t="s">
        <v>3227</v>
      </c>
      <c r="B1123" s="203">
        <v>7048652711496</v>
      </c>
      <c r="K1123" s="204">
        <v>828181</v>
      </c>
      <c r="L1123" s="204" t="s">
        <v>2153</v>
      </c>
      <c r="M1123" s="204" t="str">
        <f t="shared" si="17"/>
        <v>828181-99901-M</v>
      </c>
      <c r="N1123" s="205">
        <v>7048652711496</v>
      </c>
    </row>
    <row r="1124" spans="1:14" x14ac:dyDescent="0.2">
      <c r="A1124" s="204" t="s">
        <v>3228</v>
      </c>
      <c r="B1124" s="203">
        <v>7048652711489</v>
      </c>
      <c r="K1124" s="204">
        <v>828181</v>
      </c>
      <c r="L1124" s="204" t="s">
        <v>2154</v>
      </c>
      <c r="M1124" s="204" t="str">
        <f t="shared" si="17"/>
        <v>828181-99901-L</v>
      </c>
      <c r="N1124" s="205">
        <v>7048652711489</v>
      </c>
    </row>
    <row r="1125" spans="1:14" x14ac:dyDescent="0.2">
      <c r="A1125" s="204" t="s">
        <v>3229</v>
      </c>
      <c r="B1125" s="203">
        <v>7048652711229</v>
      </c>
      <c r="K1125" s="204">
        <v>828182</v>
      </c>
      <c r="L1125" s="204" t="s">
        <v>2353</v>
      </c>
      <c r="M1125" s="204" t="str">
        <f t="shared" si="17"/>
        <v>828182-11001-S</v>
      </c>
      <c r="N1125" s="205">
        <v>7048652711229</v>
      </c>
    </row>
    <row r="1126" spans="1:14" x14ac:dyDescent="0.2">
      <c r="A1126" s="204" t="s">
        <v>3230</v>
      </c>
      <c r="B1126" s="203">
        <v>7048652711212</v>
      </c>
      <c r="K1126" s="204">
        <v>828182</v>
      </c>
      <c r="L1126" s="204" t="s">
        <v>2354</v>
      </c>
      <c r="M1126" s="204" t="str">
        <f t="shared" si="17"/>
        <v>828182-11001-M</v>
      </c>
      <c r="N1126" s="205">
        <v>7048652711212</v>
      </c>
    </row>
    <row r="1127" spans="1:14" x14ac:dyDescent="0.2">
      <c r="A1127" s="204" t="s">
        <v>3231</v>
      </c>
      <c r="B1127" s="203">
        <v>7048652711205</v>
      </c>
      <c r="K1127" s="204">
        <v>828182</v>
      </c>
      <c r="L1127" s="204" t="s">
        <v>2355</v>
      </c>
      <c r="M1127" s="204" t="str">
        <f t="shared" si="17"/>
        <v>828182-11001-L</v>
      </c>
      <c r="N1127" s="205">
        <v>7048652711205</v>
      </c>
    </row>
    <row r="1128" spans="1:14" x14ac:dyDescent="0.2">
      <c r="A1128" s="204" t="s">
        <v>3232</v>
      </c>
      <c r="B1128" s="203">
        <v>7048652711236</v>
      </c>
      <c r="K1128" s="204">
        <v>828182</v>
      </c>
      <c r="L1128" s="204" t="s">
        <v>2356</v>
      </c>
      <c r="M1128" s="204" t="str">
        <f t="shared" si="17"/>
        <v>828182-11001-XL</v>
      </c>
      <c r="N1128" s="205">
        <v>7048652711236</v>
      </c>
    </row>
    <row r="1129" spans="1:14" x14ac:dyDescent="0.2">
      <c r="A1129" s="204" t="s">
        <v>3233</v>
      </c>
      <c r="B1129" s="203">
        <v>7048652711267</v>
      </c>
      <c r="K1129" s="204">
        <v>828182</v>
      </c>
      <c r="L1129" s="204" t="s">
        <v>2152</v>
      </c>
      <c r="M1129" s="204" t="str">
        <f t="shared" si="17"/>
        <v>828182-99901-S</v>
      </c>
      <c r="N1129" s="205">
        <v>7048652711267</v>
      </c>
    </row>
    <row r="1130" spans="1:14" x14ac:dyDescent="0.2">
      <c r="A1130" s="204" t="s">
        <v>3234</v>
      </c>
      <c r="B1130" s="203">
        <v>7048652711250</v>
      </c>
      <c r="K1130" s="204">
        <v>828182</v>
      </c>
      <c r="L1130" s="204" t="s">
        <v>2153</v>
      </c>
      <c r="M1130" s="204" t="str">
        <f t="shared" si="17"/>
        <v>828182-99901-M</v>
      </c>
      <c r="N1130" s="205">
        <v>7048652711250</v>
      </c>
    </row>
    <row r="1131" spans="1:14" x14ac:dyDescent="0.2">
      <c r="A1131" s="204" t="s">
        <v>3235</v>
      </c>
      <c r="B1131" s="203">
        <v>7048652711243</v>
      </c>
      <c r="K1131" s="204">
        <v>828182</v>
      </c>
      <c r="L1131" s="204" t="s">
        <v>2154</v>
      </c>
      <c r="M1131" s="204" t="str">
        <f t="shared" si="17"/>
        <v>828182-99901-L</v>
      </c>
      <c r="N1131" s="205">
        <v>7048652711243</v>
      </c>
    </row>
    <row r="1132" spans="1:14" x14ac:dyDescent="0.2">
      <c r="A1132" s="204" t="s">
        <v>3236</v>
      </c>
      <c r="B1132" s="203">
        <v>7048652711274</v>
      </c>
      <c r="K1132" s="204">
        <v>828182</v>
      </c>
      <c r="L1132" s="204" t="s">
        <v>2155</v>
      </c>
      <c r="M1132" s="204" t="str">
        <f t="shared" si="17"/>
        <v>828182-99901-XL</v>
      </c>
      <c r="N1132" s="205">
        <v>7048652711274</v>
      </c>
    </row>
    <row r="1133" spans="1:14" x14ac:dyDescent="0.2">
      <c r="A1133" s="204" t="s">
        <v>3237</v>
      </c>
      <c r="B1133" s="203">
        <v>7048652711151</v>
      </c>
      <c r="K1133" s="204">
        <v>828183</v>
      </c>
      <c r="L1133" s="204" t="s">
        <v>2358</v>
      </c>
      <c r="M1133" s="204" t="str">
        <f t="shared" si="17"/>
        <v>828183-11001-XS</v>
      </c>
      <c r="N1133" s="205">
        <v>7048652711151</v>
      </c>
    </row>
    <row r="1134" spans="1:14" x14ac:dyDescent="0.2">
      <c r="A1134" s="204" t="s">
        <v>3238</v>
      </c>
      <c r="B1134" s="203">
        <v>7048652711144</v>
      </c>
      <c r="K1134" s="204">
        <v>828183</v>
      </c>
      <c r="L1134" s="204" t="s">
        <v>2353</v>
      </c>
      <c r="M1134" s="204" t="str">
        <f t="shared" si="17"/>
        <v>828183-11001-S</v>
      </c>
      <c r="N1134" s="205">
        <v>7048652711144</v>
      </c>
    </row>
    <row r="1135" spans="1:14" x14ac:dyDescent="0.2">
      <c r="A1135" s="204" t="s">
        <v>3239</v>
      </c>
      <c r="B1135" s="203">
        <v>7048652711137</v>
      </c>
      <c r="K1135" s="204">
        <v>828183</v>
      </c>
      <c r="L1135" s="204" t="s">
        <v>2354</v>
      </c>
      <c r="M1135" s="204" t="str">
        <f t="shared" si="17"/>
        <v>828183-11001-M</v>
      </c>
      <c r="N1135" s="205">
        <v>7048652711137</v>
      </c>
    </row>
    <row r="1136" spans="1:14" x14ac:dyDescent="0.2">
      <c r="A1136" s="204" t="s">
        <v>3240</v>
      </c>
      <c r="B1136" s="203">
        <v>7048652711120</v>
      </c>
      <c r="K1136" s="204">
        <v>828183</v>
      </c>
      <c r="L1136" s="204" t="s">
        <v>2355</v>
      </c>
      <c r="M1136" s="204" t="str">
        <f t="shared" si="17"/>
        <v>828183-11001-L</v>
      </c>
      <c r="N1136" s="205">
        <v>7048652711120</v>
      </c>
    </row>
    <row r="1137" spans="1:14" x14ac:dyDescent="0.2">
      <c r="A1137" s="204" t="s">
        <v>3241</v>
      </c>
      <c r="B1137" s="203">
        <v>7048652711199</v>
      </c>
      <c r="K1137" s="204">
        <v>828183</v>
      </c>
      <c r="L1137" s="204" t="s">
        <v>2363</v>
      </c>
      <c r="M1137" s="204" t="str">
        <f t="shared" si="17"/>
        <v>828183-56000-XS</v>
      </c>
      <c r="N1137" s="205">
        <v>7048652711199</v>
      </c>
    </row>
    <row r="1138" spans="1:14" x14ac:dyDescent="0.2">
      <c r="A1138" s="204" t="s">
        <v>3242</v>
      </c>
      <c r="B1138" s="203">
        <v>7048652711182</v>
      </c>
      <c r="K1138" s="204">
        <v>828183</v>
      </c>
      <c r="L1138" s="204" t="s">
        <v>2364</v>
      </c>
      <c r="M1138" s="204" t="str">
        <f t="shared" si="17"/>
        <v>828183-56000-S</v>
      </c>
      <c r="N1138" s="205">
        <v>7048652711182</v>
      </c>
    </row>
    <row r="1139" spans="1:14" x14ac:dyDescent="0.2">
      <c r="A1139" s="204" t="s">
        <v>3243</v>
      </c>
      <c r="B1139" s="203">
        <v>7048652711175</v>
      </c>
      <c r="K1139" s="204">
        <v>828183</v>
      </c>
      <c r="L1139" s="204" t="s">
        <v>2365</v>
      </c>
      <c r="M1139" s="204" t="str">
        <f t="shared" si="17"/>
        <v>828183-56000-M</v>
      </c>
      <c r="N1139" s="205">
        <v>7048652711175</v>
      </c>
    </row>
    <row r="1140" spans="1:14" x14ac:dyDescent="0.2">
      <c r="A1140" s="204" t="s">
        <v>3244</v>
      </c>
      <c r="B1140" s="203">
        <v>7048652711168</v>
      </c>
      <c r="K1140" s="204">
        <v>828183</v>
      </c>
      <c r="L1140" s="204" t="s">
        <v>2366</v>
      </c>
      <c r="M1140" s="204" t="str">
        <f t="shared" si="17"/>
        <v>828183-56000-L</v>
      </c>
      <c r="N1140" s="205">
        <v>7048652711168</v>
      </c>
    </row>
    <row r="1141" spans="1:14" x14ac:dyDescent="0.2">
      <c r="A1141" s="204" t="s">
        <v>3245</v>
      </c>
      <c r="B1141" s="203">
        <v>7048652711069</v>
      </c>
      <c r="K1141" s="204">
        <v>828184</v>
      </c>
      <c r="L1141" s="204" t="s">
        <v>2353</v>
      </c>
      <c r="M1141" s="204" t="str">
        <f t="shared" si="17"/>
        <v>828184-11001-S</v>
      </c>
      <c r="N1141" s="205">
        <v>7048652711069</v>
      </c>
    </row>
    <row r="1142" spans="1:14" x14ac:dyDescent="0.2">
      <c r="A1142" s="204" t="s">
        <v>3246</v>
      </c>
      <c r="B1142" s="203">
        <v>7048652711052</v>
      </c>
      <c r="K1142" s="204">
        <v>828184</v>
      </c>
      <c r="L1142" s="204" t="s">
        <v>2354</v>
      </c>
      <c r="M1142" s="204" t="str">
        <f t="shared" si="17"/>
        <v>828184-11001-M</v>
      </c>
      <c r="N1142" s="205">
        <v>7048652711052</v>
      </c>
    </row>
    <row r="1143" spans="1:14" x14ac:dyDescent="0.2">
      <c r="A1143" s="204" t="s">
        <v>3247</v>
      </c>
      <c r="B1143" s="203">
        <v>7048652711045</v>
      </c>
      <c r="K1143" s="204">
        <v>828184</v>
      </c>
      <c r="L1143" s="204" t="s">
        <v>2355</v>
      </c>
      <c r="M1143" s="204" t="str">
        <f t="shared" si="17"/>
        <v>828184-11001-L</v>
      </c>
      <c r="N1143" s="205">
        <v>7048652711045</v>
      </c>
    </row>
    <row r="1144" spans="1:14" x14ac:dyDescent="0.2">
      <c r="A1144" s="204" t="s">
        <v>3248</v>
      </c>
      <c r="B1144" s="203">
        <v>7048652711076</v>
      </c>
      <c r="K1144" s="204">
        <v>828184</v>
      </c>
      <c r="L1144" s="204" t="s">
        <v>2356</v>
      </c>
      <c r="M1144" s="204" t="str">
        <f t="shared" si="17"/>
        <v>828184-11001-XL</v>
      </c>
      <c r="N1144" s="205">
        <v>7048652711076</v>
      </c>
    </row>
    <row r="1145" spans="1:14" x14ac:dyDescent="0.2">
      <c r="A1145" s="204" t="s">
        <v>3249</v>
      </c>
      <c r="B1145" s="203">
        <v>7048652711106</v>
      </c>
      <c r="K1145" s="204">
        <v>828184</v>
      </c>
      <c r="L1145" s="204" t="s">
        <v>2147</v>
      </c>
      <c r="M1145" s="204" t="str">
        <f t="shared" si="17"/>
        <v>828184-54000-S</v>
      </c>
      <c r="N1145" s="205">
        <v>7048652711106</v>
      </c>
    </row>
    <row r="1146" spans="1:14" x14ac:dyDescent="0.2">
      <c r="A1146" s="204" t="s">
        <v>3250</v>
      </c>
      <c r="B1146" s="203">
        <v>7048652711090</v>
      </c>
      <c r="K1146" s="204">
        <v>828184</v>
      </c>
      <c r="L1146" s="204" t="s">
        <v>2149</v>
      </c>
      <c r="M1146" s="204" t="str">
        <f t="shared" si="17"/>
        <v>828184-54000-M</v>
      </c>
      <c r="N1146" s="205">
        <v>7048652711090</v>
      </c>
    </row>
    <row r="1147" spans="1:14" x14ac:dyDescent="0.2">
      <c r="A1147" s="204" t="s">
        <v>3251</v>
      </c>
      <c r="B1147" s="203">
        <v>7048652711083</v>
      </c>
      <c r="K1147" s="204">
        <v>828184</v>
      </c>
      <c r="L1147" s="204" t="s">
        <v>2150</v>
      </c>
      <c r="M1147" s="204" t="str">
        <f t="shared" si="17"/>
        <v>828184-54000-L</v>
      </c>
      <c r="N1147" s="205">
        <v>7048652711083</v>
      </c>
    </row>
    <row r="1148" spans="1:14" x14ac:dyDescent="0.2">
      <c r="A1148" s="204" t="s">
        <v>3252</v>
      </c>
      <c r="B1148" s="203">
        <v>7048652711113</v>
      </c>
      <c r="K1148" s="204">
        <v>828184</v>
      </c>
      <c r="L1148" s="204" t="s">
        <v>2151</v>
      </c>
      <c r="M1148" s="204" t="str">
        <f t="shared" si="17"/>
        <v>828184-54000-XL</v>
      </c>
      <c r="N1148" s="205">
        <v>7048652711113</v>
      </c>
    </row>
    <row r="1149" spans="1:14" x14ac:dyDescent="0.2">
      <c r="A1149" s="204" t="s">
        <v>3253</v>
      </c>
      <c r="B1149" s="203">
        <v>7048652710994</v>
      </c>
      <c r="K1149" s="204">
        <v>828185</v>
      </c>
      <c r="L1149" s="204" t="s">
        <v>2157</v>
      </c>
      <c r="M1149" s="204" t="str">
        <f t="shared" si="17"/>
        <v>828185-54000-XS</v>
      </c>
      <c r="N1149" s="205">
        <v>7048652710994</v>
      </c>
    </row>
    <row r="1150" spans="1:14" x14ac:dyDescent="0.2">
      <c r="A1150" s="204" t="s">
        <v>3254</v>
      </c>
      <c r="B1150" s="203">
        <v>7048652710987</v>
      </c>
      <c r="K1150" s="204">
        <v>828185</v>
      </c>
      <c r="L1150" s="204" t="s">
        <v>2147</v>
      </c>
      <c r="M1150" s="204" t="str">
        <f t="shared" si="17"/>
        <v>828185-54000-S</v>
      </c>
      <c r="N1150" s="205">
        <v>7048652710987</v>
      </c>
    </row>
    <row r="1151" spans="1:14" x14ac:dyDescent="0.2">
      <c r="A1151" s="204" t="s">
        <v>3255</v>
      </c>
      <c r="B1151" s="203">
        <v>7048652710970</v>
      </c>
      <c r="K1151" s="204">
        <v>828185</v>
      </c>
      <c r="L1151" s="204" t="s">
        <v>2149</v>
      </c>
      <c r="M1151" s="204" t="str">
        <f t="shared" si="17"/>
        <v>828185-54000-M</v>
      </c>
      <c r="N1151" s="205">
        <v>7048652710970</v>
      </c>
    </row>
    <row r="1152" spans="1:14" x14ac:dyDescent="0.2">
      <c r="A1152" s="204" t="s">
        <v>3256</v>
      </c>
      <c r="B1152" s="203">
        <v>7048652710963</v>
      </c>
      <c r="K1152" s="204">
        <v>828185</v>
      </c>
      <c r="L1152" s="204" t="s">
        <v>2150</v>
      </c>
      <c r="M1152" s="204" t="str">
        <f t="shared" si="17"/>
        <v>828185-54000-L</v>
      </c>
      <c r="N1152" s="205">
        <v>7048652710963</v>
      </c>
    </row>
    <row r="1153" spans="1:14" x14ac:dyDescent="0.2">
      <c r="A1153" s="204" t="s">
        <v>3257</v>
      </c>
      <c r="B1153" s="203">
        <v>7048652711038</v>
      </c>
      <c r="K1153" s="204">
        <v>828185</v>
      </c>
      <c r="L1153" s="204" t="s">
        <v>2363</v>
      </c>
      <c r="M1153" s="204" t="str">
        <f t="shared" si="17"/>
        <v>828185-56000-XS</v>
      </c>
      <c r="N1153" s="205">
        <v>7048652711038</v>
      </c>
    </row>
    <row r="1154" spans="1:14" x14ac:dyDescent="0.2">
      <c r="A1154" s="204" t="s">
        <v>3258</v>
      </c>
      <c r="B1154" s="203">
        <v>7048652711021</v>
      </c>
      <c r="K1154" s="204">
        <v>828185</v>
      </c>
      <c r="L1154" s="204" t="s">
        <v>2364</v>
      </c>
      <c r="M1154" s="204" t="str">
        <f t="shared" si="17"/>
        <v>828185-56000-S</v>
      </c>
      <c r="N1154" s="205">
        <v>7048652711021</v>
      </c>
    </row>
    <row r="1155" spans="1:14" x14ac:dyDescent="0.2">
      <c r="A1155" s="204" t="s">
        <v>3259</v>
      </c>
      <c r="B1155" s="203">
        <v>7048652711014</v>
      </c>
      <c r="K1155" s="204">
        <v>828185</v>
      </c>
      <c r="L1155" s="204" t="s">
        <v>2365</v>
      </c>
      <c r="M1155" s="204" t="str">
        <f t="shared" ref="M1155:M1218" si="18">CONCATENATE(K1155,"-",L1155)</f>
        <v>828185-56000-M</v>
      </c>
      <c r="N1155" s="205">
        <v>7048652711014</v>
      </c>
    </row>
    <row r="1156" spans="1:14" x14ac:dyDescent="0.2">
      <c r="A1156" s="204" t="s">
        <v>3260</v>
      </c>
      <c r="B1156" s="203">
        <v>7048652711007</v>
      </c>
      <c r="K1156" s="204">
        <v>828185</v>
      </c>
      <c r="L1156" s="204" t="s">
        <v>2366</v>
      </c>
      <c r="M1156" s="204" t="str">
        <f t="shared" si="18"/>
        <v>828185-56000-L</v>
      </c>
      <c r="N1156" s="205">
        <v>7048652711007</v>
      </c>
    </row>
    <row r="1157" spans="1:14" x14ac:dyDescent="0.2">
      <c r="A1157" s="204" t="s">
        <v>3261</v>
      </c>
      <c r="B1157" s="203">
        <v>7048652712455</v>
      </c>
      <c r="K1157" s="204">
        <v>828190</v>
      </c>
      <c r="L1157" s="204" t="s">
        <v>2152</v>
      </c>
      <c r="M1157" s="204" t="str">
        <f t="shared" si="18"/>
        <v>828190-99901-S</v>
      </c>
      <c r="N1157" s="205">
        <v>7048652712455</v>
      </c>
    </row>
    <row r="1158" spans="1:14" x14ac:dyDescent="0.2">
      <c r="A1158" s="204" t="s">
        <v>3262</v>
      </c>
      <c r="B1158" s="203">
        <v>7048652712448</v>
      </c>
      <c r="K1158" s="204">
        <v>828190</v>
      </c>
      <c r="L1158" s="204" t="s">
        <v>2153</v>
      </c>
      <c r="M1158" s="204" t="str">
        <f t="shared" si="18"/>
        <v>828190-99901-M</v>
      </c>
      <c r="N1158" s="205">
        <v>7048652712448</v>
      </c>
    </row>
    <row r="1159" spans="1:14" x14ac:dyDescent="0.2">
      <c r="A1159" s="204" t="s">
        <v>3263</v>
      </c>
      <c r="B1159" s="203">
        <v>7048652712431</v>
      </c>
      <c r="K1159" s="204">
        <v>828190</v>
      </c>
      <c r="L1159" s="204" t="s">
        <v>2154</v>
      </c>
      <c r="M1159" s="204" t="str">
        <f t="shared" si="18"/>
        <v>828190-99901-L</v>
      </c>
      <c r="N1159" s="205">
        <v>7048652712431</v>
      </c>
    </row>
    <row r="1160" spans="1:14" x14ac:dyDescent="0.2">
      <c r="A1160" s="204" t="s">
        <v>3264</v>
      </c>
      <c r="B1160" s="203">
        <v>7048652712462</v>
      </c>
      <c r="K1160" s="204">
        <v>828190</v>
      </c>
      <c r="L1160" s="204" t="s">
        <v>2155</v>
      </c>
      <c r="M1160" s="204" t="str">
        <f t="shared" si="18"/>
        <v>828190-99901-XL</v>
      </c>
      <c r="N1160" s="205">
        <v>7048652712462</v>
      </c>
    </row>
    <row r="1161" spans="1:14" x14ac:dyDescent="0.2">
      <c r="A1161" s="204" t="s">
        <v>3265</v>
      </c>
      <c r="B1161" s="203">
        <v>7048652712424</v>
      </c>
      <c r="K1161" s="204">
        <v>828191</v>
      </c>
      <c r="L1161" s="204" t="s">
        <v>2158</v>
      </c>
      <c r="M1161" s="204" t="str">
        <f t="shared" si="18"/>
        <v>828191-99901-XS</v>
      </c>
      <c r="N1161" s="205">
        <v>7048652712424</v>
      </c>
    </row>
    <row r="1162" spans="1:14" x14ac:dyDescent="0.2">
      <c r="A1162" s="204" t="s">
        <v>3266</v>
      </c>
      <c r="B1162" s="203">
        <v>7048652712417</v>
      </c>
      <c r="K1162" s="204">
        <v>828191</v>
      </c>
      <c r="L1162" s="204" t="s">
        <v>2152</v>
      </c>
      <c r="M1162" s="204" t="str">
        <f t="shared" si="18"/>
        <v>828191-99901-S</v>
      </c>
      <c r="N1162" s="205">
        <v>7048652712417</v>
      </c>
    </row>
    <row r="1163" spans="1:14" x14ac:dyDescent="0.2">
      <c r="A1163" s="204" t="s">
        <v>3267</v>
      </c>
      <c r="B1163" s="203">
        <v>7048652712400</v>
      </c>
      <c r="K1163" s="204">
        <v>828191</v>
      </c>
      <c r="L1163" s="204" t="s">
        <v>2153</v>
      </c>
      <c r="M1163" s="204" t="str">
        <f t="shared" si="18"/>
        <v>828191-99901-M</v>
      </c>
      <c r="N1163" s="205">
        <v>7048652712400</v>
      </c>
    </row>
    <row r="1164" spans="1:14" x14ac:dyDescent="0.2">
      <c r="A1164" s="204" t="s">
        <v>3268</v>
      </c>
      <c r="B1164" s="203">
        <v>7048652712394</v>
      </c>
      <c r="K1164" s="204">
        <v>828191</v>
      </c>
      <c r="L1164" s="204" t="s">
        <v>2154</v>
      </c>
      <c r="M1164" s="204" t="str">
        <f t="shared" si="18"/>
        <v>828191-99901-L</v>
      </c>
      <c r="N1164" s="205">
        <v>7048652712394</v>
      </c>
    </row>
    <row r="1165" spans="1:14" x14ac:dyDescent="0.2">
      <c r="A1165" s="204" t="s">
        <v>3269</v>
      </c>
      <c r="B1165" s="203">
        <v>7048652712141</v>
      </c>
      <c r="K1165" s="204">
        <v>828196</v>
      </c>
      <c r="L1165" s="204" t="s">
        <v>2236</v>
      </c>
      <c r="M1165" s="204" t="str">
        <f t="shared" si="18"/>
        <v>828196-99901-OS</v>
      </c>
      <c r="N1165" s="205">
        <v>7048652712141</v>
      </c>
    </row>
    <row r="1166" spans="1:14" x14ac:dyDescent="0.2">
      <c r="A1166" s="204" t="s">
        <v>3270</v>
      </c>
      <c r="B1166" s="203">
        <v>7048652714336</v>
      </c>
      <c r="K1166" s="204">
        <v>828198</v>
      </c>
      <c r="L1166" s="204" t="s">
        <v>2241</v>
      </c>
      <c r="M1166" s="204" t="str">
        <f t="shared" si="18"/>
        <v>828198-56000-OS</v>
      </c>
      <c r="N1166" s="205">
        <v>7048652714336</v>
      </c>
    </row>
    <row r="1167" spans="1:14" x14ac:dyDescent="0.2">
      <c r="A1167" s="204" t="s">
        <v>3271</v>
      </c>
      <c r="B1167" s="203">
        <v>7048652714343</v>
      </c>
      <c r="K1167" s="204">
        <v>828198</v>
      </c>
      <c r="L1167" s="204" t="s">
        <v>2341</v>
      </c>
      <c r="M1167" s="204" t="str">
        <f t="shared" si="18"/>
        <v>828198-88002-OS</v>
      </c>
      <c r="N1167" s="205">
        <v>7048652714343</v>
      </c>
    </row>
    <row r="1168" spans="1:14" x14ac:dyDescent="0.2">
      <c r="A1168" s="204" t="s">
        <v>3272</v>
      </c>
      <c r="B1168" s="203">
        <v>7048652714350</v>
      </c>
      <c r="K1168" s="204">
        <v>828198</v>
      </c>
      <c r="L1168" s="204" t="s">
        <v>2236</v>
      </c>
      <c r="M1168" s="204" t="str">
        <f t="shared" si="18"/>
        <v>828198-99901-OS</v>
      </c>
      <c r="N1168" s="205">
        <v>7048652714350</v>
      </c>
    </row>
    <row r="1169" spans="1:14" x14ac:dyDescent="0.2">
      <c r="A1169" s="204" t="s">
        <v>3273</v>
      </c>
      <c r="B1169" s="203">
        <v>7048652712059</v>
      </c>
      <c r="K1169" s="204">
        <v>828200</v>
      </c>
      <c r="L1169" s="204" t="s">
        <v>2268</v>
      </c>
      <c r="M1169" s="204" t="str">
        <f t="shared" si="18"/>
        <v>828200-54000-OS</v>
      </c>
      <c r="N1169" s="205">
        <v>7048652712059</v>
      </c>
    </row>
    <row r="1170" spans="1:14" x14ac:dyDescent="0.2">
      <c r="A1170" s="204" t="s">
        <v>3274</v>
      </c>
      <c r="B1170" s="203">
        <v>7048652712066</v>
      </c>
      <c r="K1170" s="204">
        <v>828200</v>
      </c>
      <c r="L1170" s="204" t="s">
        <v>2236</v>
      </c>
      <c r="M1170" s="204" t="str">
        <f t="shared" si="18"/>
        <v>828200-99901-OS</v>
      </c>
      <c r="N1170" s="205">
        <v>7048652712066</v>
      </c>
    </row>
    <row r="1171" spans="1:14" x14ac:dyDescent="0.2">
      <c r="A1171" s="204" t="s">
        <v>3275</v>
      </c>
      <c r="B1171" s="203">
        <v>7048652714527</v>
      </c>
      <c r="K1171" s="204">
        <v>828204</v>
      </c>
      <c r="L1171" s="204" t="s">
        <v>2268</v>
      </c>
      <c r="M1171" s="204" t="str">
        <f t="shared" si="18"/>
        <v>828204-54000-OS</v>
      </c>
      <c r="N1171" s="205">
        <v>7048652714527</v>
      </c>
    </row>
    <row r="1172" spans="1:14" x14ac:dyDescent="0.2">
      <c r="A1172" s="204" t="s">
        <v>3276</v>
      </c>
      <c r="B1172" s="203">
        <v>7048652711922</v>
      </c>
      <c r="K1172" s="204">
        <v>828204</v>
      </c>
      <c r="L1172" s="204" t="s">
        <v>2236</v>
      </c>
      <c r="M1172" s="204" t="str">
        <f t="shared" si="18"/>
        <v>828204-99901-OS</v>
      </c>
      <c r="N1172" s="205">
        <v>7048652711922</v>
      </c>
    </row>
    <row r="1173" spans="1:14" x14ac:dyDescent="0.2">
      <c r="A1173" s="204" t="s">
        <v>3277</v>
      </c>
      <c r="B1173" s="203">
        <v>7048652711380</v>
      </c>
      <c r="K1173" s="204">
        <v>828206</v>
      </c>
      <c r="L1173" s="204" t="s">
        <v>2147</v>
      </c>
      <c r="M1173" s="204" t="str">
        <f t="shared" si="18"/>
        <v>828206-54000-S</v>
      </c>
      <c r="N1173" s="205">
        <v>7048652711380</v>
      </c>
    </row>
    <row r="1174" spans="1:14" x14ac:dyDescent="0.2">
      <c r="A1174" s="204" t="s">
        <v>3278</v>
      </c>
      <c r="B1174" s="203">
        <v>7048652711373</v>
      </c>
      <c r="K1174" s="204">
        <v>828206</v>
      </c>
      <c r="L1174" s="204" t="s">
        <v>2149</v>
      </c>
      <c r="M1174" s="204" t="str">
        <f t="shared" si="18"/>
        <v>828206-54000-M</v>
      </c>
      <c r="N1174" s="205">
        <v>7048652711373</v>
      </c>
    </row>
    <row r="1175" spans="1:14" x14ac:dyDescent="0.2">
      <c r="A1175" s="204" t="s">
        <v>3279</v>
      </c>
      <c r="B1175" s="203">
        <v>7048652711366</v>
      </c>
      <c r="K1175" s="204">
        <v>828206</v>
      </c>
      <c r="L1175" s="204" t="s">
        <v>2150</v>
      </c>
      <c r="M1175" s="204" t="str">
        <f t="shared" si="18"/>
        <v>828206-54000-L</v>
      </c>
      <c r="N1175" s="205">
        <v>7048652711366</v>
      </c>
    </row>
    <row r="1176" spans="1:14" x14ac:dyDescent="0.2">
      <c r="A1176" s="204" t="s">
        <v>3280</v>
      </c>
      <c r="B1176" s="203">
        <v>7048652711397</v>
      </c>
      <c r="K1176" s="204">
        <v>828206</v>
      </c>
      <c r="L1176" s="204" t="s">
        <v>2151</v>
      </c>
      <c r="M1176" s="204" t="str">
        <f t="shared" si="18"/>
        <v>828206-54000-XL</v>
      </c>
      <c r="N1176" s="205">
        <v>7048652711397</v>
      </c>
    </row>
    <row r="1177" spans="1:14" x14ac:dyDescent="0.2">
      <c r="A1177" s="204" t="s">
        <v>3281</v>
      </c>
      <c r="B1177" s="203">
        <v>7048652711427</v>
      </c>
      <c r="K1177" s="204">
        <v>828206</v>
      </c>
      <c r="L1177" s="204" t="s">
        <v>2209</v>
      </c>
      <c r="M1177" s="204" t="str">
        <f t="shared" si="18"/>
        <v>828206-88002-S</v>
      </c>
      <c r="N1177" s="205">
        <v>7048652711427</v>
      </c>
    </row>
    <row r="1178" spans="1:14" x14ac:dyDescent="0.2">
      <c r="A1178" s="204" t="s">
        <v>3282</v>
      </c>
      <c r="B1178" s="203">
        <v>7048652711410</v>
      </c>
      <c r="K1178" s="204">
        <v>828206</v>
      </c>
      <c r="L1178" s="204" t="s">
        <v>2211</v>
      </c>
      <c r="M1178" s="204" t="str">
        <f t="shared" si="18"/>
        <v>828206-88002-M</v>
      </c>
      <c r="N1178" s="205">
        <v>7048652711410</v>
      </c>
    </row>
    <row r="1179" spans="1:14" x14ac:dyDescent="0.2">
      <c r="A1179" s="204" t="s">
        <v>3283</v>
      </c>
      <c r="B1179" s="203">
        <v>7048652711403</v>
      </c>
      <c r="K1179" s="204">
        <v>828206</v>
      </c>
      <c r="L1179" s="204" t="s">
        <v>2212</v>
      </c>
      <c r="M1179" s="204" t="str">
        <f t="shared" si="18"/>
        <v>828206-88002-L</v>
      </c>
      <c r="N1179" s="205">
        <v>7048652711403</v>
      </c>
    </row>
    <row r="1180" spans="1:14" x14ac:dyDescent="0.2">
      <c r="A1180" s="204" t="s">
        <v>3284</v>
      </c>
      <c r="B1180" s="203">
        <v>7048652711434</v>
      </c>
      <c r="K1180" s="204">
        <v>828206</v>
      </c>
      <c r="L1180" s="204" t="s">
        <v>2213</v>
      </c>
      <c r="M1180" s="204" t="str">
        <f t="shared" si="18"/>
        <v>828206-88002-XL</v>
      </c>
      <c r="N1180" s="205">
        <v>7048652711434</v>
      </c>
    </row>
    <row r="1181" spans="1:14" x14ac:dyDescent="0.2">
      <c r="A1181" s="204" t="s">
        <v>3285</v>
      </c>
      <c r="B1181" s="203">
        <v>7048652711311</v>
      </c>
      <c r="K1181" s="204">
        <v>828207</v>
      </c>
      <c r="L1181" s="204" t="s">
        <v>2157</v>
      </c>
      <c r="M1181" s="204" t="str">
        <f t="shared" si="18"/>
        <v>828207-54000-XS</v>
      </c>
      <c r="N1181" s="205">
        <v>7048652711311</v>
      </c>
    </row>
    <row r="1182" spans="1:14" x14ac:dyDescent="0.2">
      <c r="A1182" s="204" t="s">
        <v>3286</v>
      </c>
      <c r="B1182" s="203">
        <v>7048652711304</v>
      </c>
      <c r="K1182" s="204">
        <v>828207</v>
      </c>
      <c r="L1182" s="204" t="s">
        <v>2147</v>
      </c>
      <c r="M1182" s="204" t="str">
        <f t="shared" si="18"/>
        <v>828207-54000-S</v>
      </c>
      <c r="N1182" s="205">
        <v>7048652711304</v>
      </c>
    </row>
    <row r="1183" spans="1:14" x14ac:dyDescent="0.2">
      <c r="A1183" s="204" t="s">
        <v>3287</v>
      </c>
      <c r="B1183" s="203">
        <v>7048652711298</v>
      </c>
      <c r="K1183" s="204">
        <v>828207</v>
      </c>
      <c r="L1183" s="204" t="s">
        <v>2149</v>
      </c>
      <c r="M1183" s="204" t="str">
        <f t="shared" si="18"/>
        <v>828207-54000-M</v>
      </c>
      <c r="N1183" s="205">
        <v>7048652711298</v>
      </c>
    </row>
    <row r="1184" spans="1:14" x14ac:dyDescent="0.2">
      <c r="A1184" s="204" t="s">
        <v>3288</v>
      </c>
      <c r="B1184" s="203">
        <v>7048652711281</v>
      </c>
      <c r="K1184" s="204">
        <v>828207</v>
      </c>
      <c r="L1184" s="204" t="s">
        <v>2150</v>
      </c>
      <c r="M1184" s="204" t="str">
        <f t="shared" si="18"/>
        <v>828207-54000-L</v>
      </c>
      <c r="N1184" s="205">
        <v>7048652711281</v>
      </c>
    </row>
    <row r="1185" spans="1:14" x14ac:dyDescent="0.2">
      <c r="A1185" s="204" t="s">
        <v>3289</v>
      </c>
      <c r="B1185" s="203">
        <v>7048652711359</v>
      </c>
      <c r="K1185" s="204">
        <v>828207</v>
      </c>
      <c r="L1185" s="204" t="s">
        <v>2377</v>
      </c>
      <c r="M1185" s="204" t="str">
        <f t="shared" si="18"/>
        <v>828207-88002-XS</v>
      </c>
      <c r="N1185" s="205">
        <v>7048652711359</v>
      </c>
    </row>
    <row r="1186" spans="1:14" x14ac:dyDescent="0.2">
      <c r="A1186" s="204" t="s">
        <v>3290</v>
      </c>
      <c r="B1186" s="203">
        <v>7048652711342</v>
      </c>
      <c r="K1186" s="204">
        <v>828207</v>
      </c>
      <c r="L1186" s="204" t="s">
        <v>2209</v>
      </c>
      <c r="M1186" s="204" t="str">
        <f t="shared" si="18"/>
        <v>828207-88002-S</v>
      </c>
      <c r="N1186" s="205">
        <v>7048652711342</v>
      </c>
    </row>
    <row r="1187" spans="1:14" x14ac:dyDescent="0.2">
      <c r="A1187" s="204" t="s">
        <v>3291</v>
      </c>
      <c r="B1187" s="203">
        <v>7048652711335</v>
      </c>
      <c r="K1187" s="204">
        <v>828207</v>
      </c>
      <c r="L1187" s="204" t="s">
        <v>2211</v>
      </c>
      <c r="M1187" s="204" t="str">
        <f t="shared" si="18"/>
        <v>828207-88002-M</v>
      </c>
      <c r="N1187" s="205">
        <v>7048652711335</v>
      </c>
    </row>
    <row r="1188" spans="1:14" x14ac:dyDescent="0.2">
      <c r="A1188" s="204" t="s">
        <v>3292</v>
      </c>
      <c r="B1188" s="203">
        <v>7048652711328</v>
      </c>
      <c r="K1188" s="204">
        <v>828207</v>
      </c>
      <c r="L1188" s="204" t="s">
        <v>2212</v>
      </c>
      <c r="M1188" s="204" t="str">
        <f t="shared" si="18"/>
        <v>828207-88002-L</v>
      </c>
      <c r="N1188" s="205">
        <v>7048652711328</v>
      </c>
    </row>
    <row r="1189" spans="1:14" x14ac:dyDescent="0.2">
      <c r="A1189" s="204" t="s">
        <v>3293</v>
      </c>
      <c r="B1189" s="203">
        <v>7048652227867</v>
      </c>
      <c r="K1189" s="204">
        <v>835000</v>
      </c>
      <c r="L1189" s="204" t="s">
        <v>291</v>
      </c>
      <c r="M1189" s="204" t="str">
        <f t="shared" si="18"/>
        <v>835000-TEBLK-S</v>
      </c>
      <c r="N1189" s="205">
        <v>7048652227867</v>
      </c>
    </row>
    <row r="1190" spans="1:14" x14ac:dyDescent="0.2">
      <c r="A1190" s="204" t="s">
        <v>3294</v>
      </c>
      <c r="B1190" s="203">
        <v>7048652194565</v>
      </c>
      <c r="K1190" s="204">
        <v>835000</v>
      </c>
      <c r="L1190" s="204" t="s">
        <v>289</v>
      </c>
      <c r="M1190" s="204" t="str">
        <f t="shared" si="18"/>
        <v>835000-TEBLK-M</v>
      </c>
      <c r="N1190" s="205">
        <v>7048652194565</v>
      </c>
    </row>
    <row r="1191" spans="1:14" x14ac:dyDescent="0.2">
      <c r="A1191" s="204" t="s">
        <v>3295</v>
      </c>
      <c r="B1191" s="203">
        <v>7048652194558</v>
      </c>
      <c r="K1191" s="204">
        <v>835000</v>
      </c>
      <c r="L1191" s="204" t="s">
        <v>290</v>
      </c>
      <c r="M1191" s="204" t="str">
        <f t="shared" si="18"/>
        <v>835000-TEBLK-L</v>
      </c>
      <c r="N1191" s="205">
        <v>7048652194558</v>
      </c>
    </row>
    <row r="1192" spans="1:14" x14ac:dyDescent="0.2">
      <c r="A1192" s="204" t="s">
        <v>3296</v>
      </c>
      <c r="B1192" s="203">
        <v>7048652194572</v>
      </c>
      <c r="K1192" s="204">
        <v>835000</v>
      </c>
      <c r="L1192" s="204" t="s">
        <v>2379</v>
      </c>
      <c r="M1192" s="204" t="str">
        <f t="shared" si="18"/>
        <v>835000-TEBLK-XL</v>
      </c>
      <c r="N1192" s="205">
        <v>7048652194572</v>
      </c>
    </row>
    <row r="1193" spans="1:14" x14ac:dyDescent="0.2">
      <c r="A1193" s="204" t="s">
        <v>3297</v>
      </c>
      <c r="B1193" s="203">
        <v>7048652193315</v>
      </c>
      <c r="K1193" s="204">
        <v>835001</v>
      </c>
      <c r="L1193" s="204" t="s">
        <v>2381</v>
      </c>
      <c r="M1193" s="204" t="str">
        <f t="shared" si="18"/>
        <v>835001-TBSWT-S</v>
      </c>
      <c r="N1193" s="205">
        <v>7048652193315</v>
      </c>
    </row>
    <row r="1194" spans="1:14" x14ac:dyDescent="0.2">
      <c r="A1194" s="204" t="s">
        <v>3298</v>
      </c>
      <c r="B1194" s="203">
        <v>7048652193308</v>
      </c>
      <c r="K1194" s="204">
        <v>835001</v>
      </c>
      <c r="L1194" s="204" t="s">
        <v>2383</v>
      </c>
      <c r="M1194" s="204" t="str">
        <f t="shared" si="18"/>
        <v>835001-TBSWT-M</v>
      </c>
      <c r="N1194" s="205">
        <v>7048652193308</v>
      </c>
    </row>
    <row r="1195" spans="1:14" x14ac:dyDescent="0.2">
      <c r="A1195" s="204" t="s">
        <v>3299</v>
      </c>
      <c r="B1195" s="203">
        <v>7048652193292</v>
      </c>
      <c r="K1195" s="204">
        <v>835001</v>
      </c>
      <c r="L1195" s="204" t="s">
        <v>2384</v>
      </c>
      <c r="M1195" s="204" t="str">
        <f t="shared" si="18"/>
        <v>835001-TBSWT-L</v>
      </c>
      <c r="N1195" s="205">
        <v>7048652193292</v>
      </c>
    </row>
    <row r="1196" spans="1:14" x14ac:dyDescent="0.2">
      <c r="A1196" s="204" t="s">
        <v>3300</v>
      </c>
      <c r="B1196" s="203">
        <v>7048652268372</v>
      </c>
      <c r="K1196" s="204">
        <v>835001</v>
      </c>
      <c r="L1196" s="204" t="s">
        <v>291</v>
      </c>
      <c r="M1196" s="204" t="str">
        <f t="shared" si="18"/>
        <v>835001-TEBLK-S</v>
      </c>
      <c r="N1196" s="205">
        <v>7048652268372</v>
      </c>
    </row>
    <row r="1197" spans="1:14" x14ac:dyDescent="0.2">
      <c r="A1197" s="204" t="s">
        <v>3301</v>
      </c>
      <c r="B1197" s="203">
        <v>7048652268365</v>
      </c>
      <c r="K1197" s="204">
        <v>835001</v>
      </c>
      <c r="L1197" s="204" t="s">
        <v>289</v>
      </c>
      <c r="M1197" s="204" t="str">
        <f t="shared" si="18"/>
        <v>835001-TEBLK-M</v>
      </c>
      <c r="N1197" s="205">
        <v>7048652268365</v>
      </c>
    </row>
    <row r="1198" spans="1:14" x14ac:dyDescent="0.2">
      <c r="A1198" s="204" t="s">
        <v>3302</v>
      </c>
      <c r="B1198" s="203">
        <v>7048652193339</v>
      </c>
      <c r="K1198" s="204">
        <v>835002</v>
      </c>
      <c r="L1198" s="204" t="s">
        <v>2386</v>
      </c>
      <c r="M1198" s="204" t="str">
        <f t="shared" si="18"/>
        <v>835002-FHBLU-XS</v>
      </c>
      <c r="N1198" s="205">
        <v>7048652193339</v>
      </c>
    </row>
    <row r="1199" spans="1:14" x14ac:dyDescent="0.2">
      <c r="A1199" s="204" t="s">
        <v>3303</v>
      </c>
      <c r="B1199" s="203">
        <v>7048652193322</v>
      </c>
      <c r="K1199" s="204">
        <v>835002</v>
      </c>
      <c r="L1199" s="204" t="s">
        <v>2387</v>
      </c>
      <c r="M1199" s="204" t="str">
        <f t="shared" si="18"/>
        <v>835002-FHBLU-S</v>
      </c>
      <c r="N1199" s="205">
        <v>7048652193322</v>
      </c>
    </row>
    <row r="1200" spans="1:14" x14ac:dyDescent="0.2">
      <c r="A1200" s="204" t="s">
        <v>3304</v>
      </c>
      <c r="B1200" s="203">
        <v>7048652193353</v>
      </c>
      <c r="K1200" s="204">
        <v>835002</v>
      </c>
      <c r="L1200" s="204" t="s">
        <v>2388</v>
      </c>
      <c r="M1200" s="204" t="str">
        <f t="shared" si="18"/>
        <v>835002-RURED-XS</v>
      </c>
      <c r="N1200" s="205">
        <v>7048652193353</v>
      </c>
    </row>
    <row r="1201" spans="1:14" x14ac:dyDescent="0.2">
      <c r="A1201" s="204" t="s">
        <v>3305</v>
      </c>
      <c r="B1201" s="203">
        <v>7048652193346</v>
      </c>
      <c r="K1201" s="204">
        <v>835002</v>
      </c>
      <c r="L1201" s="204" t="s">
        <v>2389</v>
      </c>
      <c r="M1201" s="204" t="str">
        <f t="shared" si="18"/>
        <v>835002-RURED-S</v>
      </c>
      <c r="N1201" s="205">
        <v>7048652193346</v>
      </c>
    </row>
    <row r="1202" spans="1:14" x14ac:dyDescent="0.2">
      <c r="A1202" s="204" t="s">
        <v>3306</v>
      </c>
      <c r="B1202" s="203">
        <v>7048652490322</v>
      </c>
      <c r="K1202" s="204">
        <v>835002</v>
      </c>
      <c r="L1202" s="204" t="s">
        <v>2390</v>
      </c>
      <c r="M1202" s="204" t="str">
        <f t="shared" si="18"/>
        <v>835002-TEBLK-XS</v>
      </c>
      <c r="N1202" s="205">
        <v>7048652490322</v>
      </c>
    </row>
    <row r="1203" spans="1:14" x14ac:dyDescent="0.2">
      <c r="A1203" s="204" t="s">
        <v>3307</v>
      </c>
      <c r="B1203" s="203">
        <v>7048652490315</v>
      </c>
      <c r="K1203" s="204">
        <v>835002</v>
      </c>
      <c r="L1203" s="204" t="s">
        <v>291</v>
      </c>
      <c r="M1203" s="204" t="str">
        <f t="shared" si="18"/>
        <v>835002-TEBLK-S</v>
      </c>
      <c r="N1203" s="205">
        <v>7048652490315</v>
      </c>
    </row>
    <row r="1204" spans="1:14" x14ac:dyDescent="0.2">
      <c r="A1204" s="204" t="s">
        <v>3308</v>
      </c>
      <c r="B1204" s="203">
        <v>7048652193377</v>
      </c>
      <c r="K1204" s="204">
        <v>835003</v>
      </c>
      <c r="L1204" s="204" t="s">
        <v>2383</v>
      </c>
      <c r="M1204" s="204" t="str">
        <f t="shared" si="18"/>
        <v>835003-TBSWT-M</v>
      </c>
      <c r="N1204" s="205">
        <v>7048652193377</v>
      </c>
    </row>
    <row r="1205" spans="1:14" x14ac:dyDescent="0.2">
      <c r="A1205" s="204" t="s">
        <v>3309</v>
      </c>
      <c r="B1205" s="203">
        <v>7048652193360</v>
      </c>
      <c r="K1205" s="204">
        <v>835003</v>
      </c>
      <c r="L1205" s="204" t="s">
        <v>2384</v>
      </c>
      <c r="M1205" s="204" t="str">
        <f t="shared" si="18"/>
        <v>835003-TBSWT-L</v>
      </c>
      <c r="N1205" s="205">
        <v>7048652193360</v>
      </c>
    </row>
    <row r="1206" spans="1:14" x14ac:dyDescent="0.2">
      <c r="A1206" s="204" t="s">
        <v>3310</v>
      </c>
      <c r="B1206" s="203">
        <v>7048652193384</v>
      </c>
      <c r="K1206" s="204">
        <v>835003</v>
      </c>
      <c r="L1206" s="204" t="s">
        <v>2392</v>
      </c>
      <c r="M1206" s="204" t="str">
        <f t="shared" si="18"/>
        <v>835003-TBSWT-XL</v>
      </c>
      <c r="N1206" s="205">
        <v>7048652193384</v>
      </c>
    </row>
    <row r="1207" spans="1:14" x14ac:dyDescent="0.2">
      <c r="A1207" s="204" t="s">
        <v>3311</v>
      </c>
      <c r="B1207" s="203">
        <v>7048652193407</v>
      </c>
      <c r="K1207" s="204">
        <v>835004</v>
      </c>
      <c r="L1207" s="204" t="s">
        <v>2394</v>
      </c>
      <c r="M1207" s="204" t="str">
        <f t="shared" si="18"/>
        <v>835004-TBSWT-XS</v>
      </c>
      <c r="N1207" s="205">
        <v>7048652193407</v>
      </c>
    </row>
    <row r="1208" spans="1:14" x14ac:dyDescent="0.2">
      <c r="A1208" s="204" t="s">
        <v>3312</v>
      </c>
      <c r="B1208" s="203">
        <v>7048652193391</v>
      </c>
      <c r="K1208" s="204">
        <v>835004</v>
      </c>
      <c r="L1208" s="204" t="s">
        <v>2381</v>
      </c>
      <c r="M1208" s="204" t="str">
        <f t="shared" si="18"/>
        <v>835004-TBSWT-S</v>
      </c>
      <c r="N1208" s="205">
        <v>7048652193391</v>
      </c>
    </row>
    <row r="1209" spans="1:14" x14ac:dyDescent="0.2">
      <c r="A1209" s="204" t="s">
        <v>3313</v>
      </c>
      <c r="B1209" s="203">
        <v>7048652193438</v>
      </c>
      <c r="K1209" s="204">
        <v>835006</v>
      </c>
      <c r="L1209" s="204" t="s">
        <v>291</v>
      </c>
      <c r="M1209" s="204" t="str">
        <f t="shared" si="18"/>
        <v>835006-TEBLK-S</v>
      </c>
      <c r="N1209" s="205">
        <v>7048652193438</v>
      </c>
    </row>
    <row r="1210" spans="1:14" x14ac:dyDescent="0.2">
      <c r="A1210" s="204" t="s">
        <v>3314</v>
      </c>
      <c r="B1210" s="203">
        <v>7048652193421</v>
      </c>
      <c r="K1210" s="204">
        <v>835006</v>
      </c>
      <c r="L1210" s="204" t="s">
        <v>289</v>
      </c>
      <c r="M1210" s="204" t="str">
        <f t="shared" si="18"/>
        <v>835006-TEBLK-M</v>
      </c>
      <c r="N1210" s="205">
        <v>7048652193421</v>
      </c>
    </row>
    <row r="1211" spans="1:14" x14ac:dyDescent="0.2">
      <c r="A1211" s="204" t="s">
        <v>3315</v>
      </c>
      <c r="B1211" s="203">
        <v>7048652193414</v>
      </c>
      <c r="K1211" s="204">
        <v>835006</v>
      </c>
      <c r="L1211" s="204" t="s">
        <v>290</v>
      </c>
      <c r="M1211" s="204" t="str">
        <f t="shared" si="18"/>
        <v>835006-TEBLK-L</v>
      </c>
      <c r="N1211" s="205">
        <v>7048652193414</v>
      </c>
    </row>
    <row r="1212" spans="1:14" x14ac:dyDescent="0.2">
      <c r="A1212" s="204" t="s">
        <v>3316</v>
      </c>
      <c r="B1212" s="203">
        <v>7048652193445</v>
      </c>
      <c r="K1212" s="204">
        <v>835006</v>
      </c>
      <c r="L1212" s="204" t="s">
        <v>2379</v>
      </c>
      <c r="M1212" s="204" t="str">
        <f t="shared" si="18"/>
        <v>835006-TEBLK-XL</v>
      </c>
      <c r="N1212" s="205">
        <v>7048652193445</v>
      </c>
    </row>
    <row r="1213" spans="1:14" x14ac:dyDescent="0.2">
      <c r="A1213" s="204" t="s">
        <v>1625</v>
      </c>
      <c r="B1213" s="203">
        <v>7048652327239</v>
      </c>
      <c r="K1213" s="204">
        <v>835009</v>
      </c>
      <c r="L1213" s="204" t="s">
        <v>142</v>
      </c>
      <c r="M1213" s="204" t="str">
        <f t="shared" si="18"/>
        <v>835009-BLACK-S</v>
      </c>
      <c r="N1213" s="205">
        <v>7048652327239</v>
      </c>
    </row>
    <row r="1214" spans="1:14" x14ac:dyDescent="0.2">
      <c r="A1214" s="204" t="s">
        <v>1626</v>
      </c>
      <c r="B1214" s="203">
        <v>7048652327222</v>
      </c>
      <c r="K1214" s="204">
        <v>835009</v>
      </c>
      <c r="L1214" s="204" t="s">
        <v>143</v>
      </c>
      <c r="M1214" s="204" t="str">
        <f t="shared" si="18"/>
        <v>835009-BLACK-M</v>
      </c>
      <c r="N1214" s="205">
        <v>7048652327222</v>
      </c>
    </row>
    <row r="1215" spans="1:14" x14ac:dyDescent="0.2">
      <c r="A1215" s="204" t="s">
        <v>1627</v>
      </c>
      <c r="B1215" s="203">
        <v>7048652327215</v>
      </c>
      <c r="K1215" s="204">
        <v>835009</v>
      </c>
      <c r="L1215" s="204" t="s">
        <v>144</v>
      </c>
      <c r="M1215" s="204" t="str">
        <f t="shared" si="18"/>
        <v>835009-BLACK-L</v>
      </c>
      <c r="N1215" s="205">
        <v>7048652327215</v>
      </c>
    </row>
    <row r="1216" spans="1:14" x14ac:dyDescent="0.2">
      <c r="A1216" s="204" t="s">
        <v>1628</v>
      </c>
      <c r="B1216" s="203">
        <v>7048652327246</v>
      </c>
      <c r="K1216" s="204">
        <v>835009</v>
      </c>
      <c r="L1216" s="204" t="s">
        <v>145</v>
      </c>
      <c r="M1216" s="204" t="str">
        <f t="shared" si="18"/>
        <v>835009-BLACK-XL</v>
      </c>
      <c r="N1216" s="205">
        <v>7048652327246</v>
      </c>
    </row>
    <row r="1217" spans="1:14" x14ac:dyDescent="0.2">
      <c r="A1217" s="204" t="s">
        <v>1629</v>
      </c>
      <c r="B1217" s="203">
        <v>7048652327277</v>
      </c>
      <c r="K1217" s="204">
        <v>835010</v>
      </c>
      <c r="L1217" s="204" t="s">
        <v>143</v>
      </c>
      <c r="M1217" s="204" t="str">
        <f t="shared" si="18"/>
        <v>835010-BLACK-M</v>
      </c>
      <c r="N1217" s="205">
        <v>7048652327277</v>
      </c>
    </row>
    <row r="1218" spans="1:14" x14ac:dyDescent="0.2">
      <c r="A1218" s="204" t="s">
        <v>1630</v>
      </c>
      <c r="B1218" s="203">
        <v>7048652327260</v>
      </c>
      <c r="K1218" s="204">
        <v>835010</v>
      </c>
      <c r="L1218" s="204" t="s">
        <v>144</v>
      </c>
      <c r="M1218" s="204" t="str">
        <f t="shared" si="18"/>
        <v>835010-BLACK-L</v>
      </c>
      <c r="N1218" s="205">
        <v>7048652327260</v>
      </c>
    </row>
    <row r="1219" spans="1:14" x14ac:dyDescent="0.2">
      <c r="A1219" s="204" t="s">
        <v>1631</v>
      </c>
      <c r="B1219" s="203">
        <v>7048652327284</v>
      </c>
      <c r="K1219" s="204">
        <v>835010</v>
      </c>
      <c r="L1219" s="204" t="s">
        <v>145</v>
      </c>
      <c r="M1219" s="204" t="str">
        <f t="shared" ref="M1219:M1282" si="19">CONCATENATE(K1219,"-",L1219)</f>
        <v>835010-BLACK-XL</v>
      </c>
      <c r="N1219" s="205">
        <v>7048652327284</v>
      </c>
    </row>
    <row r="1220" spans="1:14" x14ac:dyDescent="0.2">
      <c r="A1220" s="204" t="s">
        <v>1632</v>
      </c>
      <c r="B1220" s="203">
        <v>7048652326980</v>
      </c>
      <c r="K1220" s="204">
        <v>835011</v>
      </c>
      <c r="L1220" s="204" t="s">
        <v>146</v>
      </c>
      <c r="M1220" s="204" t="str">
        <f t="shared" si="19"/>
        <v>835011-BLACK-XS</v>
      </c>
      <c r="N1220" s="205">
        <v>7048652326980</v>
      </c>
    </row>
    <row r="1221" spans="1:14" x14ac:dyDescent="0.2">
      <c r="A1221" s="204" t="s">
        <v>1633</v>
      </c>
      <c r="B1221" s="203">
        <v>7048652326966</v>
      </c>
      <c r="K1221" s="204">
        <v>835011</v>
      </c>
      <c r="L1221" s="204" t="s">
        <v>142</v>
      </c>
      <c r="M1221" s="204" t="str">
        <f t="shared" si="19"/>
        <v>835011-BLACK-S</v>
      </c>
      <c r="N1221" s="205">
        <v>7048652326966</v>
      </c>
    </row>
    <row r="1222" spans="1:14" x14ac:dyDescent="0.2">
      <c r="A1222" s="204" t="s">
        <v>1634</v>
      </c>
      <c r="B1222" s="203">
        <v>7048652326959</v>
      </c>
      <c r="K1222" s="204">
        <v>835011</v>
      </c>
      <c r="L1222" s="204" t="s">
        <v>143</v>
      </c>
      <c r="M1222" s="204" t="str">
        <f t="shared" si="19"/>
        <v>835011-BLACK-M</v>
      </c>
      <c r="N1222" s="205">
        <v>7048652326959</v>
      </c>
    </row>
    <row r="1223" spans="1:14" x14ac:dyDescent="0.2">
      <c r="A1223" s="204" t="s">
        <v>1635</v>
      </c>
      <c r="B1223" s="203">
        <v>7048652326942</v>
      </c>
      <c r="K1223" s="204">
        <v>835011</v>
      </c>
      <c r="L1223" s="204" t="s">
        <v>144</v>
      </c>
      <c r="M1223" s="204" t="str">
        <f t="shared" si="19"/>
        <v>835011-BLACK-L</v>
      </c>
      <c r="N1223" s="205">
        <v>7048652326942</v>
      </c>
    </row>
    <row r="1224" spans="1:14" x14ac:dyDescent="0.2">
      <c r="A1224" s="204" t="s">
        <v>1636</v>
      </c>
      <c r="B1224" s="203">
        <v>7048652326973</v>
      </c>
      <c r="K1224" s="204">
        <v>835011</v>
      </c>
      <c r="L1224" s="204" t="s">
        <v>145</v>
      </c>
      <c r="M1224" s="204" t="str">
        <f t="shared" si="19"/>
        <v>835011-BLACK-XL</v>
      </c>
      <c r="N1224" s="205">
        <v>7048652326973</v>
      </c>
    </row>
    <row r="1225" spans="1:14" x14ac:dyDescent="0.2">
      <c r="A1225" s="204" t="s">
        <v>1637</v>
      </c>
      <c r="B1225" s="203">
        <v>7048652327031</v>
      </c>
      <c r="K1225" s="204">
        <v>835012</v>
      </c>
      <c r="L1225" s="204" t="s">
        <v>146</v>
      </c>
      <c r="M1225" s="204" t="str">
        <f t="shared" si="19"/>
        <v>835012-BLACK-XS</v>
      </c>
      <c r="N1225" s="205">
        <v>7048652327031</v>
      </c>
    </row>
    <row r="1226" spans="1:14" x14ac:dyDescent="0.2">
      <c r="A1226" s="204" t="s">
        <v>1638</v>
      </c>
      <c r="B1226" s="203">
        <v>7048652327017</v>
      </c>
      <c r="K1226" s="204">
        <v>835012</v>
      </c>
      <c r="L1226" s="204" t="s">
        <v>142</v>
      </c>
      <c r="M1226" s="204" t="str">
        <f t="shared" si="19"/>
        <v>835012-BLACK-S</v>
      </c>
      <c r="N1226" s="205">
        <v>7048652327017</v>
      </c>
    </row>
    <row r="1227" spans="1:14" x14ac:dyDescent="0.2">
      <c r="A1227" s="204" t="s">
        <v>1639</v>
      </c>
      <c r="B1227" s="203">
        <v>7048652327000</v>
      </c>
      <c r="K1227" s="204">
        <v>835012</v>
      </c>
      <c r="L1227" s="204" t="s">
        <v>143</v>
      </c>
      <c r="M1227" s="204" t="str">
        <f t="shared" si="19"/>
        <v>835012-BLACK-M</v>
      </c>
      <c r="N1227" s="205">
        <v>7048652327000</v>
      </c>
    </row>
    <row r="1228" spans="1:14" x14ac:dyDescent="0.2">
      <c r="A1228" s="204" t="s">
        <v>1640</v>
      </c>
      <c r="B1228" s="203">
        <v>7048652326997</v>
      </c>
      <c r="K1228" s="204">
        <v>835012</v>
      </c>
      <c r="L1228" s="204" t="s">
        <v>144</v>
      </c>
      <c r="M1228" s="204" t="str">
        <f t="shared" si="19"/>
        <v>835012-BLACK-L</v>
      </c>
      <c r="N1228" s="205">
        <v>7048652326997</v>
      </c>
    </row>
    <row r="1229" spans="1:14" x14ac:dyDescent="0.2">
      <c r="A1229" s="204" t="s">
        <v>1641</v>
      </c>
      <c r="B1229" s="203">
        <v>7048652327024</v>
      </c>
      <c r="K1229" s="204">
        <v>835012</v>
      </c>
      <c r="L1229" s="204" t="s">
        <v>145</v>
      </c>
      <c r="M1229" s="204" t="str">
        <f t="shared" si="19"/>
        <v>835012-BLACK-XL</v>
      </c>
      <c r="N1229" s="205">
        <v>7048652327024</v>
      </c>
    </row>
    <row r="1230" spans="1:14" x14ac:dyDescent="0.2">
      <c r="A1230" s="204" t="s">
        <v>1642</v>
      </c>
      <c r="B1230" s="203">
        <v>7048652327086</v>
      </c>
      <c r="K1230" s="204">
        <v>835013</v>
      </c>
      <c r="L1230" s="204" t="s">
        <v>146</v>
      </c>
      <c r="M1230" s="204" t="str">
        <f t="shared" si="19"/>
        <v>835013-BLACK-XS</v>
      </c>
      <c r="N1230" s="205">
        <v>7048652327086</v>
      </c>
    </row>
    <row r="1231" spans="1:14" x14ac:dyDescent="0.2">
      <c r="A1231" s="204" t="s">
        <v>1643</v>
      </c>
      <c r="B1231" s="203">
        <v>7048652327062</v>
      </c>
      <c r="K1231" s="204">
        <v>835013</v>
      </c>
      <c r="L1231" s="204" t="s">
        <v>142</v>
      </c>
      <c r="M1231" s="204" t="str">
        <f t="shared" si="19"/>
        <v>835013-BLACK-S</v>
      </c>
      <c r="N1231" s="205">
        <v>7048652327062</v>
      </c>
    </row>
    <row r="1232" spans="1:14" x14ac:dyDescent="0.2">
      <c r="A1232" s="204" t="s">
        <v>1644</v>
      </c>
      <c r="B1232" s="203">
        <v>7048652327055</v>
      </c>
      <c r="K1232" s="204">
        <v>835013</v>
      </c>
      <c r="L1232" s="204" t="s">
        <v>143</v>
      </c>
      <c r="M1232" s="204" t="str">
        <f t="shared" si="19"/>
        <v>835013-BLACK-M</v>
      </c>
      <c r="N1232" s="205">
        <v>7048652327055</v>
      </c>
    </row>
    <row r="1233" spans="1:14" x14ac:dyDescent="0.2">
      <c r="A1233" s="204" t="s">
        <v>1645</v>
      </c>
      <c r="B1233" s="203">
        <v>7048652327048</v>
      </c>
      <c r="K1233" s="204">
        <v>835013</v>
      </c>
      <c r="L1233" s="204" t="s">
        <v>144</v>
      </c>
      <c r="M1233" s="204" t="str">
        <f t="shared" si="19"/>
        <v>835013-BLACK-L</v>
      </c>
      <c r="N1233" s="205">
        <v>7048652327048</v>
      </c>
    </row>
    <row r="1234" spans="1:14" x14ac:dyDescent="0.2">
      <c r="A1234" s="204" t="s">
        <v>1646</v>
      </c>
      <c r="B1234" s="203">
        <v>7048652327079</v>
      </c>
      <c r="K1234" s="204">
        <v>835013</v>
      </c>
      <c r="L1234" s="204" t="s">
        <v>145</v>
      </c>
      <c r="M1234" s="204" t="str">
        <f t="shared" si="19"/>
        <v>835013-BLACK-XL</v>
      </c>
      <c r="N1234" s="205">
        <v>7048652327079</v>
      </c>
    </row>
    <row r="1235" spans="1:14" x14ac:dyDescent="0.2">
      <c r="A1235" s="204" t="s">
        <v>1647</v>
      </c>
      <c r="B1235" s="203">
        <v>7048652327130</v>
      </c>
      <c r="K1235" s="204">
        <v>835014</v>
      </c>
      <c r="L1235" s="204" t="s">
        <v>146</v>
      </c>
      <c r="M1235" s="204" t="str">
        <f t="shared" si="19"/>
        <v>835014-BLACK-XS</v>
      </c>
      <c r="N1235" s="205">
        <v>7048652327130</v>
      </c>
    </row>
    <row r="1236" spans="1:14" x14ac:dyDescent="0.2">
      <c r="A1236" s="204" t="s">
        <v>1648</v>
      </c>
      <c r="B1236" s="203">
        <v>7048652327116</v>
      </c>
      <c r="K1236" s="204">
        <v>835014</v>
      </c>
      <c r="L1236" s="204" t="s">
        <v>142</v>
      </c>
      <c r="M1236" s="204" t="str">
        <f t="shared" si="19"/>
        <v>835014-BLACK-S</v>
      </c>
      <c r="N1236" s="205">
        <v>7048652327116</v>
      </c>
    </row>
    <row r="1237" spans="1:14" x14ac:dyDescent="0.2">
      <c r="A1237" s="204" t="s">
        <v>1649</v>
      </c>
      <c r="B1237" s="203">
        <v>7048652327109</v>
      </c>
      <c r="K1237" s="204">
        <v>835014</v>
      </c>
      <c r="L1237" s="204" t="s">
        <v>143</v>
      </c>
      <c r="M1237" s="204" t="str">
        <f t="shared" si="19"/>
        <v>835014-BLACK-M</v>
      </c>
      <c r="N1237" s="205">
        <v>7048652327109</v>
      </c>
    </row>
    <row r="1238" spans="1:14" x14ac:dyDescent="0.2">
      <c r="A1238" s="204" t="s">
        <v>1650</v>
      </c>
      <c r="B1238" s="203">
        <v>7048652327093</v>
      </c>
      <c r="K1238" s="204">
        <v>835014</v>
      </c>
      <c r="L1238" s="204" t="s">
        <v>144</v>
      </c>
      <c r="M1238" s="204" t="str">
        <f t="shared" si="19"/>
        <v>835014-BLACK-L</v>
      </c>
      <c r="N1238" s="205">
        <v>7048652327093</v>
      </c>
    </row>
    <row r="1239" spans="1:14" x14ac:dyDescent="0.2">
      <c r="A1239" s="204" t="s">
        <v>1651</v>
      </c>
      <c r="B1239" s="203">
        <v>7048652327123</v>
      </c>
      <c r="K1239" s="204">
        <v>835014</v>
      </c>
      <c r="L1239" s="204" t="s">
        <v>145</v>
      </c>
      <c r="M1239" s="204" t="str">
        <f t="shared" si="19"/>
        <v>835014-BLACK-XL</v>
      </c>
      <c r="N1239" s="205">
        <v>7048652327123</v>
      </c>
    </row>
    <row r="1240" spans="1:14" x14ac:dyDescent="0.2">
      <c r="A1240" s="204" t="s">
        <v>1652</v>
      </c>
      <c r="B1240" s="203">
        <v>7048652327154</v>
      </c>
      <c r="K1240" s="204">
        <v>835015</v>
      </c>
      <c r="L1240" s="204" t="s">
        <v>146</v>
      </c>
      <c r="M1240" s="204" t="str">
        <f t="shared" si="19"/>
        <v>835015-BLACK-XS</v>
      </c>
      <c r="N1240" s="205">
        <v>7048652327154</v>
      </c>
    </row>
    <row r="1241" spans="1:14" x14ac:dyDescent="0.2">
      <c r="A1241" s="204" t="s">
        <v>1653</v>
      </c>
      <c r="B1241" s="203">
        <v>7048652327147</v>
      </c>
      <c r="K1241" s="204">
        <v>835015</v>
      </c>
      <c r="L1241" s="204" t="s">
        <v>142</v>
      </c>
      <c r="M1241" s="204" t="str">
        <f t="shared" si="19"/>
        <v>835015-BLACK-S</v>
      </c>
      <c r="N1241" s="205">
        <v>7048652327147</v>
      </c>
    </row>
    <row r="1242" spans="1:14" x14ac:dyDescent="0.2">
      <c r="A1242" s="204" t="s">
        <v>1654</v>
      </c>
      <c r="B1242" s="203">
        <v>7048652327178</v>
      </c>
      <c r="K1242" s="204">
        <v>835016</v>
      </c>
      <c r="L1242" s="204" t="s">
        <v>146</v>
      </c>
      <c r="M1242" s="204" t="str">
        <f t="shared" si="19"/>
        <v>835016-BLACK-XS</v>
      </c>
      <c r="N1242" s="205">
        <v>7048652327178</v>
      </c>
    </row>
    <row r="1243" spans="1:14" x14ac:dyDescent="0.2">
      <c r="A1243" s="204" t="s">
        <v>1655</v>
      </c>
      <c r="B1243" s="203">
        <v>7048652327161</v>
      </c>
      <c r="K1243" s="204">
        <v>835016</v>
      </c>
      <c r="L1243" s="204" t="s">
        <v>142</v>
      </c>
      <c r="M1243" s="204" t="str">
        <f t="shared" si="19"/>
        <v>835016-BLACK-S</v>
      </c>
      <c r="N1243" s="205">
        <v>7048652327161</v>
      </c>
    </row>
    <row r="1244" spans="1:14" x14ac:dyDescent="0.2">
      <c r="A1244" s="204" t="s">
        <v>3317</v>
      </c>
      <c r="B1244" s="203">
        <v>7048652714558</v>
      </c>
      <c r="K1244" s="204">
        <v>840035</v>
      </c>
      <c r="L1244" s="204" t="s">
        <v>2397</v>
      </c>
      <c r="M1244" s="204" t="str">
        <f t="shared" si="19"/>
        <v>840035-DBK21-SM</v>
      </c>
      <c r="N1244" s="205">
        <v>7048652714558</v>
      </c>
    </row>
    <row r="1245" spans="1:14" x14ac:dyDescent="0.2">
      <c r="A1245" s="204" t="s">
        <v>3318</v>
      </c>
      <c r="B1245" s="203">
        <v>7048652714541</v>
      </c>
      <c r="K1245" s="204">
        <v>840035</v>
      </c>
      <c r="L1245" s="204" t="s">
        <v>2398</v>
      </c>
      <c r="M1245" s="204" t="str">
        <f t="shared" si="19"/>
        <v>840035-DBK21-ML</v>
      </c>
      <c r="N1245" s="205">
        <v>7048652714541</v>
      </c>
    </row>
    <row r="1246" spans="1:14" x14ac:dyDescent="0.2">
      <c r="A1246" s="204" t="s">
        <v>3319</v>
      </c>
      <c r="B1246" s="203">
        <v>7048652714534</v>
      </c>
      <c r="K1246" s="204">
        <v>840035</v>
      </c>
      <c r="L1246" s="204" t="s">
        <v>2399</v>
      </c>
      <c r="M1246" s="204" t="str">
        <f t="shared" si="19"/>
        <v>840035-DBK21-LXL</v>
      </c>
      <c r="N1246" s="205">
        <v>7048652714534</v>
      </c>
    </row>
    <row r="1247" spans="1:14" x14ac:dyDescent="0.2">
      <c r="A1247" s="204" t="s">
        <v>3320</v>
      </c>
      <c r="B1247" s="203">
        <v>7048652184412</v>
      </c>
      <c r="K1247" s="204">
        <v>840035</v>
      </c>
      <c r="L1247" s="204" t="s">
        <v>293</v>
      </c>
      <c r="M1247" s="204" t="str">
        <f t="shared" si="19"/>
        <v>840035-DTBLK-SM</v>
      </c>
      <c r="N1247" s="205">
        <v>7048652184412</v>
      </c>
    </row>
    <row r="1248" spans="1:14" x14ac:dyDescent="0.2">
      <c r="A1248" s="204" t="s">
        <v>3321</v>
      </c>
      <c r="B1248" s="203">
        <v>7048652184405</v>
      </c>
      <c r="K1248" s="204">
        <v>840035</v>
      </c>
      <c r="L1248" s="204" t="s">
        <v>294</v>
      </c>
      <c r="M1248" s="204" t="str">
        <f t="shared" si="19"/>
        <v>840035-DTBLK-ML</v>
      </c>
      <c r="N1248" s="205">
        <v>7048652184405</v>
      </c>
    </row>
    <row r="1249" spans="1:14" x14ac:dyDescent="0.2">
      <c r="A1249" s="204" t="s">
        <v>3322</v>
      </c>
      <c r="B1249" s="203">
        <v>7048652184399</v>
      </c>
      <c r="K1249" s="204">
        <v>840035</v>
      </c>
      <c r="L1249" s="204" t="s">
        <v>295</v>
      </c>
      <c r="M1249" s="204" t="str">
        <f t="shared" si="19"/>
        <v>840035-DTBLK-LXL</v>
      </c>
      <c r="N1249" s="205">
        <v>7048652184399</v>
      </c>
    </row>
    <row r="1250" spans="1:14" x14ac:dyDescent="0.2">
      <c r="A1250" s="204" t="s">
        <v>3323</v>
      </c>
      <c r="B1250" s="203">
        <v>7048652713070</v>
      </c>
      <c r="K1250" s="204">
        <v>840035</v>
      </c>
      <c r="L1250" s="204" t="s">
        <v>2400</v>
      </c>
      <c r="M1250" s="204" t="str">
        <f t="shared" si="19"/>
        <v>840035-MBBLU-SM</v>
      </c>
      <c r="N1250" s="205">
        <v>7048652713070</v>
      </c>
    </row>
    <row r="1251" spans="1:14" x14ac:dyDescent="0.2">
      <c r="A1251" s="204" t="s">
        <v>3324</v>
      </c>
      <c r="B1251" s="203">
        <v>7048652713063</v>
      </c>
      <c r="K1251" s="204">
        <v>840035</v>
      </c>
      <c r="L1251" s="204" t="s">
        <v>2402</v>
      </c>
      <c r="M1251" s="204" t="str">
        <f t="shared" si="19"/>
        <v>840035-MBBLU-ML</v>
      </c>
      <c r="N1251" s="205">
        <v>7048652713063</v>
      </c>
    </row>
    <row r="1252" spans="1:14" x14ac:dyDescent="0.2">
      <c r="A1252" s="204" t="s">
        <v>3325</v>
      </c>
      <c r="B1252" s="203">
        <v>7048652713056</v>
      </c>
      <c r="K1252" s="204">
        <v>840035</v>
      </c>
      <c r="L1252" s="204" t="s">
        <v>2403</v>
      </c>
      <c r="M1252" s="204" t="str">
        <f t="shared" si="19"/>
        <v>840035-MBBLU-LXL</v>
      </c>
      <c r="N1252" s="205">
        <v>7048652713056</v>
      </c>
    </row>
    <row r="1253" spans="1:14" x14ac:dyDescent="0.2">
      <c r="A1253" s="204" t="s">
        <v>3326</v>
      </c>
      <c r="B1253" s="203">
        <v>7048652184443</v>
      </c>
      <c r="K1253" s="204">
        <v>840035</v>
      </c>
      <c r="L1253" s="204" t="s">
        <v>2404</v>
      </c>
      <c r="M1253" s="204" t="str">
        <f t="shared" si="19"/>
        <v>840035-MBNTA-SM</v>
      </c>
      <c r="N1253" s="205">
        <v>7048652184443</v>
      </c>
    </row>
    <row r="1254" spans="1:14" x14ac:dyDescent="0.2">
      <c r="A1254" s="204" t="s">
        <v>3327</v>
      </c>
      <c r="B1254" s="203">
        <v>7048652184436</v>
      </c>
      <c r="K1254" s="204">
        <v>840035</v>
      </c>
      <c r="L1254" s="204" t="s">
        <v>2406</v>
      </c>
      <c r="M1254" s="204" t="str">
        <f t="shared" si="19"/>
        <v>840035-MBNTA-ML</v>
      </c>
      <c r="N1254" s="205">
        <v>7048652184436</v>
      </c>
    </row>
    <row r="1255" spans="1:14" x14ac:dyDescent="0.2">
      <c r="A1255" s="204" t="s">
        <v>3328</v>
      </c>
      <c r="B1255" s="203">
        <v>7048652184429</v>
      </c>
      <c r="K1255" s="204">
        <v>840035</v>
      </c>
      <c r="L1255" s="204" t="s">
        <v>2407</v>
      </c>
      <c r="M1255" s="204" t="str">
        <f t="shared" si="19"/>
        <v>840035-MBNTA-LXL</v>
      </c>
      <c r="N1255" s="205">
        <v>7048652184429</v>
      </c>
    </row>
    <row r="1256" spans="1:14" x14ac:dyDescent="0.2">
      <c r="A1256" s="204" t="s">
        <v>3329</v>
      </c>
      <c r="B1256" s="203">
        <v>7048652607966</v>
      </c>
      <c r="K1256" s="204">
        <v>840035</v>
      </c>
      <c r="L1256" s="204" t="s">
        <v>2408</v>
      </c>
      <c r="M1256" s="204" t="str">
        <f t="shared" si="19"/>
        <v>840035-MHGRN-SM</v>
      </c>
      <c r="N1256" s="205">
        <v>7048652607966</v>
      </c>
    </row>
    <row r="1257" spans="1:14" x14ac:dyDescent="0.2">
      <c r="A1257" s="204" t="s">
        <v>3330</v>
      </c>
      <c r="B1257" s="203">
        <v>7048652607959</v>
      </c>
      <c r="K1257" s="204">
        <v>840035</v>
      </c>
      <c r="L1257" s="204" t="s">
        <v>2410</v>
      </c>
      <c r="M1257" s="204" t="str">
        <f t="shared" si="19"/>
        <v>840035-MHGRN-ML</v>
      </c>
      <c r="N1257" s="205">
        <v>7048652607959</v>
      </c>
    </row>
    <row r="1258" spans="1:14" x14ac:dyDescent="0.2">
      <c r="A1258" s="204" t="s">
        <v>3331</v>
      </c>
      <c r="B1258" s="203">
        <v>7048652607942</v>
      </c>
      <c r="K1258" s="204">
        <v>840035</v>
      </c>
      <c r="L1258" s="204" t="s">
        <v>2411</v>
      </c>
      <c r="M1258" s="204" t="str">
        <f t="shared" si="19"/>
        <v>840035-MHGRN-LXL</v>
      </c>
      <c r="N1258" s="205">
        <v>7048652607942</v>
      </c>
    </row>
    <row r="1259" spans="1:14" x14ac:dyDescent="0.2">
      <c r="A1259" s="204" t="s">
        <v>3332</v>
      </c>
      <c r="B1259" s="203">
        <v>7048652607997</v>
      </c>
      <c r="K1259" s="204">
        <v>840035</v>
      </c>
      <c r="L1259" s="204" t="s">
        <v>2412</v>
      </c>
      <c r="M1259" s="204" t="str">
        <f t="shared" si="19"/>
        <v>840035-MLRED-SM</v>
      </c>
      <c r="N1259" s="205">
        <v>7048652607997</v>
      </c>
    </row>
    <row r="1260" spans="1:14" x14ac:dyDescent="0.2">
      <c r="A1260" s="204" t="s">
        <v>3333</v>
      </c>
      <c r="B1260" s="203">
        <v>7048652607980</v>
      </c>
      <c r="K1260" s="204">
        <v>840035</v>
      </c>
      <c r="L1260" s="204" t="s">
        <v>2414</v>
      </c>
      <c r="M1260" s="204" t="str">
        <f t="shared" si="19"/>
        <v>840035-MLRED-ML</v>
      </c>
      <c r="N1260" s="205">
        <v>7048652607980</v>
      </c>
    </row>
    <row r="1261" spans="1:14" x14ac:dyDescent="0.2">
      <c r="A1261" s="204" t="s">
        <v>3334</v>
      </c>
      <c r="B1261" s="203">
        <v>7048652607973</v>
      </c>
      <c r="K1261" s="204">
        <v>840035</v>
      </c>
      <c r="L1261" s="204" t="s">
        <v>2415</v>
      </c>
      <c r="M1261" s="204" t="str">
        <f t="shared" si="19"/>
        <v>840035-MLRED-LXL</v>
      </c>
      <c r="N1261" s="205">
        <v>7048652607973</v>
      </c>
    </row>
    <row r="1262" spans="1:14" x14ac:dyDescent="0.2">
      <c r="A1262" s="204" t="s">
        <v>3335</v>
      </c>
      <c r="B1262" s="203">
        <v>7048652184504</v>
      </c>
      <c r="K1262" s="204">
        <v>840035</v>
      </c>
      <c r="L1262" s="204" t="s">
        <v>2416</v>
      </c>
      <c r="M1262" s="204" t="str">
        <f t="shared" si="19"/>
        <v>840035-MMBDF-SM</v>
      </c>
      <c r="N1262" s="205">
        <v>7048652184504</v>
      </c>
    </row>
    <row r="1263" spans="1:14" x14ac:dyDescent="0.2">
      <c r="A1263" s="204" t="s">
        <v>3336</v>
      </c>
      <c r="B1263" s="203">
        <v>7048652184498</v>
      </c>
      <c r="K1263" s="204">
        <v>840035</v>
      </c>
      <c r="L1263" s="204" t="s">
        <v>2418</v>
      </c>
      <c r="M1263" s="204" t="str">
        <f t="shared" si="19"/>
        <v>840035-MMBDF-ML</v>
      </c>
      <c r="N1263" s="205">
        <v>7048652184498</v>
      </c>
    </row>
    <row r="1264" spans="1:14" x14ac:dyDescent="0.2">
      <c r="A1264" s="204" t="s">
        <v>3337</v>
      </c>
      <c r="B1264" s="203">
        <v>7048652184481</v>
      </c>
      <c r="K1264" s="204">
        <v>840035</v>
      </c>
      <c r="L1264" s="204" t="s">
        <v>2419</v>
      </c>
      <c r="M1264" s="204" t="str">
        <f t="shared" si="19"/>
        <v>840035-MMBDF-LXL</v>
      </c>
      <c r="N1264" s="205">
        <v>7048652184481</v>
      </c>
    </row>
    <row r="1265" spans="1:14" x14ac:dyDescent="0.2">
      <c r="A1265" s="204" t="s">
        <v>3338</v>
      </c>
      <c r="B1265" s="203">
        <v>7048652608024</v>
      </c>
      <c r="K1265" s="204">
        <v>840035</v>
      </c>
      <c r="L1265" s="204" t="s">
        <v>416</v>
      </c>
      <c r="M1265" s="204" t="str">
        <f t="shared" si="19"/>
        <v>840035-MNGRY-SM</v>
      </c>
      <c r="N1265" s="205">
        <v>7048652608024</v>
      </c>
    </row>
    <row r="1266" spans="1:14" x14ac:dyDescent="0.2">
      <c r="A1266" s="204" t="s">
        <v>3339</v>
      </c>
      <c r="B1266" s="203">
        <v>7048652608017</v>
      </c>
      <c r="K1266" s="204">
        <v>840035</v>
      </c>
      <c r="L1266" s="204" t="s">
        <v>418</v>
      </c>
      <c r="M1266" s="204" t="str">
        <f t="shared" si="19"/>
        <v>840035-MNGRY-ML</v>
      </c>
      <c r="N1266" s="205">
        <v>7048652608017</v>
      </c>
    </row>
    <row r="1267" spans="1:14" x14ac:dyDescent="0.2">
      <c r="A1267" s="204" t="s">
        <v>3340</v>
      </c>
      <c r="B1267" s="203">
        <v>7048652608000</v>
      </c>
      <c r="K1267" s="204">
        <v>840035</v>
      </c>
      <c r="L1267" s="204" t="s">
        <v>419</v>
      </c>
      <c r="M1267" s="204" t="str">
        <f t="shared" si="19"/>
        <v>840035-MNGRY-LXL</v>
      </c>
      <c r="N1267" s="205">
        <v>7048652608000</v>
      </c>
    </row>
    <row r="1268" spans="1:14" x14ac:dyDescent="0.2">
      <c r="A1268" s="204" t="s">
        <v>3341</v>
      </c>
      <c r="B1268" s="203">
        <v>7048652713100</v>
      </c>
      <c r="K1268" s="204">
        <v>840035</v>
      </c>
      <c r="L1268" s="204" t="s">
        <v>2420</v>
      </c>
      <c r="M1268" s="204" t="str">
        <f t="shared" si="19"/>
        <v>840035-MOLME-SM</v>
      </c>
      <c r="N1268" s="205">
        <v>7048652713100</v>
      </c>
    </row>
    <row r="1269" spans="1:14" x14ac:dyDescent="0.2">
      <c r="A1269" s="204" t="s">
        <v>3342</v>
      </c>
      <c r="B1269" s="203">
        <v>7048652713094</v>
      </c>
      <c r="K1269" s="204">
        <v>840035</v>
      </c>
      <c r="L1269" s="204" t="s">
        <v>2422</v>
      </c>
      <c r="M1269" s="204" t="str">
        <f t="shared" si="19"/>
        <v>840035-MOLME-ML</v>
      </c>
      <c r="N1269" s="205">
        <v>7048652713094</v>
      </c>
    </row>
    <row r="1270" spans="1:14" x14ac:dyDescent="0.2">
      <c r="A1270" s="204" t="s">
        <v>3343</v>
      </c>
      <c r="B1270" s="203">
        <v>7048652713087</v>
      </c>
      <c r="K1270" s="204">
        <v>840035</v>
      </c>
      <c r="L1270" s="204" t="s">
        <v>2423</v>
      </c>
      <c r="M1270" s="204" t="str">
        <f t="shared" si="19"/>
        <v>840035-MOLME-LXL</v>
      </c>
      <c r="N1270" s="205">
        <v>7048652713087</v>
      </c>
    </row>
    <row r="1271" spans="1:14" x14ac:dyDescent="0.2">
      <c r="A1271" s="204" t="s">
        <v>3344</v>
      </c>
      <c r="B1271" s="203">
        <v>7048652713131</v>
      </c>
      <c r="K1271" s="204">
        <v>840035</v>
      </c>
      <c r="L1271" s="204" t="s">
        <v>2424</v>
      </c>
      <c r="M1271" s="204" t="str">
        <f t="shared" si="19"/>
        <v>840035-MROGD-SM</v>
      </c>
      <c r="N1271" s="205">
        <v>7048652713131</v>
      </c>
    </row>
    <row r="1272" spans="1:14" x14ac:dyDescent="0.2">
      <c r="A1272" s="204" t="s">
        <v>3345</v>
      </c>
      <c r="B1272" s="203">
        <v>7048652713124</v>
      </c>
      <c r="K1272" s="204">
        <v>840035</v>
      </c>
      <c r="L1272" s="204" t="s">
        <v>2426</v>
      </c>
      <c r="M1272" s="204" t="str">
        <f t="shared" si="19"/>
        <v>840035-MROGD-ML</v>
      </c>
      <c r="N1272" s="205">
        <v>7048652713124</v>
      </c>
    </row>
    <row r="1273" spans="1:14" x14ac:dyDescent="0.2">
      <c r="A1273" s="204" t="s">
        <v>3346</v>
      </c>
      <c r="B1273" s="203">
        <v>7048652713117</v>
      </c>
      <c r="K1273" s="204">
        <v>840035</v>
      </c>
      <c r="L1273" s="204" t="s">
        <v>2427</v>
      </c>
      <c r="M1273" s="204" t="str">
        <f t="shared" si="19"/>
        <v>840035-MROGD-LXL</v>
      </c>
      <c r="N1273" s="205">
        <v>7048652713117</v>
      </c>
    </row>
    <row r="1274" spans="1:14" x14ac:dyDescent="0.2">
      <c r="A1274" s="204" t="s">
        <v>3347</v>
      </c>
      <c r="B1274" s="203">
        <v>7048652608055</v>
      </c>
      <c r="K1274" s="204">
        <v>840035</v>
      </c>
      <c r="L1274" s="204" t="s">
        <v>229</v>
      </c>
      <c r="M1274" s="204" t="str">
        <f t="shared" si="19"/>
        <v>840035-MSBMC-SM</v>
      </c>
      <c r="N1274" s="205">
        <v>7048652608055</v>
      </c>
    </row>
    <row r="1275" spans="1:14" x14ac:dyDescent="0.2">
      <c r="A1275" s="204" t="s">
        <v>3348</v>
      </c>
      <c r="B1275" s="203">
        <v>7048652608048</v>
      </c>
      <c r="K1275" s="204">
        <v>840035</v>
      </c>
      <c r="L1275" s="204" t="s">
        <v>230</v>
      </c>
      <c r="M1275" s="204" t="str">
        <f t="shared" si="19"/>
        <v>840035-MSBMC-ML</v>
      </c>
      <c r="N1275" s="205">
        <v>7048652608048</v>
      </c>
    </row>
    <row r="1276" spans="1:14" x14ac:dyDescent="0.2">
      <c r="A1276" s="204" t="s">
        <v>3349</v>
      </c>
      <c r="B1276" s="203">
        <v>7048652608031</v>
      </c>
      <c r="K1276" s="204">
        <v>840035</v>
      </c>
      <c r="L1276" s="204" t="s">
        <v>231</v>
      </c>
      <c r="M1276" s="204" t="str">
        <f t="shared" si="19"/>
        <v>840035-MSBMC-LXL</v>
      </c>
      <c r="N1276" s="205">
        <v>7048652608031</v>
      </c>
    </row>
    <row r="1277" spans="1:14" x14ac:dyDescent="0.2">
      <c r="A1277" s="204" t="s">
        <v>3350</v>
      </c>
      <c r="B1277" s="203">
        <v>7048652184535</v>
      </c>
      <c r="K1277" s="204">
        <v>840035</v>
      </c>
      <c r="L1277" s="204" t="s">
        <v>176</v>
      </c>
      <c r="M1277" s="204" t="str">
        <f t="shared" si="19"/>
        <v>840035-MWHTE-SM</v>
      </c>
      <c r="N1277" s="205">
        <v>7048652184535</v>
      </c>
    </row>
    <row r="1278" spans="1:14" x14ac:dyDescent="0.2">
      <c r="A1278" s="204" t="s">
        <v>3351</v>
      </c>
      <c r="B1278" s="203">
        <v>7048652184528</v>
      </c>
      <c r="K1278" s="204">
        <v>840035</v>
      </c>
      <c r="L1278" s="204" t="s">
        <v>177</v>
      </c>
      <c r="M1278" s="204" t="str">
        <f t="shared" si="19"/>
        <v>840035-MWHTE-ML</v>
      </c>
      <c r="N1278" s="205">
        <v>7048652184528</v>
      </c>
    </row>
    <row r="1279" spans="1:14" x14ac:dyDescent="0.2">
      <c r="A1279" s="204" t="s">
        <v>3352</v>
      </c>
      <c r="B1279" s="203">
        <v>7048652184511</v>
      </c>
      <c r="K1279" s="204">
        <v>840035</v>
      </c>
      <c r="L1279" s="204" t="s">
        <v>178</v>
      </c>
      <c r="M1279" s="204" t="str">
        <f t="shared" si="19"/>
        <v>840035-MWHTE-LXL</v>
      </c>
      <c r="N1279" s="205">
        <v>7048652184511</v>
      </c>
    </row>
    <row r="1280" spans="1:14" x14ac:dyDescent="0.2">
      <c r="A1280" s="204" t="s">
        <v>3353</v>
      </c>
      <c r="B1280" s="203">
        <v>7048652462107</v>
      </c>
      <c r="K1280" s="204">
        <v>840035</v>
      </c>
      <c r="L1280" s="204" t="s">
        <v>2428</v>
      </c>
      <c r="M1280" s="204" t="str">
        <f t="shared" si="19"/>
        <v>840035-NAVY-SM</v>
      </c>
      <c r="N1280" s="205">
        <v>7048652462107</v>
      </c>
    </row>
    <row r="1281" spans="1:14" x14ac:dyDescent="0.2">
      <c r="A1281" s="204" t="s">
        <v>3354</v>
      </c>
      <c r="B1281" s="203">
        <v>7048652462091</v>
      </c>
      <c r="K1281" s="204">
        <v>840035</v>
      </c>
      <c r="L1281" s="204" t="s">
        <v>2429</v>
      </c>
      <c r="M1281" s="204" t="str">
        <f t="shared" si="19"/>
        <v>840035-NAVY-ML</v>
      </c>
      <c r="N1281" s="205">
        <v>7048652462091</v>
      </c>
    </row>
    <row r="1282" spans="1:14" x14ac:dyDescent="0.2">
      <c r="A1282" s="204" t="s">
        <v>3355</v>
      </c>
      <c r="B1282" s="203">
        <v>7048652462084</v>
      </c>
      <c r="K1282" s="204">
        <v>840035</v>
      </c>
      <c r="L1282" s="204" t="s">
        <v>2430</v>
      </c>
      <c r="M1282" s="204" t="str">
        <f t="shared" si="19"/>
        <v>840035-NAVY-LXL</v>
      </c>
      <c r="N1282" s="205">
        <v>7048652462084</v>
      </c>
    </row>
    <row r="1283" spans="1:14" x14ac:dyDescent="0.2">
      <c r="A1283" s="204" t="s">
        <v>3356</v>
      </c>
      <c r="B1283" s="203">
        <v>7048652462138</v>
      </c>
      <c r="K1283" s="204">
        <v>840035</v>
      </c>
      <c r="L1283" s="204" t="s">
        <v>2431</v>
      </c>
      <c r="M1283" s="204" t="str">
        <f t="shared" ref="M1283:M1346" si="20">CONCATENATE(K1283,"-",L1283)</f>
        <v>840035-OEDRB-SM</v>
      </c>
      <c r="N1283" s="205">
        <v>7048652462138</v>
      </c>
    </row>
    <row r="1284" spans="1:14" x14ac:dyDescent="0.2">
      <c r="A1284" s="204" t="s">
        <v>3357</v>
      </c>
      <c r="B1284" s="203">
        <v>7048652462121</v>
      </c>
      <c r="K1284" s="204">
        <v>840035</v>
      </c>
      <c r="L1284" s="204" t="s">
        <v>2432</v>
      </c>
      <c r="M1284" s="204" t="str">
        <f t="shared" si="20"/>
        <v>840035-OEDRB-ML</v>
      </c>
      <c r="N1284" s="205">
        <v>7048652462121</v>
      </c>
    </row>
    <row r="1285" spans="1:14" x14ac:dyDescent="0.2">
      <c r="A1285" s="204" t="s">
        <v>3358</v>
      </c>
      <c r="B1285" s="203">
        <v>7048652462114</v>
      </c>
      <c r="K1285" s="204">
        <v>840035</v>
      </c>
      <c r="L1285" s="204" t="s">
        <v>2433</v>
      </c>
      <c r="M1285" s="204" t="str">
        <f t="shared" si="20"/>
        <v>840035-OEDRB-LXL</v>
      </c>
      <c r="N1285" s="205">
        <v>7048652462114</v>
      </c>
    </row>
    <row r="1286" spans="1:14" x14ac:dyDescent="0.2">
      <c r="A1286" s="204" t="s">
        <v>3359</v>
      </c>
      <c r="B1286" s="203">
        <v>7048652713162</v>
      </c>
      <c r="K1286" s="204">
        <v>840035</v>
      </c>
      <c r="L1286" s="204" t="s">
        <v>2434</v>
      </c>
      <c r="M1286" s="204" t="str">
        <f t="shared" si="20"/>
        <v>840035-SGMCH-SM</v>
      </c>
      <c r="N1286" s="205">
        <v>7048652713162</v>
      </c>
    </row>
    <row r="1287" spans="1:14" x14ac:dyDescent="0.2">
      <c r="A1287" s="204" t="s">
        <v>3360</v>
      </c>
      <c r="B1287" s="203">
        <v>7048652713155</v>
      </c>
      <c r="K1287" s="204">
        <v>840035</v>
      </c>
      <c r="L1287" s="204" t="s">
        <v>2436</v>
      </c>
      <c r="M1287" s="204" t="str">
        <f t="shared" si="20"/>
        <v>840035-SGMCH-ML</v>
      </c>
      <c r="N1287" s="205">
        <v>7048652713155</v>
      </c>
    </row>
    <row r="1288" spans="1:14" x14ac:dyDescent="0.2">
      <c r="A1288" s="204" t="s">
        <v>3361</v>
      </c>
      <c r="B1288" s="203">
        <v>7048652713148</v>
      </c>
      <c r="K1288" s="204">
        <v>840035</v>
      </c>
      <c r="L1288" s="204" t="s">
        <v>2437</v>
      </c>
      <c r="M1288" s="204" t="str">
        <f t="shared" si="20"/>
        <v>840035-SGMCH-LXL</v>
      </c>
      <c r="N1288" s="205">
        <v>7048652713148</v>
      </c>
    </row>
    <row r="1289" spans="1:14" x14ac:dyDescent="0.2">
      <c r="A1289" s="204" t="s">
        <v>3362</v>
      </c>
      <c r="B1289" s="203">
        <v>7048652462169</v>
      </c>
      <c r="K1289" s="204">
        <v>840035</v>
      </c>
      <c r="L1289" s="204" t="s">
        <v>179</v>
      </c>
      <c r="M1289" s="204" t="str">
        <f t="shared" si="20"/>
        <v>840035-SGRME-SM</v>
      </c>
      <c r="N1289" s="205">
        <v>7048652462169</v>
      </c>
    </row>
    <row r="1290" spans="1:14" x14ac:dyDescent="0.2">
      <c r="A1290" s="204" t="s">
        <v>3363</v>
      </c>
      <c r="B1290" s="203">
        <v>7048652462152</v>
      </c>
      <c r="K1290" s="204">
        <v>840035</v>
      </c>
      <c r="L1290" s="204" t="s">
        <v>180</v>
      </c>
      <c r="M1290" s="204" t="str">
        <f t="shared" si="20"/>
        <v>840035-SGRME-ML</v>
      </c>
      <c r="N1290" s="205">
        <v>7048652462152</v>
      </c>
    </row>
    <row r="1291" spans="1:14" x14ac:dyDescent="0.2">
      <c r="A1291" s="204" t="s">
        <v>3364</v>
      </c>
      <c r="B1291" s="203">
        <v>7048652462145</v>
      </c>
      <c r="K1291" s="204">
        <v>840035</v>
      </c>
      <c r="L1291" s="204" t="s">
        <v>420</v>
      </c>
      <c r="M1291" s="204" t="str">
        <f t="shared" si="20"/>
        <v>840035-SGRME-LXL</v>
      </c>
      <c r="N1291" s="205">
        <v>7048652462145</v>
      </c>
    </row>
    <row r="1292" spans="1:14" x14ac:dyDescent="0.2">
      <c r="A1292" s="204" t="s">
        <v>3365</v>
      </c>
      <c r="B1292" s="203">
        <v>7048652184603</v>
      </c>
      <c r="K1292" s="204">
        <v>840037</v>
      </c>
      <c r="L1292" s="204" t="s">
        <v>293</v>
      </c>
      <c r="M1292" s="204" t="str">
        <f t="shared" si="20"/>
        <v>840037-DTBLK-SM</v>
      </c>
      <c r="N1292" s="205">
        <v>7048652184603</v>
      </c>
    </row>
    <row r="1293" spans="1:14" x14ac:dyDescent="0.2">
      <c r="A1293" s="204" t="s">
        <v>3366</v>
      </c>
      <c r="B1293" s="203">
        <v>7048652184597</v>
      </c>
      <c r="K1293" s="204">
        <v>840037</v>
      </c>
      <c r="L1293" s="204" t="s">
        <v>294</v>
      </c>
      <c r="M1293" s="204" t="str">
        <f t="shared" si="20"/>
        <v>840037-DTBLK-ML</v>
      </c>
      <c r="N1293" s="205">
        <v>7048652184597</v>
      </c>
    </row>
    <row r="1294" spans="1:14" x14ac:dyDescent="0.2">
      <c r="A1294" s="204" t="s">
        <v>3367</v>
      </c>
      <c r="B1294" s="203">
        <v>7048652184580</v>
      </c>
      <c r="K1294" s="204">
        <v>840037</v>
      </c>
      <c r="L1294" s="204" t="s">
        <v>295</v>
      </c>
      <c r="M1294" s="204" t="str">
        <f t="shared" si="20"/>
        <v>840037-DTBLK-LXL</v>
      </c>
      <c r="N1294" s="205">
        <v>7048652184580</v>
      </c>
    </row>
    <row r="1295" spans="1:14" x14ac:dyDescent="0.2">
      <c r="A1295" s="204" t="s">
        <v>3368</v>
      </c>
      <c r="B1295" s="203">
        <v>7048652712981</v>
      </c>
      <c r="K1295" s="204">
        <v>840037</v>
      </c>
      <c r="L1295" s="204" t="s">
        <v>2400</v>
      </c>
      <c r="M1295" s="204" t="str">
        <f t="shared" si="20"/>
        <v>840037-MBBLU-SM</v>
      </c>
      <c r="N1295" s="205">
        <v>7048652712981</v>
      </c>
    </row>
    <row r="1296" spans="1:14" x14ac:dyDescent="0.2">
      <c r="A1296" s="204" t="s">
        <v>3369</v>
      </c>
      <c r="B1296" s="203">
        <v>7048652712974</v>
      </c>
      <c r="K1296" s="204">
        <v>840037</v>
      </c>
      <c r="L1296" s="204" t="s">
        <v>2402</v>
      </c>
      <c r="M1296" s="204" t="str">
        <f t="shared" si="20"/>
        <v>840037-MBBLU-ML</v>
      </c>
      <c r="N1296" s="205">
        <v>7048652712974</v>
      </c>
    </row>
    <row r="1297" spans="1:14" x14ac:dyDescent="0.2">
      <c r="A1297" s="204" t="s">
        <v>3370</v>
      </c>
      <c r="B1297" s="203">
        <v>7048652712967</v>
      </c>
      <c r="K1297" s="204">
        <v>840037</v>
      </c>
      <c r="L1297" s="204" t="s">
        <v>2403</v>
      </c>
      <c r="M1297" s="204" t="str">
        <f t="shared" si="20"/>
        <v>840037-MBBLU-LXL</v>
      </c>
      <c r="N1297" s="205">
        <v>7048652712967</v>
      </c>
    </row>
    <row r="1298" spans="1:14" x14ac:dyDescent="0.2">
      <c r="A1298" s="204" t="s">
        <v>3371</v>
      </c>
      <c r="B1298" s="203">
        <v>7048652184634</v>
      </c>
      <c r="K1298" s="204">
        <v>840037</v>
      </c>
      <c r="L1298" s="204" t="s">
        <v>2438</v>
      </c>
      <c r="M1298" s="204" t="str">
        <f t="shared" si="20"/>
        <v>840037-MFBLU-SM</v>
      </c>
      <c r="N1298" s="205">
        <v>7048652184634</v>
      </c>
    </row>
    <row r="1299" spans="1:14" x14ac:dyDescent="0.2">
      <c r="A1299" s="204" t="s">
        <v>3372</v>
      </c>
      <c r="B1299" s="203">
        <v>7048652184627</v>
      </c>
      <c r="K1299" s="204">
        <v>840037</v>
      </c>
      <c r="L1299" s="204" t="s">
        <v>2440</v>
      </c>
      <c r="M1299" s="204" t="str">
        <f t="shared" si="20"/>
        <v>840037-MFBLU-ML</v>
      </c>
      <c r="N1299" s="205">
        <v>7048652184627</v>
      </c>
    </row>
    <row r="1300" spans="1:14" x14ac:dyDescent="0.2">
      <c r="A1300" s="204" t="s">
        <v>3373</v>
      </c>
      <c r="B1300" s="203">
        <v>7048652184610</v>
      </c>
      <c r="K1300" s="204">
        <v>840037</v>
      </c>
      <c r="L1300" s="204" t="s">
        <v>2441</v>
      </c>
      <c r="M1300" s="204" t="str">
        <f t="shared" si="20"/>
        <v>840037-MFBLU-LXL</v>
      </c>
      <c r="N1300" s="205">
        <v>7048652184610</v>
      </c>
    </row>
    <row r="1301" spans="1:14" x14ac:dyDescent="0.2">
      <c r="A1301" s="204" t="s">
        <v>3374</v>
      </c>
      <c r="B1301" s="203">
        <v>7048652608086</v>
      </c>
      <c r="K1301" s="204">
        <v>840037</v>
      </c>
      <c r="L1301" s="204" t="s">
        <v>2408</v>
      </c>
      <c r="M1301" s="204" t="str">
        <f t="shared" si="20"/>
        <v>840037-MHGRN-SM</v>
      </c>
      <c r="N1301" s="205">
        <v>7048652608086</v>
      </c>
    </row>
    <row r="1302" spans="1:14" x14ac:dyDescent="0.2">
      <c r="A1302" s="204" t="s">
        <v>3375</v>
      </c>
      <c r="B1302" s="203">
        <v>7048652608079</v>
      </c>
      <c r="K1302" s="204">
        <v>840037</v>
      </c>
      <c r="L1302" s="204" t="s">
        <v>2410</v>
      </c>
      <c r="M1302" s="204" t="str">
        <f t="shared" si="20"/>
        <v>840037-MHGRN-ML</v>
      </c>
      <c r="N1302" s="205">
        <v>7048652608079</v>
      </c>
    </row>
    <row r="1303" spans="1:14" x14ac:dyDescent="0.2">
      <c r="A1303" s="204" t="s">
        <v>3376</v>
      </c>
      <c r="B1303" s="203">
        <v>7048652608062</v>
      </c>
      <c r="K1303" s="204">
        <v>840037</v>
      </c>
      <c r="L1303" s="204" t="s">
        <v>2411</v>
      </c>
      <c r="M1303" s="204" t="str">
        <f t="shared" si="20"/>
        <v>840037-MHGRN-LXL</v>
      </c>
      <c r="N1303" s="205">
        <v>7048652608062</v>
      </c>
    </row>
    <row r="1304" spans="1:14" x14ac:dyDescent="0.2">
      <c r="A1304" s="204" t="s">
        <v>3377</v>
      </c>
      <c r="B1304" s="203">
        <v>7048652608116</v>
      </c>
      <c r="K1304" s="204">
        <v>840037</v>
      </c>
      <c r="L1304" s="204" t="s">
        <v>2412</v>
      </c>
      <c r="M1304" s="204" t="str">
        <f t="shared" si="20"/>
        <v>840037-MLRED-SM</v>
      </c>
      <c r="N1304" s="205">
        <v>7048652608116</v>
      </c>
    </row>
    <row r="1305" spans="1:14" x14ac:dyDescent="0.2">
      <c r="A1305" s="204" t="s">
        <v>3378</v>
      </c>
      <c r="B1305" s="203">
        <v>7048652608109</v>
      </c>
      <c r="K1305" s="204">
        <v>840037</v>
      </c>
      <c r="L1305" s="204" t="s">
        <v>2414</v>
      </c>
      <c r="M1305" s="204" t="str">
        <f t="shared" si="20"/>
        <v>840037-MLRED-ML</v>
      </c>
      <c r="N1305" s="205">
        <v>7048652608109</v>
      </c>
    </row>
    <row r="1306" spans="1:14" x14ac:dyDescent="0.2">
      <c r="A1306" s="204" t="s">
        <v>3379</v>
      </c>
      <c r="B1306" s="203">
        <v>7048652608093</v>
      </c>
      <c r="K1306" s="204">
        <v>840037</v>
      </c>
      <c r="L1306" s="204" t="s">
        <v>2415</v>
      </c>
      <c r="M1306" s="204" t="str">
        <f t="shared" si="20"/>
        <v>840037-MLRED-LXL</v>
      </c>
      <c r="N1306" s="205">
        <v>7048652608093</v>
      </c>
    </row>
    <row r="1307" spans="1:14" x14ac:dyDescent="0.2">
      <c r="A1307" s="204" t="s">
        <v>3380</v>
      </c>
      <c r="B1307" s="203">
        <v>7048652608147</v>
      </c>
      <c r="K1307" s="204">
        <v>840037</v>
      </c>
      <c r="L1307" s="204" t="s">
        <v>416</v>
      </c>
      <c r="M1307" s="204" t="str">
        <f t="shared" si="20"/>
        <v>840037-MNGRY-SM</v>
      </c>
      <c r="N1307" s="205">
        <v>7048652608147</v>
      </c>
    </row>
    <row r="1308" spans="1:14" x14ac:dyDescent="0.2">
      <c r="A1308" s="204" t="s">
        <v>3381</v>
      </c>
      <c r="B1308" s="203">
        <v>7048652608130</v>
      </c>
      <c r="K1308" s="204">
        <v>840037</v>
      </c>
      <c r="L1308" s="204" t="s">
        <v>418</v>
      </c>
      <c r="M1308" s="204" t="str">
        <f t="shared" si="20"/>
        <v>840037-MNGRY-ML</v>
      </c>
      <c r="N1308" s="205">
        <v>7048652608130</v>
      </c>
    </row>
    <row r="1309" spans="1:14" x14ac:dyDescent="0.2">
      <c r="A1309" s="204" t="s">
        <v>3382</v>
      </c>
      <c r="B1309" s="203">
        <v>7048652608123</v>
      </c>
      <c r="K1309" s="204">
        <v>840037</v>
      </c>
      <c r="L1309" s="204" t="s">
        <v>419</v>
      </c>
      <c r="M1309" s="204" t="str">
        <f t="shared" si="20"/>
        <v>840037-MNGRY-LXL</v>
      </c>
      <c r="N1309" s="205">
        <v>7048652608123</v>
      </c>
    </row>
    <row r="1310" spans="1:14" x14ac:dyDescent="0.2">
      <c r="A1310" s="204" t="s">
        <v>3383</v>
      </c>
      <c r="B1310" s="203">
        <v>7048652715111</v>
      </c>
      <c r="K1310" s="204">
        <v>840037</v>
      </c>
      <c r="L1310" s="204" t="s">
        <v>2420</v>
      </c>
      <c r="M1310" s="204" t="str">
        <f t="shared" si="20"/>
        <v>840037-MOLME-SM</v>
      </c>
      <c r="N1310" s="205">
        <v>7048652715111</v>
      </c>
    </row>
    <row r="1311" spans="1:14" x14ac:dyDescent="0.2">
      <c r="A1311" s="204" t="s">
        <v>3384</v>
      </c>
      <c r="B1311" s="203">
        <v>7048652715104</v>
      </c>
      <c r="K1311" s="204">
        <v>840037</v>
      </c>
      <c r="L1311" s="204" t="s">
        <v>2422</v>
      </c>
      <c r="M1311" s="204" t="str">
        <f t="shared" si="20"/>
        <v>840037-MOLME-ML</v>
      </c>
      <c r="N1311" s="205">
        <v>7048652715104</v>
      </c>
    </row>
    <row r="1312" spans="1:14" x14ac:dyDescent="0.2">
      <c r="A1312" s="204" t="s">
        <v>3385</v>
      </c>
      <c r="B1312" s="203">
        <v>7048652715098</v>
      </c>
      <c r="K1312" s="204">
        <v>840037</v>
      </c>
      <c r="L1312" s="204" t="s">
        <v>2423</v>
      </c>
      <c r="M1312" s="204" t="str">
        <f t="shared" si="20"/>
        <v>840037-MOLME-LXL</v>
      </c>
      <c r="N1312" s="205">
        <v>7048652715098</v>
      </c>
    </row>
    <row r="1313" spans="1:14" x14ac:dyDescent="0.2">
      <c r="A1313" s="204" t="s">
        <v>3386</v>
      </c>
      <c r="B1313" s="203">
        <v>7048652713018</v>
      </c>
      <c r="K1313" s="204">
        <v>840037</v>
      </c>
      <c r="L1313" s="204" t="s">
        <v>2424</v>
      </c>
      <c r="M1313" s="204" t="str">
        <f t="shared" si="20"/>
        <v>840037-MROGD-SM</v>
      </c>
      <c r="N1313" s="205">
        <v>7048652713018</v>
      </c>
    </row>
    <row r="1314" spans="1:14" x14ac:dyDescent="0.2">
      <c r="A1314" s="204" t="s">
        <v>3387</v>
      </c>
      <c r="B1314" s="203">
        <v>7048652713001</v>
      </c>
      <c r="K1314" s="204">
        <v>840037</v>
      </c>
      <c r="L1314" s="204" t="s">
        <v>2426</v>
      </c>
      <c r="M1314" s="204" t="str">
        <f t="shared" si="20"/>
        <v>840037-MROGD-ML</v>
      </c>
      <c r="N1314" s="205">
        <v>7048652713001</v>
      </c>
    </row>
    <row r="1315" spans="1:14" x14ac:dyDescent="0.2">
      <c r="A1315" s="204" t="s">
        <v>3388</v>
      </c>
      <c r="B1315" s="203">
        <v>7048652712998</v>
      </c>
      <c r="K1315" s="204">
        <v>840037</v>
      </c>
      <c r="L1315" s="204" t="s">
        <v>2427</v>
      </c>
      <c r="M1315" s="204" t="str">
        <f t="shared" si="20"/>
        <v>840037-MROGD-LXL</v>
      </c>
      <c r="N1315" s="205">
        <v>7048652712998</v>
      </c>
    </row>
    <row r="1316" spans="1:14" x14ac:dyDescent="0.2">
      <c r="A1316" s="204" t="s">
        <v>3389</v>
      </c>
      <c r="B1316" s="203">
        <v>7048652608178</v>
      </c>
      <c r="K1316" s="204">
        <v>840037</v>
      </c>
      <c r="L1316" s="204" t="s">
        <v>229</v>
      </c>
      <c r="M1316" s="204" t="str">
        <f t="shared" si="20"/>
        <v>840037-MSBMC-SM</v>
      </c>
      <c r="N1316" s="205">
        <v>7048652608178</v>
      </c>
    </row>
    <row r="1317" spans="1:14" x14ac:dyDescent="0.2">
      <c r="A1317" s="204" t="s">
        <v>3390</v>
      </c>
      <c r="B1317" s="203">
        <v>7048652608161</v>
      </c>
      <c r="K1317" s="204">
        <v>840037</v>
      </c>
      <c r="L1317" s="204" t="s">
        <v>230</v>
      </c>
      <c r="M1317" s="204" t="str">
        <f t="shared" si="20"/>
        <v>840037-MSBMC-ML</v>
      </c>
      <c r="N1317" s="205">
        <v>7048652608161</v>
      </c>
    </row>
    <row r="1318" spans="1:14" x14ac:dyDescent="0.2">
      <c r="A1318" s="204" t="s">
        <v>3391</v>
      </c>
      <c r="B1318" s="203">
        <v>7048652608154</v>
      </c>
      <c r="K1318" s="204">
        <v>840037</v>
      </c>
      <c r="L1318" s="204" t="s">
        <v>231</v>
      </c>
      <c r="M1318" s="204" t="str">
        <f t="shared" si="20"/>
        <v>840037-MSBMC-LXL</v>
      </c>
      <c r="N1318" s="205">
        <v>7048652608154</v>
      </c>
    </row>
    <row r="1319" spans="1:14" x14ac:dyDescent="0.2">
      <c r="A1319" s="204" t="s">
        <v>3392</v>
      </c>
      <c r="B1319" s="203">
        <v>7048652714589</v>
      </c>
      <c r="K1319" s="204">
        <v>840037</v>
      </c>
      <c r="L1319" s="204" t="s">
        <v>2094</v>
      </c>
      <c r="M1319" s="204" t="str">
        <f t="shared" si="20"/>
        <v>840037-MWH21-SM</v>
      </c>
      <c r="N1319" s="205">
        <v>7048652714589</v>
      </c>
    </row>
    <row r="1320" spans="1:14" x14ac:dyDescent="0.2">
      <c r="A1320" s="204" t="s">
        <v>3393</v>
      </c>
      <c r="B1320" s="203">
        <v>7048652714572</v>
      </c>
      <c r="K1320" s="204">
        <v>840037</v>
      </c>
      <c r="L1320" s="204" t="s">
        <v>2095</v>
      </c>
      <c r="M1320" s="204" t="str">
        <f t="shared" si="20"/>
        <v>840037-MWH21-ML</v>
      </c>
      <c r="N1320" s="205">
        <v>7048652714572</v>
      </c>
    </row>
    <row r="1321" spans="1:14" x14ac:dyDescent="0.2">
      <c r="A1321" s="204" t="s">
        <v>3394</v>
      </c>
      <c r="B1321" s="203">
        <v>7048652714565</v>
      </c>
      <c r="K1321" s="204">
        <v>840037</v>
      </c>
      <c r="L1321" s="204" t="s">
        <v>2096</v>
      </c>
      <c r="M1321" s="204" t="str">
        <f t="shared" si="20"/>
        <v>840037-MWH21-LXL</v>
      </c>
      <c r="N1321" s="205">
        <v>7048652714565</v>
      </c>
    </row>
    <row r="1322" spans="1:14" x14ac:dyDescent="0.2">
      <c r="A1322" s="204" t="s">
        <v>3395</v>
      </c>
      <c r="B1322" s="203">
        <v>7048652184665</v>
      </c>
      <c r="K1322" s="204">
        <v>840037</v>
      </c>
      <c r="L1322" s="204" t="s">
        <v>176</v>
      </c>
      <c r="M1322" s="204" t="str">
        <f t="shared" si="20"/>
        <v>840037-MWHTE-SM</v>
      </c>
      <c r="N1322" s="205">
        <v>7048652184665</v>
      </c>
    </row>
    <row r="1323" spans="1:14" x14ac:dyDescent="0.2">
      <c r="A1323" s="204" t="s">
        <v>3396</v>
      </c>
      <c r="B1323" s="203">
        <v>7048652184658</v>
      </c>
      <c r="K1323" s="204">
        <v>840037</v>
      </c>
      <c r="L1323" s="204" t="s">
        <v>177</v>
      </c>
      <c r="M1323" s="204" t="str">
        <f t="shared" si="20"/>
        <v>840037-MWHTE-ML</v>
      </c>
      <c r="N1323" s="205">
        <v>7048652184658</v>
      </c>
    </row>
    <row r="1324" spans="1:14" x14ac:dyDescent="0.2">
      <c r="A1324" s="204" t="s">
        <v>3397</v>
      </c>
      <c r="B1324" s="203">
        <v>7048652184641</v>
      </c>
      <c r="K1324" s="204">
        <v>840037</v>
      </c>
      <c r="L1324" s="204" t="s">
        <v>178</v>
      </c>
      <c r="M1324" s="204" t="str">
        <f t="shared" si="20"/>
        <v>840037-MWHTE-LXL</v>
      </c>
      <c r="N1324" s="205">
        <v>7048652184641</v>
      </c>
    </row>
    <row r="1325" spans="1:14" x14ac:dyDescent="0.2">
      <c r="A1325" s="204" t="s">
        <v>3398</v>
      </c>
      <c r="B1325" s="203">
        <v>7048652462237</v>
      </c>
      <c r="K1325" s="204">
        <v>840037</v>
      </c>
      <c r="L1325" s="204" t="s">
        <v>2428</v>
      </c>
      <c r="M1325" s="204" t="str">
        <f t="shared" si="20"/>
        <v>840037-NAVY-SM</v>
      </c>
      <c r="N1325" s="205">
        <v>7048652462237</v>
      </c>
    </row>
    <row r="1326" spans="1:14" x14ac:dyDescent="0.2">
      <c r="A1326" s="204" t="s">
        <v>3399</v>
      </c>
      <c r="B1326" s="203">
        <v>7048652462220</v>
      </c>
      <c r="K1326" s="204">
        <v>840037</v>
      </c>
      <c r="L1326" s="204" t="s">
        <v>2429</v>
      </c>
      <c r="M1326" s="204" t="str">
        <f t="shared" si="20"/>
        <v>840037-NAVY-ML</v>
      </c>
      <c r="N1326" s="205">
        <v>7048652462220</v>
      </c>
    </row>
    <row r="1327" spans="1:14" x14ac:dyDescent="0.2">
      <c r="A1327" s="204" t="s">
        <v>3400</v>
      </c>
      <c r="B1327" s="203">
        <v>7048652462213</v>
      </c>
      <c r="K1327" s="204">
        <v>840037</v>
      </c>
      <c r="L1327" s="204" t="s">
        <v>2430</v>
      </c>
      <c r="M1327" s="204" t="str">
        <f t="shared" si="20"/>
        <v>840037-NAVY-LXL</v>
      </c>
      <c r="N1327" s="205">
        <v>7048652462213</v>
      </c>
    </row>
    <row r="1328" spans="1:14" x14ac:dyDescent="0.2">
      <c r="A1328" s="204" t="s">
        <v>3401</v>
      </c>
      <c r="B1328" s="203">
        <v>7048652462268</v>
      </c>
      <c r="K1328" s="204">
        <v>840037</v>
      </c>
      <c r="L1328" s="204" t="s">
        <v>2431</v>
      </c>
      <c r="M1328" s="204" t="str">
        <f t="shared" si="20"/>
        <v>840037-OEDRB-SM</v>
      </c>
      <c r="N1328" s="205">
        <v>7048652462268</v>
      </c>
    </row>
    <row r="1329" spans="1:14" x14ac:dyDescent="0.2">
      <c r="A1329" s="204" t="s">
        <v>3402</v>
      </c>
      <c r="B1329" s="203">
        <v>7048652462251</v>
      </c>
      <c r="K1329" s="204">
        <v>840037</v>
      </c>
      <c r="L1329" s="204" t="s">
        <v>2432</v>
      </c>
      <c r="M1329" s="204" t="str">
        <f t="shared" si="20"/>
        <v>840037-OEDRB-ML</v>
      </c>
      <c r="N1329" s="205">
        <v>7048652462251</v>
      </c>
    </row>
    <row r="1330" spans="1:14" x14ac:dyDescent="0.2">
      <c r="A1330" s="204" t="s">
        <v>3403</v>
      </c>
      <c r="B1330" s="203">
        <v>7048652462244</v>
      </c>
      <c r="K1330" s="204">
        <v>840037</v>
      </c>
      <c r="L1330" s="204" t="s">
        <v>2433</v>
      </c>
      <c r="M1330" s="204" t="str">
        <f t="shared" si="20"/>
        <v>840037-OEDRB-LXL</v>
      </c>
      <c r="N1330" s="205">
        <v>7048652462244</v>
      </c>
    </row>
    <row r="1331" spans="1:14" x14ac:dyDescent="0.2">
      <c r="A1331" s="204" t="s">
        <v>3404</v>
      </c>
      <c r="B1331" s="203">
        <v>7048652713049</v>
      </c>
      <c r="K1331" s="204">
        <v>840037</v>
      </c>
      <c r="L1331" s="204" t="s">
        <v>2434</v>
      </c>
      <c r="M1331" s="204" t="str">
        <f t="shared" si="20"/>
        <v>840037-SGMCH-SM</v>
      </c>
      <c r="N1331" s="205">
        <v>7048652713049</v>
      </c>
    </row>
    <row r="1332" spans="1:14" x14ac:dyDescent="0.2">
      <c r="A1332" s="204" t="s">
        <v>3405</v>
      </c>
      <c r="B1332" s="203">
        <v>7048652713032</v>
      </c>
      <c r="K1332" s="204">
        <v>840037</v>
      </c>
      <c r="L1332" s="204" t="s">
        <v>2436</v>
      </c>
      <c r="M1332" s="204" t="str">
        <f t="shared" si="20"/>
        <v>840037-SGMCH-ML</v>
      </c>
      <c r="N1332" s="205">
        <v>7048652713032</v>
      </c>
    </row>
    <row r="1333" spans="1:14" x14ac:dyDescent="0.2">
      <c r="A1333" s="204" t="s">
        <v>3406</v>
      </c>
      <c r="B1333" s="203">
        <v>7048652713025</v>
      </c>
      <c r="K1333" s="204">
        <v>840037</v>
      </c>
      <c r="L1333" s="204" t="s">
        <v>2437</v>
      </c>
      <c r="M1333" s="204" t="str">
        <f t="shared" si="20"/>
        <v>840037-SGMCH-LXL</v>
      </c>
      <c r="N1333" s="205">
        <v>7048652713025</v>
      </c>
    </row>
    <row r="1334" spans="1:14" x14ac:dyDescent="0.2">
      <c r="A1334" s="204" t="s">
        <v>3407</v>
      </c>
      <c r="B1334" s="203">
        <v>7048652462299</v>
      </c>
      <c r="K1334" s="204">
        <v>840037</v>
      </c>
      <c r="L1334" s="204" t="s">
        <v>179</v>
      </c>
      <c r="M1334" s="204" t="str">
        <f t="shared" si="20"/>
        <v>840037-SGRME-SM</v>
      </c>
      <c r="N1334" s="205">
        <v>7048652462299</v>
      </c>
    </row>
    <row r="1335" spans="1:14" x14ac:dyDescent="0.2">
      <c r="A1335" s="204" t="s">
        <v>3408</v>
      </c>
      <c r="B1335" s="203">
        <v>7048652462282</v>
      </c>
      <c r="K1335" s="204">
        <v>840037</v>
      </c>
      <c r="L1335" s="204" t="s">
        <v>180</v>
      </c>
      <c r="M1335" s="204" t="str">
        <f t="shared" si="20"/>
        <v>840037-SGRME-ML</v>
      </c>
      <c r="N1335" s="205">
        <v>7048652462282</v>
      </c>
    </row>
    <row r="1336" spans="1:14" x14ac:dyDescent="0.2">
      <c r="A1336" s="204" t="s">
        <v>3409</v>
      </c>
      <c r="B1336" s="203">
        <v>7048652462275</v>
      </c>
      <c r="K1336" s="204">
        <v>840037</v>
      </c>
      <c r="L1336" s="204" t="s">
        <v>420</v>
      </c>
      <c r="M1336" s="204" t="str">
        <f t="shared" si="20"/>
        <v>840037-SGRME-LXL</v>
      </c>
      <c r="N1336" s="205">
        <v>7048652462275</v>
      </c>
    </row>
    <row r="1337" spans="1:14" x14ac:dyDescent="0.2">
      <c r="A1337" s="204" t="s">
        <v>3410</v>
      </c>
      <c r="B1337" s="203">
        <v>7048652608192</v>
      </c>
      <c r="K1337" s="204">
        <v>840039</v>
      </c>
      <c r="L1337" s="204" t="s">
        <v>2443</v>
      </c>
      <c r="M1337" s="204" t="str">
        <f t="shared" si="20"/>
        <v>840039-DBBTU-SM</v>
      </c>
      <c r="N1337" s="205">
        <v>7048652608192</v>
      </c>
    </row>
    <row r="1338" spans="1:14" x14ac:dyDescent="0.2">
      <c r="A1338" s="204" t="s">
        <v>3411</v>
      </c>
      <c r="B1338" s="203">
        <v>7048652608185</v>
      </c>
      <c r="K1338" s="204">
        <v>840039</v>
      </c>
      <c r="L1338" s="204" t="s">
        <v>2445</v>
      </c>
      <c r="M1338" s="204" t="str">
        <f t="shared" si="20"/>
        <v>840039-DBBTU-ML</v>
      </c>
      <c r="N1338" s="205">
        <v>7048652608185</v>
      </c>
    </row>
    <row r="1339" spans="1:14" x14ac:dyDescent="0.2">
      <c r="A1339" s="204" t="s">
        <v>3412</v>
      </c>
      <c r="B1339" s="203">
        <v>7048652184702</v>
      </c>
      <c r="K1339" s="204">
        <v>840039</v>
      </c>
      <c r="L1339" s="204" t="s">
        <v>2446</v>
      </c>
      <c r="M1339" s="204" t="str">
        <f t="shared" si="20"/>
        <v>840039-MCORE-SM</v>
      </c>
      <c r="N1339" s="205">
        <v>7048652184702</v>
      </c>
    </row>
    <row r="1340" spans="1:14" x14ac:dyDescent="0.2">
      <c r="A1340" s="204" t="s">
        <v>3413</v>
      </c>
      <c r="B1340" s="203">
        <v>7048652184696</v>
      </c>
      <c r="K1340" s="204">
        <v>840039</v>
      </c>
      <c r="L1340" s="204" t="s">
        <v>2448</v>
      </c>
      <c r="M1340" s="204" t="str">
        <f t="shared" si="20"/>
        <v>840039-MCORE-ML</v>
      </c>
      <c r="N1340" s="205">
        <v>7048652184696</v>
      </c>
    </row>
    <row r="1341" spans="1:14" x14ac:dyDescent="0.2">
      <c r="A1341" s="204" t="s">
        <v>3414</v>
      </c>
      <c r="B1341" s="203">
        <v>7048652608215</v>
      </c>
      <c r="K1341" s="204">
        <v>840039</v>
      </c>
      <c r="L1341" s="204" t="s">
        <v>421</v>
      </c>
      <c r="M1341" s="204" t="str">
        <f t="shared" si="20"/>
        <v>840039-MEAME-SM</v>
      </c>
      <c r="N1341" s="205">
        <v>7048652608215</v>
      </c>
    </row>
    <row r="1342" spans="1:14" x14ac:dyDescent="0.2">
      <c r="A1342" s="204" t="s">
        <v>3415</v>
      </c>
      <c r="B1342" s="203">
        <v>7048652608208</v>
      </c>
      <c r="K1342" s="204">
        <v>840039</v>
      </c>
      <c r="L1342" s="204" t="s">
        <v>423</v>
      </c>
      <c r="M1342" s="204" t="str">
        <f t="shared" si="20"/>
        <v>840039-MEAME-ML</v>
      </c>
      <c r="N1342" s="205">
        <v>7048652608208</v>
      </c>
    </row>
    <row r="1343" spans="1:14" x14ac:dyDescent="0.2">
      <c r="A1343" s="204" t="s">
        <v>3416</v>
      </c>
      <c r="B1343" s="203">
        <v>7048652184726</v>
      </c>
      <c r="K1343" s="204">
        <v>840039</v>
      </c>
      <c r="L1343" s="204" t="s">
        <v>2438</v>
      </c>
      <c r="M1343" s="204" t="str">
        <f t="shared" si="20"/>
        <v>840039-MFBLU-SM</v>
      </c>
      <c r="N1343" s="205">
        <v>7048652184726</v>
      </c>
    </row>
    <row r="1344" spans="1:14" x14ac:dyDescent="0.2">
      <c r="A1344" s="204" t="s">
        <v>3417</v>
      </c>
      <c r="B1344" s="203">
        <v>7048652184719</v>
      </c>
      <c r="K1344" s="204">
        <v>840039</v>
      </c>
      <c r="L1344" s="204" t="s">
        <v>2440</v>
      </c>
      <c r="M1344" s="204" t="str">
        <f t="shared" si="20"/>
        <v>840039-MFBLU-ML</v>
      </c>
      <c r="N1344" s="205">
        <v>7048652184719</v>
      </c>
    </row>
    <row r="1345" spans="1:14" x14ac:dyDescent="0.2">
      <c r="A1345" s="204" t="s">
        <v>3418</v>
      </c>
      <c r="B1345" s="203">
        <v>7048652608239</v>
      </c>
      <c r="K1345" s="204">
        <v>840039</v>
      </c>
      <c r="L1345" s="204" t="s">
        <v>2449</v>
      </c>
      <c r="M1345" s="204" t="str">
        <f t="shared" si="20"/>
        <v>840039-MFORE-SM</v>
      </c>
      <c r="N1345" s="205">
        <v>7048652608239</v>
      </c>
    </row>
    <row r="1346" spans="1:14" x14ac:dyDescent="0.2">
      <c r="A1346" s="204" t="s">
        <v>3419</v>
      </c>
      <c r="B1346" s="203">
        <v>7048652608222</v>
      </c>
      <c r="K1346" s="204">
        <v>840039</v>
      </c>
      <c r="L1346" s="204" t="s">
        <v>2451</v>
      </c>
      <c r="M1346" s="204" t="str">
        <f t="shared" si="20"/>
        <v>840039-MFORE-ML</v>
      </c>
      <c r="N1346" s="205">
        <v>7048652608222</v>
      </c>
    </row>
    <row r="1347" spans="1:14" x14ac:dyDescent="0.2">
      <c r="A1347" s="204" t="s">
        <v>3420</v>
      </c>
      <c r="B1347" s="203">
        <v>7048652184740</v>
      </c>
      <c r="K1347" s="204">
        <v>840039</v>
      </c>
      <c r="L1347" s="204" t="s">
        <v>2452</v>
      </c>
      <c r="M1347" s="204" t="str">
        <f t="shared" ref="M1347:M1410" si="21">CONCATENATE(K1347,"-",L1347)</f>
        <v>840039-MRYRD-SM</v>
      </c>
      <c r="N1347" s="205">
        <v>7048652184740</v>
      </c>
    </row>
    <row r="1348" spans="1:14" x14ac:dyDescent="0.2">
      <c r="A1348" s="204" t="s">
        <v>3421</v>
      </c>
      <c r="B1348" s="203">
        <v>7048652184733</v>
      </c>
      <c r="K1348" s="204">
        <v>840039</v>
      </c>
      <c r="L1348" s="204" t="s">
        <v>2454</v>
      </c>
      <c r="M1348" s="204" t="str">
        <f t="shared" si="21"/>
        <v>840039-MRYRD-ML</v>
      </c>
      <c r="N1348" s="205">
        <v>7048652184733</v>
      </c>
    </row>
    <row r="1349" spans="1:14" x14ac:dyDescent="0.2">
      <c r="A1349" s="204" t="s">
        <v>3422</v>
      </c>
      <c r="B1349" s="203">
        <v>7048652608253</v>
      </c>
      <c r="K1349" s="204">
        <v>840039</v>
      </c>
      <c r="L1349" s="204" t="s">
        <v>2455</v>
      </c>
      <c r="M1349" s="204" t="str">
        <f t="shared" si="21"/>
        <v>840039-MSLGY-SM</v>
      </c>
      <c r="N1349" s="205">
        <v>7048652608253</v>
      </c>
    </row>
    <row r="1350" spans="1:14" x14ac:dyDescent="0.2">
      <c r="A1350" s="204" t="s">
        <v>3423</v>
      </c>
      <c r="B1350" s="203">
        <v>7048652608246</v>
      </c>
      <c r="K1350" s="204">
        <v>840039</v>
      </c>
      <c r="L1350" s="204" t="s">
        <v>2456</v>
      </c>
      <c r="M1350" s="204" t="str">
        <f t="shared" si="21"/>
        <v>840039-MSLGY-ML</v>
      </c>
      <c r="N1350" s="205">
        <v>7048652608246</v>
      </c>
    </row>
    <row r="1351" spans="1:14" x14ac:dyDescent="0.2">
      <c r="A1351" s="204" t="s">
        <v>3424</v>
      </c>
      <c r="B1351" s="203">
        <v>7048652462350</v>
      </c>
      <c r="K1351" s="204">
        <v>840039</v>
      </c>
      <c r="L1351" s="204" t="s">
        <v>2457</v>
      </c>
      <c r="M1351" s="204" t="str">
        <f t="shared" si="21"/>
        <v>840039-SEGRY-SM</v>
      </c>
      <c r="N1351" s="205">
        <v>7048652462350</v>
      </c>
    </row>
    <row r="1352" spans="1:14" x14ac:dyDescent="0.2">
      <c r="A1352" s="204" t="s">
        <v>3425</v>
      </c>
      <c r="B1352" s="203">
        <v>7048652462343</v>
      </c>
      <c r="K1352" s="204">
        <v>840039</v>
      </c>
      <c r="L1352" s="204" t="s">
        <v>2458</v>
      </c>
      <c r="M1352" s="204" t="str">
        <f t="shared" si="21"/>
        <v>840039-SEGRY-ML</v>
      </c>
      <c r="N1352" s="205">
        <v>7048652462343</v>
      </c>
    </row>
    <row r="1353" spans="1:14" x14ac:dyDescent="0.2">
      <c r="A1353" s="204" t="s">
        <v>3426</v>
      </c>
      <c r="B1353" s="203">
        <v>7048652607522</v>
      </c>
      <c r="K1353" s="204">
        <v>840040</v>
      </c>
      <c r="L1353" s="204" t="s">
        <v>2443</v>
      </c>
      <c r="M1353" s="204" t="str">
        <f t="shared" si="21"/>
        <v>840040-DBBTU-SM</v>
      </c>
      <c r="N1353" s="205">
        <v>7048652607522</v>
      </c>
    </row>
    <row r="1354" spans="1:14" x14ac:dyDescent="0.2">
      <c r="A1354" s="204" t="s">
        <v>3427</v>
      </c>
      <c r="B1354" s="203">
        <v>7048652607515</v>
      </c>
      <c r="K1354" s="204">
        <v>840040</v>
      </c>
      <c r="L1354" s="204" t="s">
        <v>2445</v>
      </c>
      <c r="M1354" s="204" t="str">
        <f t="shared" si="21"/>
        <v>840040-DBBTU-ML</v>
      </c>
      <c r="N1354" s="205">
        <v>7048652607515</v>
      </c>
    </row>
    <row r="1355" spans="1:14" x14ac:dyDescent="0.2">
      <c r="A1355" s="204" t="s">
        <v>3428</v>
      </c>
      <c r="B1355" s="203">
        <v>7048652184764</v>
      </c>
      <c r="K1355" s="204">
        <v>840040</v>
      </c>
      <c r="L1355" s="204" t="s">
        <v>293</v>
      </c>
      <c r="M1355" s="204" t="str">
        <f t="shared" si="21"/>
        <v>840040-DTBLK-SM</v>
      </c>
      <c r="N1355" s="205">
        <v>7048652184764</v>
      </c>
    </row>
    <row r="1356" spans="1:14" x14ac:dyDescent="0.2">
      <c r="A1356" s="204" t="s">
        <v>3429</v>
      </c>
      <c r="B1356" s="203">
        <v>7048652184757</v>
      </c>
      <c r="K1356" s="204">
        <v>840040</v>
      </c>
      <c r="L1356" s="204" t="s">
        <v>294</v>
      </c>
      <c r="M1356" s="204" t="str">
        <f t="shared" si="21"/>
        <v>840040-DTBLK-ML</v>
      </c>
      <c r="N1356" s="205">
        <v>7048652184757</v>
      </c>
    </row>
    <row r="1357" spans="1:14" x14ac:dyDescent="0.2">
      <c r="A1357" s="204" t="s">
        <v>3430</v>
      </c>
      <c r="B1357" s="203">
        <v>7048652607546</v>
      </c>
      <c r="K1357" s="204">
        <v>840040</v>
      </c>
      <c r="L1357" s="204" t="s">
        <v>421</v>
      </c>
      <c r="M1357" s="204" t="str">
        <f t="shared" si="21"/>
        <v>840040-MEAME-SM</v>
      </c>
      <c r="N1357" s="205">
        <v>7048652607546</v>
      </c>
    </row>
    <row r="1358" spans="1:14" x14ac:dyDescent="0.2">
      <c r="A1358" s="204" t="s">
        <v>3431</v>
      </c>
      <c r="B1358" s="203">
        <v>7048652607539</v>
      </c>
      <c r="K1358" s="204">
        <v>840040</v>
      </c>
      <c r="L1358" s="204" t="s">
        <v>423</v>
      </c>
      <c r="M1358" s="204" t="str">
        <f t="shared" si="21"/>
        <v>840040-MEAME-ML</v>
      </c>
      <c r="N1358" s="205">
        <v>7048652607539</v>
      </c>
    </row>
    <row r="1359" spans="1:14" x14ac:dyDescent="0.2">
      <c r="A1359" s="204" t="s">
        <v>3432</v>
      </c>
      <c r="B1359" s="203">
        <v>7048652607560</v>
      </c>
      <c r="K1359" s="204">
        <v>840040</v>
      </c>
      <c r="L1359" s="204" t="s">
        <v>2449</v>
      </c>
      <c r="M1359" s="204" t="str">
        <f t="shared" si="21"/>
        <v>840040-MFORE-SM</v>
      </c>
      <c r="N1359" s="205">
        <v>7048652607560</v>
      </c>
    </row>
    <row r="1360" spans="1:14" x14ac:dyDescent="0.2">
      <c r="A1360" s="204" t="s">
        <v>3433</v>
      </c>
      <c r="B1360" s="203">
        <v>7048652607553</v>
      </c>
      <c r="K1360" s="204">
        <v>840040</v>
      </c>
      <c r="L1360" s="204" t="s">
        <v>2451</v>
      </c>
      <c r="M1360" s="204" t="str">
        <f t="shared" si="21"/>
        <v>840040-MFORE-ML</v>
      </c>
      <c r="N1360" s="205">
        <v>7048652607553</v>
      </c>
    </row>
    <row r="1361" spans="1:14" x14ac:dyDescent="0.2">
      <c r="A1361" s="204" t="s">
        <v>3434</v>
      </c>
      <c r="B1361" s="203">
        <v>7048652184788</v>
      </c>
      <c r="K1361" s="204">
        <v>840040</v>
      </c>
      <c r="L1361" s="204" t="s">
        <v>181</v>
      </c>
      <c r="M1361" s="204" t="str">
        <f t="shared" si="21"/>
        <v>840040-MOPRE-SM</v>
      </c>
      <c r="N1361" s="205">
        <v>7048652184788</v>
      </c>
    </row>
    <row r="1362" spans="1:14" x14ac:dyDescent="0.2">
      <c r="A1362" s="204" t="s">
        <v>3435</v>
      </c>
      <c r="B1362" s="203">
        <v>7048652184771</v>
      </c>
      <c r="K1362" s="204">
        <v>840040</v>
      </c>
      <c r="L1362" s="204" t="s">
        <v>2459</v>
      </c>
      <c r="M1362" s="204" t="str">
        <f t="shared" si="21"/>
        <v>840040-MOPRE-ML</v>
      </c>
      <c r="N1362" s="205">
        <v>7048652184771</v>
      </c>
    </row>
    <row r="1363" spans="1:14" x14ac:dyDescent="0.2">
      <c r="A1363" s="204" t="s">
        <v>3436</v>
      </c>
      <c r="B1363" s="203">
        <v>7048652607584</v>
      </c>
      <c r="K1363" s="204">
        <v>840040</v>
      </c>
      <c r="L1363" s="204" t="s">
        <v>2455</v>
      </c>
      <c r="M1363" s="204" t="str">
        <f t="shared" si="21"/>
        <v>840040-MSLGY-SM</v>
      </c>
      <c r="N1363" s="205">
        <v>7048652607584</v>
      </c>
    </row>
    <row r="1364" spans="1:14" x14ac:dyDescent="0.2">
      <c r="A1364" s="204" t="s">
        <v>3437</v>
      </c>
      <c r="B1364" s="203">
        <v>7048652607577</v>
      </c>
      <c r="K1364" s="204">
        <v>840040</v>
      </c>
      <c r="L1364" s="204" t="s">
        <v>2456</v>
      </c>
      <c r="M1364" s="204" t="str">
        <f t="shared" si="21"/>
        <v>840040-MSLGY-ML</v>
      </c>
      <c r="N1364" s="205">
        <v>7048652607577</v>
      </c>
    </row>
    <row r="1365" spans="1:14" x14ac:dyDescent="0.2">
      <c r="A1365" s="204" t="s">
        <v>3438</v>
      </c>
      <c r="B1365" s="203">
        <v>7048652184818</v>
      </c>
      <c r="K1365" s="204">
        <v>840041</v>
      </c>
      <c r="L1365" s="204" t="s">
        <v>293</v>
      </c>
      <c r="M1365" s="204" t="str">
        <f t="shared" si="21"/>
        <v>840041-DTBLK-SM</v>
      </c>
      <c r="N1365" s="205">
        <v>7048652184818</v>
      </c>
    </row>
    <row r="1366" spans="1:14" x14ac:dyDescent="0.2">
      <c r="A1366" s="204" t="s">
        <v>3439</v>
      </c>
      <c r="B1366" s="203">
        <v>7048652184801</v>
      </c>
      <c r="K1366" s="204">
        <v>840041</v>
      </c>
      <c r="L1366" s="204" t="s">
        <v>294</v>
      </c>
      <c r="M1366" s="204" t="str">
        <f t="shared" si="21"/>
        <v>840041-DTBLK-ML</v>
      </c>
      <c r="N1366" s="205">
        <v>7048652184801</v>
      </c>
    </row>
    <row r="1367" spans="1:14" x14ac:dyDescent="0.2">
      <c r="A1367" s="204" t="s">
        <v>3440</v>
      </c>
      <c r="B1367" s="203">
        <v>7048652184795</v>
      </c>
      <c r="K1367" s="204">
        <v>840041</v>
      </c>
      <c r="L1367" s="204" t="s">
        <v>295</v>
      </c>
      <c r="M1367" s="204" t="str">
        <f t="shared" si="21"/>
        <v>840041-DTBLK-LXL</v>
      </c>
      <c r="N1367" s="205">
        <v>7048652184795</v>
      </c>
    </row>
    <row r="1368" spans="1:14" x14ac:dyDescent="0.2">
      <c r="A1368" s="204" t="s">
        <v>3441</v>
      </c>
      <c r="B1368" s="203">
        <v>7048652184825</v>
      </c>
      <c r="K1368" s="204">
        <v>840041</v>
      </c>
      <c r="L1368" s="204" t="s">
        <v>2461</v>
      </c>
      <c r="M1368" s="204" t="str">
        <f t="shared" si="21"/>
        <v>840041-DTBLK-XXL</v>
      </c>
      <c r="N1368" s="205">
        <v>7048652184825</v>
      </c>
    </row>
    <row r="1369" spans="1:14" x14ac:dyDescent="0.2">
      <c r="A1369" s="204" t="s">
        <v>3442</v>
      </c>
      <c r="B1369" s="203">
        <v>7048652712844</v>
      </c>
      <c r="K1369" s="204">
        <v>840041</v>
      </c>
      <c r="L1369" s="204" t="s">
        <v>2463</v>
      </c>
      <c r="M1369" s="204" t="str">
        <f t="shared" si="21"/>
        <v>840041-MBBLU-XXL</v>
      </c>
      <c r="N1369" s="205">
        <v>7048652712844</v>
      </c>
    </row>
    <row r="1370" spans="1:14" x14ac:dyDescent="0.2">
      <c r="A1370" s="204" t="s">
        <v>3443</v>
      </c>
      <c r="B1370" s="203">
        <v>7048652712837</v>
      </c>
      <c r="K1370" s="204">
        <v>840041</v>
      </c>
      <c r="L1370" s="204" t="s">
        <v>2400</v>
      </c>
      <c r="M1370" s="204" t="str">
        <f t="shared" si="21"/>
        <v>840041-MBBLU-SM</v>
      </c>
      <c r="N1370" s="205">
        <v>7048652712837</v>
      </c>
    </row>
    <row r="1371" spans="1:14" x14ac:dyDescent="0.2">
      <c r="A1371" s="204" t="s">
        <v>3444</v>
      </c>
      <c r="B1371" s="203">
        <v>7048652712820</v>
      </c>
      <c r="K1371" s="204">
        <v>840041</v>
      </c>
      <c r="L1371" s="204" t="s">
        <v>2402</v>
      </c>
      <c r="M1371" s="204" t="str">
        <f t="shared" si="21"/>
        <v>840041-MBBLU-ML</v>
      </c>
      <c r="N1371" s="205">
        <v>7048652712820</v>
      </c>
    </row>
    <row r="1372" spans="1:14" x14ac:dyDescent="0.2">
      <c r="A1372" s="204" t="s">
        <v>3445</v>
      </c>
      <c r="B1372" s="203">
        <v>7048652712813</v>
      </c>
      <c r="K1372" s="204">
        <v>840041</v>
      </c>
      <c r="L1372" s="204" t="s">
        <v>2403</v>
      </c>
      <c r="M1372" s="204" t="str">
        <f t="shared" si="21"/>
        <v>840041-MBBLU-LXL</v>
      </c>
      <c r="N1372" s="205">
        <v>7048652712813</v>
      </c>
    </row>
    <row r="1373" spans="1:14" x14ac:dyDescent="0.2">
      <c r="A1373" s="204" t="s">
        <v>3446</v>
      </c>
      <c r="B1373" s="203">
        <v>7048652184856</v>
      </c>
      <c r="K1373" s="204">
        <v>840041</v>
      </c>
      <c r="L1373" s="204" t="s">
        <v>2464</v>
      </c>
      <c r="M1373" s="204" t="str">
        <f t="shared" si="21"/>
        <v>840041-MBBTA-SM</v>
      </c>
      <c r="N1373" s="205">
        <v>7048652184856</v>
      </c>
    </row>
    <row r="1374" spans="1:14" x14ac:dyDescent="0.2">
      <c r="A1374" s="204" t="s">
        <v>3447</v>
      </c>
      <c r="B1374" s="203">
        <v>7048652184849</v>
      </c>
      <c r="K1374" s="204">
        <v>840041</v>
      </c>
      <c r="L1374" s="204" t="s">
        <v>2466</v>
      </c>
      <c r="M1374" s="204" t="str">
        <f t="shared" si="21"/>
        <v>840041-MBBTA-ML</v>
      </c>
      <c r="N1374" s="205">
        <v>7048652184849</v>
      </c>
    </row>
    <row r="1375" spans="1:14" x14ac:dyDescent="0.2">
      <c r="A1375" s="204" t="s">
        <v>3448</v>
      </c>
      <c r="B1375" s="203">
        <v>7048652184832</v>
      </c>
      <c r="K1375" s="204">
        <v>840041</v>
      </c>
      <c r="L1375" s="204" t="s">
        <v>2467</v>
      </c>
      <c r="M1375" s="204" t="str">
        <f t="shared" si="21"/>
        <v>840041-MBBTA-LXL</v>
      </c>
      <c r="N1375" s="205">
        <v>7048652184832</v>
      </c>
    </row>
    <row r="1376" spans="1:14" x14ac:dyDescent="0.2">
      <c r="A1376" s="204" t="s">
        <v>3449</v>
      </c>
      <c r="B1376" s="203">
        <v>7048652184863</v>
      </c>
      <c r="K1376" s="204">
        <v>840041</v>
      </c>
      <c r="L1376" s="204" t="s">
        <v>2468</v>
      </c>
      <c r="M1376" s="204" t="str">
        <f t="shared" si="21"/>
        <v>840041-MBBTA-XXL</v>
      </c>
      <c r="N1376" s="205">
        <v>7048652184863</v>
      </c>
    </row>
    <row r="1377" spans="1:14" x14ac:dyDescent="0.2">
      <c r="A1377" s="204" t="s">
        <v>3450</v>
      </c>
      <c r="B1377" s="203">
        <v>7048652606037</v>
      </c>
      <c r="K1377" s="204">
        <v>840041</v>
      </c>
      <c r="L1377" s="204" t="s">
        <v>2469</v>
      </c>
      <c r="M1377" s="204" t="str">
        <f t="shared" si="21"/>
        <v>840041-MBGRY-XXL</v>
      </c>
      <c r="N1377" s="205">
        <v>7048652606037</v>
      </c>
    </row>
    <row r="1378" spans="1:14" x14ac:dyDescent="0.2">
      <c r="A1378" s="204" t="s">
        <v>3451</v>
      </c>
      <c r="B1378" s="203">
        <v>7048652606020</v>
      </c>
      <c r="K1378" s="204">
        <v>840041</v>
      </c>
      <c r="L1378" s="204" t="s">
        <v>2471</v>
      </c>
      <c r="M1378" s="204" t="str">
        <f t="shared" si="21"/>
        <v>840041-MBGRY-SM</v>
      </c>
      <c r="N1378" s="205">
        <v>7048652606020</v>
      </c>
    </row>
    <row r="1379" spans="1:14" x14ac:dyDescent="0.2">
      <c r="A1379" s="204" t="s">
        <v>3452</v>
      </c>
      <c r="B1379" s="203">
        <v>7048652606013</v>
      </c>
      <c r="K1379" s="204">
        <v>840041</v>
      </c>
      <c r="L1379" s="204" t="s">
        <v>2472</v>
      </c>
      <c r="M1379" s="204" t="str">
        <f t="shared" si="21"/>
        <v>840041-MBGRY-ML</v>
      </c>
      <c r="N1379" s="205">
        <v>7048652606013</v>
      </c>
    </row>
    <row r="1380" spans="1:14" x14ac:dyDescent="0.2">
      <c r="A1380" s="204" t="s">
        <v>3453</v>
      </c>
      <c r="B1380" s="203">
        <v>7048652606006</v>
      </c>
      <c r="K1380" s="204">
        <v>840041</v>
      </c>
      <c r="L1380" s="204" t="s">
        <v>2473</v>
      </c>
      <c r="M1380" s="204" t="str">
        <f t="shared" si="21"/>
        <v>840041-MBGRY-LXL</v>
      </c>
      <c r="N1380" s="205">
        <v>7048652606006</v>
      </c>
    </row>
    <row r="1381" spans="1:14" x14ac:dyDescent="0.2">
      <c r="A1381" s="204" t="s">
        <v>3454</v>
      </c>
      <c r="B1381" s="203">
        <v>7048652606075</v>
      </c>
      <c r="K1381" s="204">
        <v>840041</v>
      </c>
      <c r="L1381" s="204" t="s">
        <v>2474</v>
      </c>
      <c r="M1381" s="204" t="str">
        <f t="shared" si="21"/>
        <v>840041-MEAME-XXL</v>
      </c>
      <c r="N1381" s="205">
        <v>7048652606075</v>
      </c>
    </row>
    <row r="1382" spans="1:14" x14ac:dyDescent="0.2">
      <c r="A1382" s="204" t="s">
        <v>3455</v>
      </c>
      <c r="B1382" s="203">
        <v>7048652606068</v>
      </c>
      <c r="K1382" s="204">
        <v>840041</v>
      </c>
      <c r="L1382" s="204" t="s">
        <v>421</v>
      </c>
      <c r="M1382" s="204" t="str">
        <f t="shared" si="21"/>
        <v>840041-MEAME-SM</v>
      </c>
      <c r="N1382" s="205">
        <v>7048652606068</v>
      </c>
    </row>
    <row r="1383" spans="1:14" x14ac:dyDescent="0.2">
      <c r="A1383" s="204" t="s">
        <v>3456</v>
      </c>
      <c r="B1383" s="203">
        <v>7048652606051</v>
      </c>
      <c r="K1383" s="204">
        <v>840041</v>
      </c>
      <c r="L1383" s="204" t="s">
        <v>423</v>
      </c>
      <c r="M1383" s="204" t="str">
        <f t="shared" si="21"/>
        <v>840041-MEAME-ML</v>
      </c>
      <c r="N1383" s="205">
        <v>7048652606051</v>
      </c>
    </row>
    <row r="1384" spans="1:14" x14ac:dyDescent="0.2">
      <c r="A1384" s="204" t="s">
        <v>3457</v>
      </c>
      <c r="B1384" s="203">
        <v>7048652606044</v>
      </c>
      <c r="K1384" s="204">
        <v>840041</v>
      </c>
      <c r="L1384" s="204" t="s">
        <v>424</v>
      </c>
      <c r="M1384" s="204" t="str">
        <f t="shared" si="21"/>
        <v>840041-MEAME-LXL</v>
      </c>
      <c r="N1384" s="205">
        <v>7048652606044</v>
      </c>
    </row>
    <row r="1385" spans="1:14" x14ac:dyDescent="0.2">
      <c r="A1385" s="204" t="s">
        <v>3458</v>
      </c>
      <c r="B1385" s="203">
        <v>7048652184894</v>
      </c>
      <c r="K1385" s="204">
        <v>840041</v>
      </c>
      <c r="L1385" s="204" t="s">
        <v>2438</v>
      </c>
      <c r="M1385" s="204" t="str">
        <f t="shared" si="21"/>
        <v>840041-MFBLU-SM</v>
      </c>
      <c r="N1385" s="205">
        <v>7048652184894</v>
      </c>
    </row>
    <row r="1386" spans="1:14" x14ac:dyDescent="0.2">
      <c r="A1386" s="204" t="s">
        <v>3459</v>
      </c>
      <c r="B1386" s="203">
        <v>7048652184887</v>
      </c>
      <c r="K1386" s="204">
        <v>840041</v>
      </c>
      <c r="L1386" s="204" t="s">
        <v>2440</v>
      </c>
      <c r="M1386" s="204" t="str">
        <f t="shared" si="21"/>
        <v>840041-MFBLU-ML</v>
      </c>
      <c r="N1386" s="205">
        <v>7048652184887</v>
      </c>
    </row>
    <row r="1387" spans="1:14" x14ac:dyDescent="0.2">
      <c r="A1387" s="204" t="s">
        <v>3460</v>
      </c>
      <c r="B1387" s="203">
        <v>7048652184870</v>
      </c>
      <c r="K1387" s="204">
        <v>840041</v>
      </c>
      <c r="L1387" s="204" t="s">
        <v>2441</v>
      </c>
      <c r="M1387" s="204" t="str">
        <f t="shared" si="21"/>
        <v>840041-MFBLU-LXL</v>
      </c>
      <c r="N1387" s="205">
        <v>7048652184870</v>
      </c>
    </row>
    <row r="1388" spans="1:14" x14ac:dyDescent="0.2">
      <c r="A1388" s="204" t="s">
        <v>3461</v>
      </c>
      <c r="B1388" s="203">
        <v>7048652184900</v>
      </c>
      <c r="K1388" s="204">
        <v>840041</v>
      </c>
      <c r="L1388" s="204" t="s">
        <v>2475</v>
      </c>
      <c r="M1388" s="204" t="str">
        <f t="shared" si="21"/>
        <v>840041-MFBLU-XXL</v>
      </c>
      <c r="N1388" s="205">
        <v>7048652184900</v>
      </c>
    </row>
    <row r="1389" spans="1:14" x14ac:dyDescent="0.2">
      <c r="A1389" s="204" t="s">
        <v>3462</v>
      </c>
      <c r="B1389" s="203">
        <v>7048652606112</v>
      </c>
      <c r="K1389" s="204">
        <v>840041</v>
      </c>
      <c r="L1389" s="204" t="s">
        <v>2476</v>
      </c>
      <c r="M1389" s="204" t="str">
        <f t="shared" si="21"/>
        <v>840041-MFORE-XXL</v>
      </c>
      <c r="N1389" s="205">
        <v>7048652606112</v>
      </c>
    </row>
    <row r="1390" spans="1:14" x14ac:dyDescent="0.2">
      <c r="A1390" s="204" t="s">
        <v>3463</v>
      </c>
      <c r="B1390" s="203">
        <v>7048652606105</v>
      </c>
      <c r="K1390" s="204">
        <v>840041</v>
      </c>
      <c r="L1390" s="204" t="s">
        <v>2449</v>
      </c>
      <c r="M1390" s="204" t="str">
        <f t="shared" si="21"/>
        <v>840041-MFORE-SM</v>
      </c>
      <c r="N1390" s="205">
        <v>7048652606105</v>
      </c>
    </row>
    <row r="1391" spans="1:14" x14ac:dyDescent="0.2">
      <c r="A1391" s="204" t="s">
        <v>3464</v>
      </c>
      <c r="B1391" s="203">
        <v>7048652606099</v>
      </c>
      <c r="K1391" s="204">
        <v>840041</v>
      </c>
      <c r="L1391" s="204" t="s">
        <v>2451</v>
      </c>
      <c r="M1391" s="204" t="str">
        <f t="shared" si="21"/>
        <v>840041-MFORE-ML</v>
      </c>
      <c r="N1391" s="205">
        <v>7048652606099</v>
      </c>
    </row>
    <row r="1392" spans="1:14" x14ac:dyDescent="0.2">
      <c r="A1392" s="204" t="s">
        <v>3465</v>
      </c>
      <c r="B1392" s="203">
        <v>7048652606082</v>
      </c>
      <c r="K1392" s="204">
        <v>840041</v>
      </c>
      <c r="L1392" s="204" t="s">
        <v>2477</v>
      </c>
      <c r="M1392" s="204" t="str">
        <f t="shared" si="21"/>
        <v>840041-MFORE-LXL</v>
      </c>
      <c r="N1392" s="205">
        <v>7048652606082</v>
      </c>
    </row>
    <row r="1393" spans="1:14" x14ac:dyDescent="0.2">
      <c r="A1393" s="204" t="s">
        <v>3466</v>
      </c>
      <c r="B1393" s="203">
        <v>7048652606150</v>
      </c>
      <c r="K1393" s="204">
        <v>840041</v>
      </c>
      <c r="L1393" s="204" t="s">
        <v>2478</v>
      </c>
      <c r="M1393" s="204" t="str">
        <f t="shared" si="21"/>
        <v>840041-MLRED-XXL</v>
      </c>
      <c r="N1393" s="205">
        <v>7048652606150</v>
      </c>
    </row>
    <row r="1394" spans="1:14" x14ac:dyDescent="0.2">
      <c r="A1394" s="204" t="s">
        <v>3467</v>
      </c>
      <c r="B1394" s="203">
        <v>7048652606143</v>
      </c>
      <c r="K1394" s="204">
        <v>840041</v>
      </c>
      <c r="L1394" s="204" t="s">
        <v>2412</v>
      </c>
      <c r="M1394" s="204" t="str">
        <f t="shared" si="21"/>
        <v>840041-MLRED-SM</v>
      </c>
      <c r="N1394" s="205">
        <v>7048652606143</v>
      </c>
    </row>
    <row r="1395" spans="1:14" x14ac:dyDescent="0.2">
      <c r="A1395" s="204" t="s">
        <v>3468</v>
      </c>
      <c r="B1395" s="203">
        <v>7048652606136</v>
      </c>
      <c r="K1395" s="204">
        <v>840041</v>
      </c>
      <c r="L1395" s="204" t="s">
        <v>2414</v>
      </c>
      <c r="M1395" s="204" t="str">
        <f t="shared" si="21"/>
        <v>840041-MLRED-ML</v>
      </c>
      <c r="N1395" s="205">
        <v>7048652606136</v>
      </c>
    </row>
    <row r="1396" spans="1:14" x14ac:dyDescent="0.2">
      <c r="A1396" s="204" t="s">
        <v>3469</v>
      </c>
      <c r="B1396" s="203">
        <v>7048652606129</v>
      </c>
      <c r="K1396" s="204">
        <v>840041</v>
      </c>
      <c r="L1396" s="204" t="s">
        <v>2415</v>
      </c>
      <c r="M1396" s="204" t="str">
        <f t="shared" si="21"/>
        <v>840041-MLRED-LXL</v>
      </c>
      <c r="N1396" s="205">
        <v>7048652606129</v>
      </c>
    </row>
    <row r="1397" spans="1:14" x14ac:dyDescent="0.2">
      <c r="A1397" s="204" t="s">
        <v>3470</v>
      </c>
      <c r="B1397" s="203">
        <v>7048652712882</v>
      </c>
      <c r="K1397" s="204">
        <v>840041</v>
      </c>
      <c r="L1397" s="204" t="s">
        <v>2479</v>
      </c>
      <c r="M1397" s="204" t="str">
        <f t="shared" si="21"/>
        <v>840041-MOLME-XXL</v>
      </c>
      <c r="N1397" s="205">
        <v>7048652712882</v>
      </c>
    </row>
    <row r="1398" spans="1:14" x14ac:dyDescent="0.2">
      <c r="A1398" s="204" t="s">
        <v>3471</v>
      </c>
      <c r="B1398" s="203">
        <v>7048652712875</v>
      </c>
      <c r="K1398" s="204">
        <v>840041</v>
      </c>
      <c r="L1398" s="204" t="s">
        <v>2420</v>
      </c>
      <c r="M1398" s="204" t="str">
        <f t="shared" si="21"/>
        <v>840041-MOLME-SM</v>
      </c>
      <c r="N1398" s="205">
        <v>7048652712875</v>
      </c>
    </row>
    <row r="1399" spans="1:14" x14ac:dyDescent="0.2">
      <c r="A1399" s="204" t="s">
        <v>3472</v>
      </c>
      <c r="B1399" s="203">
        <v>7048652712868</v>
      </c>
      <c r="K1399" s="204">
        <v>840041</v>
      </c>
      <c r="L1399" s="204" t="s">
        <v>2422</v>
      </c>
      <c r="M1399" s="204" t="str">
        <f t="shared" si="21"/>
        <v>840041-MOLME-ML</v>
      </c>
      <c r="N1399" s="205">
        <v>7048652712868</v>
      </c>
    </row>
    <row r="1400" spans="1:14" x14ac:dyDescent="0.2">
      <c r="A1400" s="204" t="s">
        <v>3473</v>
      </c>
      <c r="B1400" s="203">
        <v>7048652712851</v>
      </c>
      <c r="K1400" s="204">
        <v>840041</v>
      </c>
      <c r="L1400" s="204" t="s">
        <v>2423</v>
      </c>
      <c r="M1400" s="204" t="str">
        <f t="shared" si="21"/>
        <v>840041-MOLME-LXL</v>
      </c>
      <c r="N1400" s="205">
        <v>7048652712851</v>
      </c>
    </row>
    <row r="1401" spans="1:14" x14ac:dyDescent="0.2">
      <c r="A1401" s="204" t="s">
        <v>3474</v>
      </c>
      <c r="B1401" s="203">
        <v>7048652606198</v>
      </c>
      <c r="K1401" s="204">
        <v>840041</v>
      </c>
      <c r="L1401" s="204" t="s">
        <v>2480</v>
      </c>
      <c r="M1401" s="204" t="str">
        <f t="shared" si="21"/>
        <v>840041-MSBMC-XXL</v>
      </c>
      <c r="N1401" s="205">
        <v>7048652606198</v>
      </c>
    </row>
    <row r="1402" spans="1:14" x14ac:dyDescent="0.2">
      <c r="A1402" s="204" t="s">
        <v>3475</v>
      </c>
      <c r="B1402" s="203">
        <v>7048652606181</v>
      </c>
      <c r="K1402" s="204">
        <v>840041</v>
      </c>
      <c r="L1402" s="204" t="s">
        <v>229</v>
      </c>
      <c r="M1402" s="204" t="str">
        <f t="shared" si="21"/>
        <v>840041-MSBMC-SM</v>
      </c>
      <c r="N1402" s="205">
        <v>7048652606181</v>
      </c>
    </row>
    <row r="1403" spans="1:14" x14ac:dyDescent="0.2">
      <c r="A1403" s="204" t="s">
        <v>3476</v>
      </c>
      <c r="B1403" s="203">
        <v>7048652606174</v>
      </c>
      <c r="K1403" s="204">
        <v>840041</v>
      </c>
      <c r="L1403" s="204" t="s">
        <v>230</v>
      </c>
      <c r="M1403" s="204" t="str">
        <f t="shared" si="21"/>
        <v>840041-MSBMC-ML</v>
      </c>
      <c r="N1403" s="205">
        <v>7048652606174</v>
      </c>
    </row>
    <row r="1404" spans="1:14" x14ac:dyDescent="0.2">
      <c r="A1404" s="204" t="s">
        <v>3477</v>
      </c>
      <c r="B1404" s="203">
        <v>7048652606167</v>
      </c>
      <c r="K1404" s="204">
        <v>840041</v>
      </c>
      <c r="L1404" s="204" t="s">
        <v>231</v>
      </c>
      <c r="M1404" s="204" t="str">
        <f t="shared" si="21"/>
        <v>840041-MSBMC-LXL</v>
      </c>
      <c r="N1404" s="205">
        <v>7048652606167</v>
      </c>
    </row>
    <row r="1405" spans="1:14" x14ac:dyDescent="0.2">
      <c r="A1405" s="204" t="s">
        <v>3478</v>
      </c>
      <c r="B1405" s="203">
        <v>7048652462381</v>
      </c>
      <c r="K1405" s="204">
        <v>840041</v>
      </c>
      <c r="L1405" s="204" t="s">
        <v>2428</v>
      </c>
      <c r="M1405" s="204" t="str">
        <f t="shared" si="21"/>
        <v>840041-NAVY-SM</v>
      </c>
      <c r="N1405" s="205">
        <v>7048652462381</v>
      </c>
    </row>
    <row r="1406" spans="1:14" x14ac:dyDescent="0.2">
      <c r="A1406" s="204" t="s">
        <v>3479</v>
      </c>
      <c r="B1406" s="203">
        <v>7048652462374</v>
      </c>
      <c r="K1406" s="204">
        <v>840041</v>
      </c>
      <c r="L1406" s="204" t="s">
        <v>2429</v>
      </c>
      <c r="M1406" s="204" t="str">
        <f t="shared" si="21"/>
        <v>840041-NAVY-ML</v>
      </c>
      <c r="N1406" s="205">
        <v>7048652462374</v>
      </c>
    </row>
    <row r="1407" spans="1:14" x14ac:dyDescent="0.2">
      <c r="A1407" s="204" t="s">
        <v>3480</v>
      </c>
      <c r="B1407" s="203">
        <v>7048652462367</v>
      </c>
      <c r="K1407" s="204">
        <v>840041</v>
      </c>
      <c r="L1407" s="204" t="s">
        <v>2430</v>
      </c>
      <c r="M1407" s="204" t="str">
        <f t="shared" si="21"/>
        <v>840041-NAVY-LXL</v>
      </c>
      <c r="N1407" s="205">
        <v>7048652462367</v>
      </c>
    </row>
    <row r="1408" spans="1:14" x14ac:dyDescent="0.2">
      <c r="A1408" s="204" t="s">
        <v>3481</v>
      </c>
      <c r="B1408" s="203">
        <v>7048652462398</v>
      </c>
      <c r="K1408" s="204">
        <v>840041</v>
      </c>
      <c r="L1408" s="204" t="s">
        <v>2481</v>
      </c>
      <c r="M1408" s="204" t="str">
        <f t="shared" si="21"/>
        <v>840041-NAVY-XXL</v>
      </c>
      <c r="N1408" s="205">
        <v>7048652462398</v>
      </c>
    </row>
    <row r="1409" spans="1:14" x14ac:dyDescent="0.2">
      <c r="A1409" s="204" t="s">
        <v>3482</v>
      </c>
      <c r="B1409" s="203">
        <v>7048652462428</v>
      </c>
      <c r="K1409" s="204">
        <v>840041</v>
      </c>
      <c r="L1409" s="204" t="s">
        <v>2431</v>
      </c>
      <c r="M1409" s="204" t="str">
        <f t="shared" si="21"/>
        <v>840041-OEDRB-SM</v>
      </c>
      <c r="N1409" s="205">
        <v>7048652462428</v>
      </c>
    </row>
    <row r="1410" spans="1:14" x14ac:dyDescent="0.2">
      <c r="A1410" s="204" t="s">
        <v>3483</v>
      </c>
      <c r="B1410" s="203">
        <v>7048652462411</v>
      </c>
      <c r="K1410" s="204">
        <v>840041</v>
      </c>
      <c r="L1410" s="204" t="s">
        <v>2432</v>
      </c>
      <c r="M1410" s="204" t="str">
        <f t="shared" si="21"/>
        <v>840041-OEDRB-ML</v>
      </c>
      <c r="N1410" s="205">
        <v>7048652462411</v>
      </c>
    </row>
    <row r="1411" spans="1:14" x14ac:dyDescent="0.2">
      <c r="A1411" s="204" t="s">
        <v>3484</v>
      </c>
      <c r="B1411" s="203">
        <v>7048652462404</v>
      </c>
      <c r="K1411" s="204">
        <v>840041</v>
      </c>
      <c r="L1411" s="204" t="s">
        <v>2433</v>
      </c>
      <c r="M1411" s="204" t="str">
        <f t="shared" ref="M1411:M1474" si="22">CONCATENATE(K1411,"-",L1411)</f>
        <v>840041-OEDRB-LXL</v>
      </c>
      <c r="N1411" s="205">
        <v>7048652462404</v>
      </c>
    </row>
    <row r="1412" spans="1:14" x14ac:dyDescent="0.2">
      <c r="A1412" s="204" t="s">
        <v>3485</v>
      </c>
      <c r="B1412" s="203">
        <v>7048652462435</v>
      </c>
      <c r="K1412" s="204">
        <v>840041</v>
      </c>
      <c r="L1412" s="204" t="s">
        <v>2482</v>
      </c>
      <c r="M1412" s="204" t="str">
        <f t="shared" si="22"/>
        <v>840041-OEDRB-XXL</v>
      </c>
      <c r="N1412" s="205">
        <v>7048652462435</v>
      </c>
    </row>
    <row r="1413" spans="1:14" x14ac:dyDescent="0.2">
      <c r="A1413" s="204" t="s">
        <v>3486</v>
      </c>
      <c r="B1413" s="203">
        <v>7048652712929</v>
      </c>
      <c r="K1413" s="204">
        <v>840041</v>
      </c>
      <c r="L1413" s="204" t="s">
        <v>2483</v>
      </c>
      <c r="M1413" s="204" t="str">
        <f t="shared" si="22"/>
        <v>840041-SGMCH-XXL</v>
      </c>
      <c r="N1413" s="205">
        <v>7048652712929</v>
      </c>
    </row>
    <row r="1414" spans="1:14" x14ac:dyDescent="0.2">
      <c r="A1414" s="204" t="s">
        <v>3487</v>
      </c>
      <c r="B1414" s="203">
        <v>7048652712912</v>
      </c>
      <c r="K1414" s="204">
        <v>840041</v>
      </c>
      <c r="L1414" s="204" t="s">
        <v>2434</v>
      </c>
      <c r="M1414" s="204" t="str">
        <f t="shared" si="22"/>
        <v>840041-SGMCH-SM</v>
      </c>
      <c r="N1414" s="205">
        <v>7048652712912</v>
      </c>
    </row>
    <row r="1415" spans="1:14" x14ac:dyDescent="0.2">
      <c r="A1415" s="204" t="s">
        <v>3488</v>
      </c>
      <c r="B1415" s="203">
        <v>7048652712905</v>
      </c>
      <c r="K1415" s="204">
        <v>840041</v>
      </c>
      <c r="L1415" s="204" t="s">
        <v>2436</v>
      </c>
      <c r="M1415" s="204" t="str">
        <f t="shared" si="22"/>
        <v>840041-SGMCH-ML</v>
      </c>
      <c r="N1415" s="205">
        <v>7048652712905</v>
      </c>
    </row>
    <row r="1416" spans="1:14" x14ac:dyDescent="0.2">
      <c r="A1416" s="204" t="s">
        <v>3489</v>
      </c>
      <c r="B1416" s="203">
        <v>7048652712899</v>
      </c>
      <c r="K1416" s="204">
        <v>840041</v>
      </c>
      <c r="L1416" s="204" t="s">
        <v>2437</v>
      </c>
      <c r="M1416" s="204" t="str">
        <f t="shared" si="22"/>
        <v>840041-SGMCH-LXL</v>
      </c>
      <c r="N1416" s="205">
        <v>7048652712899</v>
      </c>
    </row>
    <row r="1417" spans="1:14" x14ac:dyDescent="0.2">
      <c r="A1417" s="204" t="s">
        <v>3490</v>
      </c>
      <c r="B1417" s="203">
        <v>7048652462466</v>
      </c>
      <c r="K1417" s="204">
        <v>840041</v>
      </c>
      <c r="L1417" s="204" t="s">
        <v>179</v>
      </c>
      <c r="M1417" s="204" t="str">
        <f t="shared" si="22"/>
        <v>840041-SGRME-SM</v>
      </c>
      <c r="N1417" s="205">
        <v>7048652462466</v>
      </c>
    </row>
    <row r="1418" spans="1:14" x14ac:dyDescent="0.2">
      <c r="A1418" s="204" t="s">
        <v>3491</v>
      </c>
      <c r="B1418" s="203">
        <v>7048652462459</v>
      </c>
      <c r="K1418" s="204">
        <v>840041</v>
      </c>
      <c r="L1418" s="204" t="s">
        <v>180</v>
      </c>
      <c r="M1418" s="204" t="str">
        <f t="shared" si="22"/>
        <v>840041-SGRME-ML</v>
      </c>
      <c r="N1418" s="205">
        <v>7048652462459</v>
      </c>
    </row>
    <row r="1419" spans="1:14" x14ac:dyDescent="0.2">
      <c r="A1419" s="204" t="s">
        <v>3492</v>
      </c>
      <c r="B1419" s="203">
        <v>7048652462442</v>
      </c>
      <c r="K1419" s="204">
        <v>840041</v>
      </c>
      <c r="L1419" s="204" t="s">
        <v>420</v>
      </c>
      <c r="M1419" s="204" t="str">
        <f t="shared" si="22"/>
        <v>840041-SGRME-LXL</v>
      </c>
      <c r="N1419" s="205">
        <v>7048652462442</v>
      </c>
    </row>
    <row r="1420" spans="1:14" x14ac:dyDescent="0.2">
      <c r="A1420" s="204" t="s">
        <v>3493</v>
      </c>
      <c r="B1420" s="203">
        <v>7048652462473</v>
      </c>
      <c r="K1420" s="204">
        <v>840041</v>
      </c>
      <c r="L1420" s="204" t="s">
        <v>2484</v>
      </c>
      <c r="M1420" s="204" t="str">
        <f t="shared" si="22"/>
        <v>840041-SGRME-XXL</v>
      </c>
      <c r="N1420" s="205">
        <v>7048652462473</v>
      </c>
    </row>
    <row r="1421" spans="1:14" x14ac:dyDescent="0.2">
      <c r="A1421" s="204" t="s">
        <v>3494</v>
      </c>
      <c r="B1421" s="203">
        <v>7048652184931</v>
      </c>
      <c r="K1421" s="204">
        <v>840041</v>
      </c>
      <c r="L1421" s="204" t="s">
        <v>2485</v>
      </c>
      <c r="M1421" s="204" t="str">
        <f t="shared" si="22"/>
        <v>840041-SNWHT-SM</v>
      </c>
      <c r="N1421" s="205">
        <v>7048652184931</v>
      </c>
    </row>
    <row r="1422" spans="1:14" x14ac:dyDescent="0.2">
      <c r="A1422" s="204" t="s">
        <v>3495</v>
      </c>
      <c r="B1422" s="203">
        <v>7048652184924</v>
      </c>
      <c r="K1422" s="204">
        <v>840041</v>
      </c>
      <c r="L1422" s="204" t="s">
        <v>2487</v>
      </c>
      <c r="M1422" s="204" t="str">
        <f t="shared" si="22"/>
        <v>840041-SNWHT-ML</v>
      </c>
      <c r="N1422" s="205">
        <v>7048652184924</v>
      </c>
    </row>
    <row r="1423" spans="1:14" x14ac:dyDescent="0.2">
      <c r="A1423" s="204" t="s">
        <v>3496</v>
      </c>
      <c r="B1423" s="203">
        <v>7048652184917</v>
      </c>
      <c r="K1423" s="204">
        <v>840041</v>
      </c>
      <c r="L1423" s="204" t="s">
        <v>2488</v>
      </c>
      <c r="M1423" s="204" t="str">
        <f t="shared" si="22"/>
        <v>840041-SNWHT-LXL</v>
      </c>
      <c r="N1423" s="205">
        <v>7048652184917</v>
      </c>
    </row>
    <row r="1424" spans="1:14" x14ac:dyDescent="0.2">
      <c r="A1424" s="204" t="s">
        <v>3497</v>
      </c>
      <c r="B1424" s="203">
        <v>7048652184948</v>
      </c>
      <c r="K1424" s="204">
        <v>840041</v>
      </c>
      <c r="L1424" s="204" t="s">
        <v>2489</v>
      </c>
      <c r="M1424" s="204" t="str">
        <f t="shared" si="22"/>
        <v>840041-SNWHT-XXL</v>
      </c>
      <c r="N1424" s="205">
        <v>7048652184948</v>
      </c>
    </row>
    <row r="1425" spans="1:14" x14ac:dyDescent="0.2">
      <c r="A1425" s="204" t="s">
        <v>3498</v>
      </c>
      <c r="B1425" s="203">
        <v>7048652185013</v>
      </c>
      <c r="K1425" s="204">
        <v>840043</v>
      </c>
      <c r="L1425" s="204" t="s">
        <v>293</v>
      </c>
      <c r="M1425" s="204" t="str">
        <f t="shared" si="22"/>
        <v>840043-DTBLK-SM</v>
      </c>
      <c r="N1425" s="205">
        <v>7048652185013</v>
      </c>
    </row>
    <row r="1426" spans="1:14" x14ac:dyDescent="0.2">
      <c r="A1426" s="204" t="s">
        <v>3499</v>
      </c>
      <c r="B1426" s="203">
        <v>7048652185006</v>
      </c>
      <c r="K1426" s="204">
        <v>840043</v>
      </c>
      <c r="L1426" s="204" t="s">
        <v>294</v>
      </c>
      <c r="M1426" s="204" t="str">
        <f t="shared" si="22"/>
        <v>840043-DTBLK-ML</v>
      </c>
      <c r="N1426" s="205">
        <v>7048652185006</v>
      </c>
    </row>
    <row r="1427" spans="1:14" x14ac:dyDescent="0.2">
      <c r="A1427" s="204" t="s">
        <v>3500</v>
      </c>
      <c r="B1427" s="203">
        <v>7048652184993</v>
      </c>
      <c r="K1427" s="204">
        <v>840043</v>
      </c>
      <c r="L1427" s="204" t="s">
        <v>295</v>
      </c>
      <c r="M1427" s="204" t="str">
        <f t="shared" si="22"/>
        <v>840043-DTBLK-LXL</v>
      </c>
      <c r="N1427" s="205">
        <v>7048652184993</v>
      </c>
    </row>
    <row r="1428" spans="1:14" x14ac:dyDescent="0.2">
      <c r="A1428" s="204" t="s">
        <v>3501</v>
      </c>
      <c r="B1428" s="203">
        <v>7048652185020</v>
      </c>
      <c r="K1428" s="204">
        <v>840043</v>
      </c>
      <c r="L1428" s="204" t="s">
        <v>2461</v>
      </c>
      <c r="M1428" s="204" t="str">
        <f t="shared" si="22"/>
        <v>840043-DTBLK-XXL</v>
      </c>
      <c r="N1428" s="205">
        <v>7048652185020</v>
      </c>
    </row>
    <row r="1429" spans="1:14" x14ac:dyDescent="0.2">
      <c r="A1429" s="204" t="s">
        <v>3502</v>
      </c>
      <c r="B1429" s="203">
        <v>7048652185051</v>
      </c>
      <c r="K1429" s="204">
        <v>840043</v>
      </c>
      <c r="L1429" s="204" t="s">
        <v>300</v>
      </c>
      <c r="M1429" s="204" t="str">
        <f t="shared" si="22"/>
        <v>840043-GSWHT-SM</v>
      </c>
      <c r="N1429" s="205">
        <v>7048652185051</v>
      </c>
    </row>
    <row r="1430" spans="1:14" x14ac:dyDescent="0.2">
      <c r="A1430" s="204" t="s">
        <v>3503</v>
      </c>
      <c r="B1430" s="203">
        <v>7048652185044</v>
      </c>
      <c r="K1430" s="204">
        <v>840043</v>
      </c>
      <c r="L1430" s="204" t="s">
        <v>301</v>
      </c>
      <c r="M1430" s="204" t="str">
        <f t="shared" si="22"/>
        <v>840043-GSWHT-ML</v>
      </c>
      <c r="N1430" s="205">
        <v>7048652185044</v>
      </c>
    </row>
    <row r="1431" spans="1:14" x14ac:dyDescent="0.2">
      <c r="A1431" s="204" t="s">
        <v>3504</v>
      </c>
      <c r="B1431" s="203">
        <v>7048652185037</v>
      </c>
      <c r="K1431" s="204">
        <v>840043</v>
      </c>
      <c r="L1431" s="204" t="s">
        <v>302</v>
      </c>
      <c r="M1431" s="204" t="str">
        <f t="shared" si="22"/>
        <v>840043-GSWHT-LXL</v>
      </c>
      <c r="N1431" s="205">
        <v>7048652185037</v>
      </c>
    </row>
    <row r="1432" spans="1:14" x14ac:dyDescent="0.2">
      <c r="A1432" s="204" t="s">
        <v>3505</v>
      </c>
      <c r="B1432" s="203">
        <v>7048652185068</v>
      </c>
      <c r="K1432" s="204">
        <v>840043</v>
      </c>
      <c r="L1432" s="204" t="s">
        <v>2490</v>
      </c>
      <c r="M1432" s="204" t="str">
        <f t="shared" si="22"/>
        <v>840043-GSWHT-XXL</v>
      </c>
      <c r="N1432" s="205">
        <v>7048652185068</v>
      </c>
    </row>
    <row r="1433" spans="1:14" x14ac:dyDescent="0.2">
      <c r="A1433" s="204" t="s">
        <v>3506</v>
      </c>
      <c r="B1433" s="203">
        <v>7048652185099</v>
      </c>
      <c r="K1433" s="204">
        <v>840043</v>
      </c>
      <c r="L1433" s="204" t="s">
        <v>2491</v>
      </c>
      <c r="M1433" s="204" t="str">
        <f t="shared" si="22"/>
        <v>840043-GWGBL-SM</v>
      </c>
      <c r="N1433" s="205">
        <v>7048652185099</v>
      </c>
    </row>
    <row r="1434" spans="1:14" x14ac:dyDescent="0.2">
      <c r="A1434" s="204" t="s">
        <v>3507</v>
      </c>
      <c r="B1434" s="203">
        <v>7048652185082</v>
      </c>
      <c r="K1434" s="204">
        <v>840043</v>
      </c>
      <c r="L1434" s="204" t="s">
        <v>2493</v>
      </c>
      <c r="M1434" s="204" t="str">
        <f t="shared" si="22"/>
        <v>840043-GWGBL-ML</v>
      </c>
      <c r="N1434" s="205">
        <v>7048652185082</v>
      </c>
    </row>
    <row r="1435" spans="1:14" x14ac:dyDescent="0.2">
      <c r="A1435" s="204" t="s">
        <v>3508</v>
      </c>
      <c r="B1435" s="203">
        <v>7048652185075</v>
      </c>
      <c r="K1435" s="204">
        <v>840043</v>
      </c>
      <c r="L1435" s="204" t="s">
        <v>2494</v>
      </c>
      <c r="M1435" s="204" t="str">
        <f t="shared" si="22"/>
        <v>840043-GWGBL-LXL</v>
      </c>
      <c r="N1435" s="205">
        <v>7048652185075</v>
      </c>
    </row>
    <row r="1436" spans="1:14" x14ac:dyDescent="0.2">
      <c r="A1436" s="204" t="s">
        <v>3509</v>
      </c>
      <c r="B1436" s="203">
        <v>7048652185105</v>
      </c>
      <c r="K1436" s="204">
        <v>840043</v>
      </c>
      <c r="L1436" s="204" t="s">
        <v>2495</v>
      </c>
      <c r="M1436" s="204" t="str">
        <f t="shared" si="22"/>
        <v>840043-GWGBL-XXL</v>
      </c>
      <c r="N1436" s="205">
        <v>7048652185105</v>
      </c>
    </row>
    <row r="1437" spans="1:14" x14ac:dyDescent="0.2">
      <c r="A1437" s="204" t="s">
        <v>3510</v>
      </c>
      <c r="B1437" s="203">
        <v>7048652712684</v>
      </c>
      <c r="K1437" s="204">
        <v>840043</v>
      </c>
      <c r="L1437" s="204" t="s">
        <v>2463</v>
      </c>
      <c r="M1437" s="204" t="str">
        <f t="shared" si="22"/>
        <v>840043-MBBLU-XXL</v>
      </c>
      <c r="N1437" s="205">
        <v>7048652712684</v>
      </c>
    </row>
    <row r="1438" spans="1:14" x14ac:dyDescent="0.2">
      <c r="A1438" s="204" t="s">
        <v>3511</v>
      </c>
      <c r="B1438" s="203">
        <v>7048652712677</v>
      </c>
      <c r="K1438" s="204">
        <v>840043</v>
      </c>
      <c r="L1438" s="204" t="s">
        <v>2400</v>
      </c>
      <c r="M1438" s="204" t="str">
        <f t="shared" si="22"/>
        <v>840043-MBBLU-SM</v>
      </c>
      <c r="N1438" s="205">
        <v>7048652712677</v>
      </c>
    </row>
    <row r="1439" spans="1:14" x14ac:dyDescent="0.2">
      <c r="A1439" s="204" t="s">
        <v>3512</v>
      </c>
      <c r="B1439" s="203">
        <v>7048652712660</v>
      </c>
      <c r="K1439" s="204">
        <v>840043</v>
      </c>
      <c r="L1439" s="204" t="s">
        <v>2402</v>
      </c>
      <c r="M1439" s="204" t="str">
        <f t="shared" si="22"/>
        <v>840043-MBBLU-ML</v>
      </c>
      <c r="N1439" s="205">
        <v>7048652712660</v>
      </c>
    </row>
    <row r="1440" spans="1:14" x14ac:dyDescent="0.2">
      <c r="A1440" s="204" t="s">
        <v>3513</v>
      </c>
      <c r="B1440" s="203">
        <v>7048652712653</v>
      </c>
      <c r="K1440" s="204">
        <v>840043</v>
      </c>
      <c r="L1440" s="204" t="s">
        <v>2403</v>
      </c>
      <c r="M1440" s="204" t="str">
        <f t="shared" si="22"/>
        <v>840043-MBBLU-LXL</v>
      </c>
      <c r="N1440" s="205">
        <v>7048652712653</v>
      </c>
    </row>
    <row r="1441" spans="1:14" x14ac:dyDescent="0.2">
      <c r="A1441" s="204" t="s">
        <v>3514</v>
      </c>
      <c r="B1441" s="203">
        <v>7048652607348</v>
      </c>
      <c r="K1441" s="204">
        <v>840043</v>
      </c>
      <c r="L1441" s="204" t="s">
        <v>2469</v>
      </c>
      <c r="M1441" s="204" t="str">
        <f t="shared" si="22"/>
        <v>840043-MBGRY-XXL</v>
      </c>
      <c r="N1441" s="205">
        <v>7048652607348</v>
      </c>
    </row>
    <row r="1442" spans="1:14" x14ac:dyDescent="0.2">
      <c r="A1442" s="204" t="s">
        <v>3515</v>
      </c>
      <c r="B1442" s="203">
        <v>7048652607331</v>
      </c>
      <c r="K1442" s="204">
        <v>840043</v>
      </c>
      <c r="L1442" s="204" t="s">
        <v>2471</v>
      </c>
      <c r="M1442" s="204" t="str">
        <f t="shared" si="22"/>
        <v>840043-MBGRY-SM</v>
      </c>
      <c r="N1442" s="205">
        <v>7048652607331</v>
      </c>
    </row>
    <row r="1443" spans="1:14" x14ac:dyDescent="0.2">
      <c r="A1443" s="204" t="s">
        <v>3516</v>
      </c>
      <c r="B1443" s="203">
        <v>7048652607324</v>
      </c>
      <c r="K1443" s="204">
        <v>840043</v>
      </c>
      <c r="L1443" s="204" t="s">
        <v>2472</v>
      </c>
      <c r="M1443" s="204" t="str">
        <f t="shared" si="22"/>
        <v>840043-MBGRY-ML</v>
      </c>
      <c r="N1443" s="205">
        <v>7048652607324</v>
      </c>
    </row>
    <row r="1444" spans="1:14" x14ac:dyDescent="0.2">
      <c r="A1444" s="204" t="s">
        <v>3517</v>
      </c>
      <c r="B1444" s="203">
        <v>7048652607317</v>
      </c>
      <c r="K1444" s="204">
        <v>840043</v>
      </c>
      <c r="L1444" s="204" t="s">
        <v>2473</v>
      </c>
      <c r="M1444" s="204" t="str">
        <f t="shared" si="22"/>
        <v>840043-MBGRY-LXL</v>
      </c>
      <c r="N1444" s="205">
        <v>7048652607317</v>
      </c>
    </row>
    <row r="1445" spans="1:14" x14ac:dyDescent="0.2">
      <c r="A1445" s="204" t="s">
        <v>3518</v>
      </c>
      <c r="B1445" s="203">
        <v>7048652607386</v>
      </c>
      <c r="K1445" s="204">
        <v>840043</v>
      </c>
      <c r="L1445" s="204" t="s">
        <v>2474</v>
      </c>
      <c r="M1445" s="204" t="str">
        <f t="shared" si="22"/>
        <v>840043-MEAME-XXL</v>
      </c>
      <c r="N1445" s="205">
        <v>7048652607386</v>
      </c>
    </row>
    <row r="1446" spans="1:14" x14ac:dyDescent="0.2">
      <c r="A1446" s="204" t="s">
        <v>3519</v>
      </c>
      <c r="B1446" s="203">
        <v>7048652607379</v>
      </c>
      <c r="K1446" s="204">
        <v>840043</v>
      </c>
      <c r="L1446" s="204" t="s">
        <v>421</v>
      </c>
      <c r="M1446" s="204" t="str">
        <f t="shared" si="22"/>
        <v>840043-MEAME-SM</v>
      </c>
      <c r="N1446" s="205">
        <v>7048652607379</v>
      </c>
    </row>
    <row r="1447" spans="1:14" x14ac:dyDescent="0.2">
      <c r="A1447" s="204" t="s">
        <v>3520</v>
      </c>
      <c r="B1447" s="203">
        <v>7048652607362</v>
      </c>
      <c r="K1447" s="204">
        <v>840043</v>
      </c>
      <c r="L1447" s="204" t="s">
        <v>423</v>
      </c>
      <c r="M1447" s="204" t="str">
        <f t="shared" si="22"/>
        <v>840043-MEAME-ML</v>
      </c>
      <c r="N1447" s="205">
        <v>7048652607362</v>
      </c>
    </row>
    <row r="1448" spans="1:14" x14ac:dyDescent="0.2">
      <c r="A1448" s="204" t="s">
        <v>3521</v>
      </c>
      <c r="B1448" s="203">
        <v>7048652607355</v>
      </c>
      <c r="K1448" s="204">
        <v>840043</v>
      </c>
      <c r="L1448" s="204" t="s">
        <v>424</v>
      </c>
      <c r="M1448" s="204" t="str">
        <f t="shared" si="22"/>
        <v>840043-MEAME-LXL</v>
      </c>
      <c r="N1448" s="205">
        <v>7048652607355</v>
      </c>
    </row>
    <row r="1449" spans="1:14" x14ac:dyDescent="0.2">
      <c r="A1449" s="204" t="s">
        <v>3522</v>
      </c>
      <c r="B1449" s="203">
        <v>7048652607423</v>
      </c>
      <c r="K1449" s="204">
        <v>840043</v>
      </c>
      <c r="L1449" s="204" t="s">
        <v>2476</v>
      </c>
      <c r="M1449" s="204" t="str">
        <f t="shared" si="22"/>
        <v>840043-MFORE-XXL</v>
      </c>
      <c r="N1449" s="205">
        <v>7048652607423</v>
      </c>
    </row>
    <row r="1450" spans="1:14" x14ac:dyDescent="0.2">
      <c r="A1450" s="204" t="s">
        <v>3523</v>
      </c>
      <c r="B1450" s="203">
        <v>7048652607416</v>
      </c>
      <c r="K1450" s="204">
        <v>840043</v>
      </c>
      <c r="L1450" s="204" t="s">
        <v>2449</v>
      </c>
      <c r="M1450" s="204" t="str">
        <f t="shared" si="22"/>
        <v>840043-MFORE-SM</v>
      </c>
      <c r="N1450" s="205">
        <v>7048652607416</v>
      </c>
    </row>
    <row r="1451" spans="1:14" x14ac:dyDescent="0.2">
      <c r="A1451" s="204" t="s">
        <v>3524</v>
      </c>
      <c r="B1451" s="203">
        <v>7048652607409</v>
      </c>
      <c r="K1451" s="204">
        <v>840043</v>
      </c>
      <c r="L1451" s="204" t="s">
        <v>2451</v>
      </c>
      <c r="M1451" s="204" t="str">
        <f t="shared" si="22"/>
        <v>840043-MFORE-ML</v>
      </c>
      <c r="N1451" s="205">
        <v>7048652607409</v>
      </c>
    </row>
    <row r="1452" spans="1:14" x14ac:dyDescent="0.2">
      <c r="A1452" s="204" t="s">
        <v>3525</v>
      </c>
      <c r="B1452" s="203">
        <v>7048652607393</v>
      </c>
      <c r="K1452" s="204">
        <v>840043</v>
      </c>
      <c r="L1452" s="204" t="s">
        <v>2477</v>
      </c>
      <c r="M1452" s="204" t="str">
        <f t="shared" si="22"/>
        <v>840043-MFORE-LXL</v>
      </c>
      <c r="N1452" s="205">
        <v>7048652607393</v>
      </c>
    </row>
    <row r="1453" spans="1:14" x14ac:dyDescent="0.2">
      <c r="A1453" s="204" t="s">
        <v>3526</v>
      </c>
      <c r="B1453" s="203">
        <v>7048652607461</v>
      </c>
      <c r="K1453" s="204">
        <v>840043</v>
      </c>
      <c r="L1453" s="204" t="s">
        <v>2478</v>
      </c>
      <c r="M1453" s="204" t="str">
        <f t="shared" si="22"/>
        <v>840043-MLRED-XXL</v>
      </c>
      <c r="N1453" s="205">
        <v>7048652607461</v>
      </c>
    </row>
    <row r="1454" spans="1:14" x14ac:dyDescent="0.2">
      <c r="A1454" s="204" t="s">
        <v>3527</v>
      </c>
      <c r="B1454" s="203">
        <v>7048652607454</v>
      </c>
      <c r="K1454" s="204">
        <v>840043</v>
      </c>
      <c r="L1454" s="204" t="s">
        <v>2412</v>
      </c>
      <c r="M1454" s="204" t="str">
        <f t="shared" si="22"/>
        <v>840043-MLRED-SM</v>
      </c>
      <c r="N1454" s="205">
        <v>7048652607454</v>
      </c>
    </row>
    <row r="1455" spans="1:14" x14ac:dyDescent="0.2">
      <c r="A1455" s="204" t="s">
        <v>3528</v>
      </c>
      <c r="B1455" s="203">
        <v>7048652607447</v>
      </c>
      <c r="K1455" s="204">
        <v>840043</v>
      </c>
      <c r="L1455" s="204" t="s">
        <v>2414</v>
      </c>
      <c r="M1455" s="204" t="str">
        <f t="shared" si="22"/>
        <v>840043-MLRED-ML</v>
      </c>
      <c r="N1455" s="205">
        <v>7048652607447</v>
      </c>
    </row>
    <row r="1456" spans="1:14" x14ac:dyDescent="0.2">
      <c r="A1456" s="204" t="s">
        <v>3529</v>
      </c>
      <c r="B1456" s="203">
        <v>7048652607430</v>
      </c>
      <c r="K1456" s="204">
        <v>840043</v>
      </c>
      <c r="L1456" s="204" t="s">
        <v>2415</v>
      </c>
      <c r="M1456" s="204" t="str">
        <f t="shared" si="22"/>
        <v>840043-MLRED-LXL</v>
      </c>
      <c r="N1456" s="205">
        <v>7048652607430</v>
      </c>
    </row>
    <row r="1457" spans="1:14" x14ac:dyDescent="0.2">
      <c r="A1457" s="204" t="s">
        <v>3530</v>
      </c>
      <c r="B1457" s="203">
        <v>7048652185136</v>
      </c>
      <c r="K1457" s="204">
        <v>840043</v>
      </c>
      <c r="L1457" s="204" t="s">
        <v>226</v>
      </c>
      <c r="M1457" s="204" t="str">
        <f t="shared" si="22"/>
        <v>840043-MMBLU-SM</v>
      </c>
      <c r="N1457" s="205">
        <v>7048652185136</v>
      </c>
    </row>
    <row r="1458" spans="1:14" x14ac:dyDescent="0.2">
      <c r="A1458" s="204" t="s">
        <v>3531</v>
      </c>
      <c r="B1458" s="203">
        <v>7048652185129</v>
      </c>
      <c r="K1458" s="204">
        <v>840043</v>
      </c>
      <c r="L1458" s="204" t="s">
        <v>227</v>
      </c>
      <c r="M1458" s="204" t="str">
        <f t="shared" si="22"/>
        <v>840043-MMBLU-ML</v>
      </c>
      <c r="N1458" s="205">
        <v>7048652185129</v>
      </c>
    </row>
    <row r="1459" spans="1:14" x14ac:dyDescent="0.2">
      <c r="A1459" s="204" t="s">
        <v>3532</v>
      </c>
      <c r="B1459" s="203">
        <v>7048652185112</v>
      </c>
      <c r="K1459" s="204">
        <v>840043</v>
      </c>
      <c r="L1459" s="204" t="s">
        <v>228</v>
      </c>
      <c r="M1459" s="204" t="str">
        <f t="shared" si="22"/>
        <v>840043-MMBLU-LXL</v>
      </c>
      <c r="N1459" s="205">
        <v>7048652185112</v>
      </c>
    </row>
    <row r="1460" spans="1:14" x14ac:dyDescent="0.2">
      <c r="A1460" s="204" t="s">
        <v>3533</v>
      </c>
      <c r="B1460" s="203">
        <v>7048652185143</v>
      </c>
      <c r="K1460" s="204">
        <v>840043</v>
      </c>
      <c r="L1460" s="204" t="s">
        <v>2496</v>
      </c>
      <c r="M1460" s="204" t="str">
        <f t="shared" si="22"/>
        <v>840043-MMBLU-XXL</v>
      </c>
      <c r="N1460" s="205">
        <v>7048652185143</v>
      </c>
    </row>
    <row r="1461" spans="1:14" x14ac:dyDescent="0.2">
      <c r="A1461" s="204" t="s">
        <v>3534</v>
      </c>
      <c r="B1461" s="203">
        <v>7048652712721</v>
      </c>
      <c r="K1461" s="204">
        <v>840043</v>
      </c>
      <c r="L1461" s="204" t="s">
        <v>2479</v>
      </c>
      <c r="M1461" s="204" t="str">
        <f t="shared" si="22"/>
        <v>840043-MOLME-XXL</v>
      </c>
      <c r="N1461" s="205">
        <v>7048652712721</v>
      </c>
    </row>
    <row r="1462" spans="1:14" x14ac:dyDescent="0.2">
      <c r="A1462" s="204" t="s">
        <v>3535</v>
      </c>
      <c r="B1462" s="203">
        <v>7048652712714</v>
      </c>
      <c r="K1462" s="204">
        <v>840043</v>
      </c>
      <c r="L1462" s="204" t="s">
        <v>2420</v>
      </c>
      <c r="M1462" s="204" t="str">
        <f t="shared" si="22"/>
        <v>840043-MOLME-SM</v>
      </c>
      <c r="N1462" s="205">
        <v>7048652712714</v>
      </c>
    </row>
    <row r="1463" spans="1:14" x14ac:dyDescent="0.2">
      <c r="A1463" s="204" t="s">
        <v>3536</v>
      </c>
      <c r="B1463" s="203">
        <v>7048652712707</v>
      </c>
      <c r="K1463" s="204">
        <v>840043</v>
      </c>
      <c r="L1463" s="204" t="s">
        <v>2422</v>
      </c>
      <c r="M1463" s="204" t="str">
        <f t="shared" si="22"/>
        <v>840043-MOLME-ML</v>
      </c>
      <c r="N1463" s="205">
        <v>7048652712707</v>
      </c>
    </row>
    <row r="1464" spans="1:14" x14ac:dyDescent="0.2">
      <c r="A1464" s="204" t="s">
        <v>3537</v>
      </c>
      <c r="B1464" s="203">
        <v>7048652712691</v>
      </c>
      <c r="K1464" s="204">
        <v>840043</v>
      </c>
      <c r="L1464" s="204" t="s">
        <v>2423</v>
      </c>
      <c r="M1464" s="204" t="str">
        <f t="shared" si="22"/>
        <v>840043-MOLME-LXL</v>
      </c>
      <c r="N1464" s="205">
        <v>7048652712691</v>
      </c>
    </row>
    <row r="1465" spans="1:14" x14ac:dyDescent="0.2">
      <c r="A1465" s="204" t="s">
        <v>3538</v>
      </c>
      <c r="B1465" s="203">
        <v>7048652607508</v>
      </c>
      <c r="K1465" s="204">
        <v>840043</v>
      </c>
      <c r="L1465" s="204" t="s">
        <v>2480</v>
      </c>
      <c r="M1465" s="204" t="str">
        <f t="shared" si="22"/>
        <v>840043-MSBMC-XXL</v>
      </c>
      <c r="N1465" s="205">
        <v>7048652607508</v>
      </c>
    </row>
    <row r="1466" spans="1:14" x14ac:dyDescent="0.2">
      <c r="A1466" s="204" t="s">
        <v>3539</v>
      </c>
      <c r="B1466" s="203">
        <v>7048652607492</v>
      </c>
      <c r="K1466" s="204">
        <v>840043</v>
      </c>
      <c r="L1466" s="204" t="s">
        <v>229</v>
      </c>
      <c r="M1466" s="204" t="str">
        <f t="shared" si="22"/>
        <v>840043-MSBMC-SM</v>
      </c>
      <c r="N1466" s="205">
        <v>7048652607492</v>
      </c>
    </row>
    <row r="1467" spans="1:14" x14ac:dyDescent="0.2">
      <c r="A1467" s="204" t="s">
        <v>3540</v>
      </c>
      <c r="B1467" s="203">
        <v>7048652607485</v>
      </c>
      <c r="K1467" s="204">
        <v>840043</v>
      </c>
      <c r="L1467" s="204" t="s">
        <v>230</v>
      </c>
      <c r="M1467" s="204" t="str">
        <f t="shared" si="22"/>
        <v>840043-MSBMC-ML</v>
      </c>
      <c r="N1467" s="205">
        <v>7048652607485</v>
      </c>
    </row>
    <row r="1468" spans="1:14" x14ac:dyDescent="0.2">
      <c r="A1468" s="204" t="s">
        <v>3541</v>
      </c>
      <c r="B1468" s="203">
        <v>7048652607478</v>
      </c>
      <c r="K1468" s="204">
        <v>840043</v>
      </c>
      <c r="L1468" s="204" t="s">
        <v>231</v>
      </c>
      <c r="M1468" s="204" t="str">
        <f t="shared" si="22"/>
        <v>840043-MSBMC-LXL</v>
      </c>
      <c r="N1468" s="205">
        <v>7048652607478</v>
      </c>
    </row>
    <row r="1469" spans="1:14" x14ac:dyDescent="0.2">
      <c r="A1469" s="204" t="s">
        <v>3542</v>
      </c>
      <c r="B1469" s="203">
        <v>7048652462541</v>
      </c>
      <c r="K1469" s="204">
        <v>840043</v>
      </c>
      <c r="L1469" s="204" t="s">
        <v>2428</v>
      </c>
      <c r="M1469" s="204" t="str">
        <f t="shared" si="22"/>
        <v>840043-NAVY-SM</v>
      </c>
      <c r="N1469" s="205">
        <v>7048652462541</v>
      </c>
    </row>
    <row r="1470" spans="1:14" x14ac:dyDescent="0.2">
      <c r="A1470" s="204" t="s">
        <v>3543</v>
      </c>
      <c r="B1470" s="203">
        <v>7048652462534</v>
      </c>
      <c r="K1470" s="204">
        <v>840043</v>
      </c>
      <c r="L1470" s="204" t="s">
        <v>2429</v>
      </c>
      <c r="M1470" s="204" t="str">
        <f t="shared" si="22"/>
        <v>840043-NAVY-ML</v>
      </c>
      <c r="N1470" s="205">
        <v>7048652462534</v>
      </c>
    </row>
    <row r="1471" spans="1:14" x14ac:dyDescent="0.2">
      <c r="A1471" s="204" t="s">
        <v>3544</v>
      </c>
      <c r="B1471" s="203">
        <v>7048652462527</v>
      </c>
      <c r="K1471" s="204">
        <v>840043</v>
      </c>
      <c r="L1471" s="204" t="s">
        <v>2430</v>
      </c>
      <c r="M1471" s="204" t="str">
        <f t="shared" si="22"/>
        <v>840043-NAVY-LXL</v>
      </c>
      <c r="N1471" s="205">
        <v>7048652462527</v>
      </c>
    </row>
    <row r="1472" spans="1:14" x14ac:dyDescent="0.2">
      <c r="A1472" s="204" t="s">
        <v>3545</v>
      </c>
      <c r="B1472" s="203">
        <v>7048652462558</v>
      </c>
      <c r="K1472" s="204">
        <v>840043</v>
      </c>
      <c r="L1472" s="204" t="s">
        <v>2481</v>
      </c>
      <c r="M1472" s="204" t="str">
        <f t="shared" si="22"/>
        <v>840043-NAVY-XXL</v>
      </c>
      <c r="N1472" s="205">
        <v>7048652462558</v>
      </c>
    </row>
    <row r="1473" spans="1:14" x14ac:dyDescent="0.2">
      <c r="A1473" s="204" t="s">
        <v>3546</v>
      </c>
      <c r="B1473" s="203">
        <v>7048652462589</v>
      </c>
      <c r="K1473" s="204">
        <v>840043</v>
      </c>
      <c r="L1473" s="204" t="s">
        <v>2431</v>
      </c>
      <c r="M1473" s="204" t="str">
        <f t="shared" si="22"/>
        <v>840043-OEDRB-SM</v>
      </c>
      <c r="N1473" s="205">
        <v>7048652462589</v>
      </c>
    </row>
    <row r="1474" spans="1:14" x14ac:dyDescent="0.2">
      <c r="A1474" s="204" t="s">
        <v>3547</v>
      </c>
      <c r="B1474" s="203">
        <v>7048652462572</v>
      </c>
      <c r="K1474" s="204">
        <v>840043</v>
      </c>
      <c r="L1474" s="204" t="s">
        <v>2432</v>
      </c>
      <c r="M1474" s="204" t="str">
        <f t="shared" si="22"/>
        <v>840043-OEDRB-ML</v>
      </c>
      <c r="N1474" s="205">
        <v>7048652462572</v>
      </c>
    </row>
    <row r="1475" spans="1:14" x14ac:dyDescent="0.2">
      <c r="A1475" s="204" t="s">
        <v>3548</v>
      </c>
      <c r="B1475" s="203">
        <v>7048652462565</v>
      </c>
      <c r="K1475" s="204">
        <v>840043</v>
      </c>
      <c r="L1475" s="204" t="s">
        <v>2433</v>
      </c>
      <c r="M1475" s="204" t="str">
        <f t="shared" ref="M1475:M1538" si="23">CONCATENATE(K1475,"-",L1475)</f>
        <v>840043-OEDRB-LXL</v>
      </c>
      <c r="N1475" s="205">
        <v>7048652462565</v>
      </c>
    </row>
    <row r="1476" spans="1:14" x14ac:dyDescent="0.2">
      <c r="A1476" s="204" t="s">
        <v>3549</v>
      </c>
      <c r="B1476" s="203">
        <v>7048652462596</v>
      </c>
      <c r="K1476" s="204">
        <v>840043</v>
      </c>
      <c r="L1476" s="204" t="s">
        <v>2482</v>
      </c>
      <c r="M1476" s="204" t="str">
        <f t="shared" si="23"/>
        <v>840043-OEDRB-XXL</v>
      </c>
      <c r="N1476" s="205">
        <v>7048652462596</v>
      </c>
    </row>
    <row r="1477" spans="1:14" x14ac:dyDescent="0.2">
      <c r="A1477" s="204" t="s">
        <v>3550</v>
      </c>
      <c r="B1477" s="203">
        <v>7048652712769</v>
      </c>
      <c r="K1477" s="204">
        <v>840043</v>
      </c>
      <c r="L1477" s="204" t="s">
        <v>2483</v>
      </c>
      <c r="M1477" s="204" t="str">
        <f t="shared" si="23"/>
        <v>840043-SGMCH-XXL</v>
      </c>
      <c r="N1477" s="205">
        <v>7048652712769</v>
      </c>
    </row>
    <row r="1478" spans="1:14" x14ac:dyDescent="0.2">
      <c r="A1478" s="204" t="s">
        <v>3551</v>
      </c>
      <c r="B1478" s="203">
        <v>7048652712752</v>
      </c>
      <c r="K1478" s="204">
        <v>840043</v>
      </c>
      <c r="L1478" s="204" t="s">
        <v>2434</v>
      </c>
      <c r="M1478" s="204" t="str">
        <f t="shared" si="23"/>
        <v>840043-SGMCH-SM</v>
      </c>
      <c r="N1478" s="205">
        <v>7048652712752</v>
      </c>
    </row>
    <row r="1479" spans="1:14" x14ac:dyDescent="0.2">
      <c r="A1479" s="204" t="s">
        <v>3552</v>
      </c>
      <c r="B1479" s="203">
        <v>7048652712745</v>
      </c>
      <c r="K1479" s="204">
        <v>840043</v>
      </c>
      <c r="L1479" s="204" t="s">
        <v>2436</v>
      </c>
      <c r="M1479" s="204" t="str">
        <f t="shared" si="23"/>
        <v>840043-SGMCH-ML</v>
      </c>
      <c r="N1479" s="205">
        <v>7048652712745</v>
      </c>
    </row>
    <row r="1480" spans="1:14" x14ac:dyDescent="0.2">
      <c r="A1480" s="204" t="s">
        <v>3553</v>
      </c>
      <c r="B1480" s="203">
        <v>7048652712738</v>
      </c>
      <c r="K1480" s="204">
        <v>840043</v>
      </c>
      <c r="L1480" s="204" t="s">
        <v>2437</v>
      </c>
      <c r="M1480" s="204" t="str">
        <f t="shared" si="23"/>
        <v>840043-SGMCH-LXL</v>
      </c>
      <c r="N1480" s="205">
        <v>7048652712738</v>
      </c>
    </row>
    <row r="1481" spans="1:14" x14ac:dyDescent="0.2">
      <c r="A1481" s="204" t="s">
        <v>3554</v>
      </c>
      <c r="B1481" s="203">
        <v>7048652462626</v>
      </c>
      <c r="K1481" s="204">
        <v>840043</v>
      </c>
      <c r="L1481" s="204" t="s">
        <v>179</v>
      </c>
      <c r="M1481" s="204" t="str">
        <f t="shared" si="23"/>
        <v>840043-SGRME-SM</v>
      </c>
      <c r="N1481" s="205">
        <v>7048652462626</v>
      </c>
    </row>
    <row r="1482" spans="1:14" x14ac:dyDescent="0.2">
      <c r="A1482" s="204" t="s">
        <v>3555</v>
      </c>
      <c r="B1482" s="203">
        <v>7048652462619</v>
      </c>
      <c r="K1482" s="204">
        <v>840043</v>
      </c>
      <c r="L1482" s="204" t="s">
        <v>180</v>
      </c>
      <c r="M1482" s="204" t="str">
        <f t="shared" si="23"/>
        <v>840043-SGRME-ML</v>
      </c>
      <c r="N1482" s="205">
        <v>7048652462619</v>
      </c>
    </row>
    <row r="1483" spans="1:14" x14ac:dyDescent="0.2">
      <c r="A1483" s="204" t="s">
        <v>3556</v>
      </c>
      <c r="B1483" s="203">
        <v>7048652462602</v>
      </c>
      <c r="K1483" s="204">
        <v>840043</v>
      </c>
      <c r="L1483" s="204" t="s">
        <v>420</v>
      </c>
      <c r="M1483" s="204" t="str">
        <f t="shared" si="23"/>
        <v>840043-SGRME-LXL</v>
      </c>
      <c r="N1483" s="205">
        <v>7048652462602</v>
      </c>
    </row>
    <row r="1484" spans="1:14" x14ac:dyDescent="0.2">
      <c r="A1484" s="204" t="s">
        <v>3557</v>
      </c>
      <c r="B1484" s="203">
        <v>7048652462633</v>
      </c>
      <c r="K1484" s="204">
        <v>840043</v>
      </c>
      <c r="L1484" s="204" t="s">
        <v>2484</v>
      </c>
      <c r="M1484" s="204" t="str">
        <f t="shared" si="23"/>
        <v>840043-SGRME-XXL</v>
      </c>
      <c r="N1484" s="205">
        <v>7048652462633</v>
      </c>
    </row>
    <row r="1485" spans="1:14" x14ac:dyDescent="0.2">
      <c r="A1485" s="204" t="s">
        <v>3558</v>
      </c>
      <c r="B1485" s="203">
        <v>7048652712806</v>
      </c>
      <c r="K1485" s="204">
        <v>840043</v>
      </c>
      <c r="L1485" s="204" t="s">
        <v>2489</v>
      </c>
      <c r="M1485" s="204" t="str">
        <f t="shared" si="23"/>
        <v>840043-SNWHT-XXL</v>
      </c>
      <c r="N1485" s="205">
        <v>7048652712806</v>
      </c>
    </row>
    <row r="1486" spans="1:14" x14ac:dyDescent="0.2">
      <c r="A1486" s="204" t="s">
        <v>3559</v>
      </c>
      <c r="B1486" s="203">
        <v>7048652712790</v>
      </c>
      <c r="K1486" s="204">
        <v>840043</v>
      </c>
      <c r="L1486" s="204" t="s">
        <v>2485</v>
      </c>
      <c r="M1486" s="204" t="str">
        <f t="shared" si="23"/>
        <v>840043-SNWHT-SM</v>
      </c>
      <c r="N1486" s="205">
        <v>7048652712790</v>
      </c>
    </row>
    <row r="1487" spans="1:14" x14ac:dyDescent="0.2">
      <c r="A1487" s="204" t="s">
        <v>3560</v>
      </c>
      <c r="B1487" s="203">
        <v>7048652712783</v>
      </c>
      <c r="K1487" s="204">
        <v>840043</v>
      </c>
      <c r="L1487" s="204" t="s">
        <v>2487</v>
      </c>
      <c r="M1487" s="204" t="str">
        <f t="shared" si="23"/>
        <v>840043-SNWHT-ML</v>
      </c>
      <c r="N1487" s="205">
        <v>7048652712783</v>
      </c>
    </row>
    <row r="1488" spans="1:14" x14ac:dyDescent="0.2">
      <c r="A1488" s="204" t="s">
        <v>3561</v>
      </c>
      <c r="B1488" s="203">
        <v>7048652712776</v>
      </c>
      <c r="K1488" s="204">
        <v>840043</v>
      </c>
      <c r="L1488" s="204" t="s">
        <v>2488</v>
      </c>
      <c r="M1488" s="204" t="str">
        <f t="shared" si="23"/>
        <v>840043-SNWHT-LXL</v>
      </c>
      <c r="N1488" s="205">
        <v>7048652712776</v>
      </c>
    </row>
    <row r="1489" spans="1:14" x14ac:dyDescent="0.2">
      <c r="A1489" s="204" t="s">
        <v>3562</v>
      </c>
      <c r="B1489" s="203">
        <v>7048652606747</v>
      </c>
      <c r="K1489" s="204">
        <v>840051</v>
      </c>
      <c r="L1489" s="204" t="s">
        <v>2498</v>
      </c>
      <c r="M1489" s="204" t="str">
        <f t="shared" si="23"/>
        <v>840051-AQMNE-SM</v>
      </c>
      <c r="N1489" s="205">
        <v>7048652606747</v>
      </c>
    </row>
    <row r="1490" spans="1:14" x14ac:dyDescent="0.2">
      <c r="A1490" s="204" t="s">
        <v>3563</v>
      </c>
      <c r="B1490" s="203">
        <v>7048652606730</v>
      </c>
      <c r="K1490" s="204">
        <v>840051</v>
      </c>
      <c r="L1490" s="204" t="s">
        <v>2500</v>
      </c>
      <c r="M1490" s="204" t="str">
        <f t="shared" si="23"/>
        <v>840051-AQMNE-ML</v>
      </c>
      <c r="N1490" s="205">
        <v>7048652606730</v>
      </c>
    </row>
    <row r="1491" spans="1:14" x14ac:dyDescent="0.2">
      <c r="A1491" s="204" t="s">
        <v>3564</v>
      </c>
      <c r="B1491" s="203">
        <v>7048652606723</v>
      </c>
      <c r="K1491" s="204">
        <v>840051</v>
      </c>
      <c r="L1491" s="204" t="s">
        <v>2501</v>
      </c>
      <c r="M1491" s="204" t="str">
        <f t="shared" si="23"/>
        <v>840051-AQMNE-LXL</v>
      </c>
      <c r="N1491" s="205">
        <v>7048652606723</v>
      </c>
    </row>
    <row r="1492" spans="1:14" x14ac:dyDescent="0.2">
      <c r="A1492" s="204" t="s">
        <v>3565</v>
      </c>
      <c r="B1492" s="203">
        <v>7048652606754</v>
      </c>
      <c r="K1492" s="204">
        <v>840051</v>
      </c>
      <c r="L1492" s="204" t="s">
        <v>2502</v>
      </c>
      <c r="M1492" s="204" t="str">
        <f t="shared" si="23"/>
        <v>840051-AQMNE-XXL</v>
      </c>
      <c r="N1492" s="205">
        <v>7048652606754</v>
      </c>
    </row>
    <row r="1493" spans="1:14" x14ac:dyDescent="0.2">
      <c r="A1493" s="204" t="s">
        <v>3566</v>
      </c>
      <c r="B1493" s="203">
        <v>7048652606785</v>
      </c>
      <c r="K1493" s="204">
        <v>840051</v>
      </c>
      <c r="L1493" s="204" t="s">
        <v>2503</v>
      </c>
      <c r="M1493" s="204" t="str">
        <f t="shared" si="23"/>
        <v>840051-BTGRY-SM</v>
      </c>
      <c r="N1493" s="205">
        <v>7048652606785</v>
      </c>
    </row>
    <row r="1494" spans="1:14" x14ac:dyDescent="0.2">
      <c r="A1494" s="204" t="s">
        <v>3567</v>
      </c>
      <c r="B1494" s="203">
        <v>7048652606778</v>
      </c>
      <c r="K1494" s="204">
        <v>840051</v>
      </c>
      <c r="L1494" s="204" t="s">
        <v>2505</v>
      </c>
      <c r="M1494" s="204" t="str">
        <f t="shared" si="23"/>
        <v>840051-BTGRY-ML</v>
      </c>
      <c r="N1494" s="205">
        <v>7048652606778</v>
      </c>
    </row>
    <row r="1495" spans="1:14" x14ac:dyDescent="0.2">
      <c r="A1495" s="204" t="s">
        <v>3568</v>
      </c>
      <c r="B1495" s="203">
        <v>7048652606761</v>
      </c>
      <c r="K1495" s="204">
        <v>840051</v>
      </c>
      <c r="L1495" s="204" t="s">
        <v>2506</v>
      </c>
      <c r="M1495" s="204" t="str">
        <f t="shared" si="23"/>
        <v>840051-BTGRY-LXL</v>
      </c>
      <c r="N1495" s="205">
        <v>7048652606761</v>
      </c>
    </row>
    <row r="1496" spans="1:14" x14ac:dyDescent="0.2">
      <c r="A1496" s="204" t="s">
        <v>3569</v>
      </c>
      <c r="B1496" s="203">
        <v>7048652606792</v>
      </c>
      <c r="K1496" s="204">
        <v>840051</v>
      </c>
      <c r="L1496" s="204" t="s">
        <v>2507</v>
      </c>
      <c r="M1496" s="204" t="str">
        <f t="shared" si="23"/>
        <v>840051-BTGRY-XXL</v>
      </c>
      <c r="N1496" s="205">
        <v>7048652606792</v>
      </c>
    </row>
    <row r="1497" spans="1:14" x14ac:dyDescent="0.2">
      <c r="A1497" s="204" t="s">
        <v>3570</v>
      </c>
      <c r="B1497" s="203">
        <v>7048652186058</v>
      </c>
      <c r="K1497" s="204">
        <v>840051</v>
      </c>
      <c r="L1497" s="204" t="s">
        <v>293</v>
      </c>
      <c r="M1497" s="204" t="str">
        <f t="shared" si="23"/>
        <v>840051-DTBLK-SM</v>
      </c>
      <c r="N1497" s="205">
        <v>7048652186058</v>
      </c>
    </row>
    <row r="1498" spans="1:14" x14ac:dyDescent="0.2">
      <c r="A1498" s="204" t="s">
        <v>3571</v>
      </c>
      <c r="B1498" s="203">
        <v>7048652186041</v>
      </c>
      <c r="K1498" s="204">
        <v>840051</v>
      </c>
      <c r="L1498" s="204" t="s">
        <v>294</v>
      </c>
      <c r="M1498" s="204" t="str">
        <f t="shared" si="23"/>
        <v>840051-DTBLK-ML</v>
      </c>
      <c r="N1498" s="205">
        <v>7048652186041</v>
      </c>
    </row>
    <row r="1499" spans="1:14" x14ac:dyDescent="0.2">
      <c r="A1499" s="204" t="s">
        <v>3572</v>
      </c>
      <c r="B1499" s="203">
        <v>7048652186034</v>
      </c>
      <c r="K1499" s="204">
        <v>840051</v>
      </c>
      <c r="L1499" s="204" t="s">
        <v>295</v>
      </c>
      <c r="M1499" s="204" t="str">
        <f t="shared" si="23"/>
        <v>840051-DTBLK-LXL</v>
      </c>
      <c r="N1499" s="205">
        <v>7048652186034</v>
      </c>
    </row>
    <row r="1500" spans="1:14" x14ac:dyDescent="0.2">
      <c r="A1500" s="204" t="s">
        <v>3573</v>
      </c>
      <c r="B1500" s="203">
        <v>7048652606808</v>
      </c>
      <c r="K1500" s="204">
        <v>840051</v>
      </c>
      <c r="L1500" s="204" t="s">
        <v>2461</v>
      </c>
      <c r="M1500" s="204" t="str">
        <f t="shared" si="23"/>
        <v>840051-DTBLK-XXL</v>
      </c>
      <c r="N1500" s="205">
        <v>7048652606808</v>
      </c>
    </row>
    <row r="1501" spans="1:14" x14ac:dyDescent="0.2">
      <c r="A1501" s="204" t="s">
        <v>3574</v>
      </c>
      <c r="B1501" s="203">
        <v>7048652463296</v>
      </c>
      <c r="K1501" s="204">
        <v>840051</v>
      </c>
      <c r="L1501" s="204" t="s">
        <v>2508</v>
      </c>
      <c r="M1501" s="204" t="str">
        <f t="shared" si="23"/>
        <v>840051-GSBLK-SM</v>
      </c>
      <c r="N1501" s="205">
        <v>7048652463296</v>
      </c>
    </row>
    <row r="1502" spans="1:14" x14ac:dyDescent="0.2">
      <c r="A1502" s="204" t="s">
        <v>3575</v>
      </c>
      <c r="B1502" s="203">
        <v>7048652463289</v>
      </c>
      <c r="K1502" s="204">
        <v>840051</v>
      </c>
      <c r="L1502" s="204" t="s">
        <v>2510</v>
      </c>
      <c r="M1502" s="204" t="str">
        <f t="shared" si="23"/>
        <v>840051-GSBLK-ML</v>
      </c>
      <c r="N1502" s="205">
        <v>7048652463289</v>
      </c>
    </row>
    <row r="1503" spans="1:14" x14ac:dyDescent="0.2">
      <c r="A1503" s="204" t="s">
        <v>3576</v>
      </c>
      <c r="B1503" s="203">
        <v>7048652463272</v>
      </c>
      <c r="K1503" s="204">
        <v>840051</v>
      </c>
      <c r="L1503" s="204" t="s">
        <v>2511</v>
      </c>
      <c r="M1503" s="204" t="str">
        <f t="shared" si="23"/>
        <v>840051-GSBLK-LXL</v>
      </c>
      <c r="N1503" s="205">
        <v>7048652463272</v>
      </c>
    </row>
    <row r="1504" spans="1:14" x14ac:dyDescent="0.2">
      <c r="A1504" s="204" t="s">
        <v>3577</v>
      </c>
      <c r="B1504" s="203">
        <v>7048652463326</v>
      </c>
      <c r="K1504" s="204">
        <v>840051</v>
      </c>
      <c r="L1504" s="204" t="s">
        <v>300</v>
      </c>
      <c r="M1504" s="204" t="str">
        <f t="shared" si="23"/>
        <v>840051-GSWHT-SM</v>
      </c>
      <c r="N1504" s="205">
        <v>7048652463326</v>
      </c>
    </row>
    <row r="1505" spans="1:14" x14ac:dyDescent="0.2">
      <c r="A1505" s="204" t="s">
        <v>3578</v>
      </c>
      <c r="B1505" s="203">
        <v>7048652463319</v>
      </c>
      <c r="K1505" s="204">
        <v>840051</v>
      </c>
      <c r="L1505" s="204" t="s">
        <v>301</v>
      </c>
      <c r="M1505" s="204" t="str">
        <f t="shared" si="23"/>
        <v>840051-GSWHT-ML</v>
      </c>
      <c r="N1505" s="205">
        <v>7048652463319</v>
      </c>
    </row>
    <row r="1506" spans="1:14" x14ac:dyDescent="0.2">
      <c r="A1506" s="204" t="s">
        <v>3579</v>
      </c>
      <c r="B1506" s="203">
        <v>7048652463302</v>
      </c>
      <c r="K1506" s="204">
        <v>840051</v>
      </c>
      <c r="L1506" s="204" t="s">
        <v>302</v>
      </c>
      <c r="M1506" s="204" t="str">
        <f t="shared" si="23"/>
        <v>840051-GSWHT-LXL</v>
      </c>
      <c r="N1506" s="205">
        <v>7048652463302</v>
      </c>
    </row>
    <row r="1507" spans="1:14" x14ac:dyDescent="0.2">
      <c r="A1507" s="204" t="s">
        <v>3580</v>
      </c>
      <c r="B1507" s="203">
        <v>7048652606815</v>
      </c>
      <c r="K1507" s="204">
        <v>840051</v>
      </c>
      <c r="L1507" s="204" t="s">
        <v>2490</v>
      </c>
      <c r="M1507" s="204" t="str">
        <f t="shared" si="23"/>
        <v>840051-GSWHT-XXL</v>
      </c>
      <c r="N1507" s="205">
        <v>7048652606815</v>
      </c>
    </row>
    <row r="1508" spans="1:14" x14ac:dyDescent="0.2">
      <c r="A1508" s="204" t="s">
        <v>3581</v>
      </c>
      <c r="B1508" s="203">
        <v>7048652606846</v>
      </c>
      <c r="K1508" s="204">
        <v>840051</v>
      </c>
      <c r="L1508" s="204" t="s">
        <v>2512</v>
      </c>
      <c r="M1508" s="204" t="str">
        <f t="shared" si="23"/>
        <v>840051-HDGRN-SM</v>
      </c>
      <c r="N1508" s="205">
        <v>7048652606846</v>
      </c>
    </row>
    <row r="1509" spans="1:14" x14ac:dyDescent="0.2">
      <c r="A1509" s="204" t="s">
        <v>3582</v>
      </c>
      <c r="B1509" s="203">
        <v>7048652606839</v>
      </c>
      <c r="K1509" s="204">
        <v>840051</v>
      </c>
      <c r="L1509" s="204" t="s">
        <v>2514</v>
      </c>
      <c r="M1509" s="204" t="str">
        <f t="shared" si="23"/>
        <v>840051-HDGRN-ML</v>
      </c>
      <c r="N1509" s="205">
        <v>7048652606839</v>
      </c>
    </row>
    <row r="1510" spans="1:14" x14ac:dyDescent="0.2">
      <c r="A1510" s="204" t="s">
        <v>3583</v>
      </c>
      <c r="B1510" s="203">
        <v>7048652606822</v>
      </c>
      <c r="K1510" s="204">
        <v>840051</v>
      </c>
      <c r="L1510" s="204" t="s">
        <v>2515</v>
      </c>
      <c r="M1510" s="204" t="str">
        <f t="shared" si="23"/>
        <v>840051-HDGRN-LXL</v>
      </c>
      <c r="N1510" s="205">
        <v>7048652606822</v>
      </c>
    </row>
    <row r="1511" spans="1:14" x14ac:dyDescent="0.2">
      <c r="A1511" s="204" t="s">
        <v>3584</v>
      </c>
      <c r="B1511" s="203">
        <v>7048652606853</v>
      </c>
      <c r="K1511" s="204">
        <v>840051</v>
      </c>
      <c r="L1511" s="204" t="s">
        <v>2516</v>
      </c>
      <c r="M1511" s="204" t="str">
        <f t="shared" si="23"/>
        <v>840051-HDGRN-XXL</v>
      </c>
      <c r="N1511" s="205">
        <v>7048652606853</v>
      </c>
    </row>
    <row r="1512" spans="1:14" x14ac:dyDescent="0.2">
      <c r="A1512" s="204" t="s">
        <v>3585</v>
      </c>
      <c r="B1512" s="203">
        <v>7048652606884</v>
      </c>
      <c r="K1512" s="204">
        <v>840051</v>
      </c>
      <c r="L1512" s="204" t="s">
        <v>2517</v>
      </c>
      <c r="M1512" s="204" t="str">
        <f t="shared" si="23"/>
        <v>840051-LTRED-SM</v>
      </c>
      <c r="N1512" s="205">
        <v>7048652606884</v>
      </c>
    </row>
    <row r="1513" spans="1:14" x14ac:dyDescent="0.2">
      <c r="A1513" s="204" t="s">
        <v>3586</v>
      </c>
      <c r="B1513" s="203">
        <v>7048652606877</v>
      </c>
      <c r="K1513" s="204">
        <v>840051</v>
      </c>
      <c r="L1513" s="204" t="s">
        <v>2519</v>
      </c>
      <c r="M1513" s="204" t="str">
        <f t="shared" si="23"/>
        <v>840051-LTRED-ML</v>
      </c>
      <c r="N1513" s="205">
        <v>7048652606877</v>
      </c>
    </row>
    <row r="1514" spans="1:14" x14ac:dyDescent="0.2">
      <c r="A1514" s="204" t="s">
        <v>3587</v>
      </c>
      <c r="B1514" s="203">
        <v>7048652606860</v>
      </c>
      <c r="K1514" s="204">
        <v>840051</v>
      </c>
      <c r="L1514" s="204" t="s">
        <v>2520</v>
      </c>
      <c r="M1514" s="204" t="str">
        <f t="shared" si="23"/>
        <v>840051-LTRED-LXL</v>
      </c>
      <c r="N1514" s="205">
        <v>7048652606860</v>
      </c>
    </row>
    <row r="1515" spans="1:14" x14ac:dyDescent="0.2">
      <c r="A1515" s="204" t="s">
        <v>3588</v>
      </c>
      <c r="B1515" s="203">
        <v>7048652606891</v>
      </c>
      <c r="K1515" s="204">
        <v>840051</v>
      </c>
      <c r="L1515" s="204" t="s">
        <v>2521</v>
      </c>
      <c r="M1515" s="204" t="str">
        <f t="shared" si="23"/>
        <v>840051-LTRED-XXL</v>
      </c>
      <c r="N1515" s="205">
        <v>7048652606891</v>
      </c>
    </row>
    <row r="1516" spans="1:14" x14ac:dyDescent="0.2">
      <c r="A1516" s="204" t="s">
        <v>3589</v>
      </c>
      <c r="B1516" s="203">
        <v>7048652713889</v>
      </c>
      <c r="K1516" s="204">
        <v>840051</v>
      </c>
      <c r="L1516" s="204" t="s">
        <v>2463</v>
      </c>
      <c r="M1516" s="204" t="str">
        <f t="shared" si="23"/>
        <v>840051-MBBLU-XXL</v>
      </c>
      <c r="N1516" s="205">
        <v>7048652713889</v>
      </c>
    </row>
    <row r="1517" spans="1:14" x14ac:dyDescent="0.2">
      <c r="A1517" s="204" t="s">
        <v>3590</v>
      </c>
      <c r="B1517" s="203">
        <v>7048652713872</v>
      </c>
      <c r="K1517" s="204">
        <v>840051</v>
      </c>
      <c r="L1517" s="204" t="s">
        <v>2400</v>
      </c>
      <c r="M1517" s="204" t="str">
        <f t="shared" si="23"/>
        <v>840051-MBBLU-SM</v>
      </c>
      <c r="N1517" s="205">
        <v>7048652713872</v>
      </c>
    </row>
    <row r="1518" spans="1:14" x14ac:dyDescent="0.2">
      <c r="A1518" s="204" t="s">
        <v>3591</v>
      </c>
      <c r="B1518" s="203">
        <v>7048652713865</v>
      </c>
      <c r="K1518" s="204">
        <v>840051</v>
      </c>
      <c r="L1518" s="204" t="s">
        <v>2402</v>
      </c>
      <c r="M1518" s="204" t="str">
        <f t="shared" si="23"/>
        <v>840051-MBBLU-ML</v>
      </c>
      <c r="N1518" s="205">
        <v>7048652713865</v>
      </c>
    </row>
    <row r="1519" spans="1:14" x14ac:dyDescent="0.2">
      <c r="A1519" s="204" t="s">
        <v>3592</v>
      </c>
      <c r="B1519" s="203">
        <v>7048652713858</v>
      </c>
      <c r="K1519" s="204">
        <v>840051</v>
      </c>
      <c r="L1519" s="204" t="s">
        <v>2403</v>
      </c>
      <c r="M1519" s="204" t="str">
        <f t="shared" si="23"/>
        <v>840051-MBBLU-LXL</v>
      </c>
      <c r="N1519" s="205">
        <v>7048652713858</v>
      </c>
    </row>
    <row r="1520" spans="1:14" x14ac:dyDescent="0.2">
      <c r="A1520" s="204" t="s">
        <v>3593</v>
      </c>
      <c r="B1520" s="203">
        <v>7048652186089</v>
      </c>
      <c r="K1520" s="204">
        <v>840051</v>
      </c>
      <c r="L1520" s="204" t="s">
        <v>2464</v>
      </c>
      <c r="M1520" s="204" t="str">
        <f t="shared" si="23"/>
        <v>840051-MBBTA-SM</v>
      </c>
      <c r="N1520" s="205">
        <v>7048652186089</v>
      </c>
    </row>
    <row r="1521" spans="1:14" x14ac:dyDescent="0.2">
      <c r="A1521" s="204" t="s">
        <v>3594</v>
      </c>
      <c r="B1521" s="203">
        <v>7048652186072</v>
      </c>
      <c r="K1521" s="204">
        <v>840051</v>
      </c>
      <c r="L1521" s="204" t="s">
        <v>2466</v>
      </c>
      <c r="M1521" s="204" t="str">
        <f t="shared" si="23"/>
        <v>840051-MBBTA-ML</v>
      </c>
      <c r="N1521" s="205">
        <v>7048652186072</v>
      </c>
    </row>
    <row r="1522" spans="1:14" x14ac:dyDescent="0.2">
      <c r="A1522" s="204" t="s">
        <v>3595</v>
      </c>
      <c r="B1522" s="203">
        <v>7048652186065</v>
      </c>
      <c r="K1522" s="204">
        <v>840051</v>
      </c>
      <c r="L1522" s="204" t="s">
        <v>2467</v>
      </c>
      <c r="M1522" s="204" t="str">
        <f t="shared" si="23"/>
        <v>840051-MBBTA-LXL</v>
      </c>
      <c r="N1522" s="205">
        <v>7048652186065</v>
      </c>
    </row>
    <row r="1523" spans="1:14" x14ac:dyDescent="0.2">
      <c r="A1523" s="204" t="s">
        <v>3596</v>
      </c>
      <c r="B1523" s="203">
        <v>7048652713926</v>
      </c>
      <c r="K1523" s="204">
        <v>840051</v>
      </c>
      <c r="L1523" s="204" t="s">
        <v>2522</v>
      </c>
      <c r="M1523" s="204" t="str">
        <f t="shared" si="23"/>
        <v>840051-MCHOR-XXL</v>
      </c>
      <c r="N1523" s="205">
        <v>7048652713926</v>
      </c>
    </row>
    <row r="1524" spans="1:14" x14ac:dyDescent="0.2">
      <c r="A1524" s="204" t="s">
        <v>3597</v>
      </c>
      <c r="B1524" s="203">
        <v>7048652713919</v>
      </c>
      <c r="K1524" s="204">
        <v>840051</v>
      </c>
      <c r="L1524" s="204" t="s">
        <v>2523</v>
      </c>
      <c r="M1524" s="204" t="str">
        <f t="shared" si="23"/>
        <v>840051-MCHOR-SM</v>
      </c>
      <c r="N1524" s="205">
        <v>7048652713919</v>
      </c>
    </row>
    <row r="1525" spans="1:14" x14ac:dyDescent="0.2">
      <c r="A1525" s="204" t="s">
        <v>3598</v>
      </c>
      <c r="B1525" s="203">
        <v>7048652713902</v>
      </c>
      <c r="K1525" s="204">
        <v>840051</v>
      </c>
      <c r="L1525" s="204" t="s">
        <v>864</v>
      </c>
      <c r="M1525" s="204" t="str">
        <f t="shared" si="23"/>
        <v>840051-MCHOR-ML</v>
      </c>
      <c r="N1525" s="205">
        <v>7048652713902</v>
      </c>
    </row>
    <row r="1526" spans="1:14" x14ac:dyDescent="0.2">
      <c r="A1526" s="204" t="s">
        <v>3599</v>
      </c>
      <c r="B1526" s="203">
        <v>7048652713896</v>
      </c>
      <c r="K1526" s="204">
        <v>840051</v>
      </c>
      <c r="L1526" s="204" t="s">
        <v>2524</v>
      </c>
      <c r="M1526" s="204" t="str">
        <f t="shared" si="23"/>
        <v>840051-MCHOR-LXL</v>
      </c>
      <c r="N1526" s="205">
        <v>7048652713896</v>
      </c>
    </row>
    <row r="1527" spans="1:14" x14ac:dyDescent="0.2">
      <c r="A1527" s="204" t="s">
        <v>3600</v>
      </c>
      <c r="B1527" s="203">
        <v>7048652186119</v>
      </c>
      <c r="K1527" s="204">
        <v>840051</v>
      </c>
      <c r="L1527" s="204" t="s">
        <v>2525</v>
      </c>
      <c r="M1527" s="204" t="str">
        <f t="shared" si="23"/>
        <v>840051-MCOBC-SM</v>
      </c>
      <c r="N1527" s="205">
        <v>7048652186119</v>
      </c>
    </row>
    <row r="1528" spans="1:14" x14ac:dyDescent="0.2">
      <c r="A1528" s="204" t="s">
        <v>3601</v>
      </c>
      <c r="B1528" s="203">
        <v>7048652186102</v>
      </c>
      <c r="K1528" s="204">
        <v>840051</v>
      </c>
      <c r="L1528" s="204" t="s">
        <v>2527</v>
      </c>
      <c r="M1528" s="204" t="str">
        <f t="shared" si="23"/>
        <v>840051-MCOBC-ML</v>
      </c>
      <c r="N1528" s="205">
        <v>7048652186102</v>
      </c>
    </row>
    <row r="1529" spans="1:14" x14ac:dyDescent="0.2">
      <c r="A1529" s="204" t="s">
        <v>3602</v>
      </c>
      <c r="B1529" s="203">
        <v>7048652186096</v>
      </c>
      <c r="K1529" s="204">
        <v>840051</v>
      </c>
      <c r="L1529" s="204" t="s">
        <v>2528</v>
      </c>
      <c r="M1529" s="204" t="str">
        <f t="shared" si="23"/>
        <v>840051-MCOBC-LXL</v>
      </c>
      <c r="N1529" s="205">
        <v>7048652186096</v>
      </c>
    </row>
    <row r="1530" spans="1:14" x14ac:dyDescent="0.2">
      <c r="A1530" s="204" t="s">
        <v>3603</v>
      </c>
      <c r="B1530" s="203">
        <v>7048652186140</v>
      </c>
      <c r="K1530" s="204">
        <v>840051</v>
      </c>
      <c r="L1530" s="204" t="s">
        <v>2529</v>
      </c>
      <c r="M1530" s="204" t="str">
        <f t="shared" si="23"/>
        <v>840051-MDFMB-SM</v>
      </c>
      <c r="N1530" s="205">
        <v>7048652186140</v>
      </c>
    </row>
    <row r="1531" spans="1:14" x14ac:dyDescent="0.2">
      <c r="A1531" s="204" t="s">
        <v>3604</v>
      </c>
      <c r="B1531" s="203">
        <v>7048652186133</v>
      </c>
      <c r="K1531" s="204">
        <v>840051</v>
      </c>
      <c r="L1531" s="204" t="s">
        <v>2531</v>
      </c>
      <c r="M1531" s="204" t="str">
        <f t="shared" si="23"/>
        <v>840051-MDFMB-ML</v>
      </c>
      <c r="N1531" s="205">
        <v>7048652186133</v>
      </c>
    </row>
    <row r="1532" spans="1:14" x14ac:dyDescent="0.2">
      <c r="A1532" s="204" t="s">
        <v>3605</v>
      </c>
      <c r="B1532" s="203">
        <v>7048652186126</v>
      </c>
      <c r="K1532" s="204">
        <v>840051</v>
      </c>
      <c r="L1532" s="204" t="s">
        <v>2532</v>
      </c>
      <c r="M1532" s="204" t="str">
        <f t="shared" si="23"/>
        <v>840051-MDFMB-LXL</v>
      </c>
      <c r="N1532" s="205">
        <v>7048652186126</v>
      </c>
    </row>
    <row r="1533" spans="1:14" x14ac:dyDescent="0.2">
      <c r="A1533" s="204" t="s">
        <v>3606</v>
      </c>
      <c r="B1533" s="203">
        <v>7048652606921</v>
      </c>
      <c r="K1533" s="204">
        <v>840051</v>
      </c>
      <c r="L1533" s="204" t="s">
        <v>2449</v>
      </c>
      <c r="M1533" s="204" t="str">
        <f t="shared" si="23"/>
        <v>840051-MFORE-SM</v>
      </c>
      <c r="N1533" s="205">
        <v>7048652606921</v>
      </c>
    </row>
    <row r="1534" spans="1:14" x14ac:dyDescent="0.2">
      <c r="A1534" s="204" t="s">
        <v>3607</v>
      </c>
      <c r="B1534" s="203">
        <v>7048652606914</v>
      </c>
      <c r="K1534" s="204">
        <v>840051</v>
      </c>
      <c r="L1534" s="204" t="s">
        <v>2451</v>
      </c>
      <c r="M1534" s="204" t="str">
        <f t="shared" si="23"/>
        <v>840051-MFORE-ML</v>
      </c>
      <c r="N1534" s="205">
        <v>7048652606914</v>
      </c>
    </row>
    <row r="1535" spans="1:14" x14ac:dyDescent="0.2">
      <c r="A1535" s="204" t="s">
        <v>3608</v>
      </c>
      <c r="B1535" s="203">
        <v>7048652606907</v>
      </c>
      <c r="K1535" s="204">
        <v>840051</v>
      </c>
      <c r="L1535" s="204" t="s">
        <v>2477</v>
      </c>
      <c r="M1535" s="204" t="str">
        <f t="shared" si="23"/>
        <v>840051-MFORE-LXL</v>
      </c>
      <c r="N1535" s="205">
        <v>7048652606907</v>
      </c>
    </row>
    <row r="1536" spans="1:14" x14ac:dyDescent="0.2">
      <c r="A1536" s="204" t="s">
        <v>3609</v>
      </c>
      <c r="B1536" s="203">
        <v>7048652606938</v>
      </c>
      <c r="K1536" s="204">
        <v>840051</v>
      </c>
      <c r="L1536" s="204" t="s">
        <v>2476</v>
      </c>
      <c r="M1536" s="204" t="str">
        <f t="shared" si="23"/>
        <v>840051-MFORE-XXL</v>
      </c>
      <c r="N1536" s="205">
        <v>7048652606938</v>
      </c>
    </row>
    <row r="1537" spans="1:14" x14ac:dyDescent="0.2">
      <c r="A1537" s="204" t="s">
        <v>3610</v>
      </c>
      <c r="B1537" s="203">
        <v>7048652713964</v>
      </c>
      <c r="K1537" s="204">
        <v>840051</v>
      </c>
      <c r="L1537" s="204" t="s">
        <v>2533</v>
      </c>
      <c r="M1537" s="204" t="str">
        <f t="shared" si="23"/>
        <v>840051-MNGRY-XXL</v>
      </c>
      <c r="N1537" s="205">
        <v>7048652713964</v>
      </c>
    </row>
    <row r="1538" spans="1:14" x14ac:dyDescent="0.2">
      <c r="A1538" s="204" t="s">
        <v>3611</v>
      </c>
      <c r="B1538" s="203">
        <v>7048652713957</v>
      </c>
      <c r="K1538" s="204">
        <v>840051</v>
      </c>
      <c r="L1538" s="204" t="s">
        <v>416</v>
      </c>
      <c r="M1538" s="204" t="str">
        <f t="shared" si="23"/>
        <v>840051-MNGRY-SM</v>
      </c>
      <c r="N1538" s="205">
        <v>7048652713957</v>
      </c>
    </row>
    <row r="1539" spans="1:14" x14ac:dyDescent="0.2">
      <c r="A1539" s="204" t="s">
        <v>3612</v>
      </c>
      <c r="B1539" s="203">
        <v>7048652713940</v>
      </c>
      <c r="K1539" s="204">
        <v>840051</v>
      </c>
      <c r="L1539" s="204" t="s">
        <v>418</v>
      </c>
      <c r="M1539" s="204" t="str">
        <f t="shared" ref="M1539:M1602" si="24">CONCATENATE(K1539,"-",L1539)</f>
        <v>840051-MNGRY-ML</v>
      </c>
      <c r="N1539" s="205">
        <v>7048652713940</v>
      </c>
    </row>
    <row r="1540" spans="1:14" x14ac:dyDescent="0.2">
      <c r="A1540" s="204" t="s">
        <v>3613</v>
      </c>
      <c r="B1540" s="203">
        <v>7048652713933</v>
      </c>
      <c r="K1540" s="204">
        <v>840051</v>
      </c>
      <c r="L1540" s="204" t="s">
        <v>419</v>
      </c>
      <c r="M1540" s="204" t="str">
        <f t="shared" si="24"/>
        <v>840051-MNGRY-LXL</v>
      </c>
      <c r="N1540" s="205">
        <v>7048652713933</v>
      </c>
    </row>
    <row r="1541" spans="1:14" x14ac:dyDescent="0.2">
      <c r="A1541" s="204" t="s">
        <v>3614</v>
      </c>
      <c r="B1541" s="203">
        <v>7048652714008</v>
      </c>
      <c r="K1541" s="204">
        <v>840051</v>
      </c>
      <c r="L1541" s="204" t="s">
        <v>2479</v>
      </c>
      <c r="M1541" s="204" t="str">
        <f t="shared" si="24"/>
        <v>840051-MOLME-XXL</v>
      </c>
      <c r="N1541" s="205">
        <v>7048652714008</v>
      </c>
    </row>
    <row r="1542" spans="1:14" x14ac:dyDescent="0.2">
      <c r="A1542" s="204" t="s">
        <v>3615</v>
      </c>
      <c r="B1542" s="203">
        <v>7048652713995</v>
      </c>
      <c r="K1542" s="204">
        <v>840051</v>
      </c>
      <c r="L1542" s="204" t="s">
        <v>2420</v>
      </c>
      <c r="M1542" s="204" t="str">
        <f t="shared" si="24"/>
        <v>840051-MOLME-SM</v>
      </c>
      <c r="N1542" s="205">
        <v>7048652713995</v>
      </c>
    </row>
    <row r="1543" spans="1:14" x14ac:dyDescent="0.2">
      <c r="A1543" s="204" t="s">
        <v>3616</v>
      </c>
      <c r="B1543" s="203">
        <v>7048652713988</v>
      </c>
      <c r="K1543" s="204">
        <v>840051</v>
      </c>
      <c r="L1543" s="204" t="s">
        <v>2422</v>
      </c>
      <c r="M1543" s="204" t="str">
        <f t="shared" si="24"/>
        <v>840051-MOLME-ML</v>
      </c>
      <c r="N1543" s="205">
        <v>7048652713988</v>
      </c>
    </row>
    <row r="1544" spans="1:14" x14ac:dyDescent="0.2">
      <c r="A1544" s="204" t="s">
        <v>3617</v>
      </c>
      <c r="B1544" s="203">
        <v>7048652713971</v>
      </c>
      <c r="K1544" s="204">
        <v>840051</v>
      </c>
      <c r="L1544" s="204" t="s">
        <v>2423</v>
      </c>
      <c r="M1544" s="204" t="str">
        <f t="shared" si="24"/>
        <v>840051-MOLME-LXL</v>
      </c>
      <c r="N1544" s="205">
        <v>7048652713971</v>
      </c>
    </row>
    <row r="1545" spans="1:14" x14ac:dyDescent="0.2">
      <c r="A1545" s="204" t="s">
        <v>3618</v>
      </c>
      <c r="B1545" s="203">
        <v>7048652714046</v>
      </c>
      <c r="K1545" s="204">
        <v>840051</v>
      </c>
      <c r="L1545" s="204" t="s">
        <v>2534</v>
      </c>
      <c r="M1545" s="204" t="str">
        <f t="shared" si="24"/>
        <v>840051-MROGD-XXL</v>
      </c>
      <c r="N1545" s="205">
        <v>7048652714046</v>
      </c>
    </row>
    <row r="1546" spans="1:14" x14ac:dyDescent="0.2">
      <c r="A1546" s="204" t="s">
        <v>3619</v>
      </c>
      <c r="B1546" s="203">
        <v>7048652714039</v>
      </c>
      <c r="K1546" s="204">
        <v>840051</v>
      </c>
      <c r="L1546" s="204" t="s">
        <v>2424</v>
      </c>
      <c r="M1546" s="204" t="str">
        <f t="shared" si="24"/>
        <v>840051-MROGD-SM</v>
      </c>
      <c r="N1546" s="205">
        <v>7048652714039</v>
      </c>
    </row>
    <row r="1547" spans="1:14" x14ac:dyDescent="0.2">
      <c r="A1547" s="204" t="s">
        <v>3620</v>
      </c>
      <c r="B1547" s="203">
        <v>7048652714022</v>
      </c>
      <c r="K1547" s="204">
        <v>840051</v>
      </c>
      <c r="L1547" s="204" t="s">
        <v>2426</v>
      </c>
      <c r="M1547" s="204" t="str">
        <f t="shared" si="24"/>
        <v>840051-MROGD-ML</v>
      </c>
      <c r="N1547" s="205">
        <v>7048652714022</v>
      </c>
    </row>
    <row r="1548" spans="1:14" x14ac:dyDescent="0.2">
      <c r="A1548" s="204" t="s">
        <v>3621</v>
      </c>
      <c r="B1548" s="203">
        <v>7048652714015</v>
      </c>
      <c r="K1548" s="204">
        <v>840051</v>
      </c>
      <c r="L1548" s="204" t="s">
        <v>2427</v>
      </c>
      <c r="M1548" s="204" t="str">
        <f t="shared" si="24"/>
        <v>840051-MROGD-LXL</v>
      </c>
      <c r="N1548" s="205">
        <v>7048652714015</v>
      </c>
    </row>
    <row r="1549" spans="1:14" x14ac:dyDescent="0.2">
      <c r="A1549" s="204" t="s">
        <v>3622</v>
      </c>
      <c r="B1549" s="203">
        <v>7048652463357</v>
      </c>
      <c r="K1549" s="204">
        <v>840051</v>
      </c>
      <c r="L1549" s="204" t="s">
        <v>2428</v>
      </c>
      <c r="M1549" s="204" t="str">
        <f t="shared" si="24"/>
        <v>840051-NAVY-SM</v>
      </c>
      <c r="N1549" s="205">
        <v>7048652463357</v>
      </c>
    </row>
    <row r="1550" spans="1:14" x14ac:dyDescent="0.2">
      <c r="A1550" s="204" t="s">
        <v>3623</v>
      </c>
      <c r="B1550" s="203">
        <v>7048652463340</v>
      </c>
      <c r="K1550" s="204">
        <v>840051</v>
      </c>
      <c r="L1550" s="204" t="s">
        <v>2429</v>
      </c>
      <c r="M1550" s="204" t="str">
        <f t="shared" si="24"/>
        <v>840051-NAVY-ML</v>
      </c>
      <c r="N1550" s="205">
        <v>7048652463340</v>
      </c>
    </row>
    <row r="1551" spans="1:14" x14ac:dyDescent="0.2">
      <c r="A1551" s="204" t="s">
        <v>3624</v>
      </c>
      <c r="B1551" s="203">
        <v>7048652463333</v>
      </c>
      <c r="K1551" s="204">
        <v>840051</v>
      </c>
      <c r="L1551" s="204" t="s">
        <v>2430</v>
      </c>
      <c r="M1551" s="204" t="str">
        <f t="shared" si="24"/>
        <v>840051-NAVY-LXL</v>
      </c>
      <c r="N1551" s="205">
        <v>7048652463333</v>
      </c>
    </row>
    <row r="1552" spans="1:14" x14ac:dyDescent="0.2">
      <c r="A1552" s="204" t="s">
        <v>3625</v>
      </c>
      <c r="B1552" s="203">
        <v>7048652463388</v>
      </c>
      <c r="K1552" s="204">
        <v>840051</v>
      </c>
      <c r="L1552" s="204" t="s">
        <v>2431</v>
      </c>
      <c r="M1552" s="204" t="str">
        <f t="shared" si="24"/>
        <v>840051-OEDRB-SM</v>
      </c>
      <c r="N1552" s="205">
        <v>7048652463388</v>
      </c>
    </row>
    <row r="1553" spans="1:14" x14ac:dyDescent="0.2">
      <c r="A1553" s="204" t="s">
        <v>3626</v>
      </c>
      <c r="B1553" s="203">
        <v>7048652463371</v>
      </c>
      <c r="K1553" s="204">
        <v>840051</v>
      </c>
      <c r="L1553" s="204" t="s">
        <v>2432</v>
      </c>
      <c r="M1553" s="204" t="str">
        <f t="shared" si="24"/>
        <v>840051-OEDRB-ML</v>
      </c>
      <c r="N1553" s="205">
        <v>7048652463371</v>
      </c>
    </row>
    <row r="1554" spans="1:14" x14ac:dyDescent="0.2">
      <c r="A1554" s="204" t="s">
        <v>3627</v>
      </c>
      <c r="B1554" s="203">
        <v>7048652463364</v>
      </c>
      <c r="K1554" s="204">
        <v>840051</v>
      </c>
      <c r="L1554" s="204" t="s">
        <v>2433</v>
      </c>
      <c r="M1554" s="204" t="str">
        <f t="shared" si="24"/>
        <v>840051-OEDRB-LXL</v>
      </c>
      <c r="N1554" s="205">
        <v>7048652463364</v>
      </c>
    </row>
    <row r="1555" spans="1:14" x14ac:dyDescent="0.2">
      <c r="A1555" s="204" t="s">
        <v>3628</v>
      </c>
      <c r="B1555" s="203">
        <v>7048652606969</v>
      </c>
      <c r="K1555" s="204">
        <v>840051</v>
      </c>
      <c r="L1555" s="204" t="s">
        <v>2535</v>
      </c>
      <c r="M1555" s="204" t="str">
        <f t="shared" si="24"/>
        <v>840051-SEBMC-SM</v>
      </c>
      <c r="N1555" s="205">
        <v>7048652606969</v>
      </c>
    </row>
    <row r="1556" spans="1:14" x14ac:dyDescent="0.2">
      <c r="A1556" s="204" t="s">
        <v>3629</v>
      </c>
      <c r="B1556" s="203">
        <v>7048652606952</v>
      </c>
      <c r="K1556" s="204">
        <v>840051</v>
      </c>
      <c r="L1556" s="204" t="s">
        <v>2537</v>
      </c>
      <c r="M1556" s="204" t="str">
        <f t="shared" si="24"/>
        <v>840051-SEBMC-ML</v>
      </c>
      <c r="N1556" s="205">
        <v>7048652606952</v>
      </c>
    </row>
    <row r="1557" spans="1:14" x14ac:dyDescent="0.2">
      <c r="A1557" s="204" t="s">
        <v>3630</v>
      </c>
      <c r="B1557" s="203">
        <v>7048652606945</v>
      </c>
      <c r="K1557" s="204">
        <v>840051</v>
      </c>
      <c r="L1557" s="204" t="s">
        <v>2538</v>
      </c>
      <c r="M1557" s="204" t="str">
        <f t="shared" si="24"/>
        <v>840051-SEBMC-LXL</v>
      </c>
      <c r="N1557" s="205">
        <v>7048652606945</v>
      </c>
    </row>
    <row r="1558" spans="1:14" x14ac:dyDescent="0.2">
      <c r="A1558" s="204" t="s">
        <v>3631</v>
      </c>
      <c r="B1558" s="203">
        <v>7048652606976</v>
      </c>
      <c r="K1558" s="204">
        <v>840051</v>
      </c>
      <c r="L1558" s="204" t="s">
        <v>2539</v>
      </c>
      <c r="M1558" s="204" t="str">
        <f t="shared" si="24"/>
        <v>840051-SEBMC-XXL</v>
      </c>
      <c r="N1558" s="205">
        <v>7048652606976</v>
      </c>
    </row>
    <row r="1559" spans="1:14" x14ac:dyDescent="0.2">
      <c r="A1559" s="204" t="s">
        <v>3632</v>
      </c>
      <c r="B1559" s="203">
        <v>7048652463418</v>
      </c>
      <c r="K1559" s="204">
        <v>840051</v>
      </c>
      <c r="L1559" s="204" t="s">
        <v>179</v>
      </c>
      <c r="M1559" s="204" t="str">
        <f t="shared" si="24"/>
        <v>840051-SGRME-SM</v>
      </c>
      <c r="N1559" s="205">
        <v>7048652463418</v>
      </c>
    </row>
    <row r="1560" spans="1:14" x14ac:dyDescent="0.2">
      <c r="A1560" s="204" t="s">
        <v>3633</v>
      </c>
      <c r="B1560" s="203">
        <v>7048652463401</v>
      </c>
      <c r="K1560" s="204">
        <v>840051</v>
      </c>
      <c r="L1560" s="204" t="s">
        <v>180</v>
      </c>
      <c r="M1560" s="204" t="str">
        <f t="shared" si="24"/>
        <v>840051-SGRME-ML</v>
      </c>
      <c r="N1560" s="205">
        <v>7048652463401</v>
      </c>
    </row>
    <row r="1561" spans="1:14" x14ac:dyDescent="0.2">
      <c r="A1561" s="204" t="s">
        <v>3634</v>
      </c>
      <c r="B1561" s="203">
        <v>7048652463395</v>
      </c>
      <c r="K1561" s="204">
        <v>840051</v>
      </c>
      <c r="L1561" s="204" t="s">
        <v>420</v>
      </c>
      <c r="M1561" s="204" t="str">
        <f t="shared" si="24"/>
        <v>840051-SGRME-LXL</v>
      </c>
      <c r="N1561" s="205">
        <v>7048652463395</v>
      </c>
    </row>
    <row r="1562" spans="1:14" x14ac:dyDescent="0.2">
      <c r="A1562" s="204" t="s">
        <v>3635</v>
      </c>
      <c r="B1562" s="203">
        <v>7048652607621</v>
      </c>
      <c r="K1562" s="204">
        <v>840053</v>
      </c>
      <c r="L1562" s="204" t="s">
        <v>2498</v>
      </c>
      <c r="M1562" s="204" t="str">
        <f t="shared" si="24"/>
        <v>840053-AQMNE-SM</v>
      </c>
      <c r="N1562" s="205">
        <v>7048652607621</v>
      </c>
    </row>
    <row r="1563" spans="1:14" x14ac:dyDescent="0.2">
      <c r="A1563" s="204" t="s">
        <v>3636</v>
      </c>
      <c r="B1563" s="203">
        <v>7048652607614</v>
      </c>
      <c r="K1563" s="204">
        <v>840053</v>
      </c>
      <c r="L1563" s="204" t="s">
        <v>2500</v>
      </c>
      <c r="M1563" s="204" t="str">
        <f t="shared" si="24"/>
        <v>840053-AQMNE-ML</v>
      </c>
      <c r="N1563" s="205">
        <v>7048652607614</v>
      </c>
    </row>
    <row r="1564" spans="1:14" x14ac:dyDescent="0.2">
      <c r="A1564" s="204" t="s">
        <v>3637</v>
      </c>
      <c r="B1564" s="203">
        <v>7048652607607</v>
      </c>
      <c r="K1564" s="204">
        <v>840053</v>
      </c>
      <c r="L1564" s="204" t="s">
        <v>2501</v>
      </c>
      <c r="M1564" s="204" t="str">
        <f t="shared" si="24"/>
        <v>840053-AQMNE-LXL</v>
      </c>
      <c r="N1564" s="205">
        <v>7048652607607</v>
      </c>
    </row>
    <row r="1565" spans="1:14" x14ac:dyDescent="0.2">
      <c r="A1565" s="204" t="s">
        <v>3638</v>
      </c>
      <c r="B1565" s="203">
        <v>7048652607638</v>
      </c>
      <c r="K1565" s="204">
        <v>840053</v>
      </c>
      <c r="L1565" s="204" t="s">
        <v>2502</v>
      </c>
      <c r="M1565" s="204" t="str">
        <f t="shared" si="24"/>
        <v>840053-AQMNE-XXL</v>
      </c>
      <c r="N1565" s="205">
        <v>7048652607638</v>
      </c>
    </row>
    <row r="1566" spans="1:14" x14ac:dyDescent="0.2">
      <c r="A1566" s="204" t="s">
        <v>3639</v>
      </c>
      <c r="B1566" s="203">
        <v>7048652607669</v>
      </c>
      <c r="K1566" s="204">
        <v>840053</v>
      </c>
      <c r="L1566" s="204" t="s">
        <v>2503</v>
      </c>
      <c r="M1566" s="204" t="str">
        <f t="shared" si="24"/>
        <v>840053-BTGRY-SM</v>
      </c>
      <c r="N1566" s="205">
        <v>7048652607669</v>
      </c>
    </row>
    <row r="1567" spans="1:14" x14ac:dyDescent="0.2">
      <c r="A1567" s="204" t="s">
        <v>3640</v>
      </c>
      <c r="B1567" s="203">
        <v>7048652607652</v>
      </c>
      <c r="K1567" s="204">
        <v>840053</v>
      </c>
      <c r="L1567" s="204" t="s">
        <v>2505</v>
      </c>
      <c r="M1567" s="204" t="str">
        <f t="shared" si="24"/>
        <v>840053-BTGRY-ML</v>
      </c>
      <c r="N1567" s="205">
        <v>7048652607652</v>
      </c>
    </row>
    <row r="1568" spans="1:14" x14ac:dyDescent="0.2">
      <c r="A1568" s="204" t="s">
        <v>3641</v>
      </c>
      <c r="B1568" s="203">
        <v>7048652607645</v>
      </c>
      <c r="K1568" s="204">
        <v>840053</v>
      </c>
      <c r="L1568" s="204" t="s">
        <v>2506</v>
      </c>
      <c r="M1568" s="204" t="str">
        <f t="shared" si="24"/>
        <v>840053-BTGRY-LXL</v>
      </c>
      <c r="N1568" s="205">
        <v>7048652607645</v>
      </c>
    </row>
    <row r="1569" spans="1:14" x14ac:dyDescent="0.2">
      <c r="A1569" s="204" t="s">
        <v>3642</v>
      </c>
      <c r="B1569" s="203">
        <v>7048652607676</v>
      </c>
      <c r="K1569" s="204">
        <v>840053</v>
      </c>
      <c r="L1569" s="204" t="s">
        <v>2507</v>
      </c>
      <c r="M1569" s="204" t="str">
        <f t="shared" si="24"/>
        <v>840053-BTGRY-XXL</v>
      </c>
      <c r="N1569" s="205">
        <v>7048652607676</v>
      </c>
    </row>
    <row r="1570" spans="1:14" x14ac:dyDescent="0.2">
      <c r="A1570" s="204" t="s">
        <v>3643</v>
      </c>
      <c r="B1570" s="203">
        <v>7048652463135</v>
      </c>
      <c r="K1570" s="204">
        <v>840053</v>
      </c>
      <c r="L1570" s="204" t="s">
        <v>293</v>
      </c>
      <c r="M1570" s="204" t="str">
        <f t="shared" si="24"/>
        <v>840053-DTBLK-SM</v>
      </c>
      <c r="N1570" s="205">
        <v>7048652463135</v>
      </c>
    </row>
    <row r="1571" spans="1:14" x14ac:dyDescent="0.2">
      <c r="A1571" s="204" t="s">
        <v>3644</v>
      </c>
      <c r="B1571" s="203">
        <v>7048652463128</v>
      </c>
      <c r="K1571" s="204">
        <v>840053</v>
      </c>
      <c r="L1571" s="204" t="s">
        <v>294</v>
      </c>
      <c r="M1571" s="204" t="str">
        <f t="shared" si="24"/>
        <v>840053-DTBLK-ML</v>
      </c>
      <c r="N1571" s="205">
        <v>7048652463128</v>
      </c>
    </row>
    <row r="1572" spans="1:14" x14ac:dyDescent="0.2">
      <c r="A1572" s="204" t="s">
        <v>3645</v>
      </c>
      <c r="B1572" s="203">
        <v>7048652463111</v>
      </c>
      <c r="K1572" s="204">
        <v>840053</v>
      </c>
      <c r="L1572" s="204" t="s">
        <v>295</v>
      </c>
      <c r="M1572" s="204" t="str">
        <f t="shared" si="24"/>
        <v>840053-DTBLK-LXL</v>
      </c>
      <c r="N1572" s="205">
        <v>7048652463111</v>
      </c>
    </row>
    <row r="1573" spans="1:14" x14ac:dyDescent="0.2">
      <c r="A1573" s="204" t="s">
        <v>3646</v>
      </c>
      <c r="B1573" s="203">
        <v>7048652607683</v>
      </c>
      <c r="K1573" s="204">
        <v>840053</v>
      </c>
      <c r="L1573" s="204" t="s">
        <v>2461</v>
      </c>
      <c r="M1573" s="204" t="str">
        <f t="shared" si="24"/>
        <v>840053-DTBLK-XXL</v>
      </c>
      <c r="N1573" s="205">
        <v>7048652607683</v>
      </c>
    </row>
    <row r="1574" spans="1:14" x14ac:dyDescent="0.2">
      <c r="A1574" s="204" t="s">
        <v>3647</v>
      </c>
      <c r="B1574" s="203">
        <v>7048652186218</v>
      </c>
      <c r="K1574" s="204">
        <v>840053</v>
      </c>
      <c r="L1574" s="204" t="s">
        <v>2540</v>
      </c>
      <c r="M1574" s="204" t="str">
        <f t="shared" si="24"/>
        <v>840053-GBLCE-SM</v>
      </c>
      <c r="N1574" s="205">
        <v>7048652186218</v>
      </c>
    </row>
    <row r="1575" spans="1:14" x14ac:dyDescent="0.2">
      <c r="A1575" s="204" t="s">
        <v>3648</v>
      </c>
      <c r="B1575" s="203">
        <v>7048652186195</v>
      </c>
      <c r="K1575" s="204">
        <v>840053</v>
      </c>
      <c r="L1575" s="204" t="s">
        <v>2542</v>
      </c>
      <c r="M1575" s="204" t="str">
        <f t="shared" si="24"/>
        <v>840053-GBLCE-LXL</v>
      </c>
      <c r="N1575" s="205">
        <v>7048652186195</v>
      </c>
    </row>
    <row r="1576" spans="1:14" x14ac:dyDescent="0.2">
      <c r="A1576" s="204" t="s">
        <v>3649</v>
      </c>
      <c r="B1576" s="203">
        <v>7048652186249</v>
      </c>
      <c r="K1576" s="204">
        <v>840053</v>
      </c>
      <c r="L1576" s="204" t="s">
        <v>2543</v>
      </c>
      <c r="M1576" s="204" t="str">
        <f t="shared" si="24"/>
        <v>840053-GMBLU-SM</v>
      </c>
      <c r="N1576" s="205">
        <v>7048652186249</v>
      </c>
    </row>
    <row r="1577" spans="1:14" x14ac:dyDescent="0.2">
      <c r="A1577" s="204" t="s">
        <v>3650</v>
      </c>
      <c r="B1577" s="203">
        <v>7048652186232</v>
      </c>
      <c r="K1577" s="204">
        <v>840053</v>
      </c>
      <c r="L1577" s="204" t="s">
        <v>2544</v>
      </c>
      <c r="M1577" s="204" t="str">
        <f t="shared" si="24"/>
        <v>840053-GMBLU-ML</v>
      </c>
      <c r="N1577" s="205">
        <v>7048652186232</v>
      </c>
    </row>
    <row r="1578" spans="1:14" x14ac:dyDescent="0.2">
      <c r="A1578" s="204" t="s">
        <v>3651</v>
      </c>
      <c r="B1578" s="203">
        <v>7048652186225</v>
      </c>
      <c r="K1578" s="204">
        <v>840053</v>
      </c>
      <c r="L1578" s="204" t="s">
        <v>2545</v>
      </c>
      <c r="M1578" s="204" t="str">
        <f t="shared" si="24"/>
        <v>840053-GMBLU-LXL</v>
      </c>
      <c r="N1578" s="205">
        <v>7048652186225</v>
      </c>
    </row>
    <row r="1579" spans="1:14" x14ac:dyDescent="0.2">
      <c r="A1579" s="204" t="s">
        <v>3652</v>
      </c>
      <c r="B1579" s="203">
        <v>7048652186270</v>
      </c>
      <c r="K1579" s="204">
        <v>840053</v>
      </c>
      <c r="L1579" s="204" t="s">
        <v>2508</v>
      </c>
      <c r="M1579" s="204" t="str">
        <f t="shared" si="24"/>
        <v>840053-GSBLK-SM</v>
      </c>
      <c r="N1579" s="205">
        <v>7048652186270</v>
      </c>
    </row>
    <row r="1580" spans="1:14" x14ac:dyDescent="0.2">
      <c r="A1580" s="204" t="s">
        <v>3653</v>
      </c>
      <c r="B1580" s="203">
        <v>7048652186263</v>
      </c>
      <c r="K1580" s="204">
        <v>840053</v>
      </c>
      <c r="L1580" s="204" t="s">
        <v>2510</v>
      </c>
      <c r="M1580" s="204" t="str">
        <f t="shared" si="24"/>
        <v>840053-GSBLK-ML</v>
      </c>
      <c r="N1580" s="205">
        <v>7048652186263</v>
      </c>
    </row>
    <row r="1581" spans="1:14" x14ac:dyDescent="0.2">
      <c r="A1581" s="204" t="s">
        <v>3654</v>
      </c>
      <c r="B1581" s="203">
        <v>7048652186256</v>
      </c>
      <c r="K1581" s="204">
        <v>840053</v>
      </c>
      <c r="L1581" s="204" t="s">
        <v>2511</v>
      </c>
      <c r="M1581" s="204" t="str">
        <f t="shared" si="24"/>
        <v>840053-GSBLK-LXL</v>
      </c>
      <c r="N1581" s="205">
        <v>7048652186256</v>
      </c>
    </row>
    <row r="1582" spans="1:14" x14ac:dyDescent="0.2">
      <c r="A1582" s="204" t="s">
        <v>3655</v>
      </c>
      <c r="B1582" s="203">
        <v>7048652186300</v>
      </c>
      <c r="K1582" s="204">
        <v>840053</v>
      </c>
      <c r="L1582" s="204" t="s">
        <v>300</v>
      </c>
      <c r="M1582" s="204" t="str">
        <f t="shared" si="24"/>
        <v>840053-GSWHT-SM</v>
      </c>
      <c r="N1582" s="205">
        <v>7048652186300</v>
      </c>
    </row>
    <row r="1583" spans="1:14" x14ac:dyDescent="0.2">
      <c r="A1583" s="204" t="s">
        <v>3656</v>
      </c>
      <c r="B1583" s="203">
        <v>7048652186294</v>
      </c>
      <c r="K1583" s="204">
        <v>840053</v>
      </c>
      <c r="L1583" s="204" t="s">
        <v>301</v>
      </c>
      <c r="M1583" s="204" t="str">
        <f t="shared" si="24"/>
        <v>840053-GSWHT-ML</v>
      </c>
      <c r="N1583" s="205">
        <v>7048652186294</v>
      </c>
    </row>
    <row r="1584" spans="1:14" x14ac:dyDescent="0.2">
      <c r="A1584" s="204" t="s">
        <v>3657</v>
      </c>
      <c r="B1584" s="203">
        <v>7048652186287</v>
      </c>
      <c r="K1584" s="204">
        <v>840053</v>
      </c>
      <c r="L1584" s="204" t="s">
        <v>302</v>
      </c>
      <c r="M1584" s="204" t="str">
        <f t="shared" si="24"/>
        <v>840053-GSWHT-LXL</v>
      </c>
      <c r="N1584" s="205">
        <v>7048652186287</v>
      </c>
    </row>
    <row r="1585" spans="1:14" x14ac:dyDescent="0.2">
      <c r="A1585" s="204" t="s">
        <v>3658</v>
      </c>
      <c r="B1585" s="203">
        <v>7048652607690</v>
      </c>
      <c r="K1585" s="204">
        <v>840053</v>
      </c>
      <c r="L1585" s="204" t="s">
        <v>2490</v>
      </c>
      <c r="M1585" s="204" t="str">
        <f t="shared" si="24"/>
        <v>840053-GSWHT-XXL</v>
      </c>
      <c r="N1585" s="205">
        <v>7048652607690</v>
      </c>
    </row>
    <row r="1586" spans="1:14" x14ac:dyDescent="0.2">
      <c r="A1586" s="204" t="s">
        <v>3659</v>
      </c>
      <c r="B1586" s="203">
        <v>7048652607720</v>
      </c>
      <c r="K1586" s="204">
        <v>840053</v>
      </c>
      <c r="L1586" s="204" t="s">
        <v>2512</v>
      </c>
      <c r="M1586" s="204" t="str">
        <f t="shared" si="24"/>
        <v>840053-HDGRN-SM</v>
      </c>
      <c r="N1586" s="205">
        <v>7048652607720</v>
      </c>
    </row>
    <row r="1587" spans="1:14" x14ac:dyDescent="0.2">
      <c r="A1587" s="204" t="s">
        <v>3660</v>
      </c>
      <c r="B1587" s="203">
        <v>7048652607713</v>
      </c>
      <c r="K1587" s="204">
        <v>840053</v>
      </c>
      <c r="L1587" s="204" t="s">
        <v>2514</v>
      </c>
      <c r="M1587" s="204" t="str">
        <f t="shared" si="24"/>
        <v>840053-HDGRN-ML</v>
      </c>
      <c r="N1587" s="205">
        <v>7048652607713</v>
      </c>
    </row>
    <row r="1588" spans="1:14" x14ac:dyDescent="0.2">
      <c r="A1588" s="204" t="s">
        <v>3661</v>
      </c>
      <c r="B1588" s="203">
        <v>7048652607706</v>
      </c>
      <c r="K1588" s="204">
        <v>840053</v>
      </c>
      <c r="L1588" s="204" t="s">
        <v>2515</v>
      </c>
      <c r="M1588" s="204" t="str">
        <f t="shared" si="24"/>
        <v>840053-HDGRN-LXL</v>
      </c>
      <c r="N1588" s="205">
        <v>7048652607706</v>
      </c>
    </row>
    <row r="1589" spans="1:14" x14ac:dyDescent="0.2">
      <c r="A1589" s="204" t="s">
        <v>3662</v>
      </c>
      <c r="B1589" s="203">
        <v>7048652607737</v>
      </c>
      <c r="K1589" s="204">
        <v>840053</v>
      </c>
      <c r="L1589" s="204" t="s">
        <v>2516</v>
      </c>
      <c r="M1589" s="204" t="str">
        <f t="shared" si="24"/>
        <v>840053-HDGRN-XXL</v>
      </c>
      <c r="N1589" s="205">
        <v>7048652607737</v>
      </c>
    </row>
    <row r="1590" spans="1:14" x14ac:dyDescent="0.2">
      <c r="A1590" s="204" t="s">
        <v>3663</v>
      </c>
      <c r="B1590" s="203">
        <v>7048652607775</v>
      </c>
      <c r="K1590" s="204">
        <v>840053</v>
      </c>
      <c r="L1590" s="204" t="s">
        <v>2521</v>
      </c>
      <c r="M1590" s="204" t="str">
        <f t="shared" si="24"/>
        <v>840053-LTRED-XXL</v>
      </c>
      <c r="N1590" s="205">
        <v>7048652607775</v>
      </c>
    </row>
    <row r="1591" spans="1:14" x14ac:dyDescent="0.2">
      <c r="A1591" s="204" t="s">
        <v>3664</v>
      </c>
      <c r="B1591" s="203">
        <v>7048652607768</v>
      </c>
      <c r="K1591" s="204">
        <v>840053</v>
      </c>
      <c r="L1591" s="204" t="s">
        <v>2517</v>
      </c>
      <c r="M1591" s="204" t="str">
        <f t="shared" si="24"/>
        <v>840053-LTRED-SM</v>
      </c>
      <c r="N1591" s="205">
        <v>7048652607768</v>
      </c>
    </row>
    <row r="1592" spans="1:14" x14ac:dyDescent="0.2">
      <c r="A1592" s="204" t="s">
        <v>3665</v>
      </c>
      <c r="B1592" s="203">
        <v>7048652607751</v>
      </c>
      <c r="K1592" s="204">
        <v>840053</v>
      </c>
      <c r="L1592" s="204" t="s">
        <v>2519</v>
      </c>
      <c r="M1592" s="204" t="str">
        <f t="shared" si="24"/>
        <v>840053-LTRED-ML</v>
      </c>
      <c r="N1592" s="205">
        <v>7048652607751</v>
      </c>
    </row>
    <row r="1593" spans="1:14" x14ac:dyDescent="0.2">
      <c r="A1593" s="204" t="s">
        <v>3666</v>
      </c>
      <c r="B1593" s="203">
        <v>7048652607744</v>
      </c>
      <c r="K1593" s="204">
        <v>840053</v>
      </c>
      <c r="L1593" s="204" t="s">
        <v>2520</v>
      </c>
      <c r="M1593" s="204" t="str">
        <f t="shared" si="24"/>
        <v>840053-LTRED-LXL</v>
      </c>
      <c r="N1593" s="205">
        <v>7048652607744</v>
      </c>
    </row>
    <row r="1594" spans="1:14" x14ac:dyDescent="0.2">
      <c r="A1594" s="204" t="s">
        <v>3667</v>
      </c>
      <c r="B1594" s="203">
        <v>7048652713681</v>
      </c>
      <c r="K1594" s="204">
        <v>840053</v>
      </c>
      <c r="L1594" s="204" t="s">
        <v>2463</v>
      </c>
      <c r="M1594" s="204" t="str">
        <f t="shared" si="24"/>
        <v>840053-MBBLU-XXL</v>
      </c>
      <c r="N1594" s="205">
        <v>7048652713681</v>
      </c>
    </row>
    <row r="1595" spans="1:14" x14ac:dyDescent="0.2">
      <c r="A1595" s="204" t="s">
        <v>3668</v>
      </c>
      <c r="B1595" s="203">
        <v>7048652713674</v>
      </c>
      <c r="K1595" s="204">
        <v>840053</v>
      </c>
      <c r="L1595" s="204" t="s">
        <v>2400</v>
      </c>
      <c r="M1595" s="204" t="str">
        <f t="shared" si="24"/>
        <v>840053-MBBLU-SM</v>
      </c>
      <c r="N1595" s="205">
        <v>7048652713674</v>
      </c>
    </row>
    <row r="1596" spans="1:14" x14ac:dyDescent="0.2">
      <c r="A1596" s="204" t="s">
        <v>3669</v>
      </c>
      <c r="B1596" s="203">
        <v>7048652713667</v>
      </c>
      <c r="K1596" s="204">
        <v>840053</v>
      </c>
      <c r="L1596" s="204" t="s">
        <v>2402</v>
      </c>
      <c r="M1596" s="204" t="str">
        <f t="shared" si="24"/>
        <v>840053-MBBLU-ML</v>
      </c>
      <c r="N1596" s="205">
        <v>7048652713667</v>
      </c>
    </row>
    <row r="1597" spans="1:14" x14ac:dyDescent="0.2">
      <c r="A1597" s="204" t="s">
        <v>3670</v>
      </c>
      <c r="B1597" s="203">
        <v>7048652713650</v>
      </c>
      <c r="K1597" s="204">
        <v>840053</v>
      </c>
      <c r="L1597" s="204" t="s">
        <v>2403</v>
      </c>
      <c r="M1597" s="204" t="str">
        <f t="shared" si="24"/>
        <v>840053-MBBLU-LXL</v>
      </c>
      <c r="N1597" s="205">
        <v>7048652713650</v>
      </c>
    </row>
    <row r="1598" spans="1:14" x14ac:dyDescent="0.2">
      <c r="A1598" s="204" t="s">
        <v>3671</v>
      </c>
      <c r="B1598" s="203">
        <v>7048652713728</v>
      </c>
      <c r="K1598" s="204">
        <v>840053</v>
      </c>
      <c r="L1598" s="204" t="s">
        <v>2522</v>
      </c>
      <c r="M1598" s="204" t="str">
        <f t="shared" si="24"/>
        <v>840053-MCHOR-XXL</v>
      </c>
      <c r="N1598" s="205">
        <v>7048652713728</v>
      </c>
    </row>
    <row r="1599" spans="1:14" x14ac:dyDescent="0.2">
      <c r="A1599" s="204" t="s">
        <v>3672</v>
      </c>
      <c r="B1599" s="203">
        <v>7048652713711</v>
      </c>
      <c r="K1599" s="204">
        <v>840053</v>
      </c>
      <c r="L1599" s="204" t="s">
        <v>2523</v>
      </c>
      <c r="M1599" s="204" t="str">
        <f t="shared" si="24"/>
        <v>840053-MCHOR-SM</v>
      </c>
      <c r="N1599" s="205">
        <v>7048652713711</v>
      </c>
    </row>
    <row r="1600" spans="1:14" x14ac:dyDescent="0.2">
      <c r="A1600" s="204" t="s">
        <v>3673</v>
      </c>
      <c r="B1600" s="203">
        <v>7048652713704</v>
      </c>
      <c r="K1600" s="204">
        <v>840053</v>
      </c>
      <c r="L1600" s="204" t="s">
        <v>864</v>
      </c>
      <c r="M1600" s="204" t="str">
        <f t="shared" si="24"/>
        <v>840053-MCHOR-ML</v>
      </c>
      <c r="N1600" s="205">
        <v>7048652713704</v>
      </c>
    </row>
    <row r="1601" spans="1:14" x14ac:dyDescent="0.2">
      <c r="A1601" s="204" t="s">
        <v>3674</v>
      </c>
      <c r="B1601" s="203">
        <v>7048652713698</v>
      </c>
      <c r="K1601" s="204">
        <v>840053</v>
      </c>
      <c r="L1601" s="204" t="s">
        <v>2524</v>
      </c>
      <c r="M1601" s="204" t="str">
        <f t="shared" si="24"/>
        <v>840053-MCHOR-LXL</v>
      </c>
      <c r="N1601" s="205">
        <v>7048652713698</v>
      </c>
    </row>
    <row r="1602" spans="1:14" x14ac:dyDescent="0.2">
      <c r="A1602" s="204" t="s">
        <v>3675</v>
      </c>
      <c r="B1602" s="203">
        <v>7048652607805</v>
      </c>
      <c r="K1602" s="204">
        <v>840053</v>
      </c>
      <c r="L1602" s="204" t="s">
        <v>2449</v>
      </c>
      <c r="M1602" s="204" t="str">
        <f t="shared" si="24"/>
        <v>840053-MFORE-SM</v>
      </c>
      <c r="N1602" s="205">
        <v>7048652607805</v>
      </c>
    </row>
    <row r="1603" spans="1:14" x14ac:dyDescent="0.2">
      <c r="A1603" s="204" t="s">
        <v>3676</v>
      </c>
      <c r="B1603" s="203">
        <v>7048652607799</v>
      </c>
      <c r="K1603" s="204">
        <v>840053</v>
      </c>
      <c r="L1603" s="204" t="s">
        <v>2451</v>
      </c>
      <c r="M1603" s="204" t="str">
        <f t="shared" ref="M1603:M1666" si="25">CONCATENATE(K1603,"-",L1603)</f>
        <v>840053-MFORE-ML</v>
      </c>
      <c r="N1603" s="205">
        <v>7048652607799</v>
      </c>
    </row>
    <row r="1604" spans="1:14" x14ac:dyDescent="0.2">
      <c r="A1604" s="204" t="s">
        <v>3677</v>
      </c>
      <c r="B1604" s="203">
        <v>7048652607782</v>
      </c>
      <c r="K1604" s="204">
        <v>840053</v>
      </c>
      <c r="L1604" s="204" t="s">
        <v>2477</v>
      </c>
      <c r="M1604" s="204" t="str">
        <f t="shared" si="25"/>
        <v>840053-MFORE-LXL</v>
      </c>
      <c r="N1604" s="205">
        <v>7048652607782</v>
      </c>
    </row>
    <row r="1605" spans="1:14" x14ac:dyDescent="0.2">
      <c r="A1605" s="204" t="s">
        <v>3678</v>
      </c>
      <c r="B1605" s="203">
        <v>7048652607812</v>
      </c>
      <c r="K1605" s="204">
        <v>840053</v>
      </c>
      <c r="L1605" s="204" t="s">
        <v>2476</v>
      </c>
      <c r="M1605" s="204" t="str">
        <f t="shared" si="25"/>
        <v>840053-MFORE-XXL</v>
      </c>
      <c r="N1605" s="205">
        <v>7048652607812</v>
      </c>
    </row>
    <row r="1606" spans="1:14" x14ac:dyDescent="0.2">
      <c r="A1606" s="204" t="s">
        <v>3679</v>
      </c>
      <c r="B1606" s="203">
        <v>7048652713766</v>
      </c>
      <c r="K1606" s="204">
        <v>840053</v>
      </c>
      <c r="L1606" s="204" t="s">
        <v>2533</v>
      </c>
      <c r="M1606" s="204" t="str">
        <f t="shared" si="25"/>
        <v>840053-MNGRY-XXL</v>
      </c>
      <c r="N1606" s="205">
        <v>7048652713766</v>
      </c>
    </row>
    <row r="1607" spans="1:14" x14ac:dyDescent="0.2">
      <c r="A1607" s="204" t="s">
        <v>3680</v>
      </c>
      <c r="B1607" s="203">
        <v>7048652713759</v>
      </c>
      <c r="K1607" s="204">
        <v>840053</v>
      </c>
      <c r="L1607" s="204" t="s">
        <v>416</v>
      </c>
      <c r="M1607" s="204" t="str">
        <f t="shared" si="25"/>
        <v>840053-MNGRY-SM</v>
      </c>
      <c r="N1607" s="205">
        <v>7048652713759</v>
      </c>
    </row>
    <row r="1608" spans="1:14" x14ac:dyDescent="0.2">
      <c r="A1608" s="204" t="s">
        <v>3681</v>
      </c>
      <c r="B1608" s="203">
        <v>7048652713742</v>
      </c>
      <c r="K1608" s="204">
        <v>840053</v>
      </c>
      <c r="L1608" s="204" t="s">
        <v>418</v>
      </c>
      <c r="M1608" s="204" t="str">
        <f t="shared" si="25"/>
        <v>840053-MNGRY-ML</v>
      </c>
      <c r="N1608" s="205">
        <v>7048652713742</v>
      </c>
    </row>
    <row r="1609" spans="1:14" x14ac:dyDescent="0.2">
      <c r="A1609" s="204" t="s">
        <v>3682</v>
      </c>
      <c r="B1609" s="203">
        <v>7048652713735</v>
      </c>
      <c r="K1609" s="204">
        <v>840053</v>
      </c>
      <c r="L1609" s="204" t="s">
        <v>419</v>
      </c>
      <c r="M1609" s="204" t="str">
        <f t="shared" si="25"/>
        <v>840053-MNGRY-LXL</v>
      </c>
      <c r="N1609" s="205">
        <v>7048652713735</v>
      </c>
    </row>
    <row r="1610" spans="1:14" x14ac:dyDescent="0.2">
      <c r="A1610" s="204" t="s">
        <v>3683</v>
      </c>
      <c r="B1610" s="203">
        <v>7048652713803</v>
      </c>
      <c r="K1610" s="204">
        <v>840053</v>
      </c>
      <c r="L1610" s="204" t="s">
        <v>2479</v>
      </c>
      <c r="M1610" s="204" t="str">
        <f t="shared" si="25"/>
        <v>840053-MOLME-XXL</v>
      </c>
      <c r="N1610" s="205">
        <v>7048652713803</v>
      </c>
    </row>
    <row r="1611" spans="1:14" x14ac:dyDescent="0.2">
      <c r="A1611" s="204" t="s">
        <v>3684</v>
      </c>
      <c r="B1611" s="203">
        <v>7048652713797</v>
      </c>
      <c r="K1611" s="204">
        <v>840053</v>
      </c>
      <c r="L1611" s="204" t="s">
        <v>2420</v>
      </c>
      <c r="M1611" s="204" t="str">
        <f t="shared" si="25"/>
        <v>840053-MOLME-SM</v>
      </c>
      <c r="N1611" s="205">
        <v>7048652713797</v>
      </c>
    </row>
    <row r="1612" spans="1:14" x14ac:dyDescent="0.2">
      <c r="A1612" s="204" t="s">
        <v>3685</v>
      </c>
      <c r="B1612" s="203">
        <v>7048652713780</v>
      </c>
      <c r="K1612" s="204">
        <v>840053</v>
      </c>
      <c r="L1612" s="204" t="s">
        <v>2422</v>
      </c>
      <c r="M1612" s="204" t="str">
        <f t="shared" si="25"/>
        <v>840053-MOLME-ML</v>
      </c>
      <c r="N1612" s="205">
        <v>7048652713780</v>
      </c>
    </row>
    <row r="1613" spans="1:14" x14ac:dyDescent="0.2">
      <c r="A1613" s="204" t="s">
        <v>3686</v>
      </c>
      <c r="B1613" s="203">
        <v>7048652713773</v>
      </c>
      <c r="K1613" s="204">
        <v>840053</v>
      </c>
      <c r="L1613" s="204" t="s">
        <v>2423</v>
      </c>
      <c r="M1613" s="204" t="str">
        <f t="shared" si="25"/>
        <v>840053-MOLME-LXL</v>
      </c>
      <c r="N1613" s="205">
        <v>7048652713773</v>
      </c>
    </row>
    <row r="1614" spans="1:14" x14ac:dyDescent="0.2">
      <c r="A1614" s="204" t="s">
        <v>3687</v>
      </c>
      <c r="B1614" s="203">
        <v>7048652713841</v>
      </c>
      <c r="K1614" s="204">
        <v>840053</v>
      </c>
      <c r="L1614" s="204" t="s">
        <v>2534</v>
      </c>
      <c r="M1614" s="204" t="str">
        <f t="shared" si="25"/>
        <v>840053-MROGD-XXL</v>
      </c>
      <c r="N1614" s="205">
        <v>7048652713841</v>
      </c>
    </row>
    <row r="1615" spans="1:14" x14ac:dyDescent="0.2">
      <c r="A1615" s="204" t="s">
        <v>3688</v>
      </c>
      <c r="B1615" s="203">
        <v>7048652713834</v>
      </c>
      <c r="K1615" s="204">
        <v>840053</v>
      </c>
      <c r="L1615" s="204" t="s">
        <v>2424</v>
      </c>
      <c r="M1615" s="204" t="str">
        <f t="shared" si="25"/>
        <v>840053-MROGD-SM</v>
      </c>
      <c r="N1615" s="205">
        <v>7048652713834</v>
      </c>
    </row>
    <row r="1616" spans="1:14" x14ac:dyDescent="0.2">
      <c r="A1616" s="204" t="s">
        <v>3689</v>
      </c>
      <c r="B1616" s="203">
        <v>7048652713827</v>
      </c>
      <c r="K1616" s="204">
        <v>840053</v>
      </c>
      <c r="L1616" s="204" t="s">
        <v>2426</v>
      </c>
      <c r="M1616" s="204" t="str">
        <f t="shared" si="25"/>
        <v>840053-MROGD-ML</v>
      </c>
      <c r="N1616" s="205">
        <v>7048652713827</v>
      </c>
    </row>
    <row r="1617" spans="1:14" x14ac:dyDescent="0.2">
      <c r="A1617" s="204" t="s">
        <v>3690</v>
      </c>
      <c r="B1617" s="203">
        <v>7048652713810</v>
      </c>
      <c r="K1617" s="204">
        <v>840053</v>
      </c>
      <c r="L1617" s="204" t="s">
        <v>2427</v>
      </c>
      <c r="M1617" s="204" t="str">
        <f t="shared" si="25"/>
        <v>840053-MROGD-LXL</v>
      </c>
      <c r="N1617" s="205">
        <v>7048652713810</v>
      </c>
    </row>
    <row r="1618" spans="1:14" x14ac:dyDescent="0.2">
      <c r="A1618" s="204" t="s">
        <v>3691</v>
      </c>
      <c r="B1618" s="203">
        <v>7048652463166</v>
      </c>
      <c r="K1618" s="204">
        <v>840053</v>
      </c>
      <c r="L1618" s="204" t="s">
        <v>2428</v>
      </c>
      <c r="M1618" s="204" t="str">
        <f t="shared" si="25"/>
        <v>840053-NAVY-SM</v>
      </c>
      <c r="N1618" s="205">
        <v>7048652463166</v>
      </c>
    </row>
    <row r="1619" spans="1:14" x14ac:dyDescent="0.2">
      <c r="A1619" s="204" t="s">
        <v>3692</v>
      </c>
      <c r="B1619" s="203">
        <v>7048652463159</v>
      </c>
      <c r="K1619" s="204">
        <v>840053</v>
      </c>
      <c r="L1619" s="204" t="s">
        <v>2429</v>
      </c>
      <c r="M1619" s="204" t="str">
        <f t="shared" si="25"/>
        <v>840053-NAVY-ML</v>
      </c>
      <c r="N1619" s="205">
        <v>7048652463159</v>
      </c>
    </row>
    <row r="1620" spans="1:14" x14ac:dyDescent="0.2">
      <c r="A1620" s="204" t="s">
        <v>3693</v>
      </c>
      <c r="B1620" s="203">
        <v>7048652463142</v>
      </c>
      <c r="K1620" s="204">
        <v>840053</v>
      </c>
      <c r="L1620" s="204" t="s">
        <v>2430</v>
      </c>
      <c r="M1620" s="204" t="str">
        <f t="shared" si="25"/>
        <v>840053-NAVY-LXL</v>
      </c>
      <c r="N1620" s="205">
        <v>7048652463142</v>
      </c>
    </row>
    <row r="1621" spans="1:14" x14ac:dyDescent="0.2">
      <c r="A1621" s="204" t="s">
        <v>3694</v>
      </c>
      <c r="B1621" s="203">
        <v>7048652463197</v>
      </c>
      <c r="K1621" s="204">
        <v>840053</v>
      </c>
      <c r="L1621" s="204" t="s">
        <v>2431</v>
      </c>
      <c r="M1621" s="204" t="str">
        <f t="shared" si="25"/>
        <v>840053-OEDRB-SM</v>
      </c>
      <c r="N1621" s="205">
        <v>7048652463197</v>
      </c>
    </row>
    <row r="1622" spans="1:14" x14ac:dyDescent="0.2">
      <c r="A1622" s="204" t="s">
        <v>3695</v>
      </c>
      <c r="B1622" s="203">
        <v>7048652463180</v>
      </c>
      <c r="K1622" s="204">
        <v>840053</v>
      </c>
      <c r="L1622" s="204" t="s">
        <v>2432</v>
      </c>
      <c r="M1622" s="204" t="str">
        <f t="shared" si="25"/>
        <v>840053-OEDRB-ML</v>
      </c>
      <c r="N1622" s="205">
        <v>7048652463180</v>
      </c>
    </row>
    <row r="1623" spans="1:14" x14ac:dyDescent="0.2">
      <c r="A1623" s="204" t="s">
        <v>3696</v>
      </c>
      <c r="B1623" s="203">
        <v>7048652463173</v>
      </c>
      <c r="K1623" s="204">
        <v>840053</v>
      </c>
      <c r="L1623" s="204" t="s">
        <v>2433</v>
      </c>
      <c r="M1623" s="204" t="str">
        <f t="shared" si="25"/>
        <v>840053-OEDRB-LXL</v>
      </c>
      <c r="N1623" s="205">
        <v>7048652463173</v>
      </c>
    </row>
    <row r="1624" spans="1:14" x14ac:dyDescent="0.2">
      <c r="A1624" s="204" t="s">
        <v>3697</v>
      </c>
      <c r="B1624" s="203">
        <v>7048652607843</v>
      </c>
      <c r="K1624" s="204">
        <v>840053</v>
      </c>
      <c r="L1624" s="204" t="s">
        <v>2535</v>
      </c>
      <c r="M1624" s="204" t="str">
        <f t="shared" si="25"/>
        <v>840053-SEBMC-SM</v>
      </c>
      <c r="N1624" s="205">
        <v>7048652607843</v>
      </c>
    </row>
    <row r="1625" spans="1:14" x14ac:dyDescent="0.2">
      <c r="A1625" s="204" t="s">
        <v>3698</v>
      </c>
      <c r="B1625" s="203">
        <v>7048652607836</v>
      </c>
      <c r="K1625" s="204">
        <v>840053</v>
      </c>
      <c r="L1625" s="204" t="s">
        <v>2537</v>
      </c>
      <c r="M1625" s="204" t="str">
        <f t="shared" si="25"/>
        <v>840053-SEBMC-ML</v>
      </c>
      <c r="N1625" s="205">
        <v>7048652607836</v>
      </c>
    </row>
    <row r="1626" spans="1:14" x14ac:dyDescent="0.2">
      <c r="A1626" s="204" t="s">
        <v>3699</v>
      </c>
      <c r="B1626" s="203">
        <v>7048652607829</v>
      </c>
      <c r="K1626" s="204">
        <v>840053</v>
      </c>
      <c r="L1626" s="204" t="s">
        <v>2538</v>
      </c>
      <c r="M1626" s="204" t="str">
        <f t="shared" si="25"/>
        <v>840053-SEBMC-LXL</v>
      </c>
      <c r="N1626" s="205">
        <v>7048652607829</v>
      </c>
    </row>
    <row r="1627" spans="1:14" x14ac:dyDescent="0.2">
      <c r="A1627" s="204" t="s">
        <v>3700</v>
      </c>
      <c r="B1627" s="203">
        <v>7048652607850</v>
      </c>
      <c r="K1627" s="204">
        <v>840053</v>
      </c>
      <c r="L1627" s="204" t="s">
        <v>2539</v>
      </c>
      <c r="M1627" s="204" t="str">
        <f t="shared" si="25"/>
        <v>840053-SEBMC-XXL</v>
      </c>
      <c r="N1627" s="205">
        <v>7048652607850</v>
      </c>
    </row>
    <row r="1628" spans="1:14" x14ac:dyDescent="0.2">
      <c r="A1628" s="204" t="s">
        <v>3701</v>
      </c>
      <c r="B1628" s="203">
        <v>7048652463227</v>
      </c>
      <c r="K1628" s="204">
        <v>840053</v>
      </c>
      <c r="L1628" s="204" t="s">
        <v>179</v>
      </c>
      <c r="M1628" s="204" t="str">
        <f t="shared" si="25"/>
        <v>840053-SGRME-SM</v>
      </c>
      <c r="N1628" s="205">
        <v>7048652463227</v>
      </c>
    </row>
    <row r="1629" spans="1:14" x14ac:dyDescent="0.2">
      <c r="A1629" s="204" t="s">
        <v>3702</v>
      </c>
      <c r="B1629" s="203">
        <v>7048652463210</v>
      </c>
      <c r="K1629" s="204">
        <v>840053</v>
      </c>
      <c r="L1629" s="204" t="s">
        <v>180</v>
      </c>
      <c r="M1629" s="204" t="str">
        <f t="shared" si="25"/>
        <v>840053-SGRME-ML</v>
      </c>
      <c r="N1629" s="205">
        <v>7048652463210</v>
      </c>
    </row>
    <row r="1630" spans="1:14" x14ac:dyDescent="0.2">
      <c r="A1630" s="204" t="s">
        <v>3703</v>
      </c>
      <c r="B1630" s="203">
        <v>7048652463203</v>
      </c>
      <c r="K1630" s="204">
        <v>840053</v>
      </c>
      <c r="L1630" s="204" t="s">
        <v>420</v>
      </c>
      <c r="M1630" s="204" t="str">
        <f t="shared" si="25"/>
        <v>840053-SGRME-LXL</v>
      </c>
      <c r="N1630" s="205">
        <v>7048652463203</v>
      </c>
    </row>
    <row r="1631" spans="1:14" x14ac:dyDescent="0.2">
      <c r="A1631" s="204" t="s">
        <v>3704</v>
      </c>
      <c r="B1631" s="203">
        <v>7048652186355</v>
      </c>
      <c r="K1631" s="204">
        <v>840055</v>
      </c>
      <c r="L1631" s="204" t="s">
        <v>293</v>
      </c>
      <c r="M1631" s="204" t="str">
        <f t="shared" si="25"/>
        <v>840055-DTBLK-SM</v>
      </c>
      <c r="N1631" s="205">
        <v>7048652186355</v>
      </c>
    </row>
    <row r="1632" spans="1:14" x14ac:dyDescent="0.2">
      <c r="A1632" s="204" t="s">
        <v>3705</v>
      </c>
      <c r="B1632" s="203">
        <v>7048652186348</v>
      </c>
      <c r="K1632" s="204">
        <v>840055</v>
      </c>
      <c r="L1632" s="204" t="s">
        <v>294</v>
      </c>
      <c r="M1632" s="204" t="str">
        <f t="shared" si="25"/>
        <v>840055-DTBLK-ML</v>
      </c>
      <c r="N1632" s="205">
        <v>7048652186348</v>
      </c>
    </row>
    <row r="1633" spans="1:14" x14ac:dyDescent="0.2">
      <c r="A1633" s="204" t="s">
        <v>3706</v>
      </c>
      <c r="B1633" s="203">
        <v>7048652186331</v>
      </c>
      <c r="K1633" s="204">
        <v>840055</v>
      </c>
      <c r="L1633" s="204" t="s">
        <v>295</v>
      </c>
      <c r="M1633" s="204" t="str">
        <f t="shared" si="25"/>
        <v>840055-DTBLK-LXL</v>
      </c>
      <c r="N1633" s="205">
        <v>7048652186331</v>
      </c>
    </row>
    <row r="1634" spans="1:14" x14ac:dyDescent="0.2">
      <c r="A1634" s="204" t="s">
        <v>3707</v>
      </c>
      <c r="B1634" s="203">
        <v>7048652186386</v>
      </c>
      <c r="K1634" s="204">
        <v>840055</v>
      </c>
      <c r="L1634" s="204" t="s">
        <v>300</v>
      </c>
      <c r="M1634" s="204" t="str">
        <f t="shared" si="25"/>
        <v>840055-GSWHT-SM</v>
      </c>
      <c r="N1634" s="205">
        <v>7048652186386</v>
      </c>
    </row>
    <row r="1635" spans="1:14" x14ac:dyDescent="0.2">
      <c r="A1635" s="204" t="s">
        <v>3708</v>
      </c>
      <c r="B1635" s="203">
        <v>7048652186379</v>
      </c>
      <c r="K1635" s="204">
        <v>840055</v>
      </c>
      <c r="L1635" s="204" t="s">
        <v>301</v>
      </c>
      <c r="M1635" s="204" t="str">
        <f t="shared" si="25"/>
        <v>840055-GSWHT-ML</v>
      </c>
      <c r="N1635" s="205">
        <v>7048652186379</v>
      </c>
    </row>
    <row r="1636" spans="1:14" x14ac:dyDescent="0.2">
      <c r="A1636" s="204" t="s">
        <v>3709</v>
      </c>
      <c r="B1636" s="203">
        <v>7048652186362</v>
      </c>
      <c r="K1636" s="204">
        <v>840055</v>
      </c>
      <c r="L1636" s="204" t="s">
        <v>302</v>
      </c>
      <c r="M1636" s="204" t="str">
        <f t="shared" si="25"/>
        <v>840055-GSWHT-LXL</v>
      </c>
      <c r="N1636" s="205">
        <v>7048652186362</v>
      </c>
    </row>
    <row r="1637" spans="1:14" x14ac:dyDescent="0.2">
      <c r="A1637" s="204" t="s">
        <v>3710</v>
      </c>
      <c r="B1637" s="203">
        <v>7048652186416</v>
      </c>
      <c r="K1637" s="204">
        <v>840056</v>
      </c>
      <c r="L1637" s="204" t="s">
        <v>2546</v>
      </c>
      <c r="M1637" s="204" t="str">
        <f t="shared" si="25"/>
        <v>840056-NACAR-SM</v>
      </c>
      <c r="N1637" s="205">
        <v>7048652186416</v>
      </c>
    </row>
    <row r="1638" spans="1:14" x14ac:dyDescent="0.2">
      <c r="A1638" s="204" t="s">
        <v>3711</v>
      </c>
      <c r="B1638" s="203">
        <v>7048652186409</v>
      </c>
      <c r="K1638" s="204">
        <v>840056</v>
      </c>
      <c r="L1638" s="204" t="s">
        <v>2548</v>
      </c>
      <c r="M1638" s="204" t="str">
        <f t="shared" si="25"/>
        <v>840056-NACAR-ML</v>
      </c>
      <c r="N1638" s="205">
        <v>7048652186409</v>
      </c>
    </row>
    <row r="1639" spans="1:14" x14ac:dyDescent="0.2">
      <c r="A1639" s="204" t="s">
        <v>3712</v>
      </c>
      <c r="B1639" s="203">
        <v>7048652186393</v>
      </c>
      <c r="K1639" s="204">
        <v>840056</v>
      </c>
      <c r="L1639" s="204" t="s">
        <v>2549</v>
      </c>
      <c r="M1639" s="204" t="str">
        <f t="shared" si="25"/>
        <v>840056-NACAR-LXL</v>
      </c>
      <c r="N1639" s="205">
        <v>7048652186393</v>
      </c>
    </row>
    <row r="1640" spans="1:14" x14ac:dyDescent="0.2">
      <c r="A1640" s="204" t="s">
        <v>3713</v>
      </c>
      <c r="B1640" s="203">
        <v>7048652713414</v>
      </c>
      <c r="K1640" s="204">
        <v>840062</v>
      </c>
      <c r="L1640" s="204" t="s">
        <v>2551</v>
      </c>
      <c r="M1640" s="204" t="str">
        <f t="shared" si="25"/>
        <v>840062-GFLUO-XSS</v>
      </c>
      <c r="N1640" s="205">
        <v>7048652713414</v>
      </c>
    </row>
    <row r="1641" spans="1:14" x14ac:dyDescent="0.2">
      <c r="A1641" s="204" t="s">
        <v>3714</v>
      </c>
      <c r="B1641" s="203">
        <v>7048652713407</v>
      </c>
      <c r="K1641" s="204">
        <v>840062</v>
      </c>
      <c r="L1641" s="204" t="s">
        <v>2553</v>
      </c>
      <c r="M1641" s="204" t="str">
        <f t="shared" si="25"/>
        <v>840062-GFLUO-SM</v>
      </c>
      <c r="N1641" s="205">
        <v>7048652713407</v>
      </c>
    </row>
    <row r="1642" spans="1:14" x14ac:dyDescent="0.2">
      <c r="A1642" s="204" t="s">
        <v>3715</v>
      </c>
      <c r="B1642" s="203">
        <v>7048652713391</v>
      </c>
      <c r="K1642" s="204">
        <v>840062</v>
      </c>
      <c r="L1642" s="204" t="s">
        <v>2554</v>
      </c>
      <c r="M1642" s="204" t="str">
        <f t="shared" si="25"/>
        <v>840062-GFLUO-ML</v>
      </c>
      <c r="N1642" s="205">
        <v>7048652713391</v>
      </c>
    </row>
    <row r="1643" spans="1:14" x14ac:dyDescent="0.2">
      <c r="A1643" s="204" t="s">
        <v>3716</v>
      </c>
      <c r="B1643" s="203">
        <v>7048652713384</v>
      </c>
      <c r="K1643" s="204">
        <v>840062</v>
      </c>
      <c r="L1643" s="204" t="s">
        <v>2555</v>
      </c>
      <c r="M1643" s="204" t="str">
        <f t="shared" si="25"/>
        <v>840062-GFLUO-LXL</v>
      </c>
      <c r="N1643" s="205">
        <v>7048652713384</v>
      </c>
    </row>
    <row r="1644" spans="1:14" x14ac:dyDescent="0.2">
      <c r="A1644" s="204" t="s">
        <v>3717</v>
      </c>
      <c r="B1644" s="203">
        <v>7048652606358</v>
      </c>
      <c r="K1644" s="204">
        <v>840062</v>
      </c>
      <c r="L1644" s="204" t="s">
        <v>2556</v>
      </c>
      <c r="M1644" s="204" t="str">
        <f t="shared" si="25"/>
        <v>840062-GFRED-XSS</v>
      </c>
      <c r="N1644" s="205">
        <v>7048652606358</v>
      </c>
    </row>
    <row r="1645" spans="1:14" x14ac:dyDescent="0.2">
      <c r="A1645" s="204" t="s">
        <v>3718</v>
      </c>
      <c r="B1645" s="203">
        <v>7048652606341</v>
      </c>
      <c r="K1645" s="204">
        <v>840062</v>
      </c>
      <c r="L1645" s="204" t="s">
        <v>296</v>
      </c>
      <c r="M1645" s="204" t="str">
        <f t="shared" si="25"/>
        <v>840062-GFRED-SM</v>
      </c>
      <c r="N1645" s="205">
        <v>7048652606341</v>
      </c>
    </row>
    <row r="1646" spans="1:14" x14ac:dyDescent="0.2">
      <c r="A1646" s="204" t="s">
        <v>3719</v>
      </c>
      <c r="B1646" s="203">
        <v>7048652606334</v>
      </c>
      <c r="K1646" s="204">
        <v>840062</v>
      </c>
      <c r="L1646" s="204" t="s">
        <v>298</v>
      </c>
      <c r="M1646" s="204" t="str">
        <f t="shared" si="25"/>
        <v>840062-GFRED-ML</v>
      </c>
      <c r="N1646" s="205">
        <v>7048652606334</v>
      </c>
    </row>
    <row r="1647" spans="1:14" x14ac:dyDescent="0.2">
      <c r="A1647" s="204" t="s">
        <v>3720</v>
      </c>
      <c r="B1647" s="203">
        <v>7048652606327</v>
      </c>
      <c r="K1647" s="204">
        <v>840062</v>
      </c>
      <c r="L1647" s="204" t="s">
        <v>299</v>
      </c>
      <c r="M1647" s="204" t="str">
        <f t="shared" si="25"/>
        <v>840062-GFRED-LXL</v>
      </c>
      <c r="N1647" s="205">
        <v>7048652606327</v>
      </c>
    </row>
    <row r="1648" spans="1:14" x14ac:dyDescent="0.2">
      <c r="A1648" s="204" t="s">
        <v>3721</v>
      </c>
      <c r="B1648" s="203">
        <v>7048652713452</v>
      </c>
      <c r="K1648" s="204">
        <v>840062</v>
      </c>
      <c r="L1648" s="204" t="s">
        <v>2557</v>
      </c>
      <c r="M1648" s="204" t="str">
        <f t="shared" si="25"/>
        <v>840062-GLRGR-XSS</v>
      </c>
      <c r="N1648" s="205">
        <v>7048652713452</v>
      </c>
    </row>
    <row r="1649" spans="1:14" x14ac:dyDescent="0.2">
      <c r="A1649" s="204" t="s">
        <v>3722</v>
      </c>
      <c r="B1649" s="203">
        <v>7048652713445</v>
      </c>
      <c r="K1649" s="204">
        <v>840062</v>
      </c>
      <c r="L1649" s="204" t="s">
        <v>2559</v>
      </c>
      <c r="M1649" s="204" t="str">
        <f t="shared" si="25"/>
        <v>840062-GLRGR-SM</v>
      </c>
      <c r="N1649" s="205">
        <v>7048652713445</v>
      </c>
    </row>
    <row r="1650" spans="1:14" x14ac:dyDescent="0.2">
      <c r="A1650" s="204" t="s">
        <v>3723</v>
      </c>
      <c r="B1650" s="203">
        <v>7048652713438</v>
      </c>
      <c r="K1650" s="204">
        <v>840062</v>
      </c>
      <c r="L1650" s="204" t="s">
        <v>2560</v>
      </c>
      <c r="M1650" s="204" t="str">
        <f t="shared" si="25"/>
        <v>840062-GLRGR-ML</v>
      </c>
      <c r="N1650" s="205">
        <v>7048652713438</v>
      </c>
    </row>
    <row r="1651" spans="1:14" x14ac:dyDescent="0.2">
      <c r="A1651" s="204" t="s">
        <v>3724</v>
      </c>
      <c r="B1651" s="203">
        <v>7048652713421</v>
      </c>
      <c r="K1651" s="204">
        <v>840062</v>
      </c>
      <c r="L1651" s="204" t="s">
        <v>2561</v>
      </c>
      <c r="M1651" s="204" t="str">
        <f t="shared" si="25"/>
        <v>840062-GLRGR-LXL</v>
      </c>
      <c r="N1651" s="205">
        <v>7048652713421</v>
      </c>
    </row>
    <row r="1652" spans="1:14" x14ac:dyDescent="0.2">
      <c r="A1652" s="204" t="s">
        <v>3725</v>
      </c>
      <c r="B1652" s="203">
        <v>7048652606396</v>
      </c>
      <c r="K1652" s="204">
        <v>840062</v>
      </c>
      <c r="L1652" s="204" t="s">
        <v>2562</v>
      </c>
      <c r="M1652" s="204" t="str">
        <f t="shared" si="25"/>
        <v>840062-GSAMC-XSS</v>
      </c>
      <c r="N1652" s="205">
        <v>7048652606396</v>
      </c>
    </row>
    <row r="1653" spans="1:14" x14ac:dyDescent="0.2">
      <c r="A1653" s="204" t="s">
        <v>3726</v>
      </c>
      <c r="B1653" s="203">
        <v>7048652606389</v>
      </c>
      <c r="K1653" s="204">
        <v>840062</v>
      </c>
      <c r="L1653" s="204" t="s">
        <v>2564</v>
      </c>
      <c r="M1653" s="204" t="str">
        <f t="shared" si="25"/>
        <v>840062-GSAMC-SM</v>
      </c>
      <c r="N1653" s="205">
        <v>7048652606389</v>
      </c>
    </row>
    <row r="1654" spans="1:14" x14ac:dyDescent="0.2">
      <c r="A1654" s="204" t="s">
        <v>3727</v>
      </c>
      <c r="B1654" s="203">
        <v>7048652606372</v>
      </c>
      <c r="K1654" s="204">
        <v>840062</v>
      </c>
      <c r="L1654" s="204" t="s">
        <v>2565</v>
      </c>
      <c r="M1654" s="204" t="str">
        <f t="shared" si="25"/>
        <v>840062-GSAMC-ML</v>
      </c>
      <c r="N1654" s="205">
        <v>7048652606372</v>
      </c>
    </row>
    <row r="1655" spans="1:14" x14ac:dyDescent="0.2">
      <c r="A1655" s="204" t="s">
        <v>3728</v>
      </c>
      <c r="B1655" s="203">
        <v>7048652606365</v>
      </c>
      <c r="K1655" s="204">
        <v>840062</v>
      </c>
      <c r="L1655" s="204" t="s">
        <v>2566</v>
      </c>
      <c r="M1655" s="204" t="str">
        <f t="shared" si="25"/>
        <v>840062-GSAMC-LXL</v>
      </c>
      <c r="N1655" s="205">
        <v>7048652606365</v>
      </c>
    </row>
    <row r="1656" spans="1:14" x14ac:dyDescent="0.2">
      <c r="A1656" s="204" t="s">
        <v>3729</v>
      </c>
      <c r="B1656" s="203">
        <v>7048652227874</v>
      </c>
      <c r="K1656" s="204">
        <v>840062</v>
      </c>
      <c r="L1656" s="204" t="s">
        <v>2567</v>
      </c>
      <c r="M1656" s="204" t="str">
        <f t="shared" si="25"/>
        <v>840062-GSBLK-XSS</v>
      </c>
      <c r="N1656" s="205">
        <v>7048652227874</v>
      </c>
    </row>
    <row r="1657" spans="1:14" x14ac:dyDescent="0.2">
      <c r="A1657" s="204" t="s">
        <v>3730</v>
      </c>
      <c r="B1657" s="203">
        <v>7048652186461</v>
      </c>
      <c r="K1657" s="204">
        <v>840062</v>
      </c>
      <c r="L1657" s="204" t="s">
        <v>2508</v>
      </c>
      <c r="M1657" s="204" t="str">
        <f t="shared" si="25"/>
        <v>840062-GSBLK-SM</v>
      </c>
      <c r="N1657" s="205">
        <v>7048652186461</v>
      </c>
    </row>
    <row r="1658" spans="1:14" x14ac:dyDescent="0.2">
      <c r="A1658" s="204" t="s">
        <v>3731</v>
      </c>
      <c r="B1658" s="203">
        <v>7048652186454</v>
      </c>
      <c r="K1658" s="204">
        <v>840062</v>
      </c>
      <c r="L1658" s="204" t="s">
        <v>2510</v>
      </c>
      <c r="M1658" s="204" t="str">
        <f t="shared" si="25"/>
        <v>840062-GSBLK-ML</v>
      </c>
      <c r="N1658" s="205">
        <v>7048652186454</v>
      </c>
    </row>
    <row r="1659" spans="1:14" x14ac:dyDescent="0.2">
      <c r="A1659" s="204" t="s">
        <v>3732</v>
      </c>
      <c r="B1659" s="203">
        <v>7048652186447</v>
      </c>
      <c r="K1659" s="204">
        <v>840062</v>
      </c>
      <c r="L1659" s="204" t="s">
        <v>2511</v>
      </c>
      <c r="M1659" s="204" t="str">
        <f t="shared" si="25"/>
        <v>840062-GSBLK-LXL</v>
      </c>
      <c r="N1659" s="205">
        <v>7048652186447</v>
      </c>
    </row>
    <row r="1660" spans="1:14" x14ac:dyDescent="0.2">
      <c r="A1660" s="204" t="s">
        <v>3733</v>
      </c>
      <c r="B1660" s="203">
        <v>7048652606433</v>
      </c>
      <c r="K1660" s="204">
        <v>840062</v>
      </c>
      <c r="L1660" s="204" t="s">
        <v>2568</v>
      </c>
      <c r="M1660" s="204" t="str">
        <f t="shared" si="25"/>
        <v>840062-GSFMC-XSS</v>
      </c>
      <c r="N1660" s="205">
        <v>7048652606433</v>
      </c>
    </row>
    <row r="1661" spans="1:14" x14ac:dyDescent="0.2">
      <c r="A1661" s="204" t="s">
        <v>3734</v>
      </c>
      <c r="B1661" s="203">
        <v>7048652606426</v>
      </c>
      <c r="K1661" s="204">
        <v>840062</v>
      </c>
      <c r="L1661" s="204" t="s">
        <v>2570</v>
      </c>
      <c r="M1661" s="204" t="str">
        <f t="shared" si="25"/>
        <v>840062-GSFMC-SM</v>
      </c>
      <c r="N1661" s="205">
        <v>7048652606426</v>
      </c>
    </row>
    <row r="1662" spans="1:14" x14ac:dyDescent="0.2">
      <c r="A1662" s="204" t="s">
        <v>3735</v>
      </c>
      <c r="B1662" s="203">
        <v>7048652606419</v>
      </c>
      <c r="K1662" s="204">
        <v>840062</v>
      </c>
      <c r="L1662" s="204" t="s">
        <v>2571</v>
      </c>
      <c r="M1662" s="204" t="str">
        <f t="shared" si="25"/>
        <v>840062-GSFMC-ML</v>
      </c>
      <c r="N1662" s="205">
        <v>7048652606419</v>
      </c>
    </row>
    <row r="1663" spans="1:14" x14ac:dyDescent="0.2">
      <c r="A1663" s="204" t="s">
        <v>3736</v>
      </c>
      <c r="B1663" s="203">
        <v>7048652606402</v>
      </c>
      <c r="K1663" s="204">
        <v>840062</v>
      </c>
      <c r="L1663" s="204" t="s">
        <v>2572</v>
      </c>
      <c r="M1663" s="204" t="str">
        <f t="shared" si="25"/>
        <v>840062-GSFMC-LXL</v>
      </c>
      <c r="N1663" s="205">
        <v>7048652606402</v>
      </c>
    </row>
    <row r="1664" spans="1:14" x14ac:dyDescent="0.2">
      <c r="A1664" s="204" t="s">
        <v>3737</v>
      </c>
      <c r="B1664" s="203">
        <v>7048652556585</v>
      </c>
      <c r="K1664" s="204">
        <v>840062</v>
      </c>
      <c r="L1664" s="204" t="s">
        <v>2573</v>
      </c>
      <c r="M1664" s="204" t="str">
        <f t="shared" si="25"/>
        <v>840062-GSW18-XSS</v>
      </c>
      <c r="N1664" s="205">
        <v>7048652556585</v>
      </c>
    </row>
    <row r="1665" spans="1:14" x14ac:dyDescent="0.2">
      <c r="A1665" s="204" t="s">
        <v>3738</v>
      </c>
      <c r="B1665" s="203">
        <v>7048652556578</v>
      </c>
      <c r="K1665" s="204">
        <v>840062</v>
      </c>
      <c r="L1665" s="204" t="s">
        <v>2574</v>
      </c>
      <c r="M1665" s="204" t="str">
        <f t="shared" si="25"/>
        <v>840062-GSW18-SM</v>
      </c>
      <c r="N1665" s="205">
        <v>7048652556578</v>
      </c>
    </row>
    <row r="1666" spans="1:14" x14ac:dyDescent="0.2">
      <c r="A1666" s="204" t="s">
        <v>3739</v>
      </c>
      <c r="B1666" s="203">
        <v>7048652556561</v>
      </c>
      <c r="K1666" s="204">
        <v>840062</v>
      </c>
      <c r="L1666" s="204" t="s">
        <v>2575</v>
      </c>
      <c r="M1666" s="204" t="str">
        <f t="shared" si="25"/>
        <v>840062-GSW18-ML</v>
      </c>
      <c r="N1666" s="205">
        <v>7048652556561</v>
      </c>
    </row>
    <row r="1667" spans="1:14" x14ac:dyDescent="0.2">
      <c r="A1667" s="204" t="s">
        <v>3740</v>
      </c>
      <c r="B1667" s="203">
        <v>7048652556554</v>
      </c>
      <c r="K1667" s="204">
        <v>840062</v>
      </c>
      <c r="L1667" s="204" t="s">
        <v>2576</v>
      </c>
      <c r="M1667" s="204" t="str">
        <f t="shared" ref="M1667:M1730" si="26">CONCATENATE(K1667,"-",L1667)</f>
        <v>840062-GSW18-LXL</v>
      </c>
      <c r="N1667" s="205">
        <v>7048652556554</v>
      </c>
    </row>
    <row r="1668" spans="1:14" x14ac:dyDescent="0.2">
      <c r="A1668" s="204" t="s">
        <v>3741</v>
      </c>
      <c r="B1668" s="203">
        <v>7048652227881</v>
      </c>
      <c r="K1668" s="204">
        <v>840062</v>
      </c>
      <c r="L1668" s="204" t="s">
        <v>2577</v>
      </c>
      <c r="M1668" s="204" t="str">
        <f t="shared" si="26"/>
        <v>840062-GSWHT-XSS</v>
      </c>
      <c r="N1668" s="205">
        <v>7048652227881</v>
      </c>
    </row>
    <row r="1669" spans="1:14" x14ac:dyDescent="0.2">
      <c r="A1669" s="204" t="s">
        <v>3742</v>
      </c>
      <c r="B1669" s="203">
        <v>7048652186492</v>
      </c>
      <c r="K1669" s="204">
        <v>840062</v>
      </c>
      <c r="L1669" s="204" t="s">
        <v>300</v>
      </c>
      <c r="M1669" s="204" t="str">
        <f t="shared" si="26"/>
        <v>840062-GSWHT-SM</v>
      </c>
      <c r="N1669" s="205">
        <v>7048652186492</v>
      </c>
    </row>
    <row r="1670" spans="1:14" x14ac:dyDescent="0.2">
      <c r="A1670" s="204" t="s">
        <v>3743</v>
      </c>
      <c r="B1670" s="203">
        <v>7048652186485</v>
      </c>
      <c r="K1670" s="204">
        <v>840062</v>
      </c>
      <c r="L1670" s="204" t="s">
        <v>301</v>
      </c>
      <c r="M1670" s="204" t="str">
        <f t="shared" si="26"/>
        <v>840062-GSWHT-ML</v>
      </c>
      <c r="N1670" s="205">
        <v>7048652186485</v>
      </c>
    </row>
    <row r="1671" spans="1:14" x14ac:dyDescent="0.2">
      <c r="A1671" s="204" t="s">
        <v>3744</v>
      </c>
      <c r="B1671" s="203">
        <v>7048652186478</v>
      </c>
      <c r="K1671" s="204">
        <v>840062</v>
      </c>
      <c r="L1671" s="204" t="s">
        <v>302</v>
      </c>
      <c r="M1671" s="204" t="str">
        <f t="shared" si="26"/>
        <v>840062-GSWHT-LXL</v>
      </c>
      <c r="N1671" s="205">
        <v>7048652186478</v>
      </c>
    </row>
    <row r="1672" spans="1:14" x14ac:dyDescent="0.2">
      <c r="A1672" s="204" t="s">
        <v>3745</v>
      </c>
      <c r="B1672" s="203">
        <v>7048652227898</v>
      </c>
      <c r="K1672" s="204">
        <v>840062</v>
      </c>
      <c r="L1672" s="204" t="s">
        <v>2578</v>
      </c>
      <c r="M1672" s="204" t="str">
        <f t="shared" si="26"/>
        <v>840062-GWFBL-XSS</v>
      </c>
      <c r="N1672" s="205">
        <v>7048652227898</v>
      </c>
    </row>
    <row r="1673" spans="1:14" x14ac:dyDescent="0.2">
      <c r="A1673" s="204" t="s">
        <v>3746</v>
      </c>
      <c r="B1673" s="203">
        <v>7048652186508</v>
      </c>
      <c r="K1673" s="204">
        <v>840062</v>
      </c>
      <c r="L1673" s="204" t="s">
        <v>2580</v>
      </c>
      <c r="M1673" s="204" t="str">
        <f t="shared" si="26"/>
        <v>840062-GWFBL-LXL</v>
      </c>
      <c r="N1673" s="205">
        <v>7048652186508</v>
      </c>
    </row>
    <row r="1674" spans="1:14" x14ac:dyDescent="0.2">
      <c r="A1674" s="204" t="s">
        <v>3747</v>
      </c>
      <c r="B1674" s="203">
        <v>7048652713490</v>
      </c>
      <c r="K1674" s="204">
        <v>840062</v>
      </c>
      <c r="L1674" s="204" t="s">
        <v>2581</v>
      </c>
      <c r="M1674" s="204" t="str">
        <f t="shared" si="26"/>
        <v>840062-MNGRY-XSS</v>
      </c>
      <c r="N1674" s="205">
        <v>7048652713490</v>
      </c>
    </row>
    <row r="1675" spans="1:14" x14ac:dyDescent="0.2">
      <c r="A1675" s="204" t="s">
        <v>3748</v>
      </c>
      <c r="B1675" s="203">
        <v>7048652713483</v>
      </c>
      <c r="K1675" s="204">
        <v>840062</v>
      </c>
      <c r="L1675" s="204" t="s">
        <v>416</v>
      </c>
      <c r="M1675" s="204" t="str">
        <f t="shared" si="26"/>
        <v>840062-MNGRY-SM</v>
      </c>
      <c r="N1675" s="205">
        <v>7048652713483</v>
      </c>
    </row>
    <row r="1676" spans="1:14" x14ac:dyDescent="0.2">
      <c r="A1676" s="204" t="s">
        <v>3749</v>
      </c>
      <c r="B1676" s="203">
        <v>7048652713476</v>
      </c>
      <c r="K1676" s="204">
        <v>840062</v>
      </c>
      <c r="L1676" s="204" t="s">
        <v>418</v>
      </c>
      <c r="M1676" s="204" t="str">
        <f t="shared" si="26"/>
        <v>840062-MNGRY-ML</v>
      </c>
      <c r="N1676" s="205">
        <v>7048652713476</v>
      </c>
    </row>
    <row r="1677" spans="1:14" x14ac:dyDescent="0.2">
      <c r="A1677" s="204" t="s">
        <v>3750</v>
      </c>
      <c r="B1677" s="203">
        <v>7048652713469</v>
      </c>
      <c r="K1677" s="204">
        <v>840062</v>
      </c>
      <c r="L1677" s="204" t="s">
        <v>419</v>
      </c>
      <c r="M1677" s="204" t="str">
        <f t="shared" si="26"/>
        <v>840062-MNGRY-LXL</v>
      </c>
      <c r="N1677" s="205">
        <v>7048652713469</v>
      </c>
    </row>
    <row r="1678" spans="1:14" x14ac:dyDescent="0.2">
      <c r="A1678" s="204" t="s">
        <v>3751</v>
      </c>
      <c r="B1678" s="203">
        <v>7048652464828</v>
      </c>
      <c r="K1678" s="204">
        <v>840062</v>
      </c>
      <c r="L1678" s="204" t="s">
        <v>2582</v>
      </c>
      <c r="M1678" s="204" t="str">
        <f t="shared" si="26"/>
        <v>840062-RGBLU-XSS</v>
      </c>
      <c r="N1678" s="205">
        <v>7048652464828</v>
      </c>
    </row>
    <row r="1679" spans="1:14" x14ac:dyDescent="0.2">
      <c r="A1679" s="204" t="s">
        <v>3752</v>
      </c>
      <c r="B1679" s="203">
        <v>7048652464811</v>
      </c>
      <c r="K1679" s="204">
        <v>840062</v>
      </c>
      <c r="L1679" s="204" t="s">
        <v>2584</v>
      </c>
      <c r="M1679" s="204" t="str">
        <f t="shared" si="26"/>
        <v>840062-RGBLU-SM</v>
      </c>
      <c r="N1679" s="205">
        <v>7048652464811</v>
      </c>
    </row>
    <row r="1680" spans="1:14" x14ac:dyDescent="0.2">
      <c r="A1680" s="204" t="s">
        <v>3753</v>
      </c>
      <c r="B1680" s="203">
        <v>7048652464804</v>
      </c>
      <c r="K1680" s="204">
        <v>840062</v>
      </c>
      <c r="L1680" s="204" t="s">
        <v>2585</v>
      </c>
      <c r="M1680" s="204" t="str">
        <f t="shared" si="26"/>
        <v>840062-RGBLU-ML</v>
      </c>
      <c r="N1680" s="205">
        <v>7048652464804</v>
      </c>
    </row>
    <row r="1681" spans="1:14" x14ac:dyDescent="0.2">
      <c r="A1681" s="204" t="s">
        <v>3754</v>
      </c>
      <c r="B1681" s="203">
        <v>7048652464798</v>
      </c>
      <c r="K1681" s="204">
        <v>840062</v>
      </c>
      <c r="L1681" s="204" t="s">
        <v>2586</v>
      </c>
      <c r="M1681" s="204" t="str">
        <f t="shared" si="26"/>
        <v>840062-RGBLU-LXL</v>
      </c>
      <c r="N1681" s="205">
        <v>7048652464798</v>
      </c>
    </row>
    <row r="1682" spans="1:14" x14ac:dyDescent="0.2">
      <c r="A1682" s="204" t="s">
        <v>3755</v>
      </c>
      <c r="B1682" s="203">
        <v>7048652713315</v>
      </c>
      <c r="K1682" s="204">
        <v>840064</v>
      </c>
      <c r="L1682" s="204" t="s">
        <v>2553</v>
      </c>
      <c r="M1682" s="204" t="str">
        <f t="shared" si="26"/>
        <v>840064-GFLUO-SM</v>
      </c>
      <c r="N1682" s="205">
        <v>7048652713315</v>
      </c>
    </row>
    <row r="1683" spans="1:14" x14ac:dyDescent="0.2">
      <c r="A1683" s="204" t="s">
        <v>3756</v>
      </c>
      <c r="B1683" s="203">
        <v>7048652713308</v>
      </c>
      <c r="K1683" s="204">
        <v>840064</v>
      </c>
      <c r="L1683" s="204" t="s">
        <v>2554</v>
      </c>
      <c r="M1683" s="204" t="str">
        <f t="shared" si="26"/>
        <v>840064-GFLUO-ML</v>
      </c>
      <c r="N1683" s="205">
        <v>7048652713308</v>
      </c>
    </row>
    <row r="1684" spans="1:14" x14ac:dyDescent="0.2">
      <c r="A1684" s="204" t="s">
        <v>3757</v>
      </c>
      <c r="B1684" s="203">
        <v>7048652713292</v>
      </c>
      <c r="K1684" s="204">
        <v>840064</v>
      </c>
      <c r="L1684" s="204" t="s">
        <v>2555</v>
      </c>
      <c r="M1684" s="204" t="str">
        <f t="shared" si="26"/>
        <v>840064-GFLUO-LXL</v>
      </c>
      <c r="N1684" s="205">
        <v>7048652713292</v>
      </c>
    </row>
    <row r="1685" spans="1:14" x14ac:dyDescent="0.2">
      <c r="A1685" s="204" t="s">
        <v>3758</v>
      </c>
      <c r="B1685" s="203">
        <v>7048652605573</v>
      </c>
      <c r="K1685" s="204">
        <v>840064</v>
      </c>
      <c r="L1685" s="204" t="s">
        <v>296</v>
      </c>
      <c r="M1685" s="204" t="str">
        <f t="shared" si="26"/>
        <v>840064-GFRED-SM</v>
      </c>
      <c r="N1685" s="205">
        <v>7048652605573</v>
      </c>
    </row>
    <row r="1686" spans="1:14" x14ac:dyDescent="0.2">
      <c r="A1686" s="204" t="s">
        <v>3759</v>
      </c>
      <c r="B1686" s="203">
        <v>7048652605566</v>
      </c>
      <c r="K1686" s="204">
        <v>840064</v>
      </c>
      <c r="L1686" s="204" t="s">
        <v>298</v>
      </c>
      <c r="M1686" s="204" t="str">
        <f t="shared" si="26"/>
        <v>840064-GFRED-ML</v>
      </c>
      <c r="N1686" s="205">
        <v>7048652605566</v>
      </c>
    </row>
    <row r="1687" spans="1:14" x14ac:dyDescent="0.2">
      <c r="A1687" s="204" t="s">
        <v>3760</v>
      </c>
      <c r="B1687" s="203">
        <v>7048652605559</v>
      </c>
      <c r="K1687" s="204">
        <v>840064</v>
      </c>
      <c r="L1687" s="204" t="s">
        <v>299</v>
      </c>
      <c r="M1687" s="204" t="str">
        <f t="shared" si="26"/>
        <v>840064-GFRED-LXL</v>
      </c>
      <c r="N1687" s="205">
        <v>7048652605559</v>
      </c>
    </row>
    <row r="1688" spans="1:14" x14ac:dyDescent="0.2">
      <c r="A1688" s="204" t="s">
        <v>3761</v>
      </c>
      <c r="B1688" s="203">
        <v>7048652713346</v>
      </c>
      <c r="K1688" s="204">
        <v>840064</v>
      </c>
      <c r="L1688" s="204" t="s">
        <v>2559</v>
      </c>
      <c r="M1688" s="204" t="str">
        <f t="shared" si="26"/>
        <v>840064-GLRGR-SM</v>
      </c>
      <c r="N1688" s="205">
        <v>7048652713346</v>
      </c>
    </row>
    <row r="1689" spans="1:14" x14ac:dyDescent="0.2">
      <c r="A1689" s="204" t="s">
        <v>3762</v>
      </c>
      <c r="B1689" s="203">
        <v>7048652713339</v>
      </c>
      <c r="K1689" s="204">
        <v>840064</v>
      </c>
      <c r="L1689" s="204" t="s">
        <v>2560</v>
      </c>
      <c r="M1689" s="204" t="str">
        <f t="shared" si="26"/>
        <v>840064-GLRGR-ML</v>
      </c>
      <c r="N1689" s="205">
        <v>7048652713339</v>
      </c>
    </row>
    <row r="1690" spans="1:14" x14ac:dyDescent="0.2">
      <c r="A1690" s="204" t="s">
        <v>3763</v>
      </c>
      <c r="B1690" s="203">
        <v>7048652713322</v>
      </c>
      <c r="K1690" s="204">
        <v>840064</v>
      </c>
      <c r="L1690" s="204" t="s">
        <v>2561</v>
      </c>
      <c r="M1690" s="204" t="str">
        <f t="shared" si="26"/>
        <v>840064-GLRGR-LXL</v>
      </c>
      <c r="N1690" s="205">
        <v>7048652713322</v>
      </c>
    </row>
    <row r="1691" spans="1:14" x14ac:dyDescent="0.2">
      <c r="A1691" s="204" t="s">
        <v>3764</v>
      </c>
      <c r="B1691" s="203">
        <v>7048652605603</v>
      </c>
      <c r="K1691" s="204">
        <v>840064</v>
      </c>
      <c r="L1691" s="204" t="s">
        <v>2564</v>
      </c>
      <c r="M1691" s="204" t="str">
        <f t="shared" si="26"/>
        <v>840064-GSAMC-SM</v>
      </c>
      <c r="N1691" s="205">
        <v>7048652605603</v>
      </c>
    </row>
    <row r="1692" spans="1:14" x14ac:dyDescent="0.2">
      <c r="A1692" s="204" t="s">
        <v>3765</v>
      </c>
      <c r="B1692" s="203">
        <v>7048652605597</v>
      </c>
      <c r="K1692" s="204">
        <v>840064</v>
      </c>
      <c r="L1692" s="204" t="s">
        <v>2565</v>
      </c>
      <c r="M1692" s="204" t="str">
        <f t="shared" si="26"/>
        <v>840064-GSAMC-ML</v>
      </c>
      <c r="N1692" s="205">
        <v>7048652605597</v>
      </c>
    </row>
    <row r="1693" spans="1:14" x14ac:dyDescent="0.2">
      <c r="A1693" s="204" t="s">
        <v>3766</v>
      </c>
      <c r="B1693" s="203">
        <v>7048652605580</v>
      </c>
      <c r="K1693" s="204">
        <v>840064</v>
      </c>
      <c r="L1693" s="204" t="s">
        <v>2566</v>
      </c>
      <c r="M1693" s="204" t="str">
        <f t="shared" si="26"/>
        <v>840064-GSAMC-LXL</v>
      </c>
      <c r="N1693" s="205">
        <v>7048652605580</v>
      </c>
    </row>
    <row r="1694" spans="1:14" x14ac:dyDescent="0.2">
      <c r="A1694" s="204" t="s">
        <v>3767</v>
      </c>
      <c r="B1694" s="203">
        <v>7048652186577</v>
      </c>
      <c r="K1694" s="204">
        <v>840064</v>
      </c>
      <c r="L1694" s="204" t="s">
        <v>2508</v>
      </c>
      <c r="M1694" s="204" t="str">
        <f t="shared" si="26"/>
        <v>840064-GSBLK-SM</v>
      </c>
      <c r="N1694" s="205">
        <v>7048652186577</v>
      </c>
    </row>
    <row r="1695" spans="1:14" x14ac:dyDescent="0.2">
      <c r="A1695" s="204" t="s">
        <v>3768</v>
      </c>
      <c r="B1695" s="203">
        <v>7048652186560</v>
      </c>
      <c r="K1695" s="204">
        <v>840064</v>
      </c>
      <c r="L1695" s="204" t="s">
        <v>2510</v>
      </c>
      <c r="M1695" s="204" t="str">
        <f t="shared" si="26"/>
        <v>840064-GSBLK-ML</v>
      </c>
      <c r="N1695" s="205">
        <v>7048652186560</v>
      </c>
    </row>
    <row r="1696" spans="1:14" x14ac:dyDescent="0.2">
      <c r="A1696" s="204" t="s">
        <v>3769</v>
      </c>
      <c r="B1696" s="203">
        <v>7048652186553</v>
      </c>
      <c r="K1696" s="204">
        <v>840064</v>
      </c>
      <c r="L1696" s="204" t="s">
        <v>2511</v>
      </c>
      <c r="M1696" s="204" t="str">
        <f t="shared" si="26"/>
        <v>840064-GSBLK-LXL</v>
      </c>
      <c r="N1696" s="205">
        <v>7048652186553</v>
      </c>
    </row>
    <row r="1697" spans="1:14" x14ac:dyDescent="0.2">
      <c r="A1697" s="204" t="s">
        <v>3770</v>
      </c>
      <c r="B1697" s="203">
        <v>7048652605634</v>
      </c>
      <c r="K1697" s="204">
        <v>840064</v>
      </c>
      <c r="L1697" s="204" t="s">
        <v>2570</v>
      </c>
      <c r="M1697" s="204" t="str">
        <f t="shared" si="26"/>
        <v>840064-GSFMC-SM</v>
      </c>
      <c r="N1697" s="205">
        <v>7048652605634</v>
      </c>
    </row>
    <row r="1698" spans="1:14" x14ac:dyDescent="0.2">
      <c r="A1698" s="204" t="s">
        <v>3771</v>
      </c>
      <c r="B1698" s="203">
        <v>7048652605627</v>
      </c>
      <c r="K1698" s="204">
        <v>840064</v>
      </c>
      <c r="L1698" s="204" t="s">
        <v>2571</v>
      </c>
      <c r="M1698" s="204" t="str">
        <f t="shared" si="26"/>
        <v>840064-GSFMC-ML</v>
      </c>
      <c r="N1698" s="205">
        <v>7048652605627</v>
      </c>
    </row>
    <row r="1699" spans="1:14" x14ac:dyDescent="0.2">
      <c r="A1699" s="204" t="s">
        <v>3772</v>
      </c>
      <c r="B1699" s="203">
        <v>7048652605610</v>
      </c>
      <c r="K1699" s="204">
        <v>840064</v>
      </c>
      <c r="L1699" s="204" t="s">
        <v>2572</v>
      </c>
      <c r="M1699" s="204" t="str">
        <f t="shared" si="26"/>
        <v>840064-GSFMC-LXL</v>
      </c>
      <c r="N1699" s="205">
        <v>7048652605610</v>
      </c>
    </row>
    <row r="1700" spans="1:14" x14ac:dyDescent="0.2">
      <c r="A1700" s="204" t="s">
        <v>3773</v>
      </c>
      <c r="B1700" s="203">
        <v>7048652556615</v>
      </c>
      <c r="K1700" s="204">
        <v>840064</v>
      </c>
      <c r="L1700" s="204" t="s">
        <v>2574</v>
      </c>
      <c r="M1700" s="204" t="str">
        <f t="shared" si="26"/>
        <v>840064-GSW18-SM</v>
      </c>
      <c r="N1700" s="205">
        <v>7048652556615</v>
      </c>
    </row>
    <row r="1701" spans="1:14" x14ac:dyDescent="0.2">
      <c r="A1701" s="204" t="s">
        <v>3774</v>
      </c>
      <c r="B1701" s="203">
        <v>7048652556608</v>
      </c>
      <c r="K1701" s="204">
        <v>840064</v>
      </c>
      <c r="L1701" s="204" t="s">
        <v>2575</v>
      </c>
      <c r="M1701" s="204" t="str">
        <f t="shared" si="26"/>
        <v>840064-GSW18-ML</v>
      </c>
      <c r="N1701" s="205">
        <v>7048652556608</v>
      </c>
    </row>
    <row r="1702" spans="1:14" x14ac:dyDescent="0.2">
      <c r="A1702" s="204" t="s">
        <v>3775</v>
      </c>
      <c r="B1702" s="203">
        <v>7048652556592</v>
      </c>
      <c r="K1702" s="204">
        <v>840064</v>
      </c>
      <c r="L1702" s="204" t="s">
        <v>2576</v>
      </c>
      <c r="M1702" s="204" t="str">
        <f t="shared" si="26"/>
        <v>840064-GSW18-LXL</v>
      </c>
      <c r="N1702" s="205">
        <v>7048652556592</v>
      </c>
    </row>
    <row r="1703" spans="1:14" x14ac:dyDescent="0.2">
      <c r="A1703" s="204" t="s">
        <v>3776</v>
      </c>
      <c r="B1703" s="203">
        <v>7048652186607</v>
      </c>
      <c r="K1703" s="204">
        <v>840064</v>
      </c>
      <c r="L1703" s="204" t="s">
        <v>300</v>
      </c>
      <c r="M1703" s="204" t="str">
        <f t="shared" si="26"/>
        <v>840064-GSWHT-SM</v>
      </c>
      <c r="N1703" s="205">
        <v>7048652186607</v>
      </c>
    </row>
    <row r="1704" spans="1:14" x14ac:dyDescent="0.2">
      <c r="A1704" s="204" t="s">
        <v>3777</v>
      </c>
      <c r="B1704" s="203">
        <v>7048652186591</v>
      </c>
      <c r="K1704" s="204">
        <v>840064</v>
      </c>
      <c r="L1704" s="204" t="s">
        <v>301</v>
      </c>
      <c r="M1704" s="204" t="str">
        <f t="shared" si="26"/>
        <v>840064-GSWHT-ML</v>
      </c>
      <c r="N1704" s="205">
        <v>7048652186591</v>
      </c>
    </row>
    <row r="1705" spans="1:14" x14ac:dyDescent="0.2">
      <c r="A1705" s="204" t="s">
        <v>3778</v>
      </c>
      <c r="B1705" s="203">
        <v>7048652186584</v>
      </c>
      <c r="K1705" s="204">
        <v>840064</v>
      </c>
      <c r="L1705" s="204" t="s">
        <v>302</v>
      </c>
      <c r="M1705" s="204" t="str">
        <f t="shared" si="26"/>
        <v>840064-GSWHT-LXL</v>
      </c>
      <c r="N1705" s="205">
        <v>7048652186584</v>
      </c>
    </row>
    <row r="1706" spans="1:14" x14ac:dyDescent="0.2">
      <c r="A1706" s="204" t="s">
        <v>3779</v>
      </c>
      <c r="B1706" s="203">
        <v>7048652462985</v>
      </c>
      <c r="K1706" s="204">
        <v>840064</v>
      </c>
      <c r="L1706" s="204" t="s">
        <v>2587</v>
      </c>
      <c r="M1706" s="204" t="str">
        <f t="shared" si="26"/>
        <v>840064-GTEME-SM</v>
      </c>
      <c r="N1706" s="205">
        <v>7048652462985</v>
      </c>
    </row>
    <row r="1707" spans="1:14" x14ac:dyDescent="0.2">
      <c r="A1707" s="204" t="s">
        <v>3780</v>
      </c>
      <c r="B1707" s="203">
        <v>7048652462978</v>
      </c>
      <c r="K1707" s="204">
        <v>840064</v>
      </c>
      <c r="L1707" s="204" t="s">
        <v>2589</v>
      </c>
      <c r="M1707" s="204" t="str">
        <f t="shared" si="26"/>
        <v>840064-GTEME-ML</v>
      </c>
      <c r="N1707" s="205">
        <v>7048652462978</v>
      </c>
    </row>
    <row r="1708" spans="1:14" x14ac:dyDescent="0.2">
      <c r="A1708" s="204" t="s">
        <v>3781</v>
      </c>
      <c r="B1708" s="203">
        <v>7048652462961</v>
      </c>
      <c r="K1708" s="204">
        <v>840064</v>
      </c>
      <c r="L1708" s="204" t="s">
        <v>2590</v>
      </c>
      <c r="M1708" s="204" t="str">
        <f t="shared" si="26"/>
        <v>840064-GTEME-LXL</v>
      </c>
      <c r="N1708" s="205">
        <v>7048652462961</v>
      </c>
    </row>
    <row r="1709" spans="1:14" x14ac:dyDescent="0.2">
      <c r="A1709" s="204" t="s">
        <v>3782</v>
      </c>
      <c r="B1709" s="203">
        <v>7048652713377</v>
      </c>
      <c r="K1709" s="204">
        <v>840064</v>
      </c>
      <c r="L1709" s="204" t="s">
        <v>416</v>
      </c>
      <c r="M1709" s="204" t="str">
        <f t="shared" si="26"/>
        <v>840064-MNGRY-SM</v>
      </c>
      <c r="N1709" s="205">
        <v>7048652713377</v>
      </c>
    </row>
    <row r="1710" spans="1:14" x14ac:dyDescent="0.2">
      <c r="A1710" s="204" t="s">
        <v>3783</v>
      </c>
      <c r="B1710" s="203">
        <v>7048652713360</v>
      </c>
      <c r="K1710" s="204">
        <v>840064</v>
      </c>
      <c r="L1710" s="204" t="s">
        <v>418</v>
      </c>
      <c r="M1710" s="204" t="str">
        <f t="shared" si="26"/>
        <v>840064-MNGRY-ML</v>
      </c>
      <c r="N1710" s="205">
        <v>7048652713360</v>
      </c>
    </row>
    <row r="1711" spans="1:14" x14ac:dyDescent="0.2">
      <c r="A1711" s="204" t="s">
        <v>3784</v>
      </c>
      <c r="B1711" s="203">
        <v>7048652713353</v>
      </c>
      <c r="K1711" s="204">
        <v>840064</v>
      </c>
      <c r="L1711" s="204" t="s">
        <v>419</v>
      </c>
      <c r="M1711" s="204" t="str">
        <f t="shared" si="26"/>
        <v>840064-MNGRY-LXL</v>
      </c>
      <c r="N1711" s="205">
        <v>7048652713353</v>
      </c>
    </row>
    <row r="1712" spans="1:14" x14ac:dyDescent="0.2">
      <c r="A1712" s="204" t="s">
        <v>3785</v>
      </c>
      <c r="B1712" s="203">
        <v>7048652481306</v>
      </c>
      <c r="K1712" s="204">
        <v>840065</v>
      </c>
      <c r="L1712" s="204" t="s">
        <v>2591</v>
      </c>
      <c r="M1712" s="204" t="str">
        <f t="shared" si="26"/>
        <v>840065-HK002-SM</v>
      </c>
      <c r="N1712" s="205">
        <v>7048652481306</v>
      </c>
    </row>
    <row r="1713" spans="1:14" x14ac:dyDescent="0.2">
      <c r="A1713" s="204" t="s">
        <v>3786</v>
      </c>
      <c r="B1713" s="203">
        <v>7048652481290</v>
      </c>
      <c r="K1713" s="204">
        <v>840065</v>
      </c>
      <c r="L1713" s="204" t="s">
        <v>2593</v>
      </c>
      <c r="M1713" s="204" t="str">
        <f t="shared" si="26"/>
        <v>840065-HK002-ML</v>
      </c>
      <c r="N1713" s="205">
        <v>7048652481290</v>
      </c>
    </row>
    <row r="1714" spans="1:14" x14ac:dyDescent="0.2">
      <c r="A1714" s="204" t="s">
        <v>3787</v>
      </c>
      <c r="B1714" s="203">
        <v>7048652481283</v>
      </c>
      <c r="K1714" s="204">
        <v>840065</v>
      </c>
      <c r="L1714" s="204" t="s">
        <v>2594</v>
      </c>
      <c r="M1714" s="204" t="str">
        <f t="shared" si="26"/>
        <v>840065-HK002-LXL</v>
      </c>
      <c r="N1714" s="205">
        <v>7048652481283</v>
      </c>
    </row>
    <row r="1715" spans="1:14" x14ac:dyDescent="0.2">
      <c r="A1715" s="204" t="s">
        <v>3788</v>
      </c>
      <c r="B1715" s="203">
        <v>7048652605511</v>
      </c>
      <c r="K1715" s="204">
        <v>840065</v>
      </c>
      <c r="L1715" s="204" t="s">
        <v>2595</v>
      </c>
      <c r="M1715" s="204" t="str">
        <f t="shared" si="26"/>
        <v>840065-HK003-SM</v>
      </c>
      <c r="N1715" s="205">
        <v>7048652605511</v>
      </c>
    </row>
    <row r="1716" spans="1:14" x14ac:dyDescent="0.2">
      <c r="A1716" s="204" t="s">
        <v>3789</v>
      </c>
      <c r="B1716" s="203">
        <v>7048652605504</v>
      </c>
      <c r="K1716" s="204">
        <v>840065</v>
      </c>
      <c r="L1716" s="204" t="s">
        <v>2597</v>
      </c>
      <c r="M1716" s="204" t="str">
        <f t="shared" si="26"/>
        <v>840065-HK003-ML</v>
      </c>
      <c r="N1716" s="205">
        <v>7048652605504</v>
      </c>
    </row>
    <row r="1717" spans="1:14" x14ac:dyDescent="0.2">
      <c r="A1717" s="204" t="s">
        <v>3790</v>
      </c>
      <c r="B1717" s="203">
        <v>7048652605498</v>
      </c>
      <c r="K1717" s="204">
        <v>840065</v>
      </c>
      <c r="L1717" s="204" t="s">
        <v>2598</v>
      </c>
      <c r="M1717" s="204" t="str">
        <f t="shared" si="26"/>
        <v>840065-HK003-LXL</v>
      </c>
      <c r="N1717" s="205">
        <v>7048652605498</v>
      </c>
    </row>
    <row r="1718" spans="1:14" x14ac:dyDescent="0.2">
      <c r="A1718" s="174" t="s">
        <v>3791</v>
      </c>
      <c r="B1718" s="203">
        <v>7048652713254</v>
      </c>
      <c r="K1718" s="204">
        <v>840065</v>
      </c>
      <c r="L1718" s="204" t="s">
        <v>2599</v>
      </c>
      <c r="M1718" s="204" t="str">
        <f t="shared" si="26"/>
        <v>840065-HK004-SM</v>
      </c>
      <c r="N1718" s="205">
        <v>7048652713254</v>
      </c>
    </row>
    <row r="1719" spans="1:14" x14ac:dyDescent="0.2">
      <c r="A1719" s="204" t="s">
        <v>3792</v>
      </c>
      <c r="B1719" s="205">
        <v>7048652713247</v>
      </c>
      <c r="K1719" s="204">
        <v>840065</v>
      </c>
      <c r="L1719" s="204" t="s">
        <v>2601</v>
      </c>
      <c r="M1719" s="204" t="str">
        <f t="shared" si="26"/>
        <v>840065-HK004-ML</v>
      </c>
      <c r="N1719" s="205">
        <v>7048652713247</v>
      </c>
    </row>
    <row r="1720" spans="1:14" x14ac:dyDescent="0.2">
      <c r="A1720" s="204" t="s">
        <v>3793</v>
      </c>
      <c r="B1720" s="205">
        <v>7048652713230</v>
      </c>
      <c r="K1720" s="204">
        <v>840065</v>
      </c>
      <c r="L1720" s="204" t="s">
        <v>2602</v>
      </c>
      <c r="M1720" s="204" t="str">
        <f t="shared" si="26"/>
        <v>840065-HK004-LXL</v>
      </c>
      <c r="N1720" s="205">
        <v>7048652713230</v>
      </c>
    </row>
    <row r="1721" spans="1:14" x14ac:dyDescent="0.2">
      <c r="A1721" s="204" t="s">
        <v>3794</v>
      </c>
      <c r="B1721" s="205">
        <v>7048652186638</v>
      </c>
      <c r="K1721" s="204">
        <v>840065</v>
      </c>
      <c r="L1721" s="204" t="s">
        <v>2603</v>
      </c>
      <c r="M1721" s="204" t="str">
        <f t="shared" si="26"/>
        <v>840065-RGCBO-SM</v>
      </c>
      <c r="N1721" s="205">
        <v>7048652186638</v>
      </c>
    </row>
    <row r="1722" spans="1:14" x14ac:dyDescent="0.2">
      <c r="A1722" s="204" t="s">
        <v>3795</v>
      </c>
      <c r="B1722" s="205">
        <v>7048652186621</v>
      </c>
      <c r="K1722" s="204">
        <v>840065</v>
      </c>
      <c r="L1722" s="204" t="s">
        <v>2605</v>
      </c>
      <c r="M1722" s="204" t="str">
        <f t="shared" si="26"/>
        <v>840065-RGCBO-ML</v>
      </c>
      <c r="N1722" s="205">
        <v>7048652186621</v>
      </c>
    </row>
    <row r="1723" spans="1:14" x14ac:dyDescent="0.2">
      <c r="A1723" s="204" t="s">
        <v>3796</v>
      </c>
      <c r="B1723" s="205">
        <v>7048652186614</v>
      </c>
      <c r="K1723" s="204">
        <v>840065</v>
      </c>
      <c r="L1723" s="204" t="s">
        <v>2606</v>
      </c>
      <c r="M1723" s="204" t="str">
        <f t="shared" si="26"/>
        <v>840065-RGCBO-LXL</v>
      </c>
      <c r="N1723" s="205">
        <v>7048652186614</v>
      </c>
    </row>
    <row r="1724" spans="1:14" x14ac:dyDescent="0.2">
      <c r="A1724" s="204" t="s">
        <v>3797</v>
      </c>
      <c r="B1724" s="205">
        <v>7048652605542</v>
      </c>
      <c r="K1724" s="204">
        <v>840065</v>
      </c>
      <c r="L1724" s="204" t="s">
        <v>2607</v>
      </c>
      <c r="M1724" s="204" t="str">
        <f t="shared" si="26"/>
        <v>840065-RM002-SM</v>
      </c>
      <c r="N1724" s="205">
        <v>7048652605542</v>
      </c>
    </row>
    <row r="1725" spans="1:14" x14ac:dyDescent="0.2">
      <c r="A1725" s="204" t="s">
        <v>3798</v>
      </c>
      <c r="B1725" s="205">
        <v>7048652605535</v>
      </c>
      <c r="K1725" s="204">
        <v>840065</v>
      </c>
      <c r="L1725" s="204" t="s">
        <v>2609</v>
      </c>
      <c r="M1725" s="204" t="str">
        <f t="shared" si="26"/>
        <v>840065-RM002-ML</v>
      </c>
      <c r="N1725" s="205">
        <v>7048652605535</v>
      </c>
    </row>
    <row r="1726" spans="1:14" x14ac:dyDescent="0.2">
      <c r="A1726" s="204" t="s">
        <v>3799</v>
      </c>
      <c r="B1726" s="205">
        <v>7048652605528</v>
      </c>
      <c r="K1726" s="204">
        <v>840065</v>
      </c>
      <c r="L1726" s="204" t="s">
        <v>2610</v>
      </c>
      <c r="M1726" s="204" t="str">
        <f t="shared" si="26"/>
        <v>840065-RM002-LXL</v>
      </c>
      <c r="N1726" s="205">
        <v>7048652605528</v>
      </c>
    </row>
    <row r="1727" spans="1:14" x14ac:dyDescent="0.2">
      <c r="A1727" s="204" t="s">
        <v>3800</v>
      </c>
      <c r="B1727" s="205">
        <v>7048652713285</v>
      </c>
      <c r="K1727" s="204">
        <v>840065</v>
      </c>
      <c r="L1727" s="204" t="s">
        <v>2611</v>
      </c>
      <c r="M1727" s="204" t="str">
        <f t="shared" si="26"/>
        <v>840065-RM003-SM</v>
      </c>
      <c r="N1727" s="205">
        <v>7048652713285</v>
      </c>
    </row>
    <row r="1728" spans="1:14" x14ac:dyDescent="0.2">
      <c r="A1728" s="204" t="s">
        <v>3801</v>
      </c>
      <c r="B1728" s="205">
        <v>7048652713278</v>
      </c>
      <c r="K1728" s="204">
        <v>840065</v>
      </c>
      <c r="L1728" s="204" t="s">
        <v>2613</v>
      </c>
      <c r="M1728" s="204" t="str">
        <f t="shared" si="26"/>
        <v>840065-RM003-ML</v>
      </c>
      <c r="N1728" s="205">
        <v>7048652713278</v>
      </c>
    </row>
    <row r="1729" spans="1:14" x14ac:dyDescent="0.2">
      <c r="A1729" s="204" t="s">
        <v>3802</v>
      </c>
      <c r="B1729" s="205">
        <v>7048652713261</v>
      </c>
      <c r="K1729" s="204">
        <v>840065</v>
      </c>
      <c r="L1729" s="204" t="s">
        <v>2614</v>
      </c>
      <c r="M1729" s="204" t="str">
        <f t="shared" si="26"/>
        <v>840065-RM003-LXL</v>
      </c>
      <c r="N1729" s="205">
        <v>7048652713261</v>
      </c>
    </row>
    <row r="1730" spans="1:14" x14ac:dyDescent="0.2">
      <c r="A1730" s="204" t="s">
        <v>3803</v>
      </c>
      <c r="B1730" s="205">
        <v>7048652186669</v>
      </c>
      <c r="K1730" s="204">
        <v>840066</v>
      </c>
      <c r="L1730" s="204" t="s">
        <v>293</v>
      </c>
      <c r="M1730" s="204" t="str">
        <f t="shared" si="26"/>
        <v>840066-DTBLK-SM</v>
      </c>
      <c r="N1730" s="205">
        <v>7048652186669</v>
      </c>
    </row>
    <row r="1731" spans="1:14" x14ac:dyDescent="0.2">
      <c r="A1731" s="204" t="s">
        <v>3804</v>
      </c>
      <c r="B1731" s="205">
        <v>7048652186652</v>
      </c>
      <c r="K1731" s="204">
        <v>840066</v>
      </c>
      <c r="L1731" s="204" t="s">
        <v>294</v>
      </c>
      <c r="M1731" s="204" t="str">
        <f t="shared" ref="M1731:M1794" si="27">CONCATENATE(K1731,"-",L1731)</f>
        <v>840066-DTBLK-ML</v>
      </c>
      <c r="N1731" s="205">
        <v>7048652186652</v>
      </c>
    </row>
    <row r="1732" spans="1:14" x14ac:dyDescent="0.2">
      <c r="A1732" s="204" t="s">
        <v>3805</v>
      </c>
      <c r="B1732" s="205">
        <v>7048652186645</v>
      </c>
      <c r="K1732" s="204">
        <v>840066</v>
      </c>
      <c r="L1732" s="204" t="s">
        <v>295</v>
      </c>
      <c r="M1732" s="204" t="str">
        <f t="shared" si="27"/>
        <v>840066-DTBLK-LXL</v>
      </c>
      <c r="N1732" s="205">
        <v>7048652186645</v>
      </c>
    </row>
    <row r="1733" spans="1:14" x14ac:dyDescent="0.2">
      <c r="A1733" s="204" t="s">
        <v>3806</v>
      </c>
      <c r="B1733" s="205">
        <v>7048652186690</v>
      </c>
      <c r="K1733" s="204">
        <v>840066</v>
      </c>
      <c r="L1733" s="204" t="s">
        <v>300</v>
      </c>
      <c r="M1733" s="204" t="str">
        <f t="shared" si="27"/>
        <v>840066-GSWHT-SM</v>
      </c>
      <c r="N1733" s="205">
        <v>7048652186690</v>
      </c>
    </row>
    <row r="1734" spans="1:14" x14ac:dyDescent="0.2">
      <c r="A1734" s="204" t="s">
        <v>3807</v>
      </c>
      <c r="B1734" s="205">
        <v>7048652186683</v>
      </c>
      <c r="K1734" s="204">
        <v>840066</v>
      </c>
      <c r="L1734" s="204" t="s">
        <v>301</v>
      </c>
      <c r="M1734" s="204" t="str">
        <f t="shared" si="27"/>
        <v>840066-GSWHT-ML</v>
      </c>
      <c r="N1734" s="205">
        <v>7048652186683</v>
      </c>
    </row>
    <row r="1735" spans="1:14" x14ac:dyDescent="0.2">
      <c r="A1735" s="204" t="s">
        <v>3808</v>
      </c>
      <c r="B1735" s="205">
        <v>7048652186676</v>
      </c>
      <c r="K1735" s="204">
        <v>840066</v>
      </c>
      <c r="L1735" s="204" t="s">
        <v>302</v>
      </c>
      <c r="M1735" s="204" t="str">
        <f t="shared" si="27"/>
        <v>840066-GSWHT-LXL</v>
      </c>
      <c r="N1735" s="205">
        <v>7048652186676</v>
      </c>
    </row>
    <row r="1736" spans="1:14" x14ac:dyDescent="0.2">
      <c r="A1736" s="204" t="s">
        <v>3809</v>
      </c>
      <c r="B1736" s="205">
        <v>7048652185891</v>
      </c>
      <c r="K1736" s="204">
        <v>840069</v>
      </c>
      <c r="L1736" s="204" t="s">
        <v>182</v>
      </c>
      <c r="M1736" s="204" t="str">
        <f t="shared" si="27"/>
        <v>840069-MBLCK-SM</v>
      </c>
      <c r="N1736" s="205">
        <v>7048652185891</v>
      </c>
    </row>
    <row r="1737" spans="1:14" x14ac:dyDescent="0.2">
      <c r="A1737" s="204" t="s">
        <v>3810</v>
      </c>
      <c r="B1737" s="205">
        <v>7048652185884</v>
      </c>
      <c r="K1737" s="204">
        <v>840069</v>
      </c>
      <c r="L1737" s="204" t="s">
        <v>183</v>
      </c>
      <c r="M1737" s="204" t="str">
        <f t="shared" si="27"/>
        <v>840069-MBLCK-ML</v>
      </c>
      <c r="N1737" s="205">
        <v>7048652185884</v>
      </c>
    </row>
    <row r="1738" spans="1:14" x14ac:dyDescent="0.2">
      <c r="A1738" s="204" t="s">
        <v>3811</v>
      </c>
      <c r="B1738" s="205">
        <v>7048652185877</v>
      </c>
      <c r="K1738" s="204">
        <v>840069</v>
      </c>
      <c r="L1738" s="204" t="s">
        <v>184</v>
      </c>
      <c r="M1738" s="204" t="str">
        <f t="shared" si="27"/>
        <v>840069-MBLCK-LXL</v>
      </c>
      <c r="N1738" s="205">
        <v>7048652185877</v>
      </c>
    </row>
    <row r="1739" spans="1:14" x14ac:dyDescent="0.2">
      <c r="A1739" s="204" t="s">
        <v>3812</v>
      </c>
      <c r="B1739" s="205">
        <v>7048652605450</v>
      </c>
      <c r="K1739" s="204">
        <v>840069</v>
      </c>
      <c r="L1739" s="204" t="s">
        <v>2408</v>
      </c>
      <c r="M1739" s="204" t="str">
        <f t="shared" si="27"/>
        <v>840069-MHGRN-SM</v>
      </c>
      <c r="N1739" s="205">
        <v>7048652605450</v>
      </c>
    </row>
    <row r="1740" spans="1:14" x14ac:dyDescent="0.2">
      <c r="A1740" s="204" t="s">
        <v>3813</v>
      </c>
      <c r="B1740" s="205">
        <v>7048652605443</v>
      </c>
      <c r="K1740" s="204">
        <v>840069</v>
      </c>
      <c r="L1740" s="204" t="s">
        <v>2410</v>
      </c>
      <c r="M1740" s="204" t="str">
        <f t="shared" si="27"/>
        <v>840069-MHGRN-ML</v>
      </c>
      <c r="N1740" s="205">
        <v>7048652605443</v>
      </c>
    </row>
    <row r="1741" spans="1:14" x14ac:dyDescent="0.2">
      <c r="A1741" s="204" t="s">
        <v>3814</v>
      </c>
      <c r="B1741" s="205">
        <v>7048652605436</v>
      </c>
      <c r="K1741" s="204">
        <v>840069</v>
      </c>
      <c r="L1741" s="204" t="s">
        <v>2411</v>
      </c>
      <c r="M1741" s="204" t="str">
        <f t="shared" si="27"/>
        <v>840069-MHGRN-LXL</v>
      </c>
      <c r="N1741" s="205">
        <v>7048652605436</v>
      </c>
    </row>
    <row r="1742" spans="1:14" x14ac:dyDescent="0.2">
      <c r="A1742" s="204" t="s">
        <v>3815</v>
      </c>
      <c r="B1742" s="205">
        <v>7048652185921</v>
      </c>
      <c r="K1742" s="204">
        <v>840069</v>
      </c>
      <c r="L1742" s="204" t="s">
        <v>2485</v>
      </c>
      <c r="M1742" s="204" t="str">
        <f t="shared" si="27"/>
        <v>840069-SNWHT-SM</v>
      </c>
      <c r="N1742" s="205">
        <v>7048652185921</v>
      </c>
    </row>
    <row r="1743" spans="1:14" x14ac:dyDescent="0.2">
      <c r="A1743" s="204" t="s">
        <v>3816</v>
      </c>
      <c r="B1743" s="205">
        <v>7048652185914</v>
      </c>
      <c r="K1743" s="204">
        <v>840069</v>
      </c>
      <c r="L1743" s="204" t="s">
        <v>2487</v>
      </c>
      <c r="M1743" s="204" t="str">
        <f t="shared" si="27"/>
        <v>840069-SNWHT-ML</v>
      </c>
      <c r="N1743" s="205">
        <v>7048652185914</v>
      </c>
    </row>
    <row r="1744" spans="1:14" x14ac:dyDescent="0.2">
      <c r="A1744" s="204" t="s">
        <v>3817</v>
      </c>
      <c r="B1744" s="205">
        <v>7048652185907</v>
      </c>
      <c r="K1744" s="204">
        <v>840069</v>
      </c>
      <c r="L1744" s="204" t="s">
        <v>2488</v>
      </c>
      <c r="M1744" s="204" t="str">
        <f t="shared" si="27"/>
        <v>840069-SNWHT-LXL</v>
      </c>
      <c r="N1744" s="205">
        <v>7048652185907</v>
      </c>
    </row>
    <row r="1745" spans="1:14" x14ac:dyDescent="0.2">
      <c r="A1745" s="204" t="s">
        <v>3818</v>
      </c>
      <c r="B1745" s="205">
        <v>7048652463579</v>
      </c>
      <c r="K1745" s="204">
        <v>840080</v>
      </c>
      <c r="L1745" s="204" t="s">
        <v>293</v>
      </c>
      <c r="M1745" s="204" t="str">
        <f t="shared" si="27"/>
        <v>840080-DTBLK-SM</v>
      </c>
      <c r="N1745" s="205">
        <v>7048652463579</v>
      </c>
    </row>
    <row r="1746" spans="1:14" x14ac:dyDescent="0.2">
      <c r="A1746" s="204" t="s">
        <v>3819</v>
      </c>
      <c r="B1746" s="205">
        <v>7048652463562</v>
      </c>
      <c r="K1746" s="204">
        <v>840080</v>
      </c>
      <c r="L1746" s="204" t="s">
        <v>294</v>
      </c>
      <c r="M1746" s="204" t="str">
        <f t="shared" si="27"/>
        <v>840080-DTBLK-ML</v>
      </c>
      <c r="N1746" s="205">
        <v>7048652463562</v>
      </c>
    </row>
    <row r="1747" spans="1:14" x14ac:dyDescent="0.2">
      <c r="A1747" s="204" t="s">
        <v>3820</v>
      </c>
      <c r="B1747" s="205">
        <v>7048652463555</v>
      </c>
      <c r="K1747" s="204">
        <v>840080</v>
      </c>
      <c r="L1747" s="204" t="s">
        <v>295</v>
      </c>
      <c r="M1747" s="204" t="str">
        <f t="shared" si="27"/>
        <v>840080-DTBLK-LXL</v>
      </c>
      <c r="N1747" s="205">
        <v>7048652463555</v>
      </c>
    </row>
    <row r="1748" spans="1:14" x14ac:dyDescent="0.2">
      <c r="A1748" s="204" t="s">
        <v>3821</v>
      </c>
      <c r="B1748" s="205">
        <v>7048652463609</v>
      </c>
      <c r="K1748" s="204">
        <v>840080</v>
      </c>
      <c r="L1748" s="204" t="s">
        <v>2616</v>
      </c>
      <c r="M1748" s="204" t="str">
        <f t="shared" si="27"/>
        <v>840080-GLCOE-SM</v>
      </c>
      <c r="N1748" s="205">
        <v>7048652463609</v>
      </c>
    </row>
    <row r="1749" spans="1:14" x14ac:dyDescent="0.2">
      <c r="A1749" s="204" t="s">
        <v>3822</v>
      </c>
      <c r="B1749" s="205">
        <v>7048652463593</v>
      </c>
      <c r="K1749" s="204">
        <v>840080</v>
      </c>
      <c r="L1749" s="204" t="s">
        <v>2618</v>
      </c>
      <c r="M1749" s="204" t="str">
        <f t="shared" si="27"/>
        <v>840080-GLCOE-ML</v>
      </c>
      <c r="N1749" s="205">
        <v>7048652463593</v>
      </c>
    </row>
    <row r="1750" spans="1:14" x14ac:dyDescent="0.2">
      <c r="A1750" s="204" t="s">
        <v>3823</v>
      </c>
      <c r="B1750" s="205">
        <v>7048652463586</v>
      </c>
      <c r="K1750" s="204">
        <v>840080</v>
      </c>
      <c r="L1750" s="204" t="s">
        <v>2619</v>
      </c>
      <c r="M1750" s="204" t="str">
        <f t="shared" si="27"/>
        <v>840080-GLCOE-LXL</v>
      </c>
      <c r="N1750" s="205">
        <v>7048652463586</v>
      </c>
    </row>
    <row r="1751" spans="1:14" x14ac:dyDescent="0.2">
      <c r="A1751" s="204" t="s">
        <v>3824</v>
      </c>
      <c r="B1751" s="205">
        <v>7048652605399</v>
      </c>
      <c r="K1751" s="204">
        <v>840080</v>
      </c>
      <c r="L1751" s="204" t="s">
        <v>2620</v>
      </c>
      <c r="M1751" s="204" t="str">
        <f t="shared" si="27"/>
        <v>840080-GSFOE-SM</v>
      </c>
      <c r="N1751" s="205">
        <v>7048652605399</v>
      </c>
    </row>
    <row r="1752" spans="1:14" x14ac:dyDescent="0.2">
      <c r="A1752" s="204" t="s">
        <v>3825</v>
      </c>
      <c r="B1752" s="205">
        <v>7048652605382</v>
      </c>
      <c r="K1752" s="204">
        <v>840080</v>
      </c>
      <c r="L1752" s="204" t="s">
        <v>2622</v>
      </c>
      <c r="M1752" s="204" t="str">
        <f t="shared" si="27"/>
        <v>840080-GSFOE-ML</v>
      </c>
      <c r="N1752" s="205">
        <v>7048652605382</v>
      </c>
    </row>
    <row r="1753" spans="1:14" x14ac:dyDescent="0.2">
      <c r="A1753" s="204" t="s">
        <v>3826</v>
      </c>
      <c r="B1753" s="205">
        <v>7048652605375</v>
      </c>
      <c r="K1753" s="204">
        <v>840080</v>
      </c>
      <c r="L1753" s="204" t="s">
        <v>2623</v>
      </c>
      <c r="M1753" s="204" t="str">
        <f t="shared" si="27"/>
        <v>840080-GSFOE-LXL</v>
      </c>
      <c r="N1753" s="205">
        <v>7048652605375</v>
      </c>
    </row>
    <row r="1754" spans="1:14" x14ac:dyDescent="0.2">
      <c r="A1754" s="204" t="s">
        <v>3827</v>
      </c>
      <c r="B1754" s="205">
        <v>7048652463630</v>
      </c>
      <c r="K1754" s="204">
        <v>840080</v>
      </c>
      <c r="L1754" s="204" t="s">
        <v>300</v>
      </c>
      <c r="M1754" s="204" t="str">
        <f t="shared" si="27"/>
        <v>840080-GSWHT-SM</v>
      </c>
      <c r="N1754" s="205">
        <v>7048652463630</v>
      </c>
    </row>
    <row r="1755" spans="1:14" x14ac:dyDescent="0.2">
      <c r="A1755" s="204" t="s">
        <v>3828</v>
      </c>
      <c r="B1755" s="205">
        <v>7048652463623</v>
      </c>
      <c r="K1755" s="204">
        <v>840080</v>
      </c>
      <c r="L1755" s="204" t="s">
        <v>301</v>
      </c>
      <c r="M1755" s="204" t="str">
        <f t="shared" si="27"/>
        <v>840080-GSWHT-ML</v>
      </c>
      <c r="N1755" s="205">
        <v>7048652463623</v>
      </c>
    </row>
    <row r="1756" spans="1:14" x14ac:dyDescent="0.2">
      <c r="A1756" s="204" t="s">
        <v>3829</v>
      </c>
      <c r="B1756" s="205">
        <v>7048652463616</v>
      </c>
      <c r="K1756" s="204">
        <v>840080</v>
      </c>
      <c r="L1756" s="204" t="s">
        <v>302</v>
      </c>
      <c r="M1756" s="204" t="str">
        <f t="shared" si="27"/>
        <v>840080-GSWHT-LXL</v>
      </c>
      <c r="N1756" s="205">
        <v>7048652463616</v>
      </c>
    </row>
    <row r="1757" spans="1:14" x14ac:dyDescent="0.2">
      <c r="A1757" s="204" t="s">
        <v>3830</v>
      </c>
      <c r="B1757" s="205">
        <v>7048652713193</v>
      </c>
      <c r="K1757" s="204">
        <v>840080</v>
      </c>
      <c r="L1757" s="204" t="s">
        <v>2400</v>
      </c>
      <c r="M1757" s="204" t="str">
        <f t="shared" si="27"/>
        <v>840080-MBBLU-SM</v>
      </c>
      <c r="N1757" s="205">
        <v>7048652713193</v>
      </c>
    </row>
    <row r="1758" spans="1:14" x14ac:dyDescent="0.2">
      <c r="A1758" s="204" t="s">
        <v>3831</v>
      </c>
      <c r="B1758" s="205">
        <v>7048652713186</v>
      </c>
      <c r="K1758" s="204">
        <v>840080</v>
      </c>
      <c r="L1758" s="204" t="s">
        <v>2402</v>
      </c>
      <c r="M1758" s="204" t="str">
        <f t="shared" si="27"/>
        <v>840080-MBBLU-ML</v>
      </c>
      <c r="N1758" s="205">
        <v>7048652713186</v>
      </c>
    </row>
    <row r="1759" spans="1:14" x14ac:dyDescent="0.2">
      <c r="A1759" s="204" t="s">
        <v>3832</v>
      </c>
      <c r="B1759" s="205">
        <v>7048652713179</v>
      </c>
      <c r="K1759" s="204">
        <v>840080</v>
      </c>
      <c r="L1759" s="204" t="s">
        <v>2403</v>
      </c>
      <c r="M1759" s="204" t="str">
        <f t="shared" si="27"/>
        <v>840080-MBBLU-LXL</v>
      </c>
      <c r="N1759" s="205">
        <v>7048652713179</v>
      </c>
    </row>
    <row r="1760" spans="1:14" x14ac:dyDescent="0.2">
      <c r="A1760" s="204" t="s">
        <v>3833</v>
      </c>
      <c r="B1760" s="205">
        <v>7048652605429</v>
      </c>
      <c r="K1760" s="204">
        <v>840080</v>
      </c>
      <c r="L1760" s="204" t="s">
        <v>2471</v>
      </c>
      <c r="M1760" s="204" t="str">
        <f t="shared" si="27"/>
        <v>840080-MBGRY-SM</v>
      </c>
      <c r="N1760" s="205">
        <v>7048652605429</v>
      </c>
    </row>
    <row r="1761" spans="1:14" x14ac:dyDescent="0.2">
      <c r="A1761" s="204" t="s">
        <v>3834</v>
      </c>
      <c r="B1761" s="205">
        <v>7048652605412</v>
      </c>
      <c r="K1761" s="204">
        <v>840080</v>
      </c>
      <c r="L1761" s="204" t="s">
        <v>2472</v>
      </c>
      <c r="M1761" s="204" t="str">
        <f t="shared" si="27"/>
        <v>840080-MBGRY-ML</v>
      </c>
      <c r="N1761" s="205">
        <v>7048652605412</v>
      </c>
    </row>
    <row r="1762" spans="1:14" x14ac:dyDescent="0.2">
      <c r="A1762" s="204" t="s">
        <v>3835</v>
      </c>
      <c r="B1762" s="205">
        <v>7048652605405</v>
      </c>
      <c r="K1762" s="204">
        <v>840080</v>
      </c>
      <c r="L1762" s="204" t="s">
        <v>2473</v>
      </c>
      <c r="M1762" s="204" t="str">
        <f t="shared" si="27"/>
        <v>840080-MBGRY-LXL</v>
      </c>
      <c r="N1762" s="205">
        <v>7048652605405</v>
      </c>
    </row>
    <row r="1763" spans="1:14" x14ac:dyDescent="0.2">
      <c r="A1763" s="204" t="s">
        <v>3836</v>
      </c>
      <c r="B1763" s="205">
        <v>7048652463661</v>
      </c>
      <c r="K1763" s="204">
        <v>840080</v>
      </c>
      <c r="L1763" s="204" t="s">
        <v>425</v>
      </c>
      <c r="M1763" s="204" t="str">
        <f t="shared" si="27"/>
        <v>840080-MNAVY-SM</v>
      </c>
      <c r="N1763" s="205">
        <v>7048652463661</v>
      </c>
    </row>
    <row r="1764" spans="1:14" x14ac:dyDescent="0.2">
      <c r="A1764" s="204" t="s">
        <v>3837</v>
      </c>
      <c r="B1764" s="205">
        <v>7048652463654</v>
      </c>
      <c r="K1764" s="204">
        <v>840080</v>
      </c>
      <c r="L1764" s="204" t="s">
        <v>426</v>
      </c>
      <c r="M1764" s="204" t="str">
        <f t="shared" si="27"/>
        <v>840080-MNAVY-ML</v>
      </c>
      <c r="N1764" s="205">
        <v>7048652463654</v>
      </c>
    </row>
    <row r="1765" spans="1:14" x14ac:dyDescent="0.2">
      <c r="A1765" s="204" t="s">
        <v>3838</v>
      </c>
      <c r="B1765" s="205">
        <v>7048652463647</v>
      </c>
      <c r="K1765" s="204">
        <v>840080</v>
      </c>
      <c r="L1765" s="204" t="s">
        <v>427</v>
      </c>
      <c r="M1765" s="204" t="str">
        <f t="shared" si="27"/>
        <v>840080-MNAVY-LXL</v>
      </c>
      <c r="N1765" s="205">
        <v>7048652463647</v>
      </c>
    </row>
    <row r="1766" spans="1:14" x14ac:dyDescent="0.2">
      <c r="A1766" s="204" t="s">
        <v>3839</v>
      </c>
      <c r="B1766" s="205">
        <v>7048652713223</v>
      </c>
      <c r="K1766" s="204">
        <v>840080</v>
      </c>
      <c r="L1766" s="204" t="s">
        <v>2434</v>
      </c>
      <c r="M1766" s="204" t="str">
        <f t="shared" si="27"/>
        <v>840080-SGMCH-SM</v>
      </c>
      <c r="N1766" s="205">
        <v>7048652713223</v>
      </c>
    </row>
    <row r="1767" spans="1:14" x14ac:dyDescent="0.2">
      <c r="A1767" s="204" t="s">
        <v>3840</v>
      </c>
      <c r="B1767" s="205">
        <v>7048652713216</v>
      </c>
      <c r="K1767" s="204">
        <v>840080</v>
      </c>
      <c r="L1767" s="204" t="s">
        <v>2436</v>
      </c>
      <c r="M1767" s="204" t="str">
        <f t="shared" si="27"/>
        <v>840080-SGMCH-ML</v>
      </c>
      <c r="N1767" s="205">
        <v>7048652713216</v>
      </c>
    </row>
    <row r="1768" spans="1:14" x14ac:dyDescent="0.2">
      <c r="A1768" s="204" t="s">
        <v>3841</v>
      </c>
      <c r="B1768" s="205">
        <v>7048652713209</v>
      </c>
      <c r="K1768" s="204">
        <v>840080</v>
      </c>
      <c r="L1768" s="204" t="s">
        <v>2437</v>
      </c>
      <c r="M1768" s="204" t="str">
        <f t="shared" si="27"/>
        <v>840080-SGMCH-LXL</v>
      </c>
      <c r="N1768" s="205">
        <v>7048652713209</v>
      </c>
    </row>
    <row r="1769" spans="1:14" x14ac:dyDescent="0.2">
      <c r="A1769" s="204" t="s">
        <v>3842</v>
      </c>
      <c r="B1769" s="205">
        <v>7048652481580</v>
      </c>
      <c r="K1769" s="204">
        <v>840081</v>
      </c>
      <c r="L1769" s="204" t="s">
        <v>293</v>
      </c>
      <c r="M1769" s="204" t="str">
        <f t="shared" si="27"/>
        <v>840081-DTBLK-SM</v>
      </c>
      <c r="N1769" s="205">
        <v>7048652481580</v>
      </c>
    </row>
    <row r="1770" spans="1:14" x14ac:dyDescent="0.2">
      <c r="A1770" s="204" t="s">
        <v>3843</v>
      </c>
      <c r="B1770" s="205">
        <v>7048652481573</v>
      </c>
      <c r="K1770" s="204">
        <v>840081</v>
      </c>
      <c r="L1770" s="204" t="s">
        <v>294</v>
      </c>
      <c r="M1770" s="204" t="str">
        <f t="shared" si="27"/>
        <v>840081-DTBLK-ML</v>
      </c>
      <c r="N1770" s="205">
        <v>7048652481573</v>
      </c>
    </row>
    <row r="1771" spans="1:14" x14ac:dyDescent="0.2">
      <c r="A1771" s="204" t="s">
        <v>3844</v>
      </c>
      <c r="B1771" s="205">
        <v>7048652481566</v>
      </c>
      <c r="K1771" s="204">
        <v>840081</v>
      </c>
      <c r="L1771" s="204" t="s">
        <v>295</v>
      </c>
      <c r="M1771" s="204" t="str">
        <f t="shared" si="27"/>
        <v>840081-DTBLK-LXL</v>
      </c>
      <c r="N1771" s="205">
        <v>7048652481566</v>
      </c>
    </row>
    <row r="1772" spans="1:14" x14ac:dyDescent="0.2">
      <c r="A1772" s="204" t="s">
        <v>3845</v>
      </c>
      <c r="B1772" s="205">
        <v>7048652481702</v>
      </c>
      <c r="K1772" s="204">
        <v>840081</v>
      </c>
      <c r="L1772" s="204" t="s">
        <v>2584</v>
      </c>
      <c r="M1772" s="204" t="str">
        <f t="shared" si="27"/>
        <v>840081-RGBLU-SM</v>
      </c>
      <c r="N1772" s="205">
        <v>7048652481702</v>
      </c>
    </row>
    <row r="1773" spans="1:14" x14ac:dyDescent="0.2">
      <c r="A1773" s="204" t="s">
        <v>3846</v>
      </c>
      <c r="B1773" s="205">
        <v>7048652481696</v>
      </c>
      <c r="K1773" s="204">
        <v>840081</v>
      </c>
      <c r="L1773" s="204" t="s">
        <v>2585</v>
      </c>
      <c r="M1773" s="204" t="str">
        <f t="shared" si="27"/>
        <v>840081-RGBLU-ML</v>
      </c>
      <c r="N1773" s="205">
        <v>7048652481696</v>
      </c>
    </row>
    <row r="1774" spans="1:14" x14ac:dyDescent="0.2">
      <c r="A1774" s="204" t="s">
        <v>3847</v>
      </c>
      <c r="B1774" s="205">
        <v>7048652481689</v>
      </c>
      <c r="K1774" s="204">
        <v>840081</v>
      </c>
      <c r="L1774" s="204" t="s">
        <v>2586</v>
      </c>
      <c r="M1774" s="204" t="str">
        <f t="shared" si="27"/>
        <v>840081-RGBLU-LXL</v>
      </c>
      <c r="N1774" s="205">
        <v>7048652481689</v>
      </c>
    </row>
    <row r="1775" spans="1:14" x14ac:dyDescent="0.2">
      <c r="A1775" s="204" t="s">
        <v>3848</v>
      </c>
      <c r="B1775" s="205">
        <v>7048652481436</v>
      </c>
      <c r="K1775" s="204">
        <v>840082</v>
      </c>
      <c r="L1775" s="204" t="s">
        <v>293</v>
      </c>
      <c r="M1775" s="204" t="str">
        <f t="shared" si="27"/>
        <v>840082-DTBLK-SM</v>
      </c>
      <c r="N1775" s="205">
        <v>7048652481436</v>
      </c>
    </row>
    <row r="1776" spans="1:14" x14ac:dyDescent="0.2">
      <c r="A1776" s="204" t="s">
        <v>3849</v>
      </c>
      <c r="B1776" s="205">
        <v>7048652481429</v>
      </c>
      <c r="K1776" s="204">
        <v>840082</v>
      </c>
      <c r="L1776" s="204" t="s">
        <v>294</v>
      </c>
      <c r="M1776" s="204" t="str">
        <f t="shared" si="27"/>
        <v>840082-DTBLK-ML</v>
      </c>
      <c r="N1776" s="205">
        <v>7048652481429</v>
      </c>
    </row>
    <row r="1777" spans="1:14" x14ac:dyDescent="0.2">
      <c r="A1777" s="204" t="s">
        <v>3850</v>
      </c>
      <c r="B1777" s="205">
        <v>7048652481412</v>
      </c>
      <c r="K1777" s="204">
        <v>840082</v>
      </c>
      <c r="L1777" s="204" t="s">
        <v>295</v>
      </c>
      <c r="M1777" s="204" t="str">
        <f t="shared" si="27"/>
        <v>840082-DTBLK-LXL</v>
      </c>
      <c r="N1777" s="205">
        <v>7048652481412</v>
      </c>
    </row>
    <row r="1778" spans="1:14" x14ac:dyDescent="0.2">
      <c r="A1778" s="204" t="s">
        <v>3851</v>
      </c>
      <c r="B1778" s="205">
        <v>7048652481467</v>
      </c>
      <c r="K1778" s="204">
        <v>840082</v>
      </c>
      <c r="L1778" s="204" t="s">
        <v>2625</v>
      </c>
      <c r="M1778" s="204" t="str">
        <f t="shared" si="27"/>
        <v>840082-FNGRN-SM</v>
      </c>
      <c r="N1778" s="205">
        <v>7048652481467</v>
      </c>
    </row>
    <row r="1779" spans="1:14" x14ac:dyDescent="0.2">
      <c r="A1779" s="204" t="s">
        <v>3852</v>
      </c>
      <c r="B1779" s="205">
        <v>7048652481450</v>
      </c>
      <c r="K1779" s="204">
        <v>840082</v>
      </c>
      <c r="L1779" s="204" t="s">
        <v>2627</v>
      </c>
      <c r="M1779" s="204" t="str">
        <f t="shared" si="27"/>
        <v>840082-FNGRN-ML</v>
      </c>
      <c r="N1779" s="205">
        <v>7048652481450</v>
      </c>
    </row>
    <row r="1780" spans="1:14" x14ac:dyDescent="0.2">
      <c r="A1780" s="204" t="s">
        <v>3853</v>
      </c>
      <c r="B1780" s="205">
        <v>7048652481443</v>
      </c>
      <c r="K1780" s="204">
        <v>840082</v>
      </c>
      <c r="L1780" s="204" t="s">
        <v>2628</v>
      </c>
      <c r="M1780" s="204" t="str">
        <f t="shared" si="27"/>
        <v>840082-FNGRN-LXL</v>
      </c>
      <c r="N1780" s="205">
        <v>7048652481443</v>
      </c>
    </row>
    <row r="1781" spans="1:14" x14ac:dyDescent="0.2">
      <c r="A1781" s="204" t="s">
        <v>3854</v>
      </c>
      <c r="B1781" s="205">
        <v>7048652725028</v>
      </c>
      <c r="K1781" s="204">
        <v>840082</v>
      </c>
      <c r="L1781" s="204" t="s">
        <v>2629</v>
      </c>
      <c r="M1781" s="204" t="str">
        <f t="shared" si="27"/>
        <v>840082-STBLU-SM</v>
      </c>
      <c r="N1781" s="205">
        <v>7048652725028</v>
      </c>
    </row>
    <row r="1782" spans="1:14" x14ac:dyDescent="0.2">
      <c r="A1782" s="204" t="s">
        <v>3855</v>
      </c>
      <c r="B1782" s="205">
        <v>7048652725011</v>
      </c>
      <c r="K1782" s="204">
        <v>840082</v>
      </c>
      <c r="L1782" s="204" t="s">
        <v>2631</v>
      </c>
      <c r="M1782" s="204" t="str">
        <f t="shared" si="27"/>
        <v>840082-STBLU-ML</v>
      </c>
      <c r="N1782" s="205">
        <v>7048652725011</v>
      </c>
    </row>
    <row r="1783" spans="1:14" x14ac:dyDescent="0.2">
      <c r="A1783" s="204" t="s">
        <v>3856</v>
      </c>
      <c r="B1783" s="205">
        <v>7048652725004</v>
      </c>
      <c r="K1783" s="204">
        <v>840082</v>
      </c>
      <c r="L1783" s="204" t="s">
        <v>2632</v>
      </c>
      <c r="M1783" s="204" t="str">
        <f t="shared" si="27"/>
        <v>840082-STBLU-LXL</v>
      </c>
      <c r="N1783" s="205">
        <v>7048652725004</v>
      </c>
    </row>
    <row r="1784" spans="1:14" x14ac:dyDescent="0.2">
      <c r="A1784" s="204" t="s">
        <v>3857</v>
      </c>
      <c r="B1784" s="205">
        <v>7048652463456</v>
      </c>
      <c r="K1784" s="204">
        <v>840084</v>
      </c>
      <c r="L1784" s="204" t="s">
        <v>293</v>
      </c>
      <c r="M1784" s="204" t="str">
        <f t="shared" si="27"/>
        <v>840084-DTBLK-SM</v>
      </c>
      <c r="N1784" s="205">
        <v>7048652463456</v>
      </c>
    </row>
    <row r="1785" spans="1:14" x14ac:dyDescent="0.2">
      <c r="A1785" s="204" t="s">
        <v>3858</v>
      </c>
      <c r="B1785" s="205">
        <v>7048652463449</v>
      </c>
      <c r="K1785" s="204">
        <v>840084</v>
      </c>
      <c r="L1785" s="204" t="s">
        <v>294</v>
      </c>
      <c r="M1785" s="204" t="str">
        <f t="shared" si="27"/>
        <v>840084-DTBLK-ML</v>
      </c>
      <c r="N1785" s="205">
        <v>7048652463449</v>
      </c>
    </row>
    <row r="1786" spans="1:14" x14ac:dyDescent="0.2">
      <c r="A1786" s="204" t="s">
        <v>3859</v>
      </c>
      <c r="B1786" s="205">
        <v>7048652463432</v>
      </c>
      <c r="K1786" s="204">
        <v>840084</v>
      </c>
      <c r="L1786" s="204" t="s">
        <v>295</v>
      </c>
      <c r="M1786" s="204" t="str">
        <f t="shared" si="27"/>
        <v>840084-DTBLK-LXL</v>
      </c>
      <c r="N1786" s="205">
        <v>7048652463432</v>
      </c>
    </row>
    <row r="1787" spans="1:14" x14ac:dyDescent="0.2">
      <c r="A1787" s="204" t="s">
        <v>3860</v>
      </c>
      <c r="B1787" s="205">
        <v>7048652463487</v>
      </c>
      <c r="K1787" s="204">
        <v>840084</v>
      </c>
      <c r="L1787" s="204" t="s">
        <v>2616</v>
      </c>
      <c r="M1787" s="204" t="str">
        <f t="shared" si="27"/>
        <v>840084-GLCOE-SM</v>
      </c>
      <c r="N1787" s="205">
        <v>7048652463487</v>
      </c>
    </row>
    <row r="1788" spans="1:14" x14ac:dyDescent="0.2">
      <c r="A1788" s="204" t="s">
        <v>3861</v>
      </c>
      <c r="B1788" s="205">
        <v>7048652463470</v>
      </c>
      <c r="K1788" s="204">
        <v>840084</v>
      </c>
      <c r="L1788" s="204" t="s">
        <v>2618</v>
      </c>
      <c r="M1788" s="204" t="str">
        <f t="shared" si="27"/>
        <v>840084-GLCOE-ML</v>
      </c>
      <c r="N1788" s="205">
        <v>7048652463470</v>
      </c>
    </row>
    <row r="1789" spans="1:14" x14ac:dyDescent="0.2">
      <c r="A1789" s="204" t="s">
        <v>3862</v>
      </c>
      <c r="B1789" s="205">
        <v>7048652463463</v>
      </c>
      <c r="K1789" s="204">
        <v>840084</v>
      </c>
      <c r="L1789" s="204" t="s">
        <v>2619</v>
      </c>
      <c r="M1789" s="204" t="str">
        <f t="shared" si="27"/>
        <v>840084-GLCOE-LXL</v>
      </c>
      <c r="N1789" s="205">
        <v>7048652463463</v>
      </c>
    </row>
    <row r="1790" spans="1:14" x14ac:dyDescent="0.2">
      <c r="A1790" s="204" t="s">
        <v>3863</v>
      </c>
      <c r="B1790" s="205">
        <v>7048652605337</v>
      </c>
      <c r="K1790" s="204">
        <v>840084</v>
      </c>
      <c r="L1790" s="204" t="s">
        <v>2620</v>
      </c>
      <c r="M1790" s="204" t="str">
        <f t="shared" si="27"/>
        <v>840084-GSFOE-SM</v>
      </c>
      <c r="N1790" s="205">
        <v>7048652605337</v>
      </c>
    </row>
    <row r="1791" spans="1:14" x14ac:dyDescent="0.2">
      <c r="A1791" s="204" t="s">
        <v>3864</v>
      </c>
      <c r="B1791" s="205">
        <v>7048652605320</v>
      </c>
      <c r="K1791" s="204">
        <v>840084</v>
      </c>
      <c r="L1791" s="204" t="s">
        <v>2622</v>
      </c>
      <c r="M1791" s="204" t="str">
        <f t="shared" si="27"/>
        <v>840084-GSFOE-ML</v>
      </c>
      <c r="N1791" s="205">
        <v>7048652605320</v>
      </c>
    </row>
    <row r="1792" spans="1:14" x14ac:dyDescent="0.2">
      <c r="A1792" s="204" t="s">
        <v>3865</v>
      </c>
      <c r="B1792" s="205">
        <v>7048652605313</v>
      </c>
      <c r="K1792" s="204">
        <v>840084</v>
      </c>
      <c r="L1792" s="204" t="s">
        <v>2623</v>
      </c>
      <c r="M1792" s="204" t="str">
        <f t="shared" si="27"/>
        <v>840084-GSFOE-LXL</v>
      </c>
      <c r="N1792" s="205">
        <v>7048652605313</v>
      </c>
    </row>
    <row r="1793" spans="1:14" x14ac:dyDescent="0.2">
      <c r="A1793" s="204" t="s">
        <v>3866</v>
      </c>
      <c r="B1793" s="205">
        <v>7048652463517</v>
      </c>
      <c r="K1793" s="204">
        <v>840084</v>
      </c>
      <c r="L1793" s="204" t="s">
        <v>300</v>
      </c>
      <c r="M1793" s="204" t="str">
        <f t="shared" si="27"/>
        <v>840084-GSWHT-SM</v>
      </c>
      <c r="N1793" s="205">
        <v>7048652463517</v>
      </c>
    </row>
    <row r="1794" spans="1:14" x14ac:dyDescent="0.2">
      <c r="A1794" s="204" t="s">
        <v>3867</v>
      </c>
      <c r="B1794" s="205">
        <v>7048652463500</v>
      </c>
      <c r="K1794" s="204">
        <v>840084</v>
      </c>
      <c r="L1794" s="204" t="s">
        <v>301</v>
      </c>
      <c r="M1794" s="204" t="str">
        <f t="shared" si="27"/>
        <v>840084-GSWHT-ML</v>
      </c>
      <c r="N1794" s="205">
        <v>7048652463500</v>
      </c>
    </row>
    <row r="1795" spans="1:14" x14ac:dyDescent="0.2">
      <c r="A1795" s="204" t="s">
        <v>3868</v>
      </c>
      <c r="B1795" s="205">
        <v>7048652463494</v>
      </c>
      <c r="K1795" s="204">
        <v>840084</v>
      </c>
      <c r="L1795" s="204" t="s">
        <v>302</v>
      </c>
      <c r="M1795" s="204" t="str">
        <f t="shared" ref="M1795:M1858" si="28">CONCATENATE(K1795,"-",L1795)</f>
        <v>840084-GSWHT-LXL</v>
      </c>
      <c r="N1795" s="205">
        <v>7048652463494</v>
      </c>
    </row>
    <row r="1796" spans="1:14" x14ac:dyDescent="0.2">
      <c r="A1796" s="204" t="s">
        <v>3869</v>
      </c>
      <c r="B1796" s="205">
        <v>7048652714619</v>
      </c>
      <c r="K1796" s="204">
        <v>840084</v>
      </c>
      <c r="L1796" s="204" t="s">
        <v>2400</v>
      </c>
      <c r="M1796" s="204" t="str">
        <f t="shared" si="28"/>
        <v>840084-MBBLU-SM</v>
      </c>
      <c r="N1796" s="205">
        <v>7048652714619</v>
      </c>
    </row>
    <row r="1797" spans="1:14" x14ac:dyDescent="0.2">
      <c r="A1797" s="204" t="s">
        <v>3870</v>
      </c>
      <c r="B1797" s="205">
        <v>7048652714602</v>
      </c>
      <c r="K1797" s="204">
        <v>840084</v>
      </c>
      <c r="L1797" s="204" t="s">
        <v>2402</v>
      </c>
      <c r="M1797" s="204" t="str">
        <f t="shared" si="28"/>
        <v>840084-MBBLU-ML</v>
      </c>
      <c r="N1797" s="205">
        <v>7048652714602</v>
      </c>
    </row>
    <row r="1798" spans="1:14" x14ac:dyDescent="0.2">
      <c r="A1798" s="204" t="s">
        <v>3871</v>
      </c>
      <c r="B1798" s="205">
        <v>7048652714596</v>
      </c>
      <c r="K1798" s="204">
        <v>840084</v>
      </c>
      <c r="L1798" s="204" t="s">
        <v>2403</v>
      </c>
      <c r="M1798" s="204" t="str">
        <f t="shared" si="28"/>
        <v>840084-MBBLU-LXL</v>
      </c>
      <c r="N1798" s="205">
        <v>7048652714596</v>
      </c>
    </row>
    <row r="1799" spans="1:14" x14ac:dyDescent="0.2">
      <c r="A1799" s="204" t="s">
        <v>3872</v>
      </c>
      <c r="B1799" s="205">
        <v>7048652605368</v>
      </c>
      <c r="K1799" s="204">
        <v>840084</v>
      </c>
      <c r="L1799" s="204" t="s">
        <v>2471</v>
      </c>
      <c r="M1799" s="204" t="str">
        <f t="shared" si="28"/>
        <v>840084-MBGRY-SM</v>
      </c>
      <c r="N1799" s="205">
        <v>7048652605368</v>
      </c>
    </row>
    <row r="1800" spans="1:14" x14ac:dyDescent="0.2">
      <c r="A1800" s="204" t="s">
        <v>3873</v>
      </c>
      <c r="B1800" s="205">
        <v>7048652605351</v>
      </c>
      <c r="K1800" s="204">
        <v>840084</v>
      </c>
      <c r="L1800" s="204" t="s">
        <v>2472</v>
      </c>
      <c r="M1800" s="204" t="str">
        <f t="shared" si="28"/>
        <v>840084-MBGRY-ML</v>
      </c>
      <c r="N1800" s="205">
        <v>7048652605351</v>
      </c>
    </row>
    <row r="1801" spans="1:14" x14ac:dyDescent="0.2">
      <c r="A1801" s="204" t="s">
        <v>3874</v>
      </c>
      <c r="B1801" s="205">
        <v>7048652605344</v>
      </c>
      <c r="K1801" s="204">
        <v>840084</v>
      </c>
      <c r="L1801" s="204" t="s">
        <v>2473</v>
      </c>
      <c r="M1801" s="204" t="str">
        <f t="shared" si="28"/>
        <v>840084-MBGRY-LXL</v>
      </c>
      <c r="N1801" s="205">
        <v>7048652605344</v>
      </c>
    </row>
    <row r="1802" spans="1:14" x14ac:dyDescent="0.2">
      <c r="A1802" s="204" t="s">
        <v>3875</v>
      </c>
      <c r="B1802" s="205">
        <v>7048652463548</v>
      </c>
      <c r="K1802" s="204">
        <v>840084</v>
      </c>
      <c r="L1802" s="204" t="s">
        <v>425</v>
      </c>
      <c r="M1802" s="204" t="str">
        <f t="shared" si="28"/>
        <v>840084-MNAVY-SM</v>
      </c>
      <c r="N1802" s="205">
        <v>7048652463548</v>
      </c>
    </row>
    <row r="1803" spans="1:14" x14ac:dyDescent="0.2">
      <c r="A1803" s="204" t="s">
        <v>3876</v>
      </c>
      <c r="B1803" s="205">
        <v>7048652463531</v>
      </c>
      <c r="K1803" s="204">
        <v>840084</v>
      </c>
      <c r="L1803" s="204" t="s">
        <v>426</v>
      </c>
      <c r="M1803" s="204" t="str">
        <f t="shared" si="28"/>
        <v>840084-MNAVY-ML</v>
      </c>
      <c r="N1803" s="205">
        <v>7048652463531</v>
      </c>
    </row>
    <row r="1804" spans="1:14" x14ac:dyDescent="0.2">
      <c r="A1804" s="204" t="s">
        <v>3877</v>
      </c>
      <c r="B1804" s="205">
        <v>7048652463524</v>
      </c>
      <c r="K1804" s="204">
        <v>840084</v>
      </c>
      <c r="L1804" s="204" t="s">
        <v>427</v>
      </c>
      <c r="M1804" s="204" t="str">
        <f t="shared" si="28"/>
        <v>840084-MNAVY-LXL</v>
      </c>
      <c r="N1804" s="205">
        <v>7048652463524</v>
      </c>
    </row>
    <row r="1805" spans="1:14" x14ac:dyDescent="0.2">
      <c r="A1805" s="204" t="s">
        <v>3878</v>
      </c>
      <c r="B1805" s="205">
        <v>7048652714640</v>
      </c>
      <c r="K1805" s="204">
        <v>840084</v>
      </c>
      <c r="L1805" s="204" t="s">
        <v>2434</v>
      </c>
      <c r="M1805" s="204" t="str">
        <f t="shared" si="28"/>
        <v>840084-SGMCH-SM</v>
      </c>
      <c r="N1805" s="205">
        <v>7048652714640</v>
      </c>
    </row>
    <row r="1806" spans="1:14" x14ac:dyDescent="0.2">
      <c r="A1806" s="204" t="s">
        <v>3879</v>
      </c>
      <c r="B1806" s="205">
        <v>7048652714633</v>
      </c>
      <c r="K1806" s="204">
        <v>840084</v>
      </c>
      <c r="L1806" s="204" t="s">
        <v>2436</v>
      </c>
      <c r="M1806" s="204" t="str">
        <f t="shared" si="28"/>
        <v>840084-SGMCH-ML</v>
      </c>
      <c r="N1806" s="205">
        <v>7048652714633</v>
      </c>
    </row>
    <row r="1807" spans="1:14" x14ac:dyDescent="0.2">
      <c r="A1807" s="204" t="s">
        <v>3880</v>
      </c>
      <c r="B1807" s="205">
        <v>7048652714626</v>
      </c>
      <c r="K1807" s="204">
        <v>840084</v>
      </c>
      <c r="L1807" s="204" t="s">
        <v>2437</v>
      </c>
      <c r="M1807" s="204" t="str">
        <f t="shared" si="28"/>
        <v>840084-SGMCH-LXL</v>
      </c>
      <c r="N1807" s="205">
        <v>7048652714626</v>
      </c>
    </row>
    <row r="1808" spans="1:14" x14ac:dyDescent="0.2">
      <c r="A1808" s="204" t="s">
        <v>3881</v>
      </c>
      <c r="B1808" s="205">
        <v>7048652485861</v>
      </c>
      <c r="K1808" s="204">
        <v>840085</v>
      </c>
      <c r="L1808" s="204" t="s">
        <v>293</v>
      </c>
      <c r="M1808" s="204" t="str">
        <f t="shared" si="28"/>
        <v>840085-DTBLK-SM</v>
      </c>
      <c r="N1808" s="205">
        <v>7048652485861</v>
      </c>
    </row>
    <row r="1809" spans="1:14" x14ac:dyDescent="0.2">
      <c r="A1809" s="204" t="s">
        <v>3882</v>
      </c>
      <c r="B1809" s="205">
        <v>7048652485854</v>
      </c>
      <c r="K1809" s="204">
        <v>840085</v>
      </c>
      <c r="L1809" s="204" t="s">
        <v>294</v>
      </c>
      <c r="M1809" s="204" t="str">
        <f t="shared" si="28"/>
        <v>840085-DTBLK-ML</v>
      </c>
      <c r="N1809" s="205">
        <v>7048652485854</v>
      </c>
    </row>
    <row r="1810" spans="1:14" x14ac:dyDescent="0.2">
      <c r="A1810" s="204" t="s">
        <v>3883</v>
      </c>
      <c r="B1810" s="205">
        <v>7048652485885</v>
      </c>
      <c r="K1810" s="204">
        <v>840085</v>
      </c>
      <c r="L1810" s="204" t="s">
        <v>2438</v>
      </c>
      <c r="M1810" s="204" t="str">
        <f t="shared" si="28"/>
        <v>840085-MFBLU-SM</v>
      </c>
      <c r="N1810" s="205">
        <v>7048652485885</v>
      </c>
    </row>
    <row r="1811" spans="1:14" x14ac:dyDescent="0.2">
      <c r="A1811" s="204" t="s">
        <v>3884</v>
      </c>
      <c r="B1811" s="205">
        <v>7048652485878</v>
      </c>
      <c r="K1811" s="204">
        <v>840085</v>
      </c>
      <c r="L1811" s="204" t="s">
        <v>2440</v>
      </c>
      <c r="M1811" s="204" t="str">
        <f t="shared" si="28"/>
        <v>840085-MFBLU-ML</v>
      </c>
      <c r="N1811" s="205">
        <v>7048652485878</v>
      </c>
    </row>
    <row r="1812" spans="1:14" x14ac:dyDescent="0.2">
      <c r="A1812" s="204" t="s">
        <v>3885</v>
      </c>
      <c r="B1812" s="205">
        <v>7048652725066</v>
      </c>
      <c r="K1812" s="204">
        <v>840085</v>
      </c>
      <c r="L1812" s="204" t="s">
        <v>181</v>
      </c>
      <c r="M1812" s="204" t="str">
        <f t="shared" si="28"/>
        <v>840085-MOPRE-SM</v>
      </c>
      <c r="N1812" s="205">
        <v>7048652725066</v>
      </c>
    </row>
    <row r="1813" spans="1:14" x14ac:dyDescent="0.2">
      <c r="A1813" s="204" t="s">
        <v>3886</v>
      </c>
      <c r="B1813" s="205">
        <v>7048652725059</v>
      </c>
      <c r="K1813" s="204">
        <v>840085</v>
      </c>
      <c r="L1813" s="204" t="s">
        <v>2459</v>
      </c>
      <c r="M1813" s="204" t="str">
        <f t="shared" si="28"/>
        <v>840085-MOPRE-ML</v>
      </c>
      <c r="N1813" s="205">
        <v>7048652725059</v>
      </c>
    </row>
    <row r="1814" spans="1:14" x14ac:dyDescent="0.2">
      <c r="A1814" s="204" t="s">
        <v>3887</v>
      </c>
      <c r="B1814" s="205">
        <v>7048652485908</v>
      </c>
      <c r="K1814" s="204">
        <v>840085</v>
      </c>
      <c r="L1814" s="204" t="s">
        <v>2452</v>
      </c>
      <c r="M1814" s="204" t="str">
        <f t="shared" si="28"/>
        <v>840085-MRYRD-SM</v>
      </c>
      <c r="N1814" s="205">
        <v>7048652485908</v>
      </c>
    </row>
    <row r="1815" spans="1:14" x14ac:dyDescent="0.2">
      <c r="A1815" s="204" t="s">
        <v>3888</v>
      </c>
      <c r="B1815" s="205">
        <v>7048652485892</v>
      </c>
      <c r="K1815" s="204">
        <v>840085</v>
      </c>
      <c r="L1815" s="204" t="s">
        <v>2454</v>
      </c>
      <c r="M1815" s="204" t="str">
        <f t="shared" si="28"/>
        <v>840085-MRYRD-ML</v>
      </c>
      <c r="N1815" s="205">
        <v>7048652485892</v>
      </c>
    </row>
    <row r="1816" spans="1:14" x14ac:dyDescent="0.2">
      <c r="A1816" s="204" t="s">
        <v>3889</v>
      </c>
      <c r="B1816" s="205">
        <v>7048652725042</v>
      </c>
      <c r="K1816" s="204">
        <v>840085</v>
      </c>
      <c r="L1816" s="204" t="s">
        <v>2584</v>
      </c>
      <c r="M1816" s="204" t="str">
        <f t="shared" si="28"/>
        <v>840085-RGBLU-SM</v>
      </c>
      <c r="N1816" s="205">
        <v>7048652725042</v>
      </c>
    </row>
    <row r="1817" spans="1:14" x14ac:dyDescent="0.2">
      <c r="A1817" s="204" t="s">
        <v>3890</v>
      </c>
      <c r="B1817" s="205">
        <v>7048652725035</v>
      </c>
      <c r="K1817" s="204">
        <v>840085</v>
      </c>
      <c r="L1817" s="204" t="s">
        <v>2585</v>
      </c>
      <c r="M1817" s="204" t="str">
        <f t="shared" si="28"/>
        <v>840085-RGBLU-ML</v>
      </c>
      <c r="N1817" s="205">
        <v>7048652725035</v>
      </c>
    </row>
    <row r="1818" spans="1:14" x14ac:dyDescent="0.2">
      <c r="A1818" s="204" t="s">
        <v>3891</v>
      </c>
      <c r="B1818" s="205">
        <v>7048652485922</v>
      </c>
      <c r="K1818" s="204">
        <v>840086</v>
      </c>
      <c r="L1818" s="204" t="s">
        <v>181</v>
      </c>
      <c r="M1818" s="204" t="str">
        <f t="shared" si="28"/>
        <v>840086-MOPRE-SM</v>
      </c>
      <c r="N1818" s="205">
        <v>7048652485922</v>
      </c>
    </row>
    <row r="1819" spans="1:14" x14ac:dyDescent="0.2">
      <c r="A1819" s="204" t="s">
        <v>3892</v>
      </c>
      <c r="B1819" s="205">
        <v>7048652485915</v>
      </c>
      <c r="K1819" s="204">
        <v>840086</v>
      </c>
      <c r="L1819" s="204" t="s">
        <v>2459</v>
      </c>
      <c r="M1819" s="204" t="str">
        <f t="shared" si="28"/>
        <v>840086-MOPRE-ML</v>
      </c>
      <c r="N1819" s="205">
        <v>7048652485915</v>
      </c>
    </row>
    <row r="1820" spans="1:14" x14ac:dyDescent="0.2">
      <c r="A1820" s="204" t="s">
        <v>3893</v>
      </c>
      <c r="B1820" s="205">
        <v>7048652725080</v>
      </c>
      <c r="K1820" s="204">
        <v>840086</v>
      </c>
      <c r="L1820" s="204" t="s">
        <v>2634</v>
      </c>
      <c r="M1820" s="204" t="str">
        <f t="shared" si="28"/>
        <v>840086-ONGRE-SM</v>
      </c>
      <c r="N1820" s="205">
        <v>7048652725080</v>
      </c>
    </row>
    <row r="1821" spans="1:14" x14ac:dyDescent="0.2">
      <c r="A1821" s="204" t="s">
        <v>3894</v>
      </c>
      <c r="B1821" s="205">
        <v>7048652725073</v>
      </c>
      <c r="K1821" s="204">
        <v>840086</v>
      </c>
      <c r="L1821" s="204" t="s">
        <v>2636</v>
      </c>
      <c r="M1821" s="204" t="str">
        <f t="shared" si="28"/>
        <v>840086-ONGRE-ML</v>
      </c>
      <c r="N1821" s="205">
        <v>7048652725073</v>
      </c>
    </row>
    <row r="1822" spans="1:14" x14ac:dyDescent="0.2">
      <c r="A1822" s="204" t="s">
        <v>3895</v>
      </c>
      <c r="B1822" s="205">
        <v>7048652485946</v>
      </c>
      <c r="K1822" s="204">
        <v>840086</v>
      </c>
      <c r="L1822" s="204" t="s">
        <v>2584</v>
      </c>
      <c r="M1822" s="204" t="str">
        <f t="shared" si="28"/>
        <v>840086-RGBLU-SM</v>
      </c>
      <c r="N1822" s="205">
        <v>7048652485946</v>
      </c>
    </row>
    <row r="1823" spans="1:14" x14ac:dyDescent="0.2">
      <c r="A1823" s="204" t="s">
        <v>3896</v>
      </c>
      <c r="B1823" s="205">
        <v>7048652485939</v>
      </c>
      <c r="K1823" s="204">
        <v>840086</v>
      </c>
      <c r="L1823" s="204" t="s">
        <v>2585</v>
      </c>
      <c r="M1823" s="204" t="str">
        <f t="shared" si="28"/>
        <v>840086-RGBLU-ML</v>
      </c>
      <c r="N1823" s="205">
        <v>7048652485939</v>
      </c>
    </row>
    <row r="1824" spans="1:14" x14ac:dyDescent="0.2">
      <c r="A1824" s="204" t="s">
        <v>3897</v>
      </c>
      <c r="B1824" s="205">
        <v>7048652605108</v>
      </c>
      <c r="K1824" s="204">
        <v>840091</v>
      </c>
      <c r="L1824" s="204" t="s">
        <v>293</v>
      </c>
      <c r="M1824" s="204" t="str">
        <f t="shared" si="28"/>
        <v>840091-DTBLK-SM</v>
      </c>
      <c r="N1824" s="205">
        <v>7048652605108</v>
      </c>
    </row>
    <row r="1825" spans="1:14" x14ac:dyDescent="0.2">
      <c r="A1825" s="204" t="s">
        <v>3898</v>
      </c>
      <c r="B1825" s="205">
        <v>7048652605092</v>
      </c>
      <c r="K1825" s="204">
        <v>840091</v>
      </c>
      <c r="L1825" s="204" t="s">
        <v>294</v>
      </c>
      <c r="M1825" s="204" t="str">
        <f t="shared" si="28"/>
        <v>840091-DTBLK-ML</v>
      </c>
      <c r="N1825" s="205">
        <v>7048652605092</v>
      </c>
    </row>
    <row r="1826" spans="1:14" x14ac:dyDescent="0.2">
      <c r="A1826" s="204" t="s">
        <v>3899</v>
      </c>
      <c r="B1826" s="205">
        <v>7048652605085</v>
      </c>
      <c r="K1826" s="204">
        <v>840091</v>
      </c>
      <c r="L1826" s="204" t="s">
        <v>295</v>
      </c>
      <c r="M1826" s="204" t="str">
        <f t="shared" si="28"/>
        <v>840091-DTBLK-LXL</v>
      </c>
      <c r="N1826" s="205">
        <v>7048652605085</v>
      </c>
    </row>
    <row r="1827" spans="1:14" x14ac:dyDescent="0.2">
      <c r="A1827" s="204" t="s">
        <v>3900</v>
      </c>
      <c r="B1827" s="205">
        <v>7048652605139</v>
      </c>
      <c r="K1827" s="204">
        <v>840091</v>
      </c>
      <c r="L1827" s="204" t="s">
        <v>2471</v>
      </c>
      <c r="M1827" s="204" t="str">
        <f t="shared" si="28"/>
        <v>840091-MBGRY-SM</v>
      </c>
      <c r="N1827" s="205">
        <v>7048652605139</v>
      </c>
    </row>
    <row r="1828" spans="1:14" x14ac:dyDescent="0.2">
      <c r="A1828" s="204" t="s">
        <v>3901</v>
      </c>
      <c r="B1828" s="205">
        <v>7048652605122</v>
      </c>
      <c r="K1828" s="204">
        <v>840091</v>
      </c>
      <c r="L1828" s="204" t="s">
        <v>2472</v>
      </c>
      <c r="M1828" s="204" t="str">
        <f t="shared" si="28"/>
        <v>840091-MBGRY-ML</v>
      </c>
      <c r="N1828" s="205">
        <v>7048652605122</v>
      </c>
    </row>
    <row r="1829" spans="1:14" x14ac:dyDescent="0.2">
      <c r="A1829" s="204" t="s">
        <v>3902</v>
      </c>
      <c r="B1829" s="205">
        <v>7048652605115</v>
      </c>
      <c r="K1829" s="204">
        <v>840091</v>
      </c>
      <c r="L1829" s="204" t="s">
        <v>2473</v>
      </c>
      <c r="M1829" s="204" t="str">
        <f t="shared" si="28"/>
        <v>840091-MBGRY-LXL</v>
      </c>
      <c r="N1829" s="205">
        <v>7048652605115</v>
      </c>
    </row>
    <row r="1830" spans="1:14" x14ac:dyDescent="0.2">
      <c r="A1830" s="204" t="s">
        <v>3903</v>
      </c>
      <c r="B1830" s="205">
        <v>7048652605160</v>
      </c>
      <c r="K1830" s="204">
        <v>840091</v>
      </c>
      <c r="L1830" s="204" t="s">
        <v>2638</v>
      </c>
      <c r="M1830" s="204" t="str">
        <f t="shared" si="28"/>
        <v>840091-MEMRD-SM</v>
      </c>
      <c r="N1830" s="205">
        <v>7048652605160</v>
      </c>
    </row>
    <row r="1831" spans="1:14" x14ac:dyDescent="0.2">
      <c r="A1831" s="204" t="s">
        <v>3904</v>
      </c>
      <c r="B1831" s="205">
        <v>7048652605153</v>
      </c>
      <c r="K1831" s="204">
        <v>840091</v>
      </c>
      <c r="L1831" s="204" t="s">
        <v>2640</v>
      </c>
      <c r="M1831" s="204" t="str">
        <f t="shared" si="28"/>
        <v>840091-MEMRD-ML</v>
      </c>
      <c r="N1831" s="205">
        <v>7048652605153</v>
      </c>
    </row>
    <row r="1832" spans="1:14" x14ac:dyDescent="0.2">
      <c r="A1832" s="204" t="s">
        <v>3905</v>
      </c>
      <c r="B1832" s="205">
        <v>7048652605146</v>
      </c>
      <c r="K1832" s="204">
        <v>840091</v>
      </c>
      <c r="L1832" s="204" t="s">
        <v>2641</v>
      </c>
      <c r="M1832" s="204" t="str">
        <f t="shared" si="28"/>
        <v>840091-MEMRD-LXL</v>
      </c>
      <c r="N1832" s="205">
        <v>7048652605146</v>
      </c>
    </row>
    <row r="1833" spans="1:14" x14ac:dyDescent="0.2">
      <c r="A1833" s="204" t="s">
        <v>3906</v>
      </c>
      <c r="B1833" s="205">
        <v>7048652605191</v>
      </c>
      <c r="K1833" s="204">
        <v>840091</v>
      </c>
      <c r="L1833" s="204" t="s">
        <v>2408</v>
      </c>
      <c r="M1833" s="204" t="str">
        <f t="shared" si="28"/>
        <v>840091-MHGRN-SM</v>
      </c>
      <c r="N1833" s="205">
        <v>7048652605191</v>
      </c>
    </row>
    <row r="1834" spans="1:14" x14ac:dyDescent="0.2">
      <c r="A1834" s="204" t="s">
        <v>3907</v>
      </c>
      <c r="B1834" s="205">
        <v>7048652605184</v>
      </c>
      <c r="K1834" s="204">
        <v>840091</v>
      </c>
      <c r="L1834" s="204" t="s">
        <v>2410</v>
      </c>
      <c r="M1834" s="204" t="str">
        <f t="shared" si="28"/>
        <v>840091-MHGRN-ML</v>
      </c>
      <c r="N1834" s="205">
        <v>7048652605184</v>
      </c>
    </row>
    <row r="1835" spans="1:14" x14ac:dyDescent="0.2">
      <c r="A1835" s="204" t="s">
        <v>3908</v>
      </c>
      <c r="B1835" s="205">
        <v>7048652605177</v>
      </c>
      <c r="K1835" s="204">
        <v>840091</v>
      </c>
      <c r="L1835" s="204" t="s">
        <v>2411</v>
      </c>
      <c r="M1835" s="204" t="str">
        <f t="shared" si="28"/>
        <v>840091-MHGRN-LXL</v>
      </c>
      <c r="N1835" s="205">
        <v>7048652605177</v>
      </c>
    </row>
    <row r="1836" spans="1:14" x14ac:dyDescent="0.2">
      <c r="A1836" s="204" t="s">
        <v>3909</v>
      </c>
      <c r="B1836" s="205">
        <v>7048652714701</v>
      </c>
      <c r="K1836" s="204">
        <v>840091</v>
      </c>
      <c r="L1836" s="204" t="s">
        <v>226</v>
      </c>
      <c r="M1836" s="204" t="str">
        <f t="shared" si="28"/>
        <v>840091-MMBLU-SM</v>
      </c>
      <c r="N1836" s="205">
        <v>7048652714701</v>
      </c>
    </row>
    <row r="1837" spans="1:14" x14ac:dyDescent="0.2">
      <c r="A1837" s="204" t="s">
        <v>3910</v>
      </c>
      <c r="B1837" s="205">
        <v>7048652714695</v>
      </c>
      <c r="K1837" s="204">
        <v>840091</v>
      </c>
      <c r="L1837" s="204" t="s">
        <v>227</v>
      </c>
      <c r="M1837" s="204" t="str">
        <f t="shared" si="28"/>
        <v>840091-MMBLU-ML</v>
      </c>
      <c r="N1837" s="205">
        <v>7048652714695</v>
      </c>
    </row>
    <row r="1838" spans="1:14" x14ac:dyDescent="0.2">
      <c r="A1838" s="204" t="s">
        <v>3911</v>
      </c>
      <c r="B1838" s="205">
        <v>7048652714688</v>
      </c>
      <c r="K1838" s="204">
        <v>840091</v>
      </c>
      <c r="L1838" s="204" t="s">
        <v>228</v>
      </c>
      <c r="M1838" s="204" t="str">
        <f t="shared" si="28"/>
        <v>840091-MMBLU-LXL</v>
      </c>
      <c r="N1838" s="205">
        <v>7048652714688</v>
      </c>
    </row>
    <row r="1839" spans="1:14" x14ac:dyDescent="0.2">
      <c r="A1839" s="204" t="s">
        <v>3912</v>
      </c>
      <c r="B1839" s="205">
        <v>7048652605221</v>
      </c>
      <c r="K1839" s="204">
        <v>840091</v>
      </c>
      <c r="L1839" s="204" t="s">
        <v>416</v>
      </c>
      <c r="M1839" s="204" t="str">
        <f t="shared" si="28"/>
        <v>840091-MNGRY-SM</v>
      </c>
      <c r="N1839" s="205">
        <v>7048652605221</v>
      </c>
    </row>
    <row r="1840" spans="1:14" x14ac:dyDescent="0.2">
      <c r="A1840" s="204" t="s">
        <v>3913</v>
      </c>
      <c r="B1840" s="205">
        <v>7048652605214</v>
      </c>
      <c r="K1840" s="204">
        <v>840091</v>
      </c>
      <c r="L1840" s="204" t="s">
        <v>418</v>
      </c>
      <c r="M1840" s="204" t="str">
        <f t="shared" si="28"/>
        <v>840091-MNGRY-ML</v>
      </c>
      <c r="N1840" s="205">
        <v>7048652605214</v>
      </c>
    </row>
    <row r="1841" spans="1:14" x14ac:dyDescent="0.2">
      <c r="A1841" s="204" t="s">
        <v>3914</v>
      </c>
      <c r="B1841" s="205">
        <v>7048652605207</v>
      </c>
      <c r="K1841" s="204">
        <v>840091</v>
      </c>
      <c r="L1841" s="204" t="s">
        <v>419</v>
      </c>
      <c r="M1841" s="204" t="str">
        <f t="shared" si="28"/>
        <v>840091-MNGRY-LXL</v>
      </c>
      <c r="N1841" s="205">
        <v>7048652605207</v>
      </c>
    </row>
    <row r="1842" spans="1:14" x14ac:dyDescent="0.2">
      <c r="A1842" s="204" t="s">
        <v>3915</v>
      </c>
      <c r="B1842" s="205">
        <v>7048652605252</v>
      </c>
      <c r="K1842" s="204">
        <v>840091</v>
      </c>
      <c r="L1842" s="204" t="s">
        <v>229</v>
      </c>
      <c r="M1842" s="204" t="str">
        <f t="shared" si="28"/>
        <v>840091-MSBMC-SM</v>
      </c>
      <c r="N1842" s="205">
        <v>7048652605252</v>
      </c>
    </row>
    <row r="1843" spans="1:14" x14ac:dyDescent="0.2">
      <c r="A1843" s="204" t="s">
        <v>3916</v>
      </c>
      <c r="B1843" s="205">
        <v>7048652605245</v>
      </c>
      <c r="K1843" s="204">
        <v>840091</v>
      </c>
      <c r="L1843" s="204" t="s">
        <v>230</v>
      </c>
      <c r="M1843" s="204" t="str">
        <f t="shared" si="28"/>
        <v>840091-MSBMC-ML</v>
      </c>
      <c r="N1843" s="205">
        <v>7048652605245</v>
      </c>
    </row>
    <row r="1844" spans="1:14" x14ac:dyDescent="0.2">
      <c r="A1844" s="204" t="s">
        <v>3917</v>
      </c>
      <c r="B1844" s="205">
        <v>7048652605238</v>
      </c>
      <c r="K1844" s="204">
        <v>840091</v>
      </c>
      <c r="L1844" s="204" t="s">
        <v>231</v>
      </c>
      <c r="M1844" s="204" t="str">
        <f t="shared" si="28"/>
        <v>840091-MSBMC-LXL</v>
      </c>
      <c r="N1844" s="205">
        <v>7048652605238</v>
      </c>
    </row>
    <row r="1845" spans="1:14" x14ac:dyDescent="0.2">
      <c r="A1845" s="204" t="s">
        <v>3918</v>
      </c>
      <c r="B1845" s="205">
        <v>7048652605283</v>
      </c>
      <c r="K1845" s="204">
        <v>840091</v>
      </c>
      <c r="L1845" s="204" t="s">
        <v>2485</v>
      </c>
      <c r="M1845" s="204" t="str">
        <f t="shared" si="28"/>
        <v>840091-SNWHT-SM</v>
      </c>
      <c r="N1845" s="205">
        <v>7048652605283</v>
      </c>
    </row>
    <row r="1846" spans="1:14" x14ac:dyDescent="0.2">
      <c r="A1846" s="204" t="s">
        <v>3919</v>
      </c>
      <c r="B1846" s="205">
        <v>7048652605276</v>
      </c>
      <c r="K1846" s="204">
        <v>840091</v>
      </c>
      <c r="L1846" s="204" t="s">
        <v>2487</v>
      </c>
      <c r="M1846" s="204" t="str">
        <f t="shared" si="28"/>
        <v>840091-SNWHT-ML</v>
      </c>
      <c r="N1846" s="205">
        <v>7048652605276</v>
      </c>
    </row>
    <row r="1847" spans="1:14" x14ac:dyDescent="0.2">
      <c r="A1847" s="204" t="s">
        <v>3920</v>
      </c>
      <c r="B1847" s="205">
        <v>7048652605269</v>
      </c>
      <c r="K1847" s="204">
        <v>840091</v>
      </c>
      <c r="L1847" s="204" t="s">
        <v>2488</v>
      </c>
      <c r="M1847" s="204" t="str">
        <f t="shared" si="28"/>
        <v>840091-SNWHT-LXL</v>
      </c>
      <c r="N1847" s="205">
        <v>7048652605269</v>
      </c>
    </row>
    <row r="1848" spans="1:14" x14ac:dyDescent="0.2">
      <c r="A1848" s="204" t="s">
        <v>3921</v>
      </c>
      <c r="B1848" s="205">
        <v>7048652604897</v>
      </c>
      <c r="K1848" s="204">
        <v>840092</v>
      </c>
      <c r="L1848" s="204" t="s">
        <v>293</v>
      </c>
      <c r="M1848" s="204" t="str">
        <f t="shared" si="28"/>
        <v>840092-DTBLK-SM</v>
      </c>
      <c r="N1848" s="205">
        <v>7048652604897</v>
      </c>
    </row>
    <row r="1849" spans="1:14" x14ac:dyDescent="0.2">
      <c r="A1849" s="204" t="s">
        <v>3922</v>
      </c>
      <c r="B1849" s="205">
        <v>7048652604880</v>
      </c>
      <c r="K1849" s="204">
        <v>840092</v>
      </c>
      <c r="L1849" s="204" t="s">
        <v>294</v>
      </c>
      <c r="M1849" s="204" t="str">
        <f t="shared" si="28"/>
        <v>840092-DTBLK-ML</v>
      </c>
      <c r="N1849" s="205">
        <v>7048652604880</v>
      </c>
    </row>
    <row r="1850" spans="1:14" x14ac:dyDescent="0.2">
      <c r="A1850" s="204" t="s">
        <v>3923</v>
      </c>
      <c r="B1850" s="205">
        <v>7048652604873</v>
      </c>
      <c r="K1850" s="204">
        <v>840092</v>
      </c>
      <c r="L1850" s="204" t="s">
        <v>295</v>
      </c>
      <c r="M1850" s="204" t="str">
        <f t="shared" si="28"/>
        <v>840092-DTBLK-LXL</v>
      </c>
      <c r="N1850" s="205">
        <v>7048652604873</v>
      </c>
    </row>
    <row r="1851" spans="1:14" x14ac:dyDescent="0.2">
      <c r="A1851" s="204" t="s">
        <v>3924</v>
      </c>
      <c r="B1851" s="205">
        <v>7048652604927</v>
      </c>
      <c r="K1851" s="204">
        <v>840092</v>
      </c>
      <c r="L1851" s="204" t="s">
        <v>2471</v>
      </c>
      <c r="M1851" s="204" t="str">
        <f t="shared" si="28"/>
        <v>840092-MBGRY-SM</v>
      </c>
      <c r="N1851" s="205">
        <v>7048652604927</v>
      </c>
    </row>
    <row r="1852" spans="1:14" x14ac:dyDescent="0.2">
      <c r="A1852" s="204" t="s">
        <v>3925</v>
      </c>
      <c r="B1852" s="205">
        <v>7048652604910</v>
      </c>
      <c r="K1852" s="204">
        <v>840092</v>
      </c>
      <c r="L1852" s="204" t="s">
        <v>2472</v>
      </c>
      <c r="M1852" s="204" t="str">
        <f t="shared" si="28"/>
        <v>840092-MBGRY-ML</v>
      </c>
      <c r="N1852" s="205">
        <v>7048652604910</v>
      </c>
    </row>
    <row r="1853" spans="1:14" x14ac:dyDescent="0.2">
      <c r="A1853" s="204" t="s">
        <v>3926</v>
      </c>
      <c r="B1853" s="205">
        <v>7048652604903</v>
      </c>
      <c r="K1853" s="204">
        <v>840092</v>
      </c>
      <c r="L1853" s="204" t="s">
        <v>2473</v>
      </c>
      <c r="M1853" s="204" t="str">
        <f t="shared" si="28"/>
        <v>840092-MBGRY-LXL</v>
      </c>
      <c r="N1853" s="205">
        <v>7048652604903</v>
      </c>
    </row>
    <row r="1854" spans="1:14" x14ac:dyDescent="0.2">
      <c r="A1854" s="204" t="s">
        <v>3927</v>
      </c>
      <c r="B1854" s="205">
        <v>7048652604958</v>
      </c>
      <c r="K1854" s="204">
        <v>840092</v>
      </c>
      <c r="L1854" s="204" t="s">
        <v>2638</v>
      </c>
      <c r="M1854" s="204" t="str">
        <f t="shared" si="28"/>
        <v>840092-MEMRD-SM</v>
      </c>
      <c r="N1854" s="205">
        <v>7048652604958</v>
      </c>
    </row>
    <row r="1855" spans="1:14" x14ac:dyDescent="0.2">
      <c r="A1855" s="204" t="s">
        <v>3928</v>
      </c>
      <c r="B1855" s="205">
        <v>7048652604941</v>
      </c>
      <c r="K1855" s="204">
        <v>840092</v>
      </c>
      <c r="L1855" s="204" t="s">
        <v>2640</v>
      </c>
      <c r="M1855" s="204" t="str">
        <f t="shared" si="28"/>
        <v>840092-MEMRD-ML</v>
      </c>
      <c r="N1855" s="205">
        <v>7048652604941</v>
      </c>
    </row>
    <row r="1856" spans="1:14" x14ac:dyDescent="0.2">
      <c r="A1856" s="204" t="s">
        <v>3929</v>
      </c>
      <c r="B1856" s="205">
        <v>7048652604934</v>
      </c>
      <c r="K1856" s="204">
        <v>840092</v>
      </c>
      <c r="L1856" s="204" t="s">
        <v>2641</v>
      </c>
      <c r="M1856" s="204" t="str">
        <f t="shared" si="28"/>
        <v>840092-MEMRD-LXL</v>
      </c>
      <c r="N1856" s="205">
        <v>7048652604934</v>
      </c>
    </row>
    <row r="1857" spans="1:14" x14ac:dyDescent="0.2">
      <c r="A1857" s="204" t="s">
        <v>3930</v>
      </c>
      <c r="B1857" s="205">
        <v>7048652604989</v>
      </c>
      <c r="K1857" s="204">
        <v>840092</v>
      </c>
      <c r="L1857" s="204" t="s">
        <v>2408</v>
      </c>
      <c r="M1857" s="204" t="str">
        <f t="shared" si="28"/>
        <v>840092-MHGRN-SM</v>
      </c>
      <c r="N1857" s="205">
        <v>7048652604989</v>
      </c>
    </row>
    <row r="1858" spans="1:14" x14ac:dyDescent="0.2">
      <c r="A1858" s="204" t="s">
        <v>3931</v>
      </c>
      <c r="B1858" s="205">
        <v>7048652604972</v>
      </c>
      <c r="K1858" s="204">
        <v>840092</v>
      </c>
      <c r="L1858" s="204" t="s">
        <v>2410</v>
      </c>
      <c r="M1858" s="204" t="str">
        <f t="shared" si="28"/>
        <v>840092-MHGRN-ML</v>
      </c>
      <c r="N1858" s="205">
        <v>7048652604972</v>
      </c>
    </row>
    <row r="1859" spans="1:14" x14ac:dyDescent="0.2">
      <c r="A1859" s="204" t="s">
        <v>3932</v>
      </c>
      <c r="B1859" s="205">
        <v>7048652604965</v>
      </c>
      <c r="K1859" s="204">
        <v>840092</v>
      </c>
      <c r="L1859" s="204" t="s">
        <v>2411</v>
      </c>
      <c r="M1859" s="204" t="str">
        <f t="shared" ref="M1859:M1922" si="29">CONCATENATE(K1859,"-",L1859)</f>
        <v>840092-MHGRN-LXL</v>
      </c>
      <c r="N1859" s="205">
        <v>7048652604965</v>
      </c>
    </row>
    <row r="1860" spans="1:14" x14ac:dyDescent="0.2">
      <c r="A1860" s="204" t="s">
        <v>3933</v>
      </c>
      <c r="B1860" s="205">
        <v>7048652714732</v>
      </c>
      <c r="K1860" s="204">
        <v>840092</v>
      </c>
      <c r="L1860" s="204" t="s">
        <v>226</v>
      </c>
      <c r="M1860" s="204" t="str">
        <f t="shared" si="29"/>
        <v>840092-MMBLU-SM</v>
      </c>
      <c r="N1860" s="205">
        <v>7048652714732</v>
      </c>
    </row>
    <row r="1861" spans="1:14" x14ac:dyDescent="0.2">
      <c r="A1861" s="204" t="s">
        <v>3934</v>
      </c>
      <c r="B1861" s="205">
        <v>7048652714725</v>
      </c>
      <c r="K1861" s="204">
        <v>840092</v>
      </c>
      <c r="L1861" s="204" t="s">
        <v>227</v>
      </c>
      <c r="M1861" s="204" t="str">
        <f t="shared" si="29"/>
        <v>840092-MMBLU-ML</v>
      </c>
      <c r="N1861" s="205">
        <v>7048652714725</v>
      </c>
    </row>
    <row r="1862" spans="1:14" x14ac:dyDescent="0.2">
      <c r="A1862" s="204" t="s">
        <v>3935</v>
      </c>
      <c r="B1862" s="205">
        <v>7048652714718</v>
      </c>
      <c r="K1862" s="204">
        <v>840092</v>
      </c>
      <c r="L1862" s="204" t="s">
        <v>228</v>
      </c>
      <c r="M1862" s="204" t="str">
        <f t="shared" si="29"/>
        <v>840092-MMBLU-LXL</v>
      </c>
      <c r="N1862" s="205">
        <v>7048652714718</v>
      </c>
    </row>
    <row r="1863" spans="1:14" x14ac:dyDescent="0.2">
      <c r="A1863" s="204" t="s">
        <v>3936</v>
      </c>
      <c r="B1863" s="205">
        <v>7048652605016</v>
      </c>
      <c r="K1863" s="204">
        <v>840092</v>
      </c>
      <c r="L1863" s="204" t="s">
        <v>416</v>
      </c>
      <c r="M1863" s="204" t="str">
        <f t="shared" si="29"/>
        <v>840092-MNGRY-SM</v>
      </c>
      <c r="N1863" s="205">
        <v>7048652605016</v>
      </c>
    </row>
    <row r="1864" spans="1:14" x14ac:dyDescent="0.2">
      <c r="A1864" s="204" t="s">
        <v>3937</v>
      </c>
      <c r="B1864" s="205">
        <v>7048652605009</v>
      </c>
      <c r="K1864" s="204">
        <v>840092</v>
      </c>
      <c r="L1864" s="204" t="s">
        <v>418</v>
      </c>
      <c r="M1864" s="204" t="str">
        <f t="shared" si="29"/>
        <v>840092-MNGRY-ML</v>
      </c>
      <c r="N1864" s="205">
        <v>7048652605009</v>
      </c>
    </row>
    <row r="1865" spans="1:14" x14ac:dyDescent="0.2">
      <c r="A1865" s="204" t="s">
        <v>3938</v>
      </c>
      <c r="B1865" s="205">
        <v>7048652604996</v>
      </c>
      <c r="K1865" s="204">
        <v>840092</v>
      </c>
      <c r="L1865" s="204" t="s">
        <v>419</v>
      </c>
      <c r="M1865" s="204" t="str">
        <f t="shared" si="29"/>
        <v>840092-MNGRY-LXL</v>
      </c>
      <c r="N1865" s="205">
        <v>7048652604996</v>
      </c>
    </row>
    <row r="1866" spans="1:14" x14ac:dyDescent="0.2">
      <c r="A1866" s="204" t="s">
        <v>3939</v>
      </c>
      <c r="B1866" s="205">
        <v>7048652605047</v>
      </c>
      <c r="K1866" s="204">
        <v>840092</v>
      </c>
      <c r="L1866" s="204" t="s">
        <v>229</v>
      </c>
      <c r="M1866" s="204" t="str">
        <f t="shared" si="29"/>
        <v>840092-MSBMC-SM</v>
      </c>
      <c r="N1866" s="205">
        <v>7048652605047</v>
      </c>
    </row>
    <row r="1867" spans="1:14" x14ac:dyDescent="0.2">
      <c r="A1867" s="204" t="s">
        <v>3940</v>
      </c>
      <c r="B1867" s="205">
        <v>7048652605030</v>
      </c>
      <c r="K1867" s="204">
        <v>840092</v>
      </c>
      <c r="L1867" s="204" t="s">
        <v>230</v>
      </c>
      <c r="M1867" s="204" t="str">
        <f t="shared" si="29"/>
        <v>840092-MSBMC-ML</v>
      </c>
      <c r="N1867" s="205">
        <v>7048652605030</v>
      </c>
    </row>
    <row r="1868" spans="1:14" x14ac:dyDescent="0.2">
      <c r="A1868" s="204" t="s">
        <v>3941</v>
      </c>
      <c r="B1868" s="205">
        <v>7048652605023</v>
      </c>
      <c r="K1868" s="204">
        <v>840092</v>
      </c>
      <c r="L1868" s="204" t="s">
        <v>231</v>
      </c>
      <c r="M1868" s="204" t="str">
        <f t="shared" si="29"/>
        <v>840092-MSBMC-LXL</v>
      </c>
      <c r="N1868" s="205">
        <v>7048652605023</v>
      </c>
    </row>
    <row r="1869" spans="1:14" x14ac:dyDescent="0.2">
      <c r="A1869" s="204" t="s">
        <v>3942</v>
      </c>
      <c r="B1869" s="205">
        <v>7048652605078</v>
      </c>
      <c r="K1869" s="204">
        <v>840092</v>
      </c>
      <c r="L1869" s="204" t="s">
        <v>2485</v>
      </c>
      <c r="M1869" s="204" t="str">
        <f t="shared" si="29"/>
        <v>840092-SNWHT-SM</v>
      </c>
      <c r="N1869" s="205">
        <v>7048652605078</v>
      </c>
    </row>
    <row r="1870" spans="1:14" x14ac:dyDescent="0.2">
      <c r="A1870" s="204" t="s">
        <v>3943</v>
      </c>
      <c r="B1870" s="205">
        <v>7048652605061</v>
      </c>
      <c r="K1870" s="204">
        <v>840092</v>
      </c>
      <c r="L1870" s="204" t="s">
        <v>2487</v>
      </c>
      <c r="M1870" s="204" t="str">
        <f t="shared" si="29"/>
        <v>840092-SNWHT-ML</v>
      </c>
      <c r="N1870" s="205">
        <v>7048652605061</v>
      </c>
    </row>
    <row r="1871" spans="1:14" x14ac:dyDescent="0.2">
      <c r="A1871" s="204" t="s">
        <v>3944</v>
      </c>
      <c r="B1871" s="205">
        <v>7048652605054</v>
      </c>
      <c r="K1871" s="204">
        <v>840092</v>
      </c>
      <c r="L1871" s="204" t="s">
        <v>2488</v>
      </c>
      <c r="M1871" s="204" t="str">
        <f t="shared" si="29"/>
        <v>840092-SNWHT-LXL</v>
      </c>
      <c r="N1871" s="205">
        <v>7048652605054</v>
      </c>
    </row>
    <row r="1872" spans="1:14" x14ac:dyDescent="0.2">
      <c r="A1872" s="204" t="s">
        <v>3945</v>
      </c>
      <c r="B1872" s="205">
        <v>7048652617583</v>
      </c>
      <c r="K1872" s="204">
        <v>840093</v>
      </c>
      <c r="L1872" s="204" t="s">
        <v>2642</v>
      </c>
      <c r="M1872" s="204" t="str">
        <f t="shared" si="29"/>
        <v>840093-PLWHT-SM</v>
      </c>
      <c r="N1872" s="205">
        <v>7048652617583</v>
      </c>
    </row>
    <row r="1873" spans="1:14" x14ac:dyDescent="0.2">
      <c r="A1873" s="204" t="s">
        <v>3946</v>
      </c>
      <c r="B1873" s="205">
        <v>7048652617576</v>
      </c>
      <c r="K1873" s="204">
        <v>840093</v>
      </c>
      <c r="L1873" s="204" t="s">
        <v>2644</v>
      </c>
      <c r="M1873" s="204" t="str">
        <f t="shared" si="29"/>
        <v>840093-PLWHT-ML</v>
      </c>
      <c r="N1873" s="205">
        <v>7048652617576</v>
      </c>
    </row>
    <row r="1874" spans="1:14" x14ac:dyDescent="0.2">
      <c r="A1874" s="204" t="s">
        <v>3947</v>
      </c>
      <c r="B1874" s="205">
        <v>7048652617569</v>
      </c>
      <c r="K1874" s="204">
        <v>840093</v>
      </c>
      <c r="L1874" s="204" t="s">
        <v>2645</v>
      </c>
      <c r="M1874" s="204" t="str">
        <f t="shared" si="29"/>
        <v>840093-PLWHT-LXL</v>
      </c>
      <c r="N1874" s="205">
        <v>7048652617569</v>
      </c>
    </row>
    <row r="1875" spans="1:14" x14ac:dyDescent="0.2">
      <c r="A1875" s="204" t="s">
        <v>3948</v>
      </c>
      <c r="B1875" s="205">
        <v>7048652604866</v>
      </c>
      <c r="K1875" s="204">
        <v>840093</v>
      </c>
      <c r="L1875" s="204" t="s">
        <v>2646</v>
      </c>
      <c r="M1875" s="204" t="str">
        <f t="shared" si="29"/>
        <v>840093-SYWHR-SM</v>
      </c>
      <c r="N1875" s="205">
        <v>7048652604866</v>
      </c>
    </row>
    <row r="1876" spans="1:14" x14ac:dyDescent="0.2">
      <c r="A1876" s="204" t="s">
        <v>3949</v>
      </c>
      <c r="B1876" s="205">
        <v>7048652604859</v>
      </c>
      <c r="K1876" s="204">
        <v>840093</v>
      </c>
      <c r="L1876" s="204" t="s">
        <v>2647</v>
      </c>
      <c r="M1876" s="204" t="str">
        <f t="shared" si="29"/>
        <v>840093-SYWHR-ML</v>
      </c>
      <c r="N1876" s="205">
        <v>7048652604859</v>
      </c>
    </row>
    <row r="1877" spans="1:14" x14ac:dyDescent="0.2">
      <c r="A1877" s="204" t="s">
        <v>3950</v>
      </c>
      <c r="B1877" s="205">
        <v>7048652604842</v>
      </c>
      <c r="K1877" s="204">
        <v>840093</v>
      </c>
      <c r="L1877" s="204" t="s">
        <v>2648</v>
      </c>
      <c r="M1877" s="204" t="str">
        <f t="shared" si="29"/>
        <v>840093-SYWHR-LXL</v>
      </c>
      <c r="N1877" s="205">
        <v>7048652604842</v>
      </c>
    </row>
    <row r="1878" spans="1:14" x14ac:dyDescent="0.2">
      <c r="A1878" s="204" t="s">
        <v>3951</v>
      </c>
      <c r="B1878" s="205">
        <v>7048652714794</v>
      </c>
      <c r="K1878" s="204">
        <v>840094</v>
      </c>
      <c r="L1878" s="204" t="s">
        <v>2649</v>
      </c>
      <c r="M1878" s="204" t="str">
        <f t="shared" si="29"/>
        <v>840094-BGRRG-SM</v>
      </c>
      <c r="N1878" s="205">
        <v>7048652714794</v>
      </c>
    </row>
    <row r="1879" spans="1:14" x14ac:dyDescent="0.2">
      <c r="A1879" s="204" t="s">
        <v>3952</v>
      </c>
      <c r="B1879" s="205">
        <v>7048652714787</v>
      </c>
      <c r="K1879" s="204">
        <v>840094</v>
      </c>
      <c r="L1879" s="204" t="s">
        <v>2651</v>
      </c>
      <c r="M1879" s="204" t="str">
        <f t="shared" si="29"/>
        <v>840094-BGRRG-ML</v>
      </c>
      <c r="N1879" s="205">
        <v>7048652714787</v>
      </c>
    </row>
    <row r="1880" spans="1:14" x14ac:dyDescent="0.2">
      <c r="A1880" s="204" t="s">
        <v>3953</v>
      </c>
      <c r="B1880" s="205">
        <v>7048652714770</v>
      </c>
      <c r="K1880" s="204">
        <v>840094</v>
      </c>
      <c r="L1880" s="204" t="s">
        <v>2652</v>
      </c>
      <c r="M1880" s="204" t="str">
        <f t="shared" si="29"/>
        <v>840094-BGRRG-LXL</v>
      </c>
      <c r="N1880" s="205">
        <v>7048652714770</v>
      </c>
    </row>
    <row r="1881" spans="1:14" x14ac:dyDescent="0.2">
      <c r="A1881" s="204" t="s">
        <v>3954</v>
      </c>
      <c r="B1881" s="205">
        <v>7048652714077</v>
      </c>
      <c r="K1881" s="204">
        <v>840094</v>
      </c>
      <c r="L1881" s="204" t="s">
        <v>293</v>
      </c>
      <c r="M1881" s="204" t="str">
        <f t="shared" si="29"/>
        <v>840094-DTBLK-SM</v>
      </c>
      <c r="N1881" s="205">
        <v>7048652714077</v>
      </c>
    </row>
    <row r="1882" spans="1:14" x14ac:dyDescent="0.2">
      <c r="A1882" s="204" t="s">
        <v>3955</v>
      </c>
      <c r="B1882" s="205">
        <v>7048652714060</v>
      </c>
      <c r="K1882" s="204">
        <v>840094</v>
      </c>
      <c r="L1882" s="204" t="s">
        <v>294</v>
      </c>
      <c r="M1882" s="204" t="str">
        <f t="shared" si="29"/>
        <v>840094-DTBLK-ML</v>
      </c>
      <c r="N1882" s="205">
        <v>7048652714060</v>
      </c>
    </row>
    <row r="1883" spans="1:14" x14ac:dyDescent="0.2">
      <c r="A1883" s="204" t="s">
        <v>3956</v>
      </c>
      <c r="B1883" s="205">
        <v>7048652714053</v>
      </c>
      <c r="K1883" s="204">
        <v>840094</v>
      </c>
      <c r="L1883" s="204" t="s">
        <v>295</v>
      </c>
      <c r="M1883" s="204" t="str">
        <f t="shared" si="29"/>
        <v>840094-DTBLK-LXL</v>
      </c>
      <c r="N1883" s="205">
        <v>7048652714053</v>
      </c>
    </row>
    <row r="1884" spans="1:14" x14ac:dyDescent="0.2">
      <c r="A1884" s="204" t="s">
        <v>3957</v>
      </c>
      <c r="B1884" s="205">
        <v>7048652714107</v>
      </c>
      <c r="K1884" s="204">
        <v>840094</v>
      </c>
      <c r="L1884" s="204" t="s">
        <v>300</v>
      </c>
      <c r="M1884" s="204" t="str">
        <f t="shared" si="29"/>
        <v>840094-GSWHT-SM</v>
      </c>
      <c r="N1884" s="205">
        <v>7048652714107</v>
      </c>
    </row>
    <row r="1885" spans="1:14" x14ac:dyDescent="0.2">
      <c r="A1885" s="204" t="s">
        <v>3958</v>
      </c>
      <c r="B1885" s="205">
        <v>7048652714091</v>
      </c>
      <c r="K1885" s="204">
        <v>840094</v>
      </c>
      <c r="L1885" s="204" t="s">
        <v>301</v>
      </c>
      <c r="M1885" s="204" t="str">
        <f t="shared" si="29"/>
        <v>840094-GSWHT-ML</v>
      </c>
      <c r="N1885" s="205">
        <v>7048652714091</v>
      </c>
    </row>
    <row r="1886" spans="1:14" x14ac:dyDescent="0.2">
      <c r="A1886" s="204" t="s">
        <v>3959</v>
      </c>
      <c r="B1886" s="205">
        <v>7048652714084</v>
      </c>
      <c r="K1886" s="204">
        <v>840094</v>
      </c>
      <c r="L1886" s="204" t="s">
        <v>302</v>
      </c>
      <c r="M1886" s="204" t="str">
        <f t="shared" si="29"/>
        <v>840094-GSWHT-LXL</v>
      </c>
      <c r="N1886" s="205">
        <v>7048652714084</v>
      </c>
    </row>
    <row r="1887" spans="1:14" x14ac:dyDescent="0.2">
      <c r="A1887" s="204" t="s">
        <v>3960</v>
      </c>
      <c r="B1887" s="205">
        <v>7048652714138</v>
      </c>
      <c r="K1887" s="204">
        <v>840094</v>
      </c>
      <c r="L1887" s="204" t="s">
        <v>2400</v>
      </c>
      <c r="M1887" s="204" t="str">
        <f t="shared" si="29"/>
        <v>840094-MBBLU-SM</v>
      </c>
      <c r="N1887" s="205">
        <v>7048652714138</v>
      </c>
    </row>
    <row r="1888" spans="1:14" x14ac:dyDescent="0.2">
      <c r="A1888" s="204" t="s">
        <v>3961</v>
      </c>
      <c r="B1888" s="205">
        <v>7048652714121</v>
      </c>
      <c r="K1888" s="204">
        <v>840094</v>
      </c>
      <c r="L1888" s="204" t="s">
        <v>2402</v>
      </c>
      <c r="M1888" s="204" t="str">
        <f t="shared" si="29"/>
        <v>840094-MBBLU-ML</v>
      </c>
      <c r="N1888" s="205">
        <v>7048652714121</v>
      </c>
    </row>
    <row r="1889" spans="1:14" x14ac:dyDescent="0.2">
      <c r="A1889" s="204" t="s">
        <v>3962</v>
      </c>
      <c r="B1889" s="205">
        <v>7048652714114</v>
      </c>
      <c r="K1889" s="204">
        <v>840094</v>
      </c>
      <c r="L1889" s="204" t="s">
        <v>2403</v>
      </c>
      <c r="M1889" s="204" t="str">
        <f t="shared" si="29"/>
        <v>840094-MBBLU-LXL</v>
      </c>
      <c r="N1889" s="205">
        <v>7048652714114</v>
      </c>
    </row>
    <row r="1890" spans="1:14" x14ac:dyDescent="0.2">
      <c r="A1890" s="204" t="s">
        <v>3963</v>
      </c>
      <c r="B1890" s="205">
        <v>7048652714169</v>
      </c>
      <c r="K1890" s="204">
        <v>840094</v>
      </c>
      <c r="L1890" s="204" t="s">
        <v>2523</v>
      </c>
      <c r="M1890" s="204" t="str">
        <f t="shared" si="29"/>
        <v>840094-MCHOR-SM</v>
      </c>
      <c r="N1890" s="205">
        <v>7048652714169</v>
      </c>
    </row>
    <row r="1891" spans="1:14" x14ac:dyDescent="0.2">
      <c r="A1891" s="204" t="s">
        <v>3964</v>
      </c>
      <c r="B1891" s="205">
        <v>7048652714152</v>
      </c>
      <c r="K1891" s="204">
        <v>840094</v>
      </c>
      <c r="L1891" s="204" t="s">
        <v>864</v>
      </c>
      <c r="M1891" s="204" t="str">
        <f t="shared" si="29"/>
        <v>840094-MCHOR-ML</v>
      </c>
      <c r="N1891" s="205">
        <v>7048652714152</v>
      </c>
    </row>
    <row r="1892" spans="1:14" x14ac:dyDescent="0.2">
      <c r="A1892" s="204" t="s">
        <v>3965</v>
      </c>
      <c r="B1892" s="205">
        <v>7048652714145</v>
      </c>
      <c r="K1892" s="204">
        <v>840094</v>
      </c>
      <c r="L1892" s="204" t="s">
        <v>2524</v>
      </c>
      <c r="M1892" s="204" t="str">
        <f t="shared" si="29"/>
        <v>840094-MCHOR-LXL</v>
      </c>
      <c r="N1892" s="205">
        <v>7048652714145</v>
      </c>
    </row>
    <row r="1893" spans="1:14" x14ac:dyDescent="0.2">
      <c r="A1893" s="204" t="s">
        <v>3966</v>
      </c>
      <c r="B1893" s="205">
        <v>7048652714190</v>
      </c>
      <c r="K1893" s="204">
        <v>840094</v>
      </c>
      <c r="L1893" s="204" t="s">
        <v>416</v>
      </c>
      <c r="M1893" s="204" t="str">
        <f t="shared" si="29"/>
        <v>840094-MNGRY-SM</v>
      </c>
      <c r="N1893" s="205">
        <v>7048652714190</v>
      </c>
    </row>
    <row r="1894" spans="1:14" x14ac:dyDescent="0.2">
      <c r="A1894" s="204" t="s">
        <v>3967</v>
      </c>
      <c r="B1894" s="205">
        <v>7048652714183</v>
      </c>
      <c r="K1894" s="204">
        <v>840094</v>
      </c>
      <c r="L1894" s="204" t="s">
        <v>418</v>
      </c>
      <c r="M1894" s="204" t="str">
        <f t="shared" si="29"/>
        <v>840094-MNGRY-ML</v>
      </c>
      <c r="N1894" s="205">
        <v>7048652714183</v>
      </c>
    </row>
    <row r="1895" spans="1:14" x14ac:dyDescent="0.2">
      <c r="A1895" s="204" t="s">
        <v>3968</v>
      </c>
      <c r="B1895" s="205">
        <v>7048652714176</v>
      </c>
      <c r="K1895" s="204">
        <v>840094</v>
      </c>
      <c r="L1895" s="204" t="s">
        <v>419</v>
      </c>
      <c r="M1895" s="204" t="str">
        <f t="shared" si="29"/>
        <v>840094-MNGRY-LXL</v>
      </c>
      <c r="N1895" s="205">
        <v>7048652714176</v>
      </c>
    </row>
    <row r="1896" spans="1:14" x14ac:dyDescent="0.2">
      <c r="A1896" s="204" t="s">
        <v>3969</v>
      </c>
      <c r="B1896" s="205">
        <v>7048652714763</v>
      </c>
      <c r="K1896" s="204">
        <v>840094</v>
      </c>
      <c r="L1896" s="204" t="s">
        <v>2420</v>
      </c>
      <c r="M1896" s="204" t="str">
        <f t="shared" si="29"/>
        <v>840094-MOLME-SM</v>
      </c>
      <c r="N1896" s="205">
        <v>7048652714763</v>
      </c>
    </row>
    <row r="1897" spans="1:14" x14ac:dyDescent="0.2">
      <c r="A1897" s="204" t="s">
        <v>3970</v>
      </c>
      <c r="B1897" s="205">
        <v>7048652714756</v>
      </c>
      <c r="K1897" s="204">
        <v>840094</v>
      </c>
      <c r="L1897" s="204" t="s">
        <v>2422</v>
      </c>
      <c r="M1897" s="204" t="str">
        <f t="shared" si="29"/>
        <v>840094-MOLME-ML</v>
      </c>
      <c r="N1897" s="205">
        <v>7048652714756</v>
      </c>
    </row>
    <row r="1898" spans="1:14" x14ac:dyDescent="0.2">
      <c r="A1898" s="204" t="s">
        <v>3971</v>
      </c>
      <c r="B1898" s="205">
        <v>7048652714749</v>
      </c>
      <c r="K1898" s="204">
        <v>840094</v>
      </c>
      <c r="L1898" s="204" t="s">
        <v>2423</v>
      </c>
      <c r="M1898" s="204" t="str">
        <f t="shared" si="29"/>
        <v>840094-MOLME-LXL</v>
      </c>
      <c r="N1898" s="205">
        <v>7048652714749</v>
      </c>
    </row>
    <row r="1899" spans="1:14" x14ac:dyDescent="0.2">
      <c r="A1899" s="204" t="s">
        <v>3972</v>
      </c>
      <c r="B1899" s="205">
        <v>7048652713551</v>
      </c>
      <c r="K1899" s="204">
        <v>840095</v>
      </c>
      <c r="L1899" s="204" t="s">
        <v>2553</v>
      </c>
      <c r="M1899" s="204" t="str">
        <f t="shared" si="29"/>
        <v>840095-GFLUO-SM</v>
      </c>
      <c r="N1899" s="205">
        <v>7048652713551</v>
      </c>
    </row>
    <row r="1900" spans="1:14" x14ac:dyDescent="0.2">
      <c r="A1900" s="204" t="s">
        <v>3973</v>
      </c>
      <c r="B1900" s="205">
        <v>7048652713544</v>
      </c>
      <c r="K1900" s="204">
        <v>840095</v>
      </c>
      <c r="L1900" s="204" t="s">
        <v>2554</v>
      </c>
      <c r="M1900" s="204" t="str">
        <f t="shared" si="29"/>
        <v>840095-GFLUO-ML</v>
      </c>
      <c r="N1900" s="205">
        <v>7048652713544</v>
      </c>
    </row>
    <row r="1901" spans="1:14" x14ac:dyDescent="0.2">
      <c r="A1901" s="204" t="s">
        <v>3974</v>
      </c>
      <c r="B1901" s="205">
        <v>7048652713537</v>
      </c>
      <c r="K1901" s="204">
        <v>840095</v>
      </c>
      <c r="L1901" s="204" t="s">
        <v>2555</v>
      </c>
      <c r="M1901" s="204" t="str">
        <f t="shared" si="29"/>
        <v>840095-GFLUO-LXL</v>
      </c>
      <c r="N1901" s="205">
        <v>7048652713537</v>
      </c>
    </row>
    <row r="1902" spans="1:14" x14ac:dyDescent="0.2">
      <c r="A1902" s="204" t="s">
        <v>3975</v>
      </c>
      <c r="B1902" s="205">
        <v>7048652713582</v>
      </c>
      <c r="K1902" s="204">
        <v>840095</v>
      </c>
      <c r="L1902" s="204" t="s">
        <v>2559</v>
      </c>
      <c r="M1902" s="204" t="str">
        <f t="shared" si="29"/>
        <v>840095-GLRGR-SM</v>
      </c>
      <c r="N1902" s="205">
        <v>7048652713582</v>
      </c>
    </row>
    <row r="1903" spans="1:14" x14ac:dyDescent="0.2">
      <c r="A1903" s="204" t="s">
        <v>3976</v>
      </c>
      <c r="B1903" s="205">
        <v>7048652713575</v>
      </c>
      <c r="K1903" s="204">
        <v>840095</v>
      </c>
      <c r="L1903" s="204" t="s">
        <v>2560</v>
      </c>
      <c r="M1903" s="204" t="str">
        <f t="shared" si="29"/>
        <v>840095-GLRGR-ML</v>
      </c>
      <c r="N1903" s="205">
        <v>7048652713575</v>
      </c>
    </row>
    <row r="1904" spans="1:14" x14ac:dyDescent="0.2">
      <c r="A1904" s="204" t="s">
        <v>3977</v>
      </c>
      <c r="B1904" s="205">
        <v>7048652713568</v>
      </c>
      <c r="K1904" s="204">
        <v>840095</v>
      </c>
      <c r="L1904" s="204" t="s">
        <v>2561</v>
      </c>
      <c r="M1904" s="204" t="str">
        <f t="shared" si="29"/>
        <v>840095-GLRGR-LXL</v>
      </c>
      <c r="N1904" s="205">
        <v>7048652713568</v>
      </c>
    </row>
    <row r="1905" spans="1:14" x14ac:dyDescent="0.2">
      <c r="A1905" s="204" t="s">
        <v>3978</v>
      </c>
      <c r="B1905" s="205">
        <v>7048652713612</v>
      </c>
      <c r="K1905" s="204">
        <v>840095</v>
      </c>
      <c r="L1905" s="204" t="s">
        <v>300</v>
      </c>
      <c r="M1905" s="204" t="str">
        <f t="shared" si="29"/>
        <v>840095-GSWHT-SM</v>
      </c>
      <c r="N1905" s="205">
        <v>7048652713612</v>
      </c>
    </row>
    <row r="1906" spans="1:14" x14ac:dyDescent="0.2">
      <c r="A1906" s="204" t="s">
        <v>3979</v>
      </c>
      <c r="B1906" s="205">
        <v>7048652713605</v>
      </c>
      <c r="K1906" s="204">
        <v>840095</v>
      </c>
      <c r="L1906" s="204" t="s">
        <v>301</v>
      </c>
      <c r="M1906" s="204" t="str">
        <f t="shared" si="29"/>
        <v>840095-GSWHT-ML</v>
      </c>
      <c r="N1906" s="205">
        <v>7048652713605</v>
      </c>
    </row>
    <row r="1907" spans="1:14" x14ac:dyDescent="0.2">
      <c r="A1907" s="204" t="s">
        <v>3980</v>
      </c>
      <c r="B1907" s="205">
        <v>7048652713599</v>
      </c>
      <c r="K1907" s="204">
        <v>840095</v>
      </c>
      <c r="L1907" s="204" t="s">
        <v>302</v>
      </c>
      <c r="M1907" s="204" t="str">
        <f t="shared" si="29"/>
        <v>840095-GSWHT-LXL</v>
      </c>
      <c r="N1907" s="205">
        <v>7048652713599</v>
      </c>
    </row>
    <row r="1908" spans="1:14" x14ac:dyDescent="0.2">
      <c r="A1908" s="204" t="s">
        <v>3981</v>
      </c>
      <c r="B1908" s="205">
        <v>7048652713643</v>
      </c>
      <c r="K1908" s="204">
        <v>840095</v>
      </c>
      <c r="L1908" s="204" t="s">
        <v>416</v>
      </c>
      <c r="M1908" s="204" t="str">
        <f t="shared" si="29"/>
        <v>840095-MNGRY-SM</v>
      </c>
      <c r="N1908" s="205">
        <v>7048652713643</v>
      </c>
    </row>
    <row r="1909" spans="1:14" x14ac:dyDescent="0.2">
      <c r="A1909" s="204" t="s">
        <v>3982</v>
      </c>
      <c r="B1909" s="205">
        <v>7048652713636</v>
      </c>
      <c r="K1909" s="204">
        <v>840095</v>
      </c>
      <c r="L1909" s="204" t="s">
        <v>418</v>
      </c>
      <c r="M1909" s="204" t="str">
        <f t="shared" si="29"/>
        <v>840095-MNGRY-ML</v>
      </c>
      <c r="N1909" s="205">
        <v>7048652713636</v>
      </c>
    </row>
    <row r="1910" spans="1:14" x14ac:dyDescent="0.2">
      <c r="A1910" s="204" t="s">
        <v>3983</v>
      </c>
      <c r="B1910" s="205">
        <v>7048652713629</v>
      </c>
      <c r="K1910" s="204">
        <v>840095</v>
      </c>
      <c r="L1910" s="204" t="s">
        <v>419</v>
      </c>
      <c r="M1910" s="204" t="str">
        <f t="shared" si="29"/>
        <v>840095-MNGRY-LXL</v>
      </c>
      <c r="N1910" s="205">
        <v>7048652713629</v>
      </c>
    </row>
    <row r="1911" spans="1:14" x14ac:dyDescent="0.2">
      <c r="A1911" s="204" t="s">
        <v>3984</v>
      </c>
      <c r="B1911" s="205">
        <v>7048652713520</v>
      </c>
      <c r="K1911" s="204">
        <v>840096</v>
      </c>
      <c r="L1911" s="204" t="s">
        <v>2599</v>
      </c>
      <c r="M1911" s="204" t="str">
        <f t="shared" si="29"/>
        <v>840096-HK004-SM</v>
      </c>
      <c r="N1911" s="205">
        <v>7048652713520</v>
      </c>
    </row>
    <row r="1912" spans="1:14" x14ac:dyDescent="0.2">
      <c r="A1912" s="204" t="s">
        <v>3985</v>
      </c>
      <c r="B1912" s="205">
        <v>7048652713513</v>
      </c>
      <c r="K1912" s="204">
        <v>840096</v>
      </c>
      <c r="L1912" s="204" t="s">
        <v>2601</v>
      </c>
      <c r="M1912" s="204" t="str">
        <f t="shared" si="29"/>
        <v>840096-HK004-ML</v>
      </c>
      <c r="N1912" s="205">
        <v>7048652713513</v>
      </c>
    </row>
    <row r="1913" spans="1:14" x14ac:dyDescent="0.2">
      <c r="A1913" s="204" t="s">
        <v>3986</v>
      </c>
      <c r="B1913" s="205">
        <v>7048652713506</v>
      </c>
      <c r="K1913" s="204">
        <v>840096</v>
      </c>
      <c r="L1913" s="204" t="s">
        <v>2602</v>
      </c>
      <c r="M1913" s="204" t="str">
        <f t="shared" si="29"/>
        <v>840096-HK004-LXL</v>
      </c>
      <c r="N1913" s="205">
        <v>7048652713506</v>
      </c>
    </row>
    <row r="1914" spans="1:14" x14ac:dyDescent="0.2">
      <c r="A1914" s="204" t="s">
        <v>3987</v>
      </c>
      <c r="B1914" s="205">
        <v>7048652715272</v>
      </c>
      <c r="K1914" s="204">
        <v>840097</v>
      </c>
      <c r="L1914" s="204" t="s">
        <v>416</v>
      </c>
      <c r="M1914" s="204" t="str">
        <f t="shared" si="29"/>
        <v>840097-MNGRY-SM</v>
      </c>
      <c r="N1914" s="205">
        <v>7048652715272</v>
      </c>
    </row>
    <row r="1915" spans="1:14" x14ac:dyDescent="0.2">
      <c r="A1915" s="204" t="s">
        <v>3988</v>
      </c>
      <c r="B1915" s="205">
        <v>7048652715265</v>
      </c>
      <c r="K1915" s="204">
        <v>840097</v>
      </c>
      <c r="L1915" s="204" t="s">
        <v>418</v>
      </c>
      <c r="M1915" s="204" t="str">
        <f t="shared" si="29"/>
        <v>840097-MNGRY-ML</v>
      </c>
      <c r="N1915" s="205">
        <v>7048652715265</v>
      </c>
    </row>
    <row r="1916" spans="1:14" x14ac:dyDescent="0.2">
      <c r="A1916" s="204" t="s">
        <v>3989</v>
      </c>
      <c r="B1916" s="205">
        <v>7048652715258</v>
      </c>
      <c r="K1916" s="204">
        <v>840097</v>
      </c>
      <c r="L1916" s="204" t="s">
        <v>419</v>
      </c>
      <c r="M1916" s="204" t="str">
        <f t="shared" si="29"/>
        <v>840097-MNGRY-LXL</v>
      </c>
      <c r="N1916" s="205">
        <v>7048652715258</v>
      </c>
    </row>
    <row r="1917" spans="1:14" x14ac:dyDescent="0.2">
      <c r="A1917" s="204" t="s">
        <v>3990</v>
      </c>
      <c r="B1917" s="205">
        <v>7048652712592</v>
      </c>
      <c r="K1917" s="204">
        <v>840097</v>
      </c>
      <c r="L1917" s="204" t="s">
        <v>2420</v>
      </c>
      <c r="M1917" s="204" t="str">
        <f t="shared" si="29"/>
        <v>840097-MOLME-SM</v>
      </c>
      <c r="N1917" s="205">
        <v>7048652712592</v>
      </c>
    </row>
    <row r="1918" spans="1:14" x14ac:dyDescent="0.2">
      <c r="A1918" s="204" t="s">
        <v>3991</v>
      </c>
      <c r="B1918" s="205">
        <v>7048652712585</v>
      </c>
      <c r="K1918" s="204">
        <v>840097</v>
      </c>
      <c r="L1918" s="204" t="s">
        <v>2422</v>
      </c>
      <c r="M1918" s="204" t="str">
        <f t="shared" si="29"/>
        <v>840097-MOLME-ML</v>
      </c>
      <c r="N1918" s="205">
        <v>7048652712585</v>
      </c>
    </row>
    <row r="1919" spans="1:14" x14ac:dyDescent="0.2">
      <c r="A1919" s="204" t="s">
        <v>3992</v>
      </c>
      <c r="B1919" s="205">
        <v>7048652712578</v>
      </c>
      <c r="K1919" s="204">
        <v>840097</v>
      </c>
      <c r="L1919" s="204" t="s">
        <v>2423</v>
      </c>
      <c r="M1919" s="204" t="str">
        <f t="shared" si="29"/>
        <v>840097-MOLME-LXL</v>
      </c>
      <c r="N1919" s="205">
        <v>7048652712578</v>
      </c>
    </row>
    <row r="1920" spans="1:14" x14ac:dyDescent="0.2">
      <c r="A1920" s="204" t="s">
        <v>3993</v>
      </c>
      <c r="B1920" s="205">
        <v>7048652712639</v>
      </c>
      <c r="K1920" s="204">
        <v>840097</v>
      </c>
      <c r="L1920" s="204" t="s">
        <v>2546</v>
      </c>
      <c r="M1920" s="204" t="str">
        <f t="shared" si="29"/>
        <v>840097-NACAR-SM</v>
      </c>
      <c r="N1920" s="205">
        <v>7048652712639</v>
      </c>
    </row>
    <row r="1921" spans="1:14" x14ac:dyDescent="0.2">
      <c r="A1921" s="204" t="s">
        <v>3994</v>
      </c>
      <c r="B1921" s="205">
        <v>7048652712622</v>
      </c>
      <c r="K1921" s="204">
        <v>840097</v>
      </c>
      <c r="L1921" s="204" t="s">
        <v>2548</v>
      </c>
      <c r="M1921" s="204" t="str">
        <f t="shared" si="29"/>
        <v>840097-NACAR-ML</v>
      </c>
      <c r="N1921" s="205">
        <v>7048652712622</v>
      </c>
    </row>
    <row r="1922" spans="1:14" x14ac:dyDescent="0.2">
      <c r="A1922" s="204" t="s">
        <v>3995</v>
      </c>
      <c r="B1922" s="205">
        <v>7048652712615</v>
      </c>
      <c r="K1922" s="204">
        <v>840097</v>
      </c>
      <c r="L1922" s="204" t="s">
        <v>2549</v>
      </c>
      <c r="M1922" s="204" t="str">
        <f t="shared" si="29"/>
        <v>840097-NACAR-LXL</v>
      </c>
      <c r="N1922" s="205">
        <v>7048652712615</v>
      </c>
    </row>
    <row r="1923" spans="1:14" x14ac:dyDescent="0.2">
      <c r="A1923" s="204" t="s">
        <v>3996</v>
      </c>
      <c r="B1923" s="205">
        <v>7048652715333</v>
      </c>
      <c r="K1923" s="204">
        <v>840098</v>
      </c>
      <c r="L1923" s="204" t="s">
        <v>300</v>
      </c>
      <c r="M1923" s="204" t="str">
        <f t="shared" ref="M1923:M1986" si="30">CONCATENATE(K1923,"-",L1923)</f>
        <v>840098-GSWHT-SM</v>
      </c>
      <c r="N1923" s="205">
        <v>7048652715333</v>
      </c>
    </row>
    <row r="1924" spans="1:14" x14ac:dyDescent="0.2">
      <c r="A1924" s="204" t="s">
        <v>3997</v>
      </c>
      <c r="B1924" s="205">
        <v>7048652715326</v>
      </c>
      <c r="K1924" s="204">
        <v>840098</v>
      </c>
      <c r="L1924" s="204" t="s">
        <v>301</v>
      </c>
      <c r="M1924" s="204" t="str">
        <f t="shared" si="30"/>
        <v>840098-GSWHT-ML</v>
      </c>
      <c r="N1924" s="205">
        <v>7048652715326</v>
      </c>
    </row>
    <row r="1925" spans="1:14" x14ac:dyDescent="0.2">
      <c r="A1925" s="204" t="s">
        <v>3998</v>
      </c>
      <c r="B1925" s="205">
        <v>7048652715319</v>
      </c>
      <c r="K1925" s="204">
        <v>840098</v>
      </c>
      <c r="L1925" s="204" t="s">
        <v>302</v>
      </c>
      <c r="M1925" s="204" t="str">
        <f t="shared" si="30"/>
        <v>840098-GSWHT-LXL</v>
      </c>
      <c r="N1925" s="205">
        <v>7048652715319</v>
      </c>
    </row>
    <row r="1926" spans="1:14" x14ac:dyDescent="0.2">
      <c r="A1926" s="204" t="s">
        <v>1656</v>
      </c>
      <c r="B1926" s="205">
        <v>7048652272546</v>
      </c>
      <c r="K1926" s="204">
        <v>845065</v>
      </c>
      <c r="L1926" s="204" t="s">
        <v>182</v>
      </c>
      <c r="M1926" s="204" t="str">
        <f t="shared" si="30"/>
        <v>845065-MBLCK-SM</v>
      </c>
      <c r="N1926" s="205">
        <v>7048652272546</v>
      </c>
    </row>
    <row r="1927" spans="1:14" x14ac:dyDescent="0.2">
      <c r="A1927" s="204" t="s">
        <v>1657</v>
      </c>
      <c r="B1927" s="205">
        <v>7048652272539</v>
      </c>
      <c r="K1927" s="204">
        <v>845065</v>
      </c>
      <c r="L1927" s="204" t="s">
        <v>183</v>
      </c>
      <c r="M1927" s="204" t="str">
        <f t="shared" si="30"/>
        <v>845065-MBLCK-ML</v>
      </c>
      <c r="N1927" s="205">
        <v>7048652272539</v>
      </c>
    </row>
    <row r="1928" spans="1:14" x14ac:dyDescent="0.2">
      <c r="A1928" s="204" t="s">
        <v>1658</v>
      </c>
      <c r="B1928" s="205">
        <v>7048652272522</v>
      </c>
      <c r="K1928" s="204">
        <v>845065</v>
      </c>
      <c r="L1928" s="204" t="s">
        <v>184</v>
      </c>
      <c r="M1928" s="204" t="str">
        <f t="shared" si="30"/>
        <v>845065-MBLCK-LXL</v>
      </c>
      <c r="N1928" s="205">
        <v>7048652272522</v>
      </c>
    </row>
    <row r="1929" spans="1:14" x14ac:dyDescent="0.2">
      <c r="A1929" s="204" t="s">
        <v>1659</v>
      </c>
      <c r="B1929" s="205">
        <v>7048652272577</v>
      </c>
      <c r="K1929" s="204">
        <v>845065</v>
      </c>
      <c r="L1929" s="204" t="s">
        <v>822</v>
      </c>
      <c r="M1929" s="204" t="str">
        <f t="shared" si="30"/>
        <v>845065-MEHRD-SM</v>
      </c>
      <c r="N1929" s="205">
        <v>7048652272577</v>
      </c>
    </row>
    <row r="1930" spans="1:14" x14ac:dyDescent="0.2">
      <c r="A1930" s="204" t="s">
        <v>1660</v>
      </c>
      <c r="B1930" s="205">
        <v>7048652272560</v>
      </c>
      <c r="K1930" s="204">
        <v>845065</v>
      </c>
      <c r="L1930" s="204" t="s">
        <v>823</v>
      </c>
      <c r="M1930" s="204" t="str">
        <f t="shared" si="30"/>
        <v>845065-MEHRD-ML</v>
      </c>
      <c r="N1930" s="205">
        <v>7048652272560</v>
      </c>
    </row>
    <row r="1931" spans="1:14" x14ac:dyDescent="0.2">
      <c r="A1931" s="204" t="s">
        <v>1661</v>
      </c>
      <c r="B1931" s="205">
        <v>7048652272553</v>
      </c>
      <c r="K1931" s="204">
        <v>845065</v>
      </c>
      <c r="L1931" s="204" t="s">
        <v>824</v>
      </c>
      <c r="M1931" s="204" t="str">
        <f t="shared" si="30"/>
        <v>845065-MEHRD-LXL</v>
      </c>
      <c r="N1931" s="205">
        <v>7048652272553</v>
      </c>
    </row>
    <row r="1932" spans="1:14" x14ac:dyDescent="0.2">
      <c r="A1932" s="204" t="s">
        <v>1662</v>
      </c>
      <c r="B1932" s="205">
        <v>7048652539434</v>
      </c>
      <c r="K1932" s="204">
        <v>845065</v>
      </c>
      <c r="L1932" s="204" t="s">
        <v>825</v>
      </c>
      <c r="M1932" s="204" t="str">
        <f t="shared" si="30"/>
        <v>845065-MFGRN-SM</v>
      </c>
      <c r="N1932" s="205">
        <v>7048652539434</v>
      </c>
    </row>
    <row r="1933" spans="1:14" x14ac:dyDescent="0.2">
      <c r="A1933" s="204" t="s">
        <v>1663</v>
      </c>
      <c r="B1933" s="205">
        <v>7048652539427</v>
      </c>
      <c r="K1933" s="204">
        <v>845065</v>
      </c>
      <c r="L1933" s="204" t="s">
        <v>826</v>
      </c>
      <c r="M1933" s="204" t="str">
        <f t="shared" si="30"/>
        <v>845065-MFGRN-ML</v>
      </c>
      <c r="N1933" s="205">
        <v>7048652539427</v>
      </c>
    </row>
    <row r="1934" spans="1:14" x14ac:dyDescent="0.2">
      <c r="A1934" s="204" t="s">
        <v>1664</v>
      </c>
      <c r="B1934" s="205">
        <v>7048652539410</v>
      </c>
      <c r="K1934" s="204">
        <v>845065</v>
      </c>
      <c r="L1934" s="204" t="s">
        <v>827</v>
      </c>
      <c r="M1934" s="204" t="str">
        <f t="shared" si="30"/>
        <v>845065-MFGRN-LXL</v>
      </c>
      <c r="N1934" s="205">
        <v>7048652539410</v>
      </c>
    </row>
    <row r="1935" spans="1:14" x14ac:dyDescent="0.2">
      <c r="A1935" s="204" t="s">
        <v>1665</v>
      </c>
      <c r="B1935" s="205">
        <v>7048652272638</v>
      </c>
      <c r="K1935" s="204">
        <v>845065</v>
      </c>
      <c r="L1935" s="204" t="s">
        <v>828</v>
      </c>
      <c r="M1935" s="204" t="str">
        <f t="shared" si="30"/>
        <v>845065-MOEDB-SM</v>
      </c>
      <c r="N1935" s="205">
        <v>7048652272638</v>
      </c>
    </row>
    <row r="1936" spans="1:14" x14ac:dyDescent="0.2">
      <c r="A1936" s="204" t="s">
        <v>1666</v>
      </c>
      <c r="B1936" s="205">
        <v>7048652272621</v>
      </c>
      <c r="K1936" s="204">
        <v>845065</v>
      </c>
      <c r="L1936" s="204" t="s">
        <v>829</v>
      </c>
      <c r="M1936" s="204" t="str">
        <f t="shared" si="30"/>
        <v>845065-MOEDB-ML</v>
      </c>
      <c r="N1936" s="205">
        <v>7048652272621</v>
      </c>
    </row>
    <row r="1937" spans="1:14" x14ac:dyDescent="0.2">
      <c r="A1937" s="204" t="s">
        <v>1667</v>
      </c>
      <c r="B1937" s="205">
        <v>7048652272614</v>
      </c>
      <c r="K1937" s="204">
        <v>845065</v>
      </c>
      <c r="L1937" s="204" t="s">
        <v>830</v>
      </c>
      <c r="M1937" s="204" t="str">
        <f t="shared" si="30"/>
        <v>845065-MOEDB-LXL</v>
      </c>
      <c r="N1937" s="205">
        <v>7048652272614</v>
      </c>
    </row>
    <row r="1938" spans="1:14" x14ac:dyDescent="0.2">
      <c r="A1938" s="204" t="s">
        <v>1668</v>
      </c>
      <c r="B1938" s="205">
        <v>7048652539465</v>
      </c>
      <c r="K1938" s="204">
        <v>845065</v>
      </c>
      <c r="L1938" s="204" t="s">
        <v>831</v>
      </c>
      <c r="M1938" s="204" t="str">
        <f t="shared" si="30"/>
        <v>845065-MSGMC-SM</v>
      </c>
      <c r="N1938" s="205">
        <v>7048652539465</v>
      </c>
    </row>
    <row r="1939" spans="1:14" x14ac:dyDescent="0.2">
      <c r="A1939" s="204" t="s">
        <v>1669</v>
      </c>
      <c r="B1939" s="205">
        <v>7048652539458</v>
      </c>
      <c r="K1939" s="204">
        <v>845065</v>
      </c>
      <c r="L1939" s="204" t="s">
        <v>832</v>
      </c>
      <c r="M1939" s="204" t="str">
        <f t="shared" si="30"/>
        <v>845065-MSGMC-ML</v>
      </c>
      <c r="N1939" s="205">
        <v>7048652539458</v>
      </c>
    </row>
    <row r="1940" spans="1:14" x14ac:dyDescent="0.2">
      <c r="A1940" s="204" t="s">
        <v>1670</v>
      </c>
      <c r="B1940" s="205">
        <v>7048652539441</v>
      </c>
      <c r="K1940" s="204">
        <v>845065</v>
      </c>
      <c r="L1940" s="204" t="s">
        <v>833</v>
      </c>
      <c r="M1940" s="204" t="str">
        <f t="shared" si="30"/>
        <v>845065-MSGMC-LXL</v>
      </c>
      <c r="N1940" s="205">
        <v>7048652539441</v>
      </c>
    </row>
    <row r="1941" spans="1:14" x14ac:dyDescent="0.2">
      <c r="A1941" s="204" t="s">
        <v>1671</v>
      </c>
      <c r="B1941" s="205">
        <v>7048652272669</v>
      </c>
      <c r="K1941" s="204">
        <v>845065</v>
      </c>
      <c r="L1941" s="204" t="s">
        <v>176</v>
      </c>
      <c r="M1941" s="204" t="str">
        <f t="shared" si="30"/>
        <v>845065-MWHTE-SM</v>
      </c>
      <c r="N1941" s="205">
        <v>7048652272669</v>
      </c>
    </row>
    <row r="1942" spans="1:14" x14ac:dyDescent="0.2">
      <c r="A1942" s="204" t="s">
        <v>1672</v>
      </c>
      <c r="B1942" s="205">
        <v>7048652272652</v>
      </c>
      <c r="K1942" s="204">
        <v>845065</v>
      </c>
      <c r="L1942" s="204" t="s">
        <v>177</v>
      </c>
      <c r="M1942" s="204" t="str">
        <f t="shared" si="30"/>
        <v>845065-MWHTE-ML</v>
      </c>
      <c r="N1942" s="205">
        <v>7048652272652</v>
      </c>
    </row>
    <row r="1943" spans="1:14" x14ac:dyDescent="0.2">
      <c r="A1943" s="204" t="s">
        <v>1673</v>
      </c>
      <c r="B1943" s="205">
        <v>7048652272645</v>
      </c>
      <c r="K1943" s="204">
        <v>845065</v>
      </c>
      <c r="L1943" s="204" t="s">
        <v>178</v>
      </c>
      <c r="M1943" s="204" t="str">
        <f t="shared" si="30"/>
        <v>845065-MWHTE-LXL</v>
      </c>
      <c r="N1943" s="205">
        <v>7048652272645</v>
      </c>
    </row>
    <row r="1944" spans="1:14" x14ac:dyDescent="0.2">
      <c r="A1944" s="204" t="s">
        <v>1674</v>
      </c>
      <c r="B1944" s="205">
        <v>7048652660268</v>
      </c>
      <c r="K1944" s="204">
        <v>845065</v>
      </c>
      <c r="L1944" s="204" t="s">
        <v>179</v>
      </c>
      <c r="M1944" s="204" t="str">
        <f t="shared" si="30"/>
        <v>845065-SGRME-SM</v>
      </c>
      <c r="N1944" s="205">
        <v>7048652660268</v>
      </c>
    </row>
    <row r="1945" spans="1:14" x14ac:dyDescent="0.2">
      <c r="A1945" s="204" t="s">
        <v>1675</v>
      </c>
      <c r="B1945" s="205">
        <v>7048652660251</v>
      </c>
      <c r="K1945" s="204">
        <v>845065</v>
      </c>
      <c r="L1945" s="204" t="s">
        <v>180</v>
      </c>
      <c r="M1945" s="204" t="str">
        <f t="shared" si="30"/>
        <v>845065-SGRME-ML</v>
      </c>
      <c r="N1945" s="205">
        <v>7048652660251</v>
      </c>
    </row>
    <row r="1946" spans="1:14" x14ac:dyDescent="0.2">
      <c r="A1946" s="204" t="s">
        <v>1676</v>
      </c>
      <c r="B1946" s="205">
        <v>7048652660244</v>
      </c>
      <c r="K1946" s="204">
        <v>845065</v>
      </c>
      <c r="L1946" s="204" t="s">
        <v>420</v>
      </c>
      <c r="M1946" s="204" t="str">
        <f t="shared" si="30"/>
        <v>845065-SGRME-LXL</v>
      </c>
      <c r="N1946" s="205">
        <v>7048652660244</v>
      </c>
    </row>
    <row r="1947" spans="1:14" x14ac:dyDescent="0.2">
      <c r="A1947" s="204" t="s">
        <v>1677</v>
      </c>
      <c r="B1947" s="205">
        <v>7048652272690</v>
      </c>
      <c r="K1947" s="204">
        <v>845066</v>
      </c>
      <c r="L1947" s="204" t="s">
        <v>835</v>
      </c>
      <c r="M1947" s="204" t="str">
        <f t="shared" si="30"/>
        <v>845066-MBKME-SM</v>
      </c>
      <c r="N1947" s="205">
        <v>7048652272690</v>
      </c>
    </row>
    <row r="1948" spans="1:14" x14ac:dyDescent="0.2">
      <c r="A1948" s="204" t="s">
        <v>1678</v>
      </c>
      <c r="B1948" s="205">
        <v>7048652272683</v>
      </c>
      <c r="K1948" s="204">
        <v>845066</v>
      </c>
      <c r="L1948" s="204" t="s">
        <v>836</v>
      </c>
      <c r="M1948" s="204" t="str">
        <f t="shared" si="30"/>
        <v>845066-MBKME-ML</v>
      </c>
      <c r="N1948" s="205">
        <v>7048652272683</v>
      </c>
    </row>
    <row r="1949" spans="1:14" x14ac:dyDescent="0.2">
      <c r="A1949" s="204" t="s">
        <v>1679</v>
      </c>
      <c r="B1949" s="205">
        <v>7048652272676</v>
      </c>
      <c r="K1949" s="204">
        <v>845066</v>
      </c>
      <c r="L1949" s="204" t="s">
        <v>837</v>
      </c>
      <c r="M1949" s="204" t="str">
        <f t="shared" si="30"/>
        <v>845066-MBKME-LXL</v>
      </c>
      <c r="N1949" s="205">
        <v>7048652272676</v>
      </c>
    </row>
    <row r="1950" spans="1:14" x14ac:dyDescent="0.2">
      <c r="A1950" s="204" t="s">
        <v>1680</v>
      </c>
      <c r="B1950" s="205">
        <v>7048652272720</v>
      </c>
      <c r="K1950" s="204">
        <v>845066</v>
      </c>
      <c r="L1950" s="204" t="s">
        <v>838</v>
      </c>
      <c r="M1950" s="204" t="str">
        <f t="shared" si="30"/>
        <v>845066-MWEMC-SM</v>
      </c>
      <c r="N1950" s="205">
        <v>7048652272720</v>
      </c>
    </row>
    <row r="1951" spans="1:14" x14ac:dyDescent="0.2">
      <c r="A1951" s="204" t="s">
        <v>1681</v>
      </c>
      <c r="B1951" s="205">
        <v>7048652272713</v>
      </c>
      <c r="K1951" s="204">
        <v>845066</v>
      </c>
      <c r="L1951" s="204" t="s">
        <v>839</v>
      </c>
      <c r="M1951" s="204" t="str">
        <f t="shared" si="30"/>
        <v>845066-MWEMC-ML</v>
      </c>
      <c r="N1951" s="205">
        <v>7048652272713</v>
      </c>
    </row>
    <row r="1952" spans="1:14" x14ac:dyDescent="0.2">
      <c r="A1952" s="204" t="s">
        <v>1682</v>
      </c>
      <c r="B1952" s="205">
        <v>7048652272706</v>
      </c>
      <c r="K1952" s="204">
        <v>845066</v>
      </c>
      <c r="L1952" s="204" t="s">
        <v>840</v>
      </c>
      <c r="M1952" s="204" t="str">
        <f t="shared" si="30"/>
        <v>845066-MWEMC-LXL</v>
      </c>
      <c r="N1952" s="205">
        <v>7048652272706</v>
      </c>
    </row>
    <row r="1953" spans="1:14" x14ac:dyDescent="0.2">
      <c r="A1953" s="204" t="s">
        <v>2105</v>
      </c>
      <c r="B1953" s="205">
        <v>7048652666413</v>
      </c>
      <c r="K1953" s="204">
        <v>845069</v>
      </c>
      <c r="L1953" s="204" t="s">
        <v>2091</v>
      </c>
      <c r="M1953" s="204" t="str">
        <f t="shared" si="30"/>
        <v>845069-MBL21-SM</v>
      </c>
      <c r="N1953" s="205">
        <v>7048652666413</v>
      </c>
    </row>
    <row r="1954" spans="1:14" x14ac:dyDescent="0.2">
      <c r="A1954" s="204" t="s">
        <v>2106</v>
      </c>
      <c r="B1954" s="205">
        <v>7048652666406</v>
      </c>
      <c r="K1954" s="204">
        <v>845069</v>
      </c>
      <c r="L1954" s="204" t="s">
        <v>2092</v>
      </c>
      <c r="M1954" s="204" t="str">
        <f t="shared" si="30"/>
        <v>845069-MBL21-ML</v>
      </c>
      <c r="N1954" s="205">
        <v>7048652666406</v>
      </c>
    </row>
    <row r="1955" spans="1:14" x14ac:dyDescent="0.2">
      <c r="A1955" s="204" t="s">
        <v>2107</v>
      </c>
      <c r="B1955" s="205">
        <v>7048652666390</v>
      </c>
      <c r="K1955" s="204">
        <v>845069</v>
      </c>
      <c r="L1955" s="204" t="s">
        <v>2093</v>
      </c>
      <c r="M1955" s="204" t="str">
        <f t="shared" si="30"/>
        <v>845069-MBL21-LXL</v>
      </c>
      <c r="N1955" s="205">
        <v>7048652666390</v>
      </c>
    </row>
    <row r="1956" spans="1:14" x14ac:dyDescent="0.2">
      <c r="A1956" s="204" t="s">
        <v>1683</v>
      </c>
      <c r="B1956" s="205">
        <v>7048652272812</v>
      </c>
      <c r="K1956" s="204">
        <v>845069</v>
      </c>
      <c r="L1956" s="204" t="s">
        <v>182</v>
      </c>
      <c r="M1956" s="204" t="str">
        <f t="shared" si="30"/>
        <v>845069-MBLCK-SM</v>
      </c>
      <c r="N1956" s="205">
        <v>7048652272812</v>
      </c>
    </row>
    <row r="1957" spans="1:14" x14ac:dyDescent="0.2">
      <c r="A1957" s="204" t="s">
        <v>1684</v>
      </c>
      <c r="B1957" s="205">
        <v>7048652272805</v>
      </c>
      <c r="K1957" s="204">
        <v>845069</v>
      </c>
      <c r="L1957" s="204" t="s">
        <v>183</v>
      </c>
      <c r="M1957" s="204" t="str">
        <f t="shared" si="30"/>
        <v>845069-MBLCK-ML</v>
      </c>
      <c r="N1957" s="205">
        <v>7048652272805</v>
      </c>
    </row>
    <row r="1958" spans="1:14" x14ac:dyDescent="0.2">
      <c r="A1958" s="204" t="s">
        <v>1685</v>
      </c>
      <c r="B1958" s="205">
        <v>7048652272799</v>
      </c>
      <c r="K1958" s="204">
        <v>845069</v>
      </c>
      <c r="L1958" s="204" t="s">
        <v>184</v>
      </c>
      <c r="M1958" s="204" t="str">
        <f t="shared" si="30"/>
        <v>845069-MBLCK-LXL</v>
      </c>
      <c r="N1958" s="205">
        <v>7048652272799</v>
      </c>
    </row>
    <row r="1959" spans="1:14" x14ac:dyDescent="0.2">
      <c r="A1959" s="204" t="s">
        <v>1686</v>
      </c>
      <c r="B1959" s="205">
        <v>7048652660329</v>
      </c>
      <c r="K1959" s="204">
        <v>845069</v>
      </c>
      <c r="L1959" s="204" t="s">
        <v>421</v>
      </c>
      <c r="M1959" s="204" t="str">
        <f t="shared" si="30"/>
        <v>845069-MEAME-SM</v>
      </c>
      <c r="N1959" s="205">
        <v>7048652660329</v>
      </c>
    </row>
    <row r="1960" spans="1:14" x14ac:dyDescent="0.2">
      <c r="A1960" s="204" t="s">
        <v>1687</v>
      </c>
      <c r="B1960" s="205">
        <v>7048652660312</v>
      </c>
      <c r="K1960" s="204">
        <v>845069</v>
      </c>
      <c r="L1960" s="204" t="s">
        <v>423</v>
      </c>
      <c r="M1960" s="204" t="str">
        <f t="shared" si="30"/>
        <v>845069-MEAME-ML</v>
      </c>
      <c r="N1960" s="205">
        <v>7048652660312</v>
      </c>
    </row>
    <row r="1961" spans="1:14" x14ac:dyDescent="0.2">
      <c r="A1961" s="204" t="s">
        <v>1688</v>
      </c>
      <c r="B1961" s="205">
        <v>7048652660305</v>
      </c>
      <c r="K1961" s="204">
        <v>845069</v>
      </c>
      <c r="L1961" s="204" t="s">
        <v>424</v>
      </c>
      <c r="M1961" s="204" t="str">
        <f t="shared" si="30"/>
        <v>845069-MEAME-LXL</v>
      </c>
      <c r="N1961" s="205">
        <v>7048652660305</v>
      </c>
    </row>
    <row r="1962" spans="1:14" x14ac:dyDescent="0.2">
      <c r="A1962" s="204" t="s">
        <v>1689</v>
      </c>
      <c r="B1962" s="205">
        <v>7048652272843</v>
      </c>
      <c r="K1962" s="204">
        <v>845069</v>
      </c>
      <c r="L1962" s="204" t="s">
        <v>822</v>
      </c>
      <c r="M1962" s="204" t="str">
        <f t="shared" si="30"/>
        <v>845069-MEHRD-SM</v>
      </c>
      <c r="N1962" s="205">
        <v>7048652272843</v>
      </c>
    </row>
    <row r="1963" spans="1:14" x14ac:dyDescent="0.2">
      <c r="A1963" s="204" t="s">
        <v>1690</v>
      </c>
      <c r="B1963" s="205">
        <v>7048652272836</v>
      </c>
      <c r="K1963" s="204">
        <v>845069</v>
      </c>
      <c r="L1963" s="204" t="s">
        <v>823</v>
      </c>
      <c r="M1963" s="204" t="str">
        <f t="shared" si="30"/>
        <v>845069-MEHRD-ML</v>
      </c>
      <c r="N1963" s="205">
        <v>7048652272836</v>
      </c>
    </row>
    <row r="1964" spans="1:14" x14ac:dyDescent="0.2">
      <c r="A1964" s="204" t="s">
        <v>1691</v>
      </c>
      <c r="B1964" s="205">
        <v>7048652272829</v>
      </c>
      <c r="K1964" s="204">
        <v>845069</v>
      </c>
      <c r="L1964" s="204" t="s">
        <v>824</v>
      </c>
      <c r="M1964" s="204" t="str">
        <f t="shared" si="30"/>
        <v>845069-MEHRD-LXL</v>
      </c>
      <c r="N1964" s="205">
        <v>7048652272829</v>
      </c>
    </row>
    <row r="1965" spans="1:14" x14ac:dyDescent="0.2">
      <c r="A1965" s="204" t="s">
        <v>1692</v>
      </c>
      <c r="B1965" s="205">
        <v>7048652539496</v>
      </c>
      <c r="K1965" s="204">
        <v>845069</v>
      </c>
      <c r="L1965" s="204" t="s">
        <v>825</v>
      </c>
      <c r="M1965" s="204" t="str">
        <f t="shared" si="30"/>
        <v>845069-MFGRN-SM</v>
      </c>
      <c r="N1965" s="205">
        <v>7048652539496</v>
      </c>
    </row>
    <row r="1966" spans="1:14" x14ac:dyDescent="0.2">
      <c r="A1966" s="204" t="s">
        <v>1693</v>
      </c>
      <c r="B1966" s="205">
        <v>7048652539489</v>
      </c>
      <c r="K1966" s="204">
        <v>845069</v>
      </c>
      <c r="L1966" s="204" t="s">
        <v>826</v>
      </c>
      <c r="M1966" s="204" t="str">
        <f t="shared" si="30"/>
        <v>845069-MFGRN-ML</v>
      </c>
      <c r="N1966" s="205">
        <v>7048652539489</v>
      </c>
    </row>
    <row r="1967" spans="1:14" x14ac:dyDescent="0.2">
      <c r="A1967" s="204" t="s">
        <v>1694</v>
      </c>
      <c r="B1967" s="205">
        <v>7048652539472</v>
      </c>
      <c r="K1967" s="204">
        <v>845069</v>
      </c>
      <c r="L1967" s="204" t="s">
        <v>827</v>
      </c>
      <c r="M1967" s="204" t="str">
        <f t="shared" si="30"/>
        <v>845069-MFGRN-LXL</v>
      </c>
      <c r="N1967" s="205">
        <v>7048652539472</v>
      </c>
    </row>
    <row r="1968" spans="1:14" x14ac:dyDescent="0.2">
      <c r="A1968" s="204" t="s">
        <v>1695</v>
      </c>
      <c r="B1968" s="205">
        <v>7048652539526</v>
      </c>
      <c r="K1968" s="204">
        <v>845069</v>
      </c>
      <c r="L1968" s="204" t="s">
        <v>226</v>
      </c>
      <c r="M1968" s="204" t="str">
        <f t="shared" si="30"/>
        <v>845069-MMBLU-SM</v>
      </c>
      <c r="N1968" s="205">
        <v>7048652539526</v>
      </c>
    </row>
    <row r="1969" spans="1:14" x14ac:dyDescent="0.2">
      <c r="A1969" s="204" t="s">
        <v>1696</v>
      </c>
      <c r="B1969" s="205">
        <v>7048652539519</v>
      </c>
      <c r="K1969" s="204">
        <v>845069</v>
      </c>
      <c r="L1969" s="204" t="s">
        <v>227</v>
      </c>
      <c r="M1969" s="204" t="str">
        <f t="shared" si="30"/>
        <v>845069-MMBLU-ML</v>
      </c>
      <c r="N1969" s="205">
        <v>7048652539519</v>
      </c>
    </row>
    <row r="1970" spans="1:14" x14ac:dyDescent="0.2">
      <c r="A1970" s="204" t="s">
        <v>1697</v>
      </c>
      <c r="B1970" s="205">
        <v>7048652539502</v>
      </c>
      <c r="K1970" s="204">
        <v>845069</v>
      </c>
      <c r="L1970" s="204" t="s">
        <v>228</v>
      </c>
      <c r="M1970" s="204" t="str">
        <f t="shared" si="30"/>
        <v>845069-MMBLU-LXL</v>
      </c>
      <c r="N1970" s="205">
        <v>7048652539502</v>
      </c>
    </row>
    <row r="1971" spans="1:14" x14ac:dyDescent="0.2">
      <c r="A1971" s="204" t="s">
        <v>1698</v>
      </c>
      <c r="B1971" s="205">
        <v>7048652272874</v>
      </c>
      <c r="K1971" s="204">
        <v>845069</v>
      </c>
      <c r="L1971" s="204" t="s">
        <v>425</v>
      </c>
      <c r="M1971" s="204" t="str">
        <f t="shared" si="30"/>
        <v>845069-MNAVY-SM</v>
      </c>
      <c r="N1971" s="205">
        <v>7048652272874</v>
      </c>
    </row>
    <row r="1972" spans="1:14" x14ac:dyDescent="0.2">
      <c r="A1972" s="204" t="s">
        <v>1699</v>
      </c>
      <c r="B1972" s="205">
        <v>7048652272867</v>
      </c>
      <c r="K1972" s="204">
        <v>845069</v>
      </c>
      <c r="L1972" s="204" t="s">
        <v>426</v>
      </c>
      <c r="M1972" s="204" t="str">
        <f t="shared" si="30"/>
        <v>845069-MNAVY-ML</v>
      </c>
      <c r="N1972" s="205">
        <v>7048652272867</v>
      </c>
    </row>
    <row r="1973" spans="1:14" x14ac:dyDescent="0.2">
      <c r="A1973" s="204" t="s">
        <v>1700</v>
      </c>
      <c r="B1973" s="205">
        <v>7048652272850</v>
      </c>
      <c r="K1973" s="204">
        <v>845069</v>
      </c>
      <c r="L1973" s="204" t="s">
        <v>427</v>
      </c>
      <c r="M1973" s="204" t="str">
        <f t="shared" si="30"/>
        <v>845069-MNAVY-LXL</v>
      </c>
      <c r="N1973" s="205">
        <v>7048652272850</v>
      </c>
    </row>
    <row r="1974" spans="1:14" x14ac:dyDescent="0.2">
      <c r="A1974" s="204" t="s">
        <v>1701</v>
      </c>
      <c r="B1974" s="205">
        <v>7048652272904</v>
      </c>
      <c r="K1974" s="204">
        <v>845069</v>
      </c>
      <c r="L1974" s="204" t="s">
        <v>828</v>
      </c>
      <c r="M1974" s="204" t="str">
        <f t="shared" si="30"/>
        <v>845069-MOEDB-SM</v>
      </c>
      <c r="N1974" s="205">
        <v>7048652272904</v>
      </c>
    </row>
    <row r="1975" spans="1:14" x14ac:dyDescent="0.2">
      <c r="A1975" s="204" t="s">
        <v>1702</v>
      </c>
      <c r="B1975" s="205">
        <v>7048652272898</v>
      </c>
      <c r="K1975" s="204">
        <v>845069</v>
      </c>
      <c r="L1975" s="204" t="s">
        <v>829</v>
      </c>
      <c r="M1975" s="204" t="str">
        <f t="shared" si="30"/>
        <v>845069-MOEDB-ML</v>
      </c>
      <c r="N1975" s="205">
        <v>7048652272898</v>
      </c>
    </row>
    <row r="1976" spans="1:14" x14ac:dyDescent="0.2">
      <c r="A1976" s="204" t="s">
        <v>1703</v>
      </c>
      <c r="B1976" s="205">
        <v>7048652272881</v>
      </c>
      <c r="K1976" s="204">
        <v>845069</v>
      </c>
      <c r="L1976" s="204" t="s">
        <v>830</v>
      </c>
      <c r="M1976" s="204" t="str">
        <f t="shared" si="30"/>
        <v>845069-MOEDB-LXL</v>
      </c>
      <c r="N1976" s="205">
        <v>7048652272881</v>
      </c>
    </row>
    <row r="1977" spans="1:14" x14ac:dyDescent="0.2">
      <c r="A1977" s="204" t="s">
        <v>1704</v>
      </c>
      <c r="B1977" s="205">
        <v>7048652539557</v>
      </c>
      <c r="K1977" s="204">
        <v>845069</v>
      </c>
      <c r="L1977" s="204" t="s">
        <v>229</v>
      </c>
      <c r="M1977" s="204" t="str">
        <f t="shared" si="30"/>
        <v>845069-MSBMC-SM</v>
      </c>
      <c r="N1977" s="205">
        <v>7048652539557</v>
      </c>
    </row>
    <row r="1978" spans="1:14" x14ac:dyDescent="0.2">
      <c r="A1978" s="204" t="s">
        <v>1705</v>
      </c>
      <c r="B1978" s="205">
        <v>7048652539540</v>
      </c>
      <c r="K1978" s="204">
        <v>845069</v>
      </c>
      <c r="L1978" s="204" t="s">
        <v>230</v>
      </c>
      <c r="M1978" s="204" t="str">
        <f t="shared" si="30"/>
        <v>845069-MSBMC-ML</v>
      </c>
      <c r="N1978" s="205">
        <v>7048652539540</v>
      </c>
    </row>
    <row r="1979" spans="1:14" x14ac:dyDescent="0.2">
      <c r="A1979" s="204" t="s">
        <v>1706</v>
      </c>
      <c r="B1979" s="205">
        <v>7048652539533</v>
      </c>
      <c r="K1979" s="204">
        <v>845069</v>
      </c>
      <c r="L1979" s="204" t="s">
        <v>231</v>
      </c>
      <c r="M1979" s="204" t="str">
        <f t="shared" si="30"/>
        <v>845069-MSBMC-LXL</v>
      </c>
      <c r="N1979" s="205">
        <v>7048652539533</v>
      </c>
    </row>
    <row r="1980" spans="1:14" x14ac:dyDescent="0.2">
      <c r="A1980" s="204" t="s">
        <v>1707</v>
      </c>
      <c r="B1980" s="205">
        <v>7048652539588</v>
      </c>
      <c r="K1980" s="204">
        <v>845069</v>
      </c>
      <c r="L1980" s="204" t="s">
        <v>831</v>
      </c>
      <c r="M1980" s="204" t="str">
        <f t="shared" si="30"/>
        <v>845069-MSGMC-SM</v>
      </c>
      <c r="N1980" s="205">
        <v>7048652539588</v>
      </c>
    </row>
    <row r="1981" spans="1:14" x14ac:dyDescent="0.2">
      <c r="A1981" s="204" t="s">
        <v>1708</v>
      </c>
      <c r="B1981" s="205">
        <v>7048652539571</v>
      </c>
      <c r="K1981" s="204">
        <v>845069</v>
      </c>
      <c r="L1981" s="204" t="s">
        <v>832</v>
      </c>
      <c r="M1981" s="204" t="str">
        <f t="shared" si="30"/>
        <v>845069-MSGMC-ML</v>
      </c>
      <c r="N1981" s="205">
        <v>7048652539571</v>
      </c>
    </row>
    <row r="1982" spans="1:14" x14ac:dyDescent="0.2">
      <c r="A1982" s="204" t="s">
        <v>1709</v>
      </c>
      <c r="B1982" s="205">
        <v>7048652539564</v>
      </c>
      <c r="K1982" s="204">
        <v>845069</v>
      </c>
      <c r="L1982" s="204" t="s">
        <v>833</v>
      </c>
      <c r="M1982" s="204" t="str">
        <f t="shared" si="30"/>
        <v>845069-MSGMC-LXL</v>
      </c>
      <c r="N1982" s="205">
        <v>7048652539564</v>
      </c>
    </row>
    <row r="1983" spans="1:14" x14ac:dyDescent="0.2">
      <c r="A1983" s="204" t="s">
        <v>2108</v>
      </c>
      <c r="B1983" s="205">
        <v>7048652666444</v>
      </c>
      <c r="K1983" s="204">
        <v>845069</v>
      </c>
      <c r="L1983" s="204" t="s">
        <v>2094</v>
      </c>
      <c r="M1983" s="204" t="str">
        <f t="shared" si="30"/>
        <v>845069-MWH21-SM</v>
      </c>
      <c r="N1983" s="205">
        <v>7048652666444</v>
      </c>
    </row>
    <row r="1984" spans="1:14" x14ac:dyDescent="0.2">
      <c r="A1984" s="204" t="s">
        <v>2109</v>
      </c>
      <c r="B1984" s="205">
        <v>7048652666437</v>
      </c>
      <c r="K1984" s="204">
        <v>845069</v>
      </c>
      <c r="L1984" s="204" t="s">
        <v>2095</v>
      </c>
      <c r="M1984" s="204" t="str">
        <f t="shared" si="30"/>
        <v>845069-MWH21-ML</v>
      </c>
      <c r="N1984" s="205">
        <v>7048652666437</v>
      </c>
    </row>
    <row r="1985" spans="1:14" x14ac:dyDescent="0.2">
      <c r="A1985" s="204" t="s">
        <v>2110</v>
      </c>
      <c r="B1985" s="205">
        <v>7048652666420</v>
      </c>
      <c r="K1985" s="204">
        <v>845069</v>
      </c>
      <c r="L1985" s="204" t="s">
        <v>2096</v>
      </c>
      <c r="M1985" s="204" t="str">
        <f t="shared" si="30"/>
        <v>845069-MWH21-LXL</v>
      </c>
      <c r="N1985" s="205">
        <v>7048652666420</v>
      </c>
    </row>
    <row r="1986" spans="1:14" x14ac:dyDescent="0.2">
      <c r="A1986" s="204" t="s">
        <v>1710</v>
      </c>
      <c r="B1986" s="205">
        <v>7048652272935</v>
      </c>
      <c r="K1986" s="204">
        <v>845069</v>
      </c>
      <c r="L1986" s="204" t="s">
        <v>176</v>
      </c>
      <c r="M1986" s="204" t="str">
        <f t="shared" si="30"/>
        <v>845069-MWHTE-SM</v>
      </c>
      <c r="N1986" s="205">
        <v>7048652272935</v>
      </c>
    </row>
    <row r="1987" spans="1:14" x14ac:dyDescent="0.2">
      <c r="A1987" s="204" t="s">
        <v>1711</v>
      </c>
      <c r="B1987" s="205">
        <v>7048652272928</v>
      </c>
      <c r="K1987" s="204">
        <v>845069</v>
      </c>
      <c r="L1987" s="204" t="s">
        <v>177</v>
      </c>
      <c r="M1987" s="204" t="str">
        <f t="shared" ref="M1987:M2050" si="31">CONCATENATE(K1987,"-",L1987)</f>
        <v>845069-MWHTE-ML</v>
      </c>
      <c r="N1987" s="205">
        <v>7048652272928</v>
      </c>
    </row>
    <row r="1988" spans="1:14" x14ac:dyDescent="0.2">
      <c r="A1988" s="204" t="s">
        <v>1712</v>
      </c>
      <c r="B1988" s="205">
        <v>7048652272911</v>
      </c>
      <c r="K1988" s="204">
        <v>845069</v>
      </c>
      <c r="L1988" s="204" t="s">
        <v>178</v>
      </c>
      <c r="M1988" s="204" t="str">
        <f t="shared" si="31"/>
        <v>845069-MWHTE-LXL</v>
      </c>
      <c r="N1988" s="205">
        <v>7048652272911</v>
      </c>
    </row>
    <row r="1989" spans="1:14" x14ac:dyDescent="0.2">
      <c r="A1989" s="204" t="s">
        <v>1713</v>
      </c>
      <c r="B1989" s="205">
        <v>7048652660299</v>
      </c>
      <c r="K1989" s="204">
        <v>845069</v>
      </c>
      <c r="L1989" s="204" t="s">
        <v>179</v>
      </c>
      <c r="M1989" s="204" t="str">
        <f t="shared" si="31"/>
        <v>845069-SGRME-SM</v>
      </c>
      <c r="N1989" s="205">
        <v>7048652660299</v>
      </c>
    </row>
    <row r="1990" spans="1:14" x14ac:dyDescent="0.2">
      <c r="A1990" s="204" t="s">
        <v>1714</v>
      </c>
      <c r="B1990" s="205">
        <v>7048652660282</v>
      </c>
      <c r="K1990" s="204">
        <v>845069</v>
      </c>
      <c r="L1990" s="204" t="s">
        <v>180</v>
      </c>
      <c r="M1990" s="204" t="str">
        <f t="shared" si="31"/>
        <v>845069-SGRME-ML</v>
      </c>
      <c r="N1990" s="205">
        <v>7048652660282</v>
      </c>
    </row>
    <row r="1991" spans="1:14" x14ac:dyDescent="0.2">
      <c r="A1991" s="204" t="s">
        <v>1715</v>
      </c>
      <c r="B1991" s="205">
        <v>7048652660275</v>
      </c>
      <c r="K1991" s="204">
        <v>845069</v>
      </c>
      <c r="L1991" s="204" t="s">
        <v>420</v>
      </c>
      <c r="M1991" s="204" t="str">
        <f t="shared" si="31"/>
        <v>845069-SGRME-LXL</v>
      </c>
      <c r="N1991" s="205">
        <v>7048652660275</v>
      </c>
    </row>
    <row r="1992" spans="1:14" x14ac:dyDescent="0.2">
      <c r="A1992" s="204" t="s">
        <v>1716</v>
      </c>
      <c r="B1992" s="205">
        <v>7048652272966</v>
      </c>
      <c r="K1992" s="204">
        <v>845070</v>
      </c>
      <c r="L1992" s="204" t="s">
        <v>182</v>
      </c>
      <c r="M1992" s="204" t="str">
        <f t="shared" si="31"/>
        <v>845070-MBLCK-SM</v>
      </c>
      <c r="N1992" s="205">
        <v>7048652272966</v>
      </c>
    </row>
    <row r="1993" spans="1:14" x14ac:dyDescent="0.2">
      <c r="A1993" s="204" t="s">
        <v>1717</v>
      </c>
      <c r="B1993" s="205">
        <v>7048652272959</v>
      </c>
      <c r="K1993" s="204">
        <v>845070</v>
      </c>
      <c r="L1993" s="204" t="s">
        <v>183</v>
      </c>
      <c r="M1993" s="204" t="str">
        <f t="shared" si="31"/>
        <v>845070-MBLCK-ML</v>
      </c>
      <c r="N1993" s="205">
        <v>7048652272959</v>
      </c>
    </row>
    <row r="1994" spans="1:14" x14ac:dyDescent="0.2">
      <c r="A1994" s="204" t="s">
        <v>1718</v>
      </c>
      <c r="B1994" s="205">
        <v>7048652272942</v>
      </c>
      <c r="K1994" s="204">
        <v>845070</v>
      </c>
      <c r="L1994" s="204" t="s">
        <v>184</v>
      </c>
      <c r="M1994" s="204" t="str">
        <f t="shared" si="31"/>
        <v>845070-MBLCK-LXL</v>
      </c>
      <c r="N1994" s="205">
        <v>7048652272942</v>
      </c>
    </row>
    <row r="1995" spans="1:14" x14ac:dyDescent="0.2">
      <c r="A1995" s="204" t="s">
        <v>1719</v>
      </c>
      <c r="B1995" s="205">
        <v>7048652660350</v>
      </c>
      <c r="K1995" s="204">
        <v>845070</v>
      </c>
      <c r="L1995" s="204" t="s">
        <v>421</v>
      </c>
      <c r="M1995" s="204" t="str">
        <f t="shared" si="31"/>
        <v>845070-MEAME-SM</v>
      </c>
      <c r="N1995" s="205">
        <v>7048652660350</v>
      </c>
    </row>
    <row r="1996" spans="1:14" x14ac:dyDescent="0.2">
      <c r="A1996" s="204" t="s">
        <v>1720</v>
      </c>
      <c r="B1996" s="205">
        <v>7048652660343</v>
      </c>
      <c r="K1996" s="204">
        <v>845070</v>
      </c>
      <c r="L1996" s="204" t="s">
        <v>423</v>
      </c>
      <c r="M1996" s="204" t="str">
        <f t="shared" si="31"/>
        <v>845070-MEAME-ML</v>
      </c>
      <c r="N1996" s="205">
        <v>7048652660343</v>
      </c>
    </row>
    <row r="1997" spans="1:14" x14ac:dyDescent="0.2">
      <c r="A1997" s="204" t="s">
        <v>1721</v>
      </c>
      <c r="B1997" s="205">
        <v>7048652660336</v>
      </c>
      <c r="K1997" s="204">
        <v>845070</v>
      </c>
      <c r="L1997" s="204" t="s">
        <v>424</v>
      </c>
      <c r="M1997" s="204" t="str">
        <f t="shared" si="31"/>
        <v>845070-MEAME-LXL</v>
      </c>
      <c r="N1997" s="205">
        <v>7048652660336</v>
      </c>
    </row>
    <row r="1998" spans="1:14" x14ac:dyDescent="0.2">
      <c r="A1998" s="204" t="s">
        <v>1722</v>
      </c>
      <c r="B1998" s="205">
        <v>7048652539618</v>
      </c>
      <c r="K1998" s="204">
        <v>845070</v>
      </c>
      <c r="L1998" s="204" t="s">
        <v>825</v>
      </c>
      <c r="M1998" s="204" t="str">
        <f t="shared" si="31"/>
        <v>845070-MFGRN-SM</v>
      </c>
      <c r="N1998" s="205">
        <v>7048652539618</v>
      </c>
    </row>
    <row r="1999" spans="1:14" x14ac:dyDescent="0.2">
      <c r="A1999" s="204" t="s">
        <v>1723</v>
      </c>
      <c r="B1999" s="205">
        <v>7048652539601</v>
      </c>
      <c r="K1999" s="204">
        <v>845070</v>
      </c>
      <c r="L1999" s="204" t="s">
        <v>826</v>
      </c>
      <c r="M1999" s="204" t="str">
        <f t="shared" si="31"/>
        <v>845070-MFGRN-ML</v>
      </c>
      <c r="N1999" s="205">
        <v>7048652539601</v>
      </c>
    </row>
    <row r="2000" spans="1:14" x14ac:dyDescent="0.2">
      <c r="A2000" s="204" t="s">
        <v>1724</v>
      </c>
      <c r="B2000" s="205">
        <v>7048652539595</v>
      </c>
      <c r="K2000" s="204">
        <v>845070</v>
      </c>
      <c r="L2000" s="204" t="s">
        <v>827</v>
      </c>
      <c r="M2000" s="204" t="str">
        <f t="shared" si="31"/>
        <v>845070-MFGRN-LXL</v>
      </c>
      <c r="N2000" s="204">
        <v>7048652539595</v>
      </c>
    </row>
    <row r="2001" spans="1:14" x14ac:dyDescent="0.2">
      <c r="A2001" s="204" t="s">
        <v>1725</v>
      </c>
      <c r="B2001" s="205">
        <v>7048652539649</v>
      </c>
      <c r="K2001" s="204">
        <v>845070</v>
      </c>
      <c r="L2001" s="204" t="s">
        <v>226</v>
      </c>
      <c r="M2001" s="204" t="str">
        <f t="shared" si="31"/>
        <v>845070-MMBLU-SM</v>
      </c>
      <c r="N2001" s="204">
        <v>7048652539649</v>
      </c>
    </row>
    <row r="2002" spans="1:14" x14ac:dyDescent="0.2">
      <c r="A2002" s="204" t="s">
        <v>1726</v>
      </c>
      <c r="B2002" s="205">
        <v>7048652539632</v>
      </c>
      <c r="K2002" s="204">
        <v>845070</v>
      </c>
      <c r="L2002" s="204" t="s">
        <v>227</v>
      </c>
      <c r="M2002" s="204" t="str">
        <f t="shared" si="31"/>
        <v>845070-MMBLU-ML</v>
      </c>
      <c r="N2002" s="204">
        <v>7048652539632</v>
      </c>
    </row>
    <row r="2003" spans="1:14" x14ac:dyDescent="0.2">
      <c r="A2003" s="204" t="s">
        <v>1727</v>
      </c>
      <c r="B2003" s="205">
        <v>7048652539625</v>
      </c>
      <c r="K2003" s="204">
        <v>845070</v>
      </c>
      <c r="L2003" s="204" t="s">
        <v>228</v>
      </c>
      <c r="M2003" s="204" t="str">
        <f t="shared" si="31"/>
        <v>845070-MMBLU-LXL</v>
      </c>
      <c r="N2003" s="204">
        <v>7048652539625</v>
      </c>
    </row>
    <row r="2004" spans="1:14" x14ac:dyDescent="0.2">
      <c r="A2004" s="204" t="s">
        <v>1728</v>
      </c>
      <c r="B2004" s="205">
        <v>7048652539670</v>
      </c>
      <c r="K2004" s="204">
        <v>845070</v>
      </c>
      <c r="L2004" s="204" t="s">
        <v>229</v>
      </c>
      <c r="M2004" s="204" t="str">
        <f t="shared" si="31"/>
        <v>845070-MSBMC-SM</v>
      </c>
      <c r="N2004" s="204">
        <v>7048652539670</v>
      </c>
    </row>
    <row r="2005" spans="1:14" x14ac:dyDescent="0.2">
      <c r="A2005" s="204" t="s">
        <v>1729</v>
      </c>
      <c r="B2005" s="205">
        <v>7048652539663</v>
      </c>
      <c r="K2005" s="204">
        <v>845070</v>
      </c>
      <c r="L2005" s="204" t="s">
        <v>230</v>
      </c>
      <c r="M2005" s="204" t="str">
        <f t="shared" si="31"/>
        <v>845070-MSBMC-ML</v>
      </c>
      <c r="N2005" s="204">
        <v>7048652539663</v>
      </c>
    </row>
    <row r="2006" spans="1:14" x14ac:dyDescent="0.2">
      <c r="A2006" s="204" t="s">
        <v>1730</v>
      </c>
      <c r="B2006" s="205">
        <v>7048652539656</v>
      </c>
      <c r="K2006" s="204">
        <v>845070</v>
      </c>
      <c r="L2006" s="204" t="s">
        <v>231</v>
      </c>
      <c r="M2006" s="204" t="str">
        <f t="shared" si="31"/>
        <v>845070-MSBMC-LXL</v>
      </c>
      <c r="N2006" s="204">
        <v>7048652539656</v>
      </c>
    </row>
    <row r="2007" spans="1:14" x14ac:dyDescent="0.2">
      <c r="A2007" s="204" t="s">
        <v>1731</v>
      </c>
      <c r="B2007" s="205">
        <v>7048652539700</v>
      </c>
      <c r="K2007" s="204">
        <v>845070</v>
      </c>
      <c r="L2007" s="204" t="s">
        <v>831</v>
      </c>
      <c r="M2007" s="204" t="str">
        <f t="shared" si="31"/>
        <v>845070-MSGMC-SM</v>
      </c>
      <c r="N2007" s="204">
        <v>7048652539700</v>
      </c>
    </row>
    <row r="2008" spans="1:14" x14ac:dyDescent="0.2">
      <c r="A2008" s="204" t="s">
        <v>1732</v>
      </c>
      <c r="B2008" s="205">
        <v>7048652539694</v>
      </c>
      <c r="K2008" s="204">
        <v>845070</v>
      </c>
      <c r="L2008" s="204" t="s">
        <v>832</v>
      </c>
      <c r="M2008" s="204" t="str">
        <f t="shared" si="31"/>
        <v>845070-MSGMC-ML</v>
      </c>
      <c r="N2008" s="204">
        <v>7048652539694</v>
      </c>
    </row>
    <row r="2009" spans="1:14" x14ac:dyDescent="0.2">
      <c r="A2009" s="204" t="s">
        <v>1733</v>
      </c>
      <c r="B2009" s="205">
        <v>7048652539687</v>
      </c>
      <c r="K2009" s="204">
        <v>845070</v>
      </c>
      <c r="L2009" s="204" t="s">
        <v>833</v>
      </c>
      <c r="M2009" s="204" t="str">
        <f t="shared" si="31"/>
        <v>845070-MSGMC-LXL</v>
      </c>
      <c r="N2009" s="204">
        <v>7048652539687</v>
      </c>
    </row>
    <row r="2010" spans="1:14" x14ac:dyDescent="0.2">
      <c r="A2010" s="204" t="s">
        <v>1734</v>
      </c>
      <c r="B2010" s="205">
        <v>7048652273086</v>
      </c>
      <c r="K2010" s="204">
        <v>845070</v>
      </c>
      <c r="L2010" s="204" t="s">
        <v>176</v>
      </c>
      <c r="M2010" s="204" t="str">
        <f t="shared" si="31"/>
        <v>845070-MWHTE-SM</v>
      </c>
      <c r="N2010" s="204">
        <v>7048652273086</v>
      </c>
    </row>
    <row r="2011" spans="1:14" x14ac:dyDescent="0.2">
      <c r="A2011" s="204" t="s">
        <v>1735</v>
      </c>
      <c r="B2011" s="205">
        <v>7048652273079</v>
      </c>
      <c r="K2011" s="204">
        <v>845070</v>
      </c>
      <c r="L2011" s="204" t="s">
        <v>177</v>
      </c>
      <c r="M2011" s="204" t="str">
        <f t="shared" si="31"/>
        <v>845070-MWHTE-ML</v>
      </c>
      <c r="N2011" s="204">
        <v>7048652273079</v>
      </c>
    </row>
    <row r="2012" spans="1:14" x14ac:dyDescent="0.2">
      <c r="A2012" s="204" t="s">
        <v>1736</v>
      </c>
      <c r="B2012" s="205">
        <v>7048652273062</v>
      </c>
      <c r="K2012" s="204">
        <v>845070</v>
      </c>
      <c r="L2012" s="204" t="s">
        <v>178</v>
      </c>
      <c r="M2012" s="204" t="str">
        <f t="shared" si="31"/>
        <v>845070-MWHTE-LXL</v>
      </c>
      <c r="N2012" s="204">
        <v>7048652273062</v>
      </c>
    </row>
    <row r="2013" spans="1:14" x14ac:dyDescent="0.2">
      <c r="A2013" s="204" t="s">
        <v>1737</v>
      </c>
      <c r="B2013" s="205">
        <v>7048652660381</v>
      </c>
      <c r="K2013" s="204">
        <v>845070</v>
      </c>
      <c r="L2013" s="204" t="s">
        <v>179</v>
      </c>
      <c r="M2013" s="204" t="str">
        <f t="shared" si="31"/>
        <v>845070-SGRME-SM</v>
      </c>
      <c r="N2013" s="204">
        <v>7048652660381</v>
      </c>
    </row>
    <row r="2014" spans="1:14" x14ac:dyDescent="0.2">
      <c r="A2014" s="204" t="s">
        <v>1738</v>
      </c>
      <c r="B2014" s="205">
        <v>7048652660374</v>
      </c>
      <c r="K2014" s="204">
        <v>845070</v>
      </c>
      <c r="L2014" s="204" t="s">
        <v>180</v>
      </c>
      <c r="M2014" s="204" t="str">
        <f t="shared" si="31"/>
        <v>845070-SGRME-ML</v>
      </c>
      <c r="N2014" s="204">
        <v>7048652660374</v>
      </c>
    </row>
    <row r="2015" spans="1:14" x14ac:dyDescent="0.2">
      <c r="A2015" s="204" t="s">
        <v>1739</v>
      </c>
      <c r="B2015" s="205">
        <v>7048652660367</v>
      </c>
      <c r="K2015" s="204">
        <v>845070</v>
      </c>
      <c r="L2015" s="204" t="s">
        <v>420</v>
      </c>
      <c r="M2015" s="204" t="str">
        <f t="shared" si="31"/>
        <v>845070-SGRME-LXL</v>
      </c>
      <c r="N2015" s="204">
        <v>7048652660367</v>
      </c>
    </row>
    <row r="2016" spans="1:14" x14ac:dyDescent="0.2">
      <c r="A2016" s="204" t="s">
        <v>1740</v>
      </c>
      <c r="B2016" s="205">
        <v>7048652660404</v>
      </c>
      <c r="K2016" s="204">
        <v>845073</v>
      </c>
      <c r="L2016" s="204" t="s">
        <v>844</v>
      </c>
      <c r="M2016" s="204" t="str">
        <f t="shared" si="31"/>
        <v>845073-CORNC-SM</v>
      </c>
      <c r="N2016" s="204">
        <v>7048652660404</v>
      </c>
    </row>
    <row r="2017" spans="1:14" x14ac:dyDescent="0.2">
      <c r="A2017" s="204" t="s">
        <v>1741</v>
      </c>
      <c r="B2017" s="205">
        <v>7048652660398</v>
      </c>
      <c r="K2017" s="204">
        <v>845073</v>
      </c>
      <c r="L2017" s="204" t="s">
        <v>846</v>
      </c>
      <c r="M2017" s="204" t="str">
        <f t="shared" si="31"/>
        <v>845073-CORNC-ML</v>
      </c>
      <c r="N2017" s="204">
        <v>7048652660398</v>
      </c>
    </row>
    <row r="2018" spans="1:14" x14ac:dyDescent="0.2">
      <c r="A2018" s="204" t="s">
        <v>1742</v>
      </c>
      <c r="B2018" s="205">
        <v>7048652273154</v>
      </c>
      <c r="K2018" s="204">
        <v>845073</v>
      </c>
      <c r="L2018" s="204" t="s">
        <v>847</v>
      </c>
      <c r="M2018" s="204" t="str">
        <f t="shared" si="31"/>
        <v>845073-MBKNC-SM</v>
      </c>
      <c r="N2018" s="204">
        <v>7048652273154</v>
      </c>
    </row>
    <row r="2019" spans="1:14" x14ac:dyDescent="0.2">
      <c r="A2019" s="204" t="s">
        <v>1743</v>
      </c>
      <c r="B2019" s="205">
        <v>7048652273147</v>
      </c>
      <c r="K2019" s="204">
        <v>845073</v>
      </c>
      <c r="L2019" s="204" t="s">
        <v>849</v>
      </c>
      <c r="M2019" s="204" t="str">
        <f t="shared" si="31"/>
        <v>845073-MBKNC-ML</v>
      </c>
      <c r="N2019" s="204">
        <v>7048652273147</v>
      </c>
    </row>
    <row r="2020" spans="1:14" x14ac:dyDescent="0.2">
      <c r="A2020" s="204" t="s">
        <v>1744</v>
      </c>
      <c r="B2020" s="205">
        <v>7048652660428</v>
      </c>
      <c r="K2020" s="204">
        <v>845073</v>
      </c>
      <c r="L2020" s="204" t="s">
        <v>850</v>
      </c>
      <c r="M2020" s="204" t="str">
        <f t="shared" si="31"/>
        <v>845073-NGRNC-SM</v>
      </c>
      <c r="N2020" s="204">
        <v>7048652660428</v>
      </c>
    </row>
    <row r="2021" spans="1:14" x14ac:dyDescent="0.2">
      <c r="A2021" s="204" t="s">
        <v>1745</v>
      </c>
      <c r="B2021" s="205">
        <v>7048652660411</v>
      </c>
      <c r="K2021" s="204">
        <v>845073</v>
      </c>
      <c r="L2021" s="204" t="s">
        <v>851</v>
      </c>
      <c r="M2021" s="204" t="str">
        <f t="shared" si="31"/>
        <v>845073-NGRNC-ML</v>
      </c>
      <c r="N2021" s="204">
        <v>7048652660411</v>
      </c>
    </row>
    <row r="2022" spans="1:14" x14ac:dyDescent="0.2">
      <c r="A2022" s="204" t="s">
        <v>1746</v>
      </c>
      <c r="B2022" s="205">
        <v>7048652273185</v>
      </c>
      <c r="K2022" s="204">
        <v>845073</v>
      </c>
      <c r="L2022" s="204" t="s">
        <v>852</v>
      </c>
      <c r="M2022" s="204" t="str">
        <f t="shared" si="31"/>
        <v>845073-RBNCN-SM</v>
      </c>
      <c r="N2022" s="204">
        <v>7048652273185</v>
      </c>
    </row>
    <row r="2023" spans="1:14" x14ac:dyDescent="0.2">
      <c r="A2023" s="204" t="s">
        <v>1747</v>
      </c>
      <c r="B2023" s="205">
        <v>7048652273178</v>
      </c>
      <c r="K2023" s="204">
        <v>845073</v>
      </c>
      <c r="L2023" s="204" t="s">
        <v>854</v>
      </c>
      <c r="M2023" s="204" t="str">
        <f t="shared" si="31"/>
        <v>845073-RBNCN-ML</v>
      </c>
      <c r="N2023" s="204">
        <v>7048652273178</v>
      </c>
    </row>
    <row r="2024" spans="1:14" x14ac:dyDescent="0.2">
      <c r="A2024" s="204" t="s">
        <v>1748</v>
      </c>
      <c r="B2024" s="205">
        <v>7048652273161</v>
      </c>
      <c r="K2024" s="204">
        <v>845073</v>
      </c>
      <c r="L2024" s="204" t="s">
        <v>855</v>
      </c>
      <c r="M2024" s="204" t="str">
        <f t="shared" si="31"/>
        <v>845073-RBNCN-LXL</v>
      </c>
      <c r="N2024" s="204">
        <v>7048652273161</v>
      </c>
    </row>
    <row r="2025" spans="1:14" x14ac:dyDescent="0.2">
      <c r="A2025" s="204" t="s">
        <v>1749</v>
      </c>
      <c r="B2025" s="205">
        <v>7048652539748</v>
      </c>
      <c r="K2025" s="204">
        <v>845073</v>
      </c>
      <c r="L2025" s="204" t="s">
        <v>179</v>
      </c>
      <c r="M2025" s="204" t="str">
        <f t="shared" si="31"/>
        <v>845073-SGRME-SM</v>
      </c>
      <c r="N2025" s="204">
        <v>7048652539748</v>
      </c>
    </row>
    <row r="2026" spans="1:14" x14ac:dyDescent="0.2">
      <c r="A2026" s="204" t="s">
        <v>1750</v>
      </c>
      <c r="B2026" s="205">
        <v>7048652539731</v>
      </c>
      <c r="K2026" s="204">
        <v>845073</v>
      </c>
      <c r="L2026" s="204" t="s">
        <v>180</v>
      </c>
      <c r="M2026" s="204" t="str">
        <f t="shared" si="31"/>
        <v>845073-SGRME-ML</v>
      </c>
      <c r="N2026" s="204">
        <v>7048652539731</v>
      </c>
    </row>
    <row r="2027" spans="1:14" x14ac:dyDescent="0.2">
      <c r="A2027" s="204" t="s">
        <v>1751</v>
      </c>
      <c r="B2027" s="205">
        <v>7048652327420</v>
      </c>
      <c r="K2027" s="204">
        <v>845074</v>
      </c>
      <c r="L2027" s="204" t="s">
        <v>857</v>
      </c>
      <c r="M2027" s="204" t="str">
        <f t="shared" si="31"/>
        <v>845074-MOPRE-XSS</v>
      </c>
      <c r="N2027" s="204">
        <v>7048652327420</v>
      </c>
    </row>
    <row r="2028" spans="1:14" x14ac:dyDescent="0.2">
      <c r="A2028" s="204" t="s">
        <v>1752</v>
      </c>
      <c r="B2028" s="205">
        <v>7048652327413</v>
      </c>
      <c r="K2028" s="204">
        <v>845074</v>
      </c>
      <c r="L2028" s="204" t="s">
        <v>181</v>
      </c>
      <c r="M2028" s="204" t="str">
        <f t="shared" si="31"/>
        <v>845074-MOPRE-SM</v>
      </c>
      <c r="N2028" s="204">
        <v>7048652327413</v>
      </c>
    </row>
    <row r="2029" spans="1:14" x14ac:dyDescent="0.2">
      <c r="A2029" s="204" t="s">
        <v>1753</v>
      </c>
      <c r="B2029" s="205">
        <v>7048652327444</v>
      </c>
      <c r="K2029" s="204">
        <v>845074</v>
      </c>
      <c r="L2029" s="204" t="s">
        <v>858</v>
      </c>
      <c r="M2029" s="204" t="str">
        <f t="shared" si="31"/>
        <v>845074-MRBCO-XSS</v>
      </c>
      <c r="N2029" s="204">
        <v>7048652327444</v>
      </c>
    </row>
    <row r="2030" spans="1:14" x14ac:dyDescent="0.2">
      <c r="A2030" s="204" t="s">
        <v>1754</v>
      </c>
      <c r="B2030" s="205">
        <v>7048652327437</v>
      </c>
      <c r="K2030" s="204">
        <v>845074</v>
      </c>
      <c r="L2030" s="204" t="s">
        <v>860</v>
      </c>
      <c r="M2030" s="204" t="str">
        <f t="shared" si="31"/>
        <v>845074-MRBCO-SM</v>
      </c>
      <c r="N2030" s="204">
        <v>7048652327437</v>
      </c>
    </row>
    <row r="2031" spans="1:14" x14ac:dyDescent="0.2">
      <c r="A2031" s="204" t="s">
        <v>1755</v>
      </c>
      <c r="B2031" s="205">
        <v>7048652539786</v>
      </c>
      <c r="K2031" s="204">
        <v>845075</v>
      </c>
      <c r="L2031" s="204" t="s">
        <v>862</v>
      </c>
      <c r="M2031" s="204" t="str">
        <f t="shared" si="31"/>
        <v>845075-GFGRN-M</v>
      </c>
      <c r="N2031" s="204">
        <v>7048652539786</v>
      </c>
    </row>
    <row r="2032" spans="1:14" x14ac:dyDescent="0.2">
      <c r="A2032" s="204" t="s">
        <v>1756</v>
      </c>
      <c r="B2032" s="205">
        <v>7048652539779</v>
      </c>
      <c r="K2032" s="204">
        <v>845075</v>
      </c>
      <c r="L2032" s="204" t="s">
        <v>863</v>
      </c>
      <c r="M2032" s="204" t="str">
        <f t="shared" si="31"/>
        <v>845075-GFGRN-L</v>
      </c>
      <c r="N2032" s="204">
        <v>7048652539779</v>
      </c>
    </row>
    <row r="2033" spans="1:14" x14ac:dyDescent="0.2">
      <c r="A2033" s="204" t="s">
        <v>1757</v>
      </c>
      <c r="B2033" s="205">
        <v>7048652329257</v>
      </c>
      <c r="K2033" s="204">
        <v>845075</v>
      </c>
      <c r="L2033" s="204" t="s">
        <v>604</v>
      </c>
      <c r="M2033" s="204" t="str">
        <f t="shared" si="31"/>
        <v>845075-MBLCK-M</v>
      </c>
      <c r="N2033" s="204">
        <v>7048652329257</v>
      </c>
    </row>
    <row r="2034" spans="1:14" x14ac:dyDescent="0.2">
      <c r="A2034" s="204" t="s">
        <v>1758</v>
      </c>
      <c r="B2034" s="204">
        <v>7048652329240</v>
      </c>
      <c r="K2034" s="204">
        <v>845075</v>
      </c>
      <c r="L2034" s="204" t="s">
        <v>605</v>
      </c>
      <c r="M2034" s="204" t="str">
        <f t="shared" si="31"/>
        <v>845075-MBLCK-L</v>
      </c>
      <c r="N2034" s="204">
        <v>7048652329240</v>
      </c>
    </row>
    <row r="2035" spans="1:14" x14ac:dyDescent="0.2">
      <c r="A2035" s="204" t="s">
        <v>1759</v>
      </c>
      <c r="B2035" s="204">
        <v>7048652660459</v>
      </c>
      <c r="K2035" s="204">
        <v>845075</v>
      </c>
      <c r="L2035" s="204" t="s">
        <v>610</v>
      </c>
      <c r="M2035" s="204" t="str">
        <f t="shared" si="31"/>
        <v>845075-MCHOR-L</v>
      </c>
      <c r="N2035" s="204">
        <v>7048652660459</v>
      </c>
    </row>
    <row r="2036" spans="1:14" x14ac:dyDescent="0.2">
      <c r="A2036" s="204" t="s">
        <v>3999</v>
      </c>
      <c r="B2036" s="204">
        <v>7048652660435</v>
      </c>
      <c r="K2036" s="204">
        <v>845075</v>
      </c>
      <c r="L2036" s="204" t="s">
        <v>608</v>
      </c>
      <c r="M2036" s="204" t="str">
        <f t="shared" si="31"/>
        <v>845075-MCHOR-M</v>
      </c>
      <c r="N2036" s="204">
        <v>7048652660435</v>
      </c>
    </row>
    <row r="2037" spans="1:14" x14ac:dyDescent="0.2">
      <c r="A2037" s="204" t="s">
        <v>1760</v>
      </c>
      <c r="B2037" s="204">
        <v>7048652329271</v>
      </c>
      <c r="K2037" s="204">
        <v>845075</v>
      </c>
      <c r="L2037" s="204" t="s">
        <v>865</v>
      </c>
      <c r="M2037" s="204" t="str">
        <f t="shared" si="31"/>
        <v>845075-MNAVY-M</v>
      </c>
      <c r="N2037" s="204">
        <v>7048652329271</v>
      </c>
    </row>
    <row r="2038" spans="1:14" x14ac:dyDescent="0.2">
      <c r="A2038" s="204" t="s">
        <v>1761</v>
      </c>
      <c r="B2038" s="204">
        <v>7048652329264</v>
      </c>
      <c r="K2038" s="204">
        <v>845075</v>
      </c>
      <c r="L2038" s="204" t="s">
        <v>866</v>
      </c>
      <c r="M2038" s="204" t="str">
        <f t="shared" si="31"/>
        <v>845075-MNAVY-L</v>
      </c>
      <c r="N2038" s="204">
        <v>7048652329264</v>
      </c>
    </row>
    <row r="2039" spans="1:14" x14ac:dyDescent="0.2">
      <c r="A2039" s="204" t="s">
        <v>1762</v>
      </c>
      <c r="B2039" s="204">
        <v>7048652660466</v>
      </c>
      <c r="K2039" s="204">
        <v>845075</v>
      </c>
      <c r="L2039" s="204" t="s">
        <v>620</v>
      </c>
      <c r="M2039" s="204" t="str">
        <f t="shared" si="31"/>
        <v>845075-MNGRY-L</v>
      </c>
      <c r="N2039" s="204">
        <v>7048652660466</v>
      </c>
    </row>
    <row r="2040" spans="1:14" x14ac:dyDescent="0.2">
      <c r="A2040" s="204" t="s">
        <v>4000</v>
      </c>
      <c r="B2040" s="204">
        <v>7048652660442</v>
      </c>
      <c r="K2040" s="204">
        <v>845075</v>
      </c>
      <c r="L2040" s="204" t="s">
        <v>619</v>
      </c>
      <c r="M2040" s="204" t="str">
        <f t="shared" si="31"/>
        <v>845075-MNGRY-M</v>
      </c>
      <c r="N2040" s="204">
        <v>7048652660442</v>
      </c>
    </row>
    <row r="2041" spans="1:14" x14ac:dyDescent="0.2">
      <c r="A2041" s="204" t="s">
        <v>1763</v>
      </c>
      <c r="B2041" s="204">
        <v>7048652555540</v>
      </c>
      <c r="K2041" s="204">
        <v>845075</v>
      </c>
      <c r="L2041" s="204" t="s">
        <v>869</v>
      </c>
      <c r="M2041" s="204" t="str">
        <f t="shared" si="31"/>
        <v>845075-MWH20-M</v>
      </c>
      <c r="N2041" s="204">
        <v>7048652555540</v>
      </c>
    </row>
    <row r="2042" spans="1:14" x14ac:dyDescent="0.2">
      <c r="A2042" s="204" t="s">
        <v>1764</v>
      </c>
      <c r="B2042" s="204">
        <v>7048652555533</v>
      </c>
      <c r="K2042" s="204">
        <v>845075</v>
      </c>
      <c r="L2042" s="204" t="s">
        <v>870</v>
      </c>
      <c r="M2042" s="204" t="str">
        <f t="shared" si="31"/>
        <v>845075-MWH20-L</v>
      </c>
      <c r="N2042" s="204">
        <v>7048652555533</v>
      </c>
    </row>
    <row r="2043" spans="1:14" x14ac:dyDescent="0.2">
      <c r="A2043" s="204" t="s">
        <v>1765</v>
      </c>
      <c r="B2043" s="204">
        <v>7048652329295</v>
      </c>
      <c r="K2043" s="204">
        <v>845075</v>
      </c>
      <c r="L2043" s="204" t="s">
        <v>871</v>
      </c>
      <c r="M2043" s="204" t="str">
        <f t="shared" si="31"/>
        <v>845075-MWHTE-M</v>
      </c>
      <c r="N2043" s="204">
        <v>7048652329295</v>
      </c>
    </row>
    <row r="2044" spans="1:14" x14ac:dyDescent="0.2">
      <c r="A2044" s="204" t="s">
        <v>1766</v>
      </c>
      <c r="B2044" s="204">
        <v>7048652329288</v>
      </c>
      <c r="K2044" s="204">
        <v>845075</v>
      </c>
      <c r="L2044" s="204" t="s">
        <v>872</v>
      </c>
      <c r="M2044" s="204" t="str">
        <f t="shared" si="31"/>
        <v>845075-MWHTE-L</v>
      </c>
      <c r="N2044" s="204">
        <v>7048652329288</v>
      </c>
    </row>
    <row r="2045" spans="1:14" x14ac:dyDescent="0.2">
      <c r="A2045" s="204" t="s">
        <v>1767</v>
      </c>
      <c r="B2045" s="204">
        <v>7048652273901</v>
      </c>
      <c r="K2045" s="204">
        <v>845076</v>
      </c>
      <c r="L2045" s="204" t="s">
        <v>874</v>
      </c>
      <c r="M2045" s="204" t="str">
        <f t="shared" si="31"/>
        <v>845076-MBKCE-M</v>
      </c>
      <c r="N2045" s="204">
        <v>7048652273901</v>
      </c>
    </row>
    <row r="2046" spans="1:14" x14ac:dyDescent="0.2">
      <c r="A2046" s="204" t="s">
        <v>1768</v>
      </c>
      <c r="B2046" s="204">
        <v>7048652273895</v>
      </c>
      <c r="K2046" s="204">
        <v>845076</v>
      </c>
      <c r="L2046" s="204" t="s">
        <v>875</v>
      </c>
      <c r="M2046" s="204" t="str">
        <f t="shared" si="31"/>
        <v>845076-MBKCE-L</v>
      </c>
      <c r="N2046" s="204">
        <v>7048652273895</v>
      </c>
    </row>
    <row r="2047" spans="1:14" x14ac:dyDescent="0.2">
      <c r="A2047" s="204" t="s">
        <v>1769</v>
      </c>
      <c r="B2047" s="204">
        <v>7048652539847</v>
      </c>
      <c r="K2047" s="204">
        <v>845076</v>
      </c>
      <c r="L2047" s="204" t="s">
        <v>604</v>
      </c>
      <c r="M2047" s="204" t="str">
        <f t="shared" si="31"/>
        <v>845076-MBLCK-M</v>
      </c>
      <c r="N2047" s="204">
        <v>7048652539847</v>
      </c>
    </row>
    <row r="2048" spans="1:14" x14ac:dyDescent="0.2">
      <c r="A2048" s="204" t="s">
        <v>1770</v>
      </c>
      <c r="B2048" s="204">
        <v>7048652539830</v>
      </c>
      <c r="K2048" s="204">
        <v>845076</v>
      </c>
      <c r="L2048" s="204" t="s">
        <v>605</v>
      </c>
      <c r="M2048" s="204" t="str">
        <f t="shared" si="31"/>
        <v>845076-MBLCK-L</v>
      </c>
      <c r="N2048" s="204">
        <v>7048652539830</v>
      </c>
    </row>
    <row r="2049" spans="1:14" x14ac:dyDescent="0.2">
      <c r="A2049" s="204" t="s">
        <v>1771</v>
      </c>
      <c r="B2049" s="204">
        <v>7048652660480</v>
      </c>
      <c r="K2049" s="204">
        <v>845076</v>
      </c>
      <c r="L2049" s="204" t="s">
        <v>608</v>
      </c>
      <c r="M2049" s="204" t="str">
        <f t="shared" si="31"/>
        <v>845076-MCHOR-M</v>
      </c>
      <c r="N2049" s="204">
        <v>7048652660480</v>
      </c>
    </row>
    <row r="2050" spans="1:14" x14ac:dyDescent="0.2">
      <c r="A2050" s="204" t="s">
        <v>1772</v>
      </c>
      <c r="B2050" s="204">
        <v>7048652660473</v>
      </c>
      <c r="K2050" s="204">
        <v>845076</v>
      </c>
      <c r="L2050" s="204" t="s">
        <v>610</v>
      </c>
      <c r="M2050" s="204" t="str">
        <f t="shared" si="31"/>
        <v>845076-MCHOR-L</v>
      </c>
      <c r="N2050" s="204">
        <v>7048652660473</v>
      </c>
    </row>
    <row r="2051" spans="1:14" x14ac:dyDescent="0.2">
      <c r="A2051" s="204" t="s">
        <v>1773</v>
      </c>
      <c r="B2051" s="204">
        <v>7048652273925</v>
      </c>
      <c r="K2051" s="204">
        <v>845076</v>
      </c>
      <c r="L2051" s="204" t="s">
        <v>865</v>
      </c>
      <c r="M2051" s="204" t="str">
        <f t="shared" ref="M2051:M2114" si="32">CONCATENATE(K2051,"-",L2051)</f>
        <v>845076-MNAVY-M</v>
      </c>
      <c r="N2051" s="204">
        <v>7048652273925</v>
      </c>
    </row>
    <row r="2052" spans="1:14" x14ac:dyDescent="0.2">
      <c r="A2052" s="204" t="s">
        <v>1774</v>
      </c>
      <c r="B2052" s="204">
        <v>7048652273918</v>
      </c>
      <c r="K2052" s="204">
        <v>845076</v>
      </c>
      <c r="L2052" s="204" t="s">
        <v>866</v>
      </c>
      <c r="M2052" s="204" t="str">
        <f t="shared" si="32"/>
        <v>845076-MNAVY-L</v>
      </c>
      <c r="N2052" s="204">
        <v>7048652273918</v>
      </c>
    </row>
    <row r="2053" spans="1:14" x14ac:dyDescent="0.2">
      <c r="A2053" s="204" t="s">
        <v>1775</v>
      </c>
      <c r="B2053" s="204">
        <v>7048652660503</v>
      </c>
      <c r="K2053" s="204">
        <v>845076</v>
      </c>
      <c r="L2053" s="204" t="s">
        <v>619</v>
      </c>
      <c r="M2053" s="204" t="str">
        <f t="shared" si="32"/>
        <v>845076-MNGRY-M</v>
      </c>
      <c r="N2053" s="204">
        <v>7048652660503</v>
      </c>
    </row>
    <row r="2054" spans="1:14" x14ac:dyDescent="0.2">
      <c r="A2054" s="204" t="s">
        <v>1776</v>
      </c>
      <c r="B2054" s="204">
        <v>7048652660497</v>
      </c>
      <c r="K2054" s="204">
        <v>845076</v>
      </c>
      <c r="L2054" s="204" t="s">
        <v>620</v>
      </c>
      <c r="M2054" s="204" t="str">
        <f t="shared" si="32"/>
        <v>845076-MNGRY-L</v>
      </c>
      <c r="N2054" s="204">
        <v>7048652660497</v>
      </c>
    </row>
    <row r="2055" spans="1:14" x14ac:dyDescent="0.2">
      <c r="A2055" s="204" t="s">
        <v>1777</v>
      </c>
      <c r="B2055" s="204">
        <v>7048652539861</v>
      </c>
      <c r="K2055" s="204">
        <v>845076</v>
      </c>
      <c r="L2055" s="204" t="s">
        <v>867</v>
      </c>
      <c r="M2055" s="204" t="str">
        <f t="shared" si="32"/>
        <v>845076-MSGMC-M</v>
      </c>
      <c r="N2055" s="204">
        <v>7048652539861</v>
      </c>
    </row>
    <row r="2056" spans="1:14" x14ac:dyDescent="0.2">
      <c r="A2056" s="204" t="s">
        <v>1778</v>
      </c>
      <c r="B2056" s="204">
        <v>7048652539854</v>
      </c>
      <c r="K2056" s="204">
        <v>845076</v>
      </c>
      <c r="L2056" s="204" t="s">
        <v>868</v>
      </c>
      <c r="M2056" s="204" t="str">
        <f t="shared" si="32"/>
        <v>845076-MSGMC-L</v>
      </c>
      <c r="N2056" s="204">
        <v>7048652539854</v>
      </c>
    </row>
    <row r="2057" spans="1:14" x14ac:dyDescent="0.2">
      <c r="A2057" s="204" t="s">
        <v>1779</v>
      </c>
      <c r="B2057" s="204">
        <v>7048652273949</v>
      </c>
      <c r="K2057" s="204">
        <v>845076</v>
      </c>
      <c r="L2057" s="204" t="s">
        <v>871</v>
      </c>
      <c r="M2057" s="204" t="str">
        <f t="shared" si="32"/>
        <v>845076-MWHTE-M</v>
      </c>
      <c r="N2057" s="204">
        <v>7048652273949</v>
      </c>
    </row>
    <row r="2058" spans="1:14" x14ac:dyDescent="0.2">
      <c r="A2058" s="204" t="s">
        <v>1780</v>
      </c>
      <c r="B2058" s="204">
        <v>7048652273932</v>
      </c>
      <c r="K2058" s="204">
        <v>845076</v>
      </c>
      <c r="L2058" s="204" t="s">
        <v>872</v>
      </c>
      <c r="M2058" s="204" t="str">
        <f t="shared" si="32"/>
        <v>845076-MWHTE-L</v>
      </c>
      <c r="N2058" s="204">
        <v>7048652273932</v>
      </c>
    </row>
    <row r="2059" spans="1:14" x14ac:dyDescent="0.2">
      <c r="A2059" s="204" t="s">
        <v>1781</v>
      </c>
      <c r="B2059" s="204">
        <v>7048652660527</v>
      </c>
      <c r="K2059" s="204">
        <v>845077</v>
      </c>
      <c r="L2059" s="204" t="s">
        <v>877</v>
      </c>
      <c r="M2059" s="204" t="str">
        <f t="shared" si="32"/>
        <v>845077-ABLCK-M</v>
      </c>
      <c r="N2059" s="204">
        <v>7048652660527</v>
      </c>
    </row>
    <row r="2060" spans="1:14" x14ac:dyDescent="0.2">
      <c r="A2060" s="204" t="s">
        <v>1782</v>
      </c>
      <c r="B2060" s="204">
        <v>7048652660510</v>
      </c>
      <c r="K2060" s="204">
        <v>845077</v>
      </c>
      <c r="L2060" s="204" t="s">
        <v>879</v>
      </c>
      <c r="M2060" s="204" t="str">
        <f t="shared" si="32"/>
        <v>845077-ABLCK-L</v>
      </c>
      <c r="N2060" s="204">
        <v>7048652660510</v>
      </c>
    </row>
    <row r="2061" spans="1:14" x14ac:dyDescent="0.2">
      <c r="A2061" s="204" t="s">
        <v>1783</v>
      </c>
      <c r="B2061" s="204">
        <v>7048652539885</v>
      </c>
      <c r="K2061" s="204">
        <v>845077</v>
      </c>
      <c r="L2061" s="204" t="s">
        <v>880</v>
      </c>
      <c r="M2061" s="204" t="str">
        <f t="shared" si="32"/>
        <v>845077-GMBLU-M</v>
      </c>
      <c r="N2061" s="204">
        <v>7048652539885</v>
      </c>
    </row>
    <row r="2062" spans="1:14" x14ac:dyDescent="0.2">
      <c r="A2062" s="204" t="s">
        <v>1784</v>
      </c>
      <c r="B2062" s="204">
        <v>7048652539878</v>
      </c>
      <c r="K2062" s="204">
        <v>845077</v>
      </c>
      <c r="L2062" s="204" t="s">
        <v>881</v>
      </c>
      <c r="M2062" s="204" t="str">
        <f t="shared" si="32"/>
        <v>845077-GMBLU-L</v>
      </c>
      <c r="N2062" s="204">
        <v>7048652539878</v>
      </c>
    </row>
    <row r="2063" spans="1:14" x14ac:dyDescent="0.2">
      <c r="A2063" s="204" t="s">
        <v>1785</v>
      </c>
      <c r="B2063" s="204">
        <v>7048652273963</v>
      </c>
      <c r="K2063" s="204">
        <v>845077</v>
      </c>
      <c r="L2063" s="204" t="s">
        <v>604</v>
      </c>
      <c r="M2063" s="204" t="str">
        <f t="shared" si="32"/>
        <v>845077-MBLCK-M</v>
      </c>
      <c r="N2063" s="204">
        <v>7048652273963</v>
      </c>
    </row>
    <row r="2064" spans="1:14" x14ac:dyDescent="0.2">
      <c r="A2064" s="204" t="s">
        <v>1786</v>
      </c>
      <c r="B2064" s="204">
        <v>7048652273956</v>
      </c>
      <c r="K2064" s="204">
        <v>845077</v>
      </c>
      <c r="L2064" s="204" t="s">
        <v>605</v>
      </c>
      <c r="M2064" s="204" t="str">
        <f t="shared" si="32"/>
        <v>845077-MBLCK-L</v>
      </c>
      <c r="N2064" s="204">
        <v>7048652273956</v>
      </c>
    </row>
    <row r="2065" spans="1:14" x14ac:dyDescent="0.2">
      <c r="A2065" s="204" t="s">
        <v>1787</v>
      </c>
      <c r="B2065" s="204">
        <v>7048652660541</v>
      </c>
      <c r="K2065" s="204">
        <v>845077</v>
      </c>
      <c r="L2065" s="204" t="s">
        <v>606</v>
      </c>
      <c r="M2065" s="204" t="str">
        <f t="shared" si="32"/>
        <v>845077-MCDGY-M</v>
      </c>
      <c r="N2065" s="204">
        <v>7048652660541</v>
      </c>
    </row>
    <row r="2066" spans="1:14" x14ac:dyDescent="0.2">
      <c r="A2066" s="204" t="s">
        <v>1788</v>
      </c>
      <c r="B2066" s="204">
        <v>7048652660534</v>
      </c>
      <c r="K2066" s="204">
        <v>845077</v>
      </c>
      <c r="L2066" s="204" t="s">
        <v>607</v>
      </c>
      <c r="M2066" s="204" t="str">
        <f t="shared" si="32"/>
        <v>845077-MCDGY-L</v>
      </c>
      <c r="N2066" s="204">
        <v>7048652660534</v>
      </c>
    </row>
    <row r="2067" spans="1:14" x14ac:dyDescent="0.2">
      <c r="A2067" s="204" t="s">
        <v>1789</v>
      </c>
      <c r="B2067" s="204">
        <v>7048652660565</v>
      </c>
      <c r="K2067" s="204">
        <v>845077</v>
      </c>
      <c r="L2067" s="204" t="s">
        <v>608</v>
      </c>
      <c r="M2067" s="204" t="str">
        <f t="shared" si="32"/>
        <v>845077-MCHOR-M</v>
      </c>
      <c r="N2067" s="204">
        <v>7048652660565</v>
      </c>
    </row>
    <row r="2068" spans="1:14" x14ac:dyDescent="0.2">
      <c r="A2068" s="204" t="s">
        <v>1790</v>
      </c>
      <c r="B2068" s="204">
        <v>7048652660558</v>
      </c>
      <c r="K2068" s="204">
        <v>845077</v>
      </c>
      <c r="L2068" s="204" t="s">
        <v>610</v>
      </c>
      <c r="M2068" s="204" t="str">
        <f t="shared" si="32"/>
        <v>845077-MCHOR-L</v>
      </c>
      <c r="N2068" s="204">
        <v>7048652660558</v>
      </c>
    </row>
    <row r="2069" spans="1:14" x14ac:dyDescent="0.2">
      <c r="A2069" s="204" t="s">
        <v>1791</v>
      </c>
      <c r="B2069" s="204">
        <v>7048652539908</v>
      </c>
      <c r="K2069" s="204">
        <v>845077</v>
      </c>
      <c r="L2069" s="204" t="s">
        <v>882</v>
      </c>
      <c r="M2069" s="204" t="str">
        <f t="shared" si="32"/>
        <v>845077-MMGRN-M</v>
      </c>
      <c r="N2069" s="204">
        <v>7048652539908</v>
      </c>
    </row>
    <row r="2070" spans="1:14" x14ac:dyDescent="0.2">
      <c r="A2070" s="204" t="s">
        <v>1792</v>
      </c>
      <c r="B2070" s="204">
        <v>7048652539892</v>
      </c>
      <c r="K2070" s="204">
        <v>845077</v>
      </c>
      <c r="L2070" s="204" t="s">
        <v>884</v>
      </c>
      <c r="M2070" s="204" t="str">
        <f t="shared" si="32"/>
        <v>845077-MMGRN-L</v>
      </c>
      <c r="N2070" s="204">
        <v>7048652539892</v>
      </c>
    </row>
    <row r="2071" spans="1:14" x14ac:dyDescent="0.2">
      <c r="A2071" s="204" t="s">
        <v>1793</v>
      </c>
      <c r="B2071" s="204">
        <v>7048652660589</v>
      </c>
      <c r="K2071" s="204">
        <v>845077</v>
      </c>
      <c r="L2071" s="204" t="s">
        <v>619</v>
      </c>
      <c r="M2071" s="204" t="str">
        <f t="shared" si="32"/>
        <v>845077-MNGRY-M</v>
      </c>
      <c r="N2071" s="204">
        <v>7048652660589</v>
      </c>
    </row>
    <row r="2072" spans="1:14" x14ac:dyDescent="0.2">
      <c r="A2072" s="204" t="s">
        <v>1794</v>
      </c>
      <c r="B2072" s="204">
        <v>7048652660572</v>
      </c>
      <c r="K2072" s="204">
        <v>845077</v>
      </c>
      <c r="L2072" s="204" t="s">
        <v>620</v>
      </c>
      <c r="M2072" s="204" t="str">
        <f t="shared" si="32"/>
        <v>845077-MNGRY-L</v>
      </c>
      <c r="N2072" s="204">
        <v>7048652660572</v>
      </c>
    </row>
    <row r="2073" spans="1:14" x14ac:dyDescent="0.2">
      <c r="A2073" s="204" t="s">
        <v>1795</v>
      </c>
      <c r="B2073" s="204">
        <v>7048652273987</v>
      </c>
      <c r="K2073" s="204">
        <v>845077</v>
      </c>
      <c r="L2073" s="204" t="s">
        <v>621</v>
      </c>
      <c r="M2073" s="204" t="str">
        <f t="shared" si="32"/>
        <v>845077-MOEDB-M</v>
      </c>
      <c r="N2073" s="204">
        <v>7048652273987</v>
      </c>
    </row>
    <row r="2074" spans="1:14" x14ac:dyDescent="0.2">
      <c r="A2074" s="204" t="s">
        <v>1796</v>
      </c>
      <c r="B2074" s="204">
        <v>7048652273970</v>
      </c>
      <c r="K2074" s="204">
        <v>845077</v>
      </c>
      <c r="L2074" s="204" t="s">
        <v>622</v>
      </c>
      <c r="M2074" s="204" t="str">
        <f t="shared" si="32"/>
        <v>845077-MOEDB-L</v>
      </c>
      <c r="N2074" s="204">
        <v>7048652273970</v>
      </c>
    </row>
    <row r="2075" spans="1:14" x14ac:dyDescent="0.2">
      <c r="A2075" s="204" t="s">
        <v>1797</v>
      </c>
      <c r="B2075" s="204">
        <v>7048652274007</v>
      </c>
      <c r="K2075" s="204">
        <v>845077</v>
      </c>
      <c r="L2075" s="204" t="s">
        <v>623</v>
      </c>
      <c r="M2075" s="204" t="str">
        <f t="shared" si="32"/>
        <v>845077-MOWHT-M</v>
      </c>
      <c r="N2075" s="204">
        <v>7048652274007</v>
      </c>
    </row>
    <row r="2076" spans="1:14" x14ac:dyDescent="0.2">
      <c r="A2076" s="204" t="s">
        <v>1798</v>
      </c>
      <c r="B2076" s="204">
        <v>7048652273994</v>
      </c>
      <c r="K2076" s="204">
        <v>845077</v>
      </c>
      <c r="L2076" s="204" t="s">
        <v>625</v>
      </c>
      <c r="M2076" s="204" t="str">
        <f t="shared" si="32"/>
        <v>845077-MOWHT-L</v>
      </c>
      <c r="N2076" s="204">
        <v>7048652273994</v>
      </c>
    </row>
    <row r="2077" spans="1:14" x14ac:dyDescent="0.2">
      <c r="A2077" s="204" t="s">
        <v>1799</v>
      </c>
      <c r="B2077" s="204">
        <v>7048652274021</v>
      </c>
      <c r="K2077" s="204">
        <v>845077</v>
      </c>
      <c r="L2077" s="204" t="s">
        <v>871</v>
      </c>
      <c r="M2077" s="204" t="str">
        <f t="shared" si="32"/>
        <v>845077-MWHTE-M</v>
      </c>
      <c r="N2077" s="204">
        <v>7048652274021</v>
      </c>
    </row>
    <row r="2078" spans="1:14" x14ac:dyDescent="0.2">
      <c r="A2078" s="204" t="s">
        <v>1800</v>
      </c>
      <c r="B2078" s="204">
        <v>7048652274014</v>
      </c>
      <c r="K2078" s="204">
        <v>845077</v>
      </c>
      <c r="L2078" s="204" t="s">
        <v>872</v>
      </c>
      <c r="M2078" s="204" t="str">
        <f t="shared" si="32"/>
        <v>845077-MWHTE-L</v>
      </c>
      <c r="N2078" s="204">
        <v>7048652274014</v>
      </c>
    </row>
    <row r="2079" spans="1:14" x14ac:dyDescent="0.2">
      <c r="A2079" s="204" t="s">
        <v>1801</v>
      </c>
      <c r="B2079" s="204">
        <v>7048652274045</v>
      </c>
      <c r="K2079" s="204">
        <v>845078</v>
      </c>
      <c r="L2079" s="204" t="s">
        <v>604</v>
      </c>
      <c r="M2079" s="204" t="str">
        <f t="shared" si="32"/>
        <v>845078-MBLCK-M</v>
      </c>
      <c r="N2079" s="204">
        <v>7048652274045</v>
      </c>
    </row>
    <row r="2080" spans="1:14" x14ac:dyDescent="0.2">
      <c r="A2080" s="204" t="s">
        <v>1802</v>
      </c>
      <c r="B2080" s="204">
        <v>7048652274038</v>
      </c>
      <c r="K2080" s="204">
        <v>845078</v>
      </c>
      <c r="L2080" s="204" t="s">
        <v>605</v>
      </c>
      <c r="M2080" s="204" t="str">
        <f t="shared" si="32"/>
        <v>845078-MBLCK-L</v>
      </c>
      <c r="N2080" s="204">
        <v>7048652274038</v>
      </c>
    </row>
    <row r="2081" spans="1:14" x14ac:dyDescent="0.2">
      <c r="A2081" s="204" t="s">
        <v>4001</v>
      </c>
      <c r="B2081" s="204">
        <v>7048652671431</v>
      </c>
      <c r="K2081" s="204">
        <v>845078</v>
      </c>
      <c r="L2081" s="204" t="s">
        <v>869</v>
      </c>
      <c r="M2081" s="204" t="str">
        <f t="shared" si="32"/>
        <v>845078-MWH20-M</v>
      </c>
      <c r="N2081" s="204">
        <v>7048652671431</v>
      </c>
    </row>
    <row r="2082" spans="1:14" x14ac:dyDescent="0.2">
      <c r="A2082" s="204" t="s">
        <v>4002</v>
      </c>
      <c r="B2082" s="204">
        <v>7048652671424</v>
      </c>
      <c r="K2082" s="204">
        <v>845078</v>
      </c>
      <c r="L2082" s="204" t="s">
        <v>870</v>
      </c>
      <c r="M2082" s="204" t="str">
        <f t="shared" si="32"/>
        <v>845078-MWH20-L</v>
      </c>
      <c r="N2082" s="204">
        <v>7048652671424</v>
      </c>
    </row>
    <row r="2083" spans="1:14" x14ac:dyDescent="0.2">
      <c r="A2083" s="204" t="s">
        <v>1803</v>
      </c>
      <c r="B2083" s="204">
        <v>7048652274083</v>
      </c>
      <c r="K2083" s="204">
        <v>845078</v>
      </c>
      <c r="L2083" s="204" t="s">
        <v>871</v>
      </c>
      <c r="M2083" s="204" t="str">
        <f t="shared" si="32"/>
        <v>845078-MWHTE-M</v>
      </c>
      <c r="N2083" s="204">
        <v>7048652274083</v>
      </c>
    </row>
    <row r="2084" spans="1:14" x14ac:dyDescent="0.2">
      <c r="A2084" s="204" t="s">
        <v>1804</v>
      </c>
      <c r="B2084" s="204">
        <v>7048652274076</v>
      </c>
      <c r="K2084" s="204">
        <v>845078</v>
      </c>
      <c r="L2084" s="204" t="s">
        <v>872</v>
      </c>
      <c r="M2084" s="204" t="str">
        <f t="shared" si="32"/>
        <v>845078-MWHTE-L</v>
      </c>
      <c r="N2084" s="204">
        <v>7048652274076</v>
      </c>
    </row>
    <row r="2085" spans="1:14" x14ac:dyDescent="0.2">
      <c r="A2085" s="204" t="s">
        <v>1805</v>
      </c>
      <c r="B2085" s="204">
        <v>7048652490346</v>
      </c>
      <c r="K2085" s="204">
        <v>845079</v>
      </c>
      <c r="L2085" s="204" t="s">
        <v>874</v>
      </c>
      <c r="M2085" s="204" t="str">
        <f t="shared" si="32"/>
        <v>845079-MBKCE-M</v>
      </c>
      <c r="N2085" s="204">
        <v>7048652490346</v>
      </c>
    </row>
    <row r="2086" spans="1:14" x14ac:dyDescent="0.2">
      <c r="A2086" s="204" t="s">
        <v>1806</v>
      </c>
      <c r="B2086" s="204">
        <v>7048652490339</v>
      </c>
      <c r="K2086" s="204">
        <v>845079</v>
      </c>
      <c r="L2086" s="204" t="s">
        <v>875</v>
      </c>
      <c r="M2086" s="204" t="str">
        <f t="shared" si="32"/>
        <v>845079-MBKCE-L</v>
      </c>
      <c r="N2086" s="204">
        <v>7048652490339</v>
      </c>
    </row>
    <row r="2087" spans="1:14" x14ac:dyDescent="0.2">
      <c r="A2087" s="204" t="s">
        <v>1807</v>
      </c>
      <c r="B2087" s="204">
        <v>7048652344311</v>
      </c>
      <c r="K2087" s="204">
        <v>845079</v>
      </c>
      <c r="L2087" s="204" t="s">
        <v>865</v>
      </c>
      <c r="M2087" s="204" t="str">
        <f t="shared" si="32"/>
        <v>845079-MNAVY-M</v>
      </c>
      <c r="N2087" s="204">
        <v>7048652344311</v>
      </c>
    </row>
    <row r="2088" spans="1:14" x14ac:dyDescent="0.2">
      <c r="A2088" s="204" t="s">
        <v>1808</v>
      </c>
      <c r="B2088" s="204">
        <v>7048652344304</v>
      </c>
      <c r="K2088" s="204">
        <v>845079</v>
      </c>
      <c r="L2088" s="204" t="s">
        <v>866</v>
      </c>
      <c r="M2088" s="204" t="str">
        <f t="shared" si="32"/>
        <v>845079-MNAVY-L</v>
      </c>
      <c r="N2088" s="204">
        <v>7048652344304</v>
      </c>
    </row>
    <row r="2089" spans="1:14" x14ac:dyDescent="0.2">
      <c r="A2089" s="204" t="s">
        <v>1809</v>
      </c>
      <c r="B2089" s="204">
        <v>7048652660749</v>
      </c>
      <c r="K2089" s="204">
        <v>845079</v>
      </c>
      <c r="L2089" s="204" t="s">
        <v>619</v>
      </c>
      <c r="M2089" s="204" t="str">
        <f t="shared" si="32"/>
        <v>845079-MNGRY-M</v>
      </c>
      <c r="N2089" s="204">
        <v>7048652660749</v>
      </c>
    </row>
    <row r="2090" spans="1:14" x14ac:dyDescent="0.2">
      <c r="A2090" s="204" t="s">
        <v>1810</v>
      </c>
      <c r="B2090" s="204">
        <v>7048652660732</v>
      </c>
      <c r="K2090" s="204">
        <v>845079</v>
      </c>
      <c r="L2090" s="204" t="s">
        <v>620</v>
      </c>
      <c r="M2090" s="204" t="str">
        <f t="shared" si="32"/>
        <v>845079-MNGRY-L</v>
      </c>
      <c r="N2090" s="204">
        <v>7048652660732</v>
      </c>
    </row>
    <row r="2091" spans="1:14" x14ac:dyDescent="0.2">
      <c r="A2091" s="204" t="s">
        <v>1811</v>
      </c>
      <c r="B2091" s="204">
        <v>7048652274120</v>
      </c>
      <c r="K2091" s="204">
        <v>845079</v>
      </c>
      <c r="L2091" s="204" t="s">
        <v>871</v>
      </c>
      <c r="M2091" s="204" t="str">
        <f t="shared" si="32"/>
        <v>845079-MWHTE-M</v>
      </c>
      <c r="N2091" s="204">
        <v>7048652274120</v>
      </c>
    </row>
    <row r="2092" spans="1:14" x14ac:dyDescent="0.2">
      <c r="A2092" s="204" t="s">
        <v>1812</v>
      </c>
      <c r="B2092" s="204">
        <v>7048652274113</v>
      </c>
      <c r="K2092" s="204">
        <v>845079</v>
      </c>
      <c r="L2092" s="204" t="s">
        <v>872</v>
      </c>
      <c r="M2092" s="204" t="str">
        <f t="shared" si="32"/>
        <v>845079-MWHTE-L</v>
      </c>
      <c r="N2092" s="204">
        <v>7048652274113</v>
      </c>
    </row>
    <row r="2093" spans="1:14" x14ac:dyDescent="0.2">
      <c r="A2093" s="204" t="s">
        <v>1813</v>
      </c>
      <c r="B2093" s="204">
        <v>7048652274144</v>
      </c>
      <c r="K2093" s="204">
        <v>845080</v>
      </c>
      <c r="L2093" s="204" t="s">
        <v>604</v>
      </c>
      <c r="M2093" s="204" t="str">
        <f t="shared" si="32"/>
        <v>845080-MBLCK-M</v>
      </c>
      <c r="N2093" s="204">
        <v>7048652274144</v>
      </c>
    </row>
    <row r="2094" spans="1:14" x14ac:dyDescent="0.2">
      <c r="A2094" s="204" t="s">
        <v>1814</v>
      </c>
      <c r="B2094" s="204">
        <v>7048652274137</v>
      </c>
      <c r="K2094" s="204">
        <v>845080</v>
      </c>
      <c r="L2094" s="204" t="s">
        <v>605</v>
      </c>
      <c r="M2094" s="204" t="str">
        <f t="shared" si="32"/>
        <v>845080-MBLCK-L</v>
      </c>
      <c r="N2094" s="204">
        <v>7048652274137</v>
      </c>
    </row>
    <row r="2095" spans="1:14" x14ac:dyDescent="0.2">
      <c r="A2095" s="204" t="s">
        <v>1815</v>
      </c>
      <c r="B2095" s="204">
        <v>7048652274205</v>
      </c>
      <c r="K2095" s="204">
        <v>845080</v>
      </c>
      <c r="L2095" s="204" t="s">
        <v>871</v>
      </c>
      <c r="M2095" s="204" t="str">
        <f t="shared" si="32"/>
        <v>845080-MWHTE-M</v>
      </c>
      <c r="N2095" s="204">
        <v>7048652274205</v>
      </c>
    </row>
    <row r="2096" spans="1:14" x14ac:dyDescent="0.2">
      <c r="A2096" s="204" t="s">
        <v>1816</v>
      </c>
      <c r="B2096" s="204">
        <v>7048652274199</v>
      </c>
      <c r="K2096" s="204">
        <v>845080</v>
      </c>
      <c r="L2096" s="204" t="s">
        <v>872</v>
      </c>
      <c r="M2096" s="204" t="str">
        <f t="shared" si="32"/>
        <v>845080-MWHTE-L</v>
      </c>
      <c r="N2096" s="204">
        <v>7048652274199</v>
      </c>
    </row>
    <row r="2097" spans="1:14" x14ac:dyDescent="0.2">
      <c r="A2097" s="204" t="s">
        <v>1817</v>
      </c>
      <c r="B2097" s="204">
        <v>7048652539939</v>
      </c>
      <c r="K2097" s="204">
        <v>845081</v>
      </c>
      <c r="L2097" s="204" t="s">
        <v>889</v>
      </c>
      <c r="M2097" s="204" t="str">
        <f t="shared" si="32"/>
        <v>845081-GFGRN-S</v>
      </c>
      <c r="N2097" s="204">
        <v>7048652539939</v>
      </c>
    </row>
    <row r="2098" spans="1:14" x14ac:dyDescent="0.2">
      <c r="A2098" s="204" t="s">
        <v>1818</v>
      </c>
      <c r="B2098" s="204">
        <v>7048652539922</v>
      </c>
      <c r="K2098" s="204">
        <v>845081</v>
      </c>
      <c r="L2098" s="204" t="s">
        <v>862</v>
      </c>
      <c r="M2098" s="204" t="str">
        <f t="shared" si="32"/>
        <v>845081-GFGRN-M</v>
      </c>
      <c r="N2098" s="204">
        <v>7048652539922</v>
      </c>
    </row>
    <row r="2099" spans="1:14" x14ac:dyDescent="0.2">
      <c r="A2099" s="204" t="s">
        <v>1819</v>
      </c>
      <c r="B2099" s="204">
        <v>7048652539915</v>
      </c>
      <c r="K2099" s="204">
        <v>845081</v>
      </c>
      <c r="L2099" s="204" t="s">
        <v>863</v>
      </c>
      <c r="M2099" s="204" t="str">
        <f t="shared" si="32"/>
        <v>845081-GFGRN-L</v>
      </c>
      <c r="N2099" s="204">
        <v>7048652539915</v>
      </c>
    </row>
    <row r="2100" spans="1:14" x14ac:dyDescent="0.2">
      <c r="A2100" s="204" t="s">
        <v>1820</v>
      </c>
      <c r="B2100" s="204">
        <v>7048652539960</v>
      </c>
      <c r="K2100" s="204">
        <v>845081</v>
      </c>
      <c r="L2100" s="204" t="s">
        <v>890</v>
      </c>
      <c r="M2100" s="204" t="str">
        <f t="shared" si="32"/>
        <v>845081-GMBLU-S</v>
      </c>
      <c r="N2100" s="204">
        <v>7048652539960</v>
      </c>
    </row>
    <row r="2101" spans="1:14" x14ac:dyDescent="0.2">
      <c r="A2101" s="204" t="s">
        <v>1821</v>
      </c>
      <c r="B2101" s="204">
        <v>7048652539953</v>
      </c>
      <c r="K2101" s="204">
        <v>845081</v>
      </c>
      <c r="L2101" s="204" t="s">
        <v>880</v>
      </c>
      <c r="M2101" s="204" t="str">
        <f t="shared" si="32"/>
        <v>845081-GMBLU-M</v>
      </c>
      <c r="N2101" s="204">
        <v>7048652539953</v>
      </c>
    </row>
    <row r="2102" spans="1:14" x14ac:dyDescent="0.2">
      <c r="A2102" s="204" t="s">
        <v>1822</v>
      </c>
      <c r="B2102" s="204">
        <v>7048652539946</v>
      </c>
      <c r="K2102" s="204">
        <v>845081</v>
      </c>
      <c r="L2102" s="204" t="s">
        <v>881</v>
      </c>
      <c r="M2102" s="204" t="str">
        <f t="shared" si="32"/>
        <v>845081-GMBLU-L</v>
      </c>
      <c r="N2102" s="204">
        <v>7048652539946</v>
      </c>
    </row>
    <row r="2103" spans="1:14" x14ac:dyDescent="0.2">
      <c r="A2103" s="204" t="s">
        <v>1823</v>
      </c>
      <c r="B2103" s="204">
        <v>7048652662446</v>
      </c>
      <c r="K2103" s="204">
        <v>845081</v>
      </c>
      <c r="L2103" s="204" t="s">
        <v>891</v>
      </c>
      <c r="M2103" s="204" t="str">
        <f t="shared" si="32"/>
        <v>845081-MAQM-S</v>
      </c>
      <c r="N2103" s="204">
        <v>7048652662446</v>
      </c>
    </row>
    <row r="2104" spans="1:14" x14ac:dyDescent="0.2">
      <c r="A2104" s="204" t="s">
        <v>1824</v>
      </c>
      <c r="B2104" s="204">
        <v>7048652662439</v>
      </c>
      <c r="K2104" s="204">
        <v>845081</v>
      </c>
      <c r="L2104" s="204" t="s">
        <v>892</v>
      </c>
      <c r="M2104" s="204" t="str">
        <f t="shared" si="32"/>
        <v>845081-MAQM-M</v>
      </c>
      <c r="N2104" s="204">
        <v>7048652662439</v>
      </c>
    </row>
    <row r="2105" spans="1:14" x14ac:dyDescent="0.2">
      <c r="A2105" s="204" t="s">
        <v>1825</v>
      </c>
      <c r="B2105" s="204">
        <v>7048652662422</v>
      </c>
      <c r="K2105" s="204">
        <v>845081</v>
      </c>
      <c r="L2105" s="204" t="s">
        <v>893</v>
      </c>
      <c r="M2105" s="204" t="str">
        <f t="shared" si="32"/>
        <v>845081-MAQM-L</v>
      </c>
      <c r="N2105" s="204">
        <v>7048652662422</v>
      </c>
    </row>
    <row r="2106" spans="1:14" x14ac:dyDescent="0.2">
      <c r="A2106" s="204" t="s">
        <v>1826</v>
      </c>
      <c r="B2106" s="204">
        <v>7048652274236</v>
      </c>
      <c r="K2106" s="204">
        <v>845081</v>
      </c>
      <c r="L2106" s="204" t="s">
        <v>894</v>
      </c>
      <c r="M2106" s="204" t="str">
        <f t="shared" si="32"/>
        <v>845081-MBLCK-S</v>
      </c>
      <c r="N2106" s="204">
        <v>7048652274236</v>
      </c>
    </row>
    <row r="2107" spans="1:14" x14ac:dyDescent="0.2">
      <c r="A2107" s="204" t="s">
        <v>1827</v>
      </c>
      <c r="B2107" s="204">
        <v>7048652274229</v>
      </c>
      <c r="K2107" s="204">
        <v>845081</v>
      </c>
      <c r="L2107" s="204" t="s">
        <v>604</v>
      </c>
      <c r="M2107" s="204" t="str">
        <f t="shared" si="32"/>
        <v>845081-MBLCK-M</v>
      </c>
      <c r="N2107" s="204">
        <v>7048652274229</v>
      </c>
    </row>
    <row r="2108" spans="1:14" x14ac:dyDescent="0.2">
      <c r="A2108" s="204" t="s">
        <v>1828</v>
      </c>
      <c r="B2108" s="204">
        <v>7048652274212</v>
      </c>
      <c r="K2108" s="204">
        <v>845081</v>
      </c>
      <c r="L2108" s="204" t="s">
        <v>605</v>
      </c>
      <c r="M2108" s="204" t="str">
        <f t="shared" si="32"/>
        <v>845081-MBLCK-L</v>
      </c>
      <c r="N2108" s="204">
        <v>7048652274212</v>
      </c>
    </row>
    <row r="2109" spans="1:14" x14ac:dyDescent="0.2">
      <c r="A2109" s="204" t="s">
        <v>1829</v>
      </c>
      <c r="B2109" s="204">
        <v>7048652660886</v>
      </c>
      <c r="K2109" s="204">
        <v>845081</v>
      </c>
      <c r="L2109" s="204" t="s">
        <v>895</v>
      </c>
      <c r="M2109" s="204" t="str">
        <f t="shared" si="32"/>
        <v>845081-MCHOR-S</v>
      </c>
      <c r="N2109" s="204">
        <v>7048652660886</v>
      </c>
    </row>
    <row r="2110" spans="1:14" x14ac:dyDescent="0.2">
      <c r="A2110" s="204" t="s">
        <v>1830</v>
      </c>
      <c r="B2110" s="204">
        <v>7048652660879</v>
      </c>
      <c r="K2110" s="204">
        <v>845081</v>
      </c>
      <c r="L2110" s="204" t="s">
        <v>608</v>
      </c>
      <c r="M2110" s="204" t="str">
        <f t="shared" si="32"/>
        <v>845081-MCHOR-M</v>
      </c>
      <c r="N2110" s="204">
        <v>7048652660879</v>
      </c>
    </row>
    <row r="2111" spans="1:14" x14ac:dyDescent="0.2">
      <c r="A2111" s="204" t="s">
        <v>1831</v>
      </c>
      <c r="B2111" s="204">
        <v>7048652660862</v>
      </c>
      <c r="K2111" s="204">
        <v>845081</v>
      </c>
      <c r="L2111" s="204" t="s">
        <v>610</v>
      </c>
      <c r="M2111" s="204" t="str">
        <f t="shared" si="32"/>
        <v>845081-MCHOR-L</v>
      </c>
      <c r="N2111" s="204">
        <v>7048652660862</v>
      </c>
    </row>
    <row r="2112" spans="1:14" x14ac:dyDescent="0.2">
      <c r="A2112" s="204" t="s">
        <v>1832</v>
      </c>
      <c r="B2112" s="204">
        <v>7048652274267</v>
      </c>
      <c r="K2112" s="204">
        <v>845081</v>
      </c>
      <c r="L2112" s="204" t="s">
        <v>896</v>
      </c>
      <c r="M2112" s="204" t="str">
        <f t="shared" si="32"/>
        <v>845081-MNAVY-S</v>
      </c>
      <c r="N2112" s="204">
        <v>7048652274267</v>
      </c>
    </row>
    <row r="2113" spans="1:14" x14ac:dyDescent="0.2">
      <c r="A2113" s="204" t="s">
        <v>1833</v>
      </c>
      <c r="B2113" s="204">
        <v>7048652274250</v>
      </c>
      <c r="K2113" s="204">
        <v>845081</v>
      </c>
      <c r="L2113" s="204" t="s">
        <v>865</v>
      </c>
      <c r="M2113" s="204" t="str">
        <f t="shared" si="32"/>
        <v>845081-MNAVY-M</v>
      </c>
      <c r="N2113" s="204">
        <v>7048652274250</v>
      </c>
    </row>
    <row r="2114" spans="1:14" x14ac:dyDescent="0.2">
      <c r="A2114" s="204" t="s">
        <v>1834</v>
      </c>
      <c r="B2114" s="204">
        <v>7048652274243</v>
      </c>
      <c r="K2114" s="204">
        <v>845081</v>
      </c>
      <c r="L2114" s="204" t="s">
        <v>866</v>
      </c>
      <c r="M2114" s="204" t="str">
        <f t="shared" si="32"/>
        <v>845081-MNAVY-L</v>
      </c>
      <c r="N2114" s="204">
        <v>7048652274243</v>
      </c>
    </row>
    <row r="2115" spans="1:14" x14ac:dyDescent="0.2">
      <c r="A2115" s="204" t="s">
        <v>1835</v>
      </c>
      <c r="B2115" s="204">
        <v>7048652660916</v>
      </c>
      <c r="K2115" s="204">
        <v>845081</v>
      </c>
      <c r="L2115" s="204" t="s">
        <v>897</v>
      </c>
      <c r="M2115" s="204" t="str">
        <f t="shared" ref="M2115:M2178" si="33">CONCATENATE(K2115,"-",L2115)</f>
        <v>845081-MNGRY-S</v>
      </c>
      <c r="N2115" s="204">
        <v>7048652660916</v>
      </c>
    </row>
    <row r="2116" spans="1:14" x14ac:dyDescent="0.2">
      <c r="A2116" s="204" t="s">
        <v>1836</v>
      </c>
      <c r="B2116" s="204">
        <v>7048652660909</v>
      </c>
      <c r="K2116" s="204">
        <v>845081</v>
      </c>
      <c r="L2116" s="204" t="s">
        <v>619</v>
      </c>
      <c r="M2116" s="204" t="str">
        <f t="shared" si="33"/>
        <v>845081-MNGRY-M</v>
      </c>
      <c r="N2116" s="204">
        <v>7048652660909</v>
      </c>
    </row>
    <row r="2117" spans="1:14" x14ac:dyDescent="0.2">
      <c r="A2117" s="204" t="s">
        <v>1837</v>
      </c>
      <c r="B2117" s="204">
        <v>7048652660893</v>
      </c>
      <c r="K2117" s="204">
        <v>845081</v>
      </c>
      <c r="L2117" s="204" t="s">
        <v>620</v>
      </c>
      <c r="M2117" s="204" t="str">
        <f t="shared" si="33"/>
        <v>845081-MNGRY-L</v>
      </c>
      <c r="N2117" s="204">
        <v>7048652660893</v>
      </c>
    </row>
    <row r="2118" spans="1:14" x14ac:dyDescent="0.2">
      <c r="A2118" s="204" t="s">
        <v>1838</v>
      </c>
      <c r="B2118" s="204">
        <v>7048652274298</v>
      </c>
      <c r="K2118" s="204">
        <v>845081</v>
      </c>
      <c r="L2118" s="204" t="s">
        <v>898</v>
      </c>
      <c r="M2118" s="204" t="str">
        <f t="shared" si="33"/>
        <v>845081-MOEDB-S</v>
      </c>
      <c r="N2118" s="204">
        <v>7048652274298</v>
      </c>
    </row>
    <row r="2119" spans="1:14" x14ac:dyDescent="0.2">
      <c r="A2119" s="204" t="s">
        <v>1839</v>
      </c>
      <c r="B2119" s="204">
        <v>7048652274281</v>
      </c>
      <c r="K2119" s="204">
        <v>845081</v>
      </c>
      <c r="L2119" s="204" t="s">
        <v>621</v>
      </c>
      <c r="M2119" s="204" t="str">
        <f t="shared" si="33"/>
        <v>845081-MOEDB-M</v>
      </c>
      <c r="N2119" s="204">
        <v>7048652274281</v>
      </c>
    </row>
    <row r="2120" spans="1:14" x14ac:dyDescent="0.2">
      <c r="A2120" s="204" t="s">
        <v>1840</v>
      </c>
      <c r="B2120" s="204">
        <v>7048652274274</v>
      </c>
      <c r="K2120" s="204">
        <v>845081</v>
      </c>
      <c r="L2120" s="204" t="s">
        <v>622</v>
      </c>
      <c r="M2120" s="204" t="str">
        <f t="shared" si="33"/>
        <v>845081-MOEDB-L</v>
      </c>
      <c r="N2120" s="204">
        <v>7048652274274</v>
      </c>
    </row>
    <row r="2121" spans="1:14" x14ac:dyDescent="0.2">
      <c r="A2121" s="204" t="s">
        <v>1841</v>
      </c>
      <c r="B2121" s="204">
        <v>7048652274328</v>
      </c>
      <c r="K2121" s="204">
        <v>845081</v>
      </c>
      <c r="L2121" s="204" t="s">
        <v>899</v>
      </c>
      <c r="M2121" s="204" t="str">
        <f t="shared" si="33"/>
        <v>845081-MOWHT-S</v>
      </c>
      <c r="N2121" s="204">
        <v>7048652274328</v>
      </c>
    </row>
    <row r="2122" spans="1:14" x14ac:dyDescent="0.2">
      <c r="A2122" s="204" t="s">
        <v>1842</v>
      </c>
      <c r="B2122" s="204">
        <v>7048652274311</v>
      </c>
      <c r="K2122" s="204">
        <v>845081</v>
      </c>
      <c r="L2122" s="204" t="s">
        <v>623</v>
      </c>
      <c r="M2122" s="204" t="str">
        <f t="shared" si="33"/>
        <v>845081-MOWHT-M</v>
      </c>
      <c r="N2122" s="204">
        <v>7048652274311</v>
      </c>
    </row>
    <row r="2123" spans="1:14" x14ac:dyDescent="0.2">
      <c r="A2123" s="204" t="s">
        <v>1843</v>
      </c>
      <c r="B2123" s="204">
        <v>7048652274304</v>
      </c>
      <c r="K2123" s="204">
        <v>845081</v>
      </c>
      <c r="L2123" s="204" t="s">
        <v>625</v>
      </c>
      <c r="M2123" s="204" t="str">
        <f t="shared" si="33"/>
        <v>845081-MOWHT-L</v>
      </c>
      <c r="N2123" s="204">
        <v>7048652274304</v>
      </c>
    </row>
    <row r="2124" spans="1:14" x14ac:dyDescent="0.2">
      <c r="A2124" s="204" t="s">
        <v>1844</v>
      </c>
      <c r="B2124" s="204">
        <v>7048652539991</v>
      </c>
      <c r="K2124" s="204">
        <v>845081</v>
      </c>
      <c r="L2124" s="204" t="s">
        <v>900</v>
      </c>
      <c r="M2124" s="204" t="str">
        <f t="shared" si="33"/>
        <v>845081-MSBMC-S</v>
      </c>
      <c r="N2124" s="204">
        <v>7048652539991</v>
      </c>
    </row>
    <row r="2125" spans="1:14" x14ac:dyDescent="0.2">
      <c r="A2125" s="204" t="s">
        <v>1845</v>
      </c>
      <c r="B2125" s="204">
        <v>7048652539984</v>
      </c>
      <c r="K2125" s="204">
        <v>845081</v>
      </c>
      <c r="L2125" s="204" t="s">
        <v>901</v>
      </c>
      <c r="M2125" s="204" t="str">
        <f t="shared" si="33"/>
        <v>845081-MSBMC-M</v>
      </c>
      <c r="N2125" s="204">
        <v>7048652539984</v>
      </c>
    </row>
    <row r="2126" spans="1:14" x14ac:dyDescent="0.2">
      <c r="A2126" s="204" t="s">
        <v>1846</v>
      </c>
      <c r="B2126" s="204">
        <v>7048652539977</v>
      </c>
      <c r="K2126" s="204">
        <v>845081</v>
      </c>
      <c r="L2126" s="204" t="s">
        <v>902</v>
      </c>
      <c r="M2126" s="204" t="str">
        <f t="shared" si="33"/>
        <v>845081-MSBMC-L</v>
      </c>
      <c r="N2126" s="204">
        <v>7048652539977</v>
      </c>
    </row>
    <row r="2127" spans="1:14" x14ac:dyDescent="0.2">
      <c r="A2127" s="204" t="s">
        <v>1847</v>
      </c>
      <c r="B2127" s="204">
        <v>7048652540027</v>
      </c>
      <c r="K2127" s="204">
        <v>845081</v>
      </c>
      <c r="L2127" s="204" t="s">
        <v>903</v>
      </c>
      <c r="M2127" s="204" t="str">
        <f t="shared" si="33"/>
        <v>845081-MSGMC-S</v>
      </c>
      <c r="N2127" s="204">
        <v>7048652540027</v>
      </c>
    </row>
    <row r="2128" spans="1:14" x14ac:dyDescent="0.2">
      <c r="A2128" s="204" t="s">
        <v>1848</v>
      </c>
      <c r="B2128" s="204">
        <v>7048652540010</v>
      </c>
      <c r="K2128" s="204">
        <v>845081</v>
      </c>
      <c r="L2128" s="204" t="s">
        <v>867</v>
      </c>
      <c r="M2128" s="204" t="str">
        <f t="shared" si="33"/>
        <v>845081-MSGMC-M</v>
      </c>
      <c r="N2128" s="204">
        <v>7048652540010</v>
      </c>
    </row>
    <row r="2129" spans="1:14" x14ac:dyDescent="0.2">
      <c r="A2129" s="204" t="s">
        <v>1849</v>
      </c>
      <c r="B2129" s="204">
        <v>7048652540003</v>
      </c>
      <c r="K2129" s="204">
        <v>845081</v>
      </c>
      <c r="L2129" s="204" t="s">
        <v>868</v>
      </c>
      <c r="M2129" s="204" t="str">
        <f t="shared" si="33"/>
        <v>845081-MSGMC-L</v>
      </c>
      <c r="N2129" s="204">
        <v>7048652540003</v>
      </c>
    </row>
    <row r="2130" spans="1:14" x14ac:dyDescent="0.2">
      <c r="A2130" s="204" t="s">
        <v>1850</v>
      </c>
      <c r="B2130" s="204">
        <v>7048652555496</v>
      </c>
      <c r="K2130" s="204">
        <v>845081</v>
      </c>
      <c r="L2130" s="204" t="s">
        <v>904</v>
      </c>
      <c r="M2130" s="204" t="str">
        <f t="shared" si="33"/>
        <v>845081-MWH20-S</v>
      </c>
      <c r="N2130" s="204">
        <v>7048652555496</v>
      </c>
    </row>
    <row r="2131" spans="1:14" x14ac:dyDescent="0.2">
      <c r="A2131" s="204" t="s">
        <v>1851</v>
      </c>
      <c r="B2131" s="204">
        <v>7048652555489</v>
      </c>
      <c r="K2131" s="204">
        <v>845081</v>
      </c>
      <c r="L2131" s="204" t="s">
        <v>869</v>
      </c>
      <c r="M2131" s="204" t="str">
        <f t="shared" si="33"/>
        <v>845081-MWH20-M</v>
      </c>
      <c r="N2131" s="204">
        <v>7048652555489</v>
      </c>
    </row>
    <row r="2132" spans="1:14" x14ac:dyDescent="0.2">
      <c r="A2132" s="204" t="s">
        <v>1852</v>
      </c>
      <c r="B2132" s="204">
        <v>7048652555472</v>
      </c>
      <c r="K2132" s="204">
        <v>845081</v>
      </c>
      <c r="L2132" s="204" t="s">
        <v>870</v>
      </c>
      <c r="M2132" s="204" t="str">
        <f t="shared" si="33"/>
        <v>845081-MWH20-L</v>
      </c>
      <c r="N2132" s="204">
        <v>7048652555472</v>
      </c>
    </row>
    <row r="2133" spans="1:14" x14ac:dyDescent="0.2">
      <c r="A2133" s="204" t="s">
        <v>1853</v>
      </c>
      <c r="B2133" s="204">
        <v>7048652274359</v>
      </c>
      <c r="K2133" s="204">
        <v>845081</v>
      </c>
      <c r="L2133" s="204" t="s">
        <v>905</v>
      </c>
      <c r="M2133" s="204" t="str">
        <f t="shared" si="33"/>
        <v>845081-MWHTE-S</v>
      </c>
      <c r="N2133" s="204">
        <v>7048652274359</v>
      </c>
    </row>
    <row r="2134" spans="1:14" x14ac:dyDescent="0.2">
      <c r="A2134" s="204" t="s">
        <v>1854</v>
      </c>
      <c r="B2134" s="204">
        <v>7048652274342</v>
      </c>
      <c r="K2134" s="204">
        <v>845081</v>
      </c>
      <c r="L2134" s="204" t="s">
        <v>871</v>
      </c>
      <c r="M2134" s="204" t="str">
        <f t="shared" si="33"/>
        <v>845081-MWHTE-M</v>
      </c>
      <c r="N2134" s="204">
        <v>7048652274342</v>
      </c>
    </row>
    <row r="2135" spans="1:14" x14ac:dyDescent="0.2">
      <c r="A2135" s="204" t="s">
        <v>1855</v>
      </c>
      <c r="B2135" s="204">
        <v>7048652274335</v>
      </c>
      <c r="K2135" s="204">
        <v>845081</v>
      </c>
      <c r="L2135" s="204" t="s">
        <v>872</v>
      </c>
      <c r="M2135" s="204" t="str">
        <f t="shared" si="33"/>
        <v>845081-MWHTE-L</v>
      </c>
      <c r="N2135" s="204">
        <v>7048652274335</v>
      </c>
    </row>
    <row r="2136" spans="1:14" x14ac:dyDescent="0.2">
      <c r="A2136" s="204" t="s">
        <v>1856</v>
      </c>
      <c r="B2136" s="204">
        <v>7048652540058</v>
      </c>
      <c r="K2136" s="204">
        <v>845082</v>
      </c>
      <c r="L2136" s="204" t="s">
        <v>889</v>
      </c>
      <c r="M2136" s="204" t="str">
        <f t="shared" si="33"/>
        <v>845082-GFGRN-S</v>
      </c>
      <c r="N2136" s="204">
        <v>7048652540058</v>
      </c>
    </row>
    <row r="2137" spans="1:14" x14ac:dyDescent="0.2">
      <c r="A2137" s="204" t="s">
        <v>1857</v>
      </c>
      <c r="B2137" s="204">
        <v>7048652540041</v>
      </c>
      <c r="K2137" s="204">
        <v>845082</v>
      </c>
      <c r="L2137" s="204" t="s">
        <v>862</v>
      </c>
      <c r="M2137" s="204" t="str">
        <f t="shared" si="33"/>
        <v>845082-GFGRN-M</v>
      </c>
      <c r="N2137" s="204">
        <v>7048652540041</v>
      </c>
    </row>
    <row r="2138" spans="1:14" x14ac:dyDescent="0.2">
      <c r="A2138" s="204" t="s">
        <v>1858</v>
      </c>
      <c r="B2138" s="204">
        <v>7048652540034</v>
      </c>
      <c r="K2138" s="204">
        <v>845082</v>
      </c>
      <c r="L2138" s="204" t="s">
        <v>863</v>
      </c>
      <c r="M2138" s="204" t="str">
        <f t="shared" si="33"/>
        <v>845082-GFGRN-L</v>
      </c>
      <c r="N2138" s="204">
        <v>7048652540034</v>
      </c>
    </row>
    <row r="2139" spans="1:14" x14ac:dyDescent="0.2">
      <c r="A2139" s="204" t="s">
        <v>1859</v>
      </c>
      <c r="B2139" s="204">
        <v>7048652540089</v>
      </c>
      <c r="K2139" s="204">
        <v>845082</v>
      </c>
      <c r="L2139" s="204" t="s">
        <v>890</v>
      </c>
      <c r="M2139" s="204" t="str">
        <f t="shared" si="33"/>
        <v>845082-GMBLU-S</v>
      </c>
      <c r="N2139" s="204">
        <v>7048652540089</v>
      </c>
    </row>
    <row r="2140" spans="1:14" x14ac:dyDescent="0.2">
      <c r="A2140" s="204" t="s">
        <v>1860</v>
      </c>
      <c r="B2140" s="204">
        <v>7048652540072</v>
      </c>
      <c r="K2140" s="204">
        <v>845082</v>
      </c>
      <c r="L2140" s="204" t="s">
        <v>880</v>
      </c>
      <c r="M2140" s="204" t="str">
        <f t="shared" si="33"/>
        <v>845082-GMBLU-M</v>
      </c>
      <c r="N2140" s="204">
        <v>7048652540072</v>
      </c>
    </row>
    <row r="2141" spans="1:14" x14ac:dyDescent="0.2">
      <c r="A2141" s="204" t="s">
        <v>1861</v>
      </c>
      <c r="B2141" s="204">
        <v>7048652540065</v>
      </c>
      <c r="K2141" s="204">
        <v>845082</v>
      </c>
      <c r="L2141" s="204" t="s">
        <v>881</v>
      </c>
      <c r="M2141" s="204" t="str">
        <f t="shared" si="33"/>
        <v>845082-GMBLU-L</v>
      </c>
      <c r="N2141" s="204">
        <v>7048652540065</v>
      </c>
    </row>
    <row r="2142" spans="1:14" x14ac:dyDescent="0.2">
      <c r="A2142" s="204" t="s">
        <v>1862</v>
      </c>
      <c r="B2142" s="204">
        <v>7048652555526</v>
      </c>
      <c r="K2142" s="204">
        <v>845082</v>
      </c>
      <c r="L2142" s="204" t="s">
        <v>907</v>
      </c>
      <c r="M2142" s="204" t="str">
        <f t="shared" si="33"/>
        <v>845082-MBL20-S</v>
      </c>
      <c r="N2142" s="204">
        <v>7048652555526</v>
      </c>
    </row>
    <row r="2143" spans="1:14" x14ac:dyDescent="0.2">
      <c r="A2143" s="204" t="s">
        <v>1863</v>
      </c>
      <c r="B2143" s="204">
        <v>7048652555519</v>
      </c>
      <c r="K2143" s="204">
        <v>845082</v>
      </c>
      <c r="L2143" s="204" t="s">
        <v>908</v>
      </c>
      <c r="M2143" s="204" t="str">
        <f t="shared" si="33"/>
        <v>845082-MBL20-M</v>
      </c>
      <c r="N2143" s="204">
        <v>7048652555519</v>
      </c>
    </row>
    <row r="2144" spans="1:14" x14ac:dyDescent="0.2">
      <c r="A2144" s="204" t="s">
        <v>1864</v>
      </c>
      <c r="B2144" s="204">
        <v>7048652555502</v>
      </c>
      <c r="K2144" s="204">
        <v>845082</v>
      </c>
      <c r="L2144" s="204" t="s">
        <v>909</v>
      </c>
      <c r="M2144" s="204" t="str">
        <f t="shared" si="33"/>
        <v>845082-MBL20-L</v>
      </c>
      <c r="N2144" s="204">
        <v>7048652555502</v>
      </c>
    </row>
    <row r="2145" spans="1:14" x14ac:dyDescent="0.2">
      <c r="A2145" s="204" t="s">
        <v>1865</v>
      </c>
      <c r="B2145" s="204">
        <v>7048652274380</v>
      </c>
      <c r="K2145" s="204">
        <v>845082</v>
      </c>
      <c r="L2145" s="204" t="s">
        <v>894</v>
      </c>
      <c r="M2145" s="204" t="str">
        <f t="shared" si="33"/>
        <v>845082-MBLCK-S</v>
      </c>
      <c r="N2145" s="204">
        <v>7048652274380</v>
      </c>
    </row>
    <row r="2146" spans="1:14" x14ac:dyDescent="0.2">
      <c r="A2146" s="204" t="s">
        <v>1866</v>
      </c>
      <c r="B2146" s="204">
        <v>7048652274373</v>
      </c>
      <c r="K2146" s="204">
        <v>845082</v>
      </c>
      <c r="L2146" s="204" t="s">
        <v>604</v>
      </c>
      <c r="M2146" s="204" t="str">
        <f t="shared" si="33"/>
        <v>845082-MBLCK-M</v>
      </c>
      <c r="N2146" s="204">
        <v>7048652274373</v>
      </c>
    </row>
    <row r="2147" spans="1:14" x14ac:dyDescent="0.2">
      <c r="A2147" s="204" t="s">
        <v>1867</v>
      </c>
      <c r="B2147" s="204">
        <v>7048652274366</v>
      </c>
      <c r="K2147" s="204">
        <v>845082</v>
      </c>
      <c r="L2147" s="204" t="s">
        <v>605</v>
      </c>
      <c r="M2147" s="204" t="str">
        <f t="shared" si="33"/>
        <v>845082-MBLCK-L</v>
      </c>
      <c r="N2147" s="204">
        <v>7048652274366</v>
      </c>
    </row>
    <row r="2148" spans="1:14" x14ac:dyDescent="0.2">
      <c r="A2148" s="204" t="s">
        <v>1868</v>
      </c>
      <c r="B2148" s="204">
        <v>7048652660947</v>
      </c>
      <c r="K2148" s="204">
        <v>845082</v>
      </c>
      <c r="L2148" s="204" t="s">
        <v>895</v>
      </c>
      <c r="M2148" s="204" t="str">
        <f t="shared" si="33"/>
        <v>845082-MCHOR-S</v>
      </c>
      <c r="N2148" s="204">
        <v>7048652660947</v>
      </c>
    </row>
    <row r="2149" spans="1:14" x14ac:dyDescent="0.2">
      <c r="A2149" s="204" t="s">
        <v>1869</v>
      </c>
      <c r="B2149" s="204">
        <v>7048652660930</v>
      </c>
      <c r="K2149" s="204">
        <v>845082</v>
      </c>
      <c r="L2149" s="204" t="s">
        <v>608</v>
      </c>
      <c r="M2149" s="204" t="str">
        <f t="shared" si="33"/>
        <v>845082-MCHOR-M</v>
      </c>
      <c r="N2149" s="204">
        <v>7048652660930</v>
      </c>
    </row>
    <row r="2150" spans="1:14" x14ac:dyDescent="0.2">
      <c r="A2150" s="204" t="s">
        <v>1870</v>
      </c>
      <c r="B2150" s="204">
        <v>7048652660923</v>
      </c>
      <c r="K2150" s="204">
        <v>845082</v>
      </c>
      <c r="L2150" s="204" t="s">
        <v>610</v>
      </c>
      <c r="M2150" s="204" t="str">
        <f t="shared" si="33"/>
        <v>845082-MCHOR-L</v>
      </c>
      <c r="N2150" s="204">
        <v>7048652660923</v>
      </c>
    </row>
    <row r="2151" spans="1:14" x14ac:dyDescent="0.2">
      <c r="A2151" s="204" t="s">
        <v>1871</v>
      </c>
      <c r="B2151" s="204">
        <v>7048652660978</v>
      </c>
      <c r="K2151" s="204">
        <v>845082</v>
      </c>
      <c r="L2151" s="204" t="s">
        <v>910</v>
      </c>
      <c r="M2151" s="204" t="str">
        <f t="shared" si="33"/>
        <v>845082-MEAME-S</v>
      </c>
      <c r="N2151" s="204">
        <v>7048652660978</v>
      </c>
    </row>
    <row r="2152" spans="1:14" x14ac:dyDescent="0.2">
      <c r="A2152" s="204" t="s">
        <v>1872</v>
      </c>
      <c r="B2152" s="204">
        <v>7048652660961</v>
      </c>
      <c r="K2152" s="204">
        <v>845082</v>
      </c>
      <c r="L2152" s="204" t="s">
        <v>911</v>
      </c>
      <c r="M2152" s="204" t="str">
        <f t="shared" si="33"/>
        <v>845082-MEAME-M</v>
      </c>
      <c r="N2152" s="204">
        <v>7048652660961</v>
      </c>
    </row>
    <row r="2153" spans="1:14" x14ac:dyDescent="0.2">
      <c r="A2153" s="204" t="s">
        <v>1873</v>
      </c>
      <c r="B2153" s="204">
        <v>7048652660954</v>
      </c>
      <c r="K2153" s="204">
        <v>845082</v>
      </c>
      <c r="L2153" s="204" t="s">
        <v>912</v>
      </c>
      <c r="M2153" s="204" t="str">
        <f t="shared" si="33"/>
        <v>845082-MEAME-L</v>
      </c>
      <c r="N2153" s="204">
        <v>7048652660954</v>
      </c>
    </row>
    <row r="2154" spans="1:14" x14ac:dyDescent="0.2">
      <c r="A2154" s="204" t="s">
        <v>1874</v>
      </c>
      <c r="B2154" s="204">
        <v>7048652274410</v>
      </c>
      <c r="K2154" s="204">
        <v>845082</v>
      </c>
      <c r="L2154" s="204" t="s">
        <v>896</v>
      </c>
      <c r="M2154" s="204" t="str">
        <f t="shared" si="33"/>
        <v>845082-MNAVY-S</v>
      </c>
      <c r="N2154" s="204">
        <v>7048652274410</v>
      </c>
    </row>
    <row r="2155" spans="1:14" x14ac:dyDescent="0.2">
      <c r="A2155" s="204" t="s">
        <v>1875</v>
      </c>
      <c r="B2155" s="204">
        <v>7048652274403</v>
      </c>
      <c r="K2155" s="204">
        <v>845082</v>
      </c>
      <c r="L2155" s="204" t="s">
        <v>865</v>
      </c>
      <c r="M2155" s="204" t="str">
        <f t="shared" si="33"/>
        <v>845082-MNAVY-M</v>
      </c>
      <c r="N2155" s="204">
        <v>7048652274403</v>
      </c>
    </row>
    <row r="2156" spans="1:14" x14ac:dyDescent="0.2">
      <c r="A2156" s="204" t="s">
        <v>1876</v>
      </c>
      <c r="B2156" s="204">
        <v>7048652274397</v>
      </c>
      <c r="K2156" s="204">
        <v>845082</v>
      </c>
      <c r="L2156" s="204" t="s">
        <v>866</v>
      </c>
      <c r="M2156" s="204" t="str">
        <f t="shared" si="33"/>
        <v>845082-MNAVY-L</v>
      </c>
      <c r="N2156" s="204">
        <v>7048652274397</v>
      </c>
    </row>
    <row r="2157" spans="1:14" x14ac:dyDescent="0.2">
      <c r="A2157" s="204" t="s">
        <v>1877</v>
      </c>
      <c r="B2157" s="204">
        <v>7048652661005</v>
      </c>
      <c r="K2157" s="204">
        <v>845082</v>
      </c>
      <c r="L2157" s="204" t="s">
        <v>897</v>
      </c>
      <c r="M2157" s="204" t="str">
        <f t="shared" si="33"/>
        <v>845082-MNGRY-S</v>
      </c>
      <c r="N2157" s="204">
        <v>7048652661005</v>
      </c>
    </row>
    <row r="2158" spans="1:14" x14ac:dyDescent="0.2">
      <c r="A2158" s="204" t="s">
        <v>1878</v>
      </c>
      <c r="B2158" s="204">
        <v>7048652660992</v>
      </c>
      <c r="K2158" s="204">
        <v>845082</v>
      </c>
      <c r="L2158" s="204" t="s">
        <v>619</v>
      </c>
      <c r="M2158" s="204" t="str">
        <f t="shared" si="33"/>
        <v>845082-MNGRY-M</v>
      </c>
      <c r="N2158" s="204">
        <v>7048652660992</v>
      </c>
    </row>
    <row r="2159" spans="1:14" x14ac:dyDescent="0.2">
      <c r="A2159" s="204" t="s">
        <v>1879</v>
      </c>
      <c r="B2159" s="204">
        <v>7048652660985</v>
      </c>
      <c r="K2159" s="204">
        <v>845082</v>
      </c>
      <c r="L2159" s="204" t="s">
        <v>620</v>
      </c>
      <c r="M2159" s="204" t="str">
        <f t="shared" si="33"/>
        <v>845082-MNGRY-L</v>
      </c>
      <c r="N2159" s="204">
        <v>7048652660985</v>
      </c>
    </row>
    <row r="2160" spans="1:14" x14ac:dyDescent="0.2">
      <c r="A2160" s="204" t="s">
        <v>1880</v>
      </c>
      <c r="B2160" s="204">
        <v>7048652274441</v>
      </c>
      <c r="K2160" s="204">
        <v>845082</v>
      </c>
      <c r="L2160" s="204" t="s">
        <v>898</v>
      </c>
      <c r="M2160" s="204" t="str">
        <f t="shared" si="33"/>
        <v>845082-MOEDB-S</v>
      </c>
      <c r="N2160" s="204">
        <v>7048652274441</v>
      </c>
    </row>
    <row r="2161" spans="1:14" x14ac:dyDescent="0.2">
      <c r="A2161" s="204" t="s">
        <v>1881</v>
      </c>
      <c r="B2161" s="204">
        <v>7048652274434</v>
      </c>
      <c r="K2161" s="204">
        <v>845082</v>
      </c>
      <c r="L2161" s="204" t="s">
        <v>621</v>
      </c>
      <c r="M2161" s="204" t="str">
        <f t="shared" si="33"/>
        <v>845082-MOEDB-M</v>
      </c>
      <c r="N2161" s="204">
        <v>7048652274434</v>
      </c>
    </row>
    <row r="2162" spans="1:14" x14ac:dyDescent="0.2">
      <c r="A2162" s="204" t="s">
        <v>1882</v>
      </c>
      <c r="B2162" s="204">
        <v>7048652274427</v>
      </c>
      <c r="K2162" s="204">
        <v>845082</v>
      </c>
      <c r="L2162" s="204" t="s">
        <v>622</v>
      </c>
      <c r="M2162" s="204" t="str">
        <f t="shared" si="33"/>
        <v>845082-MOEDB-L</v>
      </c>
      <c r="N2162" s="204">
        <v>7048652274427</v>
      </c>
    </row>
    <row r="2163" spans="1:14" x14ac:dyDescent="0.2">
      <c r="A2163" s="204" t="s">
        <v>1883</v>
      </c>
      <c r="B2163" s="204">
        <v>7048652274472</v>
      </c>
      <c r="K2163" s="204">
        <v>845082</v>
      </c>
      <c r="L2163" s="204" t="s">
        <v>899</v>
      </c>
      <c r="M2163" s="204" t="str">
        <f t="shared" si="33"/>
        <v>845082-MOWHT-S</v>
      </c>
      <c r="N2163" s="204">
        <v>7048652274472</v>
      </c>
    </row>
    <row r="2164" spans="1:14" x14ac:dyDescent="0.2">
      <c r="A2164" s="204" t="s">
        <v>1884</v>
      </c>
      <c r="B2164" s="204">
        <v>7048652274465</v>
      </c>
      <c r="K2164" s="204">
        <v>845082</v>
      </c>
      <c r="L2164" s="204" t="s">
        <v>623</v>
      </c>
      <c r="M2164" s="204" t="str">
        <f t="shared" si="33"/>
        <v>845082-MOWHT-M</v>
      </c>
      <c r="N2164" s="204">
        <v>7048652274465</v>
      </c>
    </row>
    <row r="2165" spans="1:14" x14ac:dyDescent="0.2">
      <c r="A2165" s="204" t="s">
        <v>1885</v>
      </c>
      <c r="B2165" s="204">
        <v>7048652274458</v>
      </c>
      <c r="K2165" s="204">
        <v>845082</v>
      </c>
      <c r="L2165" s="204" t="s">
        <v>625</v>
      </c>
      <c r="M2165" s="204" t="str">
        <f t="shared" si="33"/>
        <v>845082-MOWHT-L</v>
      </c>
      <c r="N2165" s="204">
        <v>7048652274458</v>
      </c>
    </row>
    <row r="2166" spans="1:14" x14ac:dyDescent="0.2">
      <c r="A2166" s="204" t="s">
        <v>1886</v>
      </c>
      <c r="B2166" s="204">
        <v>7048652540119</v>
      </c>
      <c r="K2166" s="204">
        <v>845082</v>
      </c>
      <c r="L2166" s="204" t="s">
        <v>900</v>
      </c>
      <c r="M2166" s="204" t="str">
        <f t="shared" si="33"/>
        <v>845082-MSBMC-S</v>
      </c>
      <c r="N2166" s="204">
        <v>7048652540119</v>
      </c>
    </row>
    <row r="2167" spans="1:14" x14ac:dyDescent="0.2">
      <c r="A2167" s="204" t="s">
        <v>1887</v>
      </c>
      <c r="B2167" s="204">
        <v>7048652540102</v>
      </c>
      <c r="K2167" s="204">
        <v>845082</v>
      </c>
      <c r="L2167" s="204" t="s">
        <v>901</v>
      </c>
      <c r="M2167" s="204" t="str">
        <f t="shared" si="33"/>
        <v>845082-MSBMC-M</v>
      </c>
      <c r="N2167" s="204">
        <v>7048652540102</v>
      </c>
    </row>
    <row r="2168" spans="1:14" x14ac:dyDescent="0.2">
      <c r="A2168" s="204" t="s">
        <v>1888</v>
      </c>
      <c r="B2168" s="204">
        <v>7048652540096</v>
      </c>
      <c r="K2168" s="204">
        <v>845082</v>
      </c>
      <c r="L2168" s="204" t="s">
        <v>902</v>
      </c>
      <c r="M2168" s="204" t="str">
        <f t="shared" si="33"/>
        <v>845082-MSBMC-L</v>
      </c>
      <c r="N2168" s="204">
        <v>7048652540096</v>
      </c>
    </row>
    <row r="2169" spans="1:14" x14ac:dyDescent="0.2">
      <c r="A2169" s="204" t="s">
        <v>1889</v>
      </c>
      <c r="B2169" s="204">
        <v>7048652540140</v>
      </c>
      <c r="K2169" s="204">
        <v>845082</v>
      </c>
      <c r="L2169" s="204" t="s">
        <v>903</v>
      </c>
      <c r="M2169" s="204" t="str">
        <f t="shared" si="33"/>
        <v>845082-MSGMC-S</v>
      </c>
      <c r="N2169" s="204">
        <v>7048652540140</v>
      </c>
    </row>
    <row r="2170" spans="1:14" x14ac:dyDescent="0.2">
      <c r="A2170" s="204" t="s">
        <v>1890</v>
      </c>
      <c r="B2170" s="204">
        <v>7048652540133</v>
      </c>
      <c r="K2170" s="204">
        <v>845082</v>
      </c>
      <c r="L2170" s="204" t="s">
        <v>867</v>
      </c>
      <c r="M2170" s="204" t="str">
        <f t="shared" si="33"/>
        <v>845082-MSGMC-M</v>
      </c>
      <c r="N2170" s="204">
        <v>7048652540133</v>
      </c>
    </row>
    <row r="2171" spans="1:14" x14ac:dyDescent="0.2">
      <c r="A2171" s="204" t="s">
        <v>1891</v>
      </c>
      <c r="B2171" s="204">
        <v>7048652540126</v>
      </c>
      <c r="K2171" s="204">
        <v>845082</v>
      </c>
      <c r="L2171" s="204" t="s">
        <v>868</v>
      </c>
      <c r="M2171" s="204" t="str">
        <f t="shared" si="33"/>
        <v>845082-MSGMC-L</v>
      </c>
      <c r="N2171" s="204">
        <v>7048652540126</v>
      </c>
    </row>
    <row r="2172" spans="1:14" x14ac:dyDescent="0.2">
      <c r="A2172" s="204" t="s">
        <v>1892</v>
      </c>
      <c r="B2172" s="204">
        <v>7048652274502</v>
      </c>
      <c r="K2172" s="204">
        <v>845082</v>
      </c>
      <c r="L2172" s="204" t="s">
        <v>905</v>
      </c>
      <c r="M2172" s="204" t="str">
        <f t="shared" si="33"/>
        <v>845082-MWHTE-S</v>
      </c>
      <c r="N2172" s="204">
        <v>7048652274502</v>
      </c>
    </row>
    <row r="2173" spans="1:14" x14ac:dyDescent="0.2">
      <c r="A2173" s="204" t="s">
        <v>1893</v>
      </c>
      <c r="B2173" s="204">
        <v>7048652274496</v>
      </c>
      <c r="K2173" s="204">
        <v>845082</v>
      </c>
      <c r="L2173" s="204" t="s">
        <v>871</v>
      </c>
      <c r="M2173" s="204" t="str">
        <f t="shared" si="33"/>
        <v>845082-MWHTE-M</v>
      </c>
      <c r="N2173" s="204">
        <v>7048652274496</v>
      </c>
    </row>
    <row r="2174" spans="1:14" x14ac:dyDescent="0.2">
      <c r="A2174" s="204" t="s">
        <v>1894</v>
      </c>
      <c r="B2174" s="204">
        <v>7048652274489</v>
      </c>
      <c r="K2174" s="204">
        <v>845082</v>
      </c>
      <c r="L2174" s="204" t="s">
        <v>872</v>
      </c>
      <c r="M2174" s="204" t="str">
        <f t="shared" si="33"/>
        <v>845082-MWHTE-L</v>
      </c>
      <c r="N2174" s="204">
        <v>7048652274489</v>
      </c>
    </row>
    <row r="2175" spans="1:14" x14ac:dyDescent="0.2">
      <c r="A2175" s="204" t="s">
        <v>1895</v>
      </c>
      <c r="B2175" s="204">
        <v>7048652274564</v>
      </c>
      <c r="K2175" s="204">
        <v>845086</v>
      </c>
      <c r="L2175" s="204" t="s">
        <v>604</v>
      </c>
      <c r="M2175" s="204" t="str">
        <f t="shared" si="33"/>
        <v>845086-MBLCK-M</v>
      </c>
      <c r="N2175" s="204">
        <v>7048652274564</v>
      </c>
    </row>
    <row r="2176" spans="1:14" x14ac:dyDescent="0.2">
      <c r="A2176" s="204" t="s">
        <v>1896</v>
      </c>
      <c r="B2176" s="204">
        <v>7048652274557</v>
      </c>
      <c r="K2176" s="204">
        <v>845086</v>
      </c>
      <c r="L2176" s="204" t="s">
        <v>605</v>
      </c>
      <c r="M2176" s="204" t="str">
        <f t="shared" si="33"/>
        <v>845086-MBLCK-L</v>
      </c>
      <c r="N2176" s="204">
        <v>7048652274557</v>
      </c>
    </row>
    <row r="2177" spans="1:14" x14ac:dyDescent="0.2">
      <c r="A2177" s="204" t="s">
        <v>1897</v>
      </c>
      <c r="B2177" s="204">
        <v>7048652274588</v>
      </c>
      <c r="K2177" s="204">
        <v>845086</v>
      </c>
      <c r="L2177" s="204" t="s">
        <v>914</v>
      </c>
      <c r="M2177" s="204" t="str">
        <f t="shared" si="33"/>
        <v>845086-MSLGY-M</v>
      </c>
      <c r="N2177" s="204">
        <v>7048652274588</v>
      </c>
    </row>
    <row r="2178" spans="1:14" x14ac:dyDescent="0.2">
      <c r="A2178" s="204" t="s">
        <v>1898</v>
      </c>
      <c r="B2178" s="204">
        <v>7048652274571</v>
      </c>
      <c r="K2178" s="204">
        <v>845086</v>
      </c>
      <c r="L2178" s="204" t="s">
        <v>915</v>
      </c>
      <c r="M2178" s="204" t="str">
        <f t="shared" si="33"/>
        <v>845086-MSLGY-L</v>
      </c>
      <c r="N2178" s="204">
        <v>7048652274571</v>
      </c>
    </row>
    <row r="2179" spans="1:14" x14ac:dyDescent="0.2">
      <c r="A2179" s="204" t="s">
        <v>1899</v>
      </c>
      <c r="B2179" s="204">
        <v>7048652274601</v>
      </c>
      <c r="K2179" s="204">
        <v>845086</v>
      </c>
      <c r="L2179" s="204" t="s">
        <v>871</v>
      </c>
      <c r="M2179" s="204" t="str">
        <f t="shared" ref="M2179:M2242" si="34">CONCATENATE(K2179,"-",L2179)</f>
        <v>845086-MWHTE-M</v>
      </c>
      <c r="N2179" s="204">
        <v>7048652274601</v>
      </c>
    </row>
    <row r="2180" spans="1:14" x14ac:dyDescent="0.2">
      <c r="A2180" s="204" t="s">
        <v>1900</v>
      </c>
      <c r="B2180" s="204">
        <v>7048652274595</v>
      </c>
      <c r="K2180" s="204">
        <v>845086</v>
      </c>
      <c r="L2180" s="204" t="s">
        <v>872</v>
      </c>
      <c r="M2180" s="204" t="str">
        <f t="shared" si="34"/>
        <v>845086-MWHTE-L</v>
      </c>
      <c r="N2180" s="204">
        <v>7048652274595</v>
      </c>
    </row>
    <row r="2181" spans="1:14" x14ac:dyDescent="0.2">
      <c r="A2181" s="204" t="s">
        <v>1901</v>
      </c>
      <c r="B2181" s="204">
        <v>7048652274632</v>
      </c>
      <c r="K2181" s="204">
        <v>845087</v>
      </c>
      <c r="L2181" s="204" t="s">
        <v>917</v>
      </c>
      <c r="M2181" s="204" t="str">
        <f t="shared" si="34"/>
        <v>845087-MBKCE-SM</v>
      </c>
      <c r="N2181" s="204">
        <v>7048652274632</v>
      </c>
    </row>
    <row r="2182" spans="1:14" x14ac:dyDescent="0.2">
      <c r="A2182" s="204" t="s">
        <v>1902</v>
      </c>
      <c r="B2182" s="204">
        <v>7048652274625</v>
      </c>
      <c r="K2182" s="204">
        <v>845087</v>
      </c>
      <c r="L2182" s="204" t="s">
        <v>918</v>
      </c>
      <c r="M2182" s="204" t="str">
        <f t="shared" si="34"/>
        <v>845087-MBKCE-ML</v>
      </c>
      <c r="N2182" s="204">
        <v>7048652274625</v>
      </c>
    </row>
    <row r="2183" spans="1:14" x14ac:dyDescent="0.2">
      <c r="A2183" s="204" t="s">
        <v>1903</v>
      </c>
      <c r="B2183" s="204">
        <v>7048652274618</v>
      </c>
      <c r="K2183" s="204">
        <v>845087</v>
      </c>
      <c r="L2183" s="204" t="s">
        <v>919</v>
      </c>
      <c r="M2183" s="204" t="str">
        <f t="shared" si="34"/>
        <v>845087-MBKCE-LXL</v>
      </c>
      <c r="N2183" s="204">
        <v>7048652274618</v>
      </c>
    </row>
    <row r="2184" spans="1:14" x14ac:dyDescent="0.2">
      <c r="A2184" s="204" t="s">
        <v>1904</v>
      </c>
      <c r="B2184" s="204">
        <v>7048652274663</v>
      </c>
      <c r="K2184" s="204">
        <v>845087</v>
      </c>
      <c r="L2184" s="204" t="s">
        <v>182</v>
      </c>
      <c r="M2184" s="204" t="str">
        <f t="shared" si="34"/>
        <v>845087-MBLCK-SM</v>
      </c>
      <c r="N2184" s="204">
        <v>7048652274663</v>
      </c>
    </row>
    <row r="2185" spans="1:14" x14ac:dyDescent="0.2">
      <c r="A2185" s="204" t="s">
        <v>1905</v>
      </c>
      <c r="B2185" s="204">
        <v>7048652274656</v>
      </c>
      <c r="K2185" s="204">
        <v>845087</v>
      </c>
      <c r="L2185" s="204" t="s">
        <v>183</v>
      </c>
      <c r="M2185" s="204" t="str">
        <f t="shared" si="34"/>
        <v>845087-MBLCK-ML</v>
      </c>
      <c r="N2185" s="204">
        <v>7048652274656</v>
      </c>
    </row>
    <row r="2186" spans="1:14" x14ac:dyDescent="0.2">
      <c r="A2186" s="204" t="s">
        <v>1906</v>
      </c>
      <c r="B2186" s="204">
        <v>7048652274649</v>
      </c>
      <c r="K2186" s="204">
        <v>845087</v>
      </c>
      <c r="L2186" s="204" t="s">
        <v>184</v>
      </c>
      <c r="M2186" s="204" t="str">
        <f t="shared" si="34"/>
        <v>845087-MBLCK-LXL</v>
      </c>
      <c r="N2186" s="204">
        <v>7048652274649</v>
      </c>
    </row>
    <row r="2187" spans="1:14" x14ac:dyDescent="0.2">
      <c r="A2187" s="204" t="s">
        <v>1907</v>
      </c>
      <c r="B2187" s="204">
        <v>7048652661036</v>
      </c>
      <c r="K2187" s="204">
        <v>845087</v>
      </c>
      <c r="L2187" s="204" t="s">
        <v>416</v>
      </c>
      <c r="M2187" s="204" t="str">
        <f t="shared" si="34"/>
        <v>845087-MNGRY-SM</v>
      </c>
      <c r="N2187" s="204">
        <v>7048652661036</v>
      </c>
    </row>
    <row r="2188" spans="1:14" x14ac:dyDescent="0.2">
      <c r="A2188" s="204" t="s">
        <v>1908</v>
      </c>
      <c r="B2188" s="204">
        <v>7048652661029</v>
      </c>
      <c r="K2188" s="204">
        <v>845087</v>
      </c>
      <c r="L2188" s="204" t="s">
        <v>418</v>
      </c>
      <c r="M2188" s="204" t="str">
        <f t="shared" si="34"/>
        <v>845087-MNGRY-ML</v>
      </c>
      <c r="N2188" s="204">
        <v>7048652661029</v>
      </c>
    </row>
    <row r="2189" spans="1:14" x14ac:dyDescent="0.2">
      <c r="A2189" s="204" t="s">
        <v>1909</v>
      </c>
      <c r="B2189" s="204">
        <v>7048652661012</v>
      </c>
      <c r="K2189" s="204">
        <v>845087</v>
      </c>
      <c r="L2189" s="204" t="s">
        <v>419</v>
      </c>
      <c r="M2189" s="204" t="str">
        <f t="shared" si="34"/>
        <v>845087-MNGRY-LXL</v>
      </c>
      <c r="N2189" s="204">
        <v>7048652661012</v>
      </c>
    </row>
    <row r="2190" spans="1:14" x14ac:dyDescent="0.2">
      <c r="A2190" s="204" t="s">
        <v>1910</v>
      </c>
      <c r="B2190" s="204">
        <v>7048652274694</v>
      </c>
      <c r="K2190" s="204">
        <v>845088</v>
      </c>
      <c r="L2190" s="204" t="s">
        <v>917</v>
      </c>
      <c r="M2190" s="204" t="str">
        <f t="shared" si="34"/>
        <v>845088-MBKCE-SM</v>
      </c>
      <c r="N2190" s="204">
        <v>7048652274694</v>
      </c>
    </row>
    <row r="2191" spans="1:14" x14ac:dyDescent="0.2">
      <c r="A2191" s="204" t="s">
        <v>1911</v>
      </c>
      <c r="B2191" s="204">
        <v>7048652274687</v>
      </c>
      <c r="K2191" s="204">
        <v>845088</v>
      </c>
      <c r="L2191" s="204" t="s">
        <v>918</v>
      </c>
      <c r="M2191" s="204" t="str">
        <f t="shared" si="34"/>
        <v>845088-MBKCE-ML</v>
      </c>
      <c r="N2191" s="204">
        <v>7048652274687</v>
      </c>
    </row>
    <row r="2192" spans="1:14" x14ac:dyDescent="0.2">
      <c r="A2192" s="204" t="s">
        <v>1912</v>
      </c>
      <c r="B2192" s="204">
        <v>7048652274670</v>
      </c>
      <c r="K2192" s="204">
        <v>845088</v>
      </c>
      <c r="L2192" s="204" t="s">
        <v>919</v>
      </c>
      <c r="M2192" s="204" t="str">
        <f t="shared" si="34"/>
        <v>845088-MBKCE-LXL</v>
      </c>
      <c r="N2192" s="204">
        <v>7048652274670</v>
      </c>
    </row>
    <row r="2193" spans="1:14" x14ac:dyDescent="0.2">
      <c r="A2193" s="204" t="s">
        <v>1913</v>
      </c>
      <c r="B2193" s="204">
        <v>7048652274724</v>
      </c>
      <c r="K2193" s="204">
        <v>845088</v>
      </c>
      <c r="L2193" s="204" t="s">
        <v>182</v>
      </c>
      <c r="M2193" s="204" t="str">
        <f t="shared" si="34"/>
        <v>845088-MBLCK-SM</v>
      </c>
      <c r="N2193" s="204">
        <v>7048652274724</v>
      </c>
    </row>
    <row r="2194" spans="1:14" x14ac:dyDescent="0.2">
      <c r="A2194" s="204" t="s">
        <v>1914</v>
      </c>
      <c r="B2194" s="204">
        <v>7048652274717</v>
      </c>
      <c r="K2194" s="204">
        <v>845088</v>
      </c>
      <c r="L2194" s="204" t="s">
        <v>183</v>
      </c>
      <c r="M2194" s="204" t="str">
        <f t="shared" si="34"/>
        <v>845088-MBLCK-ML</v>
      </c>
      <c r="N2194" s="204">
        <v>7048652274717</v>
      </c>
    </row>
    <row r="2195" spans="1:14" x14ac:dyDescent="0.2">
      <c r="A2195" s="204" t="s">
        <v>1915</v>
      </c>
      <c r="B2195" s="204">
        <v>7048652274700</v>
      </c>
      <c r="K2195" s="204">
        <v>845088</v>
      </c>
      <c r="L2195" s="204" t="s">
        <v>184</v>
      </c>
      <c r="M2195" s="204" t="str">
        <f t="shared" si="34"/>
        <v>845088-MBLCK-LXL</v>
      </c>
      <c r="N2195" s="204">
        <v>7048652274700</v>
      </c>
    </row>
    <row r="2196" spans="1:14" x14ac:dyDescent="0.2">
      <c r="A2196" s="204" t="s">
        <v>1916</v>
      </c>
      <c r="B2196" s="204">
        <v>7048652661067</v>
      </c>
      <c r="K2196" s="204">
        <v>845088</v>
      </c>
      <c r="L2196" s="204" t="s">
        <v>416</v>
      </c>
      <c r="M2196" s="204" t="str">
        <f t="shared" si="34"/>
        <v>845088-MNGRY-SM</v>
      </c>
      <c r="N2196" s="204">
        <v>7048652661067</v>
      </c>
    </row>
    <row r="2197" spans="1:14" x14ac:dyDescent="0.2">
      <c r="A2197" s="204" t="s">
        <v>1917</v>
      </c>
      <c r="B2197" s="204">
        <v>7048652661050</v>
      </c>
      <c r="K2197" s="204">
        <v>845088</v>
      </c>
      <c r="L2197" s="204" t="s">
        <v>418</v>
      </c>
      <c r="M2197" s="204" t="str">
        <f t="shared" si="34"/>
        <v>845088-MNGRY-ML</v>
      </c>
      <c r="N2197" s="204">
        <v>7048652661050</v>
      </c>
    </row>
    <row r="2198" spans="1:14" x14ac:dyDescent="0.2">
      <c r="A2198" s="204" t="s">
        <v>1918</v>
      </c>
      <c r="B2198" s="204">
        <v>7048652661043</v>
      </c>
      <c r="K2198" s="204">
        <v>845088</v>
      </c>
      <c r="L2198" s="204" t="s">
        <v>419</v>
      </c>
      <c r="M2198" s="204" t="str">
        <f t="shared" si="34"/>
        <v>845088-MNGRY-LXL</v>
      </c>
      <c r="N2198" s="204">
        <v>7048652661043</v>
      </c>
    </row>
    <row r="2199" spans="1:14" x14ac:dyDescent="0.2">
      <c r="A2199" s="204" t="s">
        <v>1919</v>
      </c>
      <c r="B2199" s="204">
        <v>7048652274755</v>
      </c>
      <c r="K2199" s="204">
        <v>845091</v>
      </c>
      <c r="L2199" s="204" t="s">
        <v>293</v>
      </c>
      <c r="M2199" s="204" t="str">
        <f t="shared" si="34"/>
        <v>845091-DTBLK-SM</v>
      </c>
      <c r="N2199" s="204">
        <v>7048652274755</v>
      </c>
    </row>
    <row r="2200" spans="1:14" x14ac:dyDescent="0.2">
      <c r="A2200" s="204" t="s">
        <v>1920</v>
      </c>
      <c r="B2200" s="204">
        <v>7048652274748</v>
      </c>
      <c r="K2200" s="204">
        <v>845091</v>
      </c>
      <c r="L2200" s="204" t="s">
        <v>294</v>
      </c>
      <c r="M2200" s="204" t="str">
        <f t="shared" si="34"/>
        <v>845091-DTBLK-ML</v>
      </c>
      <c r="N2200" s="204">
        <v>7048652274748</v>
      </c>
    </row>
    <row r="2201" spans="1:14" x14ac:dyDescent="0.2">
      <c r="A2201" s="204" t="s">
        <v>1921</v>
      </c>
      <c r="B2201" s="204">
        <v>7048652274731</v>
      </c>
      <c r="K2201" s="204">
        <v>845091</v>
      </c>
      <c r="L2201" s="204" t="s">
        <v>295</v>
      </c>
      <c r="M2201" s="204" t="str">
        <f t="shared" si="34"/>
        <v>845091-DTBLK-LXL</v>
      </c>
      <c r="N2201" s="204">
        <v>7048652274731</v>
      </c>
    </row>
    <row r="2202" spans="1:14" x14ac:dyDescent="0.2">
      <c r="A2202" s="204" t="s">
        <v>1922</v>
      </c>
      <c r="B2202" s="204">
        <v>7048652661272</v>
      </c>
      <c r="K2202" s="204">
        <v>845091</v>
      </c>
      <c r="L2202" s="204" t="s">
        <v>922</v>
      </c>
      <c r="M2202" s="204" t="str">
        <f t="shared" si="34"/>
        <v>845091-GCHOR-SM</v>
      </c>
      <c r="N2202" s="204">
        <v>7048652661272</v>
      </c>
    </row>
    <row r="2203" spans="1:14" x14ac:dyDescent="0.2">
      <c r="A2203" s="204" t="s">
        <v>1923</v>
      </c>
      <c r="B2203" s="204">
        <v>7048652661265</v>
      </c>
      <c r="K2203" s="204">
        <v>845091</v>
      </c>
      <c r="L2203" s="204" t="s">
        <v>924</v>
      </c>
      <c r="M2203" s="204" t="str">
        <f t="shared" si="34"/>
        <v>845091-GCHOR-ML</v>
      </c>
      <c r="N2203" s="204">
        <v>7048652661265</v>
      </c>
    </row>
    <row r="2204" spans="1:14" x14ac:dyDescent="0.2">
      <c r="A2204" s="204" t="s">
        <v>1924</v>
      </c>
      <c r="B2204" s="204">
        <v>7048652661258</v>
      </c>
      <c r="K2204" s="204">
        <v>845091</v>
      </c>
      <c r="L2204" s="204" t="s">
        <v>925</v>
      </c>
      <c r="M2204" s="204" t="str">
        <f t="shared" si="34"/>
        <v>845091-GCHOR-LXL</v>
      </c>
      <c r="N2204" s="204">
        <v>7048652661258</v>
      </c>
    </row>
    <row r="2205" spans="1:14" x14ac:dyDescent="0.2">
      <c r="A2205" s="204" t="s">
        <v>1925</v>
      </c>
      <c r="B2205" s="204">
        <v>7048652543301</v>
      </c>
      <c r="K2205" s="204">
        <v>845091</v>
      </c>
      <c r="L2205" s="204" t="s">
        <v>296</v>
      </c>
      <c r="M2205" s="204" t="str">
        <f t="shared" si="34"/>
        <v>845091-GFRED-SM</v>
      </c>
      <c r="N2205" s="204">
        <v>7048652543301</v>
      </c>
    </row>
    <row r="2206" spans="1:14" x14ac:dyDescent="0.2">
      <c r="A2206" s="204" t="s">
        <v>1926</v>
      </c>
      <c r="B2206" s="204">
        <v>7048652543295</v>
      </c>
      <c r="K2206" s="204">
        <v>845091</v>
      </c>
      <c r="L2206" s="204" t="s">
        <v>298</v>
      </c>
      <c r="M2206" s="204" t="str">
        <f t="shared" si="34"/>
        <v>845091-GFRED-ML</v>
      </c>
      <c r="N2206" s="204">
        <v>7048652543295</v>
      </c>
    </row>
    <row r="2207" spans="1:14" x14ac:dyDescent="0.2">
      <c r="A2207" s="204" t="s">
        <v>1927</v>
      </c>
      <c r="B2207" s="204">
        <v>7048652543288</v>
      </c>
      <c r="K2207" s="204">
        <v>845091</v>
      </c>
      <c r="L2207" s="204" t="s">
        <v>299</v>
      </c>
      <c r="M2207" s="204" t="str">
        <f t="shared" si="34"/>
        <v>845091-GFRED-LXL</v>
      </c>
      <c r="N2207" s="204">
        <v>7048652543288</v>
      </c>
    </row>
    <row r="2208" spans="1:14" x14ac:dyDescent="0.2">
      <c r="A2208" s="204" t="s">
        <v>1928</v>
      </c>
      <c r="B2208" s="204">
        <v>7048652661302</v>
      </c>
      <c r="K2208" s="204">
        <v>845091</v>
      </c>
      <c r="L2208" s="204" t="s">
        <v>926</v>
      </c>
      <c r="M2208" s="204" t="str">
        <f t="shared" si="34"/>
        <v>845091-GLIAQM-SM</v>
      </c>
      <c r="N2208" s="204">
        <v>7048652661302</v>
      </c>
    </row>
    <row r="2209" spans="1:14" x14ac:dyDescent="0.2">
      <c r="A2209" s="204" t="s">
        <v>1929</v>
      </c>
      <c r="B2209" s="204">
        <v>7048652661296</v>
      </c>
      <c r="K2209" s="204">
        <v>845091</v>
      </c>
      <c r="L2209" s="204" t="s">
        <v>928</v>
      </c>
      <c r="M2209" s="204" t="str">
        <f t="shared" si="34"/>
        <v>845091-GLIAQM-ML</v>
      </c>
      <c r="N2209" s="204">
        <v>7048652661296</v>
      </c>
    </row>
    <row r="2210" spans="1:14" x14ac:dyDescent="0.2">
      <c r="A2210" s="204" t="s">
        <v>1930</v>
      </c>
      <c r="B2210" s="204">
        <v>7048652661289</v>
      </c>
      <c r="K2210" s="204">
        <v>845091</v>
      </c>
      <c r="L2210" s="204" t="s">
        <v>929</v>
      </c>
      <c r="M2210" s="204" t="str">
        <f t="shared" si="34"/>
        <v>845091-GLIAQM-LXL</v>
      </c>
      <c r="N2210" s="204">
        <v>7048652661289</v>
      </c>
    </row>
    <row r="2211" spans="1:14" x14ac:dyDescent="0.2">
      <c r="A2211" s="204" t="s">
        <v>1931</v>
      </c>
      <c r="B2211" s="204">
        <v>7048652274786</v>
      </c>
      <c r="K2211" s="204">
        <v>845091</v>
      </c>
      <c r="L2211" s="204" t="s">
        <v>300</v>
      </c>
      <c r="M2211" s="204" t="str">
        <f t="shared" si="34"/>
        <v>845091-GSWHT-SM</v>
      </c>
      <c r="N2211" s="204">
        <v>7048652274786</v>
      </c>
    </row>
    <row r="2212" spans="1:14" x14ac:dyDescent="0.2">
      <c r="A2212" s="204" t="s">
        <v>1932</v>
      </c>
      <c r="B2212" s="204">
        <v>7048652274779</v>
      </c>
      <c r="K2212" s="204">
        <v>845091</v>
      </c>
      <c r="L2212" s="204" t="s">
        <v>301</v>
      </c>
      <c r="M2212" s="204" t="str">
        <f t="shared" si="34"/>
        <v>845091-GSWHT-ML</v>
      </c>
      <c r="N2212" s="204">
        <v>7048652274779</v>
      </c>
    </row>
    <row r="2213" spans="1:14" x14ac:dyDescent="0.2">
      <c r="A2213" s="204" t="s">
        <v>1933</v>
      </c>
      <c r="B2213" s="204">
        <v>7048652274762</v>
      </c>
      <c r="K2213" s="204">
        <v>845091</v>
      </c>
      <c r="L2213" s="204" t="s">
        <v>302</v>
      </c>
      <c r="M2213" s="204" t="str">
        <f t="shared" si="34"/>
        <v>845091-GSWHT-LXL</v>
      </c>
      <c r="N2213" s="204">
        <v>7048652274762</v>
      </c>
    </row>
    <row r="2214" spans="1:14" x14ac:dyDescent="0.2">
      <c r="A2214" s="204" t="s">
        <v>1934</v>
      </c>
      <c r="B2214" s="204">
        <v>7048652543332</v>
      </c>
      <c r="K2214" s="204">
        <v>845091</v>
      </c>
      <c r="L2214" s="204" t="s">
        <v>930</v>
      </c>
      <c r="M2214" s="204" t="str">
        <f t="shared" si="34"/>
        <v>845091-MFGMC-SM</v>
      </c>
      <c r="N2214" s="204">
        <v>7048652543332</v>
      </c>
    </row>
    <row r="2215" spans="1:14" x14ac:dyDescent="0.2">
      <c r="A2215" s="204" t="s">
        <v>1935</v>
      </c>
      <c r="B2215" s="204">
        <v>7048652543325</v>
      </c>
      <c r="K2215" s="204">
        <v>845091</v>
      </c>
      <c r="L2215" s="204" t="s">
        <v>932</v>
      </c>
      <c r="M2215" s="204" t="str">
        <f t="shared" si="34"/>
        <v>845091-MFGMC-ML</v>
      </c>
      <c r="N2215" s="204">
        <v>7048652543325</v>
      </c>
    </row>
    <row r="2216" spans="1:14" x14ac:dyDescent="0.2">
      <c r="A2216" s="204" t="s">
        <v>1936</v>
      </c>
      <c r="B2216" s="204">
        <v>7048652543318</v>
      </c>
      <c r="K2216" s="204">
        <v>845091</v>
      </c>
      <c r="L2216" s="204" t="s">
        <v>933</v>
      </c>
      <c r="M2216" s="204" t="str">
        <f t="shared" si="34"/>
        <v>845091-MFGMC-LXL</v>
      </c>
      <c r="N2216" s="204">
        <v>7048652543318</v>
      </c>
    </row>
    <row r="2217" spans="1:14" x14ac:dyDescent="0.2">
      <c r="A2217" s="204" t="s">
        <v>1937</v>
      </c>
      <c r="B2217" s="204">
        <v>7048652661333</v>
      </c>
      <c r="K2217" s="204">
        <v>845091</v>
      </c>
      <c r="L2217" s="204" t="s">
        <v>416</v>
      </c>
      <c r="M2217" s="204" t="str">
        <f t="shared" si="34"/>
        <v>845091-MNGRY-SM</v>
      </c>
      <c r="N2217" s="204">
        <v>7048652661333</v>
      </c>
    </row>
    <row r="2218" spans="1:14" x14ac:dyDescent="0.2">
      <c r="A2218" s="204" t="s">
        <v>1938</v>
      </c>
      <c r="B2218" s="204">
        <v>7048652661326</v>
      </c>
      <c r="K2218" s="204">
        <v>845091</v>
      </c>
      <c r="L2218" s="204" t="s">
        <v>418</v>
      </c>
      <c r="M2218" s="204" t="str">
        <f t="shared" si="34"/>
        <v>845091-MNGRY-ML</v>
      </c>
      <c r="N2218" s="204">
        <v>7048652661326</v>
      </c>
    </row>
    <row r="2219" spans="1:14" x14ac:dyDescent="0.2">
      <c r="A2219" s="204" t="s">
        <v>1939</v>
      </c>
      <c r="B2219" s="204">
        <v>7048652661319</v>
      </c>
      <c r="K2219" s="204">
        <v>845091</v>
      </c>
      <c r="L2219" s="204" t="s">
        <v>419</v>
      </c>
      <c r="M2219" s="204" t="str">
        <f t="shared" si="34"/>
        <v>845091-MNGRY-LXL</v>
      </c>
      <c r="N2219" s="204">
        <v>7048652661319</v>
      </c>
    </row>
    <row r="2220" spans="1:14" x14ac:dyDescent="0.2">
      <c r="A2220" s="204" t="s">
        <v>1940</v>
      </c>
      <c r="B2220" s="204">
        <v>7048652338488</v>
      </c>
      <c r="K2220" s="204">
        <v>845091</v>
      </c>
      <c r="L2220" s="204" t="s">
        <v>934</v>
      </c>
      <c r="M2220" s="204" t="str">
        <f t="shared" si="34"/>
        <v>845091-NAYME-SM</v>
      </c>
      <c r="N2220" s="204">
        <v>7048652338488</v>
      </c>
    </row>
    <row r="2221" spans="1:14" x14ac:dyDescent="0.2">
      <c r="A2221" s="204" t="s">
        <v>1941</v>
      </c>
      <c r="B2221" s="204">
        <v>7048652338471</v>
      </c>
      <c r="K2221" s="204">
        <v>845091</v>
      </c>
      <c r="L2221" s="204" t="s">
        <v>936</v>
      </c>
      <c r="M2221" s="204" t="str">
        <f t="shared" si="34"/>
        <v>845091-NAYME-ML</v>
      </c>
      <c r="N2221" s="204">
        <v>7048652338471</v>
      </c>
    </row>
    <row r="2222" spans="1:14" x14ac:dyDescent="0.2">
      <c r="A2222" s="204" t="s">
        <v>1942</v>
      </c>
      <c r="B2222" s="204">
        <v>7048652338464</v>
      </c>
      <c r="K2222" s="204">
        <v>845091</v>
      </c>
      <c r="L2222" s="204" t="s">
        <v>937</v>
      </c>
      <c r="M2222" s="204" t="str">
        <f t="shared" si="34"/>
        <v>845091-NAYME-LXL</v>
      </c>
      <c r="N2222" s="204">
        <v>7048652338464</v>
      </c>
    </row>
    <row r="2223" spans="1:14" x14ac:dyDescent="0.2">
      <c r="A2223" s="204" t="s">
        <v>1943</v>
      </c>
      <c r="B2223" s="204">
        <v>7048652274816</v>
      </c>
      <c r="K2223" s="204">
        <v>845091</v>
      </c>
      <c r="L2223" s="204" t="s">
        <v>938</v>
      </c>
      <c r="M2223" s="204" t="str">
        <f t="shared" si="34"/>
        <v>845091-RBLUE-SM</v>
      </c>
      <c r="N2223" s="204">
        <v>7048652274816</v>
      </c>
    </row>
    <row r="2224" spans="1:14" x14ac:dyDescent="0.2">
      <c r="A2224" s="204" t="s">
        <v>1944</v>
      </c>
      <c r="B2224" s="204">
        <v>7048652274809</v>
      </c>
      <c r="K2224" s="204">
        <v>845091</v>
      </c>
      <c r="L2224" s="204" t="s">
        <v>939</v>
      </c>
      <c r="M2224" s="204" t="str">
        <f t="shared" si="34"/>
        <v>845091-RBLUE-ML</v>
      </c>
      <c r="N2224" s="204">
        <v>7048652274809</v>
      </c>
    </row>
    <row r="2225" spans="1:14" x14ac:dyDescent="0.2">
      <c r="A2225" s="204" t="s">
        <v>1945</v>
      </c>
      <c r="B2225" s="204">
        <v>7048652274793</v>
      </c>
      <c r="K2225" s="204">
        <v>845091</v>
      </c>
      <c r="L2225" s="204" t="s">
        <v>940</v>
      </c>
      <c r="M2225" s="204" t="str">
        <f t="shared" si="34"/>
        <v>845091-RBLUE-LXL</v>
      </c>
      <c r="N2225" s="204">
        <v>7048652274793</v>
      </c>
    </row>
    <row r="2226" spans="1:14" x14ac:dyDescent="0.2">
      <c r="A2226" s="204" t="s">
        <v>1946</v>
      </c>
      <c r="B2226" s="204">
        <v>7048652274847</v>
      </c>
      <c r="K2226" s="204">
        <v>845091</v>
      </c>
      <c r="L2226" s="204" t="s">
        <v>941</v>
      </c>
      <c r="M2226" s="204" t="str">
        <f t="shared" si="34"/>
        <v>845091-SHRED-SM</v>
      </c>
      <c r="N2226" s="204">
        <v>7048652274847</v>
      </c>
    </row>
    <row r="2227" spans="1:14" x14ac:dyDescent="0.2">
      <c r="A2227" s="204" t="s">
        <v>1947</v>
      </c>
      <c r="B2227" s="204">
        <v>7048652274830</v>
      </c>
      <c r="K2227" s="204">
        <v>845091</v>
      </c>
      <c r="L2227" s="204" t="s">
        <v>943</v>
      </c>
      <c r="M2227" s="204" t="str">
        <f t="shared" si="34"/>
        <v>845091-SHRED-ML</v>
      </c>
      <c r="N2227" s="204">
        <v>7048652274830</v>
      </c>
    </row>
    <row r="2228" spans="1:14" x14ac:dyDescent="0.2">
      <c r="A2228" s="204" t="s">
        <v>1948</v>
      </c>
      <c r="B2228" s="204">
        <v>7048652274823</v>
      </c>
      <c r="K2228" s="204">
        <v>845091</v>
      </c>
      <c r="L2228" s="204" t="s">
        <v>944</v>
      </c>
      <c r="M2228" s="204" t="str">
        <f t="shared" si="34"/>
        <v>845091-SHRED-LXL</v>
      </c>
      <c r="N2228" s="204">
        <v>7048652274823</v>
      </c>
    </row>
    <row r="2229" spans="1:14" x14ac:dyDescent="0.2">
      <c r="A2229" s="204" t="s">
        <v>1949</v>
      </c>
      <c r="B2229" s="204">
        <v>7048652275035</v>
      </c>
      <c r="K2229" s="204">
        <v>845097</v>
      </c>
      <c r="L2229" s="204" t="s">
        <v>293</v>
      </c>
      <c r="M2229" s="204" t="str">
        <f t="shared" si="34"/>
        <v>845097-DTBLK-SM</v>
      </c>
      <c r="N2229" s="204">
        <v>7048652275035</v>
      </c>
    </row>
    <row r="2230" spans="1:14" x14ac:dyDescent="0.2">
      <c r="A2230" s="204" t="s">
        <v>1950</v>
      </c>
      <c r="B2230" s="204">
        <v>7048652275028</v>
      </c>
      <c r="K2230" s="204">
        <v>845097</v>
      </c>
      <c r="L2230" s="204" t="s">
        <v>294</v>
      </c>
      <c r="M2230" s="204" t="str">
        <f t="shared" si="34"/>
        <v>845097-DTBLK-ML</v>
      </c>
      <c r="N2230" s="204">
        <v>7048652275028</v>
      </c>
    </row>
    <row r="2231" spans="1:14" x14ac:dyDescent="0.2">
      <c r="A2231" s="204" t="s">
        <v>1951</v>
      </c>
      <c r="B2231" s="204">
        <v>7048652275011</v>
      </c>
      <c r="K2231" s="204">
        <v>845097</v>
      </c>
      <c r="L2231" s="204" t="s">
        <v>295</v>
      </c>
      <c r="M2231" s="204" t="str">
        <f t="shared" si="34"/>
        <v>845097-DTBLK-LXL</v>
      </c>
      <c r="N2231" s="204">
        <v>7048652275011</v>
      </c>
    </row>
    <row r="2232" spans="1:14" x14ac:dyDescent="0.2">
      <c r="A2232" s="204" t="s">
        <v>1952</v>
      </c>
      <c r="B2232" s="204">
        <v>7048652661449</v>
      </c>
      <c r="K2232" s="204">
        <v>845097</v>
      </c>
      <c r="L2232" s="204" t="s">
        <v>922</v>
      </c>
      <c r="M2232" s="204" t="str">
        <f t="shared" si="34"/>
        <v>845097-GCHOR-SM</v>
      </c>
      <c r="N2232" s="204">
        <v>7048652661449</v>
      </c>
    </row>
    <row r="2233" spans="1:14" x14ac:dyDescent="0.2">
      <c r="A2233" s="204" t="s">
        <v>1953</v>
      </c>
      <c r="B2233" s="204">
        <v>7048652661432</v>
      </c>
      <c r="K2233" s="204">
        <v>845097</v>
      </c>
      <c r="L2233" s="204" t="s">
        <v>924</v>
      </c>
      <c r="M2233" s="204" t="str">
        <f t="shared" si="34"/>
        <v>845097-GCHOR-ML</v>
      </c>
      <c r="N2233" s="204">
        <v>7048652661432</v>
      </c>
    </row>
    <row r="2234" spans="1:14" x14ac:dyDescent="0.2">
      <c r="A2234" s="204" t="s">
        <v>1954</v>
      </c>
      <c r="B2234" s="204">
        <v>7048652661425</v>
      </c>
      <c r="K2234" s="204">
        <v>845097</v>
      </c>
      <c r="L2234" s="204" t="s">
        <v>925</v>
      </c>
      <c r="M2234" s="204" t="str">
        <f t="shared" si="34"/>
        <v>845097-GCHOR-LXL</v>
      </c>
      <c r="N2234" s="204">
        <v>7048652661425</v>
      </c>
    </row>
    <row r="2235" spans="1:14" x14ac:dyDescent="0.2">
      <c r="A2235" s="204" t="s">
        <v>1955</v>
      </c>
      <c r="B2235" s="204">
        <v>7048652543271</v>
      </c>
      <c r="K2235" s="204">
        <v>845097</v>
      </c>
      <c r="L2235" s="204" t="s">
        <v>296</v>
      </c>
      <c r="M2235" s="204" t="str">
        <f t="shared" si="34"/>
        <v>845097-GFRED-SM</v>
      </c>
      <c r="N2235" s="204">
        <v>7048652543271</v>
      </c>
    </row>
    <row r="2236" spans="1:14" x14ac:dyDescent="0.2">
      <c r="A2236" s="204" t="s">
        <v>1956</v>
      </c>
      <c r="B2236" s="204">
        <v>7048652543264</v>
      </c>
      <c r="K2236" s="204">
        <v>845097</v>
      </c>
      <c r="L2236" s="204" t="s">
        <v>298</v>
      </c>
      <c r="M2236" s="204" t="str">
        <f t="shared" si="34"/>
        <v>845097-GFRED-ML</v>
      </c>
      <c r="N2236" s="204">
        <v>7048652543264</v>
      </c>
    </row>
    <row r="2237" spans="1:14" x14ac:dyDescent="0.2">
      <c r="A2237" s="204" t="s">
        <v>1957</v>
      </c>
      <c r="B2237" s="204">
        <v>7048652543257</v>
      </c>
      <c r="K2237" s="204">
        <v>845097</v>
      </c>
      <c r="L2237" s="204" t="s">
        <v>299</v>
      </c>
      <c r="M2237" s="204" t="str">
        <f t="shared" si="34"/>
        <v>845097-GFRED-LXL</v>
      </c>
      <c r="N2237" s="204">
        <v>7048652543257</v>
      </c>
    </row>
    <row r="2238" spans="1:14" x14ac:dyDescent="0.2">
      <c r="A2238" s="204" t="s">
        <v>1958</v>
      </c>
      <c r="B2238" s="204">
        <v>7048652661470</v>
      </c>
      <c r="K2238" s="204">
        <v>845097</v>
      </c>
      <c r="L2238" s="204" t="s">
        <v>926</v>
      </c>
      <c r="M2238" s="204" t="str">
        <f t="shared" si="34"/>
        <v>845097-GLIAQM-SM</v>
      </c>
      <c r="N2238" s="204">
        <v>7048652661470</v>
      </c>
    </row>
    <row r="2239" spans="1:14" x14ac:dyDescent="0.2">
      <c r="A2239" s="204" t="s">
        <v>1959</v>
      </c>
      <c r="B2239" s="204">
        <v>7048652661463</v>
      </c>
      <c r="K2239" s="204">
        <v>845097</v>
      </c>
      <c r="L2239" s="204" t="s">
        <v>928</v>
      </c>
      <c r="M2239" s="204" t="str">
        <f t="shared" si="34"/>
        <v>845097-GLIAQM-ML</v>
      </c>
      <c r="N2239" s="204">
        <v>7048652661463</v>
      </c>
    </row>
    <row r="2240" spans="1:14" x14ac:dyDescent="0.2">
      <c r="A2240" s="204" t="s">
        <v>1960</v>
      </c>
      <c r="B2240" s="204">
        <v>7048652661456</v>
      </c>
      <c r="K2240" s="204">
        <v>845097</v>
      </c>
      <c r="L2240" s="204" t="s">
        <v>929</v>
      </c>
      <c r="M2240" s="204" t="str">
        <f t="shared" si="34"/>
        <v>845097-GLIAQM-LXL</v>
      </c>
      <c r="N2240" s="204">
        <v>7048652661456</v>
      </c>
    </row>
    <row r="2241" spans="1:14" x14ac:dyDescent="0.2">
      <c r="A2241" s="204" t="s">
        <v>1961</v>
      </c>
      <c r="B2241" s="204">
        <v>7048652275066</v>
      </c>
      <c r="K2241" s="204">
        <v>845097</v>
      </c>
      <c r="L2241" s="204" t="s">
        <v>300</v>
      </c>
      <c r="M2241" s="204" t="str">
        <f t="shared" si="34"/>
        <v>845097-GSWHT-SM</v>
      </c>
      <c r="N2241" s="204">
        <v>7048652275066</v>
      </c>
    </row>
    <row r="2242" spans="1:14" x14ac:dyDescent="0.2">
      <c r="A2242" s="204" t="s">
        <v>1962</v>
      </c>
      <c r="B2242" s="204">
        <v>7048652275059</v>
      </c>
      <c r="K2242" s="204">
        <v>845097</v>
      </c>
      <c r="L2242" s="204" t="s">
        <v>301</v>
      </c>
      <c r="M2242" s="204" t="str">
        <f t="shared" si="34"/>
        <v>845097-GSWHT-ML</v>
      </c>
      <c r="N2242" s="204">
        <v>7048652275059</v>
      </c>
    </row>
    <row r="2243" spans="1:14" x14ac:dyDescent="0.2">
      <c r="A2243" s="204" t="s">
        <v>1963</v>
      </c>
      <c r="B2243" s="204">
        <v>7048652275042</v>
      </c>
      <c r="K2243" s="204">
        <v>845097</v>
      </c>
      <c r="L2243" s="204" t="s">
        <v>302</v>
      </c>
      <c r="M2243" s="204" t="str">
        <f t="shared" ref="M2243:M2306" si="35">CONCATENATE(K2243,"-",L2243)</f>
        <v>845097-GSWHT-LXL</v>
      </c>
      <c r="N2243" s="204">
        <v>7048652275042</v>
      </c>
    </row>
    <row r="2244" spans="1:14" x14ac:dyDescent="0.2">
      <c r="A2244" s="204" t="s">
        <v>1964</v>
      </c>
      <c r="B2244" s="204">
        <v>7048652275097</v>
      </c>
      <c r="K2244" s="204">
        <v>845097</v>
      </c>
      <c r="L2244" s="204" t="s">
        <v>938</v>
      </c>
      <c r="M2244" s="204" t="str">
        <f t="shared" si="35"/>
        <v>845097-RBLUE-SM</v>
      </c>
      <c r="N2244" s="204">
        <v>7048652275097</v>
      </c>
    </row>
    <row r="2245" spans="1:14" x14ac:dyDescent="0.2">
      <c r="A2245" s="204" t="s">
        <v>1965</v>
      </c>
      <c r="B2245" s="204">
        <v>7048652275080</v>
      </c>
      <c r="K2245" s="204">
        <v>845097</v>
      </c>
      <c r="L2245" s="204" t="s">
        <v>939</v>
      </c>
      <c r="M2245" s="204" t="str">
        <f t="shared" si="35"/>
        <v>845097-RBLUE-ML</v>
      </c>
      <c r="N2245" s="204">
        <v>7048652275080</v>
      </c>
    </row>
    <row r="2246" spans="1:14" x14ac:dyDescent="0.2">
      <c r="A2246" s="204" t="s">
        <v>1966</v>
      </c>
      <c r="B2246" s="204">
        <v>7048652275073</v>
      </c>
      <c r="K2246" s="204">
        <v>845097</v>
      </c>
      <c r="L2246" s="204" t="s">
        <v>940</v>
      </c>
      <c r="M2246" s="204" t="str">
        <f t="shared" si="35"/>
        <v>845097-RBLUE-LXL</v>
      </c>
      <c r="N2246" s="204">
        <v>7048652275073</v>
      </c>
    </row>
    <row r="2247" spans="1:14" x14ac:dyDescent="0.2">
      <c r="A2247" s="204" t="s">
        <v>1967</v>
      </c>
      <c r="B2247" s="204">
        <v>7048652540225</v>
      </c>
      <c r="K2247" s="204">
        <v>845103</v>
      </c>
      <c r="L2247" s="204" t="s">
        <v>182</v>
      </c>
      <c r="M2247" s="204" t="str">
        <f t="shared" si="35"/>
        <v>845103-MBLCK-SM</v>
      </c>
      <c r="N2247" s="204">
        <v>7048652540225</v>
      </c>
    </row>
    <row r="2248" spans="1:14" x14ac:dyDescent="0.2">
      <c r="A2248" s="204" t="s">
        <v>1968</v>
      </c>
      <c r="B2248" s="204">
        <v>7048652540218</v>
      </c>
      <c r="K2248" s="204">
        <v>845103</v>
      </c>
      <c r="L2248" s="204" t="s">
        <v>183</v>
      </c>
      <c r="M2248" s="204" t="str">
        <f t="shared" si="35"/>
        <v>845103-MBLCK-ML</v>
      </c>
      <c r="N2248" s="204">
        <v>7048652540218</v>
      </c>
    </row>
    <row r="2249" spans="1:14" x14ac:dyDescent="0.2">
      <c r="A2249" s="204" t="s">
        <v>1969</v>
      </c>
      <c r="B2249" s="204">
        <v>7048652540201</v>
      </c>
      <c r="K2249" s="204">
        <v>845103</v>
      </c>
      <c r="L2249" s="204" t="s">
        <v>184</v>
      </c>
      <c r="M2249" s="204" t="str">
        <f t="shared" si="35"/>
        <v>845103-MBLCK-LXL</v>
      </c>
      <c r="N2249" s="204">
        <v>7048652540201</v>
      </c>
    </row>
    <row r="2250" spans="1:14" x14ac:dyDescent="0.2">
      <c r="A2250" s="204" t="s">
        <v>1970</v>
      </c>
      <c r="B2250" s="204">
        <v>7048652661098</v>
      </c>
      <c r="K2250" s="204">
        <v>845103</v>
      </c>
      <c r="L2250" s="204" t="s">
        <v>421</v>
      </c>
      <c r="M2250" s="204" t="str">
        <f t="shared" si="35"/>
        <v>845103-MEAME-SM</v>
      </c>
      <c r="N2250" s="204">
        <v>7048652661098</v>
      </c>
    </row>
    <row r="2251" spans="1:14" x14ac:dyDescent="0.2">
      <c r="A2251" s="204" t="s">
        <v>1971</v>
      </c>
      <c r="B2251" s="204">
        <v>7048652661081</v>
      </c>
      <c r="K2251" s="204">
        <v>845103</v>
      </c>
      <c r="L2251" s="204" t="s">
        <v>423</v>
      </c>
      <c r="M2251" s="204" t="str">
        <f t="shared" si="35"/>
        <v>845103-MEAME-ML</v>
      </c>
      <c r="N2251" s="204">
        <v>7048652661081</v>
      </c>
    </row>
    <row r="2252" spans="1:14" x14ac:dyDescent="0.2">
      <c r="A2252" s="204" t="s">
        <v>1972</v>
      </c>
      <c r="B2252" s="204">
        <v>7048652661074</v>
      </c>
      <c r="K2252" s="204">
        <v>845103</v>
      </c>
      <c r="L2252" s="204" t="s">
        <v>424</v>
      </c>
      <c r="M2252" s="204" t="str">
        <f t="shared" si="35"/>
        <v>845103-MEAME-LXL</v>
      </c>
      <c r="N2252" s="204">
        <v>7048652661074</v>
      </c>
    </row>
    <row r="2253" spans="1:14" x14ac:dyDescent="0.2">
      <c r="A2253" s="204" t="s">
        <v>1973</v>
      </c>
      <c r="B2253" s="204">
        <v>7048652661128</v>
      </c>
      <c r="K2253" s="204">
        <v>845103</v>
      </c>
      <c r="L2253" s="204" t="s">
        <v>416</v>
      </c>
      <c r="M2253" s="204" t="str">
        <f t="shared" si="35"/>
        <v>845103-MNGRY-SM</v>
      </c>
      <c r="N2253" s="204">
        <v>7048652661128</v>
      </c>
    </row>
    <row r="2254" spans="1:14" x14ac:dyDescent="0.2">
      <c r="A2254" s="204" t="s">
        <v>1974</v>
      </c>
      <c r="B2254" s="204">
        <v>7048652661111</v>
      </c>
      <c r="K2254" s="204">
        <v>845103</v>
      </c>
      <c r="L2254" s="204" t="s">
        <v>418</v>
      </c>
      <c r="M2254" s="204" t="str">
        <f t="shared" si="35"/>
        <v>845103-MNGRY-ML</v>
      </c>
      <c r="N2254" s="204">
        <v>7048652661111</v>
      </c>
    </row>
    <row r="2255" spans="1:14" x14ac:dyDescent="0.2">
      <c r="A2255" s="204" t="s">
        <v>1975</v>
      </c>
      <c r="B2255" s="204">
        <v>7048652661104</v>
      </c>
      <c r="K2255" s="204">
        <v>845103</v>
      </c>
      <c r="L2255" s="204" t="s">
        <v>419</v>
      </c>
      <c r="M2255" s="204" t="str">
        <f t="shared" si="35"/>
        <v>845103-MNGRY-LXL</v>
      </c>
      <c r="N2255" s="204">
        <v>7048652661104</v>
      </c>
    </row>
    <row r="2256" spans="1:14" x14ac:dyDescent="0.2">
      <c r="A2256" s="204" t="s">
        <v>1976</v>
      </c>
      <c r="B2256" s="204">
        <v>7048652540287</v>
      </c>
      <c r="K2256" s="204">
        <v>845103</v>
      </c>
      <c r="L2256" s="204" t="s">
        <v>229</v>
      </c>
      <c r="M2256" s="204" t="str">
        <f t="shared" si="35"/>
        <v>845103-MSBMC-SM</v>
      </c>
      <c r="N2256" s="204">
        <v>7048652540287</v>
      </c>
    </row>
    <row r="2257" spans="1:14" x14ac:dyDescent="0.2">
      <c r="A2257" s="204" t="s">
        <v>1977</v>
      </c>
      <c r="B2257" s="204">
        <v>7048652540270</v>
      </c>
      <c r="K2257" s="204">
        <v>845103</v>
      </c>
      <c r="L2257" s="204" t="s">
        <v>230</v>
      </c>
      <c r="M2257" s="204" t="str">
        <f t="shared" si="35"/>
        <v>845103-MSBMC-ML</v>
      </c>
      <c r="N2257" s="204">
        <v>7048652540270</v>
      </c>
    </row>
    <row r="2258" spans="1:14" x14ac:dyDescent="0.2">
      <c r="A2258" s="204" t="s">
        <v>1978</v>
      </c>
      <c r="B2258" s="204">
        <v>7048652540263</v>
      </c>
      <c r="K2258" s="204">
        <v>845103</v>
      </c>
      <c r="L2258" s="204" t="s">
        <v>231</v>
      </c>
      <c r="M2258" s="204" t="str">
        <f t="shared" si="35"/>
        <v>845103-MSBMC-LXL</v>
      </c>
      <c r="N2258" s="204">
        <v>7048652540263</v>
      </c>
    </row>
    <row r="2259" spans="1:14" x14ac:dyDescent="0.2">
      <c r="A2259" s="204" t="s">
        <v>1979</v>
      </c>
      <c r="B2259" s="204">
        <v>7048652540317</v>
      </c>
      <c r="K2259" s="204">
        <v>845103</v>
      </c>
      <c r="L2259" s="204" t="s">
        <v>831</v>
      </c>
      <c r="M2259" s="204" t="str">
        <f t="shared" si="35"/>
        <v>845103-MSGMC-SM</v>
      </c>
      <c r="N2259" s="204">
        <v>7048652540317</v>
      </c>
    </row>
    <row r="2260" spans="1:14" x14ac:dyDescent="0.2">
      <c r="A2260" s="204" t="s">
        <v>1980</v>
      </c>
      <c r="B2260" s="204">
        <v>7048652540300</v>
      </c>
      <c r="K2260" s="204">
        <v>845103</v>
      </c>
      <c r="L2260" s="204" t="s">
        <v>832</v>
      </c>
      <c r="M2260" s="204" t="str">
        <f t="shared" si="35"/>
        <v>845103-MSGMC-ML</v>
      </c>
      <c r="N2260" s="204">
        <v>7048652540300</v>
      </c>
    </row>
    <row r="2261" spans="1:14" x14ac:dyDescent="0.2">
      <c r="A2261" s="204" t="s">
        <v>1981</v>
      </c>
      <c r="B2261" s="204">
        <v>7048652540294</v>
      </c>
      <c r="K2261" s="204">
        <v>845103</v>
      </c>
      <c r="L2261" s="204" t="s">
        <v>833</v>
      </c>
      <c r="M2261" s="204" t="str">
        <f t="shared" si="35"/>
        <v>845103-MSGMC-LXL</v>
      </c>
      <c r="N2261" s="204">
        <v>7048652540294</v>
      </c>
    </row>
    <row r="2262" spans="1:14" x14ac:dyDescent="0.2">
      <c r="A2262" s="204" t="s">
        <v>1982</v>
      </c>
      <c r="B2262" s="204">
        <v>7048652540348</v>
      </c>
      <c r="K2262" s="204">
        <v>845103</v>
      </c>
      <c r="L2262" s="204" t="s">
        <v>176</v>
      </c>
      <c r="M2262" s="204" t="str">
        <f t="shared" si="35"/>
        <v>845103-MWHTE-SM</v>
      </c>
      <c r="N2262" s="204">
        <v>7048652540348</v>
      </c>
    </row>
    <row r="2263" spans="1:14" x14ac:dyDescent="0.2">
      <c r="A2263" s="204" t="s">
        <v>1983</v>
      </c>
      <c r="B2263" s="204">
        <v>7048652540331</v>
      </c>
      <c r="K2263" s="204">
        <v>845103</v>
      </c>
      <c r="L2263" s="204" t="s">
        <v>177</v>
      </c>
      <c r="M2263" s="204" t="str">
        <f t="shared" si="35"/>
        <v>845103-MWHTE-ML</v>
      </c>
      <c r="N2263" s="204">
        <v>7048652540331</v>
      </c>
    </row>
    <row r="2264" spans="1:14" x14ac:dyDescent="0.2">
      <c r="A2264" s="204" t="s">
        <v>1984</v>
      </c>
      <c r="B2264" s="204">
        <v>7048652540324</v>
      </c>
      <c r="K2264" s="204">
        <v>845103</v>
      </c>
      <c r="L2264" s="204" t="s">
        <v>178</v>
      </c>
      <c r="M2264" s="204" t="str">
        <f t="shared" si="35"/>
        <v>845103-MWHTE-LXL</v>
      </c>
      <c r="N2264" s="204">
        <v>7048652540324</v>
      </c>
    </row>
    <row r="2265" spans="1:14" x14ac:dyDescent="0.2">
      <c r="A2265" s="204" t="s">
        <v>1985</v>
      </c>
      <c r="B2265" s="204">
        <v>7048652661159</v>
      </c>
      <c r="K2265" s="204">
        <v>845103</v>
      </c>
      <c r="L2265" s="204" t="s">
        <v>179</v>
      </c>
      <c r="M2265" s="204" t="str">
        <f t="shared" si="35"/>
        <v>845103-SGRME-SM</v>
      </c>
      <c r="N2265" s="204">
        <v>7048652661159</v>
      </c>
    </row>
    <row r="2266" spans="1:14" x14ac:dyDescent="0.2">
      <c r="A2266" s="204" t="s">
        <v>1986</v>
      </c>
      <c r="B2266" s="204">
        <v>7048652661142</v>
      </c>
      <c r="K2266" s="204">
        <v>845103</v>
      </c>
      <c r="L2266" s="204" t="s">
        <v>180</v>
      </c>
      <c r="M2266" s="204" t="str">
        <f t="shared" si="35"/>
        <v>845103-SGRME-ML</v>
      </c>
      <c r="N2266" s="204">
        <v>7048652661142</v>
      </c>
    </row>
    <row r="2267" spans="1:14" x14ac:dyDescent="0.2">
      <c r="A2267" s="204" t="s">
        <v>1987</v>
      </c>
      <c r="B2267" s="204">
        <v>7048652661135</v>
      </c>
      <c r="K2267" s="204">
        <v>845103</v>
      </c>
      <c r="L2267" s="204" t="s">
        <v>420</v>
      </c>
      <c r="M2267" s="204" t="str">
        <f t="shared" si="35"/>
        <v>845103-SGRME-LXL</v>
      </c>
      <c r="N2267" s="204">
        <v>7048652661135</v>
      </c>
    </row>
    <row r="2268" spans="1:14" x14ac:dyDescent="0.2">
      <c r="A2268" s="204" t="s">
        <v>1988</v>
      </c>
      <c r="B2268" s="204">
        <v>7048652540379</v>
      </c>
      <c r="K2268" s="204">
        <v>845104</v>
      </c>
      <c r="L2268" s="204" t="s">
        <v>947</v>
      </c>
      <c r="M2268" s="204" t="str">
        <f t="shared" si="35"/>
        <v>845104-GFGRN-SM</v>
      </c>
      <c r="N2268" s="204">
        <v>7048652540379</v>
      </c>
    </row>
    <row r="2269" spans="1:14" x14ac:dyDescent="0.2">
      <c r="A2269" s="204" t="s">
        <v>1989</v>
      </c>
      <c r="B2269" s="204">
        <v>7048652540362</v>
      </c>
      <c r="K2269" s="204">
        <v>845104</v>
      </c>
      <c r="L2269" s="204" t="s">
        <v>948</v>
      </c>
      <c r="M2269" s="204" t="str">
        <f t="shared" si="35"/>
        <v>845104-GFGRN-ML</v>
      </c>
      <c r="N2269" s="204">
        <v>7048652540362</v>
      </c>
    </row>
    <row r="2270" spans="1:14" x14ac:dyDescent="0.2">
      <c r="A2270" s="204" t="s">
        <v>1990</v>
      </c>
      <c r="B2270" s="204">
        <v>7048652540355</v>
      </c>
      <c r="K2270" s="204">
        <v>845104</v>
      </c>
      <c r="L2270" s="204" t="s">
        <v>949</v>
      </c>
      <c r="M2270" s="204" t="str">
        <f t="shared" si="35"/>
        <v>845104-GFGRN-LXL</v>
      </c>
      <c r="N2270" s="204">
        <v>7048652540355</v>
      </c>
    </row>
    <row r="2271" spans="1:14" x14ac:dyDescent="0.2">
      <c r="A2271" s="204" t="s">
        <v>1991</v>
      </c>
      <c r="B2271" s="204">
        <v>7048652540409</v>
      </c>
      <c r="K2271" s="204">
        <v>845104</v>
      </c>
      <c r="L2271" s="204" t="s">
        <v>182</v>
      </c>
      <c r="M2271" s="204" t="str">
        <f t="shared" si="35"/>
        <v>845104-MBLCK-SM</v>
      </c>
      <c r="N2271" s="204">
        <v>7048652540409</v>
      </c>
    </row>
    <row r="2272" spans="1:14" x14ac:dyDescent="0.2">
      <c r="A2272" s="204" t="s">
        <v>1992</v>
      </c>
      <c r="B2272" s="204">
        <v>7048652540393</v>
      </c>
      <c r="K2272" s="204">
        <v>845104</v>
      </c>
      <c r="L2272" s="204" t="s">
        <v>183</v>
      </c>
      <c r="M2272" s="204" t="str">
        <f t="shared" si="35"/>
        <v>845104-MBLCK-ML</v>
      </c>
      <c r="N2272" s="204">
        <v>7048652540393</v>
      </c>
    </row>
    <row r="2273" spans="1:14" x14ac:dyDescent="0.2">
      <c r="A2273" s="204" t="s">
        <v>1993</v>
      </c>
      <c r="B2273" s="204">
        <v>7048652540386</v>
      </c>
      <c r="K2273" s="204">
        <v>845104</v>
      </c>
      <c r="L2273" s="204" t="s">
        <v>184</v>
      </c>
      <c r="M2273" s="204" t="str">
        <f t="shared" si="35"/>
        <v>845104-MBLCK-LXL</v>
      </c>
      <c r="N2273" s="204">
        <v>7048652540386</v>
      </c>
    </row>
    <row r="2274" spans="1:14" x14ac:dyDescent="0.2">
      <c r="A2274" s="204" t="s">
        <v>1994</v>
      </c>
      <c r="B2274" s="204">
        <v>7048652661180</v>
      </c>
      <c r="K2274" s="204">
        <v>845104</v>
      </c>
      <c r="L2274" s="204" t="s">
        <v>421</v>
      </c>
      <c r="M2274" s="204" t="str">
        <f t="shared" si="35"/>
        <v>845104-MEAME-SM</v>
      </c>
      <c r="N2274" s="204">
        <v>7048652661180</v>
      </c>
    </row>
    <row r="2275" spans="1:14" x14ac:dyDescent="0.2">
      <c r="A2275" s="204" t="s">
        <v>1995</v>
      </c>
      <c r="B2275" s="204">
        <v>7048652661173</v>
      </c>
      <c r="K2275" s="204">
        <v>845104</v>
      </c>
      <c r="L2275" s="204" t="s">
        <v>423</v>
      </c>
      <c r="M2275" s="204" t="str">
        <f t="shared" si="35"/>
        <v>845104-MEAME-ML</v>
      </c>
      <c r="N2275" s="204">
        <v>7048652661173</v>
      </c>
    </row>
    <row r="2276" spans="1:14" x14ac:dyDescent="0.2">
      <c r="A2276" s="204" t="s">
        <v>1996</v>
      </c>
      <c r="B2276" s="204">
        <v>7048652661166</v>
      </c>
      <c r="K2276" s="204">
        <v>845104</v>
      </c>
      <c r="L2276" s="204" t="s">
        <v>424</v>
      </c>
      <c r="M2276" s="204" t="str">
        <f t="shared" si="35"/>
        <v>845104-MEAME-LXL</v>
      </c>
      <c r="N2276" s="204">
        <v>7048652661166</v>
      </c>
    </row>
    <row r="2277" spans="1:14" x14ac:dyDescent="0.2">
      <c r="A2277" s="204" t="s">
        <v>1997</v>
      </c>
      <c r="B2277" s="204">
        <v>7048652661210</v>
      </c>
      <c r="K2277" s="204">
        <v>845104</v>
      </c>
      <c r="L2277" s="204" t="s">
        <v>416</v>
      </c>
      <c r="M2277" s="204" t="str">
        <f t="shared" si="35"/>
        <v>845104-MNGRY-SM</v>
      </c>
      <c r="N2277" s="204">
        <v>7048652661210</v>
      </c>
    </row>
    <row r="2278" spans="1:14" x14ac:dyDescent="0.2">
      <c r="A2278" s="204" t="s">
        <v>1998</v>
      </c>
      <c r="B2278" s="204">
        <v>7048652661203</v>
      </c>
      <c r="K2278" s="204">
        <v>845104</v>
      </c>
      <c r="L2278" s="204" t="s">
        <v>418</v>
      </c>
      <c r="M2278" s="204" t="str">
        <f t="shared" si="35"/>
        <v>845104-MNGRY-ML</v>
      </c>
      <c r="N2278" s="204">
        <v>7048652661203</v>
      </c>
    </row>
    <row r="2279" spans="1:14" x14ac:dyDescent="0.2">
      <c r="A2279" s="204" t="s">
        <v>1999</v>
      </c>
      <c r="B2279" s="204">
        <v>7048652661197</v>
      </c>
      <c r="K2279" s="204">
        <v>845104</v>
      </c>
      <c r="L2279" s="204" t="s">
        <v>419</v>
      </c>
      <c r="M2279" s="204" t="str">
        <f t="shared" si="35"/>
        <v>845104-MNGRY-LXL</v>
      </c>
      <c r="N2279" s="204">
        <v>7048652661197</v>
      </c>
    </row>
    <row r="2280" spans="1:14" x14ac:dyDescent="0.2">
      <c r="A2280" s="204" t="s">
        <v>2000</v>
      </c>
      <c r="B2280" s="204">
        <v>7048652540461</v>
      </c>
      <c r="K2280" s="204">
        <v>845104</v>
      </c>
      <c r="L2280" s="204" t="s">
        <v>229</v>
      </c>
      <c r="M2280" s="204" t="str">
        <f t="shared" si="35"/>
        <v>845104-MSBMC-SM</v>
      </c>
      <c r="N2280" s="204">
        <v>7048652540461</v>
      </c>
    </row>
    <row r="2281" spans="1:14" x14ac:dyDescent="0.2">
      <c r="A2281" s="204" t="s">
        <v>2001</v>
      </c>
      <c r="B2281" s="204">
        <v>7048652540454</v>
      </c>
      <c r="K2281" s="204">
        <v>845104</v>
      </c>
      <c r="L2281" s="204" t="s">
        <v>230</v>
      </c>
      <c r="M2281" s="204" t="str">
        <f t="shared" si="35"/>
        <v>845104-MSBMC-ML</v>
      </c>
      <c r="N2281" s="204">
        <v>7048652540454</v>
      </c>
    </row>
    <row r="2282" spans="1:14" x14ac:dyDescent="0.2">
      <c r="A2282" s="204" t="s">
        <v>2002</v>
      </c>
      <c r="B2282" s="204">
        <v>7048652540447</v>
      </c>
      <c r="K2282" s="204">
        <v>845104</v>
      </c>
      <c r="L2282" s="204" t="s">
        <v>231</v>
      </c>
      <c r="M2282" s="204" t="str">
        <f t="shared" si="35"/>
        <v>845104-MSBMC-LXL</v>
      </c>
      <c r="N2282" s="204">
        <v>7048652540447</v>
      </c>
    </row>
    <row r="2283" spans="1:14" x14ac:dyDescent="0.2">
      <c r="A2283" s="204" t="s">
        <v>2003</v>
      </c>
      <c r="B2283" s="204">
        <v>7048652540492</v>
      </c>
      <c r="K2283" s="204">
        <v>845104</v>
      </c>
      <c r="L2283" s="204" t="s">
        <v>831</v>
      </c>
      <c r="M2283" s="204" t="str">
        <f t="shared" si="35"/>
        <v>845104-MSGMC-SM</v>
      </c>
      <c r="N2283" s="204">
        <v>7048652540492</v>
      </c>
    </row>
    <row r="2284" spans="1:14" x14ac:dyDescent="0.2">
      <c r="A2284" s="204" t="s">
        <v>2004</v>
      </c>
      <c r="B2284" s="204">
        <v>7048652540485</v>
      </c>
      <c r="K2284" s="204">
        <v>845104</v>
      </c>
      <c r="L2284" s="204" t="s">
        <v>832</v>
      </c>
      <c r="M2284" s="204" t="str">
        <f t="shared" si="35"/>
        <v>845104-MSGMC-ML</v>
      </c>
      <c r="N2284" s="204">
        <v>7048652540485</v>
      </c>
    </row>
    <row r="2285" spans="1:14" x14ac:dyDescent="0.2">
      <c r="A2285" s="204" t="s">
        <v>2005</v>
      </c>
      <c r="B2285" s="204">
        <v>7048652540478</v>
      </c>
      <c r="K2285" s="204">
        <v>845104</v>
      </c>
      <c r="L2285" s="204" t="s">
        <v>833</v>
      </c>
      <c r="M2285" s="204" t="str">
        <f t="shared" si="35"/>
        <v>845104-MSGMC-LXL</v>
      </c>
      <c r="N2285" s="204">
        <v>7048652540478</v>
      </c>
    </row>
    <row r="2286" spans="1:14" x14ac:dyDescent="0.2">
      <c r="A2286" s="204" t="s">
        <v>2006</v>
      </c>
      <c r="B2286" s="204">
        <v>7048652540522</v>
      </c>
      <c r="K2286" s="204">
        <v>845104</v>
      </c>
      <c r="L2286" s="204" t="s">
        <v>176</v>
      </c>
      <c r="M2286" s="204" t="str">
        <f t="shared" si="35"/>
        <v>845104-MWHTE-SM</v>
      </c>
      <c r="N2286" s="204">
        <v>7048652540522</v>
      </c>
    </row>
    <row r="2287" spans="1:14" x14ac:dyDescent="0.2">
      <c r="A2287" s="204" t="s">
        <v>2007</v>
      </c>
      <c r="B2287" s="204">
        <v>7048652540515</v>
      </c>
      <c r="K2287" s="204">
        <v>845104</v>
      </c>
      <c r="L2287" s="204" t="s">
        <v>177</v>
      </c>
      <c r="M2287" s="204" t="str">
        <f t="shared" si="35"/>
        <v>845104-MWHTE-ML</v>
      </c>
      <c r="N2287" s="204">
        <v>7048652540515</v>
      </c>
    </row>
    <row r="2288" spans="1:14" x14ac:dyDescent="0.2">
      <c r="A2288" s="204" t="s">
        <v>2008</v>
      </c>
      <c r="B2288" s="204">
        <v>7048652540508</v>
      </c>
      <c r="K2288" s="204">
        <v>845104</v>
      </c>
      <c r="L2288" s="204" t="s">
        <v>178</v>
      </c>
      <c r="M2288" s="204" t="str">
        <f t="shared" si="35"/>
        <v>845104-MWHTE-LXL</v>
      </c>
      <c r="N2288" s="204">
        <v>7048652540508</v>
      </c>
    </row>
    <row r="2289" spans="1:14" x14ac:dyDescent="0.2">
      <c r="A2289" s="204" t="s">
        <v>2009</v>
      </c>
      <c r="B2289" s="204">
        <v>7048652661241</v>
      </c>
      <c r="K2289" s="204">
        <v>845104</v>
      </c>
      <c r="L2289" s="204" t="s">
        <v>179</v>
      </c>
      <c r="M2289" s="204" t="str">
        <f t="shared" si="35"/>
        <v>845104-SGRME-SM</v>
      </c>
      <c r="N2289" s="204">
        <v>7048652661241</v>
      </c>
    </row>
    <row r="2290" spans="1:14" x14ac:dyDescent="0.2">
      <c r="A2290" s="204" t="s">
        <v>2010</v>
      </c>
      <c r="B2290" s="204">
        <v>7048652661234</v>
      </c>
      <c r="K2290" s="204">
        <v>845104</v>
      </c>
      <c r="L2290" s="204" t="s">
        <v>180</v>
      </c>
      <c r="M2290" s="204" t="str">
        <f t="shared" si="35"/>
        <v>845104-SGRME-ML</v>
      </c>
      <c r="N2290" s="204">
        <v>7048652661234</v>
      </c>
    </row>
    <row r="2291" spans="1:14" x14ac:dyDescent="0.2">
      <c r="A2291" s="204" t="s">
        <v>2011</v>
      </c>
      <c r="B2291" s="204">
        <v>7048652661227</v>
      </c>
      <c r="K2291" s="204">
        <v>845104</v>
      </c>
      <c r="L2291" s="204" t="s">
        <v>420</v>
      </c>
      <c r="M2291" s="204" t="str">
        <f t="shared" si="35"/>
        <v>845104-SGRME-LXL</v>
      </c>
      <c r="N2291" s="204">
        <v>7048652661227</v>
      </c>
    </row>
    <row r="2292" spans="1:14" x14ac:dyDescent="0.2">
      <c r="A2292" s="204" t="s">
        <v>2012</v>
      </c>
      <c r="B2292" s="204">
        <v>7048652661722</v>
      </c>
      <c r="K2292" s="204">
        <v>845105</v>
      </c>
      <c r="L2292" s="204" t="s">
        <v>952</v>
      </c>
      <c r="M2292" s="204" t="str">
        <f t="shared" si="35"/>
        <v>845105-MAQM-53/61</v>
      </c>
      <c r="N2292" s="204">
        <v>7048652661722</v>
      </c>
    </row>
    <row r="2293" spans="1:14" x14ac:dyDescent="0.2">
      <c r="A2293" s="204" t="s">
        <v>2013</v>
      </c>
      <c r="B2293" s="204">
        <v>7048652540935</v>
      </c>
      <c r="K2293" s="204">
        <v>845105</v>
      </c>
      <c r="L2293" s="204" t="s">
        <v>954</v>
      </c>
      <c r="M2293" s="204" t="str">
        <f t="shared" si="35"/>
        <v>845105-MBLK-53/61</v>
      </c>
      <c r="N2293" s="204">
        <v>7048652540935</v>
      </c>
    </row>
    <row r="2294" spans="1:14" x14ac:dyDescent="0.2">
      <c r="A2294" s="204" t="s">
        <v>2014</v>
      </c>
      <c r="B2294" s="204">
        <v>7048652540973</v>
      </c>
      <c r="K2294" s="204">
        <v>845105</v>
      </c>
      <c r="L2294" s="204" t="s">
        <v>958</v>
      </c>
      <c r="M2294" s="204" t="str">
        <f t="shared" si="35"/>
        <v>845105-MWHT-53/61</v>
      </c>
      <c r="N2294" s="204">
        <v>7048652540973</v>
      </c>
    </row>
    <row r="2295" spans="1:14" x14ac:dyDescent="0.2">
      <c r="A2295" s="204" t="s">
        <v>2015</v>
      </c>
      <c r="B2295" s="204">
        <v>7048652661739</v>
      </c>
      <c r="K2295" s="204">
        <v>845105</v>
      </c>
      <c r="L2295" s="204" t="s">
        <v>959</v>
      </c>
      <c r="M2295" s="204" t="str">
        <f t="shared" si="35"/>
        <v>845105-SGRM-53/61</v>
      </c>
      <c r="N2295" s="204">
        <v>7048652661739</v>
      </c>
    </row>
    <row r="2296" spans="1:14" x14ac:dyDescent="0.2">
      <c r="A2296" s="204" t="s">
        <v>2016</v>
      </c>
      <c r="B2296" s="204">
        <v>7048652661746</v>
      </c>
      <c r="K2296" s="204">
        <v>845106</v>
      </c>
      <c r="L2296" s="204" t="s">
        <v>952</v>
      </c>
      <c r="M2296" s="204" t="str">
        <f t="shared" si="35"/>
        <v>845106-MAQM-53/61</v>
      </c>
      <c r="N2296" s="204">
        <v>7048652661746</v>
      </c>
    </row>
    <row r="2297" spans="1:14" x14ac:dyDescent="0.2">
      <c r="A2297" s="204" t="s">
        <v>2017</v>
      </c>
      <c r="B2297" s="204">
        <v>7048652540980</v>
      </c>
      <c r="K2297" s="204">
        <v>845106</v>
      </c>
      <c r="L2297" s="204" t="s">
        <v>954</v>
      </c>
      <c r="M2297" s="204" t="str">
        <f t="shared" si="35"/>
        <v>845106-MBLK-53/61</v>
      </c>
      <c r="N2297" s="204">
        <v>7048652540980</v>
      </c>
    </row>
    <row r="2298" spans="1:14" x14ac:dyDescent="0.2">
      <c r="A2298" s="204" t="s">
        <v>2018</v>
      </c>
      <c r="B2298" s="204">
        <v>7048652540997</v>
      </c>
      <c r="K2298" s="204">
        <v>845106</v>
      </c>
      <c r="L2298" s="204" t="s">
        <v>955</v>
      </c>
      <c r="M2298" s="204" t="str">
        <f t="shared" si="35"/>
        <v>845106-MFGN-53/61</v>
      </c>
      <c r="N2298" s="204">
        <v>7048652540997</v>
      </c>
    </row>
    <row r="2299" spans="1:14" x14ac:dyDescent="0.2">
      <c r="A2299" s="204" t="s">
        <v>2019</v>
      </c>
      <c r="B2299" s="204">
        <v>7048652541000</v>
      </c>
      <c r="K2299" s="204">
        <v>845106</v>
      </c>
      <c r="L2299" s="204" t="s">
        <v>956</v>
      </c>
      <c r="M2299" s="204" t="str">
        <f t="shared" si="35"/>
        <v>845106-MSBM-53/61</v>
      </c>
      <c r="N2299" s="204">
        <v>7048652541000</v>
      </c>
    </row>
    <row r="2300" spans="1:14" x14ac:dyDescent="0.2">
      <c r="A2300" s="204" t="s">
        <v>2020</v>
      </c>
      <c r="B2300" s="204">
        <v>7048652541017</v>
      </c>
      <c r="K2300" s="204">
        <v>845106</v>
      </c>
      <c r="L2300" s="204" t="s">
        <v>957</v>
      </c>
      <c r="M2300" s="204" t="str">
        <f t="shared" si="35"/>
        <v>845106-MSGM-53/61</v>
      </c>
      <c r="N2300" s="204">
        <v>7048652541017</v>
      </c>
    </row>
    <row r="2301" spans="1:14" x14ac:dyDescent="0.2">
      <c r="A2301" s="204" t="s">
        <v>2021</v>
      </c>
      <c r="B2301" s="204">
        <v>7048652541024</v>
      </c>
      <c r="K2301" s="204">
        <v>845106</v>
      </c>
      <c r="L2301" s="204" t="s">
        <v>958</v>
      </c>
      <c r="M2301" s="204" t="str">
        <f t="shared" si="35"/>
        <v>845106-MWHT-53/61</v>
      </c>
      <c r="N2301" s="204">
        <v>7048652541024</v>
      </c>
    </row>
    <row r="2302" spans="1:14" x14ac:dyDescent="0.2">
      <c r="A2302" s="204" t="s">
        <v>2022</v>
      </c>
      <c r="B2302" s="204">
        <v>7048652661753</v>
      </c>
      <c r="K2302" s="204">
        <v>845106</v>
      </c>
      <c r="L2302" s="204" t="s">
        <v>959</v>
      </c>
      <c r="M2302" s="204" t="str">
        <f t="shared" si="35"/>
        <v>845106-SGRM-53/61</v>
      </c>
      <c r="N2302" s="204">
        <v>7048652661753</v>
      </c>
    </row>
    <row r="2303" spans="1:14" x14ac:dyDescent="0.2">
      <c r="A2303" s="204" t="s">
        <v>2023</v>
      </c>
      <c r="B2303" s="204">
        <v>7048652540836</v>
      </c>
      <c r="K2303" s="204">
        <v>845107</v>
      </c>
      <c r="L2303" s="204" t="s">
        <v>962</v>
      </c>
      <c r="M2303" s="204" t="str">
        <f t="shared" si="35"/>
        <v>845107-MBLK-48/53</v>
      </c>
      <c r="N2303" s="204">
        <v>7048652540836</v>
      </c>
    </row>
    <row r="2304" spans="1:14" x14ac:dyDescent="0.2">
      <c r="A2304" s="204" t="s">
        <v>2024</v>
      </c>
      <c r="B2304" s="204">
        <v>7048652552518</v>
      </c>
      <c r="K2304" s="204">
        <v>845107</v>
      </c>
      <c r="L2304" s="204" t="s">
        <v>964</v>
      </c>
      <c r="M2304" s="204" t="str">
        <f t="shared" si="35"/>
        <v>845107-MRBE-48/53</v>
      </c>
      <c r="N2304" s="204">
        <v>7048652552518</v>
      </c>
    </row>
    <row r="2305" spans="1:14" x14ac:dyDescent="0.2">
      <c r="A2305" s="204" t="s">
        <v>2025</v>
      </c>
      <c r="B2305" s="204">
        <v>7048652552525</v>
      </c>
      <c r="K2305" s="204">
        <v>845107</v>
      </c>
      <c r="L2305" s="204" t="s">
        <v>965</v>
      </c>
      <c r="M2305" s="204" t="str">
        <f t="shared" si="35"/>
        <v>845107-MROP-48/53</v>
      </c>
      <c r="N2305" s="204">
        <v>7048652552525</v>
      </c>
    </row>
    <row r="2306" spans="1:14" x14ac:dyDescent="0.2">
      <c r="A2306" s="204" t="s">
        <v>2026</v>
      </c>
      <c r="B2306" s="204">
        <v>7048652540874</v>
      </c>
      <c r="K2306" s="204">
        <v>845107</v>
      </c>
      <c r="L2306" s="204" t="s">
        <v>966</v>
      </c>
      <c r="M2306" s="204" t="str">
        <f t="shared" si="35"/>
        <v>845107-MWHT-48/53</v>
      </c>
      <c r="N2306" s="204">
        <v>7048652540874</v>
      </c>
    </row>
    <row r="2307" spans="1:14" x14ac:dyDescent="0.2">
      <c r="A2307" s="204" t="s">
        <v>2027</v>
      </c>
      <c r="B2307" s="204">
        <v>7048652661715</v>
      </c>
      <c r="K2307" s="204">
        <v>845107</v>
      </c>
      <c r="L2307" s="204" t="s">
        <v>967</v>
      </c>
      <c r="M2307" s="204" t="str">
        <f t="shared" ref="M2307:M2370" si="36">CONCATENATE(K2307,"-",L2307)</f>
        <v>845107-SGRM-48/53</v>
      </c>
      <c r="N2307" s="204">
        <v>7048652661715</v>
      </c>
    </row>
    <row r="2308" spans="1:14" x14ac:dyDescent="0.2">
      <c r="A2308" s="204" t="s">
        <v>2028</v>
      </c>
      <c r="B2308" s="204">
        <v>7048652540881</v>
      </c>
      <c r="K2308" s="204">
        <v>845108</v>
      </c>
      <c r="L2308" s="204" t="s">
        <v>962</v>
      </c>
      <c r="M2308" s="204" t="str">
        <f t="shared" si="36"/>
        <v>845108-MBLK-48/53</v>
      </c>
      <c r="N2308" s="204">
        <v>7048652540881</v>
      </c>
    </row>
    <row r="2309" spans="1:14" x14ac:dyDescent="0.2">
      <c r="A2309" s="204" t="s">
        <v>2029</v>
      </c>
      <c r="B2309" s="204">
        <v>7048652552532</v>
      </c>
      <c r="K2309" s="204">
        <v>845108</v>
      </c>
      <c r="L2309" s="204" t="s">
        <v>964</v>
      </c>
      <c r="M2309" s="204" t="str">
        <f t="shared" si="36"/>
        <v>845108-MRBE-48/53</v>
      </c>
      <c r="N2309" s="204">
        <v>7048652552532</v>
      </c>
    </row>
    <row r="2310" spans="1:14" x14ac:dyDescent="0.2">
      <c r="A2310" s="204" t="s">
        <v>2030</v>
      </c>
      <c r="B2310" s="204">
        <v>7048652552549</v>
      </c>
      <c r="K2310" s="204">
        <v>845108</v>
      </c>
      <c r="L2310" s="204" t="s">
        <v>965</v>
      </c>
      <c r="M2310" s="204" t="str">
        <f t="shared" si="36"/>
        <v>845108-MROP-48/53</v>
      </c>
      <c r="N2310" s="204">
        <v>7048652552549</v>
      </c>
    </row>
    <row r="2311" spans="1:14" x14ac:dyDescent="0.2">
      <c r="A2311" s="204" t="s">
        <v>2031</v>
      </c>
      <c r="B2311" s="204">
        <v>7048652540928</v>
      </c>
      <c r="K2311" s="204">
        <v>845108</v>
      </c>
      <c r="L2311" s="204" t="s">
        <v>966</v>
      </c>
      <c r="M2311" s="204" t="str">
        <f t="shared" si="36"/>
        <v>845108-MWHT-48/53</v>
      </c>
      <c r="N2311" s="204">
        <v>7048652540928</v>
      </c>
    </row>
    <row r="2312" spans="1:14" x14ac:dyDescent="0.2">
      <c r="A2312" s="204" t="s">
        <v>2032</v>
      </c>
      <c r="B2312" s="204">
        <v>7048652661708</v>
      </c>
      <c r="K2312" s="204">
        <v>845108</v>
      </c>
      <c r="L2312" s="204" t="s">
        <v>967</v>
      </c>
      <c r="M2312" s="204" t="str">
        <f t="shared" si="36"/>
        <v>845108-SGRM-48/53</v>
      </c>
      <c r="N2312" s="204">
        <v>7048652661708</v>
      </c>
    </row>
    <row r="2313" spans="1:14" x14ac:dyDescent="0.2">
      <c r="A2313" s="204" t="s">
        <v>2033</v>
      </c>
      <c r="B2313" s="204">
        <v>7048652543165</v>
      </c>
      <c r="K2313" s="204">
        <v>845109</v>
      </c>
      <c r="L2313" s="204" t="s">
        <v>294</v>
      </c>
      <c r="M2313" s="204" t="str">
        <f t="shared" si="36"/>
        <v>845109-DTBLK-ML</v>
      </c>
      <c r="N2313" s="204">
        <v>7048652543165</v>
      </c>
    </row>
    <row r="2314" spans="1:14" x14ac:dyDescent="0.2">
      <c r="A2314" s="204" t="s">
        <v>2034</v>
      </c>
      <c r="B2314" s="204">
        <v>7048652543158</v>
      </c>
      <c r="K2314" s="204">
        <v>845109</v>
      </c>
      <c r="L2314" s="204" t="s">
        <v>295</v>
      </c>
      <c r="M2314" s="204" t="str">
        <f t="shared" si="36"/>
        <v>845109-DTBLK-LXL</v>
      </c>
      <c r="N2314" s="204">
        <v>7048652543158</v>
      </c>
    </row>
    <row r="2315" spans="1:14" x14ac:dyDescent="0.2">
      <c r="A2315" s="204" t="s">
        <v>2035</v>
      </c>
      <c r="B2315" s="204">
        <v>7048652543202</v>
      </c>
      <c r="K2315" s="204">
        <v>845109</v>
      </c>
      <c r="L2315" s="204" t="s">
        <v>301</v>
      </c>
      <c r="M2315" s="204" t="str">
        <f t="shared" si="36"/>
        <v>845109-GSWHT-ML</v>
      </c>
      <c r="N2315" s="204">
        <v>7048652543202</v>
      </c>
    </row>
    <row r="2316" spans="1:14" x14ac:dyDescent="0.2">
      <c r="A2316" s="204" t="s">
        <v>2036</v>
      </c>
      <c r="B2316" s="204">
        <v>7048652543196</v>
      </c>
      <c r="K2316" s="204">
        <v>845109</v>
      </c>
      <c r="L2316" s="204" t="s">
        <v>302</v>
      </c>
      <c r="M2316" s="204" t="str">
        <f t="shared" si="36"/>
        <v>845109-GSWHT-LXL</v>
      </c>
      <c r="N2316" s="204">
        <v>7048652543196</v>
      </c>
    </row>
    <row r="2317" spans="1:14" x14ac:dyDescent="0.2">
      <c r="A2317" s="204" t="s">
        <v>2037</v>
      </c>
      <c r="B2317" s="204">
        <v>7048652661357</v>
      </c>
      <c r="K2317" s="204">
        <v>845109</v>
      </c>
      <c r="L2317" s="204" t="s">
        <v>970</v>
      </c>
      <c r="M2317" s="204" t="str">
        <f t="shared" si="36"/>
        <v>845109-MAQMM-ML</v>
      </c>
      <c r="N2317" s="204">
        <v>7048652661357</v>
      </c>
    </row>
    <row r="2318" spans="1:14" x14ac:dyDescent="0.2">
      <c r="A2318" s="204" t="s">
        <v>2038</v>
      </c>
      <c r="B2318" s="204">
        <v>7048652661340</v>
      </c>
      <c r="K2318" s="204">
        <v>845109</v>
      </c>
      <c r="L2318" s="204" t="s">
        <v>972</v>
      </c>
      <c r="M2318" s="204" t="str">
        <f t="shared" si="36"/>
        <v>845109-MAQMM-LXL</v>
      </c>
      <c r="N2318" s="204">
        <v>7048652661340</v>
      </c>
    </row>
    <row r="2319" spans="1:14" x14ac:dyDescent="0.2">
      <c r="A2319" s="204" t="s">
        <v>2039</v>
      </c>
      <c r="B2319" s="204">
        <v>7048652661371</v>
      </c>
      <c r="K2319" s="204">
        <v>845109</v>
      </c>
      <c r="L2319" s="204" t="s">
        <v>973</v>
      </c>
      <c r="M2319" s="204" t="str">
        <f t="shared" si="36"/>
        <v>845109-MCHORM-ML</v>
      </c>
      <c r="N2319" s="204">
        <v>7048652661371</v>
      </c>
    </row>
    <row r="2320" spans="1:14" x14ac:dyDescent="0.2">
      <c r="A2320" s="204" t="s">
        <v>2040</v>
      </c>
      <c r="B2320" s="204">
        <v>7048652661364</v>
      </c>
      <c r="K2320" s="204">
        <v>845109</v>
      </c>
      <c r="L2320" s="204" t="s">
        <v>975</v>
      </c>
      <c r="M2320" s="204" t="str">
        <f t="shared" si="36"/>
        <v>845109-MCHORM-LXL</v>
      </c>
      <c r="N2320" s="204">
        <v>7048652661364</v>
      </c>
    </row>
    <row r="2321" spans="1:14" x14ac:dyDescent="0.2">
      <c r="A2321" s="204" t="s">
        <v>2041</v>
      </c>
      <c r="B2321" s="204">
        <v>7048652553768</v>
      </c>
      <c r="K2321" s="204">
        <v>845109</v>
      </c>
      <c r="L2321" s="204" t="s">
        <v>976</v>
      </c>
      <c r="M2321" s="204" t="str">
        <f t="shared" si="36"/>
        <v>845109-MFRMC-ML</v>
      </c>
      <c r="N2321" s="204">
        <v>7048652553768</v>
      </c>
    </row>
    <row r="2322" spans="1:14" x14ac:dyDescent="0.2">
      <c r="A2322" s="204" t="s">
        <v>2042</v>
      </c>
      <c r="B2322" s="204">
        <v>7048652553751</v>
      </c>
      <c r="K2322" s="204">
        <v>845109</v>
      </c>
      <c r="L2322" s="204" t="s">
        <v>978</v>
      </c>
      <c r="M2322" s="204" t="str">
        <f t="shared" si="36"/>
        <v>845109-MFRMC-LXL</v>
      </c>
      <c r="N2322" s="204">
        <v>7048652553751</v>
      </c>
    </row>
    <row r="2323" spans="1:14" x14ac:dyDescent="0.2">
      <c r="A2323" s="204" t="s">
        <v>2043</v>
      </c>
      <c r="B2323" s="204">
        <v>7048652553782</v>
      </c>
      <c r="K2323" s="204">
        <v>845109</v>
      </c>
      <c r="L2323" s="204" t="s">
        <v>979</v>
      </c>
      <c r="M2323" s="204" t="str">
        <f t="shared" si="36"/>
        <v>845109-MRBMC-ML</v>
      </c>
      <c r="N2323" s="204">
        <v>7048652553782</v>
      </c>
    </row>
    <row r="2324" spans="1:14" x14ac:dyDescent="0.2">
      <c r="A2324" s="204" t="s">
        <v>2044</v>
      </c>
      <c r="B2324" s="204">
        <v>7048652553775</v>
      </c>
      <c r="K2324" s="204">
        <v>845109</v>
      </c>
      <c r="L2324" s="204" t="s">
        <v>981</v>
      </c>
      <c r="M2324" s="204" t="str">
        <f t="shared" si="36"/>
        <v>845109-MRBMC-LXL</v>
      </c>
      <c r="N2324" s="204">
        <v>7048652553775</v>
      </c>
    </row>
    <row r="2325" spans="1:14" x14ac:dyDescent="0.2">
      <c r="A2325" s="204" t="s">
        <v>2045</v>
      </c>
      <c r="B2325" s="204">
        <v>7048652543103</v>
      </c>
      <c r="K2325" s="204">
        <v>845110</v>
      </c>
      <c r="L2325" s="204" t="s">
        <v>301</v>
      </c>
      <c r="M2325" s="204" t="str">
        <f t="shared" si="36"/>
        <v>845110-GSWHT-ML</v>
      </c>
      <c r="N2325" s="204">
        <v>7048652543103</v>
      </c>
    </row>
    <row r="2326" spans="1:14" x14ac:dyDescent="0.2">
      <c r="A2326" s="204" t="s">
        <v>2046</v>
      </c>
      <c r="B2326" s="204">
        <v>7048652543097</v>
      </c>
      <c r="K2326" s="204">
        <v>845110</v>
      </c>
      <c r="L2326" s="204" t="s">
        <v>302</v>
      </c>
      <c r="M2326" s="204" t="str">
        <f t="shared" si="36"/>
        <v>845110-GSWHT-LXL</v>
      </c>
      <c r="N2326" s="204">
        <v>7048652543097</v>
      </c>
    </row>
    <row r="2327" spans="1:14" x14ac:dyDescent="0.2">
      <c r="A2327" s="204" t="s">
        <v>2047</v>
      </c>
      <c r="B2327" s="204">
        <v>7048652661395</v>
      </c>
      <c r="K2327" s="204">
        <v>845110</v>
      </c>
      <c r="L2327" s="204" t="s">
        <v>970</v>
      </c>
      <c r="M2327" s="204" t="str">
        <f t="shared" si="36"/>
        <v>845110-MAQMM-ML</v>
      </c>
      <c r="N2327" s="204">
        <v>7048652661395</v>
      </c>
    </row>
    <row r="2328" spans="1:14" x14ac:dyDescent="0.2">
      <c r="A2328" s="204" t="s">
        <v>2048</v>
      </c>
      <c r="B2328" s="204">
        <v>7048652661388</v>
      </c>
      <c r="K2328" s="204">
        <v>845110</v>
      </c>
      <c r="L2328" s="204" t="s">
        <v>972</v>
      </c>
      <c r="M2328" s="204" t="str">
        <f t="shared" si="36"/>
        <v>845110-MAQMM-LXL</v>
      </c>
      <c r="N2328" s="204">
        <v>7048652661388</v>
      </c>
    </row>
    <row r="2329" spans="1:14" x14ac:dyDescent="0.2">
      <c r="A2329" s="204" t="s">
        <v>2049</v>
      </c>
      <c r="B2329" s="204">
        <v>7048652661418</v>
      </c>
      <c r="K2329" s="204">
        <v>845110</v>
      </c>
      <c r="L2329" s="204" t="s">
        <v>973</v>
      </c>
      <c r="M2329" s="204" t="str">
        <f t="shared" si="36"/>
        <v>845110-MCHORM-ML</v>
      </c>
      <c r="N2329" s="204">
        <v>7048652661418</v>
      </c>
    </row>
    <row r="2330" spans="1:14" x14ac:dyDescent="0.2">
      <c r="A2330" s="204" t="s">
        <v>2050</v>
      </c>
      <c r="B2330" s="204">
        <v>7048652661401</v>
      </c>
      <c r="K2330" s="204">
        <v>845110</v>
      </c>
      <c r="L2330" s="204" t="s">
        <v>975</v>
      </c>
      <c r="M2330" s="204" t="str">
        <f t="shared" si="36"/>
        <v>845110-MCHORM-LXL</v>
      </c>
      <c r="N2330" s="204">
        <v>7048652661401</v>
      </c>
    </row>
    <row r="2331" spans="1:14" x14ac:dyDescent="0.2">
      <c r="A2331" s="204" t="s">
        <v>2051</v>
      </c>
      <c r="B2331" s="204">
        <v>7048652543127</v>
      </c>
      <c r="K2331" s="204">
        <v>845110</v>
      </c>
      <c r="L2331" s="204" t="s">
        <v>976</v>
      </c>
      <c r="M2331" s="204" t="str">
        <f t="shared" si="36"/>
        <v>845110-MFRMC-ML</v>
      </c>
      <c r="N2331" s="204">
        <v>7048652543127</v>
      </c>
    </row>
    <row r="2332" spans="1:14" x14ac:dyDescent="0.2">
      <c r="A2332" s="204" t="s">
        <v>2052</v>
      </c>
      <c r="B2332" s="204">
        <v>7048652543110</v>
      </c>
      <c r="K2332" s="204">
        <v>845110</v>
      </c>
      <c r="L2332" s="204" t="s">
        <v>978</v>
      </c>
      <c r="M2332" s="204" t="str">
        <f t="shared" si="36"/>
        <v>845110-MFRMC-LXL</v>
      </c>
      <c r="N2332" s="204">
        <v>7048652543110</v>
      </c>
    </row>
    <row r="2333" spans="1:14" x14ac:dyDescent="0.2">
      <c r="A2333" s="204" t="s">
        <v>2053</v>
      </c>
      <c r="B2333" s="204">
        <v>7048652543141</v>
      </c>
      <c r="K2333" s="204">
        <v>845110</v>
      </c>
      <c r="L2333" s="204" t="s">
        <v>979</v>
      </c>
      <c r="M2333" s="204" t="str">
        <f t="shared" si="36"/>
        <v>845110-MRBMC-ML</v>
      </c>
      <c r="N2333" s="204">
        <v>7048652543141</v>
      </c>
    </row>
    <row r="2334" spans="1:14" x14ac:dyDescent="0.2">
      <c r="A2334" s="204" t="s">
        <v>2054</v>
      </c>
      <c r="B2334" s="204">
        <v>7048652543134</v>
      </c>
      <c r="K2334" s="204">
        <v>845110</v>
      </c>
      <c r="L2334" s="204" t="s">
        <v>981</v>
      </c>
      <c r="M2334" s="204" t="str">
        <f t="shared" si="36"/>
        <v>845110-MRBMC-LXL</v>
      </c>
      <c r="N2334" s="204">
        <v>7048652543134</v>
      </c>
    </row>
    <row r="2335" spans="1:14" x14ac:dyDescent="0.2">
      <c r="A2335" s="204" t="s">
        <v>2055</v>
      </c>
      <c r="B2335" s="204">
        <v>7048652660602</v>
      </c>
      <c r="K2335" s="204">
        <v>845111</v>
      </c>
      <c r="L2335" s="204" t="s">
        <v>877</v>
      </c>
      <c r="M2335" s="204" t="str">
        <f t="shared" si="36"/>
        <v>845111-ABLCK-M</v>
      </c>
      <c r="N2335" s="204">
        <v>7048652660602</v>
      </c>
    </row>
    <row r="2336" spans="1:14" x14ac:dyDescent="0.2">
      <c r="A2336" s="204" t="s">
        <v>2056</v>
      </c>
      <c r="B2336" s="204">
        <v>7048652660596</v>
      </c>
      <c r="K2336" s="204">
        <v>845111</v>
      </c>
      <c r="L2336" s="204" t="s">
        <v>879</v>
      </c>
      <c r="M2336" s="204" t="str">
        <f t="shared" si="36"/>
        <v>845111-ABLCK-L</v>
      </c>
      <c r="N2336" s="204">
        <v>7048652660596</v>
      </c>
    </row>
    <row r="2337" spans="1:14" x14ac:dyDescent="0.2">
      <c r="A2337" s="204" t="s">
        <v>2057</v>
      </c>
      <c r="B2337" s="204">
        <v>7048652543813</v>
      </c>
      <c r="K2337" s="204">
        <v>845111</v>
      </c>
      <c r="L2337" s="204" t="s">
        <v>880</v>
      </c>
      <c r="M2337" s="204" t="str">
        <f t="shared" si="36"/>
        <v>845111-GMBLU-M</v>
      </c>
      <c r="N2337" s="204">
        <v>7048652543813</v>
      </c>
    </row>
    <row r="2338" spans="1:14" x14ac:dyDescent="0.2">
      <c r="A2338" s="204" t="s">
        <v>2058</v>
      </c>
      <c r="B2338" s="204">
        <v>7048652543806</v>
      </c>
      <c r="K2338" s="204">
        <v>845111</v>
      </c>
      <c r="L2338" s="204" t="s">
        <v>881</v>
      </c>
      <c r="M2338" s="204" t="str">
        <f t="shared" si="36"/>
        <v>845111-GMBLU-L</v>
      </c>
      <c r="N2338" s="204">
        <v>7048652543806</v>
      </c>
    </row>
    <row r="2339" spans="1:14" x14ac:dyDescent="0.2">
      <c r="A2339" s="204" t="s">
        <v>2059</v>
      </c>
      <c r="B2339" s="204">
        <v>7048652543837</v>
      </c>
      <c r="K2339" s="204">
        <v>845111</v>
      </c>
      <c r="L2339" s="204" t="s">
        <v>604</v>
      </c>
      <c r="M2339" s="204" t="str">
        <f t="shared" si="36"/>
        <v>845111-MBLCK-M</v>
      </c>
      <c r="N2339" s="204">
        <v>7048652543837</v>
      </c>
    </row>
    <row r="2340" spans="1:14" x14ac:dyDescent="0.2">
      <c r="A2340" s="204" t="s">
        <v>2060</v>
      </c>
      <c r="B2340" s="204">
        <v>7048652543820</v>
      </c>
      <c r="K2340" s="204">
        <v>845111</v>
      </c>
      <c r="L2340" s="204" t="s">
        <v>605</v>
      </c>
      <c r="M2340" s="204" t="str">
        <f t="shared" si="36"/>
        <v>845111-MBLCK-L</v>
      </c>
      <c r="N2340" s="204">
        <v>7048652543820</v>
      </c>
    </row>
    <row r="2341" spans="1:14" x14ac:dyDescent="0.2">
      <c r="A2341" s="204" t="s">
        <v>2061</v>
      </c>
      <c r="B2341" s="204">
        <v>7048652660626</v>
      </c>
      <c r="K2341" s="204">
        <v>845111</v>
      </c>
      <c r="L2341" s="204" t="s">
        <v>606</v>
      </c>
      <c r="M2341" s="204" t="str">
        <f t="shared" si="36"/>
        <v>845111-MCDGY-M</v>
      </c>
      <c r="N2341" s="204">
        <v>7048652660626</v>
      </c>
    </row>
    <row r="2342" spans="1:14" x14ac:dyDescent="0.2">
      <c r="A2342" s="204" t="s">
        <v>2062</v>
      </c>
      <c r="B2342" s="204">
        <v>7048652660619</v>
      </c>
      <c r="K2342" s="204">
        <v>845111</v>
      </c>
      <c r="L2342" s="204" t="s">
        <v>607</v>
      </c>
      <c r="M2342" s="204" t="str">
        <f t="shared" si="36"/>
        <v>845111-MCDGY-L</v>
      </c>
      <c r="N2342" s="204">
        <v>7048652660619</v>
      </c>
    </row>
    <row r="2343" spans="1:14" x14ac:dyDescent="0.2">
      <c r="A2343" s="204" t="s">
        <v>2063</v>
      </c>
      <c r="B2343" s="204">
        <v>7048652660640</v>
      </c>
      <c r="K2343" s="204">
        <v>845111</v>
      </c>
      <c r="L2343" s="204" t="s">
        <v>608</v>
      </c>
      <c r="M2343" s="204" t="str">
        <f t="shared" si="36"/>
        <v>845111-MCHOR-M</v>
      </c>
      <c r="N2343" s="204">
        <v>7048652660640</v>
      </c>
    </row>
    <row r="2344" spans="1:14" x14ac:dyDescent="0.2">
      <c r="A2344" s="204" t="s">
        <v>2064</v>
      </c>
      <c r="B2344" s="204">
        <v>7048652660633</v>
      </c>
      <c r="K2344" s="204">
        <v>845111</v>
      </c>
      <c r="L2344" s="204" t="s">
        <v>610</v>
      </c>
      <c r="M2344" s="204" t="str">
        <f t="shared" si="36"/>
        <v>845111-MCHOR-L</v>
      </c>
      <c r="N2344" s="204">
        <v>7048652660633</v>
      </c>
    </row>
    <row r="2345" spans="1:14" x14ac:dyDescent="0.2">
      <c r="A2345" s="204" t="s">
        <v>2065</v>
      </c>
      <c r="B2345" s="204">
        <v>7048652543851</v>
      </c>
      <c r="K2345" s="204">
        <v>845111</v>
      </c>
      <c r="L2345" s="204" t="s">
        <v>882</v>
      </c>
      <c r="M2345" s="204" t="str">
        <f t="shared" si="36"/>
        <v>845111-MMGRN-M</v>
      </c>
      <c r="N2345" s="204">
        <v>7048652543851</v>
      </c>
    </row>
    <row r="2346" spans="1:14" x14ac:dyDescent="0.2">
      <c r="A2346" s="204" t="s">
        <v>2066</v>
      </c>
      <c r="B2346" s="204">
        <v>7048652543844</v>
      </c>
      <c r="K2346" s="204">
        <v>845111</v>
      </c>
      <c r="L2346" s="204" t="s">
        <v>884</v>
      </c>
      <c r="M2346" s="204" t="str">
        <f t="shared" si="36"/>
        <v>845111-MMGRN-L</v>
      </c>
      <c r="N2346" s="204">
        <v>7048652543844</v>
      </c>
    </row>
    <row r="2347" spans="1:14" x14ac:dyDescent="0.2">
      <c r="A2347" s="204" t="s">
        <v>2067</v>
      </c>
      <c r="B2347" s="204">
        <v>7048652660664</v>
      </c>
      <c r="K2347" s="204">
        <v>845111</v>
      </c>
      <c r="L2347" s="204" t="s">
        <v>619</v>
      </c>
      <c r="M2347" s="204" t="str">
        <f t="shared" si="36"/>
        <v>845111-MNGRY-M</v>
      </c>
      <c r="N2347" s="204">
        <v>7048652660664</v>
      </c>
    </row>
    <row r="2348" spans="1:14" x14ac:dyDescent="0.2">
      <c r="A2348" s="204" t="s">
        <v>2068</v>
      </c>
      <c r="B2348" s="204">
        <v>7048652660657</v>
      </c>
      <c r="K2348" s="204">
        <v>845111</v>
      </c>
      <c r="L2348" s="204" t="s">
        <v>620</v>
      </c>
      <c r="M2348" s="204" t="str">
        <f t="shared" si="36"/>
        <v>845111-MNGRY-L</v>
      </c>
      <c r="N2348" s="204">
        <v>7048652660657</v>
      </c>
    </row>
    <row r="2349" spans="1:14" x14ac:dyDescent="0.2">
      <c r="A2349" s="204" t="s">
        <v>2069</v>
      </c>
      <c r="B2349" s="204">
        <v>7048652543875</v>
      </c>
      <c r="K2349" s="204">
        <v>845111</v>
      </c>
      <c r="L2349" s="204" t="s">
        <v>871</v>
      </c>
      <c r="M2349" s="204" t="str">
        <f t="shared" si="36"/>
        <v>845111-MWHTE-M</v>
      </c>
      <c r="N2349" s="204">
        <v>7048652543875</v>
      </c>
    </row>
    <row r="2350" spans="1:14" x14ac:dyDescent="0.2">
      <c r="A2350" s="204" t="s">
        <v>2070</v>
      </c>
      <c r="B2350" s="204">
        <v>7048652543868</v>
      </c>
      <c r="K2350" s="204">
        <v>845111</v>
      </c>
      <c r="L2350" s="204" t="s">
        <v>872</v>
      </c>
      <c r="M2350" s="204" t="str">
        <f t="shared" si="36"/>
        <v>845111-MWHTE-L</v>
      </c>
      <c r="N2350" s="204">
        <v>7048652543868</v>
      </c>
    </row>
    <row r="2351" spans="1:14" x14ac:dyDescent="0.2">
      <c r="A2351" s="204" t="s">
        <v>4003</v>
      </c>
      <c r="B2351" s="204">
        <v>7048652617460</v>
      </c>
      <c r="K2351" s="204">
        <v>845125</v>
      </c>
      <c r="L2351" s="204" t="s">
        <v>2655</v>
      </c>
      <c r="M2351" s="204" t="str">
        <f t="shared" si="36"/>
        <v>845125-GSWHT-M</v>
      </c>
      <c r="N2351" s="204">
        <v>7048652617460</v>
      </c>
    </row>
    <row r="2352" spans="1:14" x14ac:dyDescent="0.2">
      <c r="A2352" s="204" t="s">
        <v>4004</v>
      </c>
      <c r="B2352" s="204">
        <v>7048652617453</v>
      </c>
      <c r="K2352" s="204">
        <v>845125</v>
      </c>
      <c r="L2352" s="204" t="s">
        <v>2656</v>
      </c>
      <c r="M2352" s="204" t="str">
        <f t="shared" si="36"/>
        <v>845125-GSWHT-L</v>
      </c>
      <c r="N2352" s="204">
        <v>7048652617453</v>
      </c>
    </row>
    <row r="2353" spans="1:14" x14ac:dyDescent="0.2">
      <c r="A2353" s="204" t="s">
        <v>4005</v>
      </c>
      <c r="B2353" s="204">
        <v>7048652671394</v>
      </c>
      <c r="K2353" s="204">
        <v>845126</v>
      </c>
      <c r="L2353" s="204" t="s">
        <v>877</v>
      </c>
      <c r="M2353" s="204" t="str">
        <f t="shared" si="36"/>
        <v>845126-ABLCK-M</v>
      </c>
      <c r="N2353" s="204">
        <v>7048652671394</v>
      </c>
    </row>
    <row r="2354" spans="1:14" x14ac:dyDescent="0.2">
      <c r="A2354" s="204" t="s">
        <v>4006</v>
      </c>
      <c r="B2354" s="204">
        <v>7048652671387</v>
      </c>
      <c r="K2354" s="204">
        <v>845126</v>
      </c>
      <c r="L2354" s="204" t="s">
        <v>879</v>
      </c>
      <c r="M2354" s="204" t="str">
        <f t="shared" si="36"/>
        <v>845126-ABLCK-L</v>
      </c>
      <c r="N2354" s="204">
        <v>7048652671387</v>
      </c>
    </row>
    <row r="2355" spans="1:14" x14ac:dyDescent="0.2">
      <c r="A2355" s="204" t="s">
        <v>4007</v>
      </c>
      <c r="B2355" s="204">
        <v>7048652671455</v>
      </c>
      <c r="K2355" s="204">
        <v>845126</v>
      </c>
      <c r="L2355" s="204" t="s">
        <v>606</v>
      </c>
      <c r="M2355" s="204" t="str">
        <f t="shared" si="36"/>
        <v>845126-MCDGY-M</v>
      </c>
      <c r="N2355" s="204">
        <v>7048652671455</v>
      </c>
    </row>
    <row r="2356" spans="1:14" x14ac:dyDescent="0.2">
      <c r="A2356" s="204" t="s">
        <v>4008</v>
      </c>
      <c r="B2356" s="204">
        <v>7048652671448</v>
      </c>
      <c r="K2356" s="204">
        <v>845126</v>
      </c>
      <c r="L2356" s="204" t="s">
        <v>607</v>
      </c>
      <c r="M2356" s="204" t="str">
        <f t="shared" si="36"/>
        <v>845126-MCDGY-L</v>
      </c>
      <c r="N2356" s="204">
        <v>7048652671448</v>
      </c>
    </row>
    <row r="2357" spans="1:14" x14ac:dyDescent="0.2">
      <c r="A2357" s="204" t="s">
        <v>4009</v>
      </c>
      <c r="B2357" s="204">
        <v>7048652671950</v>
      </c>
      <c r="K2357" s="204">
        <v>845127</v>
      </c>
      <c r="L2357" s="204" t="s">
        <v>2657</v>
      </c>
      <c r="M2357" s="204" t="str">
        <f t="shared" si="36"/>
        <v>845127-ANT21-M</v>
      </c>
      <c r="N2357" s="204">
        <v>7048652671950</v>
      </c>
    </row>
    <row r="2358" spans="1:14" x14ac:dyDescent="0.2">
      <c r="A2358" s="204" t="s">
        <v>4010</v>
      </c>
      <c r="B2358" s="204">
        <v>7048652671943</v>
      </c>
      <c r="K2358" s="204">
        <v>845127</v>
      </c>
      <c r="L2358" s="204" t="s">
        <v>2659</v>
      </c>
      <c r="M2358" s="204" t="str">
        <f t="shared" si="36"/>
        <v>845127-ANT21-L</v>
      </c>
      <c r="N2358" s="204">
        <v>7048652671943</v>
      </c>
    </row>
    <row r="2359" spans="1:14" x14ac:dyDescent="0.2">
      <c r="A2359" s="204" t="s">
        <v>194</v>
      </c>
      <c r="B2359" s="204">
        <v>7048652475442</v>
      </c>
      <c r="K2359" s="204">
        <v>850014</v>
      </c>
      <c r="L2359" s="204" t="s">
        <v>141</v>
      </c>
      <c r="M2359" s="204" t="str">
        <f t="shared" si="36"/>
        <v>850014-BLACK-OS</v>
      </c>
      <c r="N2359" s="204">
        <v>7048652475442</v>
      </c>
    </row>
    <row r="2360" spans="1:14" x14ac:dyDescent="0.2">
      <c r="A2360" s="204" t="s">
        <v>202</v>
      </c>
      <c r="B2360" s="204">
        <v>7048652498892</v>
      </c>
      <c r="K2360" s="204">
        <v>850067</v>
      </c>
      <c r="L2360" s="204" t="s">
        <v>141</v>
      </c>
      <c r="M2360" s="204" t="str">
        <f t="shared" si="36"/>
        <v>850067-BLACK-OS</v>
      </c>
      <c r="N2360" s="204">
        <v>7048652498892</v>
      </c>
    </row>
    <row r="2361" spans="1:14" x14ac:dyDescent="0.2">
      <c r="A2361" s="204" t="s">
        <v>283</v>
      </c>
      <c r="B2361" s="204">
        <v>7048652542076</v>
      </c>
      <c r="K2361" s="204">
        <v>850085</v>
      </c>
      <c r="L2361" s="204" t="s">
        <v>141</v>
      </c>
      <c r="M2361" s="204" t="str">
        <f t="shared" si="36"/>
        <v>850085-BLACK-OS</v>
      </c>
      <c r="N2361" s="204">
        <v>7048652542076</v>
      </c>
    </row>
    <row r="2362" spans="1:14" x14ac:dyDescent="0.2">
      <c r="A2362" s="204" t="s">
        <v>469</v>
      </c>
      <c r="B2362" s="204">
        <v>7048652617590</v>
      </c>
      <c r="K2362" s="204">
        <v>850086</v>
      </c>
      <c r="L2362" s="204" t="s">
        <v>141</v>
      </c>
      <c r="M2362" s="204" t="str">
        <f t="shared" si="36"/>
        <v>850086-BLACK-OS</v>
      </c>
      <c r="N2362" s="204">
        <v>7048652617590</v>
      </c>
    </row>
    <row r="2363" spans="1:14" x14ac:dyDescent="0.2">
      <c r="A2363" s="204" t="s">
        <v>470</v>
      </c>
      <c r="B2363" s="204">
        <v>7048652617606</v>
      </c>
      <c r="K2363" s="204">
        <v>850087</v>
      </c>
      <c r="L2363" s="204" t="s">
        <v>141</v>
      </c>
      <c r="M2363" s="204" t="str">
        <f t="shared" si="36"/>
        <v>850087-BLACK-OS</v>
      </c>
      <c r="N2363" s="204">
        <v>7048652617606</v>
      </c>
    </row>
    <row r="2364" spans="1:14" x14ac:dyDescent="0.2">
      <c r="A2364" s="204" t="s">
        <v>4011</v>
      </c>
      <c r="B2364" s="204">
        <v>7048652615596</v>
      </c>
      <c r="K2364" s="204">
        <v>852001</v>
      </c>
      <c r="L2364" s="204" t="s">
        <v>2660</v>
      </c>
      <c r="M2364" s="204" t="str">
        <f t="shared" si="36"/>
        <v>852001-041003-OS</v>
      </c>
      <c r="N2364" s="204">
        <v>7048652615596</v>
      </c>
    </row>
    <row r="2365" spans="1:14" x14ac:dyDescent="0.2">
      <c r="A2365" s="204" t="s">
        <v>4012</v>
      </c>
      <c r="B2365" s="204">
        <v>7048652615602</v>
      </c>
      <c r="K2365" s="204">
        <v>852001</v>
      </c>
      <c r="L2365" s="204" t="s">
        <v>428</v>
      </c>
      <c r="M2365" s="204" t="str">
        <f t="shared" si="36"/>
        <v>852001-060101-OS</v>
      </c>
      <c r="N2365" s="204">
        <v>7048652615602</v>
      </c>
    </row>
    <row r="2366" spans="1:14" x14ac:dyDescent="0.2">
      <c r="A2366" s="204" t="s">
        <v>4013</v>
      </c>
      <c r="B2366" s="204">
        <v>7048652710079</v>
      </c>
      <c r="K2366" s="204">
        <v>852001</v>
      </c>
      <c r="L2366" s="204" t="s">
        <v>2662</v>
      </c>
      <c r="M2366" s="204" t="str">
        <f t="shared" si="36"/>
        <v>852001-062130-OS</v>
      </c>
      <c r="N2366" s="204">
        <v>7048652710079</v>
      </c>
    </row>
    <row r="2367" spans="1:14" x14ac:dyDescent="0.2">
      <c r="A2367" s="204" t="s">
        <v>4014</v>
      </c>
      <c r="B2367" s="204">
        <v>7048652615619</v>
      </c>
      <c r="K2367" s="204">
        <v>852001</v>
      </c>
      <c r="L2367" s="204" t="s">
        <v>2664</v>
      </c>
      <c r="M2367" s="204" t="str">
        <f t="shared" si="36"/>
        <v>852001-064021-OS</v>
      </c>
      <c r="N2367" s="204">
        <v>7048652615619</v>
      </c>
    </row>
    <row r="2368" spans="1:14" x14ac:dyDescent="0.2">
      <c r="A2368" s="204" t="s">
        <v>4015</v>
      </c>
      <c r="B2368" s="204">
        <v>7048652615626</v>
      </c>
      <c r="K2368" s="204">
        <v>852001</v>
      </c>
      <c r="L2368" s="204" t="s">
        <v>2666</v>
      </c>
      <c r="M2368" s="204" t="str">
        <f t="shared" si="36"/>
        <v>852001-070101-OS</v>
      </c>
      <c r="N2368" s="204">
        <v>7048652615626</v>
      </c>
    </row>
    <row r="2369" spans="1:14" x14ac:dyDescent="0.2">
      <c r="A2369" s="204" t="s">
        <v>4016</v>
      </c>
      <c r="B2369" s="204">
        <v>7048652615633</v>
      </c>
      <c r="K2369" s="204">
        <v>852001</v>
      </c>
      <c r="L2369" s="204" t="s">
        <v>2668</v>
      </c>
      <c r="M2369" s="204" t="str">
        <f t="shared" si="36"/>
        <v>852001-150101-OS</v>
      </c>
      <c r="N2369" s="204">
        <v>7048652615633</v>
      </c>
    </row>
    <row r="2370" spans="1:14" x14ac:dyDescent="0.2">
      <c r="A2370" s="204" t="s">
        <v>4017</v>
      </c>
      <c r="B2370" s="204">
        <v>7048652615640</v>
      </c>
      <c r="K2370" s="204">
        <v>852001</v>
      </c>
      <c r="L2370" s="204" t="s">
        <v>2670</v>
      </c>
      <c r="M2370" s="204" t="str">
        <f t="shared" si="36"/>
        <v>852001-152022-OS</v>
      </c>
      <c r="N2370" s="204">
        <v>7048652615640</v>
      </c>
    </row>
    <row r="2371" spans="1:14" x14ac:dyDescent="0.2">
      <c r="A2371" s="204" t="s">
        <v>4018</v>
      </c>
      <c r="B2371" s="204">
        <v>7048652710086</v>
      </c>
      <c r="K2371" s="204">
        <v>852001</v>
      </c>
      <c r="L2371" s="204" t="s">
        <v>2672</v>
      </c>
      <c r="M2371" s="204" t="str">
        <f t="shared" ref="M2371:M2434" si="37">CONCATENATE(K2371,"-",L2371)</f>
        <v>852001-167131-OS</v>
      </c>
      <c r="N2371" s="204">
        <v>7048652710086</v>
      </c>
    </row>
    <row r="2372" spans="1:14" x14ac:dyDescent="0.2">
      <c r="A2372" s="204" t="s">
        <v>4019</v>
      </c>
      <c r="B2372" s="204">
        <v>7048652615657</v>
      </c>
      <c r="K2372" s="204">
        <v>852001</v>
      </c>
      <c r="L2372" s="204" t="s">
        <v>2674</v>
      </c>
      <c r="M2372" s="204" t="str">
        <f t="shared" si="37"/>
        <v>852001-167323-OS</v>
      </c>
      <c r="N2372" s="204">
        <v>7048652615657</v>
      </c>
    </row>
    <row r="2373" spans="1:14" x14ac:dyDescent="0.2">
      <c r="A2373" s="204" t="s">
        <v>4020</v>
      </c>
      <c r="B2373" s="204">
        <v>7048652615664</v>
      </c>
      <c r="K2373" s="204">
        <v>852001</v>
      </c>
      <c r="L2373" s="204" t="s">
        <v>2676</v>
      </c>
      <c r="M2373" s="204" t="str">
        <f t="shared" si="37"/>
        <v>852001-200102-OS</v>
      </c>
      <c r="N2373" s="204">
        <v>7048652615664</v>
      </c>
    </row>
    <row r="2374" spans="1:14" x14ac:dyDescent="0.2">
      <c r="A2374" s="204" t="s">
        <v>4021</v>
      </c>
      <c r="B2374" s="204">
        <v>7048652710093</v>
      </c>
      <c r="K2374" s="204">
        <v>852001</v>
      </c>
      <c r="L2374" s="204" t="s">
        <v>2678</v>
      </c>
      <c r="M2374" s="204" t="str">
        <f t="shared" si="37"/>
        <v>852001-206202-OS</v>
      </c>
      <c r="N2374" s="204">
        <v>7048652710093</v>
      </c>
    </row>
    <row r="2375" spans="1:14" x14ac:dyDescent="0.2">
      <c r="A2375" s="204" t="s">
        <v>4022</v>
      </c>
      <c r="B2375" s="204">
        <v>7048652615572</v>
      </c>
      <c r="K2375" s="204">
        <v>852002</v>
      </c>
      <c r="L2375" s="204" t="s">
        <v>2680</v>
      </c>
      <c r="M2375" s="204" t="str">
        <f t="shared" si="37"/>
        <v>852002-180101-OS</v>
      </c>
      <c r="N2375" s="204">
        <v>7048652615572</v>
      </c>
    </row>
    <row r="2376" spans="1:14" x14ac:dyDescent="0.2">
      <c r="A2376" s="204" t="s">
        <v>4023</v>
      </c>
      <c r="B2376" s="204">
        <v>7048652615589</v>
      </c>
      <c r="K2376" s="204">
        <v>852002</v>
      </c>
      <c r="L2376" s="204" t="s">
        <v>2682</v>
      </c>
      <c r="M2376" s="204" t="str">
        <f t="shared" si="37"/>
        <v>852002-181003-OS</v>
      </c>
      <c r="N2376" s="204">
        <v>7048652615589</v>
      </c>
    </row>
    <row r="2377" spans="1:14" x14ac:dyDescent="0.2">
      <c r="A2377" s="204" t="s">
        <v>4024</v>
      </c>
      <c r="B2377" s="204">
        <v>7048652615527</v>
      </c>
      <c r="K2377" s="204">
        <v>852003</v>
      </c>
      <c r="L2377" s="204" t="s">
        <v>2684</v>
      </c>
      <c r="M2377" s="204" t="str">
        <f t="shared" si="37"/>
        <v>852003-500101-OS</v>
      </c>
      <c r="N2377" s="204">
        <v>7048652615527</v>
      </c>
    </row>
    <row r="2378" spans="1:14" x14ac:dyDescent="0.2">
      <c r="A2378" s="204" t="s">
        <v>4025</v>
      </c>
      <c r="B2378" s="204">
        <v>7048652710017</v>
      </c>
      <c r="K2378" s="204">
        <v>852003</v>
      </c>
      <c r="L2378" s="204" t="s">
        <v>2686</v>
      </c>
      <c r="M2378" s="204" t="str">
        <f t="shared" si="37"/>
        <v>852003-502130-OS</v>
      </c>
      <c r="N2378" s="204">
        <v>7048652710017</v>
      </c>
    </row>
    <row r="2379" spans="1:14" x14ac:dyDescent="0.2">
      <c r="A2379" s="204" t="s">
        <v>4026</v>
      </c>
      <c r="B2379" s="204">
        <v>7048652710024</v>
      </c>
      <c r="K2379" s="204">
        <v>852003</v>
      </c>
      <c r="L2379" s="204" t="s">
        <v>2688</v>
      </c>
      <c r="M2379" s="204" t="str">
        <f t="shared" si="37"/>
        <v>852003-517131-OS</v>
      </c>
      <c r="N2379" s="204">
        <v>7048652710024</v>
      </c>
    </row>
    <row r="2380" spans="1:14" x14ac:dyDescent="0.2">
      <c r="A2380" s="204" t="s">
        <v>4027</v>
      </c>
      <c r="B2380" s="204">
        <v>7048652620323</v>
      </c>
      <c r="K2380" s="204">
        <v>852003</v>
      </c>
      <c r="L2380" s="204" t="s">
        <v>2690</v>
      </c>
      <c r="M2380" s="204" t="str">
        <f t="shared" si="37"/>
        <v>852003-517323-OS</v>
      </c>
      <c r="N2380" s="204">
        <v>7048652620323</v>
      </c>
    </row>
    <row r="2381" spans="1:14" x14ac:dyDescent="0.2">
      <c r="A2381" s="204" t="s">
        <v>4028</v>
      </c>
      <c r="B2381" s="204">
        <v>7048652710031</v>
      </c>
      <c r="K2381" s="204">
        <v>852003</v>
      </c>
      <c r="L2381" s="204" t="s">
        <v>2692</v>
      </c>
      <c r="M2381" s="204" t="str">
        <f t="shared" si="37"/>
        <v>852003-520101-OS</v>
      </c>
      <c r="N2381" s="204">
        <v>7048652710031</v>
      </c>
    </row>
    <row r="2382" spans="1:14" x14ac:dyDescent="0.2">
      <c r="A2382" s="204" t="s">
        <v>4029</v>
      </c>
      <c r="B2382" s="204">
        <v>7048652615541</v>
      </c>
      <c r="K2382" s="204">
        <v>852003</v>
      </c>
      <c r="L2382" s="204" t="s">
        <v>2694</v>
      </c>
      <c r="M2382" s="204" t="str">
        <f t="shared" si="37"/>
        <v>852003-522022-OS</v>
      </c>
      <c r="N2382" s="204">
        <v>7048652615541</v>
      </c>
    </row>
    <row r="2383" spans="1:14" x14ac:dyDescent="0.2">
      <c r="A2383" s="204" t="s">
        <v>4030</v>
      </c>
      <c r="B2383" s="204">
        <v>7048652615558</v>
      </c>
      <c r="K2383" s="204">
        <v>852003</v>
      </c>
      <c r="L2383" s="204" t="s">
        <v>2696</v>
      </c>
      <c r="M2383" s="204" t="str">
        <f t="shared" si="37"/>
        <v>852003-530102-OS</v>
      </c>
      <c r="N2383" s="204">
        <v>7048652615558</v>
      </c>
    </row>
    <row r="2384" spans="1:14" x14ac:dyDescent="0.2">
      <c r="A2384" s="204" t="s">
        <v>4031</v>
      </c>
      <c r="B2384" s="204">
        <v>7048652710055</v>
      </c>
      <c r="K2384" s="204">
        <v>852003</v>
      </c>
      <c r="L2384" s="204" t="s">
        <v>2698</v>
      </c>
      <c r="M2384" s="204" t="str">
        <f t="shared" si="37"/>
        <v>852003-540101-OS</v>
      </c>
      <c r="N2384" s="204">
        <v>7048652710055</v>
      </c>
    </row>
    <row r="2385" spans="1:14" x14ac:dyDescent="0.2">
      <c r="A2385" s="204" t="s">
        <v>4032</v>
      </c>
      <c r="B2385" s="204">
        <v>7048652615374</v>
      </c>
      <c r="K2385" s="204">
        <v>852004</v>
      </c>
      <c r="L2385" s="204" t="s">
        <v>2660</v>
      </c>
      <c r="M2385" s="204" t="str">
        <f t="shared" si="37"/>
        <v>852004-041003-OS</v>
      </c>
      <c r="N2385" s="204">
        <v>7048652615374</v>
      </c>
    </row>
    <row r="2386" spans="1:14" x14ac:dyDescent="0.2">
      <c r="A2386" s="204" t="s">
        <v>4033</v>
      </c>
      <c r="B2386" s="204">
        <v>7048652615381</v>
      </c>
      <c r="K2386" s="204">
        <v>852004</v>
      </c>
      <c r="L2386" s="204" t="s">
        <v>428</v>
      </c>
      <c r="M2386" s="204" t="str">
        <f t="shared" si="37"/>
        <v>852004-060101-OS</v>
      </c>
      <c r="N2386" s="204">
        <v>7048652615381</v>
      </c>
    </row>
    <row r="2387" spans="1:14" x14ac:dyDescent="0.2">
      <c r="A2387" s="204" t="s">
        <v>4034</v>
      </c>
      <c r="B2387" s="204">
        <v>7048652626363</v>
      </c>
      <c r="K2387" s="204">
        <v>852004</v>
      </c>
      <c r="L2387" s="204" t="s">
        <v>2700</v>
      </c>
      <c r="M2387" s="204" t="str">
        <f t="shared" si="37"/>
        <v>852004-060121-OS</v>
      </c>
      <c r="N2387" s="204">
        <v>7048652626363</v>
      </c>
    </row>
    <row r="2388" spans="1:14" x14ac:dyDescent="0.2">
      <c r="A2388" s="204" t="s">
        <v>4035</v>
      </c>
      <c r="B2388" s="204">
        <v>7048652615404</v>
      </c>
      <c r="K2388" s="204">
        <v>852004</v>
      </c>
      <c r="L2388" s="204" t="s">
        <v>2666</v>
      </c>
      <c r="M2388" s="204" t="str">
        <f t="shared" si="37"/>
        <v>852004-070101-OS</v>
      </c>
      <c r="N2388" s="204">
        <v>7048652615404</v>
      </c>
    </row>
    <row r="2389" spans="1:14" x14ac:dyDescent="0.2">
      <c r="A2389" s="204" t="s">
        <v>4036</v>
      </c>
      <c r="B2389" s="204">
        <v>7048652615411</v>
      </c>
      <c r="K2389" s="204">
        <v>852004</v>
      </c>
      <c r="L2389" s="204" t="s">
        <v>2668</v>
      </c>
      <c r="M2389" s="204" t="str">
        <f t="shared" si="37"/>
        <v>852004-150101-OS</v>
      </c>
      <c r="N2389" s="204">
        <v>7048652615411</v>
      </c>
    </row>
    <row r="2390" spans="1:14" x14ac:dyDescent="0.2">
      <c r="A2390" s="204" t="s">
        <v>4037</v>
      </c>
      <c r="B2390" s="204">
        <v>7048652620330</v>
      </c>
      <c r="K2390" s="204">
        <v>852004</v>
      </c>
      <c r="L2390" s="204" t="s">
        <v>2702</v>
      </c>
      <c r="M2390" s="204" t="str">
        <f t="shared" si="37"/>
        <v>852004-151003-OS</v>
      </c>
      <c r="N2390" s="204">
        <v>7048652620330</v>
      </c>
    </row>
    <row r="2391" spans="1:14" x14ac:dyDescent="0.2">
      <c r="A2391" s="204" t="s">
        <v>4038</v>
      </c>
      <c r="B2391" s="204">
        <v>7048652615435</v>
      </c>
      <c r="K2391" s="204">
        <v>852004</v>
      </c>
      <c r="L2391" s="204" t="s">
        <v>2670</v>
      </c>
      <c r="M2391" s="204" t="str">
        <f t="shared" si="37"/>
        <v>852004-152022-OS</v>
      </c>
      <c r="N2391" s="204">
        <v>7048652615435</v>
      </c>
    </row>
    <row r="2392" spans="1:14" x14ac:dyDescent="0.2">
      <c r="A2392" s="204" t="s">
        <v>4039</v>
      </c>
      <c r="B2392" s="204">
        <v>7048652715289</v>
      </c>
      <c r="K2392" s="204">
        <v>852004</v>
      </c>
      <c r="L2392" s="204" t="s">
        <v>2704</v>
      </c>
      <c r="M2392" s="204" t="str">
        <f t="shared" si="37"/>
        <v>852004-160101-OS</v>
      </c>
      <c r="N2392" s="204">
        <v>7048652715289</v>
      </c>
    </row>
    <row r="2393" spans="1:14" x14ac:dyDescent="0.2">
      <c r="A2393" s="204" t="s">
        <v>4040</v>
      </c>
      <c r="B2393" s="204">
        <v>7048652615442</v>
      </c>
      <c r="K2393" s="204">
        <v>852004</v>
      </c>
      <c r="L2393" s="204" t="s">
        <v>2706</v>
      </c>
      <c r="M2393" s="204" t="str">
        <f t="shared" si="37"/>
        <v>852004-161003-OS</v>
      </c>
      <c r="N2393" s="204">
        <v>7048652615442</v>
      </c>
    </row>
    <row r="2394" spans="1:14" x14ac:dyDescent="0.2">
      <c r="A2394" s="204" t="s">
        <v>4041</v>
      </c>
      <c r="B2394" s="204">
        <v>7048652615466</v>
      </c>
      <c r="K2394" s="204">
        <v>852004</v>
      </c>
      <c r="L2394" s="204" t="s">
        <v>2708</v>
      </c>
      <c r="M2394" s="204" t="str">
        <f t="shared" si="37"/>
        <v>852004-191024-OS</v>
      </c>
      <c r="N2394" s="204">
        <v>7048652615466</v>
      </c>
    </row>
    <row r="2395" spans="1:14" x14ac:dyDescent="0.2">
      <c r="A2395" s="204" t="s">
        <v>4042</v>
      </c>
      <c r="B2395" s="204">
        <v>7048652710000</v>
      </c>
      <c r="K2395" s="204">
        <v>852004</v>
      </c>
      <c r="L2395" s="204" t="s">
        <v>2710</v>
      </c>
      <c r="M2395" s="204" t="str">
        <f t="shared" si="37"/>
        <v>852004-192327-OS</v>
      </c>
      <c r="N2395" s="204">
        <v>7048652710000</v>
      </c>
    </row>
    <row r="2396" spans="1:14" x14ac:dyDescent="0.2">
      <c r="A2396" s="204" t="s">
        <v>4043</v>
      </c>
      <c r="B2396" s="204">
        <v>7048652615473</v>
      </c>
      <c r="K2396" s="204">
        <v>852004</v>
      </c>
      <c r="L2396" s="204" t="s">
        <v>2676</v>
      </c>
      <c r="M2396" s="204" t="str">
        <f t="shared" si="37"/>
        <v>852004-200102-OS</v>
      </c>
      <c r="N2396" s="204">
        <v>7048652615473</v>
      </c>
    </row>
    <row r="2397" spans="1:14" x14ac:dyDescent="0.2">
      <c r="A2397" s="204" t="s">
        <v>4044</v>
      </c>
      <c r="B2397" s="204">
        <v>7048652615671</v>
      </c>
      <c r="K2397" s="204">
        <v>852005</v>
      </c>
      <c r="L2397" s="204" t="s">
        <v>2680</v>
      </c>
      <c r="M2397" s="204" t="str">
        <f t="shared" si="37"/>
        <v>852005-180101-OS</v>
      </c>
      <c r="N2397" s="204">
        <v>7048652615671</v>
      </c>
    </row>
    <row r="2398" spans="1:14" x14ac:dyDescent="0.2">
      <c r="A2398" s="204" t="s">
        <v>4045</v>
      </c>
      <c r="B2398" s="204">
        <v>7048652709929</v>
      </c>
      <c r="K2398" s="204">
        <v>852005</v>
      </c>
      <c r="L2398" s="204" t="s">
        <v>2682</v>
      </c>
      <c r="M2398" s="204" t="str">
        <f t="shared" si="37"/>
        <v>852005-181003-OS</v>
      </c>
      <c r="N2398" s="204">
        <v>7048652709929</v>
      </c>
    </row>
    <row r="2399" spans="1:14" x14ac:dyDescent="0.2">
      <c r="A2399" s="204" t="s">
        <v>4046</v>
      </c>
      <c r="B2399" s="204">
        <v>7048652615046</v>
      </c>
      <c r="K2399" s="204">
        <v>852006</v>
      </c>
      <c r="L2399" s="204" t="s">
        <v>2684</v>
      </c>
      <c r="M2399" s="204" t="str">
        <f t="shared" si="37"/>
        <v>852006-500101-OS</v>
      </c>
      <c r="N2399" s="204">
        <v>7048652615046</v>
      </c>
    </row>
    <row r="2400" spans="1:14" x14ac:dyDescent="0.2">
      <c r="A2400" s="204" t="s">
        <v>4047</v>
      </c>
      <c r="B2400" s="204">
        <v>7048652615053</v>
      </c>
      <c r="K2400" s="204">
        <v>852006</v>
      </c>
      <c r="L2400" s="204" t="s">
        <v>2170</v>
      </c>
      <c r="M2400" s="204" t="str">
        <f t="shared" si="37"/>
        <v>852006-511003-OS</v>
      </c>
      <c r="N2400" s="204">
        <v>7048652615053</v>
      </c>
    </row>
    <row r="2401" spans="1:14" x14ac:dyDescent="0.2">
      <c r="A2401" s="204" t="s">
        <v>4048</v>
      </c>
      <c r="B2401" s="204">
        <v>7048652615060</v>
      </c>
      <c r="K2401" s="204">
        <v>852006</v>
      </c>
      <c r="L2401" s="204" t="s">
        <v>2692</v>
      </c>
      <c r="M2401" s="204" t="str">
        <f t="shared" si="37"/>
        <v>852006-520101-OS</v>
      </c>
      <c r="N2401" s="204">
        <v>7048652615060</v>
      </c>
    </row>
    <row r="2402" spans="1:14" x14ac:dyDescent="0.2">
      <c r="A2402" s="204" t="s">
        <v>4049</v>
      </c>
      <c r="B2402" s="204">
        <v>7048652614933</v>
      </c>
      <c r="K2402" s="204">
        <v>852007</v>
      </c>
      <c r="L2402" s="204" t="s">
        <v>2712</v>
      </c>
      <c r="M2402" s="204" t="str">
        <f t="shared" si="37"/>
        <v>852007-040101-OS</v>
      </c>
      <c r="N2402" s="204">
        <v>7048652614933</v>
      </c>
    </row>
    <row r="2403" spans="1:14" x14ac:dyDescent="0.2">
      <c r="A2403" s="204" t="s">
        <v>4050</v>
      </c>
      <c r="B2403" s="204">
        <v>7048652614940</v>
      </c>
      <c r="K2403" s="204">
        <v>852007</v>
      </c>
      <c r="L2403" s="204" t="s">
        <v>428</v>
      </c>
      <c r="M2403" s="204" t="str">
        <f t="shared" si="37"/>
        <v>852007-060101-OS</v>
      </c>
      <c r="N2403" s="204">
        <v>7048652614940</v>
      </c>
    </row>
    <row r="2404" spans="1:14" x14ac:dyDescent="0.2">
      <c r="A2404" s="204" t="s">
        <v>4051</v>
      </c>
      <c r="B2404" s="204">
        <v>7048652709943</v>
      </c>
      <c r="K2404" s="204">
        <v>852007</v>
      </c>
      <c r="L2404" s="204" t="s">
        <v>2167</v>
      </c>
      <c r="M2404" s="204" t="str">
        <f t="shared" si="37"/>
        <v>852007-066228-OS</v>
      </c>
      <c r="N2404" s="204">
        <v>7048652709943</v>
      </c>
    </row>
    <row r="2405" spans="1:14" x14ac:dyDescent="0.2">
      <c r="A2405" s="204" t="s">
        <v>4052</v>
      </c>
      <c r="B2405" s="204">
        <v>7048652614957</v>
      </c>
      <c r="K2405" s="204">
        <v>852007</v>
      </c>
      <c r="L2405" s="204" t="s">
        <v>2714</v>
      </c>
      <c r="M2405" s="204" t="str">
        <f t="shared" si="37"/>
        <v>852007-067223-OS</v>
      </c>
      <c r="N2405" s="204">
        <v>7048652614957</v>
      </c>
    </row>
    <row r="2406" spans="1:14" x14ac:dyDescent="0.2">
      <c r="A2406" s="204" t="s">
        <v>4053</v>
      </c>
      <c r="B2406" s="204">
        <v>7048652614964</v>
      </c>
      <c r="K2406" s="204">
        <v>852007</v>
      </c>
      <c r="L2406" s="204" t="s">
        <v>2666</v>
      </c>
      <c r="M2406" s="204" t="str">
        <f t="shared" si="37"/>
        <v>852007-070101-OS</v>
      </c>
      <c r="N2406" s="204">
        <v>7048652614964</v>
      </c>
    </row>
    <row r="2407" spans="1:14" x14ac:dyDescent="0.2">
      <c r="A2407" s="204" t="s">
        <v>4054</v>
      </c>
      <c r="B2407" s="204">
        <v>7048652614971</v>
      </c>
      <c r="K2407" s="204">
        <v>852007</v>
      </c>
      <c r="L2407" s="204" t="s">
        <v>2668</v>
      </c>
      <c r="M2407" s="204" t="str">
        <f t="shared" si="37"/>
        <v>852007-150101-OS</v>
      </c>
      <c r="N2407" s="204">
        <v>7048652614971</v>
      </c>
    </row>
    <row r="2408" spans="1:14" x14ac:dyDescent="0.2">
      <c r="A2408" s="204" t="s">
        <v>4055</v>
      </c>
      <c r="B2408" s="204">
        <v>7048652715296</v>
      </c>
      <c r="K2408" s="204">
        <v>852007</v>
      </c>
      <c r="L2408" s="204" t="s">
        <v>2704</v>
      </c>
      <c r="M2408" s="204" t="str">
        <f t="shared" si="37"/>
        <v>852007-160101-OS</v>
      </c>
      <c r="N2408" s="204">
        <v>7048652715296</v>
      </c>
    </row>
    <row r="2409" spans="1:14" x14ac:dyDescent="0.2">
      <c r="A2409" s="204" t="s">
        <v>4056</v>
      </c>
      <c r="B2409" s="204">
        <v>7048652614995</v>
      </c>
      <c r="K2409" s="204">
        <v>852007</v>
      </c>
      <c r="L2409" s="204" t="s">
        <v>2706</v>
      </c>
      <c r="M2409" s="204" t="str">
        <f t="shared" si="37"/>
        <v>852007-161003-OS</v>
      </c>
      <c r="N2409" s="204">
        <v>7048652614995</v>
      </c>
    </row>
    <row r="2410" spans="1:14" x14ac:dyDescent="0.2">
      <c r="A2410" s="204" t="s">
        <v>4057</v>
      </c>
      <c r="B2410" s="204">
        <v>7048652615008</v>
      </c>
      <c r="K2410" s="204">
        <v>852007</v>
      </c>
      <c r="L2410" s="204" t="s">
        <v>2716</v>
      </c>
      <c r="M2410" s="204" t="str">
        <f t="shared" si="37"/>
        <v>852007-162022-OS</v>
      </c>
      <c r="N2410" s="204">
        <v>7048652615008</v>
      </c>
    </row>
    <row r="2411" spans="1:14" x14ac:dyDescent="0.2">
      <c r="A2411" s="204" t="s">
        <v>4058</v>
      </c>
      <c r="B2411" s="204">
        <v>7048652709950</v>
      </c>
      <c r="K2411" s="204">
        <v>852007</v>
      </c>
      <c r="L2411" s="204" t="s">
        <v>2718</v>
      </c>
      <c r="M2411" s="204" t="str">
        <f t="shared" si="37"/>
        <v>852007-200101-OS</v>
      </c>
      <c r="N2411" s="204">
        <v>7048652709950</v>
      </c>
    </row>
    <row r="2412" spans="1:14" x14ac:dyDescent="0.2">
      <c r="A2412" s="204" t="s">
        <v>4059</v>
      </c>
      <c r="B2412" s="204">
        <v>7048652615015</v>
      </c>
      <c r="K2412" s="204">
        <v>852007</v>
      </c>
      <c r="L2412" s="204" t="s">
        <v>2676</v>
      </c>
      <c r="M2412" s="204" t="str">
        <f t="shared" si="37"/>
        <v>852007-200102-OS</v>
      </c>
      <c r="N2412" s="204">
        <v>7048652615015</v>
      </c>
    </row>
    <row r="2413" spans="1:14" x14ac:dyDescent="0.2">
      <c r="A2413" s="204" t="s">
        <v>4060</v>
      </c>
      <c r="B2413" s="204">
        <v>7048652626370</v>
      </c>
      <c r="K2413" s="204">
        <v>852007</v>
      </c>
      <c r="L2413" s="204" t="s">
        <v>2720</v>
      </c>
      <c r="M2413" s="204" t="str">
        <f t="shared" si="37"/>
        <v>852007-204021-OS</v>
      </c>
      <c r="N2413" s="204">
        <v>7048652626370</v>
      </c>
    </row>
    <row r="2414" spans="1:14" x14ac:dyDescent="0.2">
      <c r="A2414" s="204" t="s">
        <v>4061</v>
      </c>
      <c r="B2414" s="204">
        <v>7048652614902</v>
      </c>
      <c r="K2414" s="204">
        <v>852008</v>
      </c>
      <c r="L2414" s="204" t="s">
        <v>2680</v>
      </c>
      <c r="M2414" s="204" t="str">
        <f t="shared" si="37"/>
        <v>852008-180101-OS</v>
      </c>
      <c r="N2414" s="204">
        <v>7048652614902</v>
      </c>
    </row>
    <row r="2415" spans="1:14" x14ac:dyDescent="0.2">
      <c r="A2415" s="204" t="s">
        <v>4062</v>
      </c>
      <c r="B2415" s="204">
        <v>7048652709967</v>
      </c>
      <c r="K2415" s="204">
        <v>852008</v>
      </c>
      <c r="L2415" s="204" t="s">
        <v>2682</v>
      </c>
      <c r="M2415" s="204" t="str">
        <f t="shared" si="37"/>
        <v>852008-181003-OS</v>
      </c>
      <c r="N2415" s="204">
        <v>7048652709967</v>
      </c>
    </row>
    <row r="2416" spans="1:14" x14ac:dyDescent="0.2">
      <c r="A2416" s="204" t="s">
        <v>4063</v>
      </c>
      <c r="B2416" s="204">
        <v>7048652614865</v>
      </c>
      <c r="K2416" s="204">
        <v>852009</v>
      </c>
      <c r="L2416" s="204" t="s">
        <v>2684</v>
      </c>
      <c r="M2416" s="204" t="str">
        <f t="shared" si="37"/>
        <v>852009-500101-OS</v>
      </c>
      <c r="N2416" s="204">
        <v>7048652614865</v>
      </c>
    </row>
    <row r="2417" spans="1:14" x14ac:dyDescent="0.2">
      <c r="A2417" s="204" t="s">
        <v>4064</v>
      </c>
      <c r="B2417" s="204">
        <v>7048652614872</v>
      </c>
      <c r="K2417" s="204">
        <v>852009</v>
      </c>
      <c r="L2417" s="204" t="s">
        <v>2170</v>
      </c>
      <c r="M2417" s="204" t="str">
        <f t="shared" si="37"/>
        <v>852009-511003-OS</v>
      </c>
      <c r="N2417" s="204">
        <v>7048652614872</v>
      </c>
    </row>
    <row r="2418" spans="1:14" x14ac:dyDescent="0.2">
      <c r="A2418" s="204" t="s">
        <v>4065</v>
      </c>
      <c r="B2418" s="204">
        <v>7048652614889</v>
      </c>
      <c r="K2418" s="204">
        <v>852009</v>
      </c>
      <c r="L2418" s="204" t="s">
        <v>2692</v>
      </c>
      <c r="M2418" s="204" t="str">
        <f t="shared" si="37"/>
        <v>852009-520101-OS</v>
      </c>
      <c r="N2418" s="204">
        <v>7048652614889</v>
      </c>
    </row>
    <row r="2419" spans="1:14" x14ac:dyDescent="0.2">
      <c r="A2419" s="204" t="s">
        <v>4066</v>
      </c>
      <c r="B2419" s="204">
        <v>7048652614827</v>
      </c>
      <c r="K2419" s="204">
        <v>852010</v>
      </c>
      <c r="L2419" s="204" t="s">
        <v>2722</v>
      </c>
      <c r="M2419" s="204" t="str">
        <f t="shared" si="37"/>
        <v>852010-501003-OS</v>
      </c>
      <c r="N2419" s="204">
        <v>7048652614827</v>
      </c>
    </row>
    <row r="2420" spans="1:14" x14ac:dyDescent="0.2">
      <c r="A2420" s="204" t="s">
        <v>4067</v>
      </c>
      <c r="B2420" s="204">
        <v>7048652714879</v>
      </c>
      <c r="K2420" s="204">
        <v>852010</v>
      </c>
      <c r="L2420" s="204" t="s">
        <v>2724</v>
      </c>
      <c r="M2420" s="204" t="str">
        <f t="shared" si="37"/>
        <v>852010-502032-OS</v>
      </c>
      <c r="N2420" s="204">
        <v>7048652714879</v>
      </c>
    </row>
    <row r="2421" spans="1:14" x14ac:dyDescent="0.2">
      <c r="A2421" s="204" t="s">
        <v>4068</v>
      </c>
      <c r="B2421" s="204">
        <v>7048652614834</v>
      </c>
      <c r="K2421" s="204">
        <v>852010</v>
      </c>
      <c r="L2421" s="204" t="s">
        <v>2726</v>
      </c>
      <c r="M2421" s="204" t="str">
        <f t="shared" si="37"/>
        <v>852010-510120-OS</v>
      </c>
      <c r="N2421" s="204">
        <v>7048652614834</v>
      </c>
    </row>
    <row r="2422" spans="1:14" x14ac:dyDescent="0.2">
      <c r="A2422" s="204" t="s">
        <v>4069</v>
      </c>
      <c r="B2422" s="204">
        <v>7048652714886</v>
      </c>
      <c r="K2422" s="204">
        <v>852010</v>
      </c>
      <c r="L2422" s="204" t="s">
        <v>2170</v>
      </c>
      <c r="M2422" s="204" t="str">
        <f t="shared" si="37"/>
        <v>852010-511003-OS</v>
      </c>
      <c r="N2422" s="204">
        <v>7048652714886</v>
      </c>
    </row>
    <row r="2423" spans="1:14" x14ac:dyDescent="0.2">
      <c r="A2423" s="204" t="s">
        <v>4070</v>
      </c>
      <c r="B2423" s="204">
        <v>7048652714893</v>
      </c>
      <c r="K2423" s="204">
        <v>852010</v>
      </c>
      <c r="L2423" s="204" t="s">
        <v>2692</v>
      </c>
      <c r="M2423" s="204" t="str">
        <f t="shared" si="37"/>
        <v>852010-520101-OS</v>
      </c>
      <c r="N2423" s="204">
        <v>7048652714893</v>
      </c>
    </row>
    <row r="2424" spans="1:14" x14ac:dyDescent="0.2">
      <c r="A2424" s="204" t="s">
        <v>4071</v>
      </c>
      <c r="B2424" s="204">
        <v>7048652614841</v>
      </c>
      <c r="K2424" s="204">
        <v>852010</v>
      </c>
      <c r="L2424" s="204" t="s">
        <v>2698</v>
      </c>
      <c r="M2424" s="204" t="str">
        <f t="shared" si="37"/>
        <v>852010-540101-OS</v>
      </c>
      <c r="N2424" s="204">
        <v>7048652614841</v>
      </c>
    </row>
    <row r="2425" spans="1:14" x14ac:dyDescent="0.2">
      <c r="A2425" s="204" t="s">
        <v>4072</v>
      </c>
      <c r="B2425" s="204">
        <v>7048652714909</v>
      </c>
      <c r="K2425" s="204">
        <v>852010</v>
      </c>
      <c r="L2425" s="204" t="s">
        <v>2728</v>
      </c>
      <c r="M2425" s="204" t="str">
        <f t="shared" si="37"/>
        <v>852010-540429-OS</v>
      </c>
      <c r="N2425" s="204">
        <v>7048652714909</v>
      </c>
    </row>
    <row r="2426" spans="1:14" x14ac:dyDescent="0.2">
      <c r="A2426" s="204" t="s">
        <v>4073</v>
      </c>
      <c r="B2426" s="204">
        <v>7048652614858</v>
      </c>
      <c r="K2426" s="204">
        <v>852010</v>
      </c>
      <c r="L2426" s="204" t="s">
        <v>2730</v>
      </c>
      <c r="M2426" s="204" t="str">
        <f t="shared" si="37"/>
        <v>852010-558003-OS</v>
      </c>
      <c r="N2426" s="204">
        <v>7048652614858</v>
      </c>
    </row>
    <row r="2427" spans="1:14" x14ac:dyDescent="0.2">
      <c r="A2427" s="204" t="s">
        <v>4074</v>
      </c>
      <c r="B2427" s="204">
        <v>7048652714916</v>
      </c>
      <c r="K2427" s="204">
        <v>852011</v>
      </c>
      <c r="L2427" s="204" t="s">
        <v>2684</v>
      </c>
      <c r="M2427" s="204" t="str">
        <f t="shared" si="37"/>
        <v>852011-500101-OS</v>
      </c>
      <c r="N2427" s="204">
        <v>7048652714916</v>
      </c>
    </row>
    <row r="2428" spans="1:14" x14ac:dyDescent="0.2">
      <c r="A2428" s="204" t="s">
        <v>4075</v>
      </c>
      <c r="B2428" s="204">
        <v>7048652614797</v>
      </c>
      <c r="K2428" s="204">
        <v>852011</v>
      </c>
      <c r="L2428" s="204" t="s">
        <v>2722</v>
      </c>
      <c r="M2428" s="204" t="str">
        <f t="shared" si="37"/>
        <v>852011-501003-OS</v>
      </c>
      <c r="N2428" s="204">
        <v>7048652614797</v>
      </c>
    </row>
    <row r="2429" spans="1:14" x14ac:dyDescent="0.2">
      <c r="A2429" s="204" t="s">
        <v>4076</v>
      </c>
      <c r="B2429" s="204">
        <v>7048652715241</v>
      </c>
      <c r="K2429" s="204">
        <v>852011</v>
      </c>
      <c r="L2429" s="204" t="s">
        <v>2170</v>
      </c>
      <c r="M2429" s="204" t="str">
        <f t="shared" si="37"/>
        <v>852011-511003-OS</v>
      </c>
      <c r="N2429" s="204">
        <v>7048652715241</v>
      </c>
    </row>
    <row r="2430" spans="1:14" x14ac:dyDescent="0.2">
      <c r="A2430" s="204" t="s">
        <v>4077</v>
      </c>
      <c r="B2430" s="204">
        <v>7048652614803</v>
      </c>
      <c r="K2430" s="204">
        <v>852011</v>
      </c>
      <c r="L2430" s="204" t="s">
        <v>2732</v>
      </c>
      <c r="M2430" s="204" t="str">
        <f t="shared" si="37"/>
        <v>852011-523008-OS</v>
      </c>
      <c r="N2430" s="204">
        <v>7048652614803</v>
      </c>
    </row>
    <row r="2431" spans="1:14" x14ac:dyDescent="0.2">
      <c r="A2431" s="204" t="s">
        <v>4078</v>
      </c>
      <c r="B2431" s="204">
        <v>7048652614810</v>
      </c>
      <c r="K2431" s="204">
        <v>852011</v>
      </c>
      <c r="L2431" s="204" t="s">
        <v>2698</v>
      </c>
      <c r="M2431" s="204" t="str">
        <f t="shared" si="37"/>
        <v>852011-540101-OS</v>
      </c>
      <c r="N2431" s="204">
        <v>7048652614810</v>
      </c>
    </row>
    <row r="2432" spans="1:14" x14ac:dyDescent="0.2">
      <c r="A2432" s="204" t="s">
        <v>4079</v>
      </c>
      <c r="B2432" s="204">
        <v>7048652614773</v>
      </c>
      <c r="K2432" s="204">
        <v>852012</v>
      </c>
      <c r="L2432" s="204" t="s">
        <v>2668</v>
      </c>
      <c r="M2432" s="204" t="str">
        <f t="shared" si="37"/>
        <v>852012-150101-OS</v>
      </c>
      <c r="N2432" s="204">
        <v>7048652614773</v>
      </c>
    </row>
    <row r="2433" spans="1:14" x14ac:dyDescent="0.2">
      <c r="A2433" s="204" t="s">
        <v>4080</v>
      </c>
      <c r="B2433" s="204">
        <v>7048652614780</v>
      </c>
      <c r="K2433" s="204">
        <v>852012</v>
      </c>
      <c r="L2433" s="204" t="s">
        <v>2702</v>
      </c>
      <c r="M2433" s="204" t="str">
        <f t="shared" si="37"/>
        <v>852012-151003-OS</v>
      </c>
      <c r="N2433" s="204">
        <v>7048652614780</v>
      </c>
    </row>
    <row r="2434" spans="1:14" x14ac:dyDescent="0.2">
      <c r="A2434" s="204" t="s">
        <v>4081</v>
      </c>
      <c r="B2434" s="204">
        <v>7048652614728</v>
      </c>
      <c r="K2434" s="204">
        <v>852013</v>
      </c>
      <c r="L2434" s="204" t="s">
        <v>2734</v>
      </c>
      <c r="M2434" s="204" t="str">
        <f t="shared" si="37"/>
        <v>852013-050101-OS</v>
      </c>
      <c r="N2434" s="204">
        <v>7048652614728</v>
      </c>
    </row>
    <row r="2435" spans="1:14" x14ac:dyDescent="0.2">
      <c r="A2435" s="204" t="s">
        <v>4082</v>
      </c>
      <c r="B2435" s="204">
        <v>7048652614735</v>
      </c>
      <c r="K2435" s="204">
        <v>852013</v>
      </c>
      <c r="L2435" s="204" t="s">
        <v>2736</v>
      </c>
      <c r="M2435" s="204" t="str">
        <f t="shared" ref="M2435:M2498" si="38">CONCATENATE(K2435,"-",L2435)</f>
        <v>852013-052022-OS</v>
      </c>
      <c r="N2435" s="204">
        <v>7048652614735</v>
      </c>
    </row>
    <row r="2436" spans="1:14" x14ac:dyDescent="0.2">
      <c r="A2436" s="204" t="s">
        <v>4083</v>
      </c>
      <c r="B2436" s="204">
        <v>7048652614742</v>
      </c>
      <c r="K2436" s="204">
        <v>852013</v>
      </c>
      <c r="L2436" s="204" t="s">
        <v>2738</v>
      </c>
      <c r="M2436" s="204" t="str">
        <f t="shared" si="38"/>
        <v>852013-110101-OS</v>
      </c>
      <c r="N2436" s="204">
        <v>7048652614742</v>
      </c>
    </row>
    <row r="2437" spans="1:14" x14ac:dyDescent="0.2">
      <c r="A2437" s="204" t="s">
        <v>4084</v>
      </c>
      <c r="B2437" s="204">
        <v>7048652614759</v>
      </c>
      <c r="K2437" s="204">
        <v>852013</v>
      </c>
      <c r="L2437" s="204" t="s">
        <v>2740</v>
      </c>
      <c r="M2437" s="204" t="str">
        <f t="shared" si="38"/>
        <v>852013-111003-OS</v>
      </c>
      <c r="N2437" s="204">
        <v>7048652614759</v>
      </c>
    </row>
    <row r="2438" spans="1:14" x14ac:dyDescent="0.2">
      <c r="A2438" s="204" t="s">
        <v>4085</v>
      </c>
      <c r="B2438" s="204">
        <v>7048652614766</v>
      </c>
      <c r="K2438" s="204">
        <v>852013</v>
      </c>
      <c r="L2438" s="204" t="s">
        <v>2742</v>
      </c>
      <c r="M2438" s="204" t="str">
        <f t="shared" si="38"/>
        <v>852013-117220-OS</v>
      </c>
      <c r="N2438" s="204">
        <v>7048652614766</v>
      </c>
    </row>
    <row r="2439" spans="1:14" x14ac:dyDescent="0.2">
      <c r="A2439" s="204" t="s">
        <v>4086</v>
      </c>
      <c r="B2439" s="204">
        <v>7048652614681</v>
      </c>
      <c r="K2439" s="204">
        <v>852014</v>
      </c>
      <c r="L2439" s="204" t="s">
        <v>2744</v>
      </c>
      <c r="M2439" s="204" t="str">
        <f t="shared" si="38"/>
        <v>852014-120101-OS</v>
      </c>
      <c r="N2439" s="204">
        <v>7048652614681</v>
      </c>
    </row>
    <row r="2440" spans="1:14" x14ac:dyDescent="0.2">
      <c r="A2440" s="204" t="s">
        <v>4087</v>
      </c>
      <c r="B2440" s="204">
        <v>7048652614698</v>
      </c>
      <c r="K2440" s="204">
        <v>852014</v>
      </c>
      <c r="L2440" s="204" t="s">
        <v>2746</v>
      </c>
      <c r="M2440" s="204" t="str">
        <f t="shared" si="38"/>
        <v>852014-121003-OS</v>
      </c>
      <c r="N2440" s="204">
        <v>7048652614698</v>
      </c>
    </row>
    <row r="2441" spans="1:14" x14ac:dyDescent="0.2">
      <c r="A2441" s="204" t="s">
        <v>4088</v>
      </c>
      <c r="B2441" s="204">
        <v>7048652614704</v>
      </c>
      <c r="K2441" s="204">
        <v>852014</v>
      </c>
      <c r="L2441" s="204" t="s">
        <v>2748</v>
      </c>
      <c r="M2441" s="204" t="str">
        <f t="shared" si="38"/>
        <v>852014-124021-OS</v>
      </c>
      <c r="N2441" s="204">
        <v>7048652614704</v>
      </c>
    </row>
    <row r="2442" spans="1:14" x14ac:dyDescent="0.2">
      <c r="A2442" s="204" t="s">
        <v>4089</v>
      </c>
      <c r="B2442" s="204">
        <v>7048652614711</v>
      </c>
      <c r="K2442" s="204">
        <v>852014</v>
      </c>
      <c r="L2442" s="204" t="s">
        <v>2750</v>
      </c>
      <c r="M2442" s="204" t="str">
        <f t="shared" si="38"/>
        <v>852014-140101-OS</v>
      </c>
      <c r="N2442" s="204">
        <v>7048652614711</v>
      </c>
    </row>
    <row r="2443" spans="1:14" x14ac:dyDescent="0.2">
      <c r="A2443" s="204" t="s">
        <v>4090</v>
      </c>
      <c r="B2443" s="204">
        <v>7048652616081</v>
      </c>
      <c r="K2443" s="204">
        <v>852015</v>
      </c>
      <c r="L2443" s="204" t="s">
        <v>2752</v>
      </c>
      <c r="M2443" s="204" t="str">
        <f t="shared" si="38"/>
        <v>852015-041020-OS</v>
      </c>
      <c r="N2443" s="204">
        <v>7048652616081</v>
      </c>
    </row>
    <row r="2444" spans="1:14" x14ac:dyDescent="0.2">
      <c r="A2444" s="204" t="s">
        <v>4091</v>
      </c>
      <c r="B2444" s="204">
        <v>7048652616098</v>
      </c>
      <c r="K2444" s="204">
        <v>852015</v>
      </c>
      <c r="L2444" s="204" t="s">
        <v>428</v>
      </c>
      <c r="M2444" s="204" t="str">
        <f t="shared" si="38"/>
        <v>852015-060101-OS</v>
      </c>
      <c r="N2444" s="204">
        <v>7048652616098</v>
      </c>
    </row>
    <row r="2445" spans="1:14" x14ac:dyDescent="0.2">
      <c r="A2445" s="204" t="s">
        <v>4092</v>
      </c>
      <c r="B2445" s="204">
        <v>7048652709899</v>
      </c>
      <c r="K2445" s="204">
        <v>852015</v>
      </c>
      <c r="L2445" s="204" t="s">
        <v>2662</v>
      </c>
      <c r="M2445" s="204" t="str">
        <f t="shared" si="38"/>
        <v>852015-062130-OS</v>
      </c>
      <c r="N2445" s="204">
        <v>7048652709899</v>
      </c>
    </row>
    <row r="2446" spans="1:14" x14ac:dyDescent="0.2">
      <c r="A2446" s="204" t="s">
        <v>4093</v>
      </c>
      <c r="B2446" s="204">
        <v>7048652616104</v>
      </c>
      <c r="K2446" s="204">
        <v>852015</v>
      </c>
      <c r="L2446" s="204" t="s">
        <v>2664</v>
      </c>
      <c r="M2446" s="204" t="str">
        <f t="shared" si="38"/>
        <v>852015-064021-OS</v>
      </c>
      <c r="N2446" s="204">
        <v>7048652616104</v>
      </c>
    </row>
    <row r="2447" spans="1:14" x14ac:dyDescent="0.2">
      <c r="A2447" s="204" t="s">
        <v>4094</v>
      </c>
      <c r="B2447" s="204">
        <v>7048652616111</v>
      </c>
      <c r="K2447" s="204">
        <v>852015</v>
      </c>
      <c r="L2447" s="204" t="s">
        <v>2666</v>
      </c>
      <c r="M2447" s="204" t="str">
        <f t="shared" si="38"/>
        <v>852015-070101-OS</v>
      </c>
      <c r="N2447" s="204">
        <v>7048652616111</v>
      </c>
    </row>
    <row r="2448" spans="1:14" x14ac:dyDescent="0.2">
      <c r="A2448" s="204" t="s">
        <v>4095</v>
      </c>
      <c r="B2448" s="204">
        <v>7048652616128</v>
      </c>
      <c r="K2448" s="204">
        <v>852015</v>
      </c>
      <c r="L2448" s="204" t="s">
        <v>2668</v>
      </c>
      <c r="M2448" s="204" t="str">
        <f t="shared" si="38"/>
        <v>852015-150101-OS</v>
      </c>
      <c r="N2448" s="204">
        <v>7048652616128</v>
      </c>
    </row>
    <row r="2449" spans="1:14" x14ac:dyDescent="0.2">
      <c r="A2449" s="204" t="s">
        <v>4096</v>
      </c>
      <c r="B2449" s="204">
        <v>7048652616142</v>
      </c>
      <c r="K2449" s="204">
        <v>852015</v>
      </c>
      <c r="L2449" s="204" t="s">
        <v>2706</v>
      </c>
      <c r="M2449" s="204" t="str">
        <f t="shared" si="38"/>
        <v>852015-161003-OS</v>
      </c>
      <c r="N2449" s="204">
        <v>7048652616142</v>
      </c>
    </row>
    <row r="2450" spans="1:14" x14ac:dyDescent="0.2">
      <c r="A2450" s="204" t="s">
        <v>4097</v>
      </c>
      <c r="B2450" s="204">
        <v>7048652616159</v>
      </c>
      <c r="K2450" s="204">
        <v>852015</v>
      </c>
      <c r="L2450" s="204" t="s">
        <v>2754</v>
      </c>
      <c r="M2450" s="204" t="str">
        <f t="shared" si="38"/>
        <v>852015-167223-OS</v>
      </c>
      <c r="N2450" s="204">
        <v>7048652616159</v>
      </c>
    </row>
    <row r="2451" spans="1:14" x14ac:dyDescent="0.2">
      <c r="A2451" s="204" t="s">
        <v>4098</v>
      </c>
      <c r="B2451" s="204">
        <v>7048652616166</v>
      </c>
      <c r="K2451" s="204">
        <v>852015</v>
      </c>
      <c r="L2451" s="204" t="s">
        <v>2708</v>
      </c>
      <c r="M2451" s="204" t="str">
        <f t="shared" si="38"/>
        <v>852015-191024-OS</v>
      </c>
      <c r="N2451" s="204">
        <v>7048652616166</v>
      </c>
    </row>
    <row r="2452" spans="1:14" x14ac:dyDescent="0.2">
      <c r="A2452" s="204" t="s">
        <v>4099</v>
      </c>
      <c r="B2452" s="204">
        <v>7048652709905</v>
      </c>
      <c r="K2452" s="204">
        <v>852015</v>
      </c>
      <c r="L2452" s="204" t="s">
        <v>2756</v>
      </c>
      <c r="M2452" s="204" t="str">
        <f t="shared" si="38"/>
        <v>852015-193127-OS</v>
      </c>
      <c r="N2452" s="204">
        <v>7048652709905</v>
      </c>
    </row>
    <row r="2453" spans="1:14" x14ac:dyDescent="0.2">
      <c r="A2453" s="204" t="s">
        <v>4100</v>
      </c>
      <c r="B2453" s="204">
        <v>7048652616173</v>
      </c>
      <c r="K2453" s="204">
        <v>852015</v>
      </c>
      <c r="L2453" s="204" t="s">
        <v>2718</v>
      </c>
      <c r="M2453" s="204" t="str">
        <f t="shared" si="38"/>
        <v>852015-200101-OS</v>
      </c>
      <c r="N2453" s="204">
        <v>7048652616173</v>
      </c>
    </row>
    <row r="2454" spans="1:14" x14ac:dyDescent="0.2">
      <c r="A2454" s="204" t="s">
        <v>4101</v>
      </c>
      <c r="B2454" s="204">
        <v>7048652616180</v>
      </c>
      <c r="K2454" s="204">
        <v>852015</v>
      </c>
      <c r="L2454" s="204" t="s">
        <v>2758</v>
      </c>
      <c r="M2454" s="204" t="str">
        <f t="shared" si="38"/>
        <v>852015-202022-OS</v>
      </c>
      <c r="N2454" s="204">
        <v>7048652616180</v>
      </c>
    </row>
    <row r="2455" spans="1:14" x14ac:dyDescent="0.2">
      <c r="A2455" s="204" t="s">
        <v>4102</v>
      </c>
      <c r="B2455" s="204">
        <v>7048652709912</v>
      </c>
      <c r="K2455" s="204">
        <v>852016</v>
      </c>
      <c r="L2455" s="204" t="s">
        <v>2680</v>
      </c>
      <c r="M2455" s="204" t="str">
        <f t="shared" si="38"/>
        <v>852016-180101-OS</v>
      </c>
      <c r="N2455" s="204">
        <v>7048652709912</v>
      </c>
    </row>
    <row r="2456" spans="1:14" x14ac:dyDescent="0.2">
      <c r="A2456" s="204" t="s">
        <v>4103</v>
      </c>
      <c r="B2456" s="204">
        <v>7048652616074</v>
      </c>
      <c r="K2456" s="204">
        <v>852016</v>
      </c>
      <c r="L2456" s="204" t="s">
        <v>2682</v>
      </c>
      <c r="M2456" s="204" t="str">
        <f t="shared" si="38"/>
        <v>852016-181003-OS</v>
      </c>
      <c r="N2456" s="204">
        <v>7048652616074</v>
      </c>
    </row>
    <row r="2457" spans="1:14" x14ac:dyDescent="0.2">
      <c r="A2457" s="204" t="s">
        <v>4104</v>
      </c>
      <c r="B2457" s="204">
        <v>7048652616012</v>
      </c>
      <c r="K2457" s="204">
        <v>852017</v>
      </c>
      <c r="L2457" s="204" t="s">
        <v>2760</v>
      </c>
      <c r="M2457" s="204" t="str">
        <f t="shared" si="38"/>
        <v>852017-040000-OS</v>
      </c>
      <c r="N2457" s="204">
        <v>7048652616012</v>
      </c>
    </row>
    <row r="2458" spans="1:14" x14ac:dyDescent="0.2">
      <c r="A2458" s="204" t="s">
        <v>4105</v>
      </c>
      <c r="B2458" s="204">
        <v>7048652616029</v>
      </c>
      <c r="K2458" s="204">
        <v>852017</v>
      </c>
      <c r="L2458" s="204" t="s">
        <v>430</v>
      </c>
      <c r="M2458" s="204" t="str">
        <f t="shared" si="38"/>
        <v>852017-060000-OS</v>
      </c>
      <c r="N2458" s="204">
        <v>7048652616029</v>
      </c>
    </row>
    <row r="2459" spans="1:14" x14ac:dyDescent="0.2">
      <c r="A2459" s="204" t="s">
        <v>4106</v>
      </c>
      <c r="B2459" s="204">
        <v>7048652616036</v>
      </c>
      <c r="K2459" s="204">
        <v>852017</v>
      </c>
      <c r="L2459" s="204" t="s">
        <v>2762</v>
      </c>
      <c r="M2459" s="204" t="str">
        <f t="shared" si="38"/>
        <v>852017-070000-OS</v>
      </c>
      <c r="N2459" s="204">
        <v>7048652616036</v>
      </c>
    </row>
    <row r="2460" spans="1:14" x14ac:dyDescent="0.2">
      <c r="A2460" s="204" t="s">
        <v>4107</v>
      </c>
      <c r="B2460" s="204">
        <v>7048652616043</v>
      </c>
      <c r="K2460" s="204">
        <v>852017</v>
      </c>
      <c r="L2460" s="204" t="s">
        <v>431</v>
      </c>
      <c r="M2460" s="204" t="str">
        <f t="shared" si="38"/>
        <v>852017-150000-OS</v>
      </c>
      <c r="N2460" s="204">
        <v>7048652616043</v>
      </c>
    </row>
    <row r="2461" spans="1:14" x14ac:dyDescent="0.2">
      <c r="A2461" s="204" t="s">
        <v>4108</v>
      </c>
      <c r="B2461" s="204">
        <v>7048652616050</v>
      </c>
      <c r="K2461" s="204">
        <v>852017</v>
      </c>
      <c r="L2461" s="204" t="s">
        <v>433</v>
      </c>
      <c r="M2461" s="204" t="str">
        <f t="shared" si="38"/>
        <v>852017-160000-OS</v>
      </c>
      <c r="N2461" s="204">
        <v>7048652616050</v>
      </c>
    </row>
    <row r="2462" spans="1:14" x14ac:dyDescent="0.2">
      <c r="A2462" s="204" t="s">
        <v>4109</v>
      </c>
      <c r="B2462" s="204">
        <v>7048652616067</v>
      </c>
      <c r="K2462" s="204">
        <v>852017</v>
      </c>
      <c r="L2462" s="204" t="s">
        <v>435</v>
      </c>
      <c r="M2462" s="204" t="str">
        <f t="shared" si="38"/>
        <v>852017-200000-OS</v>
      </c>
      <c r="N2462" s="204">
        <v>7048652616067</v>
      </c>
    </row>
    <row r="2463" spans="1:14" x14ac:dyDescent="0.2">
      <c r="A2463" s="204" t="s">
        <v>4110</v>
      </c>
      <c r="B2463" s="204">
        <v>7048652616005</v>
      </c>
      <c r="K2463" s="204">
        <v>852018</v>
      </c>
      <c r="L2463" s="204" t="s">
        <v>437</v>
      </c>
      <c r="M2463" s="204" t="str">
        <f t="shared" si="38"/>
        <v>852018-180000-OS</v>
      </c>
      <c r="N2463" s="204">
        <v>7048652616005</v>
      </c>
    </row>
    <row r="2464" spans="1:14" x14ac:dyDescent="0.2">
      <c r="A2464" s="204" t="s">
        <v>4111</v>
      </c>
      <c r="B2464" s="204">
        <v>7048652615992</v>
      </c>
      <c r="K2464" s="204">
        <v>852019</v>
      </c>
      <c r="L2464" s="204" t="s">
        <v>439</v>
      </c>
      <c r="M2464" s="204" t="str">
        <f t="shared" si="38"/>
        <v>852019-100000-OS</v>
      </c>
      <c r="N2464" s="204">
        <v>7048652615992</v>
      </c>
    </row>
    <row r="2465" spans="1:14" x14ac:dyDescent="0.2">
      <c r="A2465" s="204" t="s">
        <v>4112</v>
      </c>
      <c r="B2465" s="204">
        <v>7048652615923</v>
      </c>
      <c r="K2465" s="204">
        <v>852020</v>
      </c>
      <c r="L2465" s="204" t="s">
        <v>2760</v>
      </c>
      <c r="M2465" s="204" t="str">
        <f t="shared" si="38"/>
        <v>852020-040000-OS</v>
      </c>
      <c r="N2465" s="204">
        <v>7048652615923</v>
      </c>
    </row>
    <row r="2466" spans="1:14" x14ac:dyDescent="0.2">
      <c r="A2466" s="204" t="s">
        <v>4113</v>
      </c>
      <c r="B2466" s="204">
        <v>7048652615930</v>
      </c>
      <c r="K2466" s="204">
        <v>852020</v>
      </c>
      <c r="L2466" s="204" t="s">
        <v>430</v>
      </c>
      <c r="M2466" s="204" t="str">
        <f t="shared" si="38"/>
        <v>852020-060000-OS</v>
      </c>
      <c r="N2466" s="204">
        <v>7048652615930</v>
      </c>
    </row>
    <row r="2467" spans="1:14" x14ac:dyDescent="0.2">
      <c r="A2467" s="204" t="s">
        <v>4114</v>
      </c>
      <c r="B2467" s="204">
        <v>7048652615947</v>
      </c>
      <c r="K2467" s="204">
        <v>852020</v>
      </c>
      <c r="L2467" s="204" t="s">
        <v>2762</v>
      </c>
      <c r="M2467" s="204" t="str">
        <f t="shared" si="38"/>
        <v>852020-070000-OS</v>
      </c>
      <c r="N2467" s="204">
        <v>7048652615947</v>
      </c>
    </row>
    <row r="2468" spans="1:14" x14ac:dyDescent="0.2">
      <c r="A2468" s="204" t="s">
        <v>4115</v>
      </c>
      <c r="B2468" s="204">
        <v>7048652615954</v>
      </c>
      <c r="K2468" s="204">
        <v>852020</v>
      </c>
      <c r="L2468" s="204" t="s">
        <v>431</v>
      </c>
      <c r="M2468" s="204" t="str">
        <f t="shared" si="38"/>
        <v>852020-150000-OS</v>
      </c>
      <c r="N2468" s="204">
        <v>7048652615954</v>
      </c>
    </row>
    <row r="2469" spans="1:14" x14ac:dyDescent="0.2">
      <c r="A2469" s="204" t="s">
        <v>4116</v>
      </c>
      <c r="B2469" s="204">
        <v>7048652615961</v>
      </c>
      <c r="K2469" s="204">
        <v>852020</v>
      </c>
      <c r="L2469" s="204" t="s">
        <v>433</v>
      </c>
      <c r="M2469" s="204" t="str">
        <f t="shared" si="38"/>
        <v>852020-160000-OS</v>
      </c>
      <c r="N2469" s="204">
        <v>7048652615961</v>
      </c>
    </row>
    <row r="2470" spans="1:14" x14ac:dyDescent="0.2">
      <c r="A2470" s="204" t="s">
        <v>4117</v>
      </c>
      <c r="B2470" s="204">
        <v>7048652615978</v>
      </c>
      <c r="K2470" s="204">
        <v>852020</v>
      </c>
      <c r="L2470" s="204" t="s">
        <v>2764</v>
      </c>
      <c r="M2470" s="204" t="str">
        <f t="shared" si="38"/>
        <v>852020-190000-OS</v>
      </c>
      <c r="N2470" s="204">
        <v>7048652615978</v>
      </c>
    </row>
    <row r="2471" spans="1:14" x14ac:dyDescent="0.2">
      <c r="A2471" s="204" t="s">
        <v>4118</v>
      </c>
      <c r="B2471" s="204">
        <v>7048652615985</v>
      </c>
      <c r="K2471" s="204">
        <v>852020</v>
      </c>
      <c r="L2471" s="204" t="s">
        <v>435</v>
      </c>
      <c r="M2471" s="204" t="str">
        <f t="shared" si="38"/>
        <v>852020-200000-OS</v>
      </c>
      <c r="N2471" s="204">
        <v>7048652615985</v>
      </c>
    </row>
    <row r="2472" spans="1:14" x14ac:dyDescent="0.2">
      <c r="A2472" s="204" t="s">
        <v>4119</v>
      </c>
      <c r="B2472" s="204">
        <v>7048652615916</v>
      </c>
      <c r="K2472" s="204">
        <v>852021</v>
      </c>
      <c r="L2472" s="204" t="s">
        <v>437</v>
      </c>
      <c r="M2472" s="204" t="str">
        <f t="shared" si="38"/>
        <v>852021-180000-OS</v>
      </c>
      <c r="N2472" s="204">
        <v>7048652615916</v>
      </c>
    </row>
    <row r="2473" spans="1:14" x14ac:dyDescent="0.2">
      <c r="A2473" s="204" t="s">
        <v>4120</v>
      </c>
      <c r="B2473" s="204">
        <v>7048652615909</v>
      </c>
      <c r="K2473" s="204">
        <v>852022</v>
      </c>
      <c r="L2473" s="204" t="s">
        <v>439</v>
      </c>
      <c r="M2473" s="204" t="str">
        <f t="shared" si="38"/>
        <v>852022-100000-OS</v>
      </c>
      <c r="N2473" s="204">
        <v>7048652615909</v>
      </c>
    </row>
    <row r="2474" spans="1:14" x14ac:dyDescent="0.2">
      <c r="A2474" s="204" t="s">
        <v>4121</v>
      </c>
      <c r="B2474" s="204">
        <v>7048652615848</v>
      </c>
      <c r="K2474" s="204">
        <v>852023</v>
      </c>
      <c r="L2474" s="204" t="s">
        <v>2760</v>
      </c>
      <c r="M2474" s="204" t="str">
        <f t="shared" si="38"/>
        <v>852023-040000-OS</v>
      </c>
      <c r="N2474" s="204">
        <v>7048652615848</v>
      </c>
    </row>
    <row r="2475" spans="1:14" x14ac:dyDescent="0.2">
      <c r="A2475" s="204" t="s">
        <v>4122</v>
      </c>
      <c r="B2475" s="204">
        <v>7048652615855</v>
      </c>
      <c r="K2475" s="204">
        <v>852023</v>
      </c>
      <c r="L2475" s="204" t="s">
        <v>430</v>
      </c>
      <c r="M2475" s="204" t="str">
        <f t="shared" si="38"/>
        <v>852023-060000-OS</v>
      </c>
      <c r="N2475" s="204">
        <v>7048652615855</v>
      </c>
    </row>
    <row r="2476" spans="1:14" x14ac:dyDescent="0.2">
      <c r="A2476" s="204" t="s">
        <v>4123</v>
      </c>
      <c r="B2476" s="204">
        <v>7048652615862</v>
      </c>
      <c r="K2476" s="204">
        <v>852023</v>
      </c>
      <c r="L2476" s="204" t="s">
        <v>2762</v>
      </c>
      <c r="M2476" s="204" t="str">
        <f t="shared" si="38"/>
        <v>852023-070000-OS</v>
      </c>
      <c r="N2476" s="204">
        <v>7048652615862</v>
      </c>
    </row>
    <row r="2477" spans="1:14" x14ac:dyDescent="0.2">
      <c r="A2477" s="204" t="s">
        <v>4124</v>
      </c>
      <c r="B2477" s="204">
        <v>7048652615879</v>
      </c>
      <c r="K2477" s="204">
        <v>852023</v>
      </c>
      <c r="L2477" s="204" t="s">
        <v>431</v>
      </c>
      <c r="M2477" s="204" t="str">
        <f t="shared" si="38"/>
        <v>852023-150000-OS</v>
      </c>
      <c r="N2477" s="204">
        <v>7048652615879</v>
      </c>
    </row>
    <row r="2478" spans="1:14" x14ac:dyDescent="0.2">
      <c r="A2478" s="204" t="s">
        <v>4125</v>
      </c>
      <c r="B2478" s="204">
        <v>7048652615886</v>
      </c>
      <c r="K2478" s="204">
        <v>852023</v>
      </c>
      <c r="L2478" s="204" t="s">
        <v>433</v>
      </c>
      <c r="M2478" s="204" t="str">
        <f t="shared" si="38"/>
        <v>852023-160000-OS</v>
      </c>
      <c r="N2478" s="204">
        <v>7048652615886</v>
      </c>
    </row>
    <row r="2479" spans="1:14" x14ac:dyDescent="0.2">
      <c r="A2479" s="204" t="s">
        <v>4126</v>
      </c>
      <c r="B2479" s="204">
        <v>7048652615893</v>
      </c>
      <c r="K2479" s="204">
        <v>852023</v>
      </c>
      <c r="L2479" s="204" t="s">
        <v>435</v>
      </c>
      <c r="M2479" s="204" t="str">
        <f t="shared" si="38"/>
        <v>852023-200000-OS</v>
      </c>
      <c r="N2479" s="204">
        <v>7048652615893</v>
      </c>
    </row>
    <row r="2480" spans="1:14" x14ac:dyDescent="0.2">
      <c r="A2480" s="204" t="s">
        <v>4127</v>
      </c>
      <c r="B2480" s="204">
        <v>7048652615831</v>
      </c>
      <c r="K2480" s="204">
        <v>852024</v>
      </c>
      <c r="L2480" s="204" t="s">
        <v>437</v>
      </c>
      <c r="M2480" s="204" t="str">
        <f t="shared" si="38"/>
        <v>852024-180000-OS</v>
      </c>
      <c r="N2480" s="204">
        <v>7048652615831</v>
      </c>
    </row>
    <row r="2481" spans="1:14" x14ac:dyDescent="0.2">
      <c r="A2481" s="204" t="s">
        <v>4128</v>
      </c>
      <c r="B2481" s="204">
        <v>7048652615824</v>
      </c>
      <c r="K2481" s="204">
        <v>852025</v>
      </c>
      <c r="L2481" s="204" t="s">
        <v>439</v>
      </c>
      <c r="M2481" s="204" t="str">
        <f t="shared" si="38"/>
        <v>852025-100000-OS</v>
      </c>
      <c r="N2481" s="204">
        <v>7048652615824</v>
      </c>
    </row>
    <row r="2482" spans="1:14" x14ac:dyDescent="0.2">
      <c r="A2482" s="204" t="s">
        <v>4129</v>
      </c>
      <c r="B2482" s="204">
        <v>7048652615817</v>
      </c>
      <c r="K2482" s="204">
        <v>852026</v>
      </c>
      <c r="L2482" s="204" t="s">
        <v>431</v>
      </c>
      <c r="M2482" s="204" t="str">
        <f t="shared" si="38"/>
        <v>852026-150000-OS</v>
      </c>
      <c r="N2482" s="204">
        <v>7048652615817</v>
      </c>
    </row>
    <row r="2483" spans="1:14" x14ac:dyDescent="0.2">
      <c r="A2483" s="204" t="s">
        <v>4130</v>
      </c>
      <c r="B2483" s="204">
        <v>7048652615794</v>
      </c>
      <c r="K2483" s="204">
        <v>852027</v>
      </c>
      <c r="L2483" s="204" t="s">
        <v>2766</v>
      </c>
      <c r="M2483" s="204" t="str">
        <f t="shared" si="38"/>
        <v>852027-050000-OS</v>
      </c>
      <c r="N2483" s="204">
        <v>7048652615794</v>
      </c>
    </row>
    <row r="2484" spans="1:14" x14ac:dyDescent="0.2">
      <c r="A2484" s="204" t="s">
        <v>4131</v>
      </c>
      <c r="B2484" s="204">
        <v>7048652615800</v>
      </c>
      <c r="K2484" s="204">
        <v>852027</v>
      </c>
      <c r="L2484" s="204" t="s">
        <v>2768</v>
      </c>
      <c r="M2484" s="204" t="str">
        <f t="shared" si="38"/>
        <v>852027-110000-OS</v>
      </c>
      <c r="N2484" s="204">
        <v>7048652615800</v>
      </c>
    </row>
    <row r="2485" spans="1:14" x14ac:dyDescent="0.2">
      <c r="A2485" s="204" t="s">
        <v>4132</v>
      </c>
      <c r="B2485" s="204">
        <v>7048652615763</v>
      </c>
      <c r="K2485" s="204">
        <v>852028</v>
      </c>
      <c r="L2485" s="204" t="s">
        <v>439</v>
      </c>
      <c r="M2485" s="204" t="str">
        <f t="shared" si="38"/>
        <v>852028-100000-OS</v>
      </c>
      <c r="N2485" s="204">
        <v>7048652615763</v>
      </c>
    </row>
    <row r="2486" spans="1:14" x14ac:dyDescent="0.2">
      <c r="A2486" s="204" t="s">
        <v>4133</v>
      </c>
      <c r="B2486" s="204">
        <v>7048652615770</v>
      </c>
      <c r="K2486" s="204">
        <v>852028</v>
      </c>
      <c r="L2486" s="204" t="s">
        <v>2770</v>
      </c>
      <c r="M2486" s="204" t="str">
        <f t="shared" si="38"/>
        <v>852028-120000-OS</v>
      </c>
      <c r="N2486" s="204">
        <v>7048652615770</v>
      </c>
    </row>
    <row r="2487" spans="1:14" x14ac:dyDescent="0.2">
      <c r="A2487" s="204" t="s">
        <v>4134</v>
      </c>
      <c r="B2487" s="204">
        <v>7048652615787</v>
      </c>
      <c r="K2487" s="204">
        <v>852028</v>
      </c>
      <c r="L2487" s="204" t="s">
        <v>2772</v>
      </c>
      <c r="M2487" s="204" t="str">
        <f t="shared" si="38"/>
        <v>852028-140000-OS</v>
      </c>
      <c r="N2487" s="204">
        <v>7048652615787</v>
      </c>
    </row>
    <row r="2488" spans="1:14" x14ac:dyDescent="0.2">
      <c r="A2488" s="204" t="s">
        <v>4135</v>
      </c>
      <c r="B2488" s="204">
        <v>7048652615695</v>
      </c>
      <c r="K2488" s="204">
        <v>852029</v>
      </c>
      <c r="L2488" s="204" t="s">
        <v>2760</v>
      </c>
      <c r="M2488" s="204" t="str">
        <f t="shared" si="38"/>
        <v>852029-040000-OS</v>
      </c>
      <c r="N2488" s="204">
        <v>7048652615695</v>
      </c>
    </row>
    <row r="2489" spans="1:14" x14ac:dyDescent="0.2">
      <c r="A2489" s="204" t="s">
        <v>4136</v>
      </c>
      <c r="B2489" s="204">
        <v>7048652615701</v>
      </c>
      <c r="K2489" s="204">
        <v>852029</v>
      </c>
      <c r="L2489" s="204" t="s">
        <v>430</v>
      </c>
      <c r="M2489" s="204" t="str">
        <f t="shared" si="38"/>
        <v>852029-060000-OS</v>
      </c>
      <c r="N2489" s="204">
        <v>7048652615701</v>
      </c>
    </row>
    <row r="2490" spans="1:14" x14ac:dyDescent="0.2">
      <c r="A2490" s="204" t="s">
        <v>4137</v>
      </c>
      <c r="B2490" s="204">
        <v>7048652615718</v>
      </c>
      <c r="K2490" s="204">
        <v>852029</v>
      </c>
      <c r="L2490" s="204" t="s">
        <v>2762</v>
      </c>
      <c r="M2490" s="204" t="str">
        <f t="shared" si="38"/>
        <v>852029-070000-OS</v>
      </c>
      <c r="N2490" s="204">
        <v>7048652615718</v>
      </c>
    </row>
    <row r="2491" spans="1:14" x14ac:dyDescent="0.2">
      <c r="A2491" s="204" t="s">
        <v>4138</v>
      </c>
      <c r="B2491" s="204">
        <v>7048652615725</v>
      </c>
      <c r="K2491" s="204">
        <v>852029</v>
      </c>
      <c r="L2491" s="204" t="s">
        <v>431</v>
      </c>
      <c r="M2491" s="204" t="str">
        <f t="shared" si="38"/>
        <v>852029-150000-OS</v>
      </c>
      <c r="N2491" s="204">
        <v>7048652615725</v>
      </c>
    </row>
    <row r="2492" spans="1:14" x14ac:dyDescent="0.2">
      <c r="A2492" s="204" t="s">
        <v>4139</v>
      </c>
      <c r="B2492" s="204">
        <v>7048652615732</v>
      </c>
      <c r="K2492" s="204">
        <v>852029</v>
      </c>
      <c r="L2492" s="204" t="s">
        <v>433</v>
      </c>
      <c r="M2492" s="204" t="str">
        <f t="shared" si="38"/>
        <v>852029-160000-OS</v>
      </c>
      <c r="N2492" s="204">
        <v>7048652615732</v>
      </c>
    </row>
    <row r="2493" spans="1:14" x14ac:dyDescent="0.2">
      <c r="A2493" s="204" t="s">
        <v>4140</v>
      </c>
      <c r="B2493" s="204">
        <v>7048652615749</v>
      </c>
      <c r="K2493" s="204">
        <v>852029</v>
      </c>
      <c r="L2493" s="204" t="s">
        <v>2764</v>
      </c>
      <c r="M2493" s="204" t="str">
        <f t="shared" si="38"/>
        <v>852029-190000-OS</v>
      </c>
      <c r="N2493" s="204">
        <v>7048652615749</v>
      </c>
    </row>
    <row r="2494" spans="1:14" x14ac:dyDescent="0.2">
      <c r="A2494" s="204" t="s">
        <v>4141</v>
      </c>
      <c r="B2494" s="204">
        <v>7048652615756</v>
      </c>
      <c r="K2494" s="204">
        <v>852029</v>
      </c>
      <c r="L2494" s="204" t="s">
        <v>435</v>
      </c>
      <c r="M2494" s="204" t="str">
        <f t="shared" si="38"/>
        <v>852029-200000-OS</v>
      </c>
      <c r="N2494" s="204">
        <v>7048652615756</v>
      </c>
    </row>
    <row r="2495" spans="1:14" x14ac:dyDescent="0.2">
      <c r="A2495" s="204" t="s">
        <v>4142</v>
      </c>
      <c r="B2495" s="204">
        <v>7048652615688</v>
      </c>
      <c r="K2495" s="204">
        <v>852030</v>
      </c>
      <c r="L2495" s="204" t="s">
        <v>437</v>
      </c>
      <c r="M2495" s="204" t="str">
        <f t="shared" si="38"/>
        <v>852030-180000-OS</v>
      </c>
      <c r="N2495" s="204">
        <v>7048652615688</v>
      </c>
    </row>
    <row r="2496" spans="1:14" x14ac:dyDescent="0.2">
      <c r="A2496" s="204" t="s">
        <v>471</v>
      </c>
      <c r="B2496" s="204">
        <v>7048652616456</v>
      </c>
      <c r="K2496" s="204">
        <v>852031</v>
      </c>
      <c r="L2496" s="204" t="s">
        <v>440</v>
      </c>
      <c r="M2496" s="204" t="str">
        <f t="shared" si="38"/>
        <v>852031-060100-OS</v>
      </c>
      <c r="N2496" s="204">
        <v>7048652616456</v>
      </c>
    </row>
    <row r="2497" spans="1:14" x14ac:dyDescent="0.2">
      <c r="A2497" s="204" t="s">
        <v>472</v>
      </c>
      <c r="B2497" s="204">
        <v>7048652616463</v>
      </c>
      <c r="K2497" s="204">
        <v>852031</v>
      </c>
      <c r="L2497" s="204" t="s">
        <v>442</v>
      </c>
      <c r="M2497" s="204" t="str">
        <f t="shared" si="38"/>
        <v>852031-152100-OS</v>
      </c>
      <c r="N2497" s="204">
        <v>7048652616463</v>
      </c>
    </row>
    <row r="2498" spans="1:14" x14ac:dyDescent="0.2">
      <c r="A2498" s="204" t="s">
        <v>473</v>
      </c>
      <c r="B2498" s="204">
        <v>7048652616470</v>
      </c>
      <c r="K2498" s="204">
        <v>852031</v>
      </c>
      <c r="L2498" s="204" t="s">
        <v>444</v>
      </c>
      <c r="M2498" s="204" t="str">
        <f t="shared" si="38"/>
        <v>852031-160300-OS</v>
      </c>
      <c r="N2498" s="204">
        <v>7048652616470</v>
      </c>
    </row>
    <row r="2499" spans="1:14" x14ac:dyDescent="0.2">
      <c r="A2499" s="204" t="s">
        <v>4143</v>
      </c>
      <c r="B2499" s="204">
        <v>7048652710123</v>
      </c>
      <c r="K2499" s="204">
        <v>852031</v>
      </c>
      <c r="L2499" s="204" t="s">
        <v>2774</v>
      </c>
      <c r="M2499" s="204" t="str">
        <f t="shared" ref="M2499:M2562" si="39">CONCATENATE(K2499,"-",L2499)</f>
        <v>852031-160400-OS</v>
      </c>
      <c r="N2499" s="204">
        <v>7048652710123</v>
      </c>
    </row>
    <row r="2500" spans="1:14" x14ac:dyDescent="0.2">
      <c r="A2500" s="204" t="s">
        <v>4144</v>
      </c>
      <c r="B2500" s="204">
        <v>7048652710130</v>
      </c>
      <c r="K2500" s="204">
        <v>852031</v>
      </c>
      <c r="L2500" s="204" t="s">
        <v>2776</v>
      </c>
      <c r="M2500" s="204" t="str">
        <f t="shared" si="39"/>
        <v>852031-167400-OS</v>
      </c>
      <c r="N2500" s="204">
        <v>7048652710130</v>
      </c>
    </row>
    <row r="2501" spans="1:14" x14ac:dyDescent="0.2">
      <c r="A2501" s="204" t="s">
        <v>474</v>
      </c>
      <c r="B2501" s="204">
        <v>7048652616487</v>
      </c>
      <c r="K2501" s="204">
        <v>852031</v>
      </c>
      <c r="L2501" s="204" t="s">
        <v>446</v>
      </c>
      <c r="M2501" s="204" t="str">
        <f t="shared" si="39"/>
        <v>852031-191100-OS</v>
      </c>
      <c r="N2501" s="204">
        <v>7048652616487</v>
      </c>
    </row>
    <row r="2502" spans="1:14" x14ac:dyDescent="0.2">
      <c r="A2502" s="204" t="s">
        <v>2071</v>
      </c>
      <c r="B2502" s="204">
        <v>7048652663849</v>
      </c>
      <c r="K2502" s="204">
        <v>852031</v>
      </c>
      <c r="L2502" s="204" t="s">
        <v>984</v>
      </c>
      <c r="M2502" s="204" t="str">
        <f t="shared" si="39"/>
        <v>852031-191300-OS</v>
      </c>
      <c r="N2502" s="204">
        <v>7048652663849</v>
      </c>
    </row>
    <row r="2503" spans="1:14" x14ac:dyDescent="0.2">
      <c r="A2503" s="204" t="s">
        <v>475</v>
      </c>
      <c r="B2503" s="204">
        <v>7048652616494</v>
      </c>
      <c r="K2503" s="204">
        <v>852031</v>
      </c>
      <c r="L2503" s="204" t="s">
        <v>448</v>
      </c>
      <c r="M2503" s="204" t="str">
        <f t="shared" si="39"/>
        <v>852031-200100-OS</v>
      </c>
      <c r="N2503" s="204">
        <v>7048652616494</v>
      </c>
    </row>
    <row r="2504" spans="1:14" x14ac:dyDescent="0.2">
      <c r="A2504" s="204" t="s">
        <v>4145</v>
      </c>
      <c r="B2504" s="204">
        <v>7048652710147</v>
      </c>
      <c r="K2504" s="204">
        <v>852031</v>
      </c>
      <c r="L2504" s="204" t="s">
        <v>2779</v>
      </c>
      <c r="M2504" s="204" t="str">
        <f t="shared" si="39"/>
        <v>852031-200500-OS</v>
      </c>
      <c r="N2504" s="204">
        <v>7048652710147</v>
      </c>
    </row>
    <row r="2505" spans="1:14" x14ac:dyDescent="0.2">
      <c r="A2505" s="204" t="s">
        <v>476</v>
      </c>
      <c r="B2505" s="204">
        <v>7048652616432</v>
      </c>
      <c r="K2505" s="204">
        <v>852032</v>
      </c>
      <c r="L2505" s="204" t="s">
        <v>450</v>
      </c>
      <c r="M2505" s="204" t="str">
        <f t="shared" si="39"/>
        <v>852032-090200-OS</v>
      </c>
      <c r="N2505" s="204">
        <v>7048652616432</v>
      </c>
    </row>
    <row r="2506" spans="1:14" x14ac:dyDescent="0.2">
      <c r="A2506" s="204" t="s">
        <v>477</v>
      </c>
      <c r="B2506" s="204">
        <v>7048652616449</v>
      </c>
      <c r="K2506" s="204">
        <v>852032</v>
      </c>
      <c r="L2506" s="204" t="s">
        <v>452</v>
      </c>
      <c r="M2506" s="204" t="str">
        <f t="shared" si="39"/>
        <v>852032-099000-OS</v>
      </c>
      <c r="N2506" s="204">
        <v>7048652616449</v>
      </c>
    </row>
    <row r="2507" spans="1:14" x14ac:dyDescent="0.2">
      <c r="A2507" s="204" t="s">
        <v>4146</v>
      </c>
      <c r="B2507" s="204">
        <v>7048652616425</v>
      </c>
      <c r="K2507" s="204">
        <v>852033</v>
      </c>
      <c r="L2507" s="204" t="s">
        <v>2664</v>
      </c>
      <c r="M2507" s="204" t="str">
        <f t="shared" si="39"/>
        <v>852033-064021-OS</v>
      </c>
      <c r="N2507" s="204">
        <v>7048652616425</v>
      </c>
    </row>
    <row r="2508" spans="1:14" x14ac:dyDescent="0.2">
      <c r="A2508" s="204" t="s">
        <v>4147</v>
      </c>
      <c r="B2508" s="204">
        <v>7048652710062</v>
      </c>
      <c r="K2508" s="204">
        <v>852033</v>
      </c>
      <c r="L2508" s="204" t="s">
        <v>2672</v>
      </c>
      <c r="M2508" s="204" t="str">
        <f t="shared" si="39"/>
        <v>852033-167131-OS</v>
      </c>
      <c r="N2508" s="204">
        <v>7048652710062</v>
      </c>
    </row>
    <row r="2509" spans="1:14" x14ac:dyDescent="0.2">
      <c r="A2509" s="204" t="s">
        <v>4148</v>
      </c>
      <c r="B2509" s="204">
        <v>7048652710116</v>
      </c>
      <c r="K2509" s="204">
        <v>852034</v>
      </c>
      <c r="L2509" s="204" t="s">
        <v>2680</v>
      </c>
      <c r="M2509" s="204" t="str">
        <f t="shared" si="39"/>
        <v>852034-180101-OS</v>
      </c>
      <c r="N2509" s="204">
        <v>7048652710116</v>
      </c>
    </row>
    <row r="2510" spans="1:14" x14ac:dyDescent="0.2">
      <c r="A2510" s="204" t="s">
        <v>4149</v>
      </c>
      <c r="B2510" s="204">
        <v>7048652616418</v>
      </c>
      <c r="K2510" s="204">
        <v>852034</v>
      </c>
      <c r="L2510" s="204" t="s">
        <v>2682</v>
      </c>
      <c r="M2510" s="204" t="str">
        <f t="shared" si="39"/>
        <v>852034-181003-OS</v>
      </c>
      <c r="N2510" s="204">
        <v>7048652616418</v>
      </c>
    </row>
    <row r="2511" spans="1:14" x14ac:dyDescent="0.2">
      <c r="A2511" s="204" t="s">
        <v>4150</v>
      </c>
      <c r="B2511" s="204">
        <v>7048652616371</v>
      </c>
      <c r="K2511" s="204">
        <v>852035</v>
      </c>
      <c r="L2511" s="204" t="s">
        <v>2684</v>
      </c>
      <c r="M2511" s="204" t="str">
        <f t="shared" si="39"/>
        <v>852035-500101-OS</v>
      </c>
      <c r="N2511" s="204">
        <v>7048652616371</v>
      </c>
    </row>
    <row r="2512" spans="1:14" x14ac:dyDescent="0.2">
      <c r="A2512" s="204" t="s">
        <v>4151</v>
      </c>
      <c r="B2512" s="204">
        <v>7048652714930</v>
      </c>
      <c r="K2512" s="204">
        <v>852035</v>
      </c>
      <c r="L2512" s="204" t="s">
        <v>2686</v>
      </c>
      <c r="M2512" s="204" t="str">
        <f t="shared" si="39"/>
        <v>852035-502130-OS</v>
      </c>
      <c r="N2512" s="204">
        <v>7048652714930</v>
      </c>
    </row>
    <row r="2513" spans="1:14" x14ac:dyDescent="0.2">
      <c r="A2513" s="204" t="s">
        <v>4152</v>
      </c>
      <c r="B2513" s="204">
        <v>7048652616388</v>
      </c>
      <c r="K2513" s="204">
        <v>852035</v>
      </c>
      <c r="L2513" s="204" t="s">
        <v>2690</v>
      </c>
      <c r="M2513" s="204" t="str">
        <f t="shared" si="39"/>
        <v>852035-517323-OS</v>
      </c>
      <c r="N2513" s="204">
        <v>7048652616388</v>
      </c>
    </row>
    <row r="2514" spans="1:14" x14ac:dyDescent="0.2">
      <c r="A2514" s="204" t="s">
        <v>4153</v>
      </c>
      <c r="B2514" s="204">
        <v>7048652714947</v>
      </c>
      <c r="K2514" s="204">
        <v>852035</v>
      </c>
      <c r="L2514" s="204" t="s">
        <v>2692</v>
      </c>
      <c r="M2514" s="204" t="str">
        <f t="shared" si="39"/>
        <v>852035-520101-OS</v>
      </c>
      <c r="N2514" s="204">
        <v>7048652714947</v>
      </c>
    </row>
    <row r="2515" spans="1:14" x14ac:dyDescent="0.2">
      <c r="A2515" s="204" t="s">
        <v>4154</v>
      </c>
      <c r="B2515" s="204">
        <v>7048652616395</v>
      </c>
      <c r="K2515" s="204">
        <v>852035</v>
      </c>
      <c r="L2515" s="204" t="s">
        <v>2694</v>
      </c>
      <c r="M2515" s="204" t="str">
        <f t="shared" si="39"/>
        <v>852035-522022-OS</v>
      </c>
      <c r="N2515" s="204">
        <v>7048652616395</v>
      </c>
    </row>
    <row r="2516" spans="1:14" x14ac:dyDescent="0.2">
      <c r="A2516" s="204" t="s">
        <v>4155</v>
      </c>
      <c r="B2516" s="204">
        <v>7048652616401</v>
      </c>
      <c r="K2516" s="204">
        <v>852035</v>
      </c>
      <c r="L2516" s="204" t="s">
        <v>2696</v>
      </c>
      <c r="M2516" s="204" t="str">
        <f t="shared" si="39"/>
        <v>852035-530102-OS</v>
      </c>
      <c r="N2516" s="204">
        <v>7048652616401</v>
      </c>
    </row>
    <row r="2517" spans="1:14" x14ac:dyDescent="0.2">
      <c r="A2517" s="204" t="s">
        <v>4156</v>
      </c>
      <c r="B2517" s="204">
        <v>7048652626387</v>
      </c>
      <c r="K2517" s="204">
        <v>852036</v>
      </c>
      <c r="L2517" s="204" t="s">
        <v>2700</v>
      </c>
      <c r="M2517" s="204" t="str">
        <f t="shared" si="39"/>
        <v>852036-060121-OS</v>
      </c>
      <c r="N2517" s="204">
        <v>7048652626387</v>
      </c>
    </row>
    <row r="2518" spans="1:14" x14ac:dyDescent="0.2">
      <c r="A2518" s="204" t="s">
        <v>4157</v>
      </c>
      <c r="B2518" s="204">
        <v>7048652709974</v>
      </c>
      <c r="K2518" s="204">
        <v>852036</v>
      </c>
      <c r="L2518" s="204" t="s">
        <v>2666</v>
      </c>
      <c r="M2518" s="204" t="str">
        <f t="shared" si="39"/>
        <v>852036-070101-OS</v>
      </c>
      <c r="N2518" s="204">
        <v>7048652709974</v>
      </c>
    </row>
    <row r="2519" spans="1:14" x14ac:dyDescent="0.2">
      <c r="A2519" s="204" t="s">
        <v>4158</v>
      </c>
      <c r="B2519" s="204">
        <v>7048652709981</v>
      </c>
      <c r="K2519" s="204">
        <v>852036</v>
      </c>
      <c r="L2519" s="204" t="s">
        <v>2668</v>
      </c>
      <c r="M2519" s="204" t="str">
        <f t="shared" si="39"/>
        <v>852036-150101-OS</v>
      </c>
      <c r="N2519" s="204">
        <v>7048652709981</v>
      </c>
    </row>
    <row r="2520" spans="1:14" x14ac:dyDescent="0.2">
      <c r="A2520" s="204" t="s">
        <v>4159</v>
      </c>
      <c r="B2520" s="204">
        <v>7048652616340</v>
      </c>
      <c r="K2520" s="204">
        <v>852036</v>
      </c>
      <c r="L2520" s="204" t="s">
        <v>2670</v>
      </c>
      <c r="M2520" s="204" t="str">
        <f t="shared" si="39"/>
        <v>852036-152022-OS</v>
      </c>
      <c r="N2520" s="204">
        <v>7048652616340</v>
      </c>
    </row>
    <row r="2521" spans="1:14" x14ac:dyDescent="0.2">
      <c r="A2521" s="204" t="s">
        <v>4160</v>
      </c>
      <c r="B2521" s="204">
        <v>7048652616357</v>
      </c>
      <c r="K2521" s="204">
        <v>852036</v>
      </c>
      <c r="L2521" s="204" t="s">
        <v>2785</v>
      </c>
      <c r="M2521" s="204" t="str">
        <f t="shared" si="39"/>
        <v>852036-167220-OS</v>
      </c>
      <c r="N2521" s="204">
        <v>7048652616357</v>
      </c>
    </row>
    <row r="2522" spans="1:14" x14ac:dyDescent="0.2">
      <c r="A2522" s="204" t="s">
        <v>4161</v>
      </c>
      <c r="B2522" s="204">
        <v>7048652709998</v>
      </c>
      <c r="K2522" s="204">
        <v>852036</v>
      </c>
      <c r="L2522" s="204" t="s">
        <v>2710</v>
      </c>
      <c r="M2522" s="204" t="str">
        <f t="shared" si="39"/>
        <v>852036-192327-OS</v>
      </c>
      <c r="N2522" s="204">
        <v>7048652709998</v>
      </c>
    </row>
    <row r="2523" spans="1:14" x14ac:dyDescent="0.2">
      <c r="A2523" s="204" t="s">
        <v>4162</v>
      </c>
      <c r="B2523" s="204">
        <v>7048652616364</v>
      </c>
      <c r="K2523" s="204">
        <v>852036</v>
      </c>
      <c r="L2523" s="204" t="s">
        <v>2676</v>
      </c>
      <c r="M2523" s="204" t="str">
        <f t="shared" si="39"/>
        <v>852036-200102-OS</v>
      </c>
      <c r="N2523" s="204">
        <v>7048652616364</v>
      </c>
    </row>
    <row r="2524" spans="1:14" x14ac:dyDescent="0.2">
      <c r="A2524" s="204" t="s">
        <v>4163</v>
      </c>
      <c r="B2524" s="204">
        <v>7048652616319</v>
      </c>
      <c r="K2524" s="204">
        <v>852037</v>
      </c>
      <c r="L2524" s="204" t="s">
        <v>2684</v>
      </c>
      <c r="M2524" s="204" t="str">
        <f t="shared" si="39"/>
        <v>852037-500101-OS</v>
      </c>
      <c r="N2524" s="204">
        <v>7048652616319</v>
      </c>
    </row>
    <row r="2525" spans="1:14" x14ac:dyDescent="0.2">
      <c r="A2525" s="204" t="s">
        <v>4164</v>
      </c>
      <c r="B2525" s="204">
        <v>7048652616326</v>
      </c>
      <c r="K2525" s="204">
        <v>852037</v>
      </c>
      <c r="L2525" s="204" t="s">
        <v>2170</v>
      </c>
      <c r="M2525" s="204" t="str">
        <f t="shared" si="39"/>
        <v>852037-511003-OS</v>
      </c>
      <c r="N2525" s="204">
        <v>7048652616326</v>
      </c>
    </row>
    <row r="2526" spans="1:14" x14ac:dyDescent="0.2">
      <c r="A2526" s="204" t="s">
        <v>4165</v>
      </c>
      <c r="B2526" s="204">
        <v>7048652616500</v>
      </c>
      <c r="K2526" s="204">
        <v>852038</v>
      </c>
      <c r="L2526" s="204" t="s">
        <v>2684</v>
      </c>
      <c r="M2526" s="204" t="str">
        <f t="shared" si="39"/>
        <v>852038-500101-OS</v>
      </c>
      <c r="N2526" s="204">
        <v>7048652616500</v>
      </c>
    </row>
    <row r="2527" spans="1:14" x14ac:dyDescent="0.2">
      <c r="A2527" s="204" t="s">
        <v>4166</v>
      </c>
      <c r="B2527" s="204">
        <v>7048652616517</v>
      </c>
      <c r="K2527" s="204">
        <v>852038</v>
      </c>
      <c r="L2527" s="204" t="s">
        <v>2170</v>
      </c>
      <c r="M2527" s="204" t="str">
        <f t="shared" si="39"/>
        <v>852038-511003-OS</v>
      </c>
      <c r="N2527" s="204">
        <v>7048652616517</v>
      </c>
    </row>
    <row r="2528" spans="1:14" x14ac:dyDescent="0.2">
      <c r="A2528" s="204" t="s">
        <v>4167</v>
      </c>
      <c r="B2528" s="204">
        <v>7048652616296</v>
      </c>
      <c r="K2528" s="204">
        <v>852039</v>
      </c>
      <c r="L2528" s="204" t="s">
        <v>2668</v>
      </c>
      <c r="M2528" s="204" t="str">
        <f t="shared" si="39"/>
        <v>852039-150101-OS</v>
      </c>
      <c r="N2528" s="204">
        <v>7048652616296</v>
      </c>
    </row>
    <row r="2529" spans="1:14" x14ac:dyDescent="0.2">
      <c r="A2529" s="204" t="s">
        <v>4168</v>
      </c>
      <c r="B2529" s="204">
        <v>7048652616302</v>
      </c>
      <c r="K2529" s="204">
        <v>852039</v>
      </c>
      <c r="L2529" s="204" t="s">
        <v>2702</v>
      </c>
      <c r="M2529" s="204" t="str">
        <f t="shared" si="39"/>
        <v>852039-151003-OS</v>
      </c>
      <c r="N2529" s="204">
        <v>7048652616302</v>
      </c>
    </row>
    <row r="2530" spans="1:14" x14ac:dyDescent="0.2">
      <c r="A2530" s="204" t="s">
        <v>4169</v>
      </c>
      <c r="B2530" s="204">
        <v>7048652709851</v>
      </c>
      <c r="K2530" s="204">
        <v>852040</v>
      </c>
      <c r="L2530" s="204" t="s">
        <v>2662</v>
      </c>
      <c r="M2530" s="204" t="str">
        <f t="shared" si="39"/>
        <v>852040-062130-OS</v>
      </c>
      <c r="N2530" s="204">
        <v>7048652709851</v>
      </c>
    </row>
    <row r="2531" spans="1:14" x14ac:dyDescent="0.2">
      <c r="A2531" s="204" t="s">
        <v>4170</v>
      </c>
      <c r="B2531" s="204">
        <v>7048652616258</v>
      </c>
      <c r="K2531" s="204">
        <v>852040</v>
      </c>
      <c r="L2531" s="204" t="s">
        <v>2664</v>
      </c>
      <c r="M2531" s="204" t="str">
        <f t="shared" si="39"/>
        <v>852040-064021-OS</v>
      </c>
      <c r="N2531" s="204">
        <v>7048652616258</v>
      </c>
    </row>
    <row r="2532" spans="1:14" x14ac:dyDescent="0.2">
      <c r="A2532" s="204" t="s">
        <v>4171</v>
      </c>
      <c r="B2532" s="204">
        <v>7048652616265</v>
      </c>
      <c r="K2532" s="204">
        <v>852040</v>
      </c>
      <c r="L2532" s="204" t="s">
        <v>2668</v>
      </c>
      <c r="M2532" s="204" t="str">
        <f t="shared" si="39"/>
        <v>852040-150101-OS</v>
      </c>
      <c r="N2532" s="204">
        <v>7048652616265</v>
      </c>
    </row>
    <row r="2533" spans="1:14" x14ac:dyDescent="0.2">
      <c r="A2533" s="204" t="s">
        <v>4172</v>
      </c>
      <c r="B2533" s="204">
        <v>7048652709868</v>
      </c>
      <c r="K2533" s="204">
        <v>852040</v>
      </c>
      <c r="L2533" s="204" t="s">
        <v>2706</v>
      </c>
      <c r="M2533" s="204" t="str">
        <f t="shared" si="39"/>
        <v>852040-161003-OS</v>
      </c>
      <c r="N2533" s="204">
        <v>7048652709868</v>
      </c>
    </row>
    <row r="2534" spans="1:14" x14ac:dyDescent="0.2">
      <c r="A2534" s="204" t="s">
        <v>4173</v>
      </c>
      <c r="B2534" s="204">
        <v>7048652616272</v>
      </c>
      <c r="K2534" s="204">
        <v>852040</v>
      </c>
      <c r="L2534" s="204" t="s">
        <v>2754</v>
      </c>
      <c r="M2534" s="204" t="str">
        <f t="shared" si="39"/>
        <v>852040-167223-OS</v>
      </c>
      <c r="N2534" s="204">
        <v>7048652616272</v>
      </c>
    </row>
    <row r="2535" spans="1:14" x14ac:dyDescent="0.2">
      <c r="A2535" s="204" t="s">
        <v>4174</v>
      </c>
      <c r="B2535" s="204">
        <v>7048652709875</v>
      </c>
      <c r="K2535" s="204">
        <v>852040</v>
      </c>
      <c r="L2535" s="204" t="s">
        <v>2756</v>
      </c>
      <c r="M2535" s="204" t="str">
        <f t="shared" si="39"/>
        <v>852040-193127-OS</v>
      </c>
      <c r="N2535" s="204">
        <v>7048652709875</v>
      </c>
    </row>
    <row r="2536" spans="1:14" x14ac:dyDescent="0.2">
      <c r="A2536" s="204" t="s">
        <v>4175</v>
      </c>
      <c r="B2536" s="204">
        <v>7048652709882</v>
      </c>
      <c r="K2536" s="204">
        <v>852040</v>
      </c>
      <c r="L2536" s="204" t="s">
        <v>2718</v>
      </c>
      <c r="M2536" s="204" t="str">
        <f t="shared" si="39"/>
        <v>852040-200101-OS</v>
      </c>
      <c r="N2536" s="204">
        <v>7048652709882</v>
      </c>
    </row>
    <row r="2537" spans="1:14" x14ac:dyDescent="0.2">
      <c r="A2537" s="204" t="s">
        <v>4176</v>
      </c>
      <c r="B2537" s="204">
        <v>7048652616289</v>
      </c>
      <c r="K2537" s="204">
        <v>852040</v>
      </c>
      <c r="L2537" s="204" t="s">
        <v>2758</v>
      </c>
      <c r="M2537" s="204" t="str">
        <f t="shared" si="39"/>
        <v>852040-202022-OS</v>
      </c>
      <c r="N2537" s="204">
        <v>7048652616289</v>
      </c>
    </row>
    <row r="2538" spans="1:14" x14ac:dyDescent="0.2">
      <c r="A2538" s="204" t="s">
        <v>478</v>
      </c>
      <c r="B2538" s="204">
        <v>7048652615565</v>
      </c>
      <c r="K2538" s="204">
        <v>852042</v>
      </c>
      <c r="L2538" s="204" t="s">
        <v>454</v>
      </c>
      <c r="M2538" s="204" t="str">
        <f t="shared" si="39"/>
        <v>852042-230100-OS</v>
      </c>
      <c r="N2538" s="204">
        <v>7048652615565</v>
      </c>
    </row>
    <row r="2539" spans="1:14" x14ac:dyDescent="0.2">
      <c r="A2539" s="204" t="s">
        <v>2072</v>
      </c>
      <c r="B2539" s="204">
        <v>7048652661944</v>
      </c>
      <c r="K2539" s="204">
        <v>852043</v>
      </c>
      <c r="L2539" s="204" t="s">
        <v>985</v>
      </c>
      <c r="M2539" s="204" t="str">
        <f t="shared" si="39"/>
        <v>852043-061200-OS</v>
      </c>
      <c r="N2539" s="204">
        <v>7048652661944</v>
      </c>
    </row>
    <row r="2540" spans="1:14" x14ac:dyDescent="0.2">
      <c r="A2540" s="204" t="s">
        <v>479</v>
      </c>
      <c r="B2540" s="204">
        <v>7048652615480</v>
      </c>
      <c r="K2540" s="204">
        <v>852043</v>
      </c>
      <c r="L2540" s="204" t="s">
        <v>455</v>
      </c>
      <c r="M2540" s="204" t="str">
        <f t="shared" si="39"/>
        <v>852043-063000-OS</v>
      </c>
      <c r="N2540" s="204">
        <v>7048652615480</v>
      </c>
    </row>
    <row r="2541" spans="1:14" x14ac:dyDescent="0.2">
      <c r="A2541" s="204" t="s">
        <v>4177</v>
      </c>
      <c r="B2541" s="204">
        <v>7048652710178</v>
      </c>
      <c r="K2541" s="204">
        <v>852043</v>
      </c>
      <c r="L2541" s="204" t="s">
        <v>2792</v>
      </c>
      <c r="M2541" s="204" t="str">
        <f t="shared" si="39"/>
        <v>852043-076300-OS</v>
      </c>
      <c r="N2541" s="204">
        <v>7048652710178</v>
      </c>
    </row>
    <row r="2542" spans="1:14" x14ac:dyDescent="0.2">
      <c r="A2542" s="204" t="s">
        <v>2073</v>
      </c>
      <c r="B2542" s="204">
        <v>7048652661968</v>
      </c>
      <c r="K2542" s="204">
        <v>852043</v>
      </c>
      <c r="L2542" s="204" t="s">
        <v>986</v>
      </c>
      <c r="M2542" s="204" t="str">
        <f t="shared" si="39"/>
        <v>852043-152000-OS</v>
      </c>
      <c r="N2542" s="204">
        <v>7048652661968</v>
      </c>
    </row>
    <row r="2543" spans="1:14" x14ac:dyDescent="0.2">
      <c r="A2543" s="204" t="s">
        <v>480</v>
      </c>
      <c r="B2543" s="204">
        <v>7048652615497</v>
      </c>
      <c r="K2543" s="204">
        <v>852043</v>
      </c>
      <c r="L2543" s="204" t="s">
        <v>442</v>
      </c>
      <c r="M2543" s="204" t="str">
        <f t="shared" si="39"/>
        <v>852043-152100-OS</v>
      </c>
      <c r="N2543" s="204">
        <v>7048652615497</v>
      </c>
    </row>
    <row r="2544" spans="1:14" x14ac:dyDescent="0.2">
      <c r="A2544" s="204" t="s">
        <v>4178</v>
      </c>
      <c r="B2544" s="204">
        <v>7048652710185</v>
      </c>
      <c r="K2544" s="204">
        <v>852043</v>
      </c>
      <c r="L2544" s="204" t="s">
        <v>2774</v>
      </c>
      <c r="M2544" s="204" t="str">
        <f t="shared" si="39"/>
        <v>852043-160400-OS</v>
      </c>
      <c r="N2544" s="204">
        <v>7048652710185</v>
      </c>
    </row>
    <row r="2545" spans="1:14" x14ac:dyDescent="0.2">
      <c r="A2545" s="204" t="s">
        <v>481</v>
      </c>
      <c r="B2545" s="204">
        <v>7048652615503</v>
      </c>
      <c r="K2545" s="204">
        <v>852043</v>
      </c>
      <c r="L2545" s="204" t="s">
        <v>457</v>
      </c>
      <c r="M2545" s="204" t="str">
        <f t="shared" si="39"/>
        <v>852043-161000-OS</v>
      </c>
      <c r="N2545" s="204">
        <v>7048652615503</v>
      </c>
    </row>
    <row r="2546" spans="1:14" x14ac:dyDescent="0.2">
      <c r="A2546" s="204" t="s">
        <v>482</v>
      </c>
      <c r="B2546" s="204">
        <v>7048652615510</v>
      </c>
      <c r="K2546" s="204">
        <v>852043</v>
      </c>
      <c r="L2546" s="204" t="s">
        <v>448</v>
      </c>
      <c r="M2546" s="204" t="str">
        <f t="shared" si="39"/>
        <v>852043-200100-OS</v>
      </c>
      <c r="N2546" s="204">
        <v>7048652615510</v>
      </c>
    </row>
    <row r="2547" spans="1:14" x14ac:dyDescent="0.2">
      <c r="A2547" s="204" t="s">
        <v>4179</v>
      </c>
      <c r="B2547" s="204">
        <v>7048652710192</v>
      </c>
      <c r="K2547" s="204">
        <v>852043</v>
      </c>
      <c r="L2547" s="204" t="s">
        <v>2795</v>
      </c>
      <c r="M2547" s="204" t="str">
        <f t="shared" si="39"/>
        <v>852043-220400-OS</v>
      </c>
      <c r="N2547" s="204">
        <v>7048652710192</v>
      </c>
    </row>
    <row r="2548" spans="1:14" x14ac:dyDescent="0.2">
      <c r="A2548" s="204" t="s">
        <v>4180</v>
      </c>
      <c r="B2548" s="204">
        <v>7048652710208</v>
      </c>
      <c r="K2548" s="204">
        <v>852043</v>
      </c>
      <c r="L2548" s="204" t="s">
        <v>2797</v>
      </c>
      <c r="M2548" s="204" t="str">
        <f t="shared" si="39"/>
        <v>852043-221200-OS</v>
      </c>
      <c r="N2548" s="204">
        <v>7048652710208</v>
      </c>
    </row>
    <row r="2549" spans="1:14" x14ac:dyDescent="0.2">
      <c r="A2549" s="204" t="s">
        <v>2089</v>
      </c>
      <c r="B2549" s="204">
        <v>7048652666161</v>
      </c>
      <c r="K2549" s="204">
        <v>852044</v>
      </c>
      <c r="L2549" s="204" t="s">
        <v>2087</v>
      </c>
      <c r="M2549" s="204" t="str">
        <f t="shared" si="39"/>
        <v>852044-220100-OS</v>
      </c>
      <c r="N2549" s="204">
        <v>7048652666161</v>
      </c>
    </row>
    <row r="2550" spans="1:14" x14ac:dyDescent="0.2">
      <c r="A2550" s="204" t="s">
        <v>4181</v>
      </c>
      <c r="B2550" s="204">
        <v>7048652710215</v>
      </c>
      <c r="K2550" s="204">
        <v>852044</v>
      </c>
      <c r="L2550" s="204" t="s">
        <v>2795</v>
      </c>
      <c r="M2550" s="204" t="str">
        <f t="shared" si="39"/>
        <v>852044-220400-OS</v>
      </c>
      <c r="N2550" s="204">
        <v>7048652710215</v>
      </c>
    </row>
    <row r="2551" spans="1:14" x14ac:dyDescent="0.2">
      <c r="A2551" s="204" t="s">
        <v>4182</v>
      </c>
      <c r="B2551" s="204">
        <v>7048652710222</v>
      </c>
      <c r="K2551" s="204">
        <v>852044</v>
      </c>
      <c r="L2551" s="204" t="s">
        <v>2797</v>
      </c>
      <c r="M2551" s="204" t="str">
        <f t="shared" si="39"/>
        <v>852044-221200-OS</v>
      </c>
      <c r="N2551" s="204">
        <v>7048652710222</v>
      </c>
    </row>
    <row r="2552" spans="1:14" x14ac:dyDescent="0.2">
      <c r="A2552" s="204" t="s">
        <v>483</v>
      </c>
      <c r="B2552" s="204">
        <v>7048652615367</v>
      </c>
      <c r="K2552" s="204">
        <v>852044</v>
      </c>
      <c r="L2552" s="204" t="s">
        <v>459</v>
      </c>
      <c r="M2552" s="204" t="str">
        <f t="shared" si="39"/>
        <v>852044-226100-OS</v>
      </c>
      <c r="N2552" s="204">
        <v>7048652615367</v>
      </c>
    </row>
    <row r="2553" spans="1:14" x14ac:dyDescent="0.2">
      <c r="A2553" s="204" t="s">
        <v>484</v>
      </c>
      <c r="B2553" s="204">
        <v>7048652615350</v>
      </c>
      <c r="K2553" s="204">
        <v>852045</v>
      </c>
      <c r="L2553" s="204" t="s">
        <v>454</v>
      </c>
      <c r="M2553" s="204" t="str">
        <f t="shared" si="39"/>
        <v>852045-230100-OS</v>
      </c>
      <c r="N2553" s="204">
        <v>7048652615350</v>
      </c>
    </row>
    <row r="2554" spans="1:14" x14ac:dyDescent="0.2">
      <c r="A2554" s="204" t="s">
        <v>2074</v>
      </c>
      <c r="B2554" s="204">
        <v>7048652661982</v>
      </c>
      <c r="K2554" s="204">
        <v>852046</v>
      </c>
      <c r="L2554" s="204" t="s">
        <v>985</v>
      </c>
      <c r="M2554" s="204" t="str">
        <f t="shared" si="39"/>
        <v>852046-061200-OS</v>
      </c>
      <c r="N2554" s="204">
        <v>7048652661982</v>
      </c>
    </row>
    <row r="2555" spans="1:14" x14ac:dyDescent="0.2">
      <c r="A2555" s="204" t="s">
        <v>485</v>
      </c>
      <c r="B2555" s="204">
        <v>7048652615312</v>
      </c>
      <c r="K2555" s="204">
        <v>852046</v>
      </c>
      <c r="L2555" s="204" t="s">
        <v>455</v>
      </c>
      <c r="M2555" s="204" t="str">
        <f t="shared" si="39"/>
        <v>852046-063000-OS</v>
      </c>
      <c r="N2555" s="204">
        <v>7048652615312</v>
      </c>
    </row>
    <row r="2556" spans="1:14" x14ac:dyDescent="0.2">
      <c r="A2556" s="204" t="s">
        <v>4183</v>
      </c>
      <c r="B2556" s="204">
        <v>7048652710246</v>
      </c>
      <c r="K2556" s="204">
        <v>852046</v>
      </c>
      <c r="L2556" s="204" t="s">
        <v>2792</v>
      </c>
      <c r="M2556" s="204" t="str">
        <f t="shared" si="39"/>
        <v>852046-076300-OS</v>
      </c>
      <c r="N2556" s="204">
        <v>7048652710246</v>
      </c>
    </row>
    <row r="2557" spans="1:14" x14ac:dyDescent="0.2">
      <c r="A2557" s="204" t="s">
        <v>2075</v>
      </c>
      <c r="B2557" s="204">
        <v>7048652661999</v>
      </c>
      <c r="K2557" s="204">
        <v>852046</v>
      </c>
      <c r="L2557" s="204" t="s">
        <v>986</v>
      </c>
      <c r="M2557" s="204" t="str">
        <f t="shared" si="39"/>
        <v>852046-152000-OS</v>
      </c>
      <c r="N2557" s="204">
        <v>7048652661999</v>
      </c>
    </row>
    <row r="2558" spans="1:14" x14ac:dyDescent="0.2">
      <c r="A2558" s="204" t="s">
        <v>486</v>
      </c>
      <c r="B2558" s="204">
        <v>7048652615329</v>
      </c>
      <c r="K2558" s="204">
        <v>852046</v>
      </c>
      <c r="L2558" s="204" t="s">
        <v>442</v>
      </c>
      <c r="M2558" s="204" t="str">
        <f t="shared" si="39"/>
        <v>852046-152100-OS</v>
      </c>
      <c r="N2558" s="204">
        <v>7048652615329</v>
      </c>
    </row>
    <row r="2559" spans="1:14" x14ac:dyDescent="0.2">
      <c r="A2559" s="204" t="s">
        <v>4184</v>
      </c>
      <c r="B2559" s="204">
        <v>7048652710253</v>
      </c>
      <c r="K2559" s="204">
        <v>852046</v>
      </c>
      <c r="L2559" s="204" t="s">
        <v>2774</v>
      </c>
      <c r="M2559" s="204" t="str">
        <f t="shared" si="39"/>
        <v>852046-160400-OS</v>
      </c>
      <c r="N2559" s="204">
        <v>7048652710253</v>
      </c>
    </row>
    <row r="2560" spans="1:14" x14ac:dyDescent="0.2">
      <c r="A2560" s="204" t="s">
        <v>487</v>
      </c>
      <c r="B2560" s="204">
        <v>7048652615336</v>
      </c>
      <c r="K2560" s="204">
        <v>852046</v>
      </c>
      <c r="L2560" s="204" t="s">
        <v>457</v>
      </c>
      <c r="M2560" s="204" t="str">
        <f t="shared" si="39"/>
        <v>852046-161000-OS</v>
      </c>
      <c r="N2560" s="204">
        <v>7048652615336</v>
      </c>
    </row>
    <row r="2561" spans="1:14" x14ac:dyDescent="0.2">
      <c r="A2561" s="204" t="s">
        <v>488</v>
      </c>
      <c r="B2561" s="204">
        <v>7048652615343</v>
      </c>
      <c r="K2561" s="204">
        <v>852046</v>
      </c>
      <c r="L2561" s="204" t="s">
        <v>448</v>
      </c>
      <c r="M2561" s="204" t="str">
        <f t="shared" si="39"/>
        <v>852046-200100-OS</v>
      </c>
      <c r="N2561" s="204">
        <v>7048652615343</v>
      </c>
    </row>
    <row r="2562" spans="1:14" x14ac:dyDescent="0.2">
      <c r="A2562" s="204" t="s">
        <v>2090</v>
      </c>
      <c r="B2562" s="204">
        <v>7048652666178</v>
      </c>
      <c r="K2562" s="204">
        <v>852047</v>
      </c>
      <c r="L2562" s="204" t="s">
        <v>2087</v>
      </c>
      <c r="M2562" s="204" t="str">
        <f t="shared" si="39"/>
        <v>852047-220100-OS</v>
      </c>
      <c r="N2562" s="204">
        <v>7048652666178</v>
      </c>
    </row>
    <row r="2563" spans="1:14" x14ac:dyDescent="0.2">
      <c r="A2563" s="204" t="s">
        <v>4185</v>
      </c>
      <c r="B2563" s="204">
        <v>7048652710260</v>
      </c>
      <c r="K2563" s="204">
        <v>852047</v>
      </c>
      <c r="L2563" s="204" t="s">
        <v>2795</v>
      </c>
      <c r="M2563" s="204" t="str">
        <f t="shared" ref="M2563:M2600" si="40">CONCATENATE(K2563,"-",L2563)</f>
        <v>852047-220400-OS</v>
      </c>
      <c r="N2563" s="204">
        <v>7048652710260</v>
      </c>
    </row>
    <row r="2564" spans="1:14" x14ac:dyDescent="0.2">
      <c r="A2564" s="204" t="s">
        <v>4186</v>
      </c>
      <c r="B2564" s="204">
        <v>7048652710277</v>
      </c>
      <c r="K2564" s="204">
        <v>852047</v>
      </c>
      <c r="L2564" s="204" t="s">
        <v>2797</v>
      </c>
      <c r="M2564" s="204" t="str">
        <f t="shared" si="40"/>
        <v>852047-221200-OS</v>
      </c>
      <c r="N2564" s="204">
        <v>7048652710277</v>
      </c>
    </row>
    <row r="2565" spans="1:14" x14ac:dyDescent="0.2">
      <c r="A2565" s="204" t="s">
        <v>489</v>
      </c>
      <c r="B2565" s="204">
        <v>7048652615305</v>
      </c>
      <c r="K2565" s="204">
        <v>852047</v>
      </c>
      <c r="L2565" s="204" t="s">
        <v>459</v>
      </c>
      <c r="M2565" s="204" t="str">
        <f t="shared" si="40"/>
        <v>852047-226100-OS</v>
      </c>
      <c r="N2565" s="204">
        <v>7048652615305</v>
      </c>
    </row>
    <row r="2566" spans="1:14" x14ac:dyDescent="0.2">
      <c r="A2566" s="204" t="s">
        <v>490</v>
      </c>
      <c r="B2566" s="204">
        <v>7048652615299</v>
      </c>
      <c r="K2566" s="204">
        <v>852048</v>
      </c>
      <c r="L2566" s="204" t="s">
        <v>439</v>
      </c>
      <c r="M2566" s="204" t="str">
        <f t="shared" si="40"/>
        <v>852048-100000-OS</v>
      </c>
      <c r="N2566" s="204">
        <v>7048652615299</v>
      </c>
    </row>
    <row r="2567" spans="1:14" x14ac:dyDescent="0.2">
      <c r="A2567" s="204" t="s">
        <v>491</v>
      </c>
      <c r="B2567" s="204">
        <v>7048652615251</v>
      </c>
      <c r="K2567" s="204">
        <v>852049</v>
      </c>
      <c r="L2567" s="204" t="s">
        <v>430</v>
      </c>
      <c r="M2567" s="204" t="str">
        <f t="shared" si="40"/>
        <v>852049-060000-OS</v>
      </c>
      <c r="N2567" s="204">
        <v>7048652615251</v>
      </c>
    </row>
    <row r="2568" spans="1:14" x14ac:dyDescent="0.2">
      <c r="A2568" s="204" t="s">
        <v>4187</v>
      </c>
      <c r="B2568" s="204">
        <v>7048652710154</v>
      </c>
      <c r="K2568" s="204">
        <v>852049</v>
      </c>
      <c r="L2568" s="204" t="s">
        <v>2762</v>
      </c>
      <c r="M2568" s="204" t="str">
        <f t="shared" si="40"/>
        <v>852049-070000-OS</v>
      </c>
      <c r="N2568" s="204">
        <v>7048652710154</v>
      </c>
    </row>
    <row r="2569" spans="1:14" x14ac:dyDescent="0.2">
      <c r="A2569" s="204" t="s">
        <v>4188</v>
      </c>
      <c r="B2569" s="204">
        <v>7048652710161</v>
      </c>
      <c r="K2569" s="204">
        <v>852049</v>
      </c>
      <c r="L2569" s="204" t="s">
        <v>439</v>
      </c>
      <c r="M2569" s="204" t="str">
        <f t="shared" si="40"/>
        <v>852049-100000-OS</v>
      </c>
      <c r="N2569" s="204">
        <v>7048652710161</v>
      </c>
    </row>
    <row r="2570" spans="1:14" x14ac:dyDescent="0.2">
      <c r="A2570" s="204" t="s">
        <v>492</v>
      </c>
      <c r="B2570" s="204">
        <v>7048652615268</v>
      </c>
      <c r="K2570" s="204">
        <v>852049</v>
      </c>
      <c r="L2570" s="204" t="s">
        <v>431</v>
      </c>
      <c r="M2570" s="204" t="str">
        <f t="shared" si="40"/>
        <v>852049-150000-OS</v>
      </c>
      <c r="N2570" s="204">
        <v>7048652615268</v>
      </c>
    </row>
    <row r="2571" spans="1:14" x14ac:dyDescent="0.2">
      <c r="A2571" s="204" t="s">
        <v>493</v>
      </c>
      <c r="B2571" s="204">
        <v>7048652615275</v>
      </c>
      <c r="K2571" s="204">
        <v>852049</v>
      </c>
      <c r="L2571" s="204" t="s">
        <v>433</v>
      </c>
      <c r="M2571" s="204" t="str">
        <f t="shared" si="40"/>
        <v>852049-160000-OS</v>
      </c>
      <c r="N2571" s="204">
        <v>7048652615275</v>
      </c>
    </row>
    <row r="2572" spans="1:14" x14ac:dyDescent="0.2">
      <c r="A2572" s="204" t="s">
        <v>494</v>
      </c>
      <c r="B2572" s="204">
        <v>7048652615282</v>
      </c>
      <c r="K2572" s="204">
        <v>852049</v>
      </c>
      <c r="L2572" s="204" t="s">
        <v>435</v>
      </c>
      <c r="M2572" s="204" t="str">
        <f t="shared" si="40"/>
        <v>852049-200000-OS</v>
      </c>
      <c r="N2572" s="204">
        <v>7048652615282</v>
      </c>
    </row>
    <row r="2573" spans="1:14" x14ac:dyDescent="0.2">
      <c r="A2573" s="204" t="s">
        <v>495</v>
      </c>
      <c r="B2573" s="204">
        <v>7048652615138</v>
      </c>
      <c r="K2573" s="204">
        <v>852050</v>
      </c>
      <c r="L2573" s="204" t="s">
        <v>461</v>
      </c>
      <c r="M2573" s="204" t="str">
        <f t="shared" si="40"/>
        <v>852050-220000-OS</v>
      </c>
      <c r="N2573" s="204">
        <v>7048652615138</v>
      </c>
    </row>
    <row r="2574" spans="1:14" x14ac:dyDescent="0.2">
      <c r="A2574" s="204" t="s">
        <v>496</v>
      </c>
      <c r="B2574" s="204">
        <v>7048652615121</v>
      </c>
      <c r="K2574" s="204">
        <v>852051</v>
      </c>
      <c r="L2574" s="204" t="s">
        <v>439</v>
      </c>
      <c r="M2574" s="204" t="str">
        <f t="shared" si="40"/>
        <v>852051-100000-OS</v>
      </c>
      <c r="N2574" s="204">
        <v>7048652615121</v>
      </c>
    </row>
    <row r="2575" spans="1:14" x14ac:dyDescent="0.2">
      <c r="A2575" s="204" t="s">
        <v>497</v>
      </c>
      <c r="B2575" s="204">
        <v>7048652615084</v>
      </c>
      <c r="K2575" s="204">
        <v>852052</v>
      </c>
      <c r="L2575" s="204" t="s">
        <v>430</v>
      </c>
      <c r="M2575" s="204" t="str">
        <f t="shared" si="40"/>
        <v>852052-060000-OS</v>
      </c>
      <c r="N2575" s="204">
        <v>7048652615084</v>
      </c>
    </row>
    <row r="2576" spans="1:14" x14ac:dyDescent="0.2">
      <c r="A2576" s="204" t="s">
        <v>4189</v>
      </c>
      <c r="B2576" s="204">
        <v>7048652710239</v>
      </c>
      <c r="K2576" s="204">
        <v>852052</v>
      </c>
      <c r="L2576" s="204" t="s">
        <v>2762</v>
      </c>
      <c r="M2576" s="204" t="str">
        <f t="shared" si="40"/>
        <v>852052-070000-OS</v>
      </c>
      <c r="N2576" s="204">
        <v>7048652710239</v>
      </c>
    </row>
    <row r="2577" spans="1:14" x14ac:dyDescent="0.2">
      <c r="A2577" s="204" t="s">
        <v>498</v>
      </c>
      <c r="B2577" s="204">
        <v>7048652615091</v>
      </c>
      <c r="K2577" s="204">
        <v>852052</v>
      </c>
      <c r="L2577" s="204" t="s">
        <v>431</v>
      </c>
      <c r="M2577" s="204" t="str">
        <f t="shared" si="40"/>
        <v>852052-150000-OS</v>
      </c>
      <c r="N2577" s="204">
        <v>7048652615091</v>
      </c>
    </row>
    <row r="2578" spans="1:14" x14ac:dyDescent="0.2">
      <c r="A2578" s="204" t="s">
        <v>499</v>
      </c>
      <c r="B2578" s="204">
        <v>7048652615107</v>
      </c>
      <c r="K2578" s="204">
        <v>852052</v>
      </c>
      <c r="L2578" s="204" t="s">
        <v>433</v>
      </c>
      <c r="M2578" s="204" t="str">
        <f t="shared" si="40"/>
        <v>852052-160000-OS</v>
      </c>
      <c r="N2578" s="204">
        <v>7048652615107</v>
      </c>
    </row>
    <row r="2579" spans="1:14" x14ac:dyDescent="0.2">
      <c r="A2579" s="204" t="s">
        <v>500</v>
      </c>
      <c r="B2579" s="204">
        <v>7048652615114</v>
      </c>
      <c r="K2579" s="204">
        <v>852052</v>
      </c>
      <c r="L2579" s="204" t="s">
        <v>435</v>
      </c>
      <c r="M2579" s="204" t="str">
        <f t="shared" si="40"/>
        <v>852052-200000-OS</v>
      </c>
      <c r="N2579" s="204">
        <v>7048652615114</v>
      </c>
    </row>
    <row r="2580" spans="1:14" x14ac:dyDescent="0.2">
      <c r="A2580" s="204" t="s">
        <v>501</v>
      </c>
      <c r="B2580" s="204">
        <v>7048652615077</v>
      </c>
      <c r="K2580" s="204">
        <v>852053</v>
      </c>
      <c r="L2580" s="204" t="s">
        <v>461</v>
      </c>
      <c r="M2580" s="204" t="str">
        <f t="shared" si="40"/>
        <v>852053-220000-OS</v>
      </c>
      <c r="N2580" s="204">
        <v>7048652615077</v>
      </c>
    </row>
    <row r="2581" spans="1:14" x14ac:dyDescent="0.2">
      <c r="A2581" s="204" t="s">
        <v>4190</v>
      </c>
      <c r="B2581" s="204">
        <v>7048652615039</v>
      </c>
      <c r="K2581" s="204">
        <v>852054</v>
      </c>
      <c r="L2581" s="204" t="s">
        <v>2800</v>
      </c>
      <c r="M2581" s="204" t="str">
        <f t="shared" si="40"/>
        <v>852054-202212-OS</v>
      </c>
      <c r="N2581" s="204">
        <v>7048652615039</v>
      </c>
    </row>
    <row r="2582" spans="1:14" x14ac:dyDescent="0.2">
      <c r="A2582" s="204" t="s">
        <v>4191</v>
      </c>
      <c r="B2582" s="204">
        <v>7048652614926</v>
      </c>
      <c r="K2582" s="204">
        <v>852055</v>
      </c>
      <c r="L2582" s="204" t="s">
        <v>2803</v>
      </c>
      <c r="M2582" s="204" t="str">
        <f t="shared" si="40"/>
        <v>852055-151013-OS</v>
      </c>
      <c r="N2582" s="204">
        <v>7048652614926</v>
      </c>
    </row>
    <row r="2583" spans="1:14" x14ac:dyDescent="0.2">
      <c r="A2583" s="204" t="s">
        <v>4192</v>
      </c>
      <c r="B2583" s="204">
        <v>7048652624314</v>
      </c>
      <c r="K2583" s="204">
        <v>852056</v>
      </c>
      <c r="L2583" s="204" t="s">
        <v>2806</v>
      </c>
      <c r="M2583" s="204" t="str">
        <f t="shared" si="40"/>
        <v>852056-152115-OS</v>
      </c>
      <c r="N2583" s="204">
        <v>7048652624314</v>
      </c>
    </row>
    <row r="2584" spans="1:14" x14ac:dyDescent="0.2">
      <c r="A2584" s="204" t="s">
        <v>502</v>
      </c>
      <c r="B2584" s="204">
        <v>7048652614919</v>
      </c>
      <c r="K2584" s="204">
        <v>852058</v>
      </c>
      <c r="L2584" s="204" t="s">
        <v>463</v>
      </c>
      <c r="M2584" s="204" t="str">
        <f t="shared" si="40"/>
        <v>852058-230000-OS</v>
      </c>
      <c r="N2584" s="204">
        <v>7048652614919</v>
      </c>
    </row>
    <row r="2585" spans="1:14" x14ac:dyDescent="0.2">
      <c r="A2585" s="204" t="s">
        <v>503</v>
      </c>
      <c r="B2585" s="204">
        <v>7048652614896</v>
      </c>
      <c r="K2585" s="204">
        <v>852059</v>
      </c>
      <c r="L2585" s="204" t="s">
        <v>463</v>
      </c>
      <c r="M2585" s="204" t="str">
        <f t="shared" si="40"/>
        <v>852059-230000-OS</v>
      </c>
      <c r="N2585" s="204">
        <v>7048652614896</v>
      </c>
    </row>
    <row r="2586" spans="1:14" x14ac:dyDescent="0.2">
      <c r="A2586" s="204" t="s">
        <v>4193</v>
      </c>
      <c r="B2586" s="204">
        <v>7048652616197</v>
      </c>
      <c r="K2586" s="204">
        <v>852060</v>
      </c>
      <c r="L2586" s="204" t="s">
        <v>2684</v>
      </c>
      <c r="M2586" s="204" t="str">
        <f t="shared" si="40"/>
        <v>852060-500101-OS</v>
      </c>
      <c r="N2586" s="204">
        <v>7048652616197</v>
      </c>
    </row>
    <row r="2587" spans="1:14" x14ac:dyDescent="0.2">
      <c r="A2587" s="204" t="s">
        <v>4194</v>
      </c>
      <c r="B2587" s="204">
        <v>7048652709820</v>
      </c>
      <c r="K2587" s="204">
        <v>852060</v>
      </c>
      <c r="L2587" s="204" t="s">
        <v>2686</v>
      </c>
      <c r="M2587" s="204" t="str">
        <f t="shared" si="40"/>
        <v>852060-502130-OS</v>
      </c>
      <c r="N2587" s="204">
        <v>7048652709820</v>
      </c>
    </row>
    <row r="2588" spans="1:14" x14ac:dyDescent="0.2">
      <c r="A2588" s="204" t="s">
        <v>4195</v>
      </c>
      <c r="B2588" s="204">
        <v>7048652709837</v>
      </c>
      <c r="K2588" s="204">
        <v>852060</v>
      </c>
      <c r="L2588" s="204" t="s">
        <v>2170</v>
      </c>
      <c r="M2588" s="204" t="str">
        <f t="shared" si="40"/>
        <v>852060-511003-OS</v>
      </c>
      <c r="N2588" s="204">
        <v>7048652709837</v>
      </c>
    </row>
    <row r="2589" spans="1:14" x14ac:dyDescent="0.2">
      <c r="A2589" s="204" t="s">
        <v>4196</v>
      </c>
      <c r="B2589" s="204">
        <v>7048652616210</v>
      </c>
      <c r="K2589" s="204">
        <v>852060</v>
      </c>
      <c r="L2589" s="204" t="s">
        <v>2810</v>
      </c>
      <c r="M2589" s="204" t="str">
        <f t="shared" si="40"/>
        <v>852060-517223-OS</v>
      </c>
      <c r="N2589" s="204">
        <v>7048652616210</v>
      </c>
    </row>
    <row r="2590" spans="1:14" x14ac:dyDescent="0.2">
      <c r="A2590" s="204" t="s">
        <v>4197</v>
      </c>
      <c r="B2590" s="204">
        <v>7048652709844</v>
      </c>
      <c r="K2590" s="204">
        <v>852060</v>
      </c>
      <c r="L2590" s="204" t="s">
        <v>2172</v>
      </c>
      <c r="M2590" s="204" t="str">
        <f t="shared" si="40"/>
        <v>852060-530101-OS</v>
      </c>
      <c r="N2590" s="204">
        <v>7048652709844</v>
      </c>
    </row>
    <row r="2591" spans="1:14" x14ac:dyDescent="0.2">
      <c r="A2591" s="204" t="s">
        <v>4198</v>
      </c>
      <c r="B2591" s="204">
        <v>7048652616227</v>
      </c>
      <c r="K2591" s="204">
        <v>852060</v>
      </c>
      <c r="L2591" s="204" t="s">
        <v>2812</v>
      </c>
      <c r="M2591" s="204" t="str">
        <f t="shared" si="40"/>
        <v>852060-532022-OS</v>
      </c>
      <c r="N2591" s="204">
        <v>7048652616227</v>
      </c>
    </row>
    <row r="2592" spans="1:14" x14ac:dyDescent="0.2">
      <c r="A2592" s="204" t="s">
        <v>4199</v>
      </c>
      <c r="B2592" s="204">
        <v>7048652616234</v>
      </c>
      <c r="K2592" s="204">
        <v>852060</v>
      </c>
      <c r="L2592" s="204" t="s">
        <v>2698</v>
      </c>
      <c r="M2592" s="204" t="str">
        <f t="shared" si="40"/>
        <v>852060-540101-OS</v>
      </c>
      <c r="N2592" s="204">
        <v>7048652616234</v>
      </c>
    </row>
    <row r="2593" spans="1:14" x14ac:dyDescent="0.2">
      <c r="A2593" s="204" t="s">
        <v>4200</v>
      </c>
      <c r="B2593" s="204">
        <v>7048652624307</v>
      </c>
      <c r="K2593" s="204">
        <v>852063</v>
      </c>
      <c r="L2593" s="204" t="s">
        <v>2815</v>
      </c>
      <c r="M2593" s="204" t="str">
        <f t="shared" si="40"/>
        <v>852063-150114-OS</v>
      </c>
      <c r="N2593" s="204">
        <v>7048652624307</v>
      </c>
    </row>
    <row r="2594" spans="1:14" x14ac:dyDescent="0.2">
      <c r="A2594" s="204" t="s">
        <v>4201</v>
      </c>
      <c r="B2594" s="204">
        <v>7048652715081</v>
      </c>
      <c r="K2594" s="204">
        <v>852065</v>
      </c>
      <c r="L2594" s="204" t="s">
        <v>2724</v>
      </c>
      <c r="M2594" s="204" t="str">
        <f t="shared" si="40"/>
        <v>852065-502032-OS</v>
      </c>
      <c r="N2594" s="204">
        <v>7048652715081</v>
      </c>
    </row>
    <row r="2595" spans="1:14" x14ac:dyDescent="0.2">
      <c r="A2595" s="204" t="s">
        <v>4202</v>
      </c>
      <c r="B2595" s="204">
        <v>7048652714961</v>
      </c>
      <c r="K2595" s="204">
        <v>852065</v>
      </c>
      <c r="L2595" s="204" t="s">
        <v>2732</v>
      </c>
      <c r="M2595" s="204" t="str">
        <f t="shared" si="40"/>
        <v>852065-523008-OS</v>
      </c>
      <c r="N2595" s="204">
        <v>7048652714961</v>
      </c>
    </row>
    <row r="2596" spans="1:14" x14ac:dyDescent="0.2">
      <c r="A2596" s="204" t="s">
        <v>4203</v>
      </c>
      <c r="B2596" s="204">
        <v>7048652630865</v>
      </c>
      <c r="K2596" s="204">
        <v>852065</v>
      </c>
      <c r="L2596" s="204" t="s">
        <v>2698</v>
      </c>
      <c r="M2596" s="204" t="str">
        <f t="shared" si="40"/>
        <v>852065-540101-OS</v>
      </c>
      <c r="N2596" s="204">
        <v>7048652630865</v>
      </c>
    </row>
    <row r="2597" spans="1:14" x14ac:dyDescent="0.2">
      <c r="A2597" s="204" t="s">
        <v>4204</v>
      </c>
      <c r="B2597" s="204">
        <v>7048652630896</v>
      </c>
      <c r="K2597" s="204">
        <v>852066</v>
      </c>
      <c r="L2597" s="204" t="s">
        <v>2732</v>
      </c>
      <c r="M2597" s="204" t="str">
        <f t="shared" si="40"/>
        <v>852066-523008-OS</v>
      </c>
      <c r="N2597" s="204">
        <v>7048652630896</v>
      </c>
    </row>
    <row r="2598" spans="1:14" x14ac:dyDescent="0.2">
      <c r="A2598" s="204" t="s">
        <v>4205</v>
      </c>
      <c r="B2598" s="204">
        <v>7048652671127</v>
      </c>
      <c r="K2598" s="204">
        <v>852067</v>
      </c>
      <c r="L2598" s="204" t="s">
        <v>2820</v>
      </c>
      <c r="M2598" s="204" t="str">
        <f t="shared" si="40"/>
        <v>852067-161300-OS</v>
      </c>
      <c r="N2598" s="204">
        <v>7048652671127</v>
      </c>
    </row>
    <row r="2599" spans="1:14" x14ac:dyDescent="0.2">
      <c r="A2599" s="204" t="s">
        <v>4206</v>
      </c>
      <c r="B2599" s="204">
        <v>7048652715531</v>
      </c>
      <c r="K2599" s="204">
        <v>852068</v>
      </c>
      <c r="L2599" s="204" t="s">
        <v>2823</v>
      </c>
      <c r="M2599" s="204" t="str">
        <f t="shared" si="40"/>
        <v>852068-151011-OS</v>
      </c>
      <c r="N2599" s="204">
        <v>7048652715531</v>
      </c>
    </row>
    <row r="2600" spans="1:14" x14ac:dyDescent="0.2">
      <c r="A2600" s="204" t="s">
        <v>4207</v>
      </c>
      <c r="B2600" s="204">
        <v>7048652718723</v>
      </c>
      <c r="K2600" s="204">
        <v>852069</v>
      </c>
      <c r="L2600" s="204" t="s">
        <v>2826</v>
      </c>
      <c r="M2600" s="204" t="str">
        <f t="shared" si="40"/>
        <v>852069-157516-OS</v>
      </c>
      <c r="N2600" s="204">
        <v>7048652718723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R233"/>
  <sheetViews>
    <sheetView showGridLines="0" zoomScale="90" zoomScaleNormal="90" workbookViewId="0">
      <pane ySplit="2" topLeftCell="A3" activePane="bottomLeft" state="frozen"/>
      <selection activeCell="E36" sqref="E36"/>
      <selection pane="bottomLeft" activeCell="E36" sqref="E36"/>
    </sheetView>
  </sheetViews>
  <sheetFormatPr baseColWidth="10" defaultColWidth="9" defaultRowHeight="15" x14ac:dyDescent="0.2"/>
  <cols>
    <col min="1" max="1" width="12.6640625" style="194" customWidth="1"/>
    <col min="2" max="2" width="30.6640625" style="194" customWidth="1"/>
    <col min="3" max="14" width="12.6640625" style="196" customWidth="1"/>
    <col min="15" max="16384" width="9" style="190"/>
  </cols>
  <sheetData>
    <row r="1" spans="1:18" x14ac:dyDescent="0.2">
      <c r="A1" s="186" t="s">
        <v>2081</v>
      </c>
      <c r="B1" s="187" t="s">
        <v>2082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9"/>
      <c r="P1" s="189"/>
      <c r="Q1" s="189"/>
      <c r="R1" s="189"/>
    </row>
    <row r="2" spans="1:18" s="193" customFormat="1" x14ac:dyDescent="0.2">
      <c r="A2" s="191" t="s">
        <v>65</v>
      </c>
      <c r="B2" s="189" t="s">
        <v>66</v>
      </c>
      <c r="C2" s="188" t="s">
        <v>304</v>
      </c>
      <c r="D2" s="188" t="s">
        <v>305</v>
      </c>
      <c r="E2" s="188" t="s">
        <v>306</v>
      </c>
      <c r="F2" s="188" t="s">
        <v>307</v>
      </c>
      <c r="G2" s="188" t="s">
        <v>308</v>
      </c>
      <c r="H2" s="188" t="s">
        <v>309</v>
      </c>
      <c r="I2" s="188" t="s">
        <v>310</v>
      </c>
      <c r="J2" s="188" t="s">
        <v>311</v>
      </c>
      <c r="K2" s="188" t="s">
        <v>312</v>
      </c>
      <c r="L2" s="188" t="s">
        <v>313</v>
      </c>
      <c r="M2" s="188" t="s">
        <v>314</v>
      </c>
      <c r="N2" s="188" t="s">
        <v>315</v>
      </c>
      <c r="O2" s="192" t="s">
        <v>2083</v>
      </c>
      <c r="P2" s="192" t="s">
        <v>2084</v>
      </c>
      <c r="Q2" s="192" t="s">
        <v>2085</v>
      </c>
      <c r="R2" s="192" t="s">
        <v>2086</v>
      </c>
    </row>
    <row r="3" spans="1:18" x14ac:dyDescent="0.2">
      <c r="A3" s="194">
        <v>810050</v>
      </c>
      <c r="B3" s="190" t="s">
        <v>535</v>
      </c>
      <c r="C3" s="195">
        <v>111</v>
      </c>
      <c r="D3" s="195">
        <v>199</v>
      </c>
      <c r="E3" s="195">
        <v>111</v>
      </c>
      <c r="F3" s="195">
        <v>199</v>
      </c>
      <c r="G3" s="195">
        <v>83</v>
      </c>
      <c r="H3" s="195">
        <v>149</v>
      </c>
      <c r="I3" s="195">
        <v>12</v>
      </c>
      <c r="J3" s="195">
        <v>19.95</v>
      </c>
      <c r="K3" s="195">
        <v>12</v>
      </c>
      <c r="L3" s="195">
        <v>19.95</v>
      </c>
      <c r="M3" s="195">
        <v>14</v>
      </c>
      <c r="N3" s="195">
        <v>24.99</v>
      </c>
      <c r="O3" s="190">
        <v>13</v>
      </c>
      <c r="P3" s="190">
        <v>22.9</v>
      </c>
      <c r="Q3" s="190">
        <v>10</v>
      </c>
      <c r="R3" s="190">
        <v>17.989999999999998</v>
      </c>
    </row>
    <row r="4" spans="1:18" x14ac:dyDescent="0.2">
      <c r="A4" s="194">
        <v>810051</v>
      </c>
      <c r="B4" s="190" t="s">
        <v>545</v>
      </c>
      <c r="C4" s="195">
        <v>194</v>
      </c>
      <c r="D4" s="195">
        <v>349</v>
      </c>
      <c r="E4" s="195">
        <v>194</v>
      </c>
      <c r="F4" s="195">
        <v>349</v>
      </c>
      <c r="G4" s="195">
        <v>167</v>
      </c>
      <c r="H4" s="195">
        <v>299</v>
      </c>
      <c r="I4" s="195">
        <v>20</v>
      </c>
      <c r="J4" s="195">
        <v>34.950000000000003</v>
      </c>
      <c r="K4" s="195">
        <v>20</v>
      </c>
      <c r="L4" s="195">
        <v>34.950000000000003</v>
      </c>
      <c r="M4" s="195">
        <v>25</v>
      </c>
      <c r="N4" s="195">
        <v>44.99</v>
      </c>
      <c r="O4" s="190">
        <v>23</v>
      </c>
      <c r="P4" s="190">
        <v>39.9</v>
      </c>
      <c r="Q4" s="190">
        <v>18</v>
      </c>
      <c r="R4" s="190">
        <v>30.99</v>
      </c>
    </row>
    <row r="5" spans="1:18" x14ac:dyDescent="0.2">
      <c r="A5" s="194">
        <v>810052</v>
      </c>
      <c r="B5" s="190" t="s">
        <v>546</v>
      </c>
      <c r="C5" s="195">
        <v>250</v>
      </c>
      <c r="D5" s="195">
        <v>499</v>
      </c>
      <c r="E5" s="195">
        <v>250</v>
      </c>
      <c r="F5" s="195">
        <v>499</v>
      </c>
      <c r="G5" s="195">
        <v>200</v>
      </c>
      <c r="H5" s="195">
        <v>399</v>
      </c>
      <c r="I5" s="195">
        <v>25</v>
      </c>
      <c r="J5" s="195">
        <v>49.95</v>
      </c>
      <c r="K5" s="195">
        <v>25</v>
      </c>
      <c r="L5" s="195">
        <v>49.95</v>
      </c>
      <c r="M5" s="195">
        <v>33</v>
      </c>
      <c r="N5" s="195">
        <v>64.989999999999995</v>
      </c>
      <c r="O5" s="190">
        <v>30</v>
      </c>
      <c r="P5" s="190">
        <v>59.9</v>
      </c>
      <c r="Q5" s="190">
        <v>20</v>
      </c>
      <c r="R5" s="190">
        <v>39.99</v>
      </c>
    </row>
    <row r="6" spans="1:18" x14ac:dyDescent="0.2">
      <c r="A6" s="194">
        <v>810053</v>
      </c>
      <c r="B6" s="190" t="s">
        <v>547</v>
      </c>
      <c r="C6" s="195">
        <v>100</v>
      </c>
      <c r="D6" s="195">
        <v>199</v>
      </c>
      <c r="E6" s="195">
        <v>100</v>
      </c>
      <c r="F6" s="195">
        <v>199</v>
      </c>
      <c r="G6" s="195">
        <v>75</v>
      </c>
      <c r="H6" s="195">
        <v>149</v>
      </c>
      <c r="I6" s="195">
        <v>10</v>
      </c>
      <c r="J6" s="195">
        <v>19.95</v>
      </c>
      <c r="K6" s="195">
        <v>10</v>
      </c>
      <c r="L6" s="195">
        <v>19.95</v>
      </c>
      <c r="M6" s="195">
        <v>13</v>
      </c>
      <c r="N6" s="195">
        <v>24.99</v>
      </c>
      <c r="O6" s="190">
        <v>12</v>
      </c>
      <c r="P6" s="190">
        <v>22.9</v>
      </c>
      <c r="Q6" s="190">
        <v>9</v>
      </c>
      <c r="R6" s="190">
        <v>17.989999999999998</v>
      </c>
    </row>
    <row r="7" spans="1:18" x14ac:dyDescent="0.2">
      <c r="A7" s="194">
        <v>810054</v>
      </c>
      <c r="B7" s="190" t="s">
        <v>563</v>
      </c>
      <c r="C7" s="195">
        <v>100</v>
      </c>
      <c r="D7" s="195">
        <v>199</v>
      </c>
      <c r="E7" s="195">
        <v>100</v>
      </c>
      <c r="F7" s="195">
        <v>199</v>
      </c>
      <c r="G7" s="195">
        <v>75</v>
      </c>
      <c r="H7" s="195">
        <v>149</v>
      </c>
      <c r="I7" s="195">
        <v>10</v>
      </c>
      <c r="J7" s="195">
        <v>19.95</v>
      </c>
      <c r="K7" s="195">
        <v>10</v>
      </c>
      <c r="L7" s="195">
        <v>19.95</v>
      </c>
      <c r="M7" s="195">
        <v>13</v>
      </c>
      <c r="N7" s="195">
        <v>24.99</v>
      </c>
      <c r="O7" s="190">
        <v>12</v>
      </c>
      <c r="P7" s="190">
        <v>22.9</v>
      </c>
      <c r="Q7" s="190">
        <v>9</v>
      </c>
      <c r="R7" s="190">
        <v>17.989999999999998</v>
      </c>
    </row>
    <row r="8" spans="1:18" x14ac:dyDescent="0.2">
      <c r="A8" s="194">
        <v>810055</v>
      </c>
      <c r="B8" s="190" t="s">
        <v>568</v>
      </c>
      <c r="C8" s="195">
        <v>50</v>
      </c>
      <c r="D8" s="195">
        <v>99</v>
      </c>
      <c r="E8" s="195">
        <v>50</v>
      </c>
      <c r="F8" s="195">
        <v>99</v>
      </c>
      <c r="G8" s="195">
        <v>40</v>
      </c>
      <c r="H8" s="195">
        <v>79</v>
      </c>
      <c r="I8" s="195">
        <v>5</v>
      </c>
      <c r="J8" s="195">
        <v>9.9499999999999993</v>
      </c>
      <c r="K8" s="195">
        <v>5</v>
      </c>
      <c r="L8" s="195">
        <v>9.9499999999999993</v>
      </c>
      <c r="M8" s="195">
        <v>7</v>
      </c>
      <c r="N8" s="195">
        <v>12.99</v>
      </c>
      <c r="O8" s="190">
        <v>6</v>
      </c>
      <c r="P8" s="190">
        <v>10.9</v>
      </c>
      <c r="Q8" s="190">
        <v>5</v>
      </c>
      <c r="R8" s="190">
        <v>8.99</v>
      </c>
    </row>
    <row r="9" spans="1:18" x14ac:dyDescent="0.2">
      <c r="A9" s="194">
        <v>810056</v>
      </c>
      <c r="B9" s="190" t="s">
        <v>572</v>
      </c>
      <c r="C9" s="195">
        <v>50</v>
      </c>
      <c r="D9" s="195">
        <v>99</v>
      </c>
      <c r="E9" s="195">
        <v>50</v>
      </c>
      <c r="F9" s="195">
        <v>99</v>
      </c>
      <c r="G9" s="195">
        <v>40</v>
      </c>
      <c r="H9" s="195">
        <v>79</v>
      </c>
      <c r="I9" s="195">
        <v>5</v>
      </c>
      <c r="J9" s="195">
        <v>9.9499999999999993</v>
      </c>
      <c r="K9" s="195">
        <v>5</v>
      </c>
      <c r="L9" s="195">
        <v>9.9499999999999993</v>
      </c>
      <c r="M9" s="195">
        <v>7</v>
      </c>
      <c r="N9" s="195">
        <v>12.99</v>
      </c>
      <c r="O9" s="190">
        <v>6</v>
      </c>
      <c r="P9" s="190">
        <v>10.9</v>
      </c>
      <c r="Q9" s="190">
        <v>5</v>
      </c>
      <c r="R9" s="190">
        <v>8.99</v>
      </c>
    </row>
    <row r="10" spans="1:18" x14ac:dyDescent="0.2">
      <c r="A10" s="194">
        <v>810057</v>
      </c>
      <c r="B10" s="190" t="s">
        <v>573</v>
      </c>
      <c r="C10" s="195">
        <v>100</v>
      </c>
      <c r="D10" s="195">
        <v>199</v>
      </c>
      <c r="E10" s="195">
        <v>100</v>
      </c>
      <c r="F10" s="195">
        <v>199</v>
      </c>
      <c r="G10" s="195">
        <v>75</v>
      </c>
      <c r="H10" s="195">
        <v>149</v>
      </c>
      <c r="I10" s="195">
        <v>10</v>
      </c>
      <c r="J10" s="195">
        <v>19.95</v>
      </c>
      <c r="K10" s="195">
        <v>10</v>
      </c>
      <c r="L10" s="195">
        <v>19.95</v>
      </c>
      <c r="M10" s="195">
        <v>13</v>
      </c>
      <c r="N10" s="195">
        <v>24.99</v>
      </c>
      <c r="O10" s="190">
        <v>12</v>
      </c>
      <c r="P10" s="190">
        <v>22.9</v>
      </c>
      <c r="Q10" s="190">
        <v>9</v>
      </c>
      <c r="R10" s="190">
        <v>17.989999999999998</v>
      </c>
    </row>
    <row r="11" spans="1:18" x14ac:dyDescent="0.2">
      <c r="A11" s="194">
        <v>810058</v>
      </c>
      <c r="B11" s="190" t="s">
        <v>579</v>
      </c>
      <c r="C11" s="195">
        <v>50</v>
      </c>
      <c r="D11" s="195">
        <v>99</v>
      </c>
      <c r="E11" s="195">
        <v>50</v>
      </c>
      <c r="F11" s="195">
        <v>99</v>
      </c>
      <c r="G11" s="195">
        <v>40</v>
      </c>
      <c r="H11" s="195">
        <v>79</v>
      </c>
      <c r="I11" s="195">
        <v>5</v>
      </c>
      <c r="J11" s="195">
        <v>9.9499999999999993</v>
      </c>
      <c r="K11" s="195">
        <v>5</v>
      </c>
      <c r="L11" s="195">
        <v>9.9499999999999993</v>
      </c>
      <c r="M11" s="195">
        <v>7</v>
      </c>
      <c r="N11" s="195">
        <v>12.99</v>
      </c>
      <c r="O11" s="190">
        <v>6</v>
      </c>
      <c r="P11" s="190">
        <v>10.9</v>
      </c>
      <c r="Q11" s="190">
        <v>5</v>
      </c>
      <c r="R11" s="190">
        <v>8.99</v>
      </c>
    </row>
    <row r="12" spans="1:18" x14ac:dyDescent="0.2">
      <c r="A12" s="194">
        <v>810059</v>
      </c>
      <c r="B12" s="190" t="s">
        <v>580</v>
      </c>
      <c r="C12" s="195">
        <v>100</v>
      </c>
      <c r="D12" s="195">
        <v>199</v>
      </c>
      <c r="E12" s="195">
        <v>100</v>
      </c>
      <c r="F12" s="195">
        <v>199</v>
      </c>
      <c r="G12" s="195">
        <v>75</v>
      </c>
      <c r="H12" s="195">
        <v>149</v>
      </c>
      <c r="I12" s="195">
        <v>10</v>
      </c>
      <c r="J12" s="195">
        <v>19.95</v>
      </c>
      <c r="K12" s="195">
        <v>10</v>
      </c>
      <c r="L12" s="195">
        <v>19.95</v>
      </c>
      <c r="M12" s="195">
        <v>13</v>
      </c>
      <c r="N12" s="195">
        <v>24.99</v>
      </c>
      <c r="O12" s="190">
        <v>12</v>
      </c>
      <c r="P12" s="190">
        <v>22.9</v>
      </c>
      <c r="Q12" s="190">
        <v>9</v>
      </c>
      <c r="R12" s="190">
        <v>17.989999999999998</v>
      </c>
    </row>
    <row r="13" spans="1:18" x14ac:dyDescent="0.2">
      <c r="A13" s="194">
        <v>810060</v>
      </c>
      <c r="B13" s="190" t="s">
        <v>629</v>
      </c>
      <c r="C13" s="195">
        <v>50</v>
      </c>
      <c r="D13" s="195">
        <v>99</v>
      </c>
      <c r="E13" s="195">
        <v>50</v>
      </c>
      <c r="F13" s="195">
        <v>99</v>
      </c>
      <c r="G13" s="195">
        <v>40</v>
      </c>
      <c r="H13" s="195">
        <v>79</v>
      </c>
      <c r="I13" s="195">
        <v>5</v>
      </c>
      <c r="J13" s="195">
        <v>9.9499999999999993</v>
      </c>
      <c r="K13" s="195">
        <v>5</v>
      </c>
      <c r="L13" s="195">
        <v>9.9499999999999993</v>
      </c>
      <c r="M13" s="195">
        <v>7</v>
      </c>
      <c r="N13" s="195">
        <v>12.99</v>
      </c>
      <c r="O13" s="190">
        <v>6</v>
      </c>
      <c r="P13" s="190">
        <v>10.9</v>
      </c>
      <c r="Q13" s="190">
        <v>5</v>
      </c>
      <c r="R13" s="190">
        <v>8.99</v>
      </c>
    </row>
    <row r="14" spans="1:18" x14ac:dyDescent="0.2">
      <c r="A14" s="194">
        <v>810061</v>
      </c>
      <c r="B14" s="190" t="s">
        <v>630</v>
      </c>
      <c r="C14" s="195">
        <v>50</v>
      </c>
      <c r="D14" s="195">
        <v>99</v>
      </c>
      <c r="E14" s="195">
        <v>50</v>
      </c>
      <c r="F14" s="195">
        <v>99</v>
      </c>
      <c r="G14" s="195">
        <v>40</v>
      </c>
      <c r="H14" s="195">
        <v>79</v>
      </c>
      <c r="I14" s="195">
        <v>5</v>
      </c>
      <c r="J14" s="195">
        <v>9.9499999999999993</v>
      </c>
      <c r="K14" s="195">
        <v>5</v>
      </c>
      <c r="L14" s="195">
        <v>9.9499999999999993</v>
      </c>
      <c r="M14" s="195">
        <v>7</v>
      </c>
      <c r="N14" s="195">
        <v>12.99</v>
      </c>
      <c r="O14" s="190">
        <v>6</v>
      </c>
      <c r="P14" s="190">
        <v>10.9</v>
      </c>
      <c r="Q14" s="190">
        <v>5</v>
      </c>
      <c r="R14" s="190">
        <v>8.99</v>
      </c>
    </row>
    <row r="15" spans="1:18" x14ac:dyDescent="0.2">
      <c r="A15" s="194">
        <v>810062</v>
      </c>
      <c r="B15" s="190" t="s">
        <v>631</v>
      </c>
      <c r="C15" s="195">
        <v>50</v>
      </c>
      <c r="D15" s="195">
        <v>99</v>
      </c>
      <c r="E15" s="195">
        <v>50</v>
      </c>
      <c r="F15" s="195">
        <v>99</v>
      </c>
      <c r="G15" s="195">
        <v>40</v>
      </c>
      <c r="H15" s="195">
        <v>79</v>
      </c>
      <c r="I15" s="195">
        <v>5</v>
      </c>
      <c r="J15" s="195">
        <v>9.9499999999999993</v>
      </c>
      <c r="K15" s="195">
        <v>5</v>
      </c>
      <c r="L15" s="195">
        <v>9.9499999999999993</v>
      </c>
      <c r="M15" s="195">
        <v>7</v>
      </c>
      <c r="N15" s="195">
        <v>12.99</v>
      </c>
      <c r="O15" s="190">
        <v>6</v>
      </c>
      <c r="P15" s="190">
        <v>10.9</v>
      </c>
      <c r="Q15" s="190">
        <v>5</v>
      </c>
      <c r="R15" s="190">
        <v>8.99</v>
      </c>
    </row>
    <row r="16" spans="1:18" x14ac:dyDescent="0.2">
      <c r="A16" s="194">
        <v>810063</v>
      </c>
      <c r="B16" s="190" t="s">
        <v>632</v>
      </c>
      <c r="C16" s="195">
        <v>50</v>
      </c>
      <c r="D16" s="195">
        <v>99</v>
      </c>
      <c r="E16" s="195">
        <v>50</v>
      </c>
      <c r="F16" s="195">
        <v>99</v>
      </c>
      <c r="G16" s="195">
        <v>40</v>
      </c>
      <c r="H16" s="195">
        <v>79</v>
      </c>
      <c r="I16" s="195">
        <v>5</v>
      </c>
      <c r="J16" s="195">
        <v>9.9499999999999993</v>
      </c>
      <c r="K16" s="195">
        <v>5</v>
      </c>
      <c r="L16" s="195">
        <v>9.9499999999999993</v>
      </c>
      <c r="M16" s="195">
        <v>7</v>
      </c>
      <c r="N16" s="195">
        <v>12.99</v>
      </c>
      <c r="O16" s="190">
        <v>6</v>
      </c>
      <c r="P16" s="190">
        <v>10.9</v>
      </c>
      <c r="Q16" s="190">
        <v>5</v>
      </c>
      <c r="R16" s="190">
        <v>8.99</v>
      </c>
    </row>
    <row r="17" spans="1:18" x14ac:dyDescent="0.2">
      <c r="A17" s="194">
        <v>810064</v>
      </c>
      <c r="B17" s="190" t="s">
        <v>633</v>
      </c>
      <c r="C17" s="195">
        <v>50</v>
      </c>
      <c r="D17" s="195">
        <v>99</v>
      </c>
      <c r="E17" s="195">
        <v>50</v>
      </c>
      <c r="F17" s="195">
        <v>99</v>
      </c>
      <c r="G17" s="195">
        <v>40</v>
      </c>
      <c r="H17" s="195">
        <v>79</v>
      </c>
      <c r="I17" s="195">
        <v>5</v>
      </c>
      <c r="J17" s="195">
        <v>9.9499999999999993</v>
      </c>
      <c r="K17" s="195">
        <v>5</v>
      </c>
      <c r="L17" s="195">
        <v>9.9499999999999993</v>
      </c>
      <c r="M17" s="195">
        <v>7</v>
      </c>
      <c r="N17" s="195">
        <v>12.99</v>
      </c>
      <c r="O17" s="190">
        <v>6</v>
      </c>
      <c r="P17" s="190">
        <v>10.9</v>
      </c>
      <c r="Q17" s="190">
        <v>5</v>
      </c>
      <c r="R17" s="190">
        <v>8.99</v>
      </c>
    </row>
    <row r="18" spans="1:18" x14ac:dyDescent="0.2">
      <c r="A18" s="194">
        <v>810065</v>
      </c>
      <c r="B18" s="190" t="s">
        <v>634</v>
      </c>
      <c r="C18" s="195">
        <v>50</v>
      </c>
      <c r="D18" s="195">
        <v>99</v>
      </c>
      <c r="E18" s="195">
        <v>50</v>
      </c>
      <c r="F18" s="195">
        <v>99</v>
      </c>
      <c r="G18" s="195">
        <v>40</v>
      </c>
      <c r="H18" s="195">
        <v>79</v>
      </c>
      <c r="I18" s="195">
        <v>5</v>
      </c>
      <c r="J18" s="195">
        <v>9.9499999999999993</v>
      </c>
      <c r="K18" s="195">
        <v>5</v>
      </c>
      <c r="L18" s="195">
        <v>9.9499999999999993</v>
      </c>
      <c r="M18" s="195">
        <v>7</v>
      </c>
      <c r="N18" s="195">
        <v>12.99</v>
      </c>
      <c r="O18" s="190">
        <v>6</v>
      </c>
      <c r="P18" s="190">
        <v>10.9</v>
      </c>
      <c r="Q18" s="190">
        <v>5</v>
      </c>
      <c r="R18" s="190">
        <v>8.99</v>
      </c>
    </row>
    <row r="19" spans="1:18" x14ac:dyDescent="0.2">
      <c r="A19" s="194">
        <v>810066</v>
      </c>
      <c r="B19" s="190" t="s">
        <v>635</v>
      </c>
      <c r="C19" s="195">
        <v>50</v>
      </c>
      <c r="D19" s="195">
        <v>99</v>
      </c>
      <c r="E19" s="195">
        <v>50</v>
      </c>
      <c r="F19" s="195">
        <v>99</v>
      </c>
      <c r="G19" s="195">
        <v>40</v>
      </c>
      <c r="H19" s="195">
        <v>79</v>
      </c>
      <c r="I19" s="195">
        <v>5</v>
      </c>
      <c r="J19" s="195">
        <v>9.9499999999999993</v>
      </c>
      <c r="K19" s="195">
        <v>5</v>
      </c>
      <c r="L19" s="195">
        <v>9.9499999999999993</v>
      </c>
      <c r="M19" s="195">
        <v>7</v>
      </c>
      <c r="N19" s="195">
        <v>12.99</v>
      </c>
      <c r="O19" s="190">
        <v>6</v>
      </c>
      <c r="P19" s="190">
        <v>10.9</v>
      </c>
      <c r="Q19" s="190">
        <v>5</v>
      </c>
      <c r="R19" s="190">
        <v>8.99</v>
      </c>
    </row>
    <row r="20" spans="1:18" x14ac:dyDescent="0.2">
      <c r="A20" s="194">
        <v>810068</v>
      </c>
      <c r="B20" s="190" t="s">
        <v>636</v>
      </c>
      <c r="C20" s="195">
        <v>150</v>
      </c>
      <c r="D20" s="195">
        <v>299</v>
      </c>
      <c r="E20" s="195">
        <v>150</v>
      </c>
      <c r="F20" s="195">
        <v>299</v>
      </c>
      <c r="G20" s="195">
        <v>125</v>
      </c>
      <c r="H20" s="195">
        <v>249</v>
      </c>
      <c r="I20" s="195">
        <v>15</v>
      </c>
      <c r="J20" s="195">
        <v>29.95</v>
      </c>
      <c r="K20" s="195">
        <v>15</v>
      </c>
      <c r="L20" s="195">
        <v>29.95</v>
      </c>
      <c r="M20" s="195">
        <v>20</v>
      </c>
      <c r="N20" s="195">
        <v>39.99</v>
      </c>
      <c r="O20" s="190">
        <v>18</v>
      </c>
      <c r="P20" s="190">
        <v>34.9</v>
      </c>
      <c r="Q20" s="190">
        <v>14</v>
      </c>
      <c r="R20" s="190">
        <v>26.99</v>
      </c>
    </row>
    <row r="21" spans="1:18" x14ac:dyDescent="0.2">
      <c r="A21" s="194">
        <v>810069</v>
      </c>
      <c r="B21" s="190" t="s">
        <v>642</v>
      </c>
      <c r="C21" s="195">
        <v>50</v>
      </c>
      <c r="D21" s="195">
        <v>99</v>
      </c>
      <c r="E21" s="195">
        <v>50</v>
      </c>
      <c r="F21" s="195">
        <v>99</v>
      </c>
      <c r="G21" s="195">
        <v>40</v>
      </c>
      <c r="H21" s="195">
        <v>79</v>
      </c>
      <c r="I21" s="195">
        <v>5</v>
      </c>
      <c r="J21" s="195">
        <v>9.9499999999999993</v>
      </c>
      <c r="K21" s="195">
        <v>5</v>
      </c>
      <c r="L21" s="195">
        <v>9.9499999999999993</v>
      </c>
      <c r="M21" s="195">
        <v>7</v>
      </c>
      <c r="N21" s="195">
        <v>12.99</v>
      </c>
      <c r="O21" s="190">
        <v>6</v>
      </c>
      <c r="P21" s="190">
        <v>10.9</v>
      </c>
      <c r="Q21" s="190">
        <v>5</v>
      </c>
      <c r="R21" s="190">
        <v>8.99</v>
      </c>
    </row>
    <row r="22" spans="1:18" x14ac:dyDescent="0.2">
      <c r="A22" s="194">
        <v>810070</v>
      </c>
      <c r="B22" s="190" t="s">
        <v>643</v>
      </c>
      <c r="C22" s="195">
        <v>50</v>
      </c>
      <c r="D22" s="195">
        <v>99</v>
      </c>
      <c r="E22" s="195">
        <v>50</v>
      </c>
      <c r="F22" s="195">
        <v>99</v>
      </c>
      <c r="G22" s="195">
        <v>40</v>
      </c>
      <c r="H22" s="195">
        <v>79</v>
      </c>
      <c r="I22" s="195">
        <v>5</v>
      </c>
      <c r="J22" s="195">
        <v>9.9499999999999993</v>
      </c>
      <c r="K22" s="195">
        <v>5</v>
      </c>
      <c r="L22" s="195">
        <v>9.9499999999999993</v>
      </c>
      <c r="M22" s="195">
        <v>7</v>
      </c>
      <c r="N22" s="195">
        <v>12.99</v>
      </c>
      <c r="O22" s="190">
        <v>6</v>
      </c>
      <c r="P22" s="190">
        <v>10.9</v>
      </c>
      <c r="Q22" s="190">
        <v>5</v>
      </c>
      <c r="R22" s="190">
        <v>8.99</v>
      </c>
    </row>
    <row r="23" spans="1:18" x14ac:dyDescent="0.2">
      <c r="A23" s="194">
        <v>810089</v>
      </c>
      <c r="B23" s="190" t="s">
        <v>652</v>
      </c>
      <c r="C23" s="195">
        <v>100</v>
      </c>
      <c r="D23" s="195">
        <v>199</v>
      </c>
      <c r="E23" s="195">
        <v>100</v>
      </c>
      <c r="F23" s="195">
        <v>199</v>
      </c>
      <c r="G23" s="195">
        <v>75</v>
      </c>
      <c r="H23" s="195">
        <v>149</v>
      </c>
      <c r="I23" s="195">
        <v>10</v>
      </c>
      <c r="J23" s="195">
        <v>19.95</v>
      </c>
      <c r="K23" s="195">
        <v>10</v>
      </c>
      <c r="L23" s="195">
        <v>19.95</v>
      </c>
      <c r="M23" s="195">
        <v>13</v>
      </c>
      <c r="N23" s="195">
        <v>24.99</v>
      </c>
      <c r="O23" s="190">
        <v>12</v>
      </c>
      <c r="P23" s="190">
        <v>22.9</v>
      </c>
      <c r="Q23" s="190">
        <v>9</v>
      </c>
      <c r="R23" s="190">
        <v>17.989999999999998</v>
      </c>
    </row>
    <row r="24" spans="1:18" x14ac:dyDescent="0.2">
      <c r="A24" s="194">
        <v>810090</v>
      </c>
      <c r="B24" s="190" t="s">
        <v>656</v>
      </c>
      <c r="C24" s="195">
        <v>100</v>
      </c>
      <c r="D24" s="195">
        <v>199</v>
      </c>
      <c r="E24" s="195">
        <v>100</v>
      </c>
      <c r="F24" s="195">
        <v>199</v>
      </c>
      <c r="G24" s="195">
        <v>75</v>
      </c>
      <c r="H24" s="195">
        <v>149</v>
      </c>
      <c r="I24" s="195">
        <v>10</v>
      </c>
      <c r="J24" s="195">
        <v>19.95</v>
      </c>
      <c r="K24" s="195">
        <v>10</v>
      </c>
      <c r="L24" s="195">
        <v>19.95</v>
      </c>
      <c r="M24" s="195">
        <v>13</v>
      </c>
      <c r="N24" s="195">
        <v>24.99</v>
      </c>
      <c r="O24" s="190">
        <v>12</v>
      </c>
      <c r="P24" s="190">
        <v>22.9</v>
      </c>
      <c r="Q24" s="190">
        <v>9</v>
      </c>
      <c r="R24" s="190">
        <v>17.989999999999998</v>
      </c>
    </row>
    <row r="25" spans="1:18" x14ac:dyDescent="0.2">
      <c r="A25" s="194">
        <v>810091</v>
      </c>
      <c r="B25" s="190" t="s">
        <v>658</v>
      </c>
      <c r="C25" s="195">
        <v>50</v>
      </c>
      <c r="D25" s="195">
        <v>99</v>
      </c>
      <c r="E25" s="195">
        <v>50</v>
      </c>
      <c r="F25" s="195">
        <v>99</v>
      </c>
      <c r="G25" s="195">
        <v>40</v>
      </c>
      <c r="H25" s="195">
        <v>79</v>
      </c>
      <c r="I25" s="195">
        <v>5</v>
      </c>
      <c r="J25" s="195">
        <v>9.9499999999999993</v>
      </c>
      <c r="K25" s="195">
        <v>5</v>
      </c>
      <c r="L25" s="195">
        <v>9.9499999999999993</v>
      </c>
      <c r="M25" s="195">
        <v>7</v>
      </c>
      <c r="N25" s="195">
        <v>12.99</v>
      </c>
      <c r="O25" s="190">
        <v>6</v>
      </c>
      <c r="P25" s="190">
        <v>10.9</v>
      </c>
      <c r="Q25" s="190">
        <v>5</v>
      </c>
      <c r="R25" s="190">
        <v>8.99</v>
      </c>
    </row>
    <row r="26" spans="1:18" x14ac:dyDescent="0.2">
      <c r="A26" s="194">
        <v>810092</v>
      </c>
      <c r="B26" s="190" t="s">
        <v>659</v>
      </c>
      <c r="C26" s="195">
        <v>50</v>
      </c>
      <c r="D26" s="195">
        <v>99</v>
      </c>
      <c r="E26" s="195">
        <v>50</v>
      </c>
      <c r="F26" s="195">
        <v>99</v>
      </c>
      <c r="G26" s="195">
        <v>40</v>
      </c>
      <c r="H26" s="195">
        <v>79</v>
      </c>
      <c r="I26" s="195">
        <v>5</v>
      </c>
      <c r="J26" s="195">
        <v>9.9499999999999993</v>
      </c>
      <c r="K26" s="195">
        <v>5</v>
      </c>
      <c r="L26" s="195">
        <v>9.9499999999999993</v>
      </c>
      <c r="M26" s="195">
        <v>7</v>
      </c>
      <c r="N26" s="195">
        <v>12.99</v>
      </c>
      <c r="O26" s="190">
        <v>6</v>
      </c>
      <c r="P26" s="190">
        <v>10.9</v>
      </c>
      <c r="Q26" s="190">
        <v>5</v>
      </c>
      <c r="R26" s="190">
        <v>8.99</v>
      </c>
    </row>
    <row r="27" spans="1:18" x14ac:dyDescent="0.2">
      <c r="A27" s="194">
        <v>810093</v>
      </c>
      <c r="B27" s="190" t="s">
        <v>660</v>
      </c>
      <c r="C27" s="195">
        <v>50</v>
      </c>
      <c r="D27" s="195">
        <v>99</v>
      </c>
      <c r="E27" s="195">
        <v>50</v>
      </c>
      <c r="F27" s="195">
        <v>99</v>
      </c>
      <c r="G27" s="195">
        <v>40</v>
      </c>
      <c r="H27" s="195">
        <v>79</v>
      </c>
      <c r="I27" s="195">
        <v>5</v>
      </c>
      <c r="J27" s="195">
        <v>9.9499999999999993</v>
      </c>
      <c r="K27" s="195">
        <v>5</v>
      </c>
      <c r="L27" s="195">
        <v>9.9499999999999993</v>
      </c>
      <c r="M27" s="195">
        <v>7</v>
      </c>
      <c r="N27" s="195">
        <v>12.99</v>
      </c>
      <c r="O27" s="190">
        <v>6</v>
      </c>
      <c r="P27" s="190">
        <v>10.9</v>
      </c>
      <c r="Q27" s="190">
        <v>5</v>
      </c>
      <c r="R27" s="190">
        <v>8.99</v>
      </c>
    </row>
    <row r="28" spans="1:18" x14ac:dyDescent="0.2">
      <c r="A28" s="194">
        <v>810094</v>
      </c>
      <c r="B28" s="190" t="s">
        <v>661</v>
      </c>
      <c r="C28" s="195">
        <v>50</v>
      </c>
      <c r="D28" s="195">
        <v>99</v>
      </c>
      <c r="E28" s="195">
        <v>50</v>
      </c>
      <c r="F28" s="195">
        <v>99</v>
      </c>
      <c r="G28" s="195">
        <v>40</v>
      </c>
      <c r="H28" s="195">
        <v>79</v>
      </c>
      <c r="I28" s="195">
        <v>5</v>
      </c>
      <c r="J28" s="195">
        <v>9.9499999999999993</v>
      </c>
      <c r="K28" s="195">
        <v>5</v>
      </c>
      <c r="L28" s="195">
        <v>9.9499999999999993</v>
      </c>
      <c r="M28" s="195">
        <v>7</v>
      </c>
      <c r="N28" s="195">
        <v>12.99</v>
      </c>
      <c r="O28" s="190">
        <v>6</v>
      </c>
      <c r="P28" s="190">
        <v>10.9</v>
      </c>
      <c r="Q28" s="190">
        <v>5</v>
      </c>
      <c r="R28" s="190">
        <v>8.99</v>
      </c>
    </row>
    <row r="29" spans="1:18" x14ac:dyDescent="0.2">
      <c r="A29" s="194">
        <v>810095</v>
      </c>
      <c r="B29" s="190" t="s">
        <v>662</v>
      </c>
      <c r="C29" s="195">
        <v>50</v>
      </c>
      <c r="D29" s="195">
        <v>99</v>
      </c>
      <c r="E29" s="195">
        <v>50</v>
      </c>
      <c r="F29" s="195">
        <v>99</v>
      </c>
      <c r="G29" s="195">
        <v>40</v>
      </c>
      <c r="H29" s="195">
        <v>79</v>
      </c>
      <c r="I29" s="195">
        <v>5</v>
      </c>
      <c r="J29" s="195">
        <v>9.9499999999999993</v>
      </c>
      <c r="K29" s="195">
        <v>5</v>
      </c>
      <c r="L29" s="195">
        <v>9.9499999999999993</v>
      </c>
      <c r="M29" s="195">
        <v>7</v>
      </c>
      <c r="N29" s="195">
        <v>12.99</v>
      </c>
      <c r="O29" s="190">
        <v>6</v>
      </c>
      <c r="P29" s="190">
        <v>10.9</v>
      </c>
      <c r="Q29" s="190">
        <v>5</v>
      </c>
      <c r="R29" s="190">
        <v>8.99</v>
      </c>
    </row>
    <row r="30" spans="1:18" x14ac:dyDescent="0.2">
      <c r="A30" s="194">
        <v>810096</v>
      </c>
      <c r="B30" s="190" t="s">
        <v>663</v>
      </c>
      <c r="C30" s="195">
        <v>50</v>
      </c>
      <c r="D30" s="195">
        <v>99</v>
      </c>
      <c r="E30" s="195">
        <v>50</v>
      </c>
      <c r="F30" s="195">
        <v>99</v>
      </c>
      <c r="G30" s="195">
        <v>40</v>
      </c>
      <c r="H30" s="195">
        <v>79</v>
      </c>
      <c r="I30" s="195">
        <v>5</v>
      </c>
      <c r="J30" s="195">
        <v>9.9499999999999993</v>
      </c>
      <c r="K30" s="195">
        <v>5</v>
      </c>
      <c r="L30" s="195">
        <v>9.9499999999999993</v>
      </c>
      <c r="M30" s="195">
        <v>7</v>
      </c>
      <c r="N30" s="195">
        <v>12.99</v>
      </c>
      <c r="O30" s="190">
        <v>6</v>
      </c>
      <c r="P30" s="190">
        <v>10.9</v>
      </c>
      <c r="Q30" s="190">
        <v>5</v>
      </c>
      <c r="R30" s="190">
        <v>8.99</v>
      </c>
    </row>
    <row r="31" spans="1:18" x14ac:dyDescent="0.2">
      <c r="A31" s="194">
        <v>810097</v>
      </c>
      <c r="B31" s="190" t="s">
        <v>664</v>
      </c>
      <c r="C31" s="195">
        <v>50</v>
      </c>
      <c r="D31" s="195">
        <v>99</v>
      </c>
      <c r="E31" s="195">
        <v>50</v>
      </c>
      <c r="F31" s="195">
        <v>99</v>
      </c>
      <c r="G31" s="195">
        <v>33</v>
      </c>
      <c r="H31" s="195">
        <v>79</v>
      </c>
      <c r="I31" s="195">
        <v>5</v>
      </c>
      <c r="J31" s="195">
        <v>9.9499999999999993</v>
      </c>
      <c r="K31" s="195">
        <v>5</v>
      </c>
      <c r="L31" s="195">
        <v>9.9499999999999993</v>
      </c>
      <c r="M31" s="195">
        <v>6</v>
      </c>
      <c r="N31" s="195">
        <v>11.99</v>
      </c>
      <c r="O31" s="190">
        <v>6</v>
      </c>
      <c r="P31" s="190">
        <v>10.9</v>
      </c>
      <c r="Q31" s="190">
        <v>5</v>
      </c>
      <c r="R31" s="190">
        <v>8.99</v>
      </c>
    </row>
    <row r="32" spans="1:18" x14ac:dyDescent="0.2">
      <c r="A32" s="194">
        <v>810102</v>
      </c>
      <c r="B32" s="190" t="s">
        <v>665</v>
      </c>
      <c r="C32" s="195">
        <v>750</v>
      </c>
      <c r="D32" s="195">
        <v>1499</v>
      </c>
      <c r="E32" s="195">
        <v>750</v>
      </c>
      <c r="F32" s="195">
        <v>1499</v>
      </c>
      <c r="G32" s="195">
        <v>600</v>
      </c>
      <c r="H32" s="195">
        <v>1199</v>
      </c>
      <c r="I32" s="195">
        <v>75</v>
      </c>
      <c r="J32" s="195">
        <v>149.94999999999999</v>
      </c>
      <c r="K32" s="195">
        <v>75</v>
      </c>
      <c r="L32" s="195">
        <v>149.94999999999999</v>
      </c>
      <c r="M32" s="195">
        <v>95</v>
      </c>
      <c r="N32" s="195">
        <v>189.99</v>
      </c>
      <c r="O32" s="190">
        <v>85</v>
      </c>
      <c r="P32" s="190">
        <v>169.9</v>
      </c>
      <c r="Q32" s="190">
        <v>65</v>
      </c>
      <c r="R32" s="190">
        <v>129.99</v>
      </c>
    </row>
    <row r="33" spans="1:18" x14ac:dyDescent="0.2">
      <c r="A33" s="194">
        <v>810103</v>
      </c>
      <c r="B33" s="190" t="s">
        <v>668</v>
      </c>
      <c r="C33" s="195">
        <v>750</v>
      </c>
      <c r="D33" s="195">
        <v>1499</v>
      </c>
      <c r="E33" s="195">
        <v>750</v>
      </c>
      <c r="F33" s="195">
        <v>1499</v>
      </c>
      <c r="G33" s="195">
        <v>600</v>
      </c>
      <c r="H33" s="195">
        <v>1199</v>
      </c>
      <c r="I33" s="195">
        <v>75</v>
      </c>
      <c r="J33" s="195">
        <v>149.94999999999999</v>
      </c>
      <c r="K33" s="195">
        <v>75</v>
      </c>
      <c r="L33" s="195">
        <v>149.94999999999999</v>
      </c>
      <c r="M33" s="195">
        <v>95</v>
      </c>
      <c r="N33" s="195">
        <v>189.99</v>
      </c>
      <c r="O33" s="190">
        <v>85</v>
      </c>
      <c r="P33" s="190">
        <v>169.9</v>
      </c>
      <c r="Q33" s="190">
        <v>65</v>
      </c>
      <c r="R33" s="190">
        <v>129.99</v>
      </c>
    </row>
    <row r="34" spans="1:18" x14ac:dyDescent="0.2">
      <c r="A34" s="194">
        <v>810104</v>
      </c>
      <c r="B34" s="190" t="s">
        <v>669</v>
      </c>
      <c r="C34" s="195">
        <v>450</v>
      </c>
      <c r="D34" s="195">
        <v>899</v>
      </c>
      <c r="E34" s="195">
        <v>450</v>
      </c>
      <c r="F34" s="195">
        <v>899</v>
      </c>
      <c r="G34" s="195">
        <v>350</v>
      </c>
      <c r="H34" s="195">
        <v>699</v>
      </c>
      <c r="I34" s="195">
        <v>45</v>
      </c>
      <c r="J34" s="195">
        <v>89.95</v>
      </c>
      <c r="K34" s="195">
        <v>45</v>
      </c>
      <c r="L34" s="195">
        <v>89.95</v>
      </c>
      <c r="M34" s="195">
        <v>60</v>
      </c>
      <c r="N34" s="195">
        <v>119.99</v>
      </c>
      <c r="O34" s="190">
        <v>50</v>
      </c>
      <c r="P34" s="190">
        <v>99.9</v>
      </c>
      <c r="Q34" s="190">
        <v>40</v>
      </c>
      <c r="R34" s="190">
        <v>79.989999999999995</v>
      </c>
    </row>
    <row r="35" spans="1:18" x14ac:dyDescent="0.2">
      <c r="A35" s="194">
        <v>810105</v>
      </c>
      <c r="B35" s="190" t="s">
        <v>672</v>
      </c>
      <c r="C35" s="195">
        <v>450</v>
      </c>
      <c r="D35" s="195">
        <v>899</v>
      </c>
      <c r="E35" s="195">
        <v>450</v>
      </c>
      <c r="F35" s="195">
        <v>899</v>
      </c>
      <c r="G35" s="195">
        <v>350</v>
      </c>
      <c r="H35" s="195">
        <v>699</v>
      </c>
      <c r="I35" s="195">
        <v>45</v>
      </c>
      <c r="J35" s="195">
        <v>89.95</v>
      </c>
      <c r="K35" s="195">
        <v>45</v>
      </c>
      <c r="L35" s="195">
        <v>89.95</v>
      </c>
      <c r="M35" s="195">
        <v>60</v>
      </c>
      <c r="N35" s="195">
        <v>119.99</v>
      </c>
      <c r="O35" s="190">
        <v>50</v>
      </c>
      <c r="P35" s="190">
        <v>99.9</v>
      </c>
      <c r="Q35" s="190">
        <v>40</v>
      </c>
      <c r="R35" s="190">
        <v>79.989999999999995</v>
      </c>
    </row>
    <row r="36" spans="1:18" x14ac:dyDescent="0.2">
      <c r="A36" s="194">
        <v>810106</v>
      </c>
      <c r="B36" s="190" t="s">
        <v>673</v>
      </c>
      <c r="C36" s="195">
        <v>500</v>
      </c>
      <c r="D36" s="195">
        <v>999</v>
      </c>
      <c r="E36" s="195">
        <v>500</v>
      </c>
      <c r="F36" s="195">
        <v>999</v>
      </c>
      <c r="G36" s="195">
        <v>400</v>
      </c>
      <c r="H36" s="195">
        <v>799</v>
      </c>
      <c r="I36" s="195">
        <v>50</v>
      </c>
      <c r="J36" s="195">
        <v>99.95</v>
      </c>
      <c r="K36" s="195">
        <v>50</v>
      </c>
      <c r="L36" s="195">
        <v>99.95</v>
      </c>
      <c r="M36" s="195">
        <v>65</v>
      </c>
      <c r="N36" s="195">
        <v>129.99</v>
      </c>
      <c r="O36" s="190">
        <v>55</v>
      </c>
      <c r="P36" s="190">
        <v>109.9</v>
      </c>
      <c r="Q36" s="190">
        <v>45</v>
      </c>
      <c r="R36" s="190">
        <v>89.99</v>
      </c>
    </row>
    <row r="37" spans="1:18" x14ac:dyDescent="0.2">
      <c r="A37" s="194">
        <v>810107</v>
      </c>
      <c r="B37" s="190" t="s">
        <v>676</v>
      </c>
      <c r="C37" s="195">
        <v>500</v>
      </c>
      <c r="D37" s="195">
        <v>999</v>
      </c>
      <c r="E37" s="195">
        <v>500</v>
      </c>
      <c r="F37" s="195">
        <v>999</v>
      </c>
      <c r="G37" s="195">
        <v>400</v>
      </c>
      <c r="H37" s="195">
        <v>799</v>
      </c>
      <c r="I37" s="195">
        <v>50</v>
      </c>
      <c r="J37" s="195">
        <v>99.95</v>
      </c>
      <c r="K37" s="195">
        <v>50</v>
      </c>
      <c r="L37" s="195">
        <v>99.95</v>
      </c>
      <c r="M37" s="195">
        <v>65</v>
      </c>
      <c r="N37" s="195">
        <v>129.99</v>
      </c>
      <c r="O37" s="190">
        <v>55</v>
      </c>
      <c r="P37" s="190">
        <v>109.9</v>
      </c>
      <c r="Q37" s="190">
        <v>45</v>
      </c>
      <c r="R37" s="190">
        <v>89.99</v>
      </c>
    </row>
    <row r="38" spans="1:18" x14ac:dyDescent="0.2">
      <c r="A38" s="194">
        <v>810108</v>
      </c>
      <c r="B38" s="190" t="s">
        <v>677</v>
      </c>
      <c r="C38" s="195">
        <v>400</v>
      </c>
      <c r="D38" s="195">
        <v>799</v>
      </c>
      <c r="E38" s="195">
        <v>400</v>
      </c>
      <c r="F38" s="195">
        <v>799</v>
      </c>
      <c r="G38" s="195">
        <v>350</v>
      </c>
      <c r="H38" s="195">
        <v>699</v>
      </c>
      <c r="I38" s="195">
        <v>40</v>
      </c>
      <c r="J38" s="195">
        <v>79.95</v>
      </c>
      <c r="K38" s="195">
        <v>40</v>
      </c>
      <c r="L38" s="195">
        <v>79.95</v>
      </c>
      <c r="M38" s="195">
        <v>50</v>
      </c>
      <c r="N38" s="195">
        <v>99.99</v>
      </c>
      <c r="O38" s="190">
        <v>45</v>
      </c>
      <c r="P38" s="190">
        <v>89.9</v>
      </c>
      <c r="Q38" s="190">
        <v>35</v>
      </c>
      <c r="R38" s="190">
        <v>69.989999999999995</v>
      </c>
    </row>
    <row r="39" spans="1:18" x14ac:dyDescent="0.2">
      <c r="A39" s="194">
        <v>810109</v>
      </c>
      <c r="B39" s="190" t="s">
        <v>682</v>
      </c>
      <c r="C39" s="195">
        <v>400</v>
      </c>
      <c r="D39" s="195">
        <v>799</v>
      </c>
      <c r="E39" s="195">
        <v>400</v>
      </c>
      <c r="F39" s="195">
        <v>799</v>
      </c>
      <c r="G39" s="195">
        <v>325</v>
      </c>
      <c r="H39" s="195">
        <v>649</v>
      </c>
      <c r="I39" s="195">
        <v>40</v>
      </c>
      <c r="J39" s="195">
        <v>79.95</v>
      </c>
      <c r="K39" s="195">
        <v>40</v>
      </c>
      <c r="L39" s="195">
        <v>79.95</v>
      </c>
      <c r="M39" s="195">
        <v>50</v>
      </c>
      <c r="N39" s="195">
        <v>99.99</v>
      </c>
      <c r="O39" s="190">
        <v>45</v>
      </c>
      <c r="P39" s="190">
        <v>89.9</v>
      </c>
      <c r="Q39" s="190">
        <v>35</v>
      </c>
      <c r="R39" s="190">
        <v>69.989999999999995</v>
      </c>
    </row>
    <row r="40" spans="1:18" x14ac:dyDescent="0.2">
      <c r="A40" s="194">
        <v>810110</v>
      </c>
      <c r="B40" s="190" t="s">
        <v>683</v>
      </c>
      <c r="C40" s="195">
        <v>350</v>
      </c>
      <c r="D40" s="195">
        <v>699</v>
      </c>
      <c r="E40" s="195">
        <v>350</v>
      </c>
      <c r="F40" s="195">
        <v>699</v>
      </c>
      <c r="G40" s="195">
        <v>275</v>
      </c>
      <c r="H40" s="195">
        <v>549</v>
      </c>
      <c r="I40" s="195">
        <v>35</v>
      </c>
      <c r="J40" s="195">
        <v>69.95</v>
      </c>
      <c r="K40" s="195">
        <v>35</v>
      </c>
      <c r="L40" s="195">
        <v>69.95</v>
      </c>
      <c r="M40" s="195">
        <v>45</v>
      </c>
      <c r="N40" s="195">
        <v>89.99</v>
      </c>
      <c r="O40" s="190">
        <v>40</v>
      </c>
      <c r="P40" s="190">
        <v>79.900000000000006</v>
      </c>
      <c r="Q40" s="190">
        <v>30</v>
      </c>
      <c r="R40" s="190">
        <v>59.99</v>
      </c>
    </row>
    <row r="41" spans="1:18" x14ac:dyDescent="0.2">
      <c r="A41" s="194">
        <v>810111</v>
      </c>
      <c r="B41" s="190" t="s">
        <v>684</v>
      </c>
      <c r="C41" s="195">
        <v>250</v>
      </c>
      <c r="D41" s="195">
        <v>499</v>
      </c>
      <c r="E41" s="195">
        <v>250</v>
      </c>
      <c r="F41" s="195">
        <v>499</v>
      </c>
      <c r="G41" s="195">
        <v>200</v>
      </c>
      <c r="H41" s="195">
        <v>399</v>
      </c>
      <c r="I41" s="195">
        <v>25</v>
      </c>
      <c r="J41" s="195">
        <v>49.95</v>
      </c>
      <c r="K41" s="195">
        <v>25</v>
      </c>
      <c r="L41" s="195">
        <v>49.95</v>
      </c>
      <c r="M41" s="195">
        <v>33</v>
      </c>
      <c r="N41" s="195">
        <v>64.989999999999995</v>
      </c>
      <c r="O41" s="190">
        <v>28</v>
      </c>
      <c r="P41" s="190">
        <v>54.9</v>
      </c>
      <c r="Q41" s="190">
        <v>23</v>
      </c>
      <c r="R41" s="190">
        <v>44.99</v>
      </c>
    </row>
    <row r="42" spans="1:18" x14ac:dyDescent="0.2">
      <c r="A42" s="194">
        <v>810118</v>
      </c>
      <c r="B42" s="190" t="s">
        <v>2111</v>
      </c>
      <c r="C42" s="195">
        <v>750</v>
      </c>
      <c r="D42" s="195">
        <v>1499</v>
      </c>
      <c r="E42" s="195">
        <v>750</v>
      </c>
      <c r="F42" s="195">
        <v>1499.99</v>
      </c>
      <c r="G42" s="195">
        <v>600</v>
      </c>
      <c r="H42" s="195">
        <v>1199</v>
      </c>
      <c r="I42" s="195">
        <v>75</v>
      </c>
      <c r="J42" s="195">
        <v>149.94999999999999</v>
      </c>
      <c r="K42" s="195">
        <v>75</v>
      </c>
      <c r="L42" s="195">
        <v>149.94999999999999</v>
      </c>
      <c r="M42" s="195">
        <v>95</v>
      </c>
      <c r="N42" s="195">
        <v>189.99</v>
      </c>
      <c r="O42" s="190">
        <v>85</v>
      </c>
      <c r="P42" s="190">
        <v>169.9</v>
      </c>
      <c r="Q42" s="190">
        <v>65</v>
      </c>
      <c r="R42" s="190">
        <v>129.99</v>
      </c>
    </row>
    <row r="43" spans="1:18" x14ac:dyDescent="0.2">
      <c r="A43" s="194">
        <v>810119</v>
      </c>
      <c r="B43" s="190" t="s">
        <v>2112</v>
      </c>
      <c r="C43" s="195">
        <v>750</v>
      </c>
      <c r="D43" s="195">
        <v>1499</v>
      </c>
      <c r="E43" s="195">
        <v>750</v>
      </c>
      <c r="F43" s="195">
        <v>1499.99</v>
      </c>
      <c r="G43" s="195">
        <v>600</v>
      </c>
      <c r="H43" s="195">
        <v>1199</v>
      </c>
      <c r="I43" s="195">
        <v>75</v>
      </c>
      <c r="J43" s="195">
        <v>149.94999999999999</v>
      </c>
      <c r="K43" s="195">
        <v>75</v>
      </c>
      <c r="L43" s="195">
        <v>149.94999999999999</v>
      </c>
      <c r="M43" s="195">
        <v>95</v>
      </c>
      <c r="N43" s="195">
        <v>189.99</v>
      </c>
      <c r="O43" s="190">
        <v>85</v>
      </c>
      <c r="P43" s="190">
        <v>169.9</v>
      </c>
      <c r="Q43" s="190">
        <v>65</v>
      </c>
      <c r="R43" s="190">
        <v>129.99</v>
      </c>
    </row>
    <row r="44" spans="1:18" x14ac:dyDescent="0.2">
      <c r="A44" s="194">
        <v>820166</v>
      </c>
      <c r="B44" s="190" t="s">
        <v>338</v>
      </c>
      <c r="C44" s="195">
        <v>175</v>
      </c>
      <c r="D44" s="195">
        <v>349</v>
      </c>
      <c r="E44" s="195">
        <v>175</v>
      </c>
      <c r="F44" s="195">
        <v>349</v>
      </c>
      <c r="G44" s="195">
        <v>150</v>
      </c>
      <c r="H44" s="195">
        <v>299</v>
      </c>
      <c r="I44" s="195">
        <v>18</v>
      </c>
      <c r="J44" s="195">
        <v>34.950000000000003</v>
      </c>
      <c r="K44" s="195">
        <v>18</v>
      </c>
      <c r="L44" s="195">
        <v>34.950000000000003</v>
      </c>
      <c r="M44" s="195">
        <v>23</v>
      </c>
      <c r="N44" s="195">
        <v>44.99</v>
      </c>
      <c r="O44" s="190">
        <v>20</v>
      </c>
      <c r="P44" s="190">
        <v>39.9</v>
      </c>
      <c r="Q44" s="190">
        <v>15</v>
      </c>
      <c r="R44" s="190">
        <v>29.99</v>
      </c>
    </row>
    <row r="45" spans="1:18" x14ac:dyDescent="0.2">
      <c r="A45" s="194">
        <v>820172</v>
      </c>
      <c r="B45" s="190" t="s">
        <v>685</v>
      </c>
      <c r="C45" s="195">
        <v>50</v>
      </c>
      <c r="D45" s="195">
        <v>99</v>
      </c>
      <c r="E45" s="195">
        <v>50</v>
      </c>
      <c r="F45" s="195">
        <v>99</v>
      </c>
      <c r="G45" s="195">
        <v>40</v>
      </c>
      <c r="H45" s="195">
        <v>79</v>
      </c>
      <c r="I45" s="195">
        <v>5</v>
      </c>
      <c r="J45" s="195">
        <v>9.9499999999999993</v>
      </c>
      <c r="K45" s="195">
        <v>5</v>
      </c>
      <c r="L45" s="195">
        <v>9.9499999999999993</v>
      </c>
      <c r="M45" s="195">
        <v>7</v>
      </c>
      <c r="N45" s="195">
        <v>12.99</v>
      </c>
      <c r="O45" s="190">
        <v>6</v>
      </c>
      <c r="P45" s="190">
        <v>10.9</v>
      </c>
      <c r="Q45" s="190">
        <v>5</v>
      </c>
      <c r="R45" s="190">
        <v>8.99</v>
      </c>
    </row>
    <row r="46" spans="1:18" x14ac:dyDescent="0.2">
      <c r="A46" s="194">
        <v>820173</v>
      </c>
      <c r="B46" s="190" t="s">
        <v>687</v>
      </c>
      <c r="C46" s="195">
        <v>175</v>
      </c>
      <c r="D46" s="195">
        <v>349</v>
      </c>
      <c r="E46" s="195">
        <v>175</v>
      </c>
      <c r="F46" s="195">
        <v>349</v>
      </c>
      <c r="G46" s="195">
        <v>150</v>
      </c>
      <c r="H46" s="195">
        <v>299</v>
      </c>
      <c r="I46" s="195">
        <v>18</v>
      </c>
      <c r="J46" s="195">
        <v>34.950000000000003</v>
      </c>
      <c r="K46" s="195">
        <v>18</v>
      </c>
      <c r="L46" s="195">
        <v>34.950000000000003</v>
      </c>
      <c r="M46" s="195">
        <v>23</v>
      </c>
      <c r="N46" s="195">
        <v>44.99</v>
      </c>
      <c r="O46" s="190">
        <v>20</v>
      </c>
      <c r="P46" s="190">
        <v>39.9</v>
      </c>
      <c r="Q46" s="190">
        <v>16</v>
      </c>
      <c r="R46" s="190">
        <v>30.99</v>
      </c>
    </row>
    <row r="47" spans="1:18" x14ac:dyDescent="0.2">
      <c r="A47" s="194">
        <v>820174</v>
      </c>
      <c r="B47" s="190" t="s">
        <v>694</v>
      </c>
      <c r="C47" s="195">
        <v>175</v>
      </c>
      <c r="D47" s="195">
        <v>349</v>
      </c>
      <c r="E47" s="195">
        <v>175</v>
      </c>
      <c r="F47" s="195">
        <v>349</v>
      </c>
      <c r="G47" s="195">
        <v>150</v>
      </c>
      <c r="H47" s="195">
        <v>299</v>
      </c>
      <c r="I47" s="195">
        <v>18</v>
      </c>
      <c r="J47" s="195">
        <v>34.950000000000003</v>
      </c>
      <c r="K47" s="195">
        <v>18</v>
      </c>
      <c r="L47" s="195">
        <v>34.950000000000003</v>
      </c>
      <c r="M47" s="195">
        <v>23</v>
      </c>
      <c r="N47" s="195">
        <v>44.99</v>
      </c>
      <c r="O47" s="190">
        <v>20</v>
      </c>
      <c r="P47" s="190">
        <v>39.9</v>
      </c>
      <c r="Q47" s="190">
        <v>16</v>
      </c>
      <c r="R47" s="190">
        <v>30.99</v>
      </c>
    </row>
    <row r="48" spans="1:18" x14ac:dyDescent="0.2">
      <c r="A48" s="194">
        <v>820175</v>
      </c>
      <c r="B48" s="190" t="s">
        <v>695</v>
      </c>
      <c r="C48" s="195">
        <v>150</v>
      </c>
      <c r="D48" s="195">
        <v>299</v>
      </c>
      <c r="E48" s="195">
        <v>150</v>
      </c>
      <c r="F48" s="195">
        <v>299</v>
      </c>
      <c r="G48" s="195">
        <v>125</v>
      </c>
      <c r="H48" s="195">
        <v>249</v>
      </c>
      <c r="I48" s="195">
        <v>15</v>
      </c>
      <c r="J48" s="195">
        <v>29.95</v>
      </c>
      <c r="K48" s="195">
        <v>15</v>
      </c>
      <c r="L48" s="195">
        <v>29.95</v>
      </c>
      <c r="M48" s="195">
        <v>20</v>
      </c>
      <c r="N48" s="195">
        <v>39.99</v>
      </c>
      <c r="O48" s="190">
        <v>18</v>
      </c>
      <c r="P48" s="190">
        <v>34.9</v>
      </c>
      <c r="Q48" s="190">
        <v>14</v>
      </c>
      <c r="R48" s="190">
        <v>26.99</v>
      </c>
    </row>
    <row r="49" spans="1:18" x14ac:dyDescent="0.2">
      <c r="A49" s="194">
        <v>820176</v>
      </c>
      <c r="B49" s="190" t="s">
        <v>696</v>
      </c>
      <c r="C49" s="195">
        <v>150</v>
      </c>
      <c r="D49" s="195">
        <v>299</v>
      </c>
      <c r="E49" s="195">
        <v>150</v>
      </c>
      <c r="F49" s="195">
        <v>299</v>
      </c>
      <c r="G49" s="195">
        <v>125</v>
      </c>
      <c r="H49" s="195">
        <v>249</v>
      </c>
      <c r="I49" s="195">
        <v>15</v>
      </c>
      <c r="J49" s="195">
        <v>29.95</v>
      </c>
      <c r="K49" s="195">
        <v>15</v>
      </c>
      <c r="L49" s="195">
        <v>29.95</v>
      </c>
      <c r="M49" s="195">
        <v>20</v>
      </c>
      <c r="N49" s="195">
        <v>39.99</v>
      </c>
      <c r="O49" s="190">
        <v>18</v>
      </c>
      <c r="P49" s="190">
        <v>34.9</v>
      </c>
      <c r="Q49" s="190">
        <v>14</v>
      </c>
      <c r="R49" s="190">
        <v>26.99</v>
      </c>
    </row>
    <row r="50" spans="1:18" x14ac:dyDescent="0.2">
      <c r="A50" s="194">
        <v>820177</v>
      </c>
      <c r="B50" s="190" t="s">
        <v>699</v>
      </c>
      <c r="C50" s="195">
        <v>200</v>
      </c>
      <c r="D50" s="195">
        <v>399</v>
      </c>
      <c r="E50" s="195">
        <v>200</v>
      </c>
      <c r="F50" s="195">
        <v>399</v>
      </c>
      <c r="G50" s="195">
        <v>175</v>
      </c>
      <c r="H50" s="195">
        <v>349</v>
      </c>
      <c r="I50" s="195">
        <v>20</v>
      </c>
      <c r="J50" s="195">
        <v>39.950000000000003</v>
      </c>
      <c r="K50" s="195">
        <v>20</v>
      </c>
      <c r="L50" s="195">
        <v>39.950000000000003</v>
      </c>
      <c r="M50" s="195">
        <v>25</v>
      </c>
      <c r="N50" s="195">
        <v>49.99</v>
      </c>
      <c r="O50" s="190">
        <v>23</v>
      </c>
      <c r="P50" s="190">
        <v>44.9</v>
      </c>
      <c r="Q50" s="190">
        <v>18</v>
      </c>
      <c r="R50" s="190">
        <v>34.99</v>
      </c>
    </row>
    <row r="51" spans="1:18" x14ac:dyDescent="0.2">
      <c r="A51" s="194">
        <v>820178</v>
      </c>
      <c r="B51" s="190" t="s">
        <v>700</v>
      </c>
      <c r="C51" s="195">
        <v>100</v>
      </c>
      <c r="D51" s="195">
        <v>199</v>
      </c>
      <c r="E51" s="195">
        <v>100</v>
      </c>
      <c r="F51" s="195">
        <v>199</v>
      </c>
      <c r="G51" s="195">
        <v>75</v>
      </c>
      <c r="H51" s="195">
        <v>149</v>
      </c>
      <c r="I51" s="195">
        <v>10</v>
      </c>
      <c r="J51" s="195">
        <v>19.95</v>
      </c>
      <c r="K51" s="195">
        <v>10</v>
      </c>
      <c r="L51" s="195">
        <v>19.95</v>
      </c>
      <c r="M51" s="195">
        <v>13</v>
      </c>
      <c r="N51" s="195">
        <v>24.99</v>
      </c>
      <c r="O51" s="190">
        <v>12</v>
      </c>
      <c r="P51" s="190">
        <v>22.9</v>
      </c>
      <c r="Q51" s="190">
        <v>9</v>
      </c>
      <c r="R51" s="190">
        <v>17.989999999999998</v>
      </c>
    </row>
    <row r="52" spans="1:18" x14ac:dyDescent="0.2">
      <c r="A52" s="194">
        <v>820179</v>
      </c>
      <c r="B52" s="190" t="s">
        <v>719</v>
      </c>
      <c r="C52" s="195">
        <v>125</v>
      </c>
      <c r="D52" s="195">
        <v>249</v>
      </c>
      <c r="E52" s="195">
        <v>125</v>
      </c>
      <c r="F52" s="195">
        <v>249</v>
      </c>
      <c r="G52" s="195">
        <v>100</v>
      </c>
      <c r="H52" s="195">
        <v>199</v>
      </c>
      <c r="I52" s="195">
        <v>13</v>
      </c>
      <c r="J52" s="195">
        <v>24.95</v>
      </c>
      <c r="K52" s="195">
        <v>13</v>
      </c>
      <c r="L52" s="195">
        <v>24.95</v>
      </c>
      <c r="M52" s="195">
        <v>15</v>
      </c>
      <c r="N52" s="195">
        <v>29.99</v>
      </c>
      <c r="O52" s="190">
        <v>15</v>
      </c>
      <c r="P52" s="190">
        <v>29.9</v>
      </c>
      <c r="Q52" s="190">
        <v>11</v>
      </c>
      <c r="R52" s="190">
        <v>21.99</v>
      </c>
    </row>
    <row r="53" spans="1:18" x14ac:dyDescent="0.2">
      <c r="A53" s="194">
        <v>820182</v>
      </c>
      <c r="B53" s="190" t="s">
        <v>726</v>
      </c>
      <c r="C53" s="195">
        <v>75</v>
      </c>
      <c r="D53" s="195">
        <v>149</v>
      </c>
      <c r="E53" s="195">
        <v>75</v>
      </c>
      <c r="F53" s="195">
        <v>149</v>
      </c>
      <c r="G53" s="195">
        <v>60</v>
      </c>
      <c r="H53" s="195">
        <v>119</v>
      </c>
      <c r="I53" s="195">
        <v>8</v>
      </c>
      <c r="J53" s="195">
        <v>14.95</v>
      </c>
      <c r="K53" s="195">
        <v>8</v>
      </c>
      <c r="L53" s="195">
        <v>14.95</v>
      </c>
      <c r="M53" s="195">
        <v>10</v>
      </c>
      <c r="N53" s="195">
        <v>19.989999999999998</v>
      </c>
      <c r="O53" s="190">
        <v>9</v>
      </c>
      <c r="P53" s="190">
        <v>16.899999999999999</v>
      </c>
      <c r="Q53" s="190">
        <v>7</v>
      </c>
      <c r="R53" s="190">
        <v>12.99</v>
      </c>
    </row>
    <row r="54" spans="1:18" x14ac:dyDescent="0.2">
      <c r="A54" s="194">
        <v>820192</v>
      </c>
      <c r="B54" s="190" t="s">
        <v>203</v>
      </c>
      <c r="C54" s="195">
        <v>175</v>
      </c>
      <c r="D54" s="195">
        <v>349</v>
      </c>
      <c r="E54" s="195">
        <v>175</v>
      </c>
      <c r="F54" s="195">
        <v>349</v>
      </c>
      <c r="G54" s="195">
        <v>150</v>
      </c>
      <c r="H54" s="195">
        <v>299</v>
      </c>
      <c r="I54" s="195">
        <v>18</v>
      </c>
      <c r="J54" s="195">
        <v>34.950000000000003</v>
      </c>
      <c r="K54" s="195">
        <v>18</v>
      </c>
      <c r="L54" s="195">
        <v>34.950000000000003</v>
      </c>
      <c r="M54" s="195">
        <v>23</v>
      </c>
      <c r="N54" s="195">
        <v>44.99</v>
      </c>
      <c r="O54" s="190">
        <v>20</v>
      </c>
      <c r="P54" s="190">
        <v>39.9</v>
      </c>
      <c r="Q54" s="190">
        <v>15</v>
      </c>
      <c r="R54" s="190">
        <v>29.99</v>
      </c>
    </row>
    <row r="55" spans="1:18" x14ac:dyDescent="0.2">
      <c r="A55" s="194">
        <v>820193</v>
      </c>
      <c r="B55" s="190" t="s">
        <v>339</v>
      </c>
      <c r="C55" s="195">
        <v>175</v>
      </c>
      <c r="D55" s="195">
        <v>349</v>
      </c>
      <c r="E55" s="195">
        <v>175</v>
      </c>
      <c r="F55" s="195">
        <v>349</v>
      </c>
      <c r="G55" s="195">
        <v>150</v>
      </c>
      <c r="H55" s="195">
        <v>299</v>
      </c>
      <c r="I55" s="195">
        <v>18</v>
      </c>
      <c r="J55" s="195">
        <v>34.950000000000003</v>
      </c>
      <c r="K55" s="195">
        <v>18</v>
      </c>
      <c r="L55" s="195">
        <v>34.950000000000003</v>
      </c>
      <c r="M55" s="195">
        <v>23</v>
      </c>
      <c r="N55" s="195">
        <v>44.99</v>
      </c>
      <c r="O55" s="190">
        <v>20</v>
      </c>
      <c r="P55" s="190">
        <v>39.9</v>
      </c>
      <c r="Q55" s="190">
        <v>15</v>
      </c>
      <c r="R55" s="190">
        <v>29.99</v>
      </c>
    </row>
    <row r="56" spans="1:18" x14ac:dyDescent="0.2">
      <c r="A56" s="194">
        <v>826060</v>
      </c>
      <c r="B56" s="190" t="s">
        <v>81</v>
      </c>
      <c r="C56" s="195">
        <v>150</v>
      </c>
      <c r="D56" s="195">
        <v>299</v>
      </c>
      <c r="E56" s="195">
        <v>150</v>
      </c>
      <c r="F56" s="195">
        <v>299</v>
      </c>
      <c r="G56" s="195">
        <v>125</v>
      </c>
      <c r="H56" s="195">
        <v>249</v>
      </c>
      <c r="I56" s="195">
        <v>15</v>
      </c>
      <c r="J56" s="195">
        <v>29.95</v>
      </c>
      <c r="K56" s="195">
        <v>15</v>
      </c>
      <c r="L56" s="195">
        <v>29.95</v>
      </c>
      <c r="M56" s="195">
        <v>20</v>
      </c>
      <c r="N56" s="195">
        <v>39.99</v>
      </c>
      <c r="O56" s="190">
        <v>18</v>
      </c>
      <c r="P56" s="190">
        <v>34.9</v>
      </c>
      <c r="Q56" s="190">
        <v>14</v>
      </c>
      <c r="R56" s="190">
        <v>26.99</v>
      </c>
    </row>
    <row r="57" spans="1:18" x14ac:dyDescent="0.2">
      <c r="A57" s="194">
        <v>826061</v>
      </c>
      <c r="B57" s="190" t="s">
        <v>82</v>
      </c>
      <c r="C57" s="195">
        <v>150</v>
      </c>
      <c r="D57" s="195">
        <v>299</v>
      </c>
      <c r="E57" s="195">
        <v>150</v>
      </c>
      <c r="F57" s="195">
        <v>299</v>
      </c>
      <c r="G57" s="195">
        <v>125</v>
      </c>
      <c r="H57" s="195">
        <v>249</v>
      </c>
      <c r="I57" s="195">
        <v>15</v>
      </c>
      <c r="J57" s="195">
        <v>29.95</v>
      </c>
      <c r="K57" s="195">
        <v>15</v>
      </c>
      <c r="L57" s="195">
        <v>29.95</v>
      </c>
      <c r="M57" s="195">
        <v>20</v>
      </c>
      <c r="N57" s="195">
        <v>39.99</v>
      </c>
      <c r="O57" s="190">
        <v>18</v>
      </c>
      <c r="P57" s="190">
        <v>34.9</v>
      </c>
      <c r="Q57" s="190">
        <v>14</v>
      </c>
      <c r="R57" s="190">
        <v>26.99</v>
      </c>
    </row>
    <row r="58" spans="1:18" x14ac:dyDescent="0.2">
      <c r="A58" s="194">
        <v>827028</v>
      </c>
      <c r="B58" s="190" t="s">
        <v>83</v>
      </c>
      <c r="C58" s="195">
        <v>175</v>
      </c>
      <c r="D58" s="195">
        <v>349</v>
      </c>
      <c r="E58" s="195">
        <v>175</v>
      </c>
      <c r="F58" s="195">
        <v>349</v>
      </c>
      <c r="G58" s="195">
        <v>150</v>
      </c>
      <c r="H58" s="195">
        <v>299</v>
      </c>
      <c r="I58" s="195">
        <v>18</v>
      </c>
      <c r="J58" s="195">
        <v>34.950000000000003</v>
      </c>
      <c r="K58" s="195">
        <v>18</v>
      </c>
      <c r="L58" s="195">
        <v>34.950000000000003</v>
      </c>
      <c r="M58" s="195">
        <v>23</v>
      </c>
      <c r="N58" s="195">
        <v>44.99</v>
      </c>
      <c r="O58" s="190">
        <v>20</v>
      </c>
      <c r="P58" s="190">
        <v>39.9</v>
      </c>
      <c r="Q58" s="190">
        <v>15</v>
      </c>
      <c r="R58" s="190">
        <v>29.99</v>
      </c>
    </row>
    <row r="59" spans="1:18" x14ac:dyDescent="0.2">
      <c r="A59" s="194">
        <v>827036</v>
      </c>
      <c r="B59" s="190" t="s">
        <v>730</v>
      </c>
      <c r="C59" s="195">
        <v>50</v>
      </c>
      <c r="D59" s="195">
        <v>99</v>
      </c>
      <c r="E59" s="195">
        <v>50</v>
      </c>
      <c r="F59" s="195">
        <v>99</v>
      </c>
      <c r="G59" s="195">
        <v>40</v>
      </c>
      <c r="H59" s="195">
        <v>79</v>
      </c>
      <c r="I59" s="195">
        <v>5</v>
      </c>
      <c r="J59" s="195">
        <v>9.9499999999999993</v>
      </c>
      <c r="K59" s="195">
        <v>5</v>
      </c>
      <c r="L59" s="195">
        <v>9.9499999999999993</v>
      </c>
      <c r="M59" s="195">
        <v>7</v>
      </c>
      <c r="N59" s="195">
        <v>12.99</v>
      </c>
      <c r="O59" s="190">
        <v>6</v>
      </c>
      <c r="P59" s="190">
        <v>10.9</v>
      </c>
      <c r="Q59" s="190">
        <v>5</v>
      </c>
      <c r="R59" s="190">
        <v>8.99</v>
      </c>
    </row>
    <row r="60" spans="1:18" x14ac:dyDescent="0.2">
      <c r="A60" s="194">
        <v>827044</v>
      </c>
      <c r="B60" s="190" t="s">
        <v>340</v>
      </c>
      <c r="C60" s="195">
        <v>150</v>
      </c>
      <c r="D60" s="195">
        <v>299</v>
      </c>
      <c r="E60" s="195">
        <v>150</v>
      </c>
      <c r="F60" s="195">
        <v>299</v>
      </c>
      <c r="G60" s="195">
        <v>125</v>
      </c>
      <c r="H60" s="195">
        <v>249</v>
      </c>
      <c r="I60" s="195">
        <v>15</v>
      </c>
      <c r="J60" s="195">
        <v>29.95</v>
      </c>
      <c r="K60" s="195">
        <v>15</v>
      </c>
      <c r="L60" s="195">
        <v>29.95</v>
      </c>
      <c r="M60" s="195">
        <v>20</v>
      </c>
      <c r="N60" s="195">
        <v>39.99</v>
      </c>
      <c r="O60" s="190">
        <v>18</v>
      </c>
      <c r="P60" s="190">
        <v>34.9</v>
      </c>
      <c r="Q60" s="190">
        <v>14</v>
      </c>
      <c r="R60" s="190">
        <v>26.99</v>
      </c>
    </row>
    <row r="61" spans="1:18" x14ac:dyDescent="0.2">
      <c r="A61" s="194">
        <v>827045</v>
      </c>
      <c r="B61" s="190" t="s">
        <v>341</v>
      </c>
      <c r="C61" s="195">
        <v>150</v>
      </c>
      <c r="D61" s="195">
        <v>299</v>
      </c>
      <c r="E61" s="195">
        <v>150</v>
      </c>
      <c r="F61" s="195">
        <v>299</v>
      </c>
      <c r="G61" s="195">
        <v>125</v>
      </c>
      <c r="H61" s="195">
        <v>249</v>
      </c>
      <c r="I61" s="195">
        <v>15</v>
      </c>
      <c r="J61" s="195">
        <v>29.95</v>
      </c>
      <c r="K61" s="195">
        <v>15</v>
      </c>
      <c r="L61" s="195">
        <v>29.95</v>
      </c>
      <c r="M61" s="195">
        <v>20</v>
      </c>
      <c r="N61" s="195">
        <v>39.99</v>
      </c>
      <c r="O61" s="190">
        <v>18</v>
      </c>
      <c r="P61" s="190">
        <v>34.9</v>
      </c>
      <c r="Q61" s="190">
        <v>14</v>
      </c>
      <c r="R61" s="190">
        <v>26.99</v>
      </c>
    </row>
    <row r="62" spans="1:18" x14ac:dyDescent="0.2">
      <c r="A62" s="194">
        <v>828075</v>
      </c>
      <c r="B62" s="190" t="s">
        <v>731</v>
      </c>
      <c r="C62" s="195">
        <v>650</v>
      </c>
      <c r="D62" s="195">
        <v>1299</v>
      </c>
      <c r="E62" s="195">
        <v>650</v>
      </c>
      <c r="F62" s="195">
        <v>1299</v>
      </c>
      <c r="G62" s="195">
        <v>500</v>
      </c>
      <c r="H62" s="195">
        <v>999</v>
      </c>
      <c r="I62" s="195">
        <v>65</v>
      </c>
      <c r="J62" s="195">
        <v>129.94999999999999</v>
      </c>
      <c r="K62" s="195">
        <v>65</v>
      </c>
      <c r="L62" s="195">
        <v>129.94999999999999</v>
      </c>
      <c r="M62" s="195">
        <v>85</v>
      </c>
      <c r="N62" s="195">
        <v>169.99</v>
      </c>
      <c r="O62" s="190">
        <v>75</v>
      </c>
      <c r="P62" s="190">
        <v>149.9</v>
      </c>
      <c r="Q62" s="190">
        <v>60</v>
      </c>
      <c r="R62" s="190">
        <v>119.99</v>
      </c>
    </row>
    <row r="63" spans="1:18" x14ac:dyDescent="0.2">
      <c r="A63" s="194">
        <v>828076</v>
      </c>
      <c r="B63" s="190" t="s">
        <v>741</v>
      </c>
      <c r="C63" s="195">
        <v>650</v>
      </c>
      <c r="D63" s="195">
        <v>1299</v>
      </c>
      <c r="E63" s="195">
        <v>650</v>
      </c>
      <c r="F63" s="195">
        <v>1299</v>
      </c>
      <c r="G63" s="195">
        <v>500</v>
      </c>
      <c r="H63" s="195">
        <v>999</v>
      </c>
      <c r="I63" s="195">
        <v>65</v>
      </c>
      <c r="J63" s="195">
        <v>129.94999999999999</v>
      </c>
      <c r="K63" s="195">
        <v>65</v>
      </c>
      <c r="L63" s="195">
        <v>129.94999999999999</v>
      </c>
      <c r="M63" s="195">
        <v>85</v>
      </c>
      <c r="N63" s="195">
        <v>169.99</v>
      </c>
      <c r="O63" s="190">
        <v>75</v>
      </c>
      <c r="P63" s="190">
        <v>149.9</v>
      </c>
      <c r="Q63" s="190">
        <v>60</v>
      </c>
      <c r="R63" s="190">
        <v>119.99</v>
      </c>
    </row>
    <row r="64" spans="1:18" x14ac:dyDescent="0.2">
      <c r="A64" s="194">
        <v>828077</v>
      </c>
      <c r="B64" s="190" t="s">
        <v>743</v>
      </c>
      <c r="C64" s="195">
        <v>650</v>
      </c>
      <c r="D64" s="195">
        <v>1299</v>
      </c>
      <c r="E64" s="195">
        <v>650</v>
      </c>
      <c r="F64" s="195">
        <v>1299</v>
      </c>
      <c r="G64" s="195">
        <v>500</v>
      </c>
      <c r="H64" s="195">
        <v>999</v>
      </c>
      <c r="I64" s="195">
        <v>65</v>
      </c>
      <c r="J64" s="195">
        <v>129.94999999999999</v>
      </c>
      <c r="K64" s="195">
        <v>65</v>
      </c>
      <c r="L64" s="195">
        <v>129.94999999999999</v>
      </c>
      <c r="M64" s="195">
        <v>85</v>
      </c>
      <c r="N64" s="195">
        <v>169.99</v>
      </c>
      <c r="O64" s="190">
        <v>75</v>
      </c>
      <c r="P64" s="190">
        <v>149.9</v>
      </c>
      <c r="Q64" s="190">
        <v>60</v>
      </c>
      <c r="R64" s="190">
        <v>119.99</v>
      </c>
    </row>
    <row r="65" spans="1:18" x14ac:dyDescent="0.2">
      <c r="A65" s="194">
        <v>828079</v>
      </c>
      <c r="B65" s="190" t="s">
        <v>748</v>
      </c>
      <c r="C65" s="195">
        <v>450</v>
      </c>
      <c r="D65" s="195">
        <v>899</v>
      </c>
      <c r="E65" s="195">
        <v>450</v>
      </c>
      <c r="F65" s="195">
        <v>899</v>
      </c>
      <c r="G65" s="195">
        <v>350</v>
      </c>
      <c r="H65" s="195">
        <v>699</v>
      </c>
      <c r="I65" s="195">
        <v>45</v>
      </c>
      <c r="J65" s="195">
        <v>89.95</v>
      </c>
      <c r="K65" s="195">
        <v>45</v>
      </c>
      <c r="L65" s="195">
        <v>89.95</v>
      </c>
      <c r="M65" s="195">
        <v>60</v>
      </c>
      <c r="N65" s="195">
        <v>119.99</v>
      </c>
      <c r="O65" s="190">
        <v>50</v>
      </c>
      <c r="P65" s="190">
        <v>99.9</v>
      </c>
      <c r="Q65" s="190">
        <v>40</v>
      </c>
      <c r="R65" s="190">
        <v>79.989999999999995</v>
      </c>
    </row>
    <row r="66" spans="1:18" x14ac:dyDescent="0.2">
      <c r="A66" s="194">
        <v>828080</v>
      </c>
      <c r="B66" s="190" t="s">
        <v>749</v>
      </c>
      <c r="C66" s="195">
        <v>450</v>
      </c>
      <c r="D66" s="195">
        <v>899</v>
      </c>
      <c r="E66" s="195">
        <v>450</v>
      </c>
      <c r="F66" s="195">
        <v>899</v>
      </c>
      <c r="G66" s="195">
        <v>350</v>
      </c>
      <c r="H66" s="195">
        <v>699</v>
      </c>
      <c r="I66" s="195">
        <v>45</v>
      </c>
      <c r="J66" s="195">
        <v>89.95</v>
      </c>
      <c r="K66" s="195">
        <v>45</v>
      </c>
      <c r="L66" s="195">
        <v>89.95</v>
      </c>
      <c r="M66" s="195">
        <v>60</v>
      </c>
      <c r="N66" s="195">
        <v>119.99</v>
      </c>
      <c r="O66" s="190">
        <v>50</v>
      </c>
      <c r="P66" s="190">
        <v>99.9</v>
      </c>
      <c r="Q66" s="190">
        <v>40</v>
      </c>
      <c r="R66" s="190">
        <v>79.989999999999995</v>
      </c>
    </row>
    <row r="67" spans="1:18" x14ac:dyDescent="0.2">
      <c r="A67" s="194">
        <v>828081</v>
      </c>
      <c r="B67" s="190" t="s">
        <v>750</v>
      </c>
      <c r="C67" s="195">
        <v>350</v>
      </c>
      <c r="D67" s="195">
        <v>699</v>
      </c>
      <c r="E67" s="195">
        <v>350</v>
      </c>
      <c r="F67" s="195">
        <v>699</v>
      </c>
      <c r="G67" s="195">
        <v>300</v>
      </c>
      <c r="H67" s="195">
        <v>599</v>
      </c>
      <c r="I67" s="195">
        <v>35</v>
      </c>
      <c r="J67" s="195">
        <v>69.95</v>
      </c>
      <c r="K67" s="195">
        <v>35</v>
      </c>
      <c r="L67" s="195">
        <v>69.95</v>
      </c>
      <c r="M67" s="195">
        <v>45</v>
      </c>
      <c r="N67" s="195">
        <v>89.99</v>
      </c>
      <c r="O67" s="190">
        <v>40</v>
      </c>
      <c r="P67" s="190">
        <v>79.900000000000006</v>
      </c>
      <c r="Q67" s="190">
        <v>30</v>
      </c>
      <c r="R67" s="190">
        <v>59.99</v>
      </c>
    </row>
    <row r="68" spans="1:18" x14ac:dyDescent="0.2">
      <c r="A68" s="194">
        <v>828082</v>
      </c>
      <c r="B68" s="190" t="s">
        <v>756</v>
      </c>
      <c r="C68" s="195">
        <v>350</v>
      </c>
      <c r="D68" s="195">
        <v>699</v>
      </c>
      <c r="E68" s="195">
        <v>350</v>
      </c>
      <c r="F68" s="195">
        <v>699</v>
      </c>
      <c r="G68" s="195">
        <v>300</v>
      </c>
      <c r="H68" s="195">
        <v>599</v>
      </c>
      <c r="I68" s="195">
        <v>35</v>
      </c>
      <c r="J68" s="195">
        <v>69.95</v>
      </c>
      <c r="K68" s="195">
        <v>35</v>
      </c>
      <c r="L68" s="195">
        <v>69.95</v>
      </c>
      <c r="M68" s="195">
        <v>45</v>
      </c>
      <c r="N68" s="195">
        <v>89.99</v>
      </c>
      <c r="O68" s="190">
        <v>40</v>
      </c>
      <c r="P68" s="190">
        <v>79.900000000000006</v>
      </c>
      <c r="Q68" s="190">
        <v>30</v>
      </c>
      <c r="R68" s="190">
        <v>59.99</v>
      </c>
    </row>
    <row r="69" spans="1:18" x14ac:dyDescent="0.2">
      <c r="A69" s="194">
        <v>828083</v>
      </c>
      <c r="B69" s="190" t="s">
        <v>757</v>
      </c>
      <c r="C69" s="195">
        <v>250</v>
      </c>
      <c r="D69" s="195">
        <v>499</v>
      </c>
      <c r="E69" s="195">
        <v>250</v>
      </c>
      <c r="F69" s="195">
        <v>499</v>
      </c>
      <c r="G69" s="195">
        <v>200</v>
      </c>
      <c r="H69" s="195">
        <v>399</v>
      </c>
      <c r="I69" s="195">
        <v>25</v>
      </c>
      <c r="J69" s="195">
        <v>49.95</v>
      </c>
      <c r="K69" s="195">
        <v>25</v>
      </c>
      <c r="L69" s="195">
        <v>49.95</v>
      </c>
      <c r="M69" s="195">
        <v>33</v>
      </c>
      <c r="N69" s="195">
        <v>64.989999999999995</v>
      </c>
      <c r="O69" s="190">
        <v>30</v>
      </c>
      <c r="P69" s="190">
        <v>59.9</v>
      </c>
      <c r="Q69" s="190">
        <v>20</v>
      </c>
      <c r="R69" s="190">
        <v>39.99</v>
      </c>
    </row>
    <row r="70" spans="1:18" x14ac:dyDescent="0.2">
      <c r="A70" s="194">
        <v>828084</v>
      </c>
      <c r="B70" s="190" t="s">
        <v>758</v>
      </c>
      <c r="C70" s="195">
        <v>200</v>
      </c>
      <c r="D70" s="195">
        <v>399</v>
      </c>
      <c r="E70" s="195">
        <v>200</v>
      </c>
      <c r="F70" s="195">
        <v>399</v>
      </c>
      <c r="G70" s="195">
        <v>150</v>
      </c>
      <c r="H70" s="195">
        <v>299</v>
      </c>
      <c r="I70" s="195">
        <v>20</v>
      </c>
      <c r="J70" s="195">
        <v>39.950000000000003</v>
      </c>
      <c r="K70" s="195">
        <v>20</v>
      </c>
      <c r="L70" s="195">
        <v>39.950000000000003</v>
      </c>
      <c r="M70" s="195">
        <v>25</v>
      </c>
      <c r="N70" s="195">
        <v>49.99</v>
      </c>
      <c r="O70" s="190">
        <v>23</v>
      </c>
      <c r="P70" s="190">
        <v>44.9</v>
      </c>
      <c r="Q70" s="190">
        <v>18</v>
      </c>
      <c r="R70" s="190">
        <v>34.99</v>
      </c>
    </row>
    <row r="71" spans="1:18" x14ac:dyDescent="0.2">
      <c r="A71" s="194">
        <v>828085</v>
      </c>
      <c r="B71" s="190" t="s">
        <v>759</v>
      </c>
      <c r="C71" s="195">
        <v>200</v>
      </c>
      <c r="D71" s="195">
        <v>399</v>
      </c>
      <c r="E71" s="195">
        <v>200</v>
      </c>
      <c r="F71" s="195">
        <v>399</v>
      </c>
      <c r="G71" s="195">
        <v>150</v>
      </c>
      <c r="H71" s="195">
        <v>299</v>
      </c>
      <c r="I71" s="195">
        <v>20</v>
      </c>
      <c r="J71" s="195">
        <v>39.950000000000003</v>
      </c>
      <c r="K71" s="195">
        <v>20</v>
      </c>
      <c r="L71" s="195">
        <v>39.950000000000003</v>
      </c>
      <c r="M71" s="195">
        <v>25</v>
      </c>
      <c r="N71" s="195">
        <v>49.99</v>
      </c>
      <c r="O71" s="190">
        <v>23</v>
      </c>
      <c r="P71" s="190">
        <v>44.9</v>
      </c>
      <c r="Q71" s="190">
        <v>18</v>
      </c>
      <c r="R71" s="190">
        <v>34.99</v>
      </c>
    </row>
    <row r="72" spans="1:18" x14ac:dyDescent="0.2">
      <c r="A72" s="194">
        <v>828092</v>
      </c>
      <c r="B72" s="190" t="s">
        <v>760</v>
      </c>
      <c r="C72" s="195">
        <v>650</v>
      </c>
      <c r="D72" s="195">
        <v>1299</v>
      </c>
      <c r="E72" s="195">
        <v>650</v>
      </c>
      <c r="F72" s="195">
        <v>1299</v>
      </c>
      <c r="G72" s="195">
        <v>500</v>
      </c>
      <c r="H72" s="195">
        <v>999</v>
      </c>
      <c r="I72" s="195">
        <v>65</v>
      </c>
      <c r="J72" s="195">
        <v>129.94999999999999</v>
      </c>
      <c r="K72" s="195">
        <v>65</v>
      </c>
      <c r="L72" s="195">
        <v>129.94999999999999</v>
      </c>
      <c r="M72" s="195">
        <v>85</v>
      </c>
      <c r="N72" s="195">
        <v>169.99</v>
      </c>
      <c r="O72" s="190">
        <v>75</v>
      </c>
      <c r="P72" s="190">
        <v>149.9</v>
      </c>
      <c r="Q72" s="190">
        <v>60</v>
      </c>
      <c r="R72" s="190">
        <v>119.99</v>
      </c>
    </row>
    <row r="73" spans="1:18" x14ac:dyDescent="0.2">
      <c r="A73" s="194">
        <v>828093</v>
      </c>
      <c r="B73" s="190" t="s">
        <v>761</v>
      </c>
      <c r="C73" s="195">
        <v>500</v>
      </c>
      <c r="D73" s="195">
        <v>999</v>
      </c>
      <c r="E73" s="195">
        <v>500</v>
      </c>
      <c r="F73" s="195">
        <v>999</v>
      </c>
      <c r="G73" s="195">
        <v>400</v>
      </c>
      <c r="H73" s="195">
        <v>799</v>
      </c>
      <c r="I73" s="195">
        <v>50</v>
      </c>
      <c r="J73" s="195">
        <v>99.95</v>
      </c>
      <c r="K73" s="195">
        <v>50</v>
      </c>
      <c r="L73" s="195">
        <v>99.95</v>
      </c>
      <c r="M73" s="195">
        <v>65</v>
      </c>
      <c r="N73" s="195">
        <v>129.99</v>
      </c>
      <c r="O73" s="190">
        <v>55</v>
      </c>
      <c r="P73" s="190">
        <v>109.9</v>
      </c>
      <c r="Q73" s="190">
        <v>45</v>
      </c>
      <c r="R73" s="190">
        <v>89.99</v>
      </c>
    </row>
    <row r="74" spans="1:18" x14ac:dyDescent="0.2">
      <c r="A74" s="194">
        <v>828094</v>
      </c>
      <c r="B74" s="190" t="s">
        <v>762</v>
      </c>
      <c r="C74" s="195">
        <v>500</v>
      </c>
      <c r="D74" s="195">
        <v>999</v>
      </c>
      <c r="E74" s="195">
        <v>500</v>
      </c>
      <c r="F74" s="195">
        <v>999</v>
      </c>
      <c r="G74" s="195">
        <v>400</v>
      </c>
      <c r="H74" s="195">
        <v>799</v>
      </c>
      <c r="I74" s="195">
        <v>50</v>
      </c>
      <c r="J74" s="195">
        <v>99.95</v>
      </c>
      <c r="K74" s="195">
        <v>50</v>
      </c>
      <c r="L74" s="195">
        <v>99.95</v>
      </c>
      <c r="M74" s="195">
        <v>65</v>
      </c>
      <c r="N74" s="195">
        <v>129.99</v>
      </c>
      <c r="O74" s="190">
        <v>55</v>
      </c>
      <c r="P74" s="190">
        <v>109.9</v>
      </c>
      <c r="Q74" s="190">
        <v>45</v>
      </c>
      <c r="R74" s="190">
        <v>89.99</v>
      </c>
    </row>
    <row r="75" spans="1:18" x14ac:dyDescent="0.2">
      <c r="A75" s="194">
        <v>828095</v>
      </c>
      <c r="B75" s="190" t="s">
        <v>763</v>
      </c>
      <c r="C75" s="195">
        <v>350</v>
      </c>
      <c r="D75" s="195">
        <v>699</v>
      </c>
      <c r="E75" s="195">
        <v>350</v>
      </c>
      <c r="F75" s="195">
        <v>699</v>
      </c>
      <c r="G75" s="195">
        <v>300</v>
      </c>
      <c r="H75" s="195">
        <v>599</v>
      </c>
      <c r="I75" s="195">
        <v>35</v>
      </c>
      <c r="J75" s="195">
        <v>69.95</v>
      </c>
      <c r="K75" s="195">
        <v>35</v>
      </c>
      <c r="L75" s="195">
        <v>69.95</v>
      </c>
      <c r="M75" s="195">
        <v>45</v>
      </c>
      <c r="N75" s="195">
        <v>89.99</v>
      </c>
      <c r="O75" s="190">
        <v>40</v>
      </c>
      <c r="P75" s="190">
        <v>79.900000000000006</v>
      </c>
      <c r="Q75" s="190">
        <v>30</v>
      </c>
      <c r="R75" s="190">
        <v>59.99</v>
      </c>
    </row>
    <row r="76" spans="1:18" x14ac:dyDescent="0.2">
      <c r="A76" s="194">
        <v>828096</v>
      </c>
      <c r="B76" s="190" t="s">
        <v>764</v>
      </c>
      <c r="C76" s="195">
        <v>350</v>
      </c>
      <c r="D76" s="195">
        <v>699</v>
      </c>
      <c r="E76" s="195">
        <v>350</v>
      </c>
      <c r="F76" s="195">
        <v>699</v>
      </c>
      <c r="G76" s="195">
        <v>300</v>
      </c>
      <c r="H76" s="195">
        <v>599</v>
      </c>
      <c r="I76" s="195">
        <v>35</v>
      </c>
      <c r="J76" s="195">
        <v>69.95</v>
      </c>
      <c r="K76" s="195">
        <v>35</v>
      </c>
      <c r="L76" s="195">
        <v>69.95</v>
      </c>
      <c r="M76" s="195">
        <v>45</v>
      </c>
      <c r="N76" s="195">
        <v>89.99</v>
      </c>
      <c r="O76" s="190">
        <v>40</v>
      </c>
      <c r="P76" s="190">
        <v>79.900000000000006</v>
      </c>
      <c r="Q76" s="190">
        <v>30</v>
      </c>
      <c r="R76" s="190">
        <v>59.99</v>
      </c>
    </row>
    <row r="77" spans="1:18" x14ac:dyDescent="0.2">
      <c r="A77" s="194">
        <v>828097</v>
      </c>
      <c r="B77" s="190" t="s">
        <v>765</v>
      </c>
      <c r="C77" s="195">
        <v>175</v>
      </c>
      <c r="D77" s="195">
        <v>349</v>
      </c>
      <c r="E77" s="195">
        <v>175</v>
      </c>
      <c r="F77" s="195">
        <v>349</v>
      </c>
      <c r="G77" s="195">
        <v>150</v>
      </c>
      <c r="H77" s="195">
        <v>299</v>
      </c>
      <c r="I77" s="195">
        <v>18</v>
      </c>
      <c r="J77" s="195">
        <v>34.950000000000003</v>
      </c>
      <c r="K77" s="195">
        <v>18</v>
      </c>
      <c r="L77" s="195">
        <v>34.950000000000003</v>
      </c>
      <c r="M77" s="195">
        <v>23</v>
      </c>
      <c r="N77" s="195">
        <v>44.99</v>
      </c>
      <c r="O77" s="190">
        <v>20</v>
      </c>
      <c r="P77" s="190">
        <v>39.9</v>
      </c>
      <c r="Q77" s="190">
        <v>16</v>
      </c>
      <c r="R77" s="190">
        <v>30.99</v>
      </c>
    </row>
    <row r="78" spans="1:18" x14ac:dyDescent="0.2">
      <c r="A78" s="194">
        <v>828098</v>
      </c>
      <c r="B78" s="190" t="s">
        <v>766</v>
      </c>
      <c r="C78" s="195">
        <v>175</v>
      </c>
      <c r="D78" s="195">
        <v>349</v>
      </c>
      <c r="E78" s="195">
        <v>175</v>
      </c>
      <c r="F78" s="195">
        <v>349</v>
      </c>
      <c r="G78" s="195">
        <v>150</v>
      </c>
      <c r="H78" s="195">
        <v>299</v>
      </c>
      <c r="I78" s="195">
        <v>18</v>
      </c>
      <c r="J78" s="195">
        <v>34.950000000000003</v>
      </c>
      <c r="K78" s="195">
        <v>18</v>
      </c>
      <c r="L78" s="195">
        <v>34.950000000000003</v>
      </c>
      <c r="M78" s="195">
        <v>23</v>
      </c>
      <c r="N78" s="195">
        <v>44.99</v>
      </c>
      <c r="O78" s="190">
        <v>20</v>
      </c>
      <c r="P78" s="190">
        <v>39.9</v>
      </c>
      <c r="Q78" s="190">
        <v>16</v>
      </c>
      <c r="R78" s="190">
        <v>30.99</v>
      </c>
    </row>
    <row r="79" spans="1:18" x14ac:dyDescent="0.2">
      <c r="A79" s="194">
        <v>828099</v>
      </c>
      <c r="B79" s="190" t="s">
        <v>767</v>
      </c>
      <c r="C79" s="195">
        <v>150</v>
      </c>
      <c r="D79" s="195">
        <v>299</v>
      </c>
      <c r="E79" s="195">
        <v>150</v>
      </c>
      <c r="F79" s="195">
        <v>299</v>
      </c>
      <c r="G79" s="195">
        <v>125</v>
      </c>
      <c r="H79" s="195">
        <v>249</v>
      </c>
      <c r="I79" s="195">
        <v>15</v>
      </c>
      <c r="J79" s="195">
        <v>29.95</v>
      </c>
      <c r="K79" s="195">
        <v>15</v>
      </c>
      <c r="L79" s="195">
        <v>29.95</v>
      </c>
      <c r="M79" s="195">
        <v>20</v>
      </c>
      <c r="N79" s="195">
        <v>39.99</v>
      </c>
      <c r="O79" s="190">
        <v>18</v>
      </c>
      <c r="P79" s="190">
        <v>34.9</v>
      </c>
      <c r="Q79" s="190">
        <v>14</v>
      </c>
      <c r="R79" s="190">
        <v>26.99</v>
      </c>
    </row>
    <row r="80" spans="1:18" x14ac:dyDescent="0.2">
      <c r="A80" s="194">
        <v>828100</v>
      </c>
      <c r="B80" s="190" t="s">
        <v>768</v>
      </c>
      <c r="C80" s="195">
        <v>150</v>
      </c>
      <c r="D80" s="195">
        <v>299</v>
      </c>
      <c r="E80" s="195">
        <v>150</v>
      </c>
      <c r="F80" s="195">
        <v>299</v>
      </c>
      <c r="G80" s="195">
        <v>125</v>
      </c>
      <c r="H80" s="195">
        <v>249</v>
      </c>
      <c r="I80" s="195">
        <v>15</v>
      </c>
      <c r="J80" s="195">
        <v>29.95</v>
      </c>
      <c r="K80" s="195">
        <v>15</v>
      </c>
      <c r="L80" s="195">
        <v>29.95</v>
      </c>
      <c r="M80" s="195">
        <v>20</v>
      </c>
      <c r="N80" s="195">
        <v>39.99</v>
      </c>
      <c r="O80" s="190">
        <v>18</v>
      </c>
      <c r="P80" s="190">
        <v>34.9</v>
      </c>
      <c r="Q80" s="190">
        <v>14</v>
      </c>
      <c r="R80" s="190">
        <v>26.99</v>
      </c>
    </row>
    <row r="81" spans="1:18" x14ac:dyDescent="0.2">
      <c r="A81" s="194">
        <v>828101</v>
      </c>
      <c r="B81" s="190" t="s">
        <v>769</v>
      </c>
      <c r="C81" s="195">
        <v>200</v>
      </c>
      <c r="D81" s="195">
        <v>399</v>
      </c>
      <c r="E81" s="195">
        <v>200</v>
      </c>
      <c r="F81" s="195">
        <v>399</v>
      </c>
      <c r="G81" s="195">
        <v>175</v>
      </c>
      <c r="H81" s="195">
        <v>349</v>
      </c>
      <c r="I81" s="195">
        <v>20</v>
      </c>
      <c r="J81" s="195">
        <v>39.950000000000003</v>
      </c>
      <c r="K81" s="195">
        <v>20</v>
      </c>
      <c r="L81" s="195">
        <v>39.950000000000003</v>
      </c>
      <c r="M81" s="195">
        <v>25</v>
      </c>
      <c r="N81" s="195">
        <v>49.99</v>
      </c>
      <c r="O81" s="190">
        <v>23</v>
      </c>
      <c r="P81" s="190">
        <v>44.9</v>
      </c>
      <c r="Q81" s="190">
        <v>18</v>
      </c>
      <c r="R81" s="190">
        <v>34.99</v>
      </c>
    </row>
    <row r="82" spans="1:18" x14ac:dyDescent="0.2">
      <c r="A82" s="194">
        <v>828103</v>
      </c>
      <c r="B82" s="190" t="s">
        <v>770</v>
      </c>
      <c r="C82" s="195">
        <v>100</v>
      </c>
      <c r="D82" s="195">
        <v>199</v>
      </c>
      <c r="E82" s="195">
        <v>100</v>
      </c>
      <c r="F82" s="195">
        <v>199</v>
      </c>
      <c r="G82" s="195">
        <v>75</v>
      </c>
      <c r="H82" s="195">
        <v>149</v>
      </c>
      <c r="I82" s="195">
        <v>10</v>
      </c>
      <c r="J82" s="195">
        <v>19.95</v>
      </c>
      <c r="K82" s="195">
        <v>10</v>
      </c>
      <c r="L82" s="195">
        <v>19.95</v>
      </c>
      <c r="M82" s="195">
        <v>13</v>
      </c>
      <c r="N82" s="195">
        <v>24.99</v>
      </c>
      <c r="O82" s="190">
        <v>12</v>
      </c>
      <c r="P82" s="190">
        <v>22.9</v>
      </c>
      <c r="Q82" s="190">
        <v>9</v>
      </c>
      <c r="R82" s="190">
        <v>17.989999999999998</v>
      </c>
    </row>
    <row r="83" spans="1:18" x14ac:dyDescent="0.2">
      <c r="A83" s="194">
        <v>828104</v>
      </c>
      <c r="B83" s="190" t="s">
        <v>773</v>
      </c>
      <c r="C83" s="195">
        <v>350</v>
      </c>
      <c r="D83" s="195">
        <v>699</v>
      </c>
      <c r="E83" s="195">
        <v>350</v>
      </c>
      <c r="F83" s="195">
        <v>699</v>
      </c>
      <c r="G83" s="195">
        <v>300</v>
      </c>
      <c r="H83" s="195">
        <v>599</v>
      </c>
      <c r="I83" s="195">
        <v>35</v>
      </c>
      <c r="J83" s="195">
        <v>69.95</v>
      </c>
      <c r="K83" s="195">
        <v>35</v>
      </c>
      <c r="L83" s="195">
        <v>69.95</v>
      </c>
      <c r="M83" s="195">
        <v>45</v>
      </c>
      <c r="N83" s="195">
        <v>89.99</v>
      </c>
      <c r="O83" s="190">
        <v>40</v>
      </c>
      <c r="P83" s="190">
        <v>79.900000000000006</v>
      </c>
      <c r="Q83" s="190">
        <v>30</v>
      </c>
      <c r="R83" s="190">
        <v>59.99</v>
      </c>
    </row>
    <row r="84" spans="1:18" x14ac:dyDescent="0.2">
      <c r="A84" s="194">
        <v>828105</v>
      </c>
      <c r="B84" s="190" t="s">
        <v>786</v>
      </c>
      <c r="C84" s="195">
        <v>150</v>
      </c>
      <c r="D84" s="195">
        <v>299</v>
      </c>
      <c r="E84" s="195">
        <v>150</v>
      </c>
      <c r="F84" s="195">
        <v>299</v>
      </c>
      <c r="G84" s="195">
        <v>125</v>
      </c>
      <c r="H84" s="195">
        <v>249</v>
      </c>
      <c r="I84" s="195">
        <v>15</v>
      </c>
      <c r="J84" s="195">
        <v>29.95</v>
      </c>
      <c r="K84" s="195">
        <v>15</v>
      </c>
      <c r="L84" s="195">
        <v>29.95</v>
      </c>
      <c r="M84" s="195">
        <v>20</v>
      </c>
      <c r="N84" s="195">
        <v>39.99</v>
      </c>
      <c r="O84" s="190">
        <v>18</v>
      </c>
      <c r="P84" s="190">
        <v>34.9</v>
      </c>
      <c r="Q84" s="190">
        <v>14</v>
      </c>
      <c r="R84" s="190">
        <v>26.99</v>
      </c>
    </row>
    <row r="85" spans="1:18" x14ac:dyDescent="0.2">
      <c r="A85" s="194">
        <v>828106</v>
      </c>
      <c r="B85" s="190" t="s">
        <v>799</v>
      </c>
      <c r="C85" s="195">
        <v>200</v>
      </c>
      <c r="D85" s="195">
        <v>399</v>
      </c>
      <c r="E85" s="195">
        <v>200</v>
      </c>
      <c r="F85" s="195">
        <v>399</v>
      </c>
      <c r="G85" s="195">
        <v>150</v>
      </c>
      <c r="H85" s="195">
        <v>299</v>
      </c>
      <c r="I85" s="195">
        <v>20</v>
      </c>
      <c r="J85" s="195">
        <v>39.950000000000003</v>
      </c>
      <c r="K85" s="195">
        <v>20</v>
      </c>
      <c r="L85" s="195">
        <v>39.950000000000003</v>
      </c>
      <c r="M85" s="195">
        <v>25</v>
      </c>
      <c r="N85" s="195">
        <v>49.99</v>
      </c>
      <c r="O85" s="190">
        <v>23</v>
      </c>
      <c r="P85" s="190">
        <v>44.9</v>
      </c>
      <c r="Q85" s="190">
        <v>18</v>
      </c>
      <c r="R85" s="190">
        <v>34.99</v>
      </c>
    </row>
    <row r="86" spans="1:18" x14ac:dyDescent="0.2">
      <c r="A86" s="194">
        <v>828107</v>
      </c>
      <c r="B86" s="190" t="s">
        <v>800</v>
      </c>
      <c r="C86" s="195">
        <v>125</v>
      </c>
      <c r="D86" s="195">
        <v>249</v>
      </c>
      <c r="E86" s="195">
        <v>125</v>
      </c>
      <c r="F86" s="195">
        <v>249</v>
      </c>
      <c r="G86" s="195">
        <v>100</v>
      </c>
      <c r="H86" s="195">
        <v>199</v>
      </c>
      <c r="I86" s="195">
        <v>13</v>
      </c>
      <c r="J86" s="195">
        <v>24.95</v>
      </c>
      <c r="K86" s="195">
        <v>13</v>
      </c>
      <c r="L86" s="195">
        <v>24.95</v>
      </c>
      <c r="M86" s="195">
        <v>15</v>
      </c>
      <c r="N86" s="195">
        <v>29.99</v>
      </c>
      <c r="O86" s="190">
        <v>15</v>
      </c>
      <c r="P86" s="190">
        <v>29.9</v>
      </c>
      <c r="Q86" s="190">
        <v>11</v>
      </c>
      <c r="R86" s="190">
        <v>21.99</v>
      </c>
    </row>
    <row r="87" spans="1:18" x14ac:dyDescent="0.2">
      <c r="A87" s="194">
        <v>828112</v>
      </c>
      <c r="B87" s="190" t="s">
        <v>801</v>
      </c>
      <c r="C87" s="195">
        <v>500</v>
      </c>
      <c r="D87" s="195">
        <v>999</v>
      </c>
      <c r="E87" s="195">
        <v>500</v>
      </c>
      <c r="F87" s="195">
        <v>999</v>
      </c>
      <c r="G87" s="195">
        <v>400</v>
      </c>
      <c r="H87" s="195">
        <v>799</v>
      </c>
      <c r="I87" s="195">
        <v>50</v>
      </c>
      <c r="J87" s="195">
        <v>99.95</v>
      </c>
      <c r="K87" s="195">
        <v>50</v>
      </c>
      <c r="L87" s="195">
        <v>99.95</v>
      </c>
      <c r="M87" s="195">
        <v>65</v>
      </c>
      <c r="N87" s="195">
        <v>129.99</v>
      </c>
      <c r="O87" s="190">
        <v>55</v>
      </c>
      <c r="P87" s="190">
        <v>109.9</v>
      </c>
      <c r="Q87" s="190">
        <v>45</v>
      </c>
      <c r="R87" s="190">
        <v>89.99</v>
      </c>
    </row>
    <row r="88" spans="1:18" x14ac:dyDescent="0.2">
      <c r="A88" s="194">
        <v>828120</v>
      </c>
      <c r="B88" s="190" t="s">
        <v>802</v>
      </c>
      <c r="C88" s="195">
        <v>600</v>
      </c>
      <c r="D88" s="195">
        <v>1199</v>
      </c>
      <c r="E88" s="195">
        <v>600</v>
      </c>
      <c r="F88" s="195">
        <v>1199</v>
      </c>
      <c r="G88" s="195">
        <v>475</v>
      </c>
      <c r="H88" s="195">
        <v>949</v>
      </c>
      <c r="I88" s="195">
        <v>60</v>
      </c>
      <c r="J88" s="195">
        <v>119.95</v>
      </c>
      <c r="K88" s="195">
        <v>60</v>
      </c>
      <c r="L88" s="195">
        <v>119.95</v>
      </c>
      <c r="M88" s="195">
        <v>80</v>
      </c>
      <c r="N88" s="195">
        <v>159.99</v>
      </c>
      <c r="O88" s="190">
        <v>65</v>
      </c>
      <c r="P88" s="190">
        <v>129.9</v>
      </c>
      <c r="Q88" s="190">
        <v>55</v>
      </c>
      <c r="R88" s="190">
        <v>109.99</v>
      </c>
    </row>
    <row r="89" spans="1:18" x14ac:dyDescent="0.2">
      <c r="A89" s="194">
        <v>828121</v>
      </c>
      <c r="B89" s="190" t="s">
        <v>803</v>
      </c>
      <c r="C89" s="195">
        <v>600</v>
      </c>
      <c r="D89" s="195">
        <v>1199</v>
      </c>
      <c r="E89" s="195">
        <v>600</v>
      </c>
      <c r="F89" s="195">
        <v>1199</v>
      </c>
      <c r="G89" s="195">
        <v>475</v>
      </c>
      <c r="H89" s="195">
        <v>949</v>
      </c>
      <c r="I89" s="195">
        <v>60</v>
      </c>
      <c r="J89" s="195">
        <v>119.95</v>
      </c>
      <c r="K89" s="195">
        <v>60</v>
      </c>
      <c r="L89" s="195">
        <v>119.95</v>
      </c>
      <c r="M89" s="195">
        <v>80</v>
      </c>
      <c r="N89" s="195">
        <v>159.99</v>
      </c>
      <c r="O89" s="190">
        <v>65</v>
      </c>
      <c r="P89" s="190">
        <v>129.9</v>
      </c>
      <c r="Q89" s="190">
        <v>55</v>
      </c>
      <c r="R89" s="190">
        <v>109.99</v>
      </c>
    </row>
    <row r="90" spans="1:18" x14ac:dyDescent="0.2">
      <c r="A90" s="194">
        <v>828146</v>
      </c>
      <c r="B90" s="190" t="s">
        <v>804</v>
      </c>
      <c r="C90" s="195">
        <v>1000</v>
      </c>
      <c r="D90" s="195">
        <v>1999</v>
      </c>
      <c r="E90" s="195">
        <v>1000</v>
      </c>
      <c r="F90" s="195">
        <v>1999</v>
      </c>
      <c r="G90" s="195">
        <v>750</v>
      </c>
      <c r="H90" s="195">
        <v>1499</v>
      </c>
      <c r="I90" s="195">
        <v>100</v>
      </c>
      <c r="J90" s="195">
        <v>199.95</v>
      </c>
      <c r="K90" s="195">
        <v>100</v>
      </c>
      <c r="L90" s="195">
        <v>199.95</v>
      </c>
      <c r="M90" s="195">
        <v>130</v>
      </c>
      <c r="N90" s="195">
        <v>259.99</v>
      </c>
      <c r="O90" s="190">
        <v>110</v>
      </c>
      <c r="P90" s="190">
        <v>219.9</v>
      </c>
      <c r="Q90" s="190">
        <v>90</v>
      </c>
      <c r="R90" s="190">
        <v>179.99</v>
      </c>
    </row>
    <row r="91" spans="1:18" x14ac:dyDescent="0.2">
      <c r="A91" s="194">
        <v>828148</v>
      </c>
      <c r="B91" s="190" t="s">
        <v>805</v>
      </c>
      <c r="C91" s="195">
        <v>900</v>
      </c>
      <c r="D91" s="195">
        <v>1799</v>
      </c>
      <c r="E91" s="195">
        <v>900</v>
      </c>
      <c r="F91" s="195">
        <v>1799</v>
      </c>
      <c r="G91" s="195">
        <v>700</v>
      </c>
      <c r="H91" s="195">
        <v>1399</v>
      </c>
      <c r="I91" s="195">
        <v>90</v>
      </c>
      <c r="J91" s="195">
        <v>179.95</v>
      </c>
      <c r="K91" s="195">
        <v>90</v>
      </c>
      <c r="L91" s="195">
        <v>179.95</v>
      </c>
      <c r="M91" s="195">
        <v>115</v>
      </c>
      <c r="N91" s="195">
        <v>229.99</v>
      </c>
      <c r="O91" s="190">
        <v>100</v>
      </c>
      <c r="P91" s="190">
        <v>199.9</v>
      </c>
      <c r="Q91" s="190">
        <v>80</v>
      </c>
      <c r="R91" s="190">
        <v>159.99</v>
      </c>
    </row>
    <row r="92" spans="1:18" x14ac:dyDescent="0.2">
      <c r="A92" s="194">
        <v>828150</v>
      </c>
      <c r="B92" s="190" t="s">
        <v>806</v>
      </c>
      <c r="C92" s="195">
        <v>75</v>
      </c>
      <c r="D92" s="195">
        <v>149</v>
      </c>
      <c r="E92" s="195">
        <v>75</v>
      </c>
      <c r="F92" s="195">
        <v>149</v>
      </c>
      <c r="G92" s="195">
        <v>60</v>
      </c>
      <c r="H92" s="195">
        <v>119</v>
      </c>
      <c r="I92" s="195">
        <v>8</v>
      </c>
      <c r="J92" s="195">
        <v>14.95</v>
      </c>
      <c r="K92" s="195">
        <v>8</v>
      </c>
      <c r="L92" s="195">
        <v>14.95</v>
      </c>
      <c r="M92" s="195">
        <v>10</v>
      </c>
      <c r="N92" s="195">
        <v>19.989999999999998</v>
      </c>
      <c r="O92" s="190">
        <v>9</v>
      </c>
      <c r="P92" s="190">
        <v>16.899999999999999</v>
      </c>
      <c r="Q92" s="190">
        <v>7</v>
      </c>
      <c r="R92" s="190">
        <v>12.99</v>
      </c>
    </row>
    <row r="93" spans="1:18" x14ac:dyDescent="0.2">
      <c r="A93" s="194">
        <v>828157</v>
      </c>
      <c r="B93" s="190" t="s">
        <v>807</v>
      </c>
      <c r="C93" s="195">
        <v>600</v>
      </c>
      <c r="D93" s="195">
        <v>1199</v>
      </c>
      <c r="E93" s="195">
        <v>600</v>
      </c>
      <c r="F93" s="195">
        <v>1199</v>
      </c>
      <c r="G93" s="195">
        <v>475</v>
      </c>
      <c r="H93" s="195">
        <v>949</v>
      </c>
      <c r="I93" s="195">
        <v>60</v>
      </c>
      <c r="J93" s="195">
        <v>119.95</v>
      </c>
      <c r="K93" s="195">
        <v>60</v>
      </c>
      <c r="L93" s="195">
        <v>119.95</v>
      </c>
      <c r="M93" s="195">
        <v>80</v>
      </c>
      <c r="N93" s="195">
        <v>159.99</v>
      </c>
      <c r="O93" s="190">
        <v>65</v>
      </c>
      <c r="P93" s="190">
        <v>129.9</v>
      </c>
      <c r="Q93" s="190">
        <v>50</v>
      </c>
      <c r="R93" s="190">
        <v>99.99</v>
      </c>
    </row>
    <row r="94" spans="1:18" x14ac:dyDescent="0.2">
      <c r="A94" s="194">
        <v>828158</v>
      </c>
      <c r="B94" s="190" t="s">
        <v>808</v>
      </c>
      <c r="C94" s="195">
        <v>500</v>
      </c>
      <c r="D94" s="195">
        <v>999</v>
      </c>
      <c r="E94" s="195">
        <v>500</v>
      </c>
      <c r="F94" s="195">
        <v>999</v>
      </c>
      <c r="G94" s="195">
        <v>400</v>
      </c>
      <c r="H94" s="195">
        <v>799</v>
      </c>
      <c r="I94" s="195">
        <v>50</v>
      </c>
      <c r="J94" s="195">
        <v>99.95</v>
      </c>
      <c r="K94" s="195">
        <v>50</v>
      </c>
      <c r="L94" s="195">
        <v>99.95</v>
      </c>
      <c r="M94" s="195">
        <v>65</v>
      </c>
      <c r="N94" s="195">
        <v>129.99</v>
      </c>
      <c r="O94" s="190">
        <v>55</v>
      </c>
      <c r="P94" s="190">
        <v>109.9</v>
      </c>
      <c r="Q94" s="190">
        <v>45</v>
      </c>
      <c r="R94" s="190">
        <v>89.99</v>
      </c>
    </row>
    <row r="95" spans="1:18" x14ac:dyDescent="0.2">
      <c r="A95" s="194">
        <v>828159</v>
      </c>
      <c r="B95" s="190" t="s">
        <v>809</v>
      </c>
      <c r="C95" s="195">
        <v>500</v>
      </c>
      <c r="D95" s="195">
        <v>999</v>
      </c>
      <c r="E95" s="195">
        <v>500</v>
      </c>
      <c r="F95" s="195">
        <v>999</v>
      </c>
      <c r="G95" s="195">
        <v>400</v>
      </c>
      <c r="H95" s="195">
        <v>799</v>
      </c>
      <c r="I95" s="195">
        <v>50</v>
      </c>
      <c r="J95" s="195">
        <v>99.95</v>
      </c>
      <c r="K95" s="195">
        <v>50</v>
      </c>
      <c r="L95" s="195">
        <v>99.95</v>
      </c>
      <c r="M95" s="195">
        <v>65</v>
      </c>
      <c r="N95" s="195">
        <v>129.99</v>
      </c>
      <c r="O95" s="190">
        <v>55</v>
      </c>
      <c r="P95" s="190">
        <v>109.9</v>
      </c>
      <c r="Q95" s="190">
        <v>45</v>
      </c>
      <c r="R95" s="190">
        <v>89.99</v>
      </c>
    </row>
    <row r="96" spans="1:18" x14ac:dyDescent="0.2">
      <c r="A96" s="194">
        <v>828161</v>
      </c>
      <c r="B96" s="190" t="s">
        <v>810</v>
      </c>
      <c r="C96" s="195">
        <v>400</v>
      </c>
      <c r="D96" s="195">
        <v>799</v>
      </c>
      <c r="E96" s="195">
        <v>400</v>
      </c>
      <c r="F96" s="195">
        <v>799</v>
      </c>
      <c r="G96" s="195">
        <v>350</v>
      </c>
      <c r="H96" s="195">
        <v>699</v>
      </c>
      <c r="I96" s="195">
        <v>40</v>
      </c>
      <c r="J96" s="195">
        <v>79.95</v>
      </c>
      <c r="K96" s="195">
        <v>40</v>
      </c>
      <c r="L96" s="195">
        <v>79.95</v>
      </c>
      <c r="M96" s="195">
        <v>50</v>
      </c>
      <c r="N96" s="195">
        <v>99.99</v>
      </c>
      <c r="O96" s="190">
        <v>45</v>
      </c>
      <c r="P96" s="190">
        <v>89.9</v>
      </c>
      <c r="Q96" s="190">
        <v>35</v>
      </c>
      <c r="R96" s="190">
        <v>69.989999999999995</v>
      </c>
    </row>
    <row r="97" spans="1:18" x14ac:dyDescent="0.2">
      <c r="A97" s="194">
        <v>828162</v>
      </c>
      <c r="B97" s="190" t="s">
        <v>811</v>
      </c>
      <c r="C97" s="195">
        <v>400</v>
      </c>
      <c r="D97" s="195">
        <v>799</v>
      </c>
      <c r="E97" s="195">
        <v>400</v>
      </c>
      <c r="F97" s="195">
        <v>799</v>
      </c>
      <c r="G97" s="195">
        <v>350</v>
      </c>
      <c r="H97" s="195">
        <v>699</v>
      </c>
      <c r="I97" s="195">
        <v>40</v>
      </c>
      <c r="J97" s="195">
        <v>79.95</v>
      </c>
      <c r="K97" s="195">
        <v>40</v>
      </c>
      <c r="L97" s="195">
        <v>79.95</v>
      </c>
      <c r="M97" s="195">
        <v>50</v>
      </c>
      <c r="N97" s="195">
        <v>99.99</v>
      </c>
      <c r="O97" s="190">
        <v>45</v>
      </c>
      <c r="P97" s="190">
        <v>89.9</v>
      </c>
      <c r="Q97" s="190">
        <v>35</v>
      </c>
      <c r="R97" s="190">
        <v>69.989999999999995</v>
      </c>
    </row>
    <row r="98" spans="1:18" x14ac:dyDescent="0.2">
      <c r="A98" s="194">
        <v>828164</v>
      </c>
      <c r="B98" s="190" t="s">
        <v>812</v>
      </c>
      <c r="C98" s="195">
        <v>650</v>
      </c>
      <c r="D98" s="195">
        <v>1299</v>
      </c>
      <c r="E98" s="195">
        <v>650</v>
      </c>
      <c r="F98" s="195">
        <v>1299</v>
      </c>
      <c r="G98" s="195">
        <v>500</v>
      </c>
      <c r="H98" s="195">
        <v>999</v>
      </c>
      <c r="I98" s="195">
        <v>65</v>
      </c>
      <c r="J98" s="195">
        <v>129.94999999999999</v>
      </c>
      <c r="K98" s="195">
        <v>65</v>
      </c>
      <c r="L98" s="195">
        <v>129.94999999999999</v>
      </c>
      <c r="M98" s="195">
        <v>85</v>
      </c>
      <c r="N98" s="195">
        <v>169.99</v>
      </c>
      <c r="O98" s="190">
        <v>75</v>
      </c>
      <c r="P98" s="190">
        <v>149.9</v>
      </c>
      <c r="Q98" s="190">
        <v>60</v>
      </c>
      <c r="R98" s="190">
        <v>119.99</v>
      </c>
    </row>
    <row r="99" spans="1:18" x14ac:dyDescent="0.2">
      <c r="A99" s="194">
        <v>828167</v>
      </c>
      <c r="B99" s="190" t="s">
        <v>316</v>
      </c>
      <c r="C99" s="195">
        <v>150</v>
      </c>
      <c r="D99" s="195">
        <v>299</v>
      </c>
      <c r="E99" s="195">
        <v>150</v>
      </c>
      <c r="F99" s="195">
        <v>299</v>
      </c>
      <c r="G99" s="195">
        <v>125</v>
      </c>
      <c r="H99" s="195">
        <v>249</v>
      </c>
      <c r="I99" s="195">
        <v>15</v>
      </c>
      <c r="J99" s="195">
        <v>29.95</v>
      </c>
      <c r="K99" s="195">
        <v>15</v>
      </c>
      <c r="L99" s="195">
        <v>29.95</v>
      </c>
      <c r="M99" s="195">
        <v>20</v>
      </c>
      <c r="N99" s="195">
        <v>39.99</v>
      </c>
      <c r="O99" s="190">
        <v>18</v>
      </c>
      <c r="P99" s="190">
        <v>34.9</v>
      </c>
      <c r="Q99" s="190">
        <v>14</v>
      </c>
      <c r="R99" s="190">
        <v>26.99</v>
      </c>
    </row>
    <row r="100" spans="1:18" x14ac:dyDescent="0.2">
      <c r="A100" s="194">
        <v>828168</v>
      </c>
      <c r="B100" s="190" t="s">
        <v>317</v>
      </c>
      <c r="C100" s="195">
        <v>150</v>
      </c>
      <c r="D100" s="195">
        <v>299</v>
      </c>
      <c r="E100" s="195">
        <v>150</v>
      </c>
      <c r="F100" s="195">
        <v>299</v>
      </c>
      <c r="G100" s="195">
        <v>125</v>
      </c>
      <c r="H100" s="195">
        <v>249</v>
      </c>
      <c r="I100" s="195">
        <v>15</v>
      </c>
      <c r="J100" s="195">
        <v>29.95</v>
      </c>
      <c r="K100" s="195">
        <v>15</v>
      </c>
      <c r="L100" s="195">
        <v>29.95</v>
      </c>
      <c r="M100" s="195">
        <v>20</v>
      </c>
      <c r="N100" s="195">
        <v>39.99</v>
      </c>
      <c r="O100" s="190">
        <v>18</v>
      </c>
      <c r="P100" s="190">
        <v>34.9</v>
      </c>
      <c r="Q100" s="190">
        <v>14</v>
      </c>
      <c r="R100" s="190">
        <v>26.99</v>
      </c>
    </row>
    <row r="101" spans="1:18" x14ac:dyDescent="0.2">
      <c r="A101" s="194">
        <v>828169</v>
      </c>
      <c r="B101" s="190" t="s">
        <v>261</v>
      </c>
      <c r="C101" s="195">
        <v>450</v>
      </c>
      <c r="D101" s="195">
        <v>899</v>
      </c>
      <c r="E101" s="195">
        <v>450</v>
      </c>
      <c r="F101" s="195">
        <v>899</v>
      </c>
      <c r="G101" s="195">
        <v>350</v>
      </c>
      <c r="H101" s="195">
        <v>699</v>
      </c>
      <c r="I101" s="195">
        <v>45</v>
      </c>
      <c r="J101" s="195">
        <v>89.95</v>
      </c>
      <c r="K101" s="195">
        <v>45</v>
      </c>
      <c r="L101" s="195">
        <v>89.95</v>
      </c>
      <c r="M101" s="195">
        <v>60</v>
      </c>
      <c r="N101" s="195">
        <v>119.99</v>
      </c>
      <c r="O101" s="190">
        <v>50</v>
      </c>
      <c r="P101" s="190">
        <v>99.9</v>
      </c>
      <c r="Q101" s="190">
        <v>40</v>
      </c>
      <c r="R101" s="190">
        <v>79.989999999999995</v>
      </c>
    </row>
    <row r="102" spans="1:18" x14ac:dyDescent="0.2">
      <c r="A102" s="194">
        <v>828170</v>
      </c>
      <c r="B102" s="190" t="s">
        <v>262</v>
      </c>
      <c r="C102" s="195">
        <v>450</v>
      </c>
      <c r="D102" s="195">
        <v>899</v>
      </c>
      <c r="E102" s="195">
        <v>450</v>
      </c>
      <c r="F102" s="195">
        <v>899</v>
      </c>
      <c r="G102" s="195">
        <v>350</v>
      </c>
      <c r="H102" s="195">
        <v>699</v>
      </c>
      <c r="I102" s="195">
        <v>45</v>
      </c>
      <c r="J102" s="195">
        <v>89.95</v>
      </c>
      <c r="K102" s="195">
        <v>45</v>
      </c>
      <c r="L102" s="195">
        <v>89.95</v>
      </c>
      <c r="M102" s="195">
        <v>60</v>
      </c>
      <c r="N102" s="195">
        <v>119.99</v>
      </c>
      <c r="O102" s="190">
        <v>50</v>
      </c>
      <c r="P102" s="190">
        <v>99.9</v>
      </c>
      <c r="Q102" s="190">
        <v>40</v>
      </c>
      <c r="R102" s="190">
        <v>79.989999999999995</v>
      </c>
    </row>
    <row r="103" spans="1:18" x14ac:dyDescent="0.2">
      <c r="A103" s="194">
        <v>828174</v>
      </c>
      <c r="B103" s="190" t="s">
        <v>79</v>
      </c>
      <c r="C103" s="195">
        <v>350</v>
      </c>
      <c r="D103" s="195">
        <v>699</v>
      </c>
      <c r="E103" s="195">
        <v>350</v>
      </c>
      <c r="F103" s="195">
        <v>699</v>
      </c>
      <c r="G103" s="195">
        <v>300</v>
      </c>
      <c r="H103" s="195">
        <v>599</v>
      </c>
      <c r="I103" s="195">
        <v>35</v>
      </c>
      <c r="J103" s="195">
        <v>69.95</v>
      </c>
      <c r="K103" s="195">
        <v>35</v>
      </c>
      <c r="L103" s="195">
        <v>69.95</v>
      </c>
      <c r="M103" s="195">
        <v>45</v>
      </c>
      <c r="N103" s="195">
        <v>89.99</v>
      </c>
      <c r="O103" s="190">
        <v>40</v>
      </c>
      <c r="P103" s="190">
        <v>79.900000000000006</v>
      </c>
      <c r="Q103" s="190">
        <v>30</v>
      </c>
      <c r="R103" s="190">
        <v>59.99</v>
      </c>
    </row>
    <row r="104" spans="1:18" x14ac:dyDescent="0.2">
      <c r="A104" s="194">
        <v>828175</v>
      </c>
      <c r="B104" s="190" t="s">
        <v>80</v>
      </c>
      <c r="C104" s="195">
        <v>350</v>
      </c>
      <c r="D104" s="195">
        <v>699</v>
      </c>
      <c r="E104" s="195">
        <v>350</v>
      </c>
      <c r="F104" s="195">
        <v>699</v>
      </c>
      <c r="G104" s="195">
        <v>300</v>
      </c>
      <c r="H104" s="195">
        <v>599</v>
      </c>
      <c r="I104" s="195">
        <v>35</v>
      </c>
      <c r="J104" s="195">
        <v>69.95</v>
      </c>
      <c r="K104" s="195">
        <v>35</v>
      </c>
      <c r="L104" s="195">
        <v>69.95</v>
      </c>
      <c r="M104" s="195">
        <v>45</v>
      </c>
      <c r="N104" s="195">
        <v>89.99</v>
      </c>
      <c r="O104" s="190">
        <v>40</v>
      </c>
      <c r="P104" s="190">
        <v>79.900000000000006</v>
      </c>
      <c r="Q104" s="190">
        <v>30</v>
      </c>
      <c r="R104" s="190">
        <v>59.99</v>
      </c>
    </row>
    <row r="105" spans="1:18" x14ac:dyDescent="0.2">
      <c r="A105" s="194">
        <v>835009</v>
      </c>
      <c r="B105" s="190" t="s">
        <v>813</v>
      </c>
      <c r="C105" s="195">
        <v>650</v>
      </c>
      <c r="D105" s="195">
        <v>1299</v>
      </c>
      <c r="E105" s="195">
        <v>650</v>
      </c>
      <c r="F105" s="195">
        <v>1299</v>
      </c>
      <c r="G105" s="195">
        <v>500</v>
      </c>
      <c r="H105" s="195">
        <v>999</v>
      </c>
      <c r="I105" s="195">
        <v>65</v>
      </c>
      <c r="J105" s="195">
        <v>129.94999999999999</v>
      </c>
      <c r="K105" s="195">
        <v>65</v>
      </c>
      <c r="L105" s="195">
        <v>129.94999999999999</v>
      </c>
      <c r="M105" s="195">
        <v>85</v>
      </c>
      <c r="N105" s="195">
        <v>169.99</v>
      </c>
      <c r="O105" s="190">
        <v>75</v>
      </c>
      <c r="P105" s="190">
        <v>149.9</v>
      </c>
      <c r="Q105" s="190">
        <v>60</v>
      </c>
      <c r="R105" s="190">
        <v>119.99</v>
      </c>
    </row>
    <row r="106" spans="1:18" x14ac:dyDescent="0.2">
      <c r="A106" s="194">
        <v>835010</v>
      </c>
      <c r="B106" s="190" t="s">
        <v>814</v>
      </c>
      <c r="C106" s="195">
        <v>1000</v>
      </c>
      <c r="D106" s="195">
        <v>1999</v>
      </c>
      <c r="E106" s="195">
        <v>1000</v>
      </c>
      <c r="F106" s="195">
        <v>1999</v>
      </c>
      <c r="G106" s="195">
        <v>800</v>
      </c>
      <c r="H106" s="195">
        <v>1599</v>
      </c>
      <c r="I106" s="195">
        <v>100</v>
      </c>
      <c r="J106" s="195">
        <v>199.95</v>
      </c>
      <c r="K106" s="195">
        <v>100</v>
      </c>
      <c r="L106" s="195">
        <v>199.95</v>
      </c>
      <c r="M106" s="195">
        <v>130</v>
      </c>
      <c r="N106" s="195">
        <v>259.99</v>
      </c>
      <c r="O106" s="190">
        <v>110</v>
      </c>
      <c r="P106" s="190">
        <v>219.9</v>
      </c>
      <c r="Q106" s="190">
        <v>90</v>
      </c>
      <c r="R106" s="190">
        <v>179.99</v>
      </c>
    </row>
    <row r="107" spans="1:18" x14ac:dyDescent="0.2">
      <c r="A107" s="194">
        <v>835011</v>
      </c>
      <c r="B107" s="190" t="s">
        <v>815</v>
      </c>
      <c r="C107" s="195">
        <v>350</v>
      </c>
      <c r="D107" s="195">
        <v>699</v>
      </c>
      <c r="E107" s="195">
        <v>350</v>
      </c>
      <c r="F107" s="195">
        <v>699</v>
      </c>
      <c r="G107" s="195">
        <v>300</v>
      </c>
      <c r="H107" s="195">
        <v>599</v>
      </c>
      <c r="I107" s="195">
        <v>35</v>
      </c>
      <c r="J107" s="195">
        <v>69.95</v>
      </c>
      <c r="K107" s="195">
        <v>35</v>
      </c>
      <c r="L107" s="195">
        <v>69.95</v>
      </c>
      <c r="M107" s="195">
        <v>45</v>
      </c>
      <c r="N107" s="195">
        <v>89.99</v>
      </c>
      <c r="O107" s="190">
        <v>40</v>
      </c>
      <c r="P107" s="190">
        <v>79.900000000000006</v>
      </c>
      <c r="Q107" s="190">
        <v>30</v>
      </c>
      <c r="R107" s="190">
        <v>59.99</v>
      </c>
    </row>
    <row r="108" spans="1:18" x14ac:dyDescent="0.2">
      <c r="A108" s="194">
        <v>835012</v>
      </c>
      <c r="B108" s="190" t="s">
        <v>816</v>
      </c>
      <c r="C108" s="195">
        <v>500</v>
      </c>
      <c r="D108" s="195">
        <v>999</v>
      </c>
      <c r="E108" s="195">
        <v>500</v>
      </c>
      <c r="F108" s="195">
        <v>999</v>
      </c>
      <c r="G108" s="195">
        <v>400</v>
      </c>
      <c r="H108" s="195">
        <v>799</v>
      </c>
      <c r="I108" s="195">
        <v>50</v>
      </c>
      <c r="J108" s="195">
        <v>99.95</v>
      </c>
      <c r="K108" s="195">
        <v>50</v>
      </c>
      <c r="L108" s="195">
        <v>99.95</v>
      </c>
      <c r="M108" s="195">
        <v>65</v>
      </c>
      <c r="N108" s="195">
        <v>129.99</v>
      </c>
      <c r="O108" s="190">
        <v>55</v>
      </c>
      <c r="P108" s="190">
        <v>109.9</v>
      </c>
      <c r="Q108" s="190">
        <v>45</v>
      </c>
      <c r="R108" s="190">
        <v>89.99</v>
      </c>
    </row>
    <row r="109" spans="1:18" x14ac:dyDescent="0.2">
      <c r="A109" s="194">
        <v>835013</v>
      </c>
      <c r="B109" s="190" t="s">
        <v>817</v>
      </c>
      <c r="C109" s="195">
        <v>350</v>
      </c>
      <c r="D109" s="195">
        <v>699</v>
      </c>
      <c r="E109" s="195">
        <v>350</v>
      </c>
      <c r="F109" s="195">
        <v>699</v>
      </c>
      <c r="G109" s="195">
        <v>300</v>
      </c>
      <c r="H109" s="195">
        <v>599</v>
      </c>
      <c r="I109" s="195">
        <v>35</v>
      </c>
      <c r="J109" s="195">
        <v>69.95</v>
      </c>
      <c r="K109" s="195">
        <v>35</v>
      </c>
      <c r="L109" s="195">
        <v>69.95</v>
      </c>
      <c r="M109" s="195">
        <v>45</v>
      </c>
      <c r="N109" s="195">
        <v>89.99</v>
      </c>
      <c r="O109" s="190">
        <v>40</v>
      </c>
      <c r="P109" s="190">
        <v>79.900000000000006</v>
      </c>
      <c r="Q109" s="190">
        <v>30</v>
      </c>
      <c r="R109" s="190">
        <v>59.99</v>
      </c>
    </row>
    <row r="110" spans="1:18" x14ac:dyDescent="0.2">
      <c r="A110" s="194">
        <v>835014</v>
      </c>
      <c r="B110" s="190" t="s">
        <v>818</v>
      </c>
      <c r="C110" s="195">
        <v>500</v>
      </c>
      <c r="D110" s="195">
        <v>999</v>
      </c>
      <c r="E110" s="195">
        <v>500</v>
      </c>
      <c r="F110" s="195">
        <v>999</v>
      </c>
      <c r="G110" s="195">
        <v>400</v>
      </c>
      <c r="H110" s="195">
        <v>799</v>
      </c>
      <c r="I110" s="195">
        <v>50</v>
      </c>
      <c r="J110" s="195">
        <v>99.95</v>
      </c>
      <c r="K110" s="195">
        <v>50</v>
      </c>
      <c r="L110" s="195">
        <v>99.95</v>
      </c>
      <c r="M110" s="195">
        <v>65</v>
      </c>
      <c r="N110" s="195">
        <v>129.99</v>
      </c>
      <c r="O110" s="190">
        <v>55</v>
      </c>
      <c r="P110" s="190">
        <v>109.9</v>
      </c>
      <c r="Q110" s="190">
        <v>45</v>
      </c>
      <c r="R110" s="190">
        <v>89.99</v>
      </c>
    </row>
    <row r="111" spans="1:18" x14ac:dyDescent="0.2">
      <c r="A111" s="194">
        <v>835015</v>
      </c>
      <c r="B111" s="190" t="s">
        <v>819</v>
      </c>
      <c r="C111" s="195">
        <v>250</v>
      </c>
      <c r="D111" s="195">
        <v>499</v>
      </c>
      <c r="E111" s="195">
        <v>250</v>
      </c>
      <c r="F111" s="195">
        <v>499</v>
      </c>
      <c r="G111" s="195">
        <v>200</v>
      </c>
      <c r="H111" s="195">
        <v>399</v>
      </c>
      <c r="I111" s="195">
        <v>25</v>
      </c>
      <c r="J111" s="195">
        <v>49.95</v>
      </c>
      <c r="K111" s="195">
        <v>25</v>
      </c>
      <c r="L111" s="195">
        <v>49.95</v>
      </c>
      <c r="M111" s="195">
        <v>33</v>
      </c>
      <c r="N111" s="195">
        <v>64.989999999999995</v>
      </c>
      <c r="O111" s="190">
        <v>30</v>
      </c>
      <c r="P111" s="190">
        <v>59.9</v>
      </c>
      <c r="Q111" s="190">
        <v>20</v>
      </c>
      <c r="R111" s="190">
        <v>39.99</v>
      </c>
    </row>
    <row r="112" spans="1:18" x14ac:dyDescent="0.2">
      <c r="A112" s="194">
        <v>835016</v>
      </c>
      <c r="B112" s="190" t="s">
        <v>820</v>
      </c>
      <c r="C112" s="195">
        <v>250</v>
      </c>
      <c r="D112" s="195">
        <v>499</v>
      </c>
      <c r="E112" s="195">
        <v>250</v>
      </c>
      <c r="F112" s="195">
        <v>499</v>
      </c>
      <c r="G112" s="195">
        <v>200</v>
      </c>
      <c r="H112" s="195">
        <v>399</v>
      </c>
      <c r="I112" s="195">
        <v>25</v>
      </c>
      <c r="J112" s="195">
        <v>49.95</v>
      </c>
      <c r="K112" s="195">
        <v>25</v>
      </c>
      <c r="L112" s="195">
        <v>49.95</v>
      </c>
      <c r="M112" s="195">
        <v>33</v>
      </c>
      <c r="N112" s="195">
        <v>64.989999999999995</v>
      </c>
      <c r="O112" s="190">
        <v>30</v>
      </c>
      <c r="P112" s="190">
        <v>59.9</v>
      </c>
      <c r="Q112" s="190">
        <v>20</v>
      </c>
      <c r="R112" s="190">
        <v>39.99</v>
      </c>
    </row>
    <row r="113" spans="1:18" x14ac:dyDescent="0.2">
      <c r="A113" s="194">
        <v>845065</v>
      </c>
      <c r="B113" s="190" t="s">
        <v>821</v>
      </c>
      <c r="C113" s="195">
        <v>1100</v>
      </c>
      <c r="D113" s="195">
        <v>2199</v>
      </c>
      <c r="E113" s="195">
        <v>1100</v>
      </c>
      <c r="F113" s="195">
        <v>2199</v>
      </c>
      <c r="G113" s="195">
        <v>900</v>
      </c>
      <c r="H113" s="195">
        <v>1799</v>
      </c>
      <c r="I113" s="195">
        <v>110</v>
      </c>
      <c r="J113" s="195">
        <v>219.95</v>
      </c>
      <c r="K113" s="195">
        <v>110</v>
      </c>
      <c r="L113" s="195">
        <v>219.95</v>
      </c>
      <c r="M113" s="195">
        <v>145</v>
      </c>
      <c r="N113" s="195">
        <v>289.99</v>
      </c>
      <c r="O113" s="190">
        <v>125</v>
      </c>
      <c r="P113" s="190">
        <v>249.9</v>
      </c>
      <c r="Q113" s="190">
        <v>95</v>
      </c>
      <c r="R113" s="190">
        <v>189.99</v>
      </c>
    </row>
    <row r="114" spans="1:18" x14ac:dyDescent="0.2">
      <c r="A114" s="194">
        <v>845066</v>
      </c>
      <c r="B114" s="190" t="s">
        <v>834</v>
      </c>
      <c r="C114" s="195">
        <v>1350</v>
      </c>
      <c r="D114" s="195">
        <v>2699</v>
      </c>
      <c r="E114" s="195">
        <v>1350</v>
      </c>
      <c r="F114" s="195">
        <v>2699</v>
      </c>
      <c r="G114" s="195">
        <v>1050</v>
      </c>
      <c r="H114" s="195">
        <v>2099</v>
      </c>
      <c r="I114" s="195">
        <v>135</v>
      </c>
      <c r="J114" s="195">
        <v>269.95</v>
      </c>
      <c r="K114" s="195">
        <v>135</v>
      </c>
      <c r="L114" s="195">
        <v>269.95</v>
      </c>
      <c r="M114" s="195">
        <v>175</v>
      </c>
      <c r="N114" s="195">
        <v>349.99</v>
      </c>
      <c r="O114" s="190">
        <v>150</v>
      </c>
      <c r="P114" s="190">
        <v>299.89999999999998</v>
      </c>
      <c r="Q114" s="190">
        <v>120</v>
      </c>
      <c r="R114" s="190">
        <v>239.99</v>
      </c>
    </row>
    <row r="115" spans="1:18" x14ac:dyDescent="0.2">
      <c r="A115" s="194">
        <v>845069</v>
      </c>
      <c r="B115" s="190" t="s">
        <v>841</v>
      </c>
      <c r="C115" s="195">
        <v>600</v>
      </c>
      <c r="D115" s="195">
        <v>1199</v>
      </c>
      <c r="E115" s="195">
        <v>600</v>
      </c>
      <c r="F115" s="195">
        <v>1199</v>
      </c>
      <c r="G115" s="195">
        <v>450</v>
      </c>
      <c r="H115" s="195">
        <v>899</v>
      </c>
      <c r="I115" s="195">
        <v>60</v>
      </c>
      <c r="J115" s="195">
        <v>119.95</v>
      </c>
      <c r="K115" s="195">
        <v>60</v>
      </c>
      <c r="L115" s="195">
        <v>119.95</v>
      </c>
      <c r="M115" s="195">
        <v>80</v>
      </c>
      <c r="N115" s="195">
        <v>159.99</v>
      </c>
      <c r="O115" s="190">
        <v>70</v>
      </c>
      <c r="P115" s="190">
        <v>139.9</v>
      </c>
      <c r="Q115" s="190">
        <v>55</v>
      </c>
      <c r="R115" s="190">
        <v>109.99</v>
      </c>
    </row>
    <row r="116" spans="1:18" x14ac:dyDescent="0.2">
      <c r="A116" s="194">
        <v>845070</v>
      </c>
      <c r="B116" s="190" t="s">
        <v>842</v>
      </c>
      <c r="C116" s="195">
        <v>750</v>
      </c>
      <c r="D116" s="195">
        <v>1499</v>
      </c>
      <c r="E116" s="195">
        <v>750</v>
      </c>
      <c r="F116" s="195">
        <v>1499</v>
      </c>
      <c r="G116" s="195">
        <v>600</v>
      </c>
      <c r="H116" s="195">
        <v>1199</v>
      </c>
      <c r="I116" s="195">
        <v>75</v>
      </c>
      <c r="J116" s="195">
        <v>149.94999999999999</v>
      </c>
      <c r="K116" s="195">
        <v>75</v>
      </c>
      <c r="L116" s="195">
        <v>149.94999999999999</v>
      </c>
      <c r="M116" s="195">
        <v>100</v>
      </c>
      <c r="N116" s="195">
        <v>199.99</v>
      </c>
      <c r="O116" s="190">
        <v>85</v>
      </c>
      <c r="P116" s="190">
        <v>169.9</v>
      </c>
      <c r="Q116" s="190">
        <v>70</v>
      </c>
      <c r="R116" s="190">
        <v>139.99</v>
      </c>
    </row>
    <row r="117" spans="1:18" x14ac:dyDescent="0.2">
      <c r="A117" s="194">
        <v>845073</v>
      </c>
      <c r="B117" s="190" t="s">
        <v>843</v>
      </c>
      <c r="C117" s="195">
        <v>1750</v>
      </c>
      <c r="D117" s="195">
        <v>3499</v>
      </c>
      <c r="E117" s="195">
        <v>1750</v>
      </c>
      <c r="F117" s="195">
        <v>3499</v>
      </c>
      <c r="G117" s="195">
        <v>1400</v>
      </c>
      <c r="H117" s="195">
        <v>2799</v>
      </c>
      <c r="I117" s="195">
        <v>175</v>
      </c>
      <c r="J117" s="195">
        <v>349.95</v>
      </c>
      <c r="K117" s="195">
        <v>175</v>
      </c>
      <c r="L117" s="195">
        <v>349.95</v>
      </c>
      <c r="M117" s="195">
        <v>225</v>
      </c>
      <c r="N117" s="195">
        <v>449.99</v>
      </c>
      <c r="O117" s="190">
        <v>200</v>
      </c>
      <c r="P117" s="190">
        <v>399.9</v>
      </c>
      <c r="Q117" s="190">
        <v>150</v>
      </c>
      <c r="R117" s="190">
        <v>299.99</v>
      </c>
    </row>
    <row r="118" spans="1:18" x14ac:dyDescent="0.2">
      <c r="A118" s="194">
        <v>845074</v>
      </c>
      <c r="B118" s="190" t="s">
        <v>856</v>
      </c>
      <c r="C118" s="195">
        <v>450</v>
      </c>
      <c r="D118" s="195">
        <v>899</v>
      </c>
      <c r="E118" s="195">
        <v>450</v>
      </c>
      <c r="F118" s="195">
        <v>899</v>
      </c>
      <c r="G118" s="195">
        <v>350</v>
      </c>
      <c r="H118" s="195">
        <v>699</v>
      </c>
      <c r="I118" s="195">
        <v>45</v>
      </c>
      <c r="J118" s="195">
        <v>89.95</v>
      </c>
      <c r="K118" s="195">
        <v>45</v>
      </c>
      <c r="L118" s="195">
        <v>89.95</v>
      </c>
      <c r="M118" s="195">
        <v>60</v>
      </c>
      <c r="N118" s="195">
        <v>119.99</v>
      </c>
      <c r="O118" s="190">
        <v>50</v>
      </c>
      <c r="P118" s="190">
        <v>99.9</v>
      </c>
      <c r="Q118" s="190">
        <v>40</v>
      </c>
      <c r="R118" s="190">
        <v>79.989999999999995</v>
      </c>
    </row>
    <row r="119" spans="1:18" x14ac:dyDescent="0.2">
      <c r="A119" s="194">
        <v>845075</v>
      </c>
      <c r="B119" s="190" t="s">
        <v>861</v>
      </c>
      <c r="C119" s="195">
        <v>1000</v>
      </c>
      <c r="D119" s="195">
        <v>1999</v>
      </c>
      <c r="E119" s="195">
        <v>1000</v>
      </c>
      <c r="F119" s="195">
        <v>1999</v>
      </c>
      <c r="G119" s="195">
        <v>750</v>
      </c>
      <c r="H119" s="195">
        <v>1499</v>
      </c>
      <c r="I119" s="195">
        <v>100</v>
      </c>
      <c r="J119" s="195">
        <v>199.95</v>
      </c>
      <c r="K119" s="195">
        <v>100</v>
      </c>
      <c r="L119" s="195">
        <v>199.95</v>
      </c>
      <c r="M119" s="195">
        <v>130</v>
      </c>
      <c r="N119" s="195">
        <v>259.99</v>
      </c>
      <c r="O119" s="190">
        <v>110</v>
      </c>
      <c r="P119" s="190">
        <v>219.9</v>
      </c>
      <c r="Q119" s="190">
        <v>90</v>
      </c>
      <c r="R119" s="190">
        <v>179.99</v>
      </c>
    </row>
    <row r="120" spans="1:18" x14ac:dyDescent="0.2">
      <c r="A120" s="194">
        <v>845076</v>
      </c>
      <c r="B120" s="190" t="s">
        <v>873</v>
      </c>
      <c r="C120" s="195">
        <v>1150</v>
      </c>
      <c r="D120" s="195">
        <v>2299</v>
      </c>
      <c r="E120" s="195">
        <v>1150</v>
      </c>
      <c r="F120" s="195">
        <v>2299</v>
      </c>
      <c r="G120" s="195">
        <v>900</v>
      </c>
      <c r="H120" s="195">
        <v>1799</v>
      </c>
      <c r="I120" s="195">
        <v>115</v>
      </c>
      <c r="J120" s="195">
        <v>229.95</v>
      </c>
      <c r="K120" s="195">
        <v>115</v>
      </c>
      <c r="L120" s="195">
        <v>229.95</v>
      </c>
      <c r="M120" s="195">
        <v>150</v>
      </c>
      <c r="N120" s="195">
        <v>299.99</v>
      </c>
      <c r="O120" s="190">
        <v>125</v>
      </c>
      <c r="P120" s="190">
        <v>249.9</v>
      </c>
      <c r="Q120" s="190">
        <v>105</v>
      </c>
      <c r="R120" s="190">
        <v>209.99</v>
      </c>
    </row>
    <row r="121" spans="1:18" x14ac:dyDescent="0.2">
      <c r="A121" s="194">
        <v>845077</v>
      </c>
      <c r="B121" s="190" t="s">
        <v>876</v>
      </c>
      <c r="C121" s="195">
        <v>1300</v>
      </c>
      <c r="D121" s="195">
        <v>2599</v>
      </c>
      <c r="E121" s="195">
        <v>1300</v>
      </c>
      <c r="F121" s="195">
        <v>2599</v>
      </c>
      <c r="G121" s="195">
        <v>1000</v>
      </c>
      <c r="H121" s="195">
        <v>1999</v>
      </c>
      <c r="I121" s="195">
        <v>130</v>
      </c>
      <c r="J121" s="195">
        <v>259.95</v>
      </c>
      <c r="K121" s="195">
        <v>130</v>
      </c>
      <c r="L121" s="195">
        <v>259.95</v>
      </c>
      <c r="M121" s="195">
        <v>170</v>
      </c>
      <c r="N121" s="195">
        <v>339.99</v>
      </c>
      <c r="O121" s="190">
        <v>145</v>
      </c>
      <c r="P121" s="190">
        <v>289.89999999999998</v>
      </c>
      <c r="Q121" s="190">
        <v>115</v>
      </c>
      <c r="R121" s="190">
        <v>229.99</v>
      </c>
    </row>
    <row r="122" spans="1:18" x14ac:dyDescent="0.2">
      <c r="A122" s="194">
        <v>845078</v>
      </c>
      <c r="B122" s="190" t="s">
        <v>885</v>
      </c>
      <c r="C122" s="195">
        <v>1000</v>
      </c>
      <c r="D122" s="195">
        <v>1999</v>
      </c>
      <c r="E122" s="195">
        <v>1000</v>
      </c>
      <c r="F122" s="195">
        <v>1999</v>
      </c>
      <c r="G122" s="195">
        <v>750</v>
      </c>
      <c r="H122" s="195">
        <v>1499</v>
      </c>
      <c r="I122" s="195">
        <v>100</v>
      </c>
      <c r="J122" s="195">
        <v>199.95</v>
      </c>
      <c r="K122" s="195">
        <v>100</v>
      </c>
      <c r="L122" s="195">
        <v>199.95</v>
      </c>
      <c r="M122" s="195">
        <v>130</v>
      </c>
      <c r="N122" s="195">
        <v>259.99</v>
      </c>
      <c r="O122" s="190">
        <v>110</v>
      </c>
      <c r="P122" s="190">
        <v>219.9</v>
      </c>
      <c r="Q122" s="190">
        <v>90</v>
      </c>
      <c r="R122" s="190">
        <v>179.99</v>
      </c>
    </row>
    <row r="123" spans="1:18" x14ac:dyDescent="0.2">
      <c r="A123" s="194">
        <v>845079</v>
      </c>
      <c r="B123" s="190" t="s">
        <v>886</v>
      </c>
      <c r="C123" s="195">
        <v>1150</v>
      </c>
      <c r="D123" s="195">
        <v>2299</v>
      </c>
      <c r="E123" s="195">
        <v>1150</v>
      </c>
      <c r="F123" s="195">
        <v>2299</v>
      </c>
      <c r="G123" s="195">
        <v>900</v>
      </c>
      <c r="H123" s="195">
        <v>1799</v>
      </c>
      <c r="I123" s="195">
        <v>115</v>
      </c>
      <c r="J123" s="195">
        <v>229.95</v>
      </c>
      <c r="K123" s="195">
        <v>115</v>
      </c>
      <c r="L123" s="195">
        <v>229.95</v>
      </c>
      <c r="M123" s="195">
        <v>150</v>
      </c>
      <c r="N123" s="195">
        <v>299.99</v>
      </c>
      <c r="O123" s="190">
        <v>125</v>
      </c>
      <c r="P123" s="190">
        <v>249.9</v>
      </c>
      <c r="Q123" s="190">
        <v>105</v>
      </c>
      <c r="R123" s="190">
        <v>209.99</v>
      </c>
    </row>
    <row r="124" spans="1:18" x14ac:dyDescent="0.2">
      <c r="A124" s="194">
        <v>845080</v>
      </c>
      <c r="B124" s="190" t="s">
        <v>887</v>
      </c>
      <c r="C124" s="195">
        <v>1300</v>
      </c>
      <c r="D124" s="195">
        <v>2599</v>
      </c>
      <c r="E124" s="195">
        <v>1300</v>
      </c>
      <c r="F124" s="195">
        <v>2599</v>
      </c>
      <c r="G124" s="195">
        <v>1000</v>
      </c>
      <c r="H124" s="195">
        <v>1999</v>
      </c>
      <c r="I124" s="195">
        <v>130</v>
      </c>
      <c r="J124" s="195">
        <v>259.95</v>
      </c>
      <c r="K124" s="195">
        <v>130</v>
      </c>
      <c r="L124" s="195">
        <v>259.95</v>
      </c>
      <c r="M124" s="195">
        <v>170</v>
      </c>
      <c r="N124" s="195">
        <v>339.99</v>
      </c>
      <c r="O124" s="190">
        <v>145</v>
      </c>
      <c r="P124" s="190">
        <v>289.89999999999998</v>
      </c>
      <c r="Q124" s="190">
        <v>115</v>
      </c>
      <c r="R124" s="190">
        <v>229.99</v>
      </c>
    </row>
    <row r="125" spans="1:18" x14ac:dyDescent="0.2">
      <c r="A125" s="194">
        <v>845081</v>
      </c>
      <c r="B125" s="190" t="s">
        <v>888</v>
      </c>
      <c r="C125" s="195">
        <v>600</v>
      </c>
      <c r="D125" s="195">
        <v>1199</v>
      </c>
      <c r="E125" s="195">
        <v>600</v>
      </c>
      <c r="F125" s="195">
        <v>1199</v>
      </c>
      <c r="G125" s="195">
        <v>450</v>
      </c>
      <c r="H125" s="195">
        <v>899</v>
      </c>
      <c r="I125" s="195">
        <v>60</v>
      </c>
      <c r="J125" s="195">
        <v>119.95</v>
      </c>
      <c r="K125" s="195">
        <v>60</v>
      </c>
      <c r="L125" s="195">
        <v>119.95</v>
      </c>
      <c r="M125" s="195">
        <v>80</v>
      </c>
      <c r="N125" s="195">
        <v>159.99</v>
      </c>
      <c r="O125" s="190">
        <v>65</v>
      </c>
      <c r="P125" s="190">
        <v>129.9</v>
      </c>
      <c r="Q125" s="190">
        <v>55</v>
      </c>
      <c r="R125" s="190">
        <v>109.99</v>
      </c>
    </row>
    <row r="126" spans="1:18" x14ac:dyDescent="0.2">
      <c r="A126" s="194">
        <v>845082</v>
      </c>
      <c r="B126" s="190" t="s">
        <v>906</v>
      </c>
      <c r="C126" s="195">
        <v>750</v>
      </c>
      <c r="D126" s="195">
        <v>1499</v>
      </c>
      <c r="E126" s="195">
        <v>750</v>
      </c>
      <c r="F126" s="195">
        <v>1499</v>
      </c>
      <c r="G126" s="195">
        <v>600</v>
      </c>
      <c r="H126" s="195">
        <v>1199</v>
      </c>
      <c r="I126" s="195">
        <v>75</v>
      </c>
      <c r="J126" s="195">
        <v>149.94999999999999</v>
      </c>
      <c r="K126" s="195">
        <v>75</v>
      </c>
      <c r="L126" s="195">
        <v>149.94999999999999</v>
      </c>
      <c r="M126" s="195">
        <v>100</v>
      </c>
      <c r="N126" s="195">
        <v>199.99</v>
      </c>
      <c r="O126" s="190">
        <v>80</v>
      </c>
      <c r="P126" s="190">
        <v>159.9</v>
      </c>
      <c r="Q126" s="190">
        <v>70</v>
      </c>
      <c r="R126" s="190">
        <v>139.99</v>
      </c>
    </row>
    <row r="127" spans="1:18" x14ac:dyDescent="0.2">
      <c r="A127" s="194">
        <v>845086</v>
      </c>
      <c r="B127" s="190" t="s">
        <v>913</v>
      </c>
      <c r="C127" s="195">
        <v>1500</v>
      </c>
      <c r="D127" s="195">
        <v>2999</v>
      </c>
      <c r="E127" s="195">
        <v>1500</v>
      </c>
      <c r="F127" s="195">
        <v>2999</v>
      </c>
      <c r="G127" s="195">
        <v>1150</v>
      </c>
      <c r="H127" s="195">
        <v>2299</v>
      </c>
      <c r="I127" s="195">
        <v>150</v>
      </c>
      <c r="J127" s="195">
        <v>299.95</v>
      </c>
      <c r="K127" s="195">
        <v>150</v>
      </c>
      <c r="L127" s="195">
        <v>299.95</v>
      </c>
      <c r="M127" s="195">
        <v>195</v>
      </c>
      <c r="N127" s="195">
        <v>389.99</v>
      </c>
      <c r="O127" s="190">
        <v>175</v>
      </c>
      <c r="P127" s="190">
        <v>349.9</v>
      </c>
      <c r="Q127" s="190">
        <v>135</v>
      </c>
      <c r="R127" s="190">
        <v>269.99</v>
      </c>
    </row>
    <row r="128" spans="1:18" x14ac:dyDescent="0.2">
      <c r="A128" s="194">
        <v>845087</v>
      </c>
      <c r="B128" s="190" t="s">
        <v>916</v>
      </c>
      <c r="C128" s="195">
        <v>500</v>
      </c>
      <c r="D128" s="195">
        <v>999</v>
      </c>
      <c r="E128" s="195">
        <v>500</v>
      </c>
      <c r="F128" s="195">
        <v>999</v>
      </c>
      <c r="G128" s="195">
        <v>400</v>
      </c>
      <c r="H128" s="195">
        <v>799</v>
      </c>
      <c r="I128" s="195">
        <v>50</v>
      </c>
      <c r="J128" s="195">
        <v>99.95</v>
      </c>
      <c r="K128" s="195">
        <v>50</v>
      </c>
      <c r="L128" s="195">
        <v>99.95</v>
      </c>
      <c r="M128" s="195">
        <v>65</v>
      </c>
      <c r="N128" s="195">
        <v>129.99</v>
      </c>
      <c r="O128" s="190">
        <v>55</v>
      </c>
      <c r="P128" s="190">
        <v>109.9</v>
      </c>
      <c r="Q128" s="190">
        <v>45</v>
      </c>
      <c r="R128" s="190">
        <v>89.99</v>
      </c>
    </row>
    <row r="129" spans="1:18" x14ac:dyDescent="0.2">
      <c r="A129" s="194">
        <v>845088</v>
      </c>
      <c r="B129" s="190" t="s">
        <v>920</v>
      </c>
      <c r="C129" s="195">
        <v>650</v>
      </c>
      <c r="D129" s="195">
        <v>1299</v>
      </c>
      <c r="E129" s="195">
        <v>650</v>
      </c>
      <c r="F129" s="195">
        <v>1299</v>
      </c>
      <c r="G129" s="195">
        <v>550</v>
      </c>
      <c r="H129" s="195">
        <v>1099</v>
      </c>
      <c r="I129" s="195">
        <v>65</v>
      </c>
      <c r="J129" s="195">
        <v>129.94999999999999</v>
      </c>
      <c r="K129" s="195">
        <v>65</v>
      </c>
      <c r="L129" s="195">
        <v>129.94999999999999</v>
      </c>
      <c r="M129" s="195">
        <v>85</v>
      </c>
      <c r="N129" s="195">
        <v>169.99</v>
      </c>
      <c r="O129" s="190">
        <v>70</v>
      </c>
      <c r="P129" s="190">
        <v>139.9</v>
      </c>
      <c r="Q129" s="190">
        <v>60</v>
      </c>
      <c r="R129" s="190">
        <v>119.99</v>
      </c>
    </row>
    <row r="130" spans="1:18" x14ac:dyDescent="0.2">
      <c r="A130" s="194">
        <v>845091</v>
      </c>
      <c r="B130" s="190" t="s">
        <v>921</v>
      </c>
      <c r="C130" s="195">
        <v>1111</v>
      </c>
      <c r="D130" s="195">
        <v>1999</v>
      </c>
      <c r="E130" s="195">
        <v>1111</v>
      </c>
      <c r="F130" s="195">
        <v>1999</v>
      </c>
      <c r="G130" s="195">
        <v>889</v>
      </c>
      <c r="H130" s="195">
        <v>1599</v>
      </c>
      <c r="I130" s="195">
        <v>112</v>
      </c>
      <c r="J130" s="195">
        <v>199.95</v>
      </c>
      <c r="K130" s="195">
        <v>112</v>
      </c>
      <c r="L130" s="195">
        <v>199.95</v>
      </c>
      <c r="M130" s="195">
        <v>139</v>
      </c>
      <c r="N130" s="195">
        <v>249.99</v>
      </c>
      <c r="O130" s="190">
        <v>128</v>
      </c>
      <c r="P130" s="190">
        <v>229.9</v>
      </c>
      <c r="Q130" s="190">
        <v>100</v>
      </c>
      <c r="R130" s="190">
        <v>179.99</v>
      </c>
    </row>
    <row r="131" spans="1:18" x14ac:dyDescent="0.2">
      <c r="A131" s="194">
        <v>845097</v>
      </c>
      <c r="B131" s="190" t="s">
        <v>945</v>
      </c>
      <c r="C131" s="195">
        <v>833</v>
      </c>
      <c r="D131" s="195">
        <v>1499</v>
      </c>
      <c r="E131" s="195">
        <v>833</v>
      </c>
      <c r="F131" s="195">
        <v>1499</v>
      </c>
      <c r="G131" s="195">
        <v>667</v>
      </c>
      <c r="H131" s="195">
        <v>1199</v>
      </c>
      <c r="I131" s="195">
        <v>84</v>
      </c>
      <c r="J131" s="195">
        <v>149.94999999999999</v>
      </c>
      <c r="K131" s="195">
        <v>84</v>
      </c>
      <c r="L131" s="195">
        <v>149.94999999999999</v>
      </c>
      <c r="M131" s="195">
        <v>106</v>
      </c>
      <c r="N131" s="195">
        <v>189.99</v>
      </c>
      <c r="O131" s="190">
        <v>95</v>
      </c>
      <c r="P131" s="190">
        <v>169.9</v>
      </c>
      <c r="Q131" s="190">
        <v>73</v>
      </c>
      <c r="R131" s="190">
        <v>129.99</v>
      </c>
    </row>
    <row r="132" spans="1:18" x14ac:dyDescent="0.2">
      <c r="A132" s="194">
        <v>845103</v>
      </c>
      <c r="B132" s="190" t="s">
        <v>946</v>
      </c>
      <c r="C132" s="195">
        <v>750</v>
      </c>
      <c r="D132" s="195">
        <v>1499</v>
      </c>
      <c r="E132" s="195">
        <v>750</v>
      </c>
      <c r="F132" s="195">
        <v>1499</v>
      </c>
      <c r="G132" s="195">
        <v>600</v>
      </c>
      <c r="H132" s="195">
        <v>1199</v>
      </c>
      <c r="I132" s="195">
        <v>75</v>
      </c>
      <c r="J132" s="195">
        <v>149.94999999999999</v>
      </c>
      <c r="K132" s="195">
        <v>75</v>
      </c>
      <c r="L132" s="195">
        <v>149.94999999999999</v>
      </c>
      <c r="M132" s="195">
        <v>95</v>
      </c>
      <c r="N132" s="195">
        <v>189.99</v>
      </c>
      <c r="O132" s="190">
        <v>85</v>
      </c>
      <c r="P132" s="190">
        <v>169.9</v>
      </c>
      <c r="Q132" s="190">
        <v>65</v>
      </c>
      <c r="R132" s="190">
        <v>129.99</v>
      </c>
    </row>
    <row r="133" spans="1:18" x14ac:dyDescent="0.2">
      <c r="A133" s="194">
        <v>845104</v>
      </c>
      <c r="B133" s="190" t="s">
        <v>950</v>
      </c>
      <c r="C133" s="195">
        <v>900</v>
      </c>
      <c r="D133" s="195">
        <v>1799</v>
      </c>
      <c r="E133" s="195">
        <v>900</v>
      </c>
      <c r="F133" s="195">
        <v>1799</v>
      </c>
      <c r="G133" s="195">
        <v>750</v>
      </c>
      <c r="H133" s="195">
        <v>1499</v>
      </c>
      <c r="I133" s="195">
        <v>90</v>
      </c>
      <c r="J133" s="195">
        <v>179.95</v>
      </c>
      <c r="K133" s="195">
        <v>90</v>
      </c>
      <c r="L133" s="195">
        <v>179.95</v>
      </c>
      <c r="M133" s="195">
        <v>115</v>
      </c>
      <c r="N133" s="195">
        <v>229.99</v>
      </c>
      <c r="O133" s="190">
        <v>100</v>
      </c>
      <c r="P133" s="190">
        <v>199.9</v>
      </c>
      <c r="Q133" s="190">
        <v>80</v>
      </c>
      <c r="R133" s="190">
        <v>159.99</v>
      </c>
    </row>
    <row r="134" spans="1:18" x14ac:dyDescent="0.2">
      <c r="A134" s="194">
        <v>845105</v>
      </c>
      <c r="B134" s="190" t="s">
        <v>951</v>
      </c>
      <c r="C134" s="195">
        <v>350</v>
      </c>
      <c r="D134" s="195">
        <v>699</v>
      </c>
      <c r="E134" s="195">
        <v>350</v>
      </c>
      <c r="F134" s="195">
        <v>699</v>
      </c>
      <c r="G134" s="195">
        <v>275</v>
      </c>
      <c r="H134" s="195">
        <v>549</v>
      </c>
      <c r="I134" s="195">
        <v>35</v>
      </c>
      <c r="J134" s="195">
        <v>69.95</v>
      </c>
      <c r="K134" s="195">
        <v>35</v>
      </c>
      <c r="L134" s="195">
        <v>69.95</v>
      </c>
      <c r="M134" s="195">
        <v>45</v>
      </c>
      <c r="N134" s="195">
        <v>89.99</v>
      </c>
      <c r="O134" s="190">
        <v>40</v>
      </c>
      <c r="P134" s="190">
        <v>79.900000000000006</v>
      </c>
      <c r="Q134" s="190">
        <v>30</v>
      </c>
      <c r="R134" s="190">
        <v>59.99</v>
      </c>
    </row>
    <row r="135" spans="1:18" x14ac:dyDescent="0.2">
      <c r="A135" s="194">
        <v>845106</v>
      </c>
      <c r="B135" s="190" t="s">
        <v>960</v>
      </c>
      <c r="C135" s="195">
        <v>500</v>
      </c>
      <c r="D135" s="195">
        <v>999</v>
      </c>
      <c r="E135" s="195">
        <v>500</v>
      </c>
      <c r="F135" s="195">
        <v>999</v>
      </c>
      <c r="G135" s="195">
        <v>425</v>
      </c>
      <c r="H135" s="195">
        <v>849</v>
      </c>
      <c r="I135" s="195">
        <v>50</v>
      </c>
      <c r="J135" s="195">
        <v>99.95</v>
      </c>
      <c r="K135" s="195">
        <v>50</v>
      </c>
      <c r="L135" s="195">
        <v>99.95</v>
      </c>
      <c r="M135" s="195">
        <v>65</v>
      </c>
      <c r="N135" s="195">
        <v>129.99</v>
      </c>
      <c r="O135" s="190">
        <v>55</v>
      </c>
      <c r="P135" s="190">
        <v>109.9</v>
      </c>
      <c r="Q135" s="190">
        <v>45</v>
      </c>
      <c r="R135" s="190">
        <v>89.99</v>
      </c>
    </row>
    <row r="136" spans="1:18" x14ac:dyDescent="0.2">
      <c r="A136" s="194">
        <v>845107</v>
      </c>
      <c r="B136" s="190" t="s">
        <v>961</v>
      </c>
      <c r="C136" s="195">
        <v>300</v>
      </c>
      <c r="D136" s="195">
        <v>599</v>
      </c>
      <c r="E136" s="195">
        <v>300</v>
      </c>
      <c r="F136" s="195">
        <v>599</v>
      </c>
      <c r="G136" s="195">
        <v>225</v>
      </c>
      <c r="H136" s="195">
        <v>449</v>
      </c>
      <c r="I136" s="195">
        <v>30</v>
      </c>
      <c r="J136" s="195">
        <v>59.95</v>
      </c>
      <c r="K136" s="195">
        <v>30</v>
      </c>
      <c r="L136" s="195">
        <v>59.95</v>
      </c>
      <c r="M136" s="195">
        <v>40</v>
      </c>
      <c r="N136" s="195">
        <v>79.989999999999995</v>
      </c>
      <c r="O136" s="190">
        <v>35</v>
      </c>
      <c r="P136" s="190">
        <v>69.900000000000006</v>
      </c>
      <c r="Q136" s="190">
        <v>25</v>
      </c>
      <c r="R136" s="190">
        <v>49.99</v>
      </c>
    </row>
    <row r="137" spans="1:18" x14ac:dyDescent="0.2">
      <c r="A137" s="194">
        <v>845108</v>
      </c>
      <c r="B137" s="190" t="s">
        <v>968</v>
      </c>
      <c r="C137" s="195">
        <v>450</v>
      </c>
      <c r="D137" s="195">
        <v>899</v>
      </c>
      <c r="E137" s="195">
        <v>450</v>
      </c>
      <c r="F137" s="195">
        <v>899</v>
      </c>
      <c r="G137" s="195">
        <v>375</v>
      </c>
      <c r="H137" s="195">
        <v>749</v>
      </c>
      <c r="I137" s="195">
        <v>45</v>
      </c>
      <c r="J137" s="195">
        <v>89.95</v>
      </c>
      <c r="K137" s="195">
        <v>45</v>
      </c>
      <c r="L137" s="195">
        <v>89.95</v>
      </c>
      <c r="M137" s="195">
        <v>60</v>
      </c>
      <c r="N137" s="195">
        <v>119.99</v>
      </c>
      <c r="O137" s="190">
        <v>50</v>
      </c>
      <c r="P137" s="190">
        <v>99.9</v>
      </c>
      <c r="Q137" s="190">
        <v>40</v>
      </c>
      <c r="R137" s="190">
        <v>79.989999999999995</v>
      </c>
    </row>
    <row r="138" spans="1:18" x14ac:dyDescent="0.2">
      <c r="A138" s="194">
        <v>845109</v>
      </c>
      <c r="B138" s="190" t="s">
        <v>969</v>
      </c>
      <c r="C138" s="195">
        <v>1278</v>
      </c>
      <c r="D138" s="195">
        <v>2299</v>
      </c>
      <c r="E138" s="195">
        <v>1278</v>
      </c>
      <c r="F138" s="195">
        <v>2299</v>
      </c>
      <c r="G138" s="195">
        <v>1000</v>
      </c>
      <c r="H138" s="195">
        <v>1799</v>
      </c>
      <c r="I138" s="195">
        <v>128</v>
      </c>
      <c r="J138" s="195">
        <v>229.95</v>
      </c>
      <c r="K138" s="195">
        <v>128</v>
      </c>
      <c r="L138" s="195">
        <v>229.95</v>
      </c>
      <c r="M138" s="195">
        <v>167</v>
      </c>
      <c r="N138" s="195">
        <v>299.99</v>
      </c>
      <c r="O138" s="190">
        <v>145</v>
      </c>
      <c r="P138" s="190">
        <v>259.89999999999998</v>
      </c>
      <c r="Q138" s="190">
        <v>112</v>
      </c>
      <c r="R138" s="190">
        <v>199.99</v>
      </c>
    </row>
    <row r="139" spans="1:18" x14ac:dyDescent="0.2">
      <c r="A139" s="194">
        <v>845110</v>
      </c>
      <c r="B139" s="190" t="s">
        <v>982</v>
      </c>
      <c r="C139" s="195">
        <v>1833</v>
      </c>
      <c r="D139" s="195">
        <v>3299</v>
      </c>
      <c r="E139" s="195">
        <v>1833</v>
      </c>
      <c r="F139" s="195">
        <v>3299</v>
      </c>
      <c r="G139" s="195">
        <v>1444</v>
      </c>
      <c r="H139" s="195">
        <v>2599</v>
      </c>
      <c r="I139" s="195">
        <v>184</v>
      </c>
      <c r="J139" s="195">
        <v>329.95</v>
      </c>
      <c r="K139" s="195">
        <v>184</v>
      </c>
      <c r="L139" s="195">
        <v>329.95</v>
      </c>
      <c r="M139" s="195">
        <v>239</v>
      </c>
      <c r="N139" s="195">
        <v>429.99</v>
      </c>
      <c r="O139" s="190">
        <v>212</v>
      </c>
      <c r="P139" s="190">
        <v>379.9</v>
      </c>
      <c r="Q139" s="190">
        <v>167</v>
      </c>
      <c r="R139" s="190">
        <v>299.99</v>
      </c>
    </row>
    <row r="140" spans="1:18" x14ac:dyDescent="0.2">
      <c r="A140" s="194">
        <v>845111</v>
      </c>
      <c r="B140" s="190" t="s">
        <v>983</v>
      </c>
      <c r="C140" s="195">
        <v>1450</v>
      </c>
      <c r="D140" s="195">
        <v>2899</v>
      </c>
      <c r="E140" s="195">
        <v>1450</v>
      </c>
      <c r="F140" s="195">
        <v>2899</v>
      </c>
      <c r="G140" s="195">
        <v>1150</v>
      </c>
      <c r="H140" s="195">
        <v>2299</v>
      </c>
      <c r="I140" s="195">
        <v>145</v>
      </c>
      <c r="J140" s="195">
        <v>289.95</v>
      </c>
      <c r="K140" s="195">
        <v>145</v>
      </c>
      <c r="L140" s="195">
        <v>289.95</v>
      </c>
      <c r="M140" s="195">
        <v>190</v>
      </c>
      <c r="N140" s="195">
        <v>379.99</v>
      </c>
      <c r="O140" s="190">
        <v>160</v>
      </c>
      <c r="P140" s="190">
        <v>319.89999999999998</v>
      </c>
      <c r="Q140" s="190">
        <v>130</v>
      </c>
      <c r="R140" s="190">
        <v>259.99</v>
      </c>
    </row>
    <row r="141" spans="1:18" x14ac:dyDescent="0.2">
      <c r="A141" s="194">
        <v>850014</v>
      </c>
      <c r="B141" s="190" t="s">
        <v>117</v>
      </c>
      <c r="C141" s="195">
        <v>100</v>
      </c>
      <c r="D141" s="195">
        <v>199</v>
      </c>
      <c r="E141" s="195">
        <v>100</v>
      </c>
      <c r="F141" s="195">
        <v>199</v>
      </c>
      <c r="G141" s="195">
        <v>75</v>
      </c>
      <c r="H141" s="195">
        <v>149</v>
      </c>
      <c r="I141" s="195">
        <v>10</v>
      </c>
      <c r="J141" s="195">
        <v>19.95</v>
      </c>
      <c r="K141" s="195">
        <v>10</v>
      </c>
      <c r="L141" s="195">
        <v>19.95</v>
      </c>
      <c r="M141" s="195">
        <v>13</v>
      </c>
      <c r="N141" s="195">
        <v>24.99</v>
      </c>
      <c r="O141" s="190">
        <v>13</v>
      </c>
      <c r="P141" s="190">
        <v>24.9</v>
      </c>
      <c r="Q141" s="190">
        <v>9</v>
      </c>
      <c r="R141" s="190">
        <v>17.989999999999998</v>
      </c>
    </row>
    <row r="142" spans="1:18" x14ac:dyDescent="0.2">
      <c r="A142" s="194">
        <v>850067</v>
      </c>
      <c r="B142" s="190" t="s">
        <v>303</v>
      </c>
      <c r="C142" s="195">
        <v>150</v>
      </c>
      <c r="D142" s="195">
        <v>299</v>
      </c>
      <c r="E142" s="195">
        <v>150</v>
      </c>
      <c r="F142" s="195">
        <v>299</v>
      </c>
      <c r="G142" s="195">
        <v>125</v>
      </c>
      <c r="H142" s="195">
        <v>249</v>
      </c>
      <c r="I142" s="195">
        <v>15</v>
      </c>
      <c r="J142" s="195">
        <v>29.95</v>
      </c>
      <c r="K142" s="195">
        <v>15</v>
      </c>
      <c r="L142" s="195">
        <v>29.95</v>
      </c>
      <c r="M142" s="195">
        <v>20</v>
      </c>
      <c r="N142" s="195">
        <v>39.99</v>
      </c>
      <c r="O142" s="190">
        <v>18</v>
      </c>
      <c r="P142" s="190">
        <v>34.9</v>
      </c>
      <c r="Q142" s="190">
        <v>14</v>
      </c>
      <c r="R142" s="190">
        <v>26.99</v>
      </c>
    </row>
    <row r="143" spans="1:18" x14ac:dyDescent="0.2">
      <c r="A143" s="194">
        <v>850085</v>
      </c>
      <c r="B143" s="190" t="s">
        <v>265</v>
      </c>
      <c r="C143" s="195">
        <v>100</v>
      </c>
      <c r="D143" s="195">
        <v>199</v>
      </c>
      <c r="E143" s="195">
        <v>100</v>
      </c>
      <c r="F143" s="195">
        <v>199</v>
      </c>
      <c r="G143" s="195">
        <v>75</v>
      </c>
      <c r="H143" s="195">
        <v>149</v>
      </c>
      <c r="I143" s="195">
        <v>10</v>
      </c>
      <c r="J143" s="195">
        <v>19.95</v>
      </c>
      <c r="K143" s="195">
        <v>10</v>
      </c>
      <c r="L143" s="195">
        <v>19.95</v>
      </c>
      <c r="M143" s="195">
        <v>13</v>
      </c>
      <c r="N143" s="195">
        <v>24.99</v>
      </c>
      <c r="O143" s="190">
        <v>13</v>
      </c>
      <c r="P143" s="190">
        <v>24.9</v>
      </c>
      <c r="Q143" s="190">
        <v>9</v>
      </c>
      <c r="R143" s="190">
        <v>17.989999999999998</v>
      </c>
    </row>
    <row r="144" spans="1:18" x14ac:dyDescent="0.2">
      <c r="A144" s="194">
        <v>850086</v>
      </c>
      <c r="B144" s="190" t="s">
        <v>342</v>
      </c>
      <c r="C144" s="195">
        <v>100</v>
      </c>
      <c r="D144" s="195">
        <v>199</v>
      </c>
      <c r="E144" s="195">
        <v>100</v>
      </c>
      <c r="F144" s="195">
        <v>199</v>
      </c>
      <c r="G144" s="195">
        <v>75</v>
      </c>
      <c r="H144" s="195">
        <v>149</v>
      </c>
      <c r="I144" s="195">
        <v>10</v>
      </c>
      <c r="J144" s="195">
        <v>19.95</v>
      </c>
      <c r="K144" s="195">
        <v>10</v>
      </c>
      <c r="L144" s="195">
        <v>19.95</v>
      </c>
      <c r="M144" s="195">
        <v>13</v>
      </c>
      <c r="N144" s="195">
        <v>24.99</v>
      </c>
      <c r="O144" s="190">
        <v>13</v>
      </c>
      <c r="P144" s="190">
        <v>24.9</v>
      </c>
      <c r="Q144" s="190">
        <v>9</v>
      </c>
      <c r="R144" s="190">
        <v>17.989999999999998</v>
      </c>
    </row>
    <row r="145" spans="1:18" x14ac:dyDescent="0.2">
      <c r="A145" s="194">
        <v>850087</v>
      </c>
      <c r="B145" s="190" t="s">
        <v>343</v>
      </c>
      <c r="C145" s="195">
        <v>150</v>
      </c>
      <c r="D145" s="195">
        <v>299</v>
      </c>
      <c r="E145" s="195">
        <v>150</v>
      </c>
      <c r="F145" s="195">
        <v>299</v>
      </c>
      <c r="G145" s="195">
        <v>125</v>
      </c>
      <c r="H145" s="195">
        <v>249</v>
      </c>
      <c r="I145" s="195">
        <v>15</v>
      </c>
      <c r="J145" s="195">
        <v>29.95</v>
      </c>
      <c r="K145" s="195">
        <v>15</v>
      </c>
      <c r="L145" s="195">
        <v>29.95</v>
      </c>
      <c r="M145" s="195">
        <v>20</v>
      </c>
      <c r="N145" s="195">
        <v>39.99</v>
      </c>
      <c r="O145" s="190">
        <v>18</v>
      </c>
      <c r="P145" s="190">
        <v>34.9</v>
      </c>
      <c r="Q145" s="190">
        <v>14</v>
      </c>
      <c r="R145" s="190">
        <v>26.99</v>
      </c>
    </row>
    <row r="146" spans="1:18" x14ac:dyDescent="0.2">
      <c r="A146" s="194">
        <v>852031</v>
      </c>
      <c r="B146" s="190" t="s">
        <v>374</v>
      </c>
      <c r="C146" s="195">
        <v>600</v>
      </c>
      <c r="D146" s="195">
        <v>1199</v>
      </c>
      <c r="E146" s="195">
        <v>600</v>
      </c>
      <c r="F146" s="195">
        <v>1199</v>
      </c>
      <c r="G146" s="195">
        <v>500</v>
      </c>
      <c r="H146" s="195">
        <v>999</v>
      </c>
      <c r="I146" s="195">
        <v>60</v>
      </c>
      <c r="J146" s="195">
        <v>119.95</v>
      </c>
      <c r="K146" s="195">
        <v>60</v>
      </c>
      <c r="L146" s="195">
        <v>119.95</v>
      </c>
      <c r="M146" s="195">
        <v>80</v>
      </c>
      <c r="N146" s="195">
        <v>159.99</v>
      </c>
      <c r="O146" s="190">
        <v>65</v>
      </c>
      <c r="P146" s="190">
        <v>129.9</v>
      </c>
      <c r="Q146" s="190">
        <v>55</v>
      </c>
      <c r="R146" s="190">
        <v>109.99</v>
      </c>
    </row>
    <row r="147" spans="1:18" x14ac:dyDescent="0.2">
      <c r="A147" s="194">
        <v>852032</v>
      </c>
      <c r="B147" s="190" t="s">
        <v>118</v>
      </c>
      <c r="C147" s="195">
        <v>500</v>
      </c>
      <c r="D147" s="195">
        <v>999</v>
      </c>
      <c r="E147" s="195">
        <v>500</v>
      </c>
      <c r="F147" s="195">
        <v>999</v>
      </c>
      <c r="G147" s="195">
        <v>400</v>
      </c>
      <c r="H147" s="195">
        <v>799</v>
      </c>
      <c r="I147" s="195">
        <v>50</v>
      </c>
      <c r="J147" s="195">
        <v>99.95</v>
      </c>
      <c r="K147" s="195">
        <v>50</v>
      </c>
      <c r="L147" s="195">
        <v>99.95</v>
      </c>
      <c r="M147" s="195">
        <v>65</v>
      </c>
      <c r="N147" s="195">
        <v>129.99</v>
      </c>
      <c r="O147" s="190">
        <v>55</v>
      </c>
      <c r="P147" s="190">
        <v>109.9</v>
      </c>
      <c r="Q147" s="190">
        <v>45</v>
      </c>
      <c r="R147" s="190">
        <v>89.99</v>
      </c>
    </row>
    <row r="148" spans="1:18" x14ac:dyDescent="0.2">
      <c r="A148" s="194">
        <v>852042</v>
      </c>
      <c r="B148" s="190" t="s">
        <v>384</v>
      </c>
      <c r="C148" s="195">
        <v>950</v>
      </c>
      <c r="D148" s="195">
        <v>1899</v>
      </c>
      <c r="E148" s="195">
        <v>950</v>
      </c>
      <c r="F148" s="195">
        <v>1899</v>
      </c>
      <c r="G148" s="195">
        <v>750</v>
      </c>
      <c r="H148" s="195">
        <v>1499</v>
      </c>
      <c r="I148" s="195">
        <v>95</v>
      </c>
      <c r="J148" s="195">
        <v>189.95</v>
      </c>
      <c r="K148" s="195">
        <v>95</v>
      </c>
      <c r="L148" s="195">
        <v>189.95</v>
      </c>
      <c r="M148" s="195">
        <v>125</v>
      </c>
      <c r="N148" s="195">
        <v>249.99</v>
      </c>
      <c r="O148" s="190">
        <v>105</v>
      </c>
      <c r="P148" s="190">
        <v>209.9</v>
      </c>
      <c r="Q148" s="190">
        <v>85</v>
      </c>
      <c r="R148" s="190">
        <v>169.99</v>
      </c>
    </row>
    <row r="149" spans="1:18" x14ac:dyDescent="0.2">
      <c r="A149" s="194">
        <v>852043</v>
      </c>
      <c r="B149" s="190" t="s">
        <v>385</v>
      </c>
      <c r="C149" s="195">
        <v>750</v>
      </c>
      <c r="D149" s="195">
        <v>1499</v>
      </c>
      <c r="E149" s="195">
        <v>750</v>
      </c>
      <c r="F149" s="195">
        <v>1499</v>
      </c>
      <c r="G149" s="195">
        <v>600</v>
      </c>
      <c r="H149" s="195">
        <v>1199</v>
      </c>
      <c r="I149" s="195">
        <v>75</v>
      </c>
      <c r="J149" s="195">
        <v>149.94999999999999</v>
      </c>
      <c r="K149" s="195">
        <v>75</v>
      </c>
      <c r="L149" s="195">
        <v>149.94999999999999</v>
      </c>
      <c r="M149" s="195">
        <v>95</v>
      </c>
      <c r="N149" s="195">
        <v>189.99</v>
      </c>
      <c r="O149" s="190">
        <v>85</v>
      </c>
      <c r="P149" s="190">
        <v>169.9</v>
      </c>
      <c r="Q149" s="190">
        <v>65</v>
      </c>
      <c r="R149" s="190">
        <v>129.99</v>
      </c>
    </row>
    <row r="150" spans="1:18" x14ac:dyDescent="0.2">
      <c r="A150" s="194">
        <v>852044</v>
      </c>
      <c r="B150" s="190" t="s">
        <v>386</v>
      </c>
      <c r="C150" s="195">
        <v>1150</v>
      </c>
      <c r="D150" s="195">
        <v>2299</v>
      </c>
      <c r="E150" s="195">
        <v>1150</v>
      </c>
      <c r="F150" s="195">
        <v>2299</v>
      </c>
      <c r="G150" s="195">
        <v>950</v>
      </c>
      <c r="H150" s="195">
        <v>1899</v>
      </c>
      <c r="I150" s="195">
        <v>115</v>
      </c>
      <c r="J150" s="195">
        <v>229.95</v>
      </c>
      <c r="K150" s="195">
        <v>115</v>
      </c>
      <c r="L150" s="195">
        <v>229.95</v>
      </c>
      <c r="M150" s="195">
        <v>150</v>
      </c>
      <c r="N150" s="195">
        <v>299.99</v>
      </c>
      <c r="O150" s="190">
        <v>130</v>
      </c>
      <c r="P150" s="190">
        <v>259.89999999999998</v>
      </c>
      <c r="Q150" s="190">
        <v>105</v>
      </c>
      <c r="R150" s="190">
        <v>209.99</v>
      </c>
    </row>
    <row r="151" spans="1:18" x14ac:dyDescent="0.2">
      <c r="A151" s="194">
        <v>852045</v>
      </c>
      <c r="B151" s="190" t="s">
        <v>387</v>
      </c>
      <c r="C151" s="195">
        <v>950</v>
      </c>
      <c r="D151" s="195">
        <v>1899</v>
      </c>
      <c r="E151" s="195">
        <v>950</v>
      </c>
      <c r="F151" s="195">
        <v>1899</v>
      </c>
      <c r="G151" s="195">
        <v>750</v>
      </c>
      <c r="H151" s="195">
        <v>1499</v>
      </c>
      <c r="I151" s="195">
        <v>95</v>
      </c>
      <c r="J151" s="195">
        <v>189.95</v>
      </c>
      <c r="K151" s="195">
        <v>95</v>
      </c>
      <c r="L151" s="195">
        <v>189.95</v>
      </c>
      <c r="M151" s="195">
        <v>125</v>
      </c>
      <c r="N151" s="195">
        <v>249.99</v>
      </c>
      <c r="O151" s="190">
        <v>105</v>
      </c>
      <c r="P151" s="190">
        <v>209.9</v>
      </c>
      <c r="Q151" s="190">
        <v>85</v>
      </c>
      <c r="R151" s="190">
        <v>169.99</v>
      </c>
    </row>
    <row r="152" spans="1:18" x14ac:dyDescent="0.2">
      <c r="A152" s="194">
        <v>852046</v>
      </c>
      <c r="B152" s="190" t="s">
        <v>388</v>
      </c>
      <c r="C152" s="195">
        <v>750</v>
      </c>
      <c r="D152" s="195">
        <v>1499</v>
      </c>
      <c r="E152" s="195">
        <v>750</v>
      </c>
      <c r="F152" s="195">
        <v>1499</v>
      </c>
      <c r="G152" s="195">
        <v>600</v>
      </c>
      <c r="H152" s="195">
        <v>1199</v>
      </c>
      <c r="I152" s="195">
        <v>75</v>
      </c>
      <c r="J152" s="195">
        <v>149.94999999999999</v>
      </c>
      <c r="K152" s="195">
        <v>75</v>
      </c>
      <c r="L152" s="195">
        <v>149.94999999999999</v>
      </c>
      <c r="M152" s="195">
        <v>95</v>
      </c>
      <c r="N152" s="195">
        <v>189.99</v>
      </c>
      <c r="O152" s="190">
        <v>85</v>
      </c>
      <c r="P152" s="190">
        <v>169.9</v>
      </c>
      <c r="Q152" s="190">
        <v>65</v>
      </c>
      <c r="R152" s="190">
        <v>129.99</v>
      </c>
    </row>
    <row r="153" spans="1:18" x14ac:dyDescent="0.2">
      <c r="A153" s="194">
        <v>852047</v>
      </c>
      <c r="B153" s="190" t="s">
        <v>389</v>
      </c>
      <c r="C153" s="195">
        <v>1150</v>
      </c>
      <c r="D153" s="195">
        <v>2299</v>
      </c>
      <c r="E153" s="195">
        <v>1150</v>
      </c>
      <c r="F153" s="195">
        <v>2299</v>
      </c>
      <c r="G153" s="195">
        <v>950</v>
      </c>
      <c r="H153" s="195">
        <v>1899</v>
      </c>
      <c r="I153" s="195">
        <v>115</v>
      </c>
      <c r="J153" s="195">
        <v>229.95</v>
      </c>
      <c r="K153" s="195">
        <v>115</v>
      </c>
      <c r="L153" s="195">
        <v>229.95</v>
      </c>
      <c r="M153" s="195">
        <v>150</v>
      </c>
      <c r="N153" s="195">
        <v>299.99</v>
      </c>
      <c r="O153" s="190">
        <v>130</v>
      </c>
      <c r="P153" s="190">
        <v>259.89999999999998</v>
      </c>
      <c r="Q153" s="190">
        <v>105</v>
      </c>
      <c r="R153" s="190">
        <v>209.99</v>
      </c>
    </row>
    <row r="154" spans="1:18" x14ac:dyDescent="0.2">
      <c r="A154" s="194">
        <v>852048</v>
      </c>
      <c r="B154" s="190" t="s">
        <v>263</v>
      </c>
      <c r="C154" s="195">
        <v>400</v>
      </c>
      <c r="D154" s="195">
        <v>799</v>
      </c>
      <c r="E154" s="195">
        <v>400</v>
      </c>
      <c r="F154" s="195">
        <v>799</v>
      </c>
      <c r="G154" s="195">
        <v>300</v>
      </c>
      <c r="H154" s="195">
        <v>599</v>
      </c>
      <c r="I154" s="195">
        <v>40</v>
      </c>
      <c r="J154" s="195">
        <v>79.95</v>
      </c>
      <c r="K154" s="195">
        <v>40</v>
      </c>
      <c r="L154" s="195">
        <v>79.95</v>
      </c>
      <c r="M154" s="195">
        <v>50</v>
      </c>
      <c r="N154" s="195">
        <v>99.99</v>
      </c>
      <c r="O154" s="190">
        <v>45</v>
      </c>
      <c r="P154" s="190">
        <v>89.9</v>
      </c>
      <c r="Q154" s="190">
        <v>35</v>
      </c>
      <c r="R154" s="190">
        <v>69.989999999999995</v>
      </c>
    </row>
    <row r="155" spans="1:18" x14ac:dyDescent="0.2">
      <c r="A155" s="194">
        <v>852049</v>
      </c>
      <c r="B155" s="190" t="s">
        <v>390</v>
      </c>
      <c r="C155" s="195">
        <v>500</v>
      </c>
      <c r="D155" s="195">
        <v>999</v>
      </c>
      <c r="E155" s="195">
        <v>500</v>
      </c>
      <c r="F155" s="195">
        <v>999</v>
      </c>
      <c r="G155" s="195">
        <v>400</v>
      </c>
      <c r="H155" s="195">
        <v>799</v>
      </c>
      <c r="I155" s="195">
        <v>50</v>
      </c>
      <c r="J155" s="195">
        <v>99.95</v>
      </c>
      <c r="K155" s="195">
        <v>50</v>
      </c>
      <c r="L155" s="195">
        <v>99.95</v>
      </c>
      <c r="M155" s="195">
        <v>65</v>
      </c>
      <c r="N155" s="195">
        <v>129.99</v>
      </c>
      <c r="O155" s="190">
        <v>55</v>
      </c>
      <c r="P155" s="190">
        <v>109.9</v>
      </c>
      <c r="Q155" s="190">
        <v>45</v>
      </c>
      <c r="R155" s="190">
        <v>89.99</v>
      </c>
    </row>
    <row r="156" spans="1:18" x14ac:dyDescent="0.2">
      <c r="A156" s="194">
        <v>852050</v>
      </c>
      <c r="B156" s="190" t="s">
        <v>391</v>
      </c>
      <c r="C156" s="195">
        <v>750</v>
      </c>
      <c r="D156" s="195">
        <v>1499</v>
      </c>
      <c r="E156" s="195">
        <v>750</v>
      </c>
      <c r="F156" s="195">
        <v>1499</v>
      </c>
      <c r="G156" s="195">
        <v>575</v>
      </c>
      <c r="H156" s="195">
        <v>1149</v>
      </c>
      <c r="I156" s="195">
        <v>75</v>
      </c>
      <c r="J156" s="195">
        <v>149.94999999999999</v>
      </c>
      <c r="K156" s="195">
        <v>75</v>
      </c>
      <c r="L156" s="195">
        <v>149.94999999999999</v>
      </c>
      <c r="M156" s="195">
        <v>95</v>
      </c>
      <c r="N156" s="195">
        <v>189.99</v>
      </c>
      <c r="O156" s="190">
        <v>85</v>
      </c>
      <c r="P156" s="190">
        <v>169.9</v>
      </c>
      <c r="Q156" s="190">
        <v>65</v>
      </c>
      <c r="R156" s="190">
        <v>129.99</v>
      </c>
    </row>
    <row r="157" spans="1:18" x14ac:dyDescent="0.2">
      <c r="A157" s="194">
        <v>852051</v>
      </c>
      <c r="B157" s="190" t="s">
        <v>264</v>
      </c>
      <c r="C157" s="195">
        <v>400</v>
      </c>
      <c r="D157" s="195">
        <v>799</v>
      </c>
      <c r="E157" s="195">
        <v>400</v>
      </c>
      <c r="F157" s="195">
        <v>799</v>
      </c>
      <c r="G157" s="195">
        <v>300</v>
      </c>
      <c r="H157" s="195">
        <v>599</v>
      </c>
      <c r="I157" s="195">
        <v>40</v>
      </c>
      <c r="J157" s="195">
        <v>79.95</v>
      </c>
      <c r="K157" s="195">
        <v>40</v>
      </c>
      <c r="L157" s="195">
        <v>79.95</v>
      </c>
      <c r="M157" s="195">
        <v>50</v>
      </c>
      <c r="N157" s="195">
        <v>99.99</v>
      </c>
      <c r="O157" s="190">
        <v>45</v>
      </c>
      <c r="P157" s="190">
        <v>89.9</v>
      </c>
      <c r="Q157" s="190">
        <v>35</v>
      </c>
      <c r="R157" s="190">
        <v>69.989999999999995</v>
      </c>
    </row>
    <row r="158" spans="1:18" x14ac:dyDescent="0.2">
      <c r="A158" s="194">
        <v>852052</v>
      </c>
      <c r="B158" s="190" t="s">
        <v>392</v>
      </c>
      <c r="C158" s="195">
        <v>500</v>
      </c>
      <c r="D158" s="195">
        <v>999</v>
      </c>
      <c r="E158" s="195">
        <v>500</v>
      </c>
      <c r="F158" s="195">
        <v>999</v>
      </c>
      <c r="G158" s="195">
        <v>400</v>
      </c>
      <c r="H158" s="195">
        <v>799</v>
      </c>
      <c r="I158" s="195">
        <v>50</v>
      </c>
      <c r="J158" s="195">
        <v>99.95</v>
      </c>
      <c r="K158" s="195">
        <v>50</v>
      </c>
      <c r="L158" s="195">
        <v>99.95</v>
      </c>
      <c r="M158" s="195">
        <v>65</v>
      </c>
      <c r="N158" s="195">
        <v>129.99</v>
      </c>
      <c r="O158" s="190">
        <v>55</v>
      </c>
      <c r="P158" s="190">
        <v>109.9</v>
      </c>
      <c r="Q158" s="190">
        <v>45</v>
      </c>
      <c r="R158" s="190">
        <v>89.99</v>
      </c>
    </row>
    <row r="159" spans="1:18" x14ac:dyDescent="0.2">
      <c r="A159" s="194">
        <v>852053</v>
      </c>
      <c r="B159" s="190" t="s">
        <v>393</v>
      </c>
      <c r="C159" s="195">
        <v>750</v>
      </c>
      <c r="D159" s="195">
        <v>1499</v>
      </c>
      <c r="E159" s="195">
        <v>750</v>
      </c>
      <c r="F159" s="195">
        <v>1499</v>
      </c>
      <c r="G159" s="195">
        <v>575</v>
      </c>
      <c r="H159" s="195">
        <v>1149</v>
      </c>
      <c r="I159" s="195">
        <v>75</v>
      </c>
      <c r="J159" s="195">
        <v>149.94999999999999</v>
      </c>
      <c r="K159" s="195">
        <v>75</v>
      </c>
      <c r="L159" s="195">
        <v>149.94999999999999</v>
      </c>
      <c r="M159" s="195">
        <v>95</v>
      </c>
      <c r="N159" s="195">
        <v>189.99</v>
      </c>
      <c r="O159" s="190">
        <v>85</v>
      </c>
      <c r="P159" s="190">
        <v>169.9</v>
      </c>
      <c r="Q159" s="190">
        <v>65</v>
      </c>
      <c r="R159" s="190">
        <v>129.99</v>
      </c>
    </row>
    <row r="160" spans="1:18" x14ac:dyDescent="0.2">
      <c r="A160" s="194">
        <v>852058</v>
      </c>
      <c r="B160" s="190" t="s">
        <v>397</v>
      </c>
      <c r="C160" s="195">
        <v>600</v>
      </c>
      <c r="D160" s="195">
        <v>1199</v>
      </c>
      <c r="E160" s="195">
        <v>600</v>
      </c>
      <c r="F160" s="195">
        <v>1199</v>
      </c>
      <c r="G160" s="195">
        <v>475</v>
      </c>
      <c r="H160" s="195">
        <v>949</v>
      </c>
      <c r="I160" s="195">
        <v>60</v>
      </c>
      <c r="J160" s="195">
        <v>119.95</v>
      </c>
      <c r="K160" s="195">
        <v>60</v>
      </c>
      <c r="L160" s="195">
        <v>119.95</v>
      </c>
      <c r="M160" s="195">
        <v>80</v>
      </c>
      <c r="N160" s="195">
        <v>159.99</v>
      </c>
      <c r="O160" s="190">
        <v>65</v>
      </c>
      <c r="P160" s="190">
        <v>129.9</v>
      </c>
      <c r="Q160" s="190">
        <v>55</v>
      </c>
      <c r="R160" s="190">
        <v>109.99</v>
      </c>
    </row>
    <row r="161" spans="1:18" x14ac:dyDescent="0.2">
      <c r="A161" s="194">
        <v>852059</v>
      </c>
      <c r="B161" s="190" t="s">
        <v>398</v>
      </c>
      <c r="C161" s="195">
        <v>600</v>
      </c>
      <c r="D161" s="195">
        <v>1199</v>
      </c>
      <c r="E161" s="195">
        <v>600</v>
      </c>
      <c r="F161" s="195">
        <v>1199</v>
      </c>
      <c r="G161" s="195">
        <v>475</v>
      </c>
      <c r="H161" s="195">
        <v>949</v>
      </c>
      <c r="I161" s="195">
        <v>60</v>
      </c>
      <c r="J161" s="195">
        <v>119.95</v>
      </c>
      <c r="K161" s="195">
        <v>60</v>
      </c>
      <c r="L161" s="195">
        <v>119.95</v>
      </c>
      <c r="M161" s="195">
        <v>80</v>
      </c>
      <c r="N161" s="195">
        <v>159.99</v>
      </c>
      <c r="O161" s="190">
        <v>65</v>
      </c>
      <c r="P161" s="190">
        <v>129.9</v>
      </c>
      <c r="Q161" s="190">
        <v>55</v>
      </c>
      <c r="R161" s="190">
        <v>109.99</v>
      </c>
    </row>
    <row r="162" spans="1:18" x14ac:dyDescent="0.2">
      <c r="B162" s="190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</row>
    <row r="163" spans="1:18" x14ac:dyDescent="0.2">
      <c r="A163" s="194">
        <v>850067</v>
      </c>
      <c r="B163" s="190" t="s">
        <v>303</v>
      </c>
      <c r="C163" s="195">
        <v>150</v>
      </c>
      <c r="D163" s="195">
        <v>299</v>
      </c>
      <c r="E163" s="195">
        <v>150</v>
      </c>
      <c r="F163" s="195">
        <v>299</v>
      </c>
      <c r="G163" s="195">
        <v>125</v>
      </c>
      <c r="H163" s="195">
        <v>249</v>
      </c>
      <c r="I163" s="195">
        <v>15</v>
      </c>
      <c r="J163" s="195">
        <v>29.95</v>
      </c>
      <c r="K163" s="195">
        <v>15</v>
      </c>
      <c r="L163" s="195">
        <v>29.95</v>
      </c>
      <c r="M163" s="195">
        <v>20</v>
      </c>
      <c r="N163" s="195">
        <v>39.99</v>
      </c>
    </row>
    <row r="164" spans="1:18" x14ac:dyDescent="0.2">
      <c r="A164" s="194">
        <v>850085</v>
      </c>
      <c r="B164" s="190" t="s">
        <v>265</v>
      </c>
      <c r="C164" s="195">
        <v>100</v>
      </c>
      <c r="D164" s="195">
        <v>199</v>
      </c>
      <c r="E164" s="195">
        <v>100</v>
      </c>
      <c r="F164" s="195">
        <v>199</v>
      </c>
      <c r="G164" s="195">
        <v>75</v>
      </c>
      <c r="H164" s="195">
        <v>149</v>
      </c>
      <c r="I164" s="195">
        <v>10</v>
      </c>
      <c r="J164" s="195">
        <v>19.95</v>
      </c>
      <c r="K164" s="195">
        <v>10</v>
      </c>
      <c r="L164" s="195">
        <v>19.95</v>
      </c>
      <c r="M164" s="195">
        <v>13</v>
      </c>
      <c r="N164" s="195">
        <v>24.99</v>
      </c>
    </row>
    <row r="165" spans="1:18" x14ac:dyDescent="0.2">
      <c r="A165" s="194">
        <v>850086</v>
      </c>
      <c r="B165" s="190" t="s">
        <v>342</v>
      </c>
      <c r="C165" s="195">
        <v>100</v>
      </c>
      <c r="D165" s="195">
        <v>199</v>
      </c>
      <c r="E165" s="195">
        <v>100</v>
      </c>
      <c r="F165" s="195">
        <v>199</v>
      </c>
      <c r="G165" s="195">
        <v>75</v>
      </c>
      <c r="H165" s="195">
        <v>149</v>
      </c>
      <c r="I165" s="195">
        <v>10</v>
      </c>
      <c r="J165" s="195">
        <v>19.95</v>
      </c>
      <c r="K165" s="195">
        <v>10</v>
      </c>
      <c r="L165" s="195">
        <v>19.95</v>
      </c>
      <c r="M165" s="195">
        <v>13</v>
      </c>
      <c r="N165" s="195">
        <v>24.99</v>
      </c>
    </row>
    <row r="166" spans="1:18" x14ac:dyDescent="0.2">
      <c r="A166" s="194">
        <v>850087</v>
      </c>
      <c r="B166" s="190" t="s">
        <v>343</v>
      </c>
      <c r="C166" s="195">
        <v>150</v>
      </c>
      <c r="D166" s="195">
        <v>299</v>
      </c>
      <c r="E166" s="195">
        <v>150</v>
      </c>
      <c r="F166" s="195">
        <v>299</v>
      </c>
      <c r="G166" s="195">
        <v>125</v>
      </c>
      <c r="H166" s="195">
        <v>249</v>
      </c>
      <c r="I166" s="195">
        <v>15</v>
      </c>
      <c r="J166" s="195">
        <v>29.95</v>
      </c>
      <c r="K166" s="195">
        <v>15</v>
      </c>
      <c r="L166" s="195">
        <v>29.95</v>
      </c>
      <c r="M166" s="195">
        <v>20</v>
      </c>
      <c r="N166" s="195">
        <v>39.99</v>
      </c>
    </row>
    <row r="167" spans="1:18" x14ac:dyDescent="0.2">
      <c r="A167" s="194">
        <v>852001</v>
      </c>
      <c r="B167" s="190" t="s">
        <v>344</v>
      </c>
      <c r="C167" s="195">
        <v>1100</v>
      </c>
      <c r="D167" s="195">
        <v>2199</v>
      </c>
      <c r="E167" s="195">
        <v>1100</v>
      </c>
      <c r="F167" s="195">
        <v>2199</v>
      </c>
      <c r="G167" s="195">
        <v>900</v>
      </c>
      <c r="H167" s="195">
        <v>1799</v>
      </c>
      <c r="I167" s="195">
        <v>110</v>
      </c>
      <c r="J167" s="195">
        <v>219.95</v>
      </c>
      <c r="K167" s="195">
        <v>120</v>
      </c>
      <c r="L167" s="195">
        <v>239.95</v>
      </c>
      <c r="M167" s="195">
        <v>140</v>
      </c>
      <c r="N167" s="195">
        <v>279.99</v>
      </c>
    </row>
    <row r="168" spans="1:18" x14ac:dyDescent="0.2">
      <c r="A168" s="194">
        <v>852002</v>
      </c>
      <c r="B168" s="190" t="s">
        <v>345</v>
      </c>
      <c r="C168" s="195">
        <v>1000</v>
      </c>
      <c r="D168" s="195">
        <v>1999</v>
      </c>
      <c r="E168" s="195">
        <v>1000</v>
      </c>
      <c r="F168" s="195">
        <v>1999</v>
      </c>
      <c r="G168" s="195">
        <v>800</v>
      </c>
      <c r="H168" s="195">
        <v>1599</v>
      </c>
      <c r="I168" s="195">
        <v>100</v>
      </c>
      <c r="J168" s="195">
        <v>199.95</v>
      </c>
      <c r="K168" s="195">
        <v>110</v>
      </c>
      <c r="L168" s="195">
        <v>219.95</v>
      </c>
      <c r="M168" s="195">
        <v>125</v>
      </c>
      <c r="N168" s="195">
        <v>249.99</v>
      </c>
    </row>
    <row r="169" spans="1:18" x14ac:dyDescent="0.2">
      <c r="A169" s="194">
        <v>852003</v>
      </c>
      <c r="B169" s="190" t="s">
        <v>346</v>
      </c>
      <c r="C169" s="195">
        <v>1400</v>
      </c>
      <c r="D169" s="195">
        <v>2799</v>
      </c>
      <c r="E169" s="195">
        <v>1400</v>
      </c>
      <c r="F169" s="195">
        <v>2799</v>
      </c>
      <c r="G169" s="195">
        <v>1100</v>
      </c>
      <c r="H169" s="195">
        <v>2199</v>
      </c>
      <c r="I169" s="195">
        <v>140</v>
      </c>
      <c r="J169" s="195">
        <v>279.95</v>
      </c>
      <c r="K169" s="195">
        <v>150</v>
      </c>
      <c r="L169" s="195">
        <v>299.95</v>
      </c>
      <c r="M169" s="195">
        <v>175</v>
      </c>
      <c r="N169" s="195">
        <v>349.99</v>
      </c>
    </row>
    <row r="170" spans="1:18" x14ac:dyDescent="0.2">
      <c r="A170" s="194">
        <v>852004</v>
      </c>
      <c r="B170" s="190" t="s">
        <v>347</v>
      </c>
      <c r="C170" s="195">
        <v>850</v>
      </c>
      <c r="D170" s="195">
        <v>1699</v>
      </c>
      <c r="E170" s="195">
        <v>850</v>
      </c>
      <c r="F170" s="195">
        <v>1699</v>
      </c>
      <c r="G170" s="195">
        <v>700</v>
      </c>
      <c r="H170" s="195">
        <v>1399</v>
      </c>
      <c r="I170" s="195">
        <v>85</v>
      </c>
      <c r="J170" s="195">
        <v>169.95</v>
      </c>
      <c r="K170" s="195">
        <v>95</v>
      </c>
      <c r="L170" s="195">
        <v>189.95</v>
      </c>
      <c r="M170" s="195">
        <v>110</v>
      </c>
      <c r="N170" s="195">
        <v>219.99</v>
      </c>
    </row>
    <row r="171" spans="1:18" x14ac:dyDescent="0.2">
      <c r="A171" s="194">
        <v>852005</v>
      </c>
      <c r="B171" s="190" t="s">
        <v>348</v>
      </c>
      <c r="C171" s="195">
        <v>750</v>
      </c>
      <c r="D171" s="195">
        <v>1499</v>
      </c>
      <c r="E171" s="195">
        <v>750</v>
      </c>
      <c r="F171" s="195">
        <v>1499</v>
      </c>
      <c r="G171" s="195">
        <v>600</v>
      </c>
      <c r="H171" s="195">
        <v>1199</v>
      </c>
      <c r="I171" s="195">
        <v>75</v>
      </c>
      <c r="J171" s="195">
        <v>149.94999999999999</v>
      </c>
      <c r="K171" s="195">
        <v>85</v>
      </c>
      <c r="L171" s="195">
        <v>169.95</v>
      </c>
      <c r="M171" s="195">
        <v>95</v>
      </c>
      <c r="N171" s="195">
        <v>189.99</v>
      </c>
    </row>
    <row r="172" spans="1:18" x14ac:dyDescent="0.2">
      <c r="A172" s="194">
        <v>852006</v>
      </c>
      <c r="B172" s="190" t="s">
        <v>349</v>
      </c>
      <c r="C172" s="195">
        <v>1100</v>
      </c>
      <c r="D172" s="195">
        <v>2199</v>
      </c>
      <c r="E172" s="195">
        <v>1100</v>
      </c>
      <c r="F172" s="195">
        <v>2199</v>
      </c>
      <c r="G172" s="195">
        <v>850</v>
      </c>
      <c r="H172" s="195">
        <v>1699</v>
      </c>
      <c r="I172" s="195">
        <v>110</v>
      </c>
      <c r="J172" s="195">
        <v>219.95</v>
      </c>
      <c r="K172" s="195">
        <v>125</v>
      </c>
      <c r="L172" s="195">
        <v>249.95</v>
      </c>
      <c r="M172" s="195">
        <v>140</v>
      </c>
      <c r="N172" s="195">
        <v>279.99</v>
      </c>
    </row>
    <row r="173" spans="1:18" x14ac:dyDescent="0.2">
      <c r="A173" s="194">
        <v>852007</v>
      </c>
      <c r="B173" s="190" t="s">
        <v>350</v>
      </c>
      <c r="C173" s="195">
        <v>850</v>
      </c>
      <c r="D173" s="195">
        <v>1699</v>
      </c>
      <c r="E173" s="195">
        <v>850</v>
      </c>
      <c r="F173" s="195">
        <v>1699</v>
      </c>
      <c r="G173" s="195">
        <v>700</v>
      </c>
      <c r="H173" s="195">
        <v>1399</v>
      </c>
      <c r="I173" s="195">
        <v>85</v>
      </c>
      <c r="J173" s="195">
        <v>169.95</v>
      </c>
      <c r="K173" s="195">
        <v>95</v>
      </c>
      <c r="L173" s="195">
        <v>189.95</v>
      </c>
      <c r="M173" s="195">
        <v>110</v>
      </c>
      <c r="N173" s="195">
        <v>219.99</v>
      </c>
    </row>
    <row r="174" spans="1:18" x14ac:dyDescent="0.2">
      <c r="A174" s="194">
        <v>852008</v>
      </c>
      <c r="B174" s="190" t="s">
        <v>351</v>
      </c>
      <c r="C174" s="195">
        <v>750</v>
      </c>
      <c r="D174" s="195">
        <v>1499</v>
      </c>
      <c r="E174" s="195">
        <v>750</v>
      </c>
      <c r="F174" s="195">
        <v>1499</v>
      </c>
      <c r="G174" s="195">
        <v>600</v>
      </c>
      <c r="H174" s="195">
        <v>1199</v>
      </c>
      <c r="I174" s="195">
        <v>75</v>
      </c>
      <c r="J174" s="195">
        <v>149.94999999999999</v>
      </c>
      <c r="K174" s="195">
        <v>85</v>
      </c>
      <c r="L174" s="195">
        <v>169.95</v>
      </c>
      <c r="M174" s="195">
        <v>95</v>
      </c>
      <c r="N174" s="195">
        <v>189.99</v>
      </c>
    </row>
    <row r="175" spans="1:18" x14ac:dyDescent="0.2">
      <c r="A175" s="194">
        <v>852009</v>
      </c>
      <c r="B175" s="190" t="s">
        <v>352</v>
      </c>
      <c r="C175" s="195">
        <v>1100</v>
      </c>
      <c r="D175" s="195">
        <v>2199</v>
      </c>
      <c r="E175" s="195">
        <v>1100</v>
      </c>
      <c r="F175" s="195">
        <v>2199</v>
      </c>
      <c r="G175" s="195">
        <v>850</v>
      </c>
      <c r="H175" s="195">
        <v>1699</v>
      </c>
      <c r="I175" s="195">
        <v>110</v>
      </c>
      <c r="J175" s="195">
        <v>219.95</v>
      </c>
      <c r="K175" s="195">
        <v>125</v>
      </c>
      <c r="L175" s="195">
        <v>249.95</v>
      </c>
      <c r="M175" s="195">
        <v>140</v>
      </c>
      <c r="N175" s="195">
        <v>279.99</v>
      </c>
    </row>
    <row r="176" spans="1:18" x14ac:dyDescent="0.2">
      <c r="A176" s="194">
        <v>852010</v>
      </c>
      <c r="B176" s="190" t="s">
        <v>353</v>
      </c>
      <c r="C176" s="195">
        <v>1150</v>
      </c>
      <c r="D176" s="195">
        <v>2299</v>
      </c>
      <c r="E176" s="195">
        <v>1150</v>
      </c>
      <c r="F176" s="195">
        <v>2299</v>
      </c>
      <c r="G176" s="195">
        <v>900</v>
      </c>
      <c r="H176" s="195">
        <v>1799</v>
      </c>
      <c r="I176" s="195">
        <v>115</v>
      </c>
      <c r="J176" s="195">
        <v>229.95</v>
      </c>
      <c r="K176" s="195">
        <v>130</v>
      </c>
      <c r="L176" s="195">
        <v>259.95</v>
      </c>
      <c r="M176" s="195">
        <v>145</v>
      </c>
      <c r="N176" s="195">
        <v>289.99</v>
      </c>
    </row>
    <row r="177" spans="1:14" x14ac:dyDescent="0.2">
      <c r="A177" s="194">
        <v>852011</v>
      </c>
      <c r="B177" s="190" t="s">
        <v>354</v>
      </c>
      <c r="C177" s="195">
        <v>1150</v>
      </c>
      <c r="D177" s="195">
        <v>2299</v>
      </c>
      <c r="E177" s="195">
        <v>1150</v>
      </c>
      <c r="F177" s="195">
        <v>2299</v>
      </c>
      <c r="G177" s="195">
        <v>900</v>
      </c>
      <c r="H177" s="195">
        <v>1799</v>
      </c>
      <c r="I177" s="195">
        <v>115</v>
      </c>
      <c r="J177" s="195">
        <v>229.95</v>
      </c>
      <c r="K177" s="195">
        <v>130</v>
      </c>
      <c r="L177" s="195">
        <v>259.95</v>
      </c>
      <c r="M177" s="195">
        <v>145</v>
      </c>
      <c r="N177" s="195">
        <v>289.99</v>
      </c>
    </row>
    <row r="178" spans="1:14" x14ac:dyDescent="0.2">
      <c r="A178" s="194">
        <v>852012</v>
      </c>
      <c r="B178" s="190" t="s">
        <v>355</v>
      </c>
      <c r="C178" s="195">
        <v>650</v>
      </c>
      <c r="D178" s="195">
        <v>1299</v>
      </c>
      <c r="E178" s="195">
        <v>650</v>
      </c>
      <c r="F178" s="195">
        <v>1299</v>
      </c>
      <c r="G178" s="195">
        <v>500</v>
      </c>
      <c r="H178" s="195">
        <v>999</v>
      </c>
      <c r="I178" s="195">
        <v>65</v>
      </c>
      <c r="J178" s="195">
        <v>129.94999999999999</v>
      </c>
      <c r="K178" s="195">
        <v>70</v>
      </c>
      <c r="L178" s="195">
        <v>139.94999999999999</v>
      </c>
      <c r="M178" s="195">
        <v>85</v>
      </c>
      <c r="N178" s="195">
        <v>169.99</v>
      </c>
    </row>
    <row r="179" spans="1:14" x14ac:dyDescent="0.2">
      <c r="A179" s="194">
        <v>852013</v>
      </c>
      <c r="B179" s="190" t="s">
        <v>356</v>
      </c>
      <c r="C179" s="195">
        <v>550</v>
      </c>
      <c r="D179" s="195">
        <v>1099</v>
      </c>
      <c r="E179" s="195">
        <v>550</v>
      </c>
      <c r="F179" s="195">
        <v>1099</v>
      </c>
      <c r="G179" s="195">
        <v>425</v>
      </c>
      <c r="H179" s="195">
        <v>849</v>
      </c>
      <c r="I179" s="195">
        <v>55</v>
      </c>
      <c r="J179" s="195">
        <v>109.95</v>
      </c>
      <c r="K179" s="195">
        <v>60</v>
      </c>
      <c r="L179" s="195">
        <v>119.95</v>
      </c>
      <c r="M179" s="195">
        <v>70</v>
      </c>
      <c r="N179" s="195">
        <v>139.99</v>
      </c>
    </row>
    <row r="180" spans="1:14" x14ac:dyDescent="0.2">
      <c r="A180" s="194">
        <v>852014</v>
      </c>
      <c r="B180" s="190" t="s">
        <v>357</v>
      </c>
      <c r="C180" s="195">
        <v>500</v>
      </c>
      <c r="D180" s="195">
        <v>999</v>
      </c>
      <c r="E180" s="195">
        <v>500</v>
      </c>
      <c r="F180" s="195">
        <v>999</v>
      </c>
      <c r="G180" s="195">
        <v>400</v>
      </c>
      <c r="H180" s="195">
        <v>799</v>
      </c>
      <c r="I180" s="195">
        <v>50</v>
      </c>
      <c r="J180" s="195">
        <v>99.95</v>
      </c>
      <c r="K180" s="195">
        <v>55</v>
      </c>
      <c r="L180" s="195">
        <v>109.95</v>
      </c>
      <c r="M180" s="195">
        <v>65</v>
      </c>
      <c r="N180" s="195">
        <v>129.99</v>
      </c>
    </row>
    <row r="181" spans="1:14" x14ac:dyDescent="0.2">
      <c r="A181" s="194">
        <v>852015</v>
      </c>
      <c r="B181" s="190" t="s">
        <v>358</v>
      </c>
      <c r="C181" s="195">
        <v>750</v>
      </c>
      <c r="D181" s="195">
        <v>1499</v>
      </c>
      <c r="E181" s="195">
        <v>750</v>
      </c>
      <c r="F181" s="195">
        <v>1499</v>
      </c>
      <c r="G181" s="195">
        <v>575</v>
      </c>
      <c r="H181" s="195">
        <v>1149</v>
      </c>
      <c r="I181" s="195">
        <v>75</v>
      </c>
      <c r="J181" s="195">
        <v>149.94999999999999</v>
      </c>
      <c r="K181" s="195">
        <v>80</v>
      </c>
      <c r="L181" s="195">
        <v>159.94999999999999</v>
      </c>
      <c r="M181" s="195">
        <v>95</v>
      </c>
      <c r="N181" s="195">
        <v>189.99</v>
      </c>
    </row>
    <row r="182" spans="1:14" x14ac:dyDescent="0.2">
      <c r="A182" s="194">
        <v>852016</v>
      </c>
      <c r="B182" s="190" t="s">
        <v>359</v>
      </c>
      <c r="C182" s="195">
        <v>650</v>
      </c>
      <c r="D182" s="195">
        <v>1299</v>
      </c>
      <c r="E182" s="195">
        <v>650</v>
      </c>
      <c r="F182" s="195">
        <v>1299</v>
      </c>
      <c r="G182" s="195">
        <v>500</v>
      </c>
      <c r="H182" s="195">
        <v>999</v>
      </c>
      <c r="I182" s="195">
        <v>65</v>
      </c>
      <c r="J182" s="195">
        <v>129.94999999999999</v>
      </c>
      <c r="K182" s="195">
        <v>70</v>
      </c>
      <c r="L182" s="195">
        <v>139.94999999999999</v>
      </c>
      <c r="M182" s="195">
        <v>85</v>
      </c>
      <c r="N182" s="195">
        <v>169.99</v>
      </c>
    </row>
    <row r="183" spans="1:14" x14ac:dyDescent="0.2">
      <c r="A183" s="194">
        <v>852017</v>
      </c>
      <c r="B183" s="190" t="s">
        <v>360</v>
      </c>
      <c r="C183" s="195">
        <v>700</v>
      </c>
      <c r="D183" s="195">
        <v>1399</v>
      </c>
      <c r="E183" s="195">
        <v>700</v>
      </c>
      <c r="F183" s="195">
        <v>1399</v>
      </c>
      <c r="G183" s="195">
        <v>600</v>
      </c>
      <c r="H183" s="195">
        <v>1199</v>
      </c>
      <c r="I183" s="195">
        <v>70</v>
      </c>
      <c r="J183" s="195">
        <v>139.94999999999999</v>
      </c>
      <c r="K183" s="195">
        <v>75</v>
      </c>
      <c r="L183" s="195">
        <v>149.94999999999999</v>
      </c>
      <c r="M183" s="195">
        <v>90</v>
      </c>
      <c r="N183" s="195">
        <v>179.99</v>
      </c>
    </row>
    <row r="184" spans="1:14" x14ac:dyDescent="0.2">
      <c r="A184" s="194">
        <v>852018</v>
      </c>
      <c r="B184" s="190" t="s">
        <v>361</v>
      </c>
      <c r="C184" s="195">
        <v>600</v>
      </c>
      <c r="D184" s="195">
        <v>1199</v>
      </c>
      <c r="E184" s="195">
        <v>600</v>
      </c>
      <c r="F184" s="195">
        <v>1199</v>
      </c>
      <c r="G184" s="195">
        <v>500</v>
      </c>
      <c r="H184" s="195">
        <v>999</v>
      </c>
      <c r="I184" s="195">
        <v>60</v>
      </c>
      <c r="J184" s="195">
        <v>119.95</v>
      </c>
      <c r="K184" s="195">
        <v>65</v>
      </c>
      <c r="L184" s="195">
        <v>129.94999999999999</v>
      </c>
      <c r="M184" s="195">
        <v>75</v>
      </c>
      <c r="N184" s="195">
        <v>149.99</v>
      </c>
    </row>
    <row r="185" spans="1:14" x14ac:dyDescent="0.2">
      <c r="A185" s="194">
        <v>852019</v>
      </c>
      <c r="B185" s="190" t="s">
        <v>362</v>
      </c>
      <c r="C185" s="195">
        <v>500</v>
      </c>
      <c r="D185" s="195">
        <v>999</v>
      </c>
      <c r="E185" s="195">
        <v>500</v>
      </c>
      <c r="F185" s="195">
        <v>999</v>
      </c>
      <c r="G185" s="195">
        <v>400</v>
      </c>
      <c r="H185" s="195">
        <v>799</v>
      </c>
      <c r="I185" s="195">
        <v>50</v>
      </c>
      <c r="J185" s="195">
        <v>99.95</v>
      </c>
      <c r="K185" s="195">
        <v>55</v>
      </c>
      <c r="L185" s="195">
        <v>109.95</v>
      </c>
      <c r="M185" s="195">
        <v>65</v>
      </c>
      <c r="N185" s="195">
        <v>129.99</v>
      </c>
    </row>
    <row r="186" spans="1:14" x14ac:dyDescent="0.2">
      <c r="A186" s="194">
        <v>852020</v>
      </c>
      <c r="B186" s="190" t="s">
        <v>363</v>
      </c>
      <c r="C186" s="195">
        <v>600</v>
      </c>
      <c r="D186" s="195">
        <v>1199</v>
      </c>
      <c r="E186" s="195">
        <v>600</v>
      </c>
      <c r="F186" s="195">
        <v>1199</v>
      </c>
      <c r="G186" s="195">
        <v>500</v>
      </c>
      <c r="H186" s="195">
        <v>999</v>
      </c>
      <c r="I186" s="195">
        <v>60</v>
      </c>
      <c r="J186" s="195">
        <v>119.95</v>
      </c>
      <c r="K186" s="195">
        <v>65</v>
      </c>
      <c r="L186" s="195">
        <v>129.94999999999999</v>
      </c>
      <c r="M186" s="195">
        <v>75</v>
      </c>
      <c r="N186" s="195">
        <v>149.99</v>
      </c>
    </row>
    <row r="187" spans="1:14" x14ac:dyDescent="0.2">
      <c r="A187" s="194">
        <v>852021</v>
      </c>
      <c r="B187" s="190" t="s">
        <v>364</v>
      </c>
      <c r="C187" s="195">
        <v>500</v>
      </c>
      <c r="D187" s="195">
        <v>999</v>
      </c>
      <c r="E187" s="195">
        <v>500</v>
      </c>
      <c r="F187" s="195">
        <v>999</v>
      </c>
      <c r="G187" s="195">
        <v>400</v>
      </c>
      <c r="H187" s="195">
        <v>799</v>
      </c>
      <c r="I187" s="195">
        <v>50</v>
      </c>
      <c r="J187" s="195">
        <v>99.95</v>
      </c>
      <c r="K187" s="195">
        <v>55</v>
      </c>
      <c r="L187" s="195">
        <v>109.95</v>
      </c>
      <c r="M187" s="195">
        <v>65</v>
      </c>
      <c r="N187" s="195">
        <v>129.99</v>
      </c>
    </row>
    <row r="188" spans="1:14" x14ac:dyDescent="0.2">
      <c r="A188" s="194">
        <v>852022</v>
      </c>
      <c r="B188" s="190" t="s">
        <v>365</v>
      </c>
      <c r="C188" s="195">
        <v>400</v>
      </c>
      <c r="D188" s="195">
        <v>799</v>
      </c>
      <c r="E188" s="195">
        <v>400</v>
      </c>
      <c r="F188" s="195">
        <v>799</v>
      </c>
      <c r="G188" s="195">
        <v>350</v>
      </c>
      <c r="H188" s="195">
        <v>699</v>
      </c>
      <c r="I188" s="195">
        <v>40</v>
      </c>
      <c r="J188" s="195">
        <v>79.95</v>
      </c>
      <c r="K188" s="195">
        <v>45</v>
      </c>
      <c r="L188" s="195">
        <v>89.95</v>
      </c>
      <c r="M188" s="195">
        <v>50</v>
      </c>
      <c r="N188" s="195">
        <v>99.99</v>
      </c>
    </row>
    <row r="189" spans="1:14" x14ac:dyDescent="0.2">
      <c r="A189" s="194">
        <v>852023</v>
      </c>
      <c r="B189" s="190" t="s">
        <v>366</v>
      </c>
      <c r="C189" s="195">
        <v>600</v>
      </c>
      <c r="D189" s="195">
        <v>1199</v>
      </c>
      <c r="E189" s="195">
        <v>600</v>
      </c>
      <c r="F189" s="195">
        <v>1199</v>
      </c>
      <c r="G189" s="195">
        <v>500</v>
      </c>
      <c r="H189" s="195">
        <v>999</v>
      </c>
      <c r="I189" s="195">
        <v>60</v>
      </c>
      <c r="J189" s="195">
        <v>119.95</v>
      </c>
      <c r="K189" s="195">
        <v>65</v>
      </c>
      <c r="L189" s="195">
        <v>129.94999999999999</v>
      </c>
      <c r="M189" s="195">
        <v>75</v>
      </c>
      <c r="N189" s="195">
        <v>149.99</v>
      </c>
    </row>
    <row r="190" spans="1:14" x14ac:dyDescent="0.2">
      <c r="A190" s="194">
        <v>852024</v>
      </c>
      <c r="B190" s="190" t="s">
        <v>367</v>
      </c>
      <c r="C190" s="195">
        <v>500</v>
      </c>
      <c r="D190" s="195">
        <v>999</v>
      </c>
      <c r="E190" s="195">
        <v>500</v>
      </c>
      <c r="F190" s="195">
        <v>999</v>
      </c>
      <c r="G190" s="195">
        <v>400</v>
      </c>
      <c r="H190" s="195">
        <v>799</v>
      </c>
      <c r="I190" s="195">
        <v>50</v>
      </c>
      <c r="J190" s="195">
        <v>99.95</v>
      </c>
      <c r="K190" s="195">
        <v>55</v>
      </c>
      <c r="L190" s="195">
        <v>109.95</v>
      </c>
      <c r="M190" s="195">
        <v>65</v>
      </c>
      <c r="N190" s="195">
        <v>129.99</v>
      </c>
    </row>
    <row r="191" spans="1:14" x14ac:dyDescent="0.2">
      <c r="A191" s="194">
        <v>852025</v>
      </c>
      <c r="B191" s="190" t="s">
        <v>368</v>
      </c>
      <c r="C191" s="195">
        <v>400</v>
      </c>
      <c r="D191" s="195">
        <v>799</v>
      </c>
      <c r="E191" s="195">
        <v>400</v>
      </c>
      <c r="F191" s="195">
        <v>799</v>
      </c>
      <c r="G191" s="195">
        <v>350</v>
      </c>
      <c r="H191" s="195">
        <v>699</v>
      </c>
      <c r="I191" s="195">
        <v>40</v>
      </c>
      <c r="J191" s="195">
        <v>79.95</v>
      </c>
      <c r="K191" s="195">
        <v>45</v>
      </c>
      <c r="L191" s="195">
        <v>89.95</v>
      </c>
      <c r="M191" s="195">
        <v>50</v>
      </c>
      <c r="N191" s="195">
        <v>99.99</v>
      </c>
    </row>
    <row r="192" spans="1:14" x14ac:dyDescent="0.2">
      <c r="A192" s="194">
        <v>852026</v>
      </c>
      <c r="B192" s="190" t="s">
        <v>369</v>
      </c>
      <c r="C192" s="195">
        <v>400</v>
      </c>
      <c r="D192" s="195">
        <v>799</v>
      </c>
      <c r="E192" s="195">
        <v>400</v>
      </c>
      <c r="F192" s="195">
        <v>799</v>
      </c>
      <c r="G192" s="195">
        <v>350</v>
      </c>
      <c r="H192" s="195">
        <v>699</v>
      </c>
      <c r="I192" s="195">
        <v>40</v>
      </c>
      <c r="J192" s="195">
        <v>79.95</v>
      </c>
      <c r="K192" s="195">
        <v>45</v>
      </c>
      <c r="L192" s="195">
        <v>89.95</v>
      </c>
      <c r="M192" s="195">
        <v>50</v>
      </c>
      <c r="N192" s="195">
        <v>99.99</v>
      </c>
    </row>
    <row r="193" spans="1:14" x14ac:dyDescent="0.2">
      <c r="A193" s="194">
        <v>852027</v>
      </c>
      <c r="B193" s="190" t="s">
        <v>370</v>
      </c>
      <c r="C193" s="195">
        <v>350</v>
      </c>
      <c r="D193" s="195">
        <v>699</v>
      </c>
      <c r="E193" s="195">
        <v>350</v>
      </c>
      <c r="F193" s="195">
        <v>699</v>
      </c>
      <c r="G193" s="195">
        <v>275</v>
      </c>
      <c r="H193" s="195">
        <v>549</v>
      </c>
      <c r="I193" s="195">
        <v>35</v>
      </c>
      <c r="J193" s="195">
        <v>69.95</v>
      </c>
      <c r="K193" s="195">
        <v>40</v>
      </c>
      <c r="L193" s="195">
        <v>79.95</v>
      </c>
      <c r="M193" s="195">
        <v>45</v>
      </c>
      <c r="N193" s="195">
        <v>89.99</v>
      </c>
    </row>
    <row r="194" spans="1:14" x14ac:dyDescent="0.2">
      <c r="A194" s="194">
        <v>852028</v>
      </c>
      <c r="B194" s="190" t="s">
        <v>371</v>
      </c>
      <c r="C194" s="195">
        <v>300</v>
      </c>
      <c r="D194" s="195">
        <v>599</v>
      </c>
      <c r="E194" s="195">
        <v>300</v>
      </c>
      <c r="F194" s="195">
        <v>599</v>
      </c>
      <c r="G194" s="195">
        <v>250</v>
      </c>
      <c r="H194" s="195">
        <v>499</v>
      </c>
      <c r="I194" s="195">
        <v>30</v>
      </c>
      <c r="J194" s="195">
        <v>59.95</v>
      </c>
      <c r="K194" s="195">
        <v>35</v>
      </c>
      <c r="L194" s="195">
        <v>69.95</v>
      </c>
      <c r="M194" s="195">
        <v>40</v>
      </c>
      <c r="N194" s="195">
        <v>79.989999999999995</v>
      </c>
    </row>
    <row r="195" spans="1:14" x14ac:dyDescent="0.2">
      <c r="A195" s="194">
        <v>852029</v>
      </c>
      <c r="B195" s="190" t="s">
        <v>372</v>
      </c>
      <c r="C195" s="195">
        <v>500</v>
      </c>
      <c r="D195" s="195">
        <v>999</v>
      </c>
      <c r="E195" s="195">
        <v>500</v>
      </c>
      <c r="F195" s="195">
        <v>999</v>
      </c>
      <c r="G195" s="195">
        <v>400</v>
      </c>
      <c r="H195" s="195">
        <v>799</v>
      </c>
      <c r="I195" s="195">
        <v>50</v>
      </c>
      <c r="J195" s="195">
        <v>99.95</v>
      </c>
      <c r="K195" s="195">
        <v>55</v>
      </c>
      <c r="L195" s="195">
        <v>109.95</v>
      </c>
      <c r="M195" s="195">
        <v>65</v>
      </c>
      <c r="N195" s="195">
        <v>129.99</v>
      </c>
    </row>
    <row r="196" spans="1:14" x14ac:dyDescent="0.2">
      <c r="A196" s="194">
        <v>852030</v>
      </c>
      <c r="B196" s="190" t="s">
        <v>373</v>
      </c>
      <c r="C196" s="195">
        <v>400</v>
      </c>
      <c r="D196" s="195">
        <v>799</v>
      </c>
      <c r="E196" s="195">
        <v>400</v>
      </c>
      <c r="F196" s="195">
        <v>799</v>
      </c>
      <c r="G196" s="195">
        <v>300</v>
      </c>
      <c r="H196" s="195">
        <v>599</v>
      </c>
      <c r="I196" s="195">
        <v>40</v>
      </c>
      <c r="J196" s="195">
        <v>79.95</v>
      </c>
      <c r="K196" s="195">
        <v>45</v>
      </c>
      <c r="L196" s="195">
        <v>89.95</v>
      </c>
      <c r="M196" s="195">
        <v>50</v>
      </c>
      <c r="N196" s="195">
        <v>99.99</v>
      </c>
    </row>
    <row r="197" spans="1:14" x14ac:dyDescent="0.2">
      <c r="A197" s="194">
        <v>852031</v>
      </c>
      <c r="B197" s="190" t="s">
        <v>374</v>
      </c>
      <c r="C197" s="195">
        <v>600</v>
      </c>
      <c r="D197" s="195">
        <v>1199</v>
      </c>
      <c r="E197" s="195">
        <v>600</v>
      </c>
      <c r="F197" s="195">
        <v>1199</v>
      </c>
      <c r="G197" s="195">
        <v>500</v>
      </c>
      <c r="H197" s="195">
        <v>999</v>
      </c>
      <c r="I197" s="195">
        <v>60</v>
      </c>
      <c r="J197" s="195">
        <v>119.95</v>
      </c>
      <c r="K197" s="195">
        <v>60</v>
      </c>
      <c r="L197" s="195">
        <v>119.95</v>
      </c>
      <c r="M197" s="195">
        <v>75</v>
      </c>
      <c r="N197" s="195">
        <v>149.99</v>
      </c>
    </row>
    <row r="198" spans="1:14" x14ac:dyDescent="0.2">
      <c r="A198" s="194">
        <v>852032</v>
      </c>
      <c r="B198" s="190" t="s">
        <v>118</v>
      </c>
      <c r="C198" s="195">
        <v>500</v>
      </c>
      <c r="D198" s="195">
        <v>999</v>
      </c>
      <c r="E198" s="195">
        <v>500</v>
      </c>
      <c r="F198" s="195">
        <v>999</v>
      </c>
      <c r="G198" s="195">
        <v>400</v>
      </c>
      <c r="H198" s="195">
        <v>799</v>
      </c>
      <c r="I198" s="195">
        <v>50</v>
      </c>
      <c r="J198" s="195">
        <v>99.95</v>
      </c>
      <c r="K198" s="195">
        <v>50</v>
      </c>
      <c r="L198" s="195">
        <v>99.95</v>
      </c>
      <c r="M198" s="195">
        <v>65</v>
      </c>
      <c r="N198" s="195">
        <v>129.99</v>
      </c>
    </row>
    <row r="199" spans="1:14" x14ac:dyDescent="0.2">
      <c r="A199" s="194">
        <v>852033</v>
      </c>
      <c r="B199" s="190" t="s">
        <v>375</v>
      </c>
      <c r="C199" s="195">
        <v>1100</v>
      </c>
      <c r="D199" s="195">
        <v>2199</v>
      </c>
      <c r="E199" s="195">
        <v>1100</v>
      </c>
      <c r="F199" s="195">
        <v>2199</v>
      </c>
      <c r="G199" s="195">
        <v>900</v>
      </c>
      <c r="H199" s="195">
        <v>1799</v>
      </c>
      <c r="I199" s="195">
        <v>110</v>
      </c>
      <c r="J199" s="195">
        <v>219.95</v>
      </c>
      <c r="K199" s="195">
        <v>120</v>
      </c>
      <c r="L199" s="195">
        <v>239.95</v>
      </c>
      <c r="M199" s="195">
        <v>140</v>
      </c>
      <c r="N199" s="195">
        <v>279.99</v>
      </c>
    </row>
    <row r="200" spans="1:14" x14ac:dyDescent="0.2">
      <c r="A200" s="194">
        <v>852034</v>
      </c>
      <c r="B200" s="190" t="s">
        <v>376</v>
      </c>
      <c r="C200" s="195">
        <v>1000</v>
      </c>
      <c r="D200" s="195">
        <v>1999</v>
      </c>
      <c r="E200" s="195">
        <v>1000</v>
      </c>
      <c r="F200" s="195">
        <v>1999</v>
      </c>
      <c r="G200" s="195">
        <v>800</v>
      </c>
      <c r="H200" s="195">
        <v>1599</v>
      </c>
      <c r="I200" s="195">
        <v>100</v>
      </c>
      <c r="J200" s="195">
        <v>199.95</v>
      </c>
      <c r="K200" s="195">
        <v>110</v>
      </c>
      <c r="L200" s="195">
        <v>219.95</v>
      </c>
      <c r="M200" s="195">
        <v>125</v>
      </c>
      <c r="N200" s="195">
        <v>249.99</v>
      </c>
    </row>
    <row r="201" spans="1:14" x14ac:dyDescent="0.2">
      <c r="A201" s="194">
        <v>852035</v>
      </c>
      <c r="B201" s="190" t="s">
        <v>377</v>
      </c>
      <c r="C201" s="195">
        <v>1400</v>
      </c>
      <c r="D201" s="195">
        <v>2799</v>
      </c>
      <c r="E201" s="195">
        <v>1400</v>
      </c>
      <c r="F201" s="195">
        <v>2799</v>
      </c>
      <c r="G201" s="195">
        <v>1100</v>
      </c>
      <c r="H201" s="195">
        <v>2199</v>
      </c>
      <c r="I201" s="195">
        <v>140</v>
      </c>
      <c r="J201" s="195">
        <v>279.95</v>
      </c>
      <c r="K201" s="195">
        <v>150</v>
      </c>
      <c r="L201" s="195">
        <v>299.95</v>
      </c>
      <c r="M201" s="195">
        <v>175</v>
      </c>
      <c r="N201" s="195">
        <v>349.99</v>
      </c>
    </row>
    <row r="202" spans="1:14" x14ac:dyDescent="0.2">
      <c r="A202" s="194">
        <v>852036</v>
      </c>
      <c r="B202" s="190" t="s">
        <v>378</v>
      </c>
      <c r="C202" s="195">
        <v>850</v>
      </c>
      <c r="D202" s="195">
        <v>1699</v>
      </c>
      <c r="E202" s="195">
        <v>850</v>
      </c>
      <c r="F202" s="195">
        <v>1699</v>
      </c>
      <c r="G202" s="195">
        <v>700</v>
      </c>
      <c r="H202" s="195">
        <v>1399</v>
      </c>
      <c r="I202" s="195">
        <v>85</v>
      </c>
      <c r="J202" s="195">
        <v>169.95</v>
      </c>
      <c r="K202" s="195">
        <v>95</v>
      </c>
      <c r="L202" s="195">
        <v>189.95</v>
      </c>
      <c r="M202" s="195">
        <v>110</v>
      </c>
      <c r="N202" s="195">
        <v>219.99</v>
      </c>
    </row>
    <row r="203" spans="1:14" x14ac:dyDescent="0.2">
      <c r="A203" s="194">
        <v>852037</v>
      </c>
      <c r="B203" s="190" t="s">
        <v>379</v>
      </c>
      <c r="C203" s="195">
        <v>1100</v>
      </c>
      <c r="D203" s="195">
        <v>2199</v>
      </c>
      <c r="E203" s="195">
        <v>1100</v>
      </c>
      <c r="F203" s="195">
        <v>2199</v>
      </c>
      <c r="G203" s="195">
        <v>850</v>
      </c>
      <c r="H203" s="195">
        <v>1699</v>
      </c>
      <c r="I203" s="195">
        <v>110</v>
      </c>
      <c r="J203" s="195">
        <v>219.95</v>
      </c>
      <c r="K203" s="195">
        <v>125</v>
      </c>
      <c r="L203" s="195">
        <v>249.95</v>
      </c>
      <c r="M203" s="195">
        <v>140</v>
      </c>
      <c r="N203" s="195">
        <v>279.99</v>
      </c>
    </row>
    <row r="204" spans="1:14" x14ac:dyDescent="0.2">
      <c r="A204" s="194">
        <v>852038</v>
      </c>
      <c r="B204" s="190" t="s">
        <v>380</v>
      </c>
      <c r="C204" s="195">
        <v>1100</v>
      </c>
      <c r="D204" s="195">
        <v>2199</v>
      </c>
      <c r="E204" s="195">
        <v>1100</v>
      </c>
      <c r="F204" s="195">
        <v>2199</v>
      </c>
      <c r="G204" s="195">
        <v>850</v>
      </c>
      <c r="H204" s="195">
        <v>1699</v>
      </c>
      <c r="I204" s="195">
        <v>110</v>
      </c>
      <c r="J204" s="195">
        <v>219.95</v>
      </c>
      <c r="K204" s="195">
        <v>125</v>
      </c>
      <c r="L204" s="195">
        <v>249.95</v>
      </c>
      <c r="M204" s="195">
        <v>140</v>
      </c>
      <c r="N204" s="195">
        <v>279.99</v>
      </c>
    </row>
    <row r="205" spans="1:14" x14ac:dyDescent="0.2">
      <c r="A205" s="194">
        <v>852039</v>
      </c>
      <c r="B205" s="190" t="s">
        <v>381</v>
      </c>
      <c r="C205" s="195">
        <v>650</v>
      </c>
      <c r="D205" s="195">
        <v>1299</v>
      </c>
      <c r="E205" s="195">
        <v>650</v>
      </c>
      <c r="F205" s="195">
        <v>1299</v>
      </c>
      <c r="G205" s="195">
        <v>500</v>
      </c>
      <c r="H205" s="195">
        <v>999</v>
      </c>
      <c r="I205" s="195">
        <v>65</v>
      </c>
      <c r="J205" s="195">
        <v>129.94999999999999</v>
      </c>
      <c r="K205" s="195">
        <v>70</v>
      </c>
      <c r="L205" s="195">
        <v>139.94999999999999</v>
      </c>
      <c r="M205" s="195">
        <v>85</v>
      </c>
      <c r="N205" s="195">
        <v>169.99</v>
      </c>
    </row>
    <row r="206" spans="1:14" x14ac:dyDescent="0.2">
      <c r="A206" s="194">
        <v>852040</v>
      </c>
      <c r="B206" s="190" t="s">
        <v>382</v>
      </c>
      <c r="C206" s="195">
        <v>750</v>
      </c>
      <c r="D206" s="195">
        <v>1499</v>
      </c>
      <c r="E206" s="195">
        <v>750</v>
      </c>
      <c r="F206" s="195">
        <v>1499</v>
      </c>
      <c r="G206" s="195">
        <v>575</v>
      </c>
      <c r="H206" s="195">
        <v>1149</v>
      </c>
      <c r="I206" s="195">
        <v>75</v>
      </c>
      <c r="J206" s="195">
        <v>149.94999999999999</v>
      </c>
      <c r="K206" s="195">
        <v>80</v>
      </c>
      <c r="L206" s="195">
        <v>159.94999999999999</v>
      </c>
      <c r="M206" s="195">
        <v>95</v>
      </c>
      <c r="N206" s="195">
        <v>189.99</v>
      </c>
    </row>
    <row r="207" spans="1:14" x14ac:dyDescent="0.2">
      <c r="A207" s="194">
        <v>852041</v>
      </c>
      <c r="B207" s="190" t="s">
        <v>383</v>
      </c>
      <c r="C207" s="195">
        <v>650</v>
      </c>
      <c r="D207" s="195">
        <v>1299</v>
      </c>
      <c r="E207" s="195">
        <v>650</v>
      </c>
      <c r="F207" s="195">
        <v>1299</v>
      </c>
      <c r="G207" s="195">
        <v>500</v>
      </c>
      <c r="H207" s="195">
        <v>999</v>
      </c>
      <c r="I207" s="195">
        <v>65</v>
      </c>
      <c r="J207" s="195">
        <v>129.94999999999999</v>
      </c>
      <c r="K207" s="195">
        <v>70</v>
      </c>
      <c r="L207" s="195">
        <v>139.94999999999999</v>
      </c>
      <c r="M207" s="195">
        <v>85</v>
      </c>
      <c r="N207" s="195">
        <v>169.99</v>
      </c>
    </row>
    <row r="208" spans="1:14" x14ac:dyDescent="0.2">
      <c r="A208" s="194">
        <v>852042</v>
      </c>
      <c r="B208" s="190" t="s">
        <v>384</v>
      </c>
      <c r="C208" s="195">
        <v>950</v>
      </c>
      <c r="D208" s="195">
        <v>1899</v>
      </c>
      <c r="E208" s="195">
        <v>950</v>
      </c>
      <c r="F208" s="195">
        <v>1899</v>
      </c>
      <c r="G208" s="195">
        <v>750</v>
      </c>
      <c r="H208" s="195">
        <v>1499</v>
      </c>
      <c r="I208" s="195">
        <v>95</v>
      </c>
      <c r="J208" s="195">
        <v>189.95</v>
      </c>
      <c r="K208" s="195">
        <v>110</v>
      </c>
      <c r="L208" s="195">
        <v>219.95</v>
      </c>
      <c r="M208" s="195">
        <v>120</v>
      </c>
      <c r="N208" s="195">
        <v>239.99</v>
      </c>
    </row>
    <row r="209" spans="1:14" x14ac:dyDescent="0.2">
      <c r="A209" s="194">
        <v>852043</v>
      </c>
      <c r="B209" s="190" t="s">
        <v>385</v>
      </c>
      <c r="C209" s="195">
        <v>750</v>
      </c>
      <c r="D209" s="195">
        <v>1499</v>
      </c>
      <c r="E209" s="195">
        <v>750</v>
      </c>
      <c r="F209" s="195">
        <v>1499</v>
      </c>
      <c r="G209" s="195">
        <v>600</v>
      </c>
      <c r="H209" s="195">
        <v>1199</v>
      </c>
      <c r="I209" s="195">
        <v>75</v>
      </c>
      <c r="J209" s="195">
        <v>149.94999999999999</v>
      </c>
      <c r="K209" s="195">
        <v>80</v>
      </c>
      <c r="L209" s="195">
        <v>159.94999999999999</v>
      </c>
      <c r="M209" s="195">
        <v>95</v>
      </c>
      <c r="N209" s="195">
        <v>189.99</v>
      </c>
    </row>
    <row r="210" spans="1:14" x14ac:dyDescent="0.2">
      <c r="A210" s="194">
        <v>852044</v>
      </c>
      <c r="B210" s="190" t="s">
        <v>386</v>
      </c>
      <c r="C210" s="195">
        <v>1150</v>
      </c>
      <c r="D210" s="195">
        <v>2299</v>
      </c>
      <c r="E210" s="195">
        <v>1150</v>
      </c>
      <c r="F210" s="195">
        <v>2299</v>
      </c>
      <c r="G210" s="195">
        <v>950</v>
      </c>
      <c r="H210" s="195">
        <v>1899</v>
      </c>
      <c r="I210" s="195">
        <v>115</v>
      </c>
      <c r="J210" s="195">
        <v>229.95</v>
      </c>
      <c r="K210" s="195">
        <v>125</v>
      </c>
      <c r="L210" s="195">
        <v>249.95</v>
      </c>
      <c r="M210" s="195">
        <v>145</v>
      </c>
      <c r="N210" s="195">
        <v>289.99</v>
      </c>
    </row>
    <row r="211" spans="1:14" x14ac:dyDescent="0.2">
      <c r="A211" s="194">
        <v>852045</v>
      </c>
      <c r="B211" s="190" t="s">
        <v>387</v>
      </c>
      <c r="C211" s="195">
        <v>950</v>
      </c>
      <c r="D211" s="195">
        <v>1899</v>
      </c>
      <c r="E211" s="195">
        <v>950</v>
      </c>
      <c r="F211" s="195">
        <v>1899</v>
      </c>
      <c r="G211" s="195">
        <v>750</v>
      </c>
      <c r="H211" s="195">
        <v>1499</v>
      </c>
      <c r="I211" s="195">
        <v>95</v>
      </c>
      <c r="J211" s="195">
        <v>189.95</v>
      </c>
      <c r="K211" s="195">
        <v>110</v>
      </c>
      <c r="L211" s="195">
        <v>219.95</v>
      </c>
      <c r="M211" s="195">
        <v>120</v>
      </c>
      <c r="N211" s="195">
        <v>239.99</v>
      </c>
    </row>
    <row r="212" spans="1:14" x14ac:dyDescent="0.2">
      <c r="A212" s="194">
        <v>852046</v>
      </c>
      <c r="B212" s="190" t="s">
        <v>388</v>
      </c>
      <c r="C212" s="195">
        <v>750</v>
      </c>
      <c r="D212" s="195">
        <v>1499</v>
      </c>
      <c r="E212" s="195">
        <v>750</v>
      </c>
      <c r="F212" s="195">
        <v>1499</v>
      </c>
      <c r="G212" s="195">
        <v>600</v>
      </c>
      <c r="H212" s="195">
        <v>1199</v>
      </c>
      <c r="I212" s="195">
        <v>75</v>
      </c>
      <c r="J212" s="195">
        <v>149.94999999999999</v>
      </c>
      <c r="K212" s="195">
        <v>80</v>
      </c>
      <c r="L212" s="195">
        <v>159.94999999999999</v>
      </c>
      <c r="M212" s="195">
        <v>95</v>
      </c>
      <c r="N212" s="195">
        <v>189.99</v>
      </c>
    </row>
    <row r="213" spans="1:14" x14ac:dyDescent="0.2">
      <c r="A213" s="194">
        <v>852047</v>
      </c>
      <c r="B213" s="190" t="s">
        <v>389</v>
      </c>
      <c r="C213" s="195">
        <v>1150</v>
      </c>
      <c r="D213" s="195">
        <v>2299</v>
      </c>
      <c r="E213" s="195">
        <v>1150</v>
      </c>
      <c r="F213" s="195">
        <v>2299</v>
      </c>
      <c r="G213" s="195">
        <v>950</v>
      </c>
      <c r="H213" s="195">
        <v>1899</v>
      </c>
      <c r="I213" s="195">
        <v>115</v>
      </c>
      <c r="J213" s="195">
        <v>229.95</v>
      </c>
      <c r="K213" s="195">
        <v>125</v>
      </c>
      <c r="L213" s="195">
        <v>249.95</v>
      </c>
      <c r="M213" s="195">
        <v>145</v>
      </c>
      <c r="N213" s="195">
        <v>289.99</v>
      </c>
    </row>
    <row r="214" spans="1:14" x14ac:dyDescent="0.2">
      <c r="A214" s="194">
        <v>852048</v>
      </c>
      <c r="B214" s="190" t="s">
        <v>263</v>
      </c>
      <c r="C214" s="195">
        <v>400</v>
      </c>
      <c r="D214" s="195">
        <v>799</v>
      </c>
      <c r="E214" s="195">
        <v>400</v>
      </c>
      <c r="F214" s="195">
        <v>799</v>
      </c>
      <c r="G214" s="195">
        <v>300</v>
      </c>
      <c r="H214" s="195">
        <v>599</v>
      </c>
      <c r="I214" s="195">
        <v>40</v>
      </c>
      <c r="J214" s="195">
        <v>79.95</v>
      </c>
      <c r="K214" s="195">
        <v>45</v>
      </c>
      <c r="L214" s="195">
        <v>89.95</v>
      </c>
      <c r="M214" s="195">
        <v>50</v>
      </c>
      <c r="N214" s="195">
        <v>99.99</v>
      </c>
    </row>
    <row r="215" spans="1:14" x14ac:dyDescent="0.2">
      <c r="A215" s="194">
        <v>852049</v>
      </c>
      <c r="B215" s="190" t="s">
        <v>390</v>
      </c>
      <c r="C215" s="195">
        <v>500</v>
      </c>
      <c r="D215" s="195">
        <v>999</v>
      </c>
      <c r="E215" s="195">
        <v>500</v>
      </c>
      <c r="F215" s="195">
        <v>999</v>
      </c>
      <c r="G215" s="195">
        <v>400</v>
      </c>
      <c r="H215" s="195">
        <v>799</v>
      </c>
      <c r="I215" s="195">
        <v>50</v>
      </c>
      <c r="J215" s="195">
        <v>99.95</v>
      </c>
      <c r="K215" s="195">
        <v>55</v>
      </c>
      <c r="L215" s="195">
        <v>109.95</v>
      </c>
      <c r="M215" s="195">
        <v>65</v>
      </c>
      <c r="N215" s="195">
        <v>129.99</v>
      </c>
    </row>
    <row r="216" spans="1:14" x14ac:dyDescent="0.2">
      <c r="A216" s="194">
        <v>852050</v>
      </c>
      <c r="B216" s="190" t="s">
        <v>391</v>
      </c>
      <c r="C216" s="195">
        <v>750</v>
      </c>
      <c r="D216" s="195">
        <v>1499</v>
      </c>
      <c r="E216" s="195">
        <v>750</v>
      </c>
      <c r="F216" s="195">
        <v>1499</v>
      </c>
      <c r="G216" s="195">
        <v>575</v>
      </c>
      <c r="H216" s="195">
        <v>1149</v>
      </c>
      <c r="I216" s="195">
        <v>75</v>
      </c>
      <c r="J216" s="195">
        <v>149.94999999999999</v>
      </c>
      <c r="K216" s="195">
        <v>80</v>
      </c>
      <c r="L216" s="195">
        <v>159.94999999999999</v>
      </c>
      <c r="M216" s="195">
        <v>95</v>
      </c>
      <c r="N216" s="195">
        <v>189.99</v>
      </c>
    </row>
    <row r="217" spans="1:14" x14ac:dyDescent="0.2">
      <c r="A217" s="194">
        <v>852051</v>
      </c>
      <c r="B217" s="190" t="s">
        <v>264</v>
      </c>
      <c r="C217" s="195">
        <v>400</v>
      </c>
      <c r="D217" s="195">
        <v>799</v>
      </c>
      <c r="E217" s="195">
        <v>400</v>
      </c>
      <c r="F217" s="195">
        <v>799</v>
      </c>
      <c r="G217" s="195">
        <v>300</v>
      </c>
      <c r="H217" s="195">
        <v>599</v>
      </c>
      <c r="I217" s="195">
        <v>40</v>
      </c>
      <c r="J217" s="195">
        <v>79.95</v>
      </c>
      <c r="K217" s="195">
        <v>45</v>
      </c>
      <c r="L217" s="195">
        <v>89.95</v>
      </c>
      <c r="M217" s="195">
        <v>50</v>
      </c>
      <c r="N217" s="195">
        <v>99.99</v>
      </c>
    </row>
    <row r="218" spans="1:14" x14ac:dyDescent="0.2">
      <c r="A218" s="194">
        <v>852052</v>
      </c>
      <c r="B218" s="190" t="s">
        <v>392</v>
      </c>
      <c r="C218" s="195">
        <v>500</v>
      </c>
      <c r="D218" s="195">
        <v>999</v>
      </c>
      <c r="E218" s="195">
        <v>500</v>
      </c>
      <c r="F218" s="195">
        <v>999</v>
      </c>
      <c r="G218" s="195">
        <v>400</v>
      </c>
      <c r="H218" s="195">
        <v>799</v>
      </c>
      <c r="I218" s="195">
        <v>50</v>
      </c>
      <c r="J218" s="195">
        <v>99.95</v>
      </c>
      <c r="K218" s="195">
        <v>55</v>
      </c>
      <c r="L218" s="195">
        <v>109.95</v>
      </c>
      <c r="M218" s="195">
        <v>65</v>
      </c>
      <c r="N218" s="195">
        <v>129.99</v>
      </c>
    </row>
    <row r="219" spans="1:14" x14ac:dyDescent="0.2">
      <c r="A219" s="194">
        <v>852053</v>
      </c>
      <c r="B219" s="190" t="s">
        <v>393</v>
      </c>
      <c r="C219" s="195">
        <v>750</v>
      </c>
      <c r="D219" s="195">
        <v>1499</v>
      </c>
      <c r="E219" s="195">
        <v>750</v>
      </c>
      <c r="F219" s="195">
        <v>1499</v>
      </c>
      <c r="G219" s="195">
        <v>575</v>
      </c>
      <c r="H219" s="195">
        <v>1149</v>
      </c>
      <c r="I219" s="195">
        <v>75</v>
      </c>
      <c r="J219" s="195">
        <v>149.94999999999999</v>
      </c>
      <c r="K219" s="195">
        <v>80</v>
      </c>
      <c r="L219" s="195">
        <v>159.94999999999999</v>
      </c>
      <c r="M219" s="195">
        <v>95</v>
      </c>
      <c r="N219" s="195">
        <v>189.99</v>
      </c>
    </row>
    <row r="220" spans="1:14" x14ac:dyDescent="0.2">
      <c r="A220" s="194">
        <v>852054</v>
      </c>
      <c r="B220" s="190" t="s">
        <v>394</v>
      </c>
      <c r="C220" s="195">
        <v>950</v>
      </c>
      <c r="D220" s="195">
        <v>1899</v>
      </c>
      <c r="E220" s="195">
        <v>950</v>
      </c>
      <c r="F220" s="195">
        <v>1899</v>
      </c>
      <c r="G220" s="195">
        <v>750</v>
      </c>
      <c r="H220" s="195">
        <v>1499</v>
      </c>
      <c r="I220" s="195">
        <v>95</v>
      </c>
      <c r="J220" s="195">
        <v>189.95</v>
      </c>
      <c r="K220" s="195">
        <v>100</v>
      </c>
      <c r="L220" s="195">
        <v>199.95</v>
      </c>
      <c r="M220" s="195">
        <v>120</v>
      </c>
      <c r="N220" s="195">
        <v>239.99</v>
      </c>
    </row>
    <row r="221" spans="1:14" x14ac:dyDescent="0.2">
      <c r="A221" s="194">
        <v>852055</v>
      </c>
      <c r="B221" s="190" t="s">
        <v>395</v>
      </c>
      <c r="C221" s="195">
        <v>850</v>
      </c>
      <c r="D221" s="195">
        <v>1699</v>
      </c>
      <c r="E221" s="195">
        <v>850</v>
      </c>
      <c r="F221" s="195">
        <v>1699</v>
      </c>
      <c r="G221" s="195">
        <v>675</v>
      </c>
      <c r="H221" s="195">
        <v>1349</v>
      </c>
      <c r="I221" s="195">
        <v>85</v>
      </c>
      <c r="J221" s="195">
        <v>169.95</v>
      </c>
      <c r="K221" s="195">
        <v>85</v>
      </c>
      <c r="L221" s="195">
        <v>169.95</v>
      </c>
      <c r="M221" s="195">
        <v>110</v>
      </c>
      <c r="N221" s="195">
        <v>219.99</v>
      </c>
    </row>
    <row r="222" spans="1:14" x14ac:dyDescent="0.2">
      <c r="A222" s="194">
        <v>852056</v>
      </c>
      <c r="B222" s="190" t="s">
        <v>396</v>
      </c>
      <c r="C222" s="195">
        <v>950</v>
      </c>
      <c r="D222" s="195">
        <v>1899</v>
      </c>
      <c r="E222" s="195">
        <v>950</v>
      </c>
      <c r="F222" s="195">
        <v>1899</v>
      </c>
      <c r="G222" s="195">
        <v>750</v>
      </c>
      <c r="H222" s="195">
        <v>1499</v>
      </c>
      <c r="I222" s="195">
        <v>95</v>
      </c>
      <c r="J222" s="195">
        <v>189.95</v>
      </c>
      <c r="K222" s="195">
        <v>100</v>
      </c>
      <c r="L222" s="195">
        <v>199.95</v>
      </c>
      <c r="M222" s="195">
        <v>120</v>
      </c>
      <c r="N222" s="195">
        <v>239.99</v>
      </c>
    </row>
    <row r="223" spans="1:14" x14ac:dyDescent="0.2">
      <c r="A223" s="194">
        <v>852058</v>
      </c>
      <c r="B223" s="190" t="s">
        <v>397</v>
      </c>
      <c r="C223" s="195">
        <v>600</v>
      </c>
      <c r="D223" s="195">
        <v>1199</v>
      </c>
      <c r="E223" s="195">
        <v>600</v>
      </c>
      <c r="F223" s="195">
        <v>1199</v>
      </c>
      <c r="G223" s="195">
        <v>475</v>
      </c>
      <c r="H223" s="195">
        <v>949</v>
      </c>
      <c r="I223" s="195">
        <v>60</v>
      </c>
      <c r="J223" s="195">
        <v>119.95</v>
      </c>
      <c r="K223" s="195">
        <v>65</v>
      </c>
      <c r="L223" s="195">
        <v>129.94999999999999</v>
      </c>
      <c r="M223" s="195">
        <v>75</v>
      </c>
      <c r="N223" s="195">
        <v>149.99</v>
      </c>
    </row>
    <row r="224" spans="1:14" x14ac:dyDescent="0.2">
      <c r="A224" s="194">
        <v>852059</v>
      </c>
      <c r="B224" s="190" t="s">
        <v>398</v>
      </c>
      <c r="C224" s="195">
        <v>600</v>
      </c>
      <c r="D224" s="195">
        <v>1199</v>
      </c>
      <c r="E224" s="195">
        <v>600</v>
      </c>
      <c r="F224" s="195">
        <v>1199</v>
      </c>
      <c r="G224" s="195">
        <v>475</v>
      </c>
      <c r="H224" s="195">
        <v>949</v>
      </c>
      <c r="I224" s="195">
        <v>60</v>
      </c>
      <c r="J224" s="195">
        <v>119.95</v>
      </c>
      <c r="K224" s="195">
        <v>65</v>
      </c>
      <c r="L224" s="195">
        <v>129.94999999999999</v>
      </c>
      <c r="M224" s="195">
        <v>75</v>
      </c>
      <c r="N224" s="195">
        <v>149.99</v>
      </c>
    </row>
    <row r="225" spans="1:14" x14ac:dyDescent="0.2">
      <c r="A225" s="194">
        <v>852060</v>
      </c>
      <c r="B225" s="190" t="s">
        <v>399</v>
      </c>
      <c r="C225" s="195">
        <v>1000</v>
      </c>
      <c r="D225" s="195">
        <v>1999</v>
      </c>
      <c r="E225" s="195">
        <v>1000</v>
      </c>
      <c r="F225" s="195">
        <v>1999</v>
      </c>
      <c r="G225" s="195">
        <v>775</v>
      </c>
      <c r="H225" s="195">
        <v>1549</v>
      </c>
      <c r="I225" s="195">
        <v>100</v>
      </c>
      <c r="J225" s="195">
        <v>199.95</v>
      </c>
      <c r="K225" s="195">
        <v>110</v>
      </c>
      <c r="L225" s="195">
        <v>219.95</v>
      </c>
      <c r="M225" s="195">
        <v>125</v>
      </c>
      <c r="N225" s="195">
        <v>249.99</v>
      </c>
    </row>
    <row r="226" spans="1:14" x14ac:dyDescent="0.2">
      <c r="A226" s="194">
        <v>852063</v>
      </c>
      <c r="B226" s="190" t="s">
        <v>400</v>
      </c>
      <c r="C226" s="195">
        <v>850</v>
      </c>
      <c r="D226" s="195">
        <v>1699</v>
      </c>
      <c r="E226" s="195">
        <v>850</v>
      </c>
      <c r="F226" s="195">
        <v>1699</v>
      </c>
      <c r="G226" s="195">
        <v>675</v>
      </c>
      <c r="H226" s="195">
        <v>1349</v>
      </c>
      <c r="I226" s="195">
        <v>85</v>
      </c>
      <c r="J226" s="195">
        <v>169.95</v>
      </c>
      <c r="K226" s="195">
        <v>85</v>
      </c>
      <c r="L226" s="195">
        <v>169.95</v>
      </c>
      <c r="M226" s="195">
        <v>110</v>
      </c>
      <c r="N226" s="195">
        <v>219.99</v>
      </c>
    </row>
    <row r="227" spans="1:14" x14ac:dyDescent="0.2">
      <c r="A227" s="194">
        <v>852064</v>
      </c>
      <c r="B227" s="190" t="s">
        <v>532</v>
      </c>
      <c r="C227" s="195">
        <v>750</v>
      </c>
      <c r="D227" s="195">
        <v>1499</v>
      </c>
      <c r="E227" s="195">
        <v>750</v>
      </c>
      <c r="F227" s="195">
        <v>1499</v>
      </c>
      <c r="G227" s="195">
        <v>600</v>
      </c>
      <c r="H227" s="195">
        <v>1199</v>
      </c>
      <c r="I227" s="195">
        <v>75</v>
      </c>
      <c r="J227" s="195">
        <v>149.94999999999999</v>
      </c>
      <c r="K227" s="195">
        <v>85</v>
      </c>
      <c r="L227" s="195">
        <v>169.95</v>
      </c>
      <c r="M227" s="195">
        <v>95</v>
      </c>
      <c r="N227" s="195">
        <v>189.99</v>
      </c>
    </row>
    <row r="228" spans="1:14" x14ac:dyDescent="0.2">
      <c r="A228" s="194">
        <v>852065</v>
      </c>
      <c r="B228" s="190" t="s">
        <v>533</v>
      </c>
      <c r="C228" s="195">
        <v>1150</v>
      </c>
      <c r="D228" s="195">
        <v>2299</v>
      </c>
      <c r="E228" s="195">
        <v>1150</v>
      </c>
      <c r="F228" s="195">
        <v>2299</v>
      </c>
      <c r="G228" s="195">
        <v>900</v>
      </c>
      <c r="H228" s="195">
        <v>1799</v>
      </c>
      <c r="I228" s="195">
        <v>115</v>
      </c>
      <c r="J228" s="195">
        <v>229.95</v>
      </c>
      <c r="K228" s="195">
        <v>130</v>
      </c>
      <c r="L228" s="195">
        <v>259.95</v>
      </c>
      <c r="M228" s="195">
        <v>145</v>
      </c>
      <c r="N228" s="195">
        <v>289.99</v>
      </c>
    </row>
    <row r="229" spans="1:14" x14ac:dyDescent="0.2">
      <c r="A229" s="194">
        <v>852066</v>
      </c>
      <c r="B229" s="194" t="s">
        <v>534</v>
      </c>
      <c r="C229" s="196">
        <v>1150</v>
      </c>
      <c r="D229" s="196">
        <v>2299</v>
      </c>
      <c r="E229" s="196">
        <v>1150</v>
      </c>
      <c r="F229" s="196">
        <v>2299</v>
      </c>
      <c r="G229" s="196">
        <v>900</v>
      </c>
      <c r="H229" s="196">
        <v>1799</v>
      </c>
      <c r="I229" s="196">
        <v>115</v>
      </c>
      <c r="J229" s="196">
        <v>229.95</v>
      </c>
      <c r="K229" s="196">
        <v>130</v>
      </c>
      <c r="L229" s="196">
        <v>259.95</v>
      </c>
      <c r="M229" s="196">
        <v>145</v>
      </c>
      <c r="N229" s="196">
        <v>289.99</v>
      </c>
    </row>
    <row r="232" spans="1:14" x14ac:dyDescent="0.2"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</row>
    <row r="233" spans="1:14" x14ac:dyDescent="0.2"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</row>
  </sheetData>
  <autoFilter ref="A2:N2" xr:uid="{00000000-0009-0000-0000-000003000000}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34065-850E-8146-B729-4047B9011AF4}">
  <dimension ref="A1:C151"/>
  <sheetViews>
    <sheetView topLeftCell="A116" workbookViewId="0">
      <selection sqref="A1:A151"/>
    </sheetView>
  </sheetViews>
  <sheetFormatPr baseColWidth="10" defaultColWidth="11" defaultRowHeight="16" x14ac:dyDescent="0.2"/>
  <sheetData>
    <row r="1" spans="1:3" x14ac:dyDescent="0.2">
      <c r="A1" s="154">
        <v>1</v>
      </c>
      <c r="B1" s="155">
        <v>845073</v>
      </c>
      <c r="C1" t="s">
        <v>843</v>
      </c>
    </row>
    <row r="2" spans="1:3" x14ac:dyDescent="0.2">
      <c r="A2" s="154">
        <v>2</v>
      </c>
      <c r="B2" s="155">
        <v>845066</v>
      </c>
      <c r="C2" t="s">
        <v>834</v>
      </c>
    </row>
    <row r="3" spans="1:3" x14ac:dyDescent="0.2">
      <c r="A3" s="154">
        <v>3</v>
      </c>
      <c r="B3" s="155">
        <v>845065</v>
      </c>
      <c r="C3" t="s">
        <v>821</v>
      </c>
    </row>
    <row r="4" spans="1:3" x14ac:dyDescent="0.2">
      <c r="A4" s="154">
        <v>4</v>
      </c>
      <c r="B4" s="155">
        <v>845104</v>
      </c>
      <c r="C4" t="s">
        <v>950</v>
      </c>
    </row>
    <row r="5" spans="1:3" x14ac:dyDescent="0.2">
      <c r="A5" s="154">
        <v>5</v>
      </c>
      <c r="B5" s="155">
        <v>845103</v>
      </c>
      <c r="C5" t="s">
        <v>946</v>
      </c>
    </row>
    <row r="6" spans="1:3" x14ac:dyDescent="0.2">
      <c r="A6" s="154">
        <v>6</v>
      </c>
      <c r="B6" s="155">
        <v>845070</v>
      </c>
      <c r="C6" t="s">
        <v>842</v>
      </c>
    </row>
    <row r="7" spans="1:3" x14ac:dyDescent="0.2">
      <c r="A7" s="154">
        <v>7</v>
      </c>
      <c r="B7" s="155">
        <v>845069</v>
      </c>
      <c r="C7" t="s">
        <v>841</v>
      </c>
    </row>
    <row r="8" spans="1:3" x14ac:dyDescent="0.2">
      <c r="A8" s="154">
        <v>8</v>
      </c>
      <c r="B8" s="155">
        <v>845106</v>
      </c>
      <c r="C8" t="s">
        <v>960</v>
      </c>
    </row>
    <row r="9" spans="1:3" x14ac:dyDescent="0.2">
      <c r="A9" s="154">
        <v>9</v>
      </c>
      <c r="B9" s="155">
        <v>845105</v>
      </c>
      <c r="C9" t="s">
        <v>951</v>
      </c>
    </row>
    <row r="10" spans="1:3" x14ac:dyDescent="0.2">
      <c r="A10" s="154">
        <v>10</v>
      </c>
      <c r="B10" s="155">
        <v>845074</v>
      </c>
      <c r="C10" t="s">
        <v>856</v>
      </c>
    </row>
    <row r="11" spans="1:3" x14ac:dyDescent="0.2">
      <c r="A11" s="154">
        <v>11</v>
      </c>
      <c r="B11" s="155">
        <v>845108</v>
      </c>
      <c r="C11" t="s">
        <v>968</v>
      </c>
    </row>
    <row r="12" spans="1:3" x14ac:dyDescent="0.2">
      <c r="A12" s="154">
        <v>12</v>
      </c>
      <c r="B12" s="155">
        <v>845107</v>
      </c>
      <c r="C12" t="s">
        <v>961</v>
      </c>
    </row>
    <row r="13" spans="1:3" x14ac:dyDescent="0.2">
      <c r="A13" s="154">
        <v>13</v>
      </c>
      <c r="B13" s="155">
        <v>845086</v>
      </c>
      <c r="C13" t="s">
        <v>913</v>
      </c>
    </row>
    <row r="14" spans="1:3" x14ac:dyDescent="0.2">
      <c r="A14" s="154">
        <v>14</v>
      </c>
      <c r="B14" s="155">
        <v>845111</v>
      </c>
      <c r="C14" t="s">
        <v>983</v>
      </c>
    </row>
    <row r="15" spans="1:3" x14ac:dyDescent="0.2">
      <c r="A15" s="154">
        <v>15</v>
      </c>
      <c r="B15" s="155">
        <v>845077</v>
      </c>
      <c r="C15" t="s">
        <v>876</v>
      </c>
    </row>
    <row r="16" spans="1:3" x14ac:dyDescent="0.2">
      <c r="A16" s="154">
        <v>16</v>
      </c>
      <c r="B16" s="155">
        <v>845076</v>
      </c>
      <c r="C16" t="s">
        <v>873</v>
      </c>
    </row>
    <row r="17" spans="1:3" x14ac:dyDescent="0.2">
      <c r="A17" s="154">
        <v>17</v>
      </c>
      <c r="B17" s="155">
        <v>845075</v>
      </c>
      <c r="C17" t="s">
        <v>861</v>
      </c>
    </row>
    <row r="18" spans="1:3" x14ac:dyDescent="0.2">
      <c r="A18" s="154">
        <v>18</v>
      </c>
      <c r="B18" s="155">
        <v>845080</v>
      </c>
      <c r="C18" t="s">
        <v>887</v>
      </c>
    </row>
    <row r="19" spans="1:3" x14ac:dyDescent="0.2">
      <c r="A19" s="154">
        <v>19</v>
      </c>
      <c r="B19" s="155">
        <v>845079</v>
      </c>
      <c r="C19" t="s">
        <v>886</v>
      </c>
    </row>
    <row r="20" spans="1:3" x14ac:dyDescent="0.2">
      <c r="A20" s="154">
        <v>20</v>
      </c>
      <c r="B20" s="155">
        <v>845078</v>
      </c>
      <c r="C20" t="s">
        <v>885</v>
      </c>
    </row>
    <row r="21" spans="1:3" x14ac:dyDescent="0.2">
      <c r="A21" s="154">
        <v>21</v>
      </c>
      <c r="B21" s="155">
        <v>845082</v>
      </c>
      <c r="C21" t="s">
        <v>906</v>
      </c>
    </row>
    <row r="22" spans="1:3" x14ac:dyDescent="0.2">
      <c r="A22" s="154">
        <v>22</v>
      </c>
      <c r="B22" s="155">
        <v>845081</v>
      </c>
      <c r="C22" t="s">
        <v>888</v>
      </c>
    </row>
    <row r="23" spans="1:3" x14ac:dyDescent="0.2">
      <c r="A23" s="154">
        <v>23</v>
      </c>
      <c r="B23" s="155">
        <v>845088</v>
      </c>
      <c r="C23" t="s">
        <v>920</v>
      </c>
    </row>
    <row r="24" spans="1:3" x14ac:dyDescent="0.2">
      <c r="A24" s="154">
        <v>24</v>
      </c>
      <c r="B24" s="155">
        <v>845087</v>
      </c>
      <c r="C24" t="s">
        <v>916</v>
      </c>
    </row>
    <row r="25" spans="1:3" x14ac:dyDescent="0.2">
      <c r="A25" s="154">
        <v>25</v>
      </c>
      <c r="B25" s="155">
        <v>810052</v>
      </c>
      <c r="C25" t="s">
        <v>546</v>
      </c>
    </row>
    <row r="26" spans="1:3" x14ac:dyDescent="0.2">
      <c r="A26" s="154">
        <v>26</v>
      </c>
      <c r="B26" s="155">
        <v>810068</v>
      </c>
      <c r="C26" t="s">
        <v>636</v>
      </c>
    </row>
    <row r="27" spans="1:3" x14ac:dyDescent="0.2">
      <c r="A27" s="154">
        <v>27</v>
      </c>
      <c r="B27" s="155">
        <v>810070</v>
      </c>
      <c r="C27" t="s">
        <v>643</v>
      </c>
    </row>
    <row r="28" spans="1:3" x14ac:dyDescent="0.2">
      <c r="A28" s="154">
        <v>28</v>
      </c>
      <c r="B28" s="155">
        <v>810069</v>
      </c>
      <c r="C28" t="s">
        <v>642</v>
      </c>
    </row>
    <row r="29" spans="1:3" x14ac:dyDescent="0.2">
      <c r="A29" s="154">
        <v>29</v>
      </c>
      <c r="B29" s="155">
        <v>810054</v>
      </c>
      <c r="C29" t="s">
        <v>563</v>
      </c>
    </row>
    <row r="30" spans="1:3" x14ac:dyDescent="0.2">
      <c r="A30" s="154">
        <v>30</v>
      </c>
      <c r="B30" s="155">
        <v>810053</v>
      </c>
      <c r="C30" t="s">
        <v>547</v>
      </c>
    </row>
    <row r="31" spans="1:3" x14ac:dyDescent="0.2">
      <c r="A31" s="154">
        <v>31</v>
      </c>
      <c r="B31" s="155">
        <v>810056</v>
      </c>
      <c r="C31" t="s">
        <v>572</v>
      </c>
    </row>
    <row r="32" spans="1:3" x14ac:dyDescent="0.2">
      <c r="A32" s="154">
        <v>32</v>
      </c>
      <c r="B32" s="155">
        <v>810055</v>
      </c>
      <c r="C32" t="s">
        <v>568</v>
      </c>
    </row>
    <row r="33" spans="1:3" x14ac:dyDescent="0.2">
      <c r="A33" s="154">
        <v>33</v>
      </c>
      <c r="B33" s="155">
        <v>810089</v>
      </c>
      <c r="C33" t="s">
        <v>652</v>
      </c>
    </row>
    <row r="34" spans="1:3" x14ac:dyDescent="0.2">
      <c r="A34" s="154">
        <v>34</v>
      </c>
      <c r="B34" s="155">
        <v>810094</v>
      </c>
      <c r="C34" t="s">
        <v>661</v>
      </c>
    </row>
    <row r="35" spans="1:3" x14ac:dyDescent="0.2">
      <c r="A35" s="154">
        <v>35</v>
      </c>
      <c r="B35" s="155">
        <v>810091</v>
      </c>
      <c r="C35" t="s">
        <v>658</v>
      </c>
    </row>
    <row r="36" spans="1:3" x14ac:dyDescent="0.2">
      <c r="A36" s="154">
        <v>36</v>
      </c>
      <c r="B36" s="155">
        <v>810057</v>
      </c>
      <c r="C36" t="s">
        <v>573</v>
      </c>
    </row>
    <row r="37" spans="1:3" x14ac:dyDescent="0.2">
      <c r="A37" s="154">
        <v>37</v>
      </c>
      <c r="B37" s="155">
        <v>810097</v>
      </c>
      <c r="C37" t="s">
        <v>664</v>
      </c>
    </row>
    <row r="38" spans="1:3" x14ac:dyDescent="0.2">
      <c r="A38" s="154">
        <v>38</v>
      </c>
      <c r="B38" s="155">
        <v>810058</v>
      </c>
      <c r="C38" t="s">
        <v>579</v>
      </c>
    </row>
    <row r="39" spans="1:3" x14ac:dyDescent="0.2">
      <c r="A39" s="154">
        <v>39</v>
      </c>
      <c r="B39" s="155">
        <v>810090</v>
      </c>
      <c r="C39" t="s">
        <v>656</v>
      </c>
    </row>
    <row r="40" spans="1:3" x14ac:dyDescent="0.2">
      <c r="A40" s="154">
        <v>40</v>
      </c>
      <c r="B40" s="155">
        <v>810095</v>
      </c>
      <c r="C40" t="s">
        <v>662</v>
      </c>
    </row>
    <row r="41" spans="1:3" x14ac:dyDescent="0.2">
      <c r="A41" s="154">
        <v>41</v>
      </c>
      <c r="B41" s="155">
        <v>810093</v>
      </c>
      <c r="C41" t="s">
        <v>660</v>
      </c>
    </row>
    <row r="42" spans="1:3" x14ac:dyDescent="0.2">
      <c r="A42" s="154">
        <v>42</v>
      </c>
      <c r="B42" s="155">
        <v>810065</v>
      </c>
      <c r="C42" t="s">
        <v>634</v>
      </c>
    </row>
    <row r="43" spans="1:3" x14ac:dyDescent="0.2">
      <c r="A43" s="154">
        <v>43</v>
      </c>
      <c r="B43" s="155">
        <v>810064</v>
      </c>
      <c r="C43" t="s">
        <v>633</v>
      </c>
    </row>
    <row r="44" spans="1:3" x14ac:dyDescent="0.2">
      <c r="A44" s="154">
        <v>44</v>
      </c>
      <c r="B44" s="155">
        <v>810096</v>
      </c>
      <c r="C44" t="s">
        <v>663</v>
      </c>
    </row>
    <row r="45" spans="1:3" x14ac:dyDescent="0.2">
      <c r="A45" s="154">
        <v>45</v>
      </c>
      <c r="B45" s="155">
        <v>810092</v>
      </c>
      <c r="C45" t="s">
        <v>659</v>
      </c>
    </row>
    <row r="46" spans="1:3" x14ac:dyDescent="0.2">
      <c r="A46" s="154">
        <v>46</v>
      </c>
      <c r="B46" s="155">
        <v>810066</v>
      </c>
      <c r="C46" t="s">
        <v>635</v>
      </c>
    </row>
    <row r="47" spans="1:3" x14ac:dyDescent="0.2">
      <c r="A47" s="154">
        <v>47</v>
      </c>
      <c r="B47" s="155">
        <v>810059</v>
      </c>
      <c r="C47" t="s">
        <v>580</v>
      </c>
    </row>
    <row r="48" spans="1:3" x14ac:dyDescent="0.2">
      <c r="A48" s="154">
        <v>48</v>
      </c>
      <c r="B48" s="155">
        <v>810061</v>
      </c>
      <c r="C48" t="s">
        <v>630</v>
      </c>
    </row>
    <row r="49" spans="1:3" x14ac:dyDescent="0.2">
      <c r="A49" s="154">
        <v>49</v>
      </c>
      <c r="B49" s="155">
        <v>810060</v>
      </c>
      <c r="C49" t="s">
        <v>629</v>
      </c>
    </row>
    <row r="50" spans="1:3" x14ac:dyDescent="0.2">
      <c r="A50" s="154">
        <v>50</v>
      </c>
      <c r="B50" s="155">
        <v>810063</v>
      </c>
      <c r="C50" t="s">
        <v>632</v>
      </c>
    </row>
    <row r="51" spans="1:3" x14ac:dyDescent="0.2">
      <c r="A51" s="154">
        <v>51</v>
      </c>
      <c r="B51" s="155">
        <v>810062</v>
      </c>
      <c r="C51" t="s">
        <v>631</v>
      </c>
    </row>
    <row r="52" spans="1:3" x14ac:dyDescent="0.2">
      <c r="A52" s="154">
        <v>60</v>
      </c>
      <c r="B52" s="155">
        <v>835010</v>
      </c>
      <c r="C52" t="s">
        <v>814</v>
      </c>
    </row>
    <row r="53" spans="1:3" x14ac:dyDescent="0.2">
      <c r="A53" s="154">
        <v>61</v>
      </c>
      <c r="B53" s="155">
        <v>835009</v>
      </c>
      <c r="C53" t="s">
        <v>813</v>
      </c>
    </row>
    <row r="54" spans="1:3" x14ac:dyDescent="0.2">
      <c r="A54" s="154">
        <v>62</v>
      </c>
      <c r="B54" s="155">
        <v>835012</v>
      </c>
      <c r="C54" t="s">
        <v>816</v>
      </c>
    </row>
    <row r="55" spans="1:3" x14ac:dyDescent="0.2">
      <c r="A55" s="154">
        <v>63</v>
      </c>
      <c r="B55" s="155">
        <v>835014</v>
      </c>
      <c r="C55" t="s">
        <v>818</v>
      </c>
    </row>
    <row r="56" spans="1:3" x14ac:dyDescent="0.2">
      <c r="A56" s="154">
        <v>64</v>
      </c>
      <c r="B56" s="155">
        <v>835011</v>
      </c>
      <c r="C56" t="s">
        <v>815</v>
      </c>
    </row>
    <row r="57" spans="1:3" x14ac:dyDescent="0.2">
      <c r="A57" s="154">
        <v>65</v>
      </c>
      <c r="B57" s="155">
        <v>835013</v>
      </c>
      <c r="C57" t="s">
        <v>817</v>
      </c>
    </row>
    <row r="58" spans="1:3" x14ac:dyDescent="0.2">
      <c r="A58" s="154">
        <v>66</v>
      </c>
      <c r="B58" s="155">
        <v>835016</v>
      </c>
      <c r="C58" t="s">
        <v>820</v>
      </c>
    </row>
    <row r="59" spans="1:3" x14ac:dyDescent="0.2">
      <c r="A59" s="154">
        <v>67</v>
      </c>
      <c r="B59" s="155">
        <v>835015</v>
      </c>
      <c r="C59" t="s">
        <v>819</v>
      </c>
    </row>
    <row r="60" spans="1:3" x14ac:dyDescent="0.2">
      <c r="A60" s="154">
        <v>70</v>
      </c>
      <c r="B60" s="155">
        <v>852043</v>
      </c>
      <c r="C60" t="s">
        <v>385</v>
      </c>
    </row>
    <row r="61" spans="1:3" x14ac:dyDescent="0.2">
      <c r="A61" s="154">
        <v>71</v>
      </c>
      <c r="B61" s="155">
        <v>810102</v>
      </c>
      <c r="C61" t="s">
        <v>665</v>
      </c>
    </row>
    <row r="62" spans="1:3" x14ac:dyDescent="0.2">
      <c r="A62" s="154">
        <v>72</v>
      </c>
      <c r="B62" s="155">
        <v>852044</v>
      </c>
      <c r="C62" t="s">
        <v>386</v>
      </c>
    </row>
    <row r="63" spans="1:3" x14ac:dyDescent="0.2">
      <c r="A63" s="154">
        <v>73</v>
      </c>
      <c r="B63" s="155">
        <v>852042</v>
      </c>
      <c r="C63" t="s">
        <v>384</v>
      </c>
    </row>
    <row r="64" spans="1:3" x14ac:dyDescent="0.2">
      <c r="A64" s="154">
        <v>74</v>
      </c>
      <c r="B64" s="155">
        <v>852046</v>
      </c>
      <c r="C64" t="s">
        <v>388</v>
      </c>
    </row>
    <row r="65" spans="1:3" x14ac:dyDescent="0.2">
      <c r="A65" s="154">
        <v>75</v>
      </c>
      <c r="B65" s="155">
        <v>810103</v>
      </c>
      <c r="C65" t="s">
        <v>668</v>
      </c>
    </row>
    <row r="66" spans="1:3" x14ac:dyDescent="0.2">
      <c r="A66" s="154">
        <v>76</v>
      </c>
      <c r="B66" s="155">
        <v>852047</v>
      </c>
      <c r="C66" t="s">
        <v>389</v>
      </c>
    </row>
    <row r="67" spans="1:3" x14ac:dyDescent="0.2">
      <c r="A67" s="154">
        <v>77</v>
      </c>
      <c r="B67" s="155">
        <v>852045</v>
      </c>
      <c r="C67" t="s">
        <v>387</v>
      </c>
    </row>
    <row r="68" spans="1:3" x14ac:dyDescent="0.2">
      <c r="A68" s="154">
        <v>78</v>
      </c>
      <c r="B68" s="155">
        <v>852049</v>
      </c>
      <c r="C68" t="s">
        <v>390</v>
      </c>
    </row>
    <row r="69" spans="1:3" x14ac:dyDescent="0.2">
      <c r="A69" s="154">
        <v>79</v>
      </c>
      <c r="B69" s="155">
        <v>810104</v>
      </c>
      <c r="C69" t="s">
        <v>669</v>
      </c>
    </row>
    <row r="70" spans="1:3" x14ac:dyDescent="0.2">
      <c r="A70" s="154">
        <v>80</v>
      </c>
      <c r="B70" s="155">
        <v>852048</v>
      </c>
      <c r="C70" t="s">
        <v>263</v>
      </c>
    </row>
    <row r="71" spans="1:3" x14ac:dyDescent="0.2">
      <c r="A71" s="154">
        <v>81</v>
      </c>
      <c r="B71" s="155">
        <v>852050</v>
      </c>
      <c r="C71" t="s">
        <v>391</v>
      </c>
    </row>
    <row r="72" spans="1:3" x14ac:dyDescent="0.2">
      <c r="A72" s="154">
        <v>82</v>
      </c>
      <c r="B72" s="155">
        <v>852058</v>
      </c>
      <c r="C72" t="s">
        <v>397</v>
      </c>
    </row>
    <row r="73" spans="1:3" x14ac:dyDescent="0.2">
      <c r="A73" s="154">
        <v>83</v>
      </c>
      <c r="B73" s="155">
        <v>852052</v>
      </c>
      <c r="C73" t="s">
        <v>392</v>
      </c>
    </row>
    <row r="74" spans="1:3" x14ac:dyDescent="0.2">
      <c r="A74" s="154">
        <v>84</v>
      </c>
      <c r="B74" s="155">
        <v>810105</v>
      </c>
      <c r="C74" t="s">
        <v>672</v>
      </c>
    </row>
    <row r="75" spans="1:3" x14ac:dyDescent="0.2">
      <c r="A75" s="154">
        <v>85</v>
      </c>
      <c r="B75" s="155">
        <v>852051</v>
      </c>
      <c r="C75" t="s">
        <v>264</v>
      </c>
    </row>
    <row r="76" spans="1:3" x14ac:dyDescent="0.2">
      <c r="A76" s="154">
        <v>86</v>
      </c>
      <c r="B76" s="155">
        <v>852053</v>
      </c>
      <c r="C76" t="s">
        <v>393</v>
      </c>
    </row>
    <row r="77" spans="1:3" x14ac:dyDescent="0.2">
      <c r="A77" s="154">
        <v>87</v>
      </c>
      <c r="B77" s="155">
        <v>852059</v>
      </c>
      <c r="C77" t="s">
        <v>398</v>
      </c>
    </row>
    <row r="78" spans="1:3" x14ac:dyDescent="0.2">
      <c r="A78" s="154">
        <v>88</v>
      </c>
      <c r="B78" s="155">
        <v>852031</v>
      </c>
      <c r="C78" t="s">
        <v>374</v>
      </c>
    </row>
    <row r="79" spans="1:3" x14ac:dyDescent="0.2">
      <c r="A79" s="154">
        <v>89</v>
      </c>
      <c r="B79" s="155">
        <v>852032</v>
      </c>
      <c r="C79" t="s">
        <v>118</v>
      </c>
    </row>
    <row r="80" spans="1:3" x14ac:dyDescent="0.2">
      <c r="A80" s="154">
        <v>90</v>
      </c>
      <c r="B80" s="155">
        <v>810107</v>
      </c>
      <c r="C80" t="s">
        <v>676</v>
      </c>
    </row>
    <row r="81" spans="1:3" x14ac:dyDescent="0.2">
      <c r="A81" s="154">
        <v>91</v>
      </c>
      <c r="B81" s="155">
        <v>810106</v>
      </c>
      <c r="C81" t="s">
        <v>673</v>
      </c>
    </row>
    <row r="82" spans="1:3" x14ac:dyDescent="0.2">
      <c r="A82" s="154">
        <v>92</v>
      </c>
      <c r="B82" s="155">
        <v>810108</v>
      </c>
      <c r="C82" t="s">
        <v>677</v>
      </c>
    </row>
    <row r="83" spans="1:3" x14ac:dyDescent="0.2">
      <c r="A83" s="154">
        <v>93</v>
      </c>
      <c r="B83" s="155">
        <v>810109</v>
      </c>
      <c r="C83" t="s">
        <v>682</v>
      </c>
    </row>
    <row r="84" spans="1:3" x14ac:dyDescent="0.2">
      <c r="A84" s="154">
        <v>94</v>
      </c>
      <c r="B84" s="155">
        <v>810110</v>
      </c>
      <c r="C84" t="s">
        <v>683</v>
      </c>
    </row>
    <row r="85" spans="1:3" x14ac:dyDescent="0.2">
      <c r="A85" s="154">
        <v>95</v>
      </c>
      <c r="B85" s="155">
        <v>810111</v>
      </c>
      <c r="C85" t="s">
        <v>684</v>
      </c>
    </row>
    <row r="86" spans="1:3" x14ac:dyDescent="0.2">
      <c r="A86" s="154">
        <v>100</v>
      </c>
      <c r="B86" s="155">
        <v>850087</v>
      </c>
      <c r="C86" t="s">
        <v>343</v>
      </c>
    </row>
    <row r="87" spans="1:3" x14ac:dyDescent="0.2">
      <c r="A87" s="154">
        <v>101</v>
      </c>
      <c r="B87" s="155">
        <v>850067</v>
      </c>
      <c r="C87" t="s">
        <v>303</v>
      </c>
    </row>
    <row r="88" spans="1:3" x14ac:dyDescent="0.2">
      <c r="A88" s="154">
        <v>102</v>
      </c>
      <c r="B88" s="155">
        <v>850086</v>
      </c>
      <c r="C88" t="s">
        <v>342</v>
      </c>
    </row>
    <row r="89" spans="1:3" x14ac:dyDescent="0.2">
      <c r="A89" s="154">
        <v>103</v>
      </c>
      <c r="B89" s="155">
        <v>850085</v>
      </c>
      <c r="C89" t="s">
        <v>265</v>
      </c>
    </row>
    <row r="90" spans="1:3" x14ac:dyDescent="0.2">
      <c r="A90" s="154">
        <v>104</v>
      </c>
      <c r="B90" s="155">
        <v>850014</v>
      </c>
      <c r="C90" t="s">
        <v>117</v>
      </c>
    </row>
    <row r="91" spans="1:3" x14ac:dyDescent="0.2">
      <c r="A91" s="154">
        <v>110</v>
      </c>
      <c r="B91" s="155">
        <v>828146</v>
      </c>
      <c r="C91" t="s">
        <v>804</v>
      </c>
    </row>
    <row r="92" spans="1:3" x14ac:dyDescent="0.2">
      <c r="A92" s="154">
        <v>111</v>
      </c>
      <c r="B92" s="155">
        <v>828148</v>
      </c>
      <c r="C92" t="s">
        <v>805</v>
      </c>
    </row>
    <row r="93" spans="1:3" x14ac:dyDescent="0.2">
      <c r="A93" s="154">
        <v>112</v>
      </c>
      <c r="B93" s="155">
        <v>828075</v>
      </c>
      <c r="C93" t="s">
        <v>731</v>
      </c>
    </row>
    <row r="94" spans="1:3" x14ac:dyDescent="0.2">
      <c r="A94" s="154">
        <v>113</v>
      </c>
      <c r="B94" s="155">
        <v>828158</v>
      </c>
      <c r="C94" t="s">
        <v>808</v>
      </c>
    </row>
    <row r="95" spans="1:3" x14ac:dyDescent="0.2">
      <c r="A95" s="154">
        <v>114</v>
      </c>
      <c r="B95" s="155">
        <v>828077</v>
      </c>
      <c r="C95" t="s">
        <v>743</v>
      </c>
    </row>
    <row r="96" spans="1:3" x14ac:dyDescent="0.2">
      <c r="A96" s="154">
        <v>115</v>
      </c>
      <c r="B96" s="155">
        <v>828157</v>
      </c>
      <c r="C96" t="s">
        <v>807</v>
      </c>
    </row>
    <row r="97" spans="1:3" x14ac:dyDescent="0.2">
      <c r="A97" s="154">
        <v>116</v>
      </c>
      <c r="B97" s="155">
        <v>828079</v>
      </c>
      <c r="C97" t="s">
        <v>748</v>
      </c>
    </row>
    <row r="98" spans="1:3" x14ac:dyDescent="0.2">
      <c r="A98" s="154">
        <v>117</v>
      </c>
      <c r="B98" s="155">
        <v>828081</v>
      </c>
      <c r="C98" t="s">
        <v>750</v>
      </c>
    </row>
    <row r="99" spans="1:3" x14ac:dyDescent="0.2">
      <c r="A99" s="154">
        <v>118</v>
      </c>
      <c r="B99" s="155">
        <v>828083</v>
      </c>
      <c r="C99" t="s">
        <v>757</v>
      </c>
    </row>
    <row r="100" spans="1:3" x14ac:dyDescent="0.2">
      <c r="A100" s="154">
        <v>119</v>
      </c>
      <c r="B100" s="155">
        <v>828084</v>
      </c>
      <c r="C100" t="s">
        <v>758</v>
      </c>
    </row>
    <row r="101" spans="1:3" x14ac:dyDescent="0.2">
      <c r="A101" s="154">
        <v>120</v>
      </c>
      <c r="B101" s="155">
        <v>828120</v>
      </c>
      <c r="C101" t="s">
        <v>802</v>
      </c>
    </row>
    <row r="102" spans="1:3" x14ac:dyDescent="0.2">
      <c r="A102" s="154">
        <v>121</v>
      </c>
      <c r="B102" s="155">
        <v>828112</v>
      </c>
      <c r="C102" t="s">
        <v>801</v>
      </c>
    </row>
    <row r="103" spans="1:3" x14ac:dyDescent="0.2">
      <c r="A103" s="154">
        <v>122</v>
      </c>
      <c r="B103" s="155">
        <v>828164</v>
      </c>
      <c r="C103" t="s">
        <v>812</v>
      </c>
    </row>
    <row r="104" spans="1:3" x14ac:dyDescent="0.2">
      <c r="A104" s="154">
        <v>123</v>
      </c>
      <c r="B104" s="155">
        <v>828093</v>
      </c>
      <c r="C104" t="s">
        <v>761</v>
      </c>
    </row>
    <row r="105" spans="1:3" x14ac:dyDescent="0.2">
      <c r="A105" s="154">
        <v>124</v>
      </c>
      <c r="B105" s="155">
        <v>828161</v>
      </c>
      <c r="C105" t="s">
        <v>810</v>
      </c>
    </row>
    <row r="106" spans="1:3" x14ac:dyDescent="0.2">
      <c r="A106" s="154">
        <v>125</v>
      </c>
      <c r="B106" s="155">
        <v>828095</v>
      </c>
      <c r="C106" t="s">
        <v>763</v>
      </c>
    </row>
    <row r="107" spans="1:3" x14ac:dyDescent="0.2">
      <c r="A107" s="154">
        <v>130</v>
      </c>
      <c r="B107" s="155">
        <v>828076</v>
      </c>
      <c r="C107" t="s">
        <v>741</v>
      </c>
    </row>
    <row r="108" spans="1:3" x14ac:dyDescent="0.2">
      <c r="A108" s="154">
        <v>131</v>
      </c>
      <c r="B108" s="155">
        <v>828159</v>
      </c>
      <c r="C108" t="s">
        <v>809</v>
      </c>
    </row>
    <row r="109" spans="1:3" x14ac:dyDescent="0.2">
      <c r="A109" s="154">
        <v>132</v>
      </c>
      <c r="B109" s="155">
        <v>828080</v>
      </c>
      <c r="C109" t="s">
        <v>749</v>
      </c>
    </row>
    <row r="110" spans="1:3" x14ac:dyDescent="0.2">
      <c r="A110" s="154">
        <v>133</v>
      </c>
      <c r="B110" s="155">
        <v>828082</v>
      </c>
      <c r="C110" t="s">
        <v>756</v>
      </c>
    </row>
    <row r="111" spans="1:3" x14ac:dyDescent="0.2">
      <c r="A111" s="154">
        <v>134</v>
      </c>
      <c r="B111" s="155">
        <v>828085</v>
      </c>
      <c r="C111" t="s">
        <v>759</v>
      </c>
    </row>
    <row r="112" spans="1:3" x14ac:dyDescent="0.2">
      <c r="A112" s="154">
        <v>135</v>
      </c>
      <c r="B112" s="155">
        <v>828121</v>
      </c>
      <c r="C112" t="s">
        <v>803</v>
      </c>
    </row>
    <row r="113" spans="1:3" x14ac:dyDescent="0.2">
      <c r="A113" s="154">
        <v>136</v>
      </c>
      <c r="B113" s="155">
        <v>828092</v>
      </c>
      <c r="C113" t="s">
        <v>760</v>
      </c>
    </row>
    <row r="114" spans="1:3" x14ac:dyDescent="0.2">
      <c r="A114" s="154">
        <v>137</v>
      </c>
      <c r="B114" s="155">
        <v>828094</v>
      </c>
      <c r="C114" t="s">
        <v>762</v>
      </c>
    </row>
    <row r="115" spans="1:3" x14ac:dyDescent="0.2">
      <c r="A115" s="154">
        <v>138</v>
      </c>
      <c r="B115" s="155">
        <v>828162</v>
      </c>
      <c r="C115" t="s">
        <v>811</v>
      </c>
    </row>
    <row r="116" spans="1:3" x14ac:dyDescent="0.2">
      <c r="A116" s="154">
        <v>139</v>
      </c>
      <c r="B116" s="155">
        <v>828096</v>
      </c>
      <c r="C116" t="s">
        <v>764</v>
      </c>
    </row>
    <row r="117" spans="1:3" x14ac:dyDescent="0.2">
      <c r="A117" s="154">
        <v>140</v>
      </c>
      <c r="B117" s="155">
        <v>820175</v>
      </c>
      <c r="C117" t="s">
        <v>695</v>
      </c>
    </row>
    <row r="118" spans="1:3" x14ac:dyDescent="0.2">
      <c r="A118" s="154">
        <v>141</v>
      </c>
      <c r="B118" s="155">
        <v>828099</v>
      </c>
      <c r="C118" t="s">
        <v>767</v>
      </c>
    </row>
    <row r="119" spans="1:3" x14ac:dyDescent="0.2">
      <c r="A119" s="154">
        <v>142</v>
      </c>
      <c r="B119" s="155">
        <v>820173</v>
      </c>
      <c r="C119" t="s">
        <v>687</v>
      </c>
    </row>
    <row r="120" spans="1:3" x14ac:dyDescent="0.2">
      <c r="A120" s="154">
        <v>143</v>
      </c>
      <c r="B120" s="155">
        <v>828097</v>
      </c>
      <c r="C120" t="s">
        <v>765</v>
      </c>
    </row>
    <row r="121" spans="1:3" x14ac:dyDescent="0.2">
      <c r="A121" s="154">
        <v>144</v>
      </c>
      <c r="B121" s="155">
        <v>820177</v>
      </c>
      <c r="C121" t="s">
        <v>699</v>
      </c>
    </row>
    <row r="122" spans="1:3" x14ac:dyDescent="0.2">
      <c r="A122" s="154">
        <v>145</v>
      </c>
      <c r="B122" s="155">
        <v>828101</v>
      </c>
      <c r="C122" t="s">
        <v>769</v>
      </c>
    </row>
    <row r="123" spans="1:3" x14ac:dyDescent="0.2">
      <c r="A123" s="154">
        <v>146</v>
      </c>
      <c r="B123" s="155">
        <v>820176</v>
      </c>
      <c r="C123" t="s">
        <v>696</v>
      </c>
    </row>
    <row r="124" spans="1:3" x14ac:dyDescent="0.2">
      <c r="A124" s="154">
        <v>147</v>
      </c>
      <c r="B124" s="155">
        <v>828100</v>
      </c>
      <c r="C124" t="s">
        <v>768</v>
      </c>
    </row>
    <row r="125" spans="1:3" x14ac:dyDescent="0.2">
      <c r="A125" s="154">
        <v>148</v>
      </c>
      <c r="B125" s="155">
        <v>820174</v>
      </c>
      <c r="C125" t="s">
        <v>694</v>
      </c>
    </row>
    <row r="126" spans="1:3" x14ac:dyDescent="0.2">
      <c r="A126" s="154">
        <v>149</v>
      </c>
      <c r="B126" s="155">
        <v>828098</v>
      </c>
      <c r="C126" t="s">
        <v>766</v>
      </c>
    </row>
    <row r="127" spans="1:3" x14ac:dyDescent="0.2">
      <c r="A127" s="154">
        <v>150</v>
      </c>
      <c r="B127" s="155">
        <v>820178</v>
      </c>
      <c r="C127" t="s">
        <v>700</v>
      </c>
    </row>
    <row r="128" spans="1:3" x14ac:dyDescent="0.2">
      <c r="A128" s="154">
        <v>151</v>
      </c>
      <c r="B128" s="155">
        <v>828103</v>
      </c>
      <c r="C128" t="s">
        <v>770</v>
      </c>
    </row>
    <row r="129" spans="1:3" x14ac:dyDescent="0.2">
      <c r="A129" s="154">
        <v>160</v>
      </c>
      <c r="B129" s="155">
        <v>828106</v>
      </c>
      <c r="C129" t="s">
        <v>799</v>
      </c>
    </row>
    <row r="130" spans="1:3" x14ac:dyDescent="0.2">
      <c r="A130" s="154">
        <v>161</v>
      </c>
      <c r="B130" s="155">
        <v>828105</v>
      </c>
      <c r="C130" t="s">
        <v>786</v>
      </c>
    </row>
    <row r="131" spans="1:3" x14ac:dyDescent="0.2">
      <c r="A131" s="154">
        <v>162</v>
      </c>
      <c r="B131" s="155">
        <v>828104</v>
      </c>
      <c r="C131" t="s">
        <v>773</v>
      </c>
    </row>
    <row r="132" spans="1:3" x14ac:dyDescent="0.2">
      <c r="A132" s="154">
        <v>163</v>
      </c>
      <c r="B132" s="155">
        <v>820179</v>
      </c>
      <c r="C132" t="s">
        <v>719</v>
      </c>
    </row>
    <row r="133" spans="1:3" x14ac:dyDescent="0.2">
      <c r="A133" s="154">
        <v>164</v>
      </c>
      <c r="B133" s="155">
        <v>828107</v>
      </c>
      <c r="C133" t="s">
        <v>800</v>
      </c>
    </row>
    <row r="134" spans="1:3" x14ac:dyDescent="0.2">
      <c r="A134" s="154">
        <v>165</v>
      </c>
      <c r="B134" s="155">
        <v>820182</v>
      </c>
      <c r="C134" t="s">
        <v>726</v>
      </c>
    </row>
    <row r="135" spans="1:3" x14ac:dyDescent="0.2">
      <c r="A135" s="154">
        <v>166</v>
      </c>
      <c r="B135" s="155">
        <v>828150</v>
      </c>
      <c r="C135" t="s">
        <v>806</v>
      </c>
    </row>
    <row r="136" spans="1:3" x14ac:dyDescent="0.2">
      <c r="A136" s="154">
        <v>170</v>
      </c>
      <c r="B136" s="155">
        <v>828169</v>
      </c>
      <c r="C136" t="s">
        <v>261</v>
      </c>
    </row>
    <row r="137" spans="1:3" x14ac:dyDescent="0.2">
      <c r="A137" s="154">
        <v>171</v>
      </c>
      <c r="B137" s="155">
        <v>828174</v>
      </c>
      <c r="C137" t="s">
        <v>79</v>
      </c>
    </row>
    <row r="138" spans="1:3" x14ac:dyDescent="0.2">
      <c r="A138" s="154">
        <v>172</v>
      </c>
      <c r="B138" s="155">
        <v>826060</v>
      </c>
      <c r="C138" t="s">
        <v>81</v>
      </c>
    </row>
    <row r="139" spans="1:3" x14ac:dyDescent="0.2">
      <c r="A139" s="154">
        <v>173</v>
      </c>
      <c r="B139" s="155">
        <v>828167</v>
      </c>
      <c r="C139" t="s">
        <v>316</v>
      </c>
    </row>
    <row r="140" spans="1:3" x14ac:dyDescent="0.2">
      <c r="A140" s="154">
        <v>174</v>
      </c>
      <c r="B140" s="155">
        <v>828170</v>
      </c>
      <c r="C140" t="s">
        <v>262</v>
      </c>
    </row>
    <row r="141" spans="1:3" x14ac:dyDescent="0.2">
      <c r="A141" s="154">
        <v>175</v>
      </c>
      <c r="B141" s="155">
        <v>828175</v>
      </c>
      <c r="C141" t="s">
        <v>80</v>
      </c>
    </row>
    <row r="142" spans="1:3" x14ac:dyDescent="0.2">
      <c r="A142" s="154">
        <v>176</v>
      </c>
      <c r="B142" s="155">
        <v>826061</v>
      </c>
      <c r="C142" t="s">
        <v>82</v>
      </c>
    </row>
    <row r="143" spans="1:3" x14ac:dyDescent="0.2">
      <c r="A143" s="154">
        <v>177</v>
      </c>
      <c r="B143" s="155">
        <v>828168</v>
      </c>
      <c r="C143" t="s">
        <v>317</v>
      </c>
    </row>
    <row r="144" spans="1:3" x14ac:dyDescent="0.2">
      <c r="A144" s="154">
        <v>180</v>
      </c>
      <c r="B144" s="155">
        <v>827045</v>
      </c>
      <c r="C144" t="s">
        <v>341</v>
      </c>
    </row>
    <row r="145" spans="1:3" x14ac:dyDescent="0.2">
      <c r="A145" s="154">
        <v>181</v>
      </c>
      <c r="B145" s="155">
        <v>827044</v>
      </c>
      <c r="C145" t="s">
        <v>340</v>
      </c>
    </row>
    <row r="146" spans="1:3" x14ac:dyDescent="0.2">
      <c r="A146" s="154">
        <v>182</v>
      </c>
      <c r="B146" s="155">
        <v>820166</v>
      </c>
      <c r="C146" t="s">
        <v>338</v>
      </c>
    </row>
    <row r="147" spans="1:3" x14ac:dyDescent="0.2">
      <c r="A147" s="154">
        <v>183</v>
      </c>
      <c r="B147" s="155">
        <v>827028</v>
      </c>
      <c r="C147" t="s">
        <v>83</v>
      </c>
    </row>
    <row r="148" spans="1:3" x14ac:dyDescent="0.2">
      <c r="A148" s="154">
        <v>184</v>
      </c>
      <c r="B148" s="155">
        <v>820193</v>
      </c>
      <c r="C148" t="s">
        <v>339</v>
      </c>
    </row>
    <row r="149" spans="1:3" x14ac:dyDescent="0.2">
      <c r="A149" s="154">
        <v>185</v>
      </c>
      <c r="B149" s="155">
        <v>820192</v>
      </c>
      <c r="C149" t="s">
        <v>203</v>
      </c>
    </row>
    <row r="150" spans="1:3" x14ac:dyDescent="0.2">
      <c r="A150" s="154">
        <v>186</v>
      </c>
      <c r="B150" s="155">
        <v>820172</v>
      </c>
      <c r="C150" t="s">
        <v>685</v>
      </c>
    </row>
    <row r="151" spans="1:3" x14ac:dyDescent="0.2">
      <c r="A151" s="154">
        <v>187</v>
      </c>
      <c r="B151" s="155">
        <v>827036</v>
      </c>
      <c r="C151" t="s">
        <v>730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F1724"/>
  <sheetViews>
    <sheetView showGridLines="0" workbookViewId="0">
      <selection activeCell="U1" sqref="U1:X1048576"/>
    </sheetView>
  </sheetViews>
  <sheetFormatPr baseColWidth="10" defaultColWidth="11" defaultRowHeight="14" x14ac:dyDescent="0.2"/>
  <cols>
    <col min="1" max="1" width="11.5" style="2" customWidth="1"/>
    <col min="2" max="2" width="5" style="2" customWidth="1"/>
    <col min="3" max="3" width="13" style="2" customWidth="1"/>
    <col min="4" max="4" width="11" style="2"/>
    <col min="5" max="5" width="5" style="2" customWidth="1"/>
    <col min="6" max="6" width="11.5" style="2" customWidth="1"/>
    <col min="7" max="8" width="11" style="2"/>
    <col min="9" max="9" width="16.6640625" style="2" bestFit="1" customWidth="1"/>
    <col min="10" max="16384" width="11" style="2"/>
  </cols>
  <sheetData>
    <row r="1" spans="1:32" s="1" customFormat="1" x14ac:dyDescent="0.2">
      <c r="A1" s="1" t="s">
        <v>38</v>
      </c>
      <c r="C1" s="1" t="s">
        <v>39</v>
      </c>
      <c r="I1" s="1" t="s">
        <v>110</v>
      </c>
    </row>
    <row r="2" spans="1:32" s="1" customFormat="1" x14ac:dyDescent="0.2">
      <c r="A2" s="1" t="s">
        <v>33</v>
      </c>
      <c r="C2" s="1" t="s">
        <v>34</v>
      </c>
      <c r="D2" s="1" t="s">
        <v>35</v>
      </c>
      <c r="F2" s="1" t="s">
        <v>98</v>
      </c>
      <c r="I2" s="96" t="s">
        <v>104</v>
      </c>
    </row>
    <row r="3" spans="1:32" x14ac:dyDescent="0.2">
      <c r="A3" s="2" t="s">
        <v>0</v>
      </c>
      <c r="C3" s="53">
        <v>14</v>
      </c>
      <c r="D3" s="4" t="s">
        <v>14</v>
      </c>
      <c r="F3" s="2">
        <v>202012</v>
      </c>
      <c r="I3" s="96" t="s">
        <v>105</v>
      </c>
    </row>
    <row r="4" spans="1:32" x14ac:dyDescent="0.2">
      <c r="A4" s="2" t="s">
        <v>6</v>
      </c>
      <c r="C4" s="53">
        <v>18</v>
      </c>
      <c r="D4" s="4" t="s">
        <v>119</v>
      </c>
      <c r="F4" s="2">
        <v>202013</v>
      </c>
      <c r="I4" s="96" t="s">
        <v>14</v>
      </c>
    </row>
    <row r="5" spans="1:32" x14ac:dyDescent="0.2">
      <c r="A5" s="2" t="s">
        <v>2</v>
      </c>
      <c r="C5" s="53">
        <v>20</v>
      </c>
      <c r="D5" s="4" t="s">
        <v>50</v>
      </c>
      <c r="F5" s="2">
        <v>202014</v>
      </c>
      <c r="I5" s="96" t="s">
        <v>106</v>
      </c>
    </row>
    <row r="6" spans="1:32" x14ac:dyDescent="0.2">
      <c r="A6" s="2" t="s">
        <v>3</v>
      </c>
      <c r="C6" s="53">
        <v>21</v>
      </c>
      <c r="D6" s="4" t="s">
        <v>51</v>
      </c>
      <c r="F6" s="2">
        <v>202015</v>
      </c>
      <c r="I6" s="96" t="s">
        <v>107</v>
      </c>
    </row>
    <row r="7" spans="1:32" x14ac:dyDescent="0.2">
      <c r="A7" s="2" t="s">
        <v>4</v>
      </c>
      <c r="C7" s="53">
        <v>23</v>
      </c>
      <c r="D7" s="4" t="s">
        <v>52</v>
      </c>
      <c r="F7" s="2">
        <v>202016</v>
      </c>
      <c r="I7" s="96" t="s">
        <v>108</v>
      </c>
    </row>
    <row r="8" spans="1:32" x14ac:dyDescent="0.2">
      <c r="A8" s="2" t="s">
        <v>5</v>
      </c>
      <c r="C8" s="53">
        <v>24</v>
      </c>
      <c r="D8" s="4" t="s">
        <v>53</v>
      </c>
      <c r="F8" s="2">
        <v>202017</v>
      </c>
      <c r="I8" s="96" t="s">
        <v>109</v>
      </c>
    </row>
    <row r="9" spans="1:32" x14ac:dyDescent="0.2">
      <c r="A9" s="2" t="s">
        <v>318</v>
      </c>
      <c r="C9" s="53">
        <v>25</v>
      </c>
      <c r="D9" s="4" t="s">
        <v>54</v>
      </c>
      <c r="F9" s="2">
        <v>202018</v>
      </c>
      <c r="AF9" s="144">
        <v>7048652463425</v>
      </c>
    </row>
    <row r="10" spans="1:32" x14ac:dyDescent="0.2">
      <c r="A10" s="2" t="s">
        <v>319</v>
      </c>
      <c r="C10" s="53">
        <v>26</v>
      </c>
      <c r="D10" s="4" t="s">
        <v>55</v>
      </c>
      <c r="F10" s="2">
        <v>202019</v>
      </c>
      <c r="AF10" s="144">
        <v>7048652194046</v>
      </c>
    </row>
    <row r="11" spans="1:32" x14ac:dyDescent="0.2">
      <c r="C11" s="53">
        <v>27</v>
      </c>
      <c r="D11" s="4" t="s">
        <v>75</v>
      </c>
      <c r="F11" s="2">
        <v>202020</v>
      </c>
      <c r="AF11" s="144">
        <v>7048652194053</v>
      </c>
    </row>
    <row r="12" spans="1:32" x14ac:dyDescent="0.2">
      <c r="C12" s="53">
        <v>29</v>
      </c>
      <c r="D12" s="4" t="s">
        <v>56</v>
      </c>
      <c r="F12" s="2">
        <v>202021</v>
      </c>
      <c r="AF12" s="144">
        <v>7048652194077</v>
      </c>
    </row>
    <row r="13" spans="1:32" x14ac:dyDescent="0.2">
      <c r="A13" s="64"/>
      <c r="C13" s="53">
        <v>55</v>
      </c>
      <c r="D13" s="4" t="s">
        <v>57</v>
      </c>
      <c r="F13" s="2">
        <v>202022</v>
      </c>
      <c r="AF13" s="144">
        <v>7048652194084</v>
      </c>
    </row>
    <row r="14" spans="1:32" x14ac:dyDescent="0.2">
      <c r="C14" s="53">
        <v>57</v>
      </c>
      <c r="D14" s="4" t="s">
        <v>58</v>
      </c>
      <c r="F14" s="2">
        <v>202023</v>
      </c>
      <c r="AF14" s="144">
        <v>7048652281517</v>
      </c>
    </row>
    <row r="15" spans="1:32" x14ac:dyDescent="0.2">
      <c r="C15" s="53">
        <v>70</v>
      </c>
      <c r="D15" s="4" t="s">
        <v>59</v>
      </c>
      <c r="F15" s="2">
        <v>202024</v>
      </c>
      <c r="AF15" s="144">
        <v>7048652281524</v>
      </c>
    </row>
    <row r="16" spans="1:32" x14ac:dyDescent="0.2">
      <c r="C16" s="53">
        <v>90</v>
      </c>
      <c r="D16" s="4" t="s">
        <v>60</v>
      </c>
      <c r="F16" s="2">
        <v>202025</v>
      </c>
      <c r="AF16" s="144">
        <v>7048652281531</v>
      </c>
    </row>
    <row r="17" spans="3:32" x14ac:dyDescent="0.2">
      <c r="C17" s="53">
        <v>18</v>
      </c>
      <c r="D17" s="4" t="s">
        <v>111</v>
      </c>
      <c r="F17" s="2">
        <v>202026</v>
      </c>
      <c r="AF17" s="144">
        <v>7048652194107</v>
      </c>
    </row>
    <row r="18" spans="3:32" x14ac:dyDescent="0.2">
      <c r="C18" s="53"/>
      <c r="D18" s="4"/>
      <c r="AF18" s="144">
        <v>7048652193919</v>
      </c>
    </row>
    <row r="19" spans="3:32" x14ac:dyDescent="0.2">
      <c r="C19" s="53"/>
      <c r="D19" s="4"/>
      <c r="AF19" s="144">
        <v>7048652193926</v>
      </c>
    </row>
    <row r="20" spans="3:32" x14ac:dyDescent="0.2">
      <c r="C20" s="53"/>
      <c r="D20" s="4"/>
      <c r="AF20" s="144">
        <v>7048652193940</v>
      </c>
    </row>
    <row r="21" spans="3:32" x14ac:dyDescent="0.2">
      <c r="C21" s="53"/>
      <c r="D21" s="4"/>
      <c r="AF21" s="144">
        <v>7048652194114</v>
      </c>
    </row>
    <row r="22" spans="3:32" x14ac:dyDescent="0.2">
      <c r="C22" s="97"/>
      <c r="D22" s="98"/>
      <c r="AF22" s="144">
        <v>7048652194121</v>
      </c>
    </row>
    <row r="23" spans="3:32" x14ac:dyDescent="0.2">
      <c r="AF23" s="144">
        <v>7048652194039</v>
      </c>
    </row>
    <row r="24" spans="3:32" x14ac:dyDescent="0.2">
      <c r="AF24" s="144">
        <v>7048652256416</v>
      </c>
    </row>
    <row r="25" spans="3:32" x14ac:dyDescent="0.2">
      <c r="AF25" s="144">
        <v>7048652256423</v>
      </c>
    </row>
    <row r="26" spans="3:32" x14ac:dyDescent="0.2">
      <c r="AF26" s="144">
        <v>7048652270948</v>
      </c>
    </row>
    <row r="27" spans="3:32" x14ac:dyDescent="0.2">
      <c r="AF27" s="144">
        <v>7048652476418</v>
      </c>
    </row>
    <row r="28" spans="3:32" x14ac:dyDescent="0.2">
      <c r="AF28" s="144">
        <v>7048652607591</v>
      </c>
    </row>
    <row r="29" spans="3:32" x14ac:dyDescent="0.2">
      <c r="AF29" s="144">
        <v>7048652617118</v>
      </c>
    </row>
    <row r="30" spans="3:32" x14ac:dyDescent="0.2">
      <c r="AF30" s="144">
        <v>7048652617101</v>
      </c>
    </row>
    <row r="31" spans="3:32" x14ac:dyDescent="0.2">
      <c r="AF31" s="144">
        <v>7048652617095</v>
      </c>
    </row>
    <row r="32" spans="3:32" x14ac:dyDescent="0.2">
      <c r="AF32" s="144">
        <v>7048652617125</v>
      </c>
    </row>
    <row r="33" spans="32:32" x14ac:dyDescent="0.2">
      <c r="AF33" s="144">
        <v>7048652458148</v>
      </c>
    </row>
    <row r="34" spans="32:32" x14ac:dyDescent="0.2">
      <c r="AF34" s="144">
        <v>7048652458131</v>
      </c>
    </row>
    <row r="35" spans="32:32" x14ac:dyDescent="0.2">
      <c r="AF35" s="144">
        <v>7048652458124</v>
      </c>
    </row>
    <row r="36" spans="32:32" x14ac:dyDescent="0.2">
      <c r="AF36" s="144">
        <v>7048652458155</v>
      </c>
    </row>
    <row r="37" spans="32:32" x14ac:dyDescent="0.2">
      <c r="AF37" s="144">
        <v>7048652458186</v>
      </c>
    </row>
    <row r="38" spans="32:32" x14ac:dyDescent="0.2">
      <c r="AF38" s="144">
        <v>7048652458179</v>
      </c>
    </row>
    <row r="39" spans="32:32" x14ac:dyDescent="0.2">
      <c r="AF39" s="144">
        <v>7048652458162</v>
      </c>
    </row>
    <row r="40" spans="32:32" x14ac:dyDescent="0.2">
      <c r="AF40" s="144">
        <v>7048652458193</v>
      </c>
    </row>
    <row r="41" spans="32:32" x14ac:dyDescent="0.2">
      <c r="AF41" s="144">
        <v>7048652458100</v>
      </c>
    </row>
    <row r="42" spans="32:32" x14ac:dyDescent="0.2">
      <c r="AF42" s="144">
        <v>7048652458094</v>
      </c>
    </row>
    <row r="43" spans="32:32" x14ac:dyDescent="0.2">
      <c r="AF43" s="144">
        <v>7048652458087</v>
      </c>
    </row>
    <row r="44" spans="32:32" x14ac:dyDescent="0.2">
      <c r="AF44" s="144">
        <v>7048652458117</v>
      </c>
    </row>
    <row r="45" spans="32:32" x14ac:dyDescent="0.2">
      <c r="AF45" s="144">
        <v>7048652458070</v>
      </c>
    </row>
    <row r="46" spans="32:32" x14ac:dyDescent="0.2">
      <c r="AF46" s="144">
        <v>7048652458063</v>
      </c>
    </row>
    <row r="47" spans="32:32" x14ac:dyDescent="0.2">
      <c r="AF47" s="144">
        <v>7048652458056</v>
      </c>
    </row>
    <row r="48" spans="32:32" x14ac:dyDescent="0.2">
      <c r="AF48" s="144">
        <v>7048652458049</v>
      </c>
    </row>
    <row r="49" spans="32:32" x14ac:dyDescent="0.2">
      <c r="AF49" s="144">
        <v>7048652458032</v>
      </c>
    </row>
    <row r="50" spans="32:32" x14ac:dyDescent="0.2">
      <c r="AF50" s="144">
        <v>7048652458025</v>
      </c>
    </row>
    <row r="51" spans="32:32" x14ac:dyDescent="0.2">
      <c r="AF51" s="144">
        <v>7048652458018</v>
      </c>
    </row>
    <row r="52" spans="32:32" x14ac:dyDescent="0.2">
      <c r="AF52" s="144">
        <v>7048652458001</v>
      </c>
    </row>
    <row r="53" spans="32:32" x14ac:dyDescent="0.2">
      <c r="AF53" s="144">
        <v>7048652457066</v>
      </c>
    </row>
    <row r="54" spans="32:32" x14ac:dyDescent="0.2">
      <c r="AF54" s="144">
        <v>7048652457059</v>
      </c>
    </row>
    <row r="55" spans="32:32" x14ac:dyDescent="0.2">
      <c r="AF55" s="144">
        <v>7048652457042</v>
      </c>
    </row>
    <row r="56" spans="32:32" x14ac:dyDescent="0.2">
      <c r="AF56" s="144">
        <v>7048652457073</v>
      </c>
    </row>
    <row r="57" spans="32:32" x14ac:dyDescent="0.2">
      <c r="AF57" s="144">
        <v>7048652457103</v>
      </c>
    </row>
    <row r="58" spans="32:32" x14ac:dyDescent="0.2">
      <c r="AF58" s="144">
        <v>7048652457097</v>
      </c>
    </row>
    <row r="59" spans="32:32" x14ac:dyDescent="0.2">
      <c r="AF59" s="144">
        <v>7048652457080</v>
      </c>
    </row>
    <row r="60" spans="32:32" x14ac:dyDescent="0.2">
      <c r="AF60" s="144">
        <v>7048652457110</v>
      </c>
    </row>
    <row r="61" spans="32:32" x14ac:dyDescent="0.2">
      <c r="AF61" s="144">
        <v>7048652457905</v>
      </c>
    </row>
    <row r="62" spans="32:32" x14ac:dyDescent="0.2">
      <c r="AF62" s="144">
        <v>7048652457899</v>
      </c>
    </row>
    <row r="63" spans="32:32" x14ac:dyDescent="0.2">
      <c r="AF63" s="144">
        <v>7048652457882</v>
      </c>
    </row>
    <row r="64" spans="32:32" x14ac:dyDescent="0.2">
      <c r="AF64" s="144">
        <v>7048652457912</v>
      </c>
    </row>
    <row r="65" spans="32:32" x14ac:dyDescent="0.2">
      <c r="AF65" s="144">
        <v>7048652457981</v>
      </c>
    </row>
    <row r="66" spans="32:32" x14ac:dyDescent="0.2">
      <c r="AF66" s="144">
        <v>7048652457974</v>
      </c>
    </row>
    <row r="67" spans="32:32" x14ac:dyDescent="0.2">
      <c r="AF67" s="144">
        <v>7048652457967</v>
      </c>
    </row>
    <row r="68" spans="32:32" x14ac:dyDescent="0.2">
      <c r="AF68" s="144">
        <v>7048652457998</v>
      </c>
    </row>
    <row r="69" spans="32:32" x14ac:dyDescent="0.2">
      <c r="AF69" s="144">
        <v>7048652457714</v>
      </c>
    </row>
    <row r="70" spans="32:32" x14ac:dyDescent="0.2">
      <c r="AF70" s="144">
        <v>7048652457707</v>
      </c>
    </row>
    <row r="71" spans="32:32" x14ac:dyDescent="0.2">
      <c r="AF71" s="144">
        <v>7048652457691</v>
      </c>
    </row>
    <row r="72" spans="32:32" x14ac:dyDescent="0.2">
      <c r="AF72" s="144">
        <v>7048652457684</v>
      </c>
    </row>
    <row r="73" spans="32:32" x14ac:dyDescent="0.2">
      <c r="AF73" s="144">
        <v>7048652457790</v>
      </c>
    </row>
    <row r="74" spans="32:32" x14ac:dyDescent="0.2">
      <c r="AF74" s="144">
        <v>7048652457783</v>
      </c>
    </row>
    <row r="75" spans="32:32" x14ac:dyDescent="0.2">
      <c r="AF75" s="144">
        <v>7048652457776</v>
      </c>
    </row>
    <row r="76" spans="32:32" x14ac:dyDescent="0.2">
      <c r="AF76" s="144">
        <v>7048652457769</v>
      </c>
    </row>
    <row r="77" spans="32:32" x14ac:dyDescent="0.2">
      <c r="AF77" s="144">
        <v>7048652457820</v>
      </c>
    </row>
    <row r="78" spans="32:32" x14ac:dyDescent="0.2">
      <c r="AF78" s="144">
        <v>7048652457813</v>
      </c>
    </row>
    <row r="79" spans="32:32" x14ac:dyDescent="0.2">
      <c r="AF79" s="144">
        <v>7048652457806</v>
      </c>
    </row>
    <row r="80" spans="32:32" x14ac:dyDescent="0.2">
      <c r="AF80" s="144">
        <v>7048652457837</v>
      </c>
    </row>
    <row r="81" spans="32:32" x14ac:dyDescent="0.2">
      <c r="AF81" s="144">
        <v>7048652457868</v>
      </c>
    </row>
    <row r="82" spans="32:32" x14ac:dyDescent="0.2">
      <c r="AF82" s="144">
        <v>7048652457851</v>
      </c>
    </row>
    <row r="83" spans="32:32" x14ac:dyDescent="0.2">
      <c r="AF83" s="144">
        <v>7048652457844</v>
      </c>
    </row>
    <row r="84" spans="32:32" x14ac:dyDescent="0.2">
      <c r="AF84" s="144">
        <v>7048652457875</v>
      </c>
    </row>
    <row r="85" spans="32:32" x14ac:dyDescent="0.2">
      <c r="AF85" s="144">
        <v>7048652457639</v>
      </c>
    </row>
    <row r="86" spans="32:32" x14ac:dyDescent="0.2">
      <c r="AF86" s="144">
        <v>7048652457622</v>
      </c>
    </row>
    <row r="87" spans="32:32" x14ac:dyDescent="0.2">
      <c r="AF87" s="144">
        <v>7048652457615</v>
      </c>
    </row>
    <row r="88" spans="32:32" x14ac:dyDescent="0.2">
      <c r="AF88" s="144">
        <v>7048652457608</v>
      </c>
    </row>
    <row r="89" spans="32:32" x14ac:dyDescent="0.2">
      <c r="AF89" s="144">
        <v>7048652489692</v>
      </c>
    </row>
    <row r="90" spans="32:32" x14ac:dyDescent="0.2">
      <c r="AF90" s="144">
        <v>7048652489722</v>
      </c>
    </row>
    <row r="91" spans="32:32" x14ac:dyDescent="0.2">
      <c r="AF91" s="144">
        <v>7048652489715</v>
      </c>
    </row>
    <row r="92" spans="32:32" x14ac:dyDescent="0.2">
      <c r="AF92" s="144">
        <v>7048652489708</v>
      </c>
    </row>
    <row r="93" spans="32:32" x14ac:dyDescent="0.2">
      <c r="AF93" s="144">
        <v>7048652457509</v>
      </c>
    </row>
    <row r="94" spans="32:32" x14ac:dyDescent="0.2">
      <c r="AF94" s="144">
        <v>7048652457493</v>
      </c>
    </row>
    <row r="95" spans="32:32" x14ac:dyDescent="0.2">
      <c r="AF95" s="144">
        <v>7048652457486</v>
      </c>
    </row>
    <row r="96" spans="32:32" x14ac:dyDescent="0.2">
      <c r="AF96" s="144">
        <v>7048652457516</v>
      </c>
    </row>
    <row r="97" spans="32:32" x14ac:dyDescent="0.2">
      <c r="AF97" s="144">
        <v>7048652608604</v>
      </c>
    </row>
    <row r="98" spans="32:32" x14ac:dyDescent="0.2">
      <c r="AF98" s="144">
        <v>7048652608598</v>
      </c>
    </row>
    <row r="99" spans="32:32" x14ac:dyDescent="0.2">
      <c r="AF99" s="144">
        <v>7048652608581</v>
      </c>
    </row>
    <row r="100" spans="32:32" x14ac:dyDescent="0.2">
      <c r="AF100" s="144">
        <v>7048652608611</v>
      </c>
    </row>
    <row r="101" spans="32:32" x14ac:dyDescent="0.2">
      <c r="AF101" s="144">
        <v>7048652457547</v>
      </c>
    </row>
    <row r="102" spans="32:32" x14ac:dyDescent="0.2">
      <c r="AF102" s="144">
        <v>7048652457530</v>
      </c>
    </row>
    <row r="103" spans="32:32" x14ac:dyDescent="0.2">
      <c r="AF103" s="144">
        <v>7048652457523</v>
      </c>
    </row>
    <row r="104" spans="32:32" x14ac:dyDescent="0.2">
      <c r="AF104" s="144">
        <v>7048652457554</v>
      </c>
    </row>
    <row r="105" spans="32:32" x14ac:dyDescent="0.2">
      <c r="AF105" s="144">
        <v>7048652608642</v>
      </c>
    </row>
    <row r="106" spans="32:32" x14ac:dyDescent="0.2">
      <c r="AF106" s="144">
        <v>7048652608635</v>
      </c>
    </row>
    <row r="107" spans="32:32" x14ac:dyDescent="0.2">
      <c r="AF107" s="144">
        <v>7048652608628</v>
      </c>
    </row>
    <row r="108" spans="32:32" x14ac:dyDescent="0.2">
      <c r="AF108" s="144">
        <v>7048652608659</v>
      </c>
    </row>
    <row r="109" spans="32:32" x14ac:dyDescent="0.2">
      <c r="AF109" s="144">
        <v>7048652457394</v>
      </c>
    </row>
    <row r="110" spans="32:32" x14ac:dyDescent="0.2">
      <c r="AF110" s="144">
        <v>7048652457387</v>
      </c>
    </row>
    <row r="111" spans="32:32" x14ac:dyDescent="0.2">
      <c r="AF111" s="144">
        <v>7048652457370</v>
      </c>
    </row>
    <row r="112" spans="32:32" x14ac:dyDescent="0.2">
      <c r="AF112" s="144">
        <v>7048652457363</v>
      </c>
    </row>
    <row r="113" spans="32:32" x14ac:dyDescent="0.2">
      <c r="AF113" s="144">
        <v>7048652608697</v>
      </c>
    </row>
    <row r="114" spans="32:32" x14ac:dyDescent="0.2">
      <c r="AF114" s="144">
        <v>7048652608680</v>
      </c>
    </row>
    <row r="115" spans="32:32" x14ac:dyDescent="0.2">
      <c r="AF115" s="144">
        <v>7048652608673</v>
      </c>
    </row>
    <row r="116" spans="32:32" x14ac:dyDescent="0.2">
      <c r="AF116" s="144">
        <v>7048652608666</v>
      </c>
    </row>
    <row r="117" spans="32:32" x14ac:dyDescent="0.2">
      <c r="AF117" s="144">
        <v>7048652457479</v>
      </c>
    </row>
    <row r="118" spans="32:32" x14ac:dyDescent="0.2">
      <c r="AF118" s="144">
        <v>7048652457462</v>
      </c>
    </row>
    <row r="119" spans="32:32" x14ac:dyDescent="0.2">
      <c r="AF119" s="144">
        <v>7048652457455</v>
      </c>
    </row>
    <row r="120" spans="32:32" x14ac:dyDescent="0.2">
      <c r="AF120" s="144">
        <v>7048652457448</v>
      </c>
    </row>
    <row r="121" spans="32:32" x14ac:dyDescent="0.2">
      <c r="AF121" s="144">
        <v>7048652457264</v>
      </c>
    </row>
    <row r="122" spans="32:32" x14ac:dyDescent="0.2">
      <c r="AF122" s="144">
        <v>7048652457257</v>
      </c>
    </row>
    <row r="123" spans="32:32" x14ac:dyDescent="0.2">
      <c r="AF123" s="144">
        <v>7048652457240</v>
      </c>
    </row>
    <row r="124" spans="32:32" x14ac:dyDescent="0.2">
      <c r="AF124" s="144">
        <v>7048652457271</v>
      </c>
    </row>
    <row r="125" spans="32:32" x14ac:dyDescent="0.2">
      <c r="AF125" s="144">
        <v>7048652608727</v>
      </c>
    </row>
    <row r="126" spans="32:32" x14ac:dyDescent="0.2">
      <c r="AF126" s="144">
        <v>7048652608710</v>
      </c>
    </row>
    <row r="127" spans="32:32" x14ac:dyDescent="0.2">
      <c r="AF127" s="144">
        <v>7048652608703</v>
      </c>
    </row>
    <row r="128" spans="32:32" x14ac:dyDescent="0.2">
      <c r="AF128" s="144">
        <v>7048652608734</v>
      </c>
    </row>
    <row r="129" spans="32:32" x14ac:dyDescent="0.2">
      <c r="AF129" s="144">
        <v>7048652457301</v>
      </c>
    </row>
    <row r="130" spans="32:32" x14ac:dyDescent="0.2">
      <c r="AF130" s="144">
        <v>7048652457295</v>
      </c>
    </row>
    <row r="131" spans="32:32" x14ac:dyDescent="0.2">
      <c r="AF131" s="144">
        <v>7048652457288</v>
      </c>
    </row>
    <row r="132" spans="32:32" x14ac:dyDescent="0.2">
      <c r="AF132" s="144">
        <v>7048652457318</v>
      </c>
    </row>
    <row r="133" spans="32:32" x14ac:dyDescent="0.2">
      <c r="AF133" s="144">
        <v>7048652457158</v>
      </c>
    </row>
    <row r="134" spans="32:32" x14ac:dyDescent="0.2">
      <c r="AF134" s="144">
        <v>7048652457141</v>
      </c>
    </row>
    <row r="135" spans="32:32" x14ac:dyDescent="0.2">
      <c r="AF135" s="144">
        <v>7048652457134</v>
      </c>
    </row>
    <row r="136" spans="32:32" x14ac:dyDescent="0.2">
      <c r="AF136" s="144">
        <v>7048652457127</v>
      </c>
    </row>
    <row r="137" spans="32:32" x14ac:dyDescent="0.2">
      <c r="AF137" s="144">
        <v>7048652608765</v>
      </c>
    </row>
    <row r="138" spans="32:32" x14ac:dyDescent="0.2">
      <c r="AF138" s="144">
        <v>7048652608758</v>
      </c>
    </row>
    <row r="139" spans="32:32" x14ac:dyDescent="0.2">
      <c r="AF139" s="144">
        <v>7048652608741</v>
      </c>
    </row>
    <row r="140" spans="32:32" x14ac:dyDescent="0.2">
      <c r="AF140" s="144">
        <v>7048652608772</v>
      </c>
    </row>
    <row r="141" spans="32:32" x14ac:dyDescent="0.2">
      <c r="AF141" s="144">
        <v>7048652496942</v>
      </c>
    </row>
    <row r="142" spans="32:32" x14ac:dyDescent="0.2">
      <c r="AF142" s="144">
        <v>7048652496935</v>
      </c>
    </row>
    <row r="143" spans="32:32" x14ac:dyDescent="0.2">
      <c r="AF143" s="144">
        <v>7048652496928</v>
      </c>
    </row>
    <row r="144" spans="32:32" x14ac:dyDescent="0.2">
      <c r="AF144" s="144">
        <v>7048652496911</v>
      </c>
    </row>
    <row r="145" spans="32:32" x14ac:dyDescent="0.2">
      <c r="AF145" s="144">
        <v>7048652458940</v>
      </c>
    </row>
    <row r="146" spans="32:32" x14ac:dyDescent="0.2">
      <c r="AF146" s="144">
        <v>7048652458933</v>
      </c>
    </row>
    <row r="147" spans="32:32" x14ac:dyDescent="0.2">
      <c r="AF147" s="144">
        <v>7048652458926</v>
      </c>
    </row>
    <row r="148" spans="32:32" x14ac:dyDescent="0.2">
      <c r="AF148" s="144">
        <v>7048652458957</v>
      </c>
    </row>
    <row r="149" spans="32:32" x14ac:dyDescent="0.2">
      <c r="AF149" s="144">
        <v>7048652458988</v>
      </c>
    </row>
    <row r="150" spans="32:32" x14ac:dyDescent="0.2">
      <c r="AF150" s="144">
        <v>7048652458971</v>
      </c>
    </row>
    <row r="151" spans="32:32" x14ac:dyDescent="0.2">
      <c r="AF151" s="144">
        <v>7048652458964</v>
      </c>
    </row>
    <row r="152" spans="32:32" x14ac:dyDescent="0.2">
      <c r="AF152" s="144">
        <v>7048652458995</v>
      </c>
    </row>
    <row r="153" spans="32:32" x14ac:dyDescent="0.2">
      <c r="AF153" s="144">
        <v>7048652608802</v>
      </c>
    </row>
    <row r="154" spans="32:32" x14ac:dyDescent="0.2">
      <c r="AF154" s="144">
        <v>7048652608796</v>
      </c>
    </row>
    <row r="155" spans="32:32" x14ac:dyDescent="0.2">
      <c r="AF155" s="144">
        <v>7048652608789</v>
      </c>
    </row>
    <row r="156" spans="32:32" x14ac:dyDescent="0.2">
      <c r="AF156" s="144">
        <v>7048652608819</v>
      </c>
    </row>
    <row r="157" spans="32:32" x14ac:dyDescent="0.2">
      <c r="AF157" s="144">
        <v>7048652458865</v>
      </c>
    </row>
    <row r="158" spans="32:32" x14ac:dyDescent="0.2">
      <c r="AF158" s="144">
        <v>7048652458858</v>
      </c>
    </row>
    <row r="159" spans="32:32" x14ac:dyDescent="0.2">
      <c r="AF159" s="144">
        <v>7048652458841</v>
      </c>
    </row>
    <row r="160" spans="32:32" x14ac:dyDescent="0.2">
      <c r="AF160" s="144">
        <v>7048652458872</v>
      </c>
    </row>
    <row r="161" spans="32:32" x14ac:dyDescent="0.2">
      <c r="AF161" s="144">
        <v>7048652458902</v>
      </c>
    </row>
    <row r="162" spans="32:32" x14ac:dyDescent="0.2">
      <c r="AF162" s="144">
        <v>7048652458896</v>
      </c>
    </row>
    <row r="163" spans="32:32" x14ac:dyDescent="0.2">
      <c r="AF163" s="144">
        <v>7048652458889</v>
      </c>
    </row>
    <row r="164" spans="32:32" x14ac:dyDescent="0.2">
      <c r="AF164" s="144">
        <v>7048652458919</v>
      </c>
    </row>
    <row r="165" spans="32:32" x14ac:dyDescent="0.2">
      <c r="AF165" s="144">
        <v>7048652608840</v>
      </c>
    </row>
    <row r="166" spans="32:32" x14ac:dyDescent="0.2">
      <c r="AF166" s="144">
        <v>7048652608833</v>
      </c>
    </row>
    <row r="167" spans="32:32" x14ac:dyDescent="0.2">
      <c r="AF167" s="144">
        <v>7048652608826</v>
      </c>
    </row>
    <row r="168" spans="32:32" x14ac:dyDescent="0.2">
      <c r="AF168" s="144">
        <v>7048652608857</v>
      </c>
    </row>
    <row r="169" spans="32:32" x14ac:dyDescent="0.2">
      <c r="AF169" s="144">
        <v>7048652460103</v>
      </c>
    </row>
    <row r="170" spans="32:32" x14ac:dyDescent="0.2">
      <c r="AF170" s="144">
        <v>7048652460097</v>
      </c>
    </row>
    <row r="171" spans="32:32" x14ac:dyDescent="0.2">
      <c r="AF171" s="144">
        <v>7048652460080</v>
      </c>
    </row>
    <row r="172" spans="32:32" x14ac:dyDescent="0.2">
      <c r="AF172" s="144">
        <v>7048652460110</v>
      </c>
    </row>
    <row r="173" spans="32:32" x14ac:dyDescent="0.2">
      <c r="AF173" s="144">
        <v>7048652460141</v>
      </c>
    </row>
    <row r="174" spans="32:32" x14ac:dyDescent="0.2">
      <c r="AF174" s="144">
        <v>7048652460134</v>
      </c>
    </row>
    <row r="175" spans="32:32" x14ac:dyDescent="0.2">
      <c r="AF175" s="144">
        <v>7048652460127</v>
      </c>
    </row>
    <row r="176" spans="32:32" x14ac:dyDescent="0.2">
      <c r="AF176" s="144">
        <v>7048652460158</v>
      </c>
    </row>
    <row r="177" spans="32:32" x14ac:dyDescent="0.2">
      <c r="AF177" s="144">
        <v>7048652460189</v>
      </c>
    </row>
    <row r="178" spans="32:32" x14ac:dyDescent="0.2">
      <c r="AF178" s="144">
        <v>7048652460172</v>
      </c>
    </row>
    <row r="179" spans="32:32" x14ac:dyDescent="0.2">
      <c r="AF179" s="144">
        <v>7048652460165</v>
      </c>
    </row>
    <row r="180" spans="32:32" x14ac:dyDescent="0.2">
      <c r="AF180" s="144">
        <v>7048652460196</v>
      </c>
    </row>
    <row r="181" spans="32:32" x14ac:dyDescent="0.2">
      <c r="AF181" s="144">
        <v>7048652460035</v>
      </c>
    </row>
    <row r="182" spans="32:32" x14ac:dyDescent="0.2">
      <c r="AF182" s="144">
        <v>7048652460028</v>
      </c>
    </row>
    <row r="183" spans="32:32" x14ac:dyDescent="0.2">
      <c r="AF183" s="144">
        <v>7048652460011</v>
      </c>
    </row>
    <row r="184" spans="32:32" x14ac:dyDescent="0.2">
      <c r="AF184" s="144">
        <v>7048652460004</v>
      </c>
    </row>
    <row r="185" spans="32:32" x14ac:dyDescent="0.2">
      <c r="AF185" s="144">
        <v>7048652460073</v>
      </c>
    </row>
    <row r="186" spans="32:32" x14ac:dyDescent="0.2">
      <c r="AF186" s="144">
        <v>7048652460066</v>
      </c>
    </row>
    <row r="187" spans="32:32" x14ac:dyDescent="0.2">
      <c r="AF187" s="144">
        <v>7048652460059</v>
      </c>
    </row>
    <row r="188" spans="32:32" x14ac:dyDescent="0.2">
      <c r="AF188" s="144">
        <v>7048652460042</v>
      </c>
    </row>
    <row r="189" spans="32:32" x14ac:dyDescent="0.2">
      <c r="AF189" s="144">
        <v>7048652459633</v>
      </c>
    </row>
    <row r="190" spans="32:32" x14ac:dyDescent="0.2">
      <c r="AF190" s="144">
        <v>7048652459626</v>
      </c>
    </row>
    <row r="191" spans="32:32" x14ac:dyDescent="0.2">
      <c r="AF191" s="144">
        <v>7048652459619</v>
      </c>
    </row>
    <row r="192" spans="32:32" x14ac:dyDescent="0.2">
      <c r="AF192" s="144">
        <v>7048652459602</v>
      </c>
    </row>
    <row r="193" spans="32:32" x14ac:dyDescent="0.2">
      <c r="AF193" s="144">
        <v>7048652609090</v>
      </c>
    </row>
    <row r="194" spans="32:32" x14ac:dyDescent="0.2">
      <c r="AF194" s="144">
        <v>7048652609083</v>
      </c>
    </row>
    <row r="195" spans="32:32" x14ac:dyDescent="0.2">
      <c r="AF195" s="144">
        <v>7048652609076</v>
      </c>
    </row>
    <row r="196" spans="32:32" x14ac:dyDescent="0.2">
      <c r="AF196" s="144">
        <v>7048652609069</v>
      </c>
    </row>
    <row r="197" spans="32:32" x14ac:dyDescent="0.2">
      <c r="AF197" s="144">
        <v>7048652609137</v>
      </c>
    </row>
    <row r="198" spans="32:32" x14ac:dyDescent="0.2">
      <c r="AF198" s="144">
        <v>7048652609120</v>
      </c>
    </row>
    <row r="199" spans="32:32" x14ac:dyDescent="0.2">
      <c r="AF199" s="144">
        <v>7048652609113</v>
      </c>
    </row>
    <row r="200" spans="32:32" x14ac:dyDescent="0.2">
      <c r="AF200" s="144">
        <v>7048652609106</v>
      </c>
    </row>
    <row r="201" spans="32:32" x14ac:dyDescent="0.2">
      <c r="AF201" s="144">
        <v>7048652459671</v>
      </c>
    </row>
    <row r="202" spans="32:32" x14ac:dyDescent="0.2">
      <c r="AF202" s="144">
        <v>7048652459664</v>
      </c>
    </row>
    <row r="203" spans="32:32" x14ac:dyDescent="0.2">
      <c r="AF203" s="144">
        <v>7048652459657</v>
      </c>
    </row>
    <row r="204" spans="32:32" x14ac:dyDescent="0.2">
      <c r="AF204" s="144">
        <v>7048652459640</v>
      </c>
    </row>
    <row r="205" spans="32:32" x14ac:dyDescent="0.2">
      <c r="AF205" s="144">
        <v>7048652459718</v>
      </c>
    </row>
    <row r="206" spans="32:32" x14ac:dyDescent="0.2">
      <c r="AF206" s="144">
        <v>7048652459701</v>
      </c>
    </row>
    <row r="207" spans="32:32" x14ac:dyDescent="0.2">
      <c r="AF207" s="144">
        <v>7048652459695</v>
      </c>
    </row>
    <row r="208" spans="32:32" x14ac:dyDescent="0.2">
      <c r="AF208" s="144">
        <v>7048652459688</v>
      </c>
    </row>
    <row r="209" spans="32:32" x14ac:dyDescent="0.2">
      <c r="AF209" s="144">
        <v>7048652459510</v>
      </c>
    </row>
    <row r="210" spans="32:32" x14ac:dyDescent="0.2">
      <c r="AF210" s="144">
        <v>7048652459503</v>
      </c>
    </row>
    <row r="211" spans="32:32" x14ac:dyDescent="0.2">
      <c r="AF211" s="144">
        <v>7048652459497</v>
      </c>
    </row>
    <row r="212" spans="32:32" x14ac:dyDescent="0.2">
      <c r="AF212" s="144">
        <v>7048652459480</v>
      </c>
    </row>
    <row r="213" spans="32:32" x14ac:dyDescent="0.2">
      <c r="AF213" s="144">
        <v>7048652609175</v>
      </c>
    </row>
    <row r="214" spans="32:32" x14ac:dyDescent="0.2">
      <c r="AF214" s="144">
        <v>7048652609168</v>
      </c>
    </row>
    <row r="215" spans="32:32" x14ac:dyDescent="0.2">
      <c r="AF215" s="144">
        <v>7048652609151</v>
      </c>
    </row>
    <row r="216" spans="32:32" x14ac:dyDescent="0.2">
      <c r="AF216" s="144">
        <v>7048652609144</v>
      </c>
    </row>
    <row r="217" spans="32:32" x14ac:dyDescent="0.2">
      <c r="AF217" s="144">
        <v>7048652609212</v>
      </c>
    </row>
    <row r="218" spans="32:32" x14ac:dyDescent="0.2">
      <c r="AF218" s="144">
        <v>7048652609205</v>
      </c>
    </row>
    <row r="219" spans="32:32" x14ac:dyDescent="0.2">
      <c r="AF219" s="144">
        <v>7048652609199</v>
      </c>
    </row>
    <row r="220" spans="32:32" x14ac:dyDescent="0.2">
      <c r="AF220" s="144">
        <v>7048652609182</v>
      </c>
    </row>
    <row r="221" spans="32:32" x14ac:dyDescent="0.2">
      <c r="AF221" s="144">
        <v>7048652459558</v>
      </c>
    </row>
    <row r="222" spans="32:32" x14ac:dyDescent="0.2">
      <c r="AF222" s="144">
        <v>7048652459541</v>
      </c>
    </row>
    <row r="223" spans="32:32" x14ac:dyDescent="0.2">
      <c r="AF223" s="144">
        <v>7048652459534</v>
      </c>
    </row>
    <row r="224" spans="32:32" x14ac:dyDescent="0.2">
      <c r="AF224" s="144">
        <v>7048652459527</v>
      </c>
    </row>
    <row r="225" spans="32:32" x14ac:dyDescent="0.2">
      <c r="AF225" s="144">
        <v>7048652459862</v>
      </c>
    </row>
    <row r="226" spans="32:32" x14ac:dyDescent="0.2">
      <c r="AF226" s="144">
        <v>7048652459855</v>
      </c>
    </row>
    <row r="227" spans="32:32" x14ac:dyDescent="0.2">
      <c r="AF227" s="144">
        <v>7048652459848</v>
      </c>
    </row>
    <row r="228" spans="32:32" x14ac:dyDescent="0.2">
      <c r="AF228" s="144">
        <v>7048652459879</v>
      </c>
    </row>
    <row r="229" spans="32:32" x14ac:dyDescent="0.2">
      <c r="AF229" s="144">
        <v>7048652459909</v>
      </c>
    </row>
    <row r="230" spans="32:32" x14ac:dyDescent="0.2">
      <c r="AF230" s="144">
        <v>7048652459893</v>
      </c>
    </row>
    <row r="231" spans="32:32" x14ac:dyDescent="0.2">
      <c r="AF231" s="144">
        <v>7048652459886</v>
      </c>
    </row>
    <row r="232" spans="32:32" x14ac:dyDescent="0.2">
      <c r="AF232" s="144">
        <v>7048652459916</v>
      </c>
    </row>
    <row r="233" spans="32:32" x14ac:dyDescent="0.2">
      <c r="AF233" s="144">
        <v>7048652459947</v>
      </c>
    </row>
    <row r="234" spans="32:32" x14ac:dyDescent="0.2">
      <c r="AF234" s="144">
        <v>7048652459930</v>
      </c>
    </row>
    <row r="235" spans="32:32" x14ac:dyDescent="0.2">
      <c r="AF235" s="144">
        <v>7048652459923</v>
      </c>
    </row>
    <row r="236" spans="32:32" x14ac:dyDescent="0.2">
      <c r="AF236" s="144">
        <v>7048652459954</v>
      </c>
    </row>
    <row r="237" spans="32:32" x14ac:dyDescent="0.2">
      <c r="AF237" s="144">
        <v>7048652459985</v>
      </c>
    </row>
    <row r="238" spans="32:32" x14ac:dyDescent="0.2">
      <c r="AF238" s="144">
        <v>7048652459978</v>
      </c>
    </row>
    <row r="239" spans="32:32" x14ac:dyDescent="0.2">
      <c r="AF239" s="144">
        <v>7048652459961</v>
      </c>
    </row>
    <row r="240" spans="32:32" x14ac:dyDescent="0.2">
      <c r="AF240" s="144">
        <v>7048652459992</v>
      </c>
    </row>
    <row r="241" spans="32:32" x14ac:dyDescent="0.2">
      <c r="AF241" s="144">
        <v>7048652609281</v>
      </c>
    </row>
    <row r="242" spans="32:32" x14ac:dyDescent="0.2">
      <c r="AF242" s="144">
        <v>7048652609274</v>
      </c>
    </row>
    <row r="243" spans="32:32" x14ac:dyDescent="0.2">
      <c r="AF243" s="144">
        <v>7048652609267</v>
      </c>
    </row>
    <row r="244" spans="32:32" x14ac:dyDescent="0.2">
      <c r="AF244" s="144">
        <v>7048652609298</v>
      </c>
    </row>
    <row r="245" spans="32:32" x14ac:dyDescent="0.2">
      <c r="AF245" s="144">
        <v>7048652609328</v>
      </c>
    </row>
    <row r="246" spans="32:32" x14ac:dyDescent="0.2">
      <c r="AF246" s="144">
        <v>7048652609311</v>
      </c>
    </row>
    <row r="247" spans="32:32" x14ac:dyDescent="0.2">
      <c r="AF247" s="144">
        <v>7048652609304</v>
      </c>
    </row>
    <row r="248" spans="32:32" x14ac:dyDescent="0.2">
      <c r="AF248" s="144">
        <v>7048652609335</v>
      </c>
    </row>
    <row r="249" spans="32:32" x14ac:dyDescent="0.2">
      <c r="AF249" s="144">
        <v>7048652459749</v>
      </c>
    </row>
    <row r="250" spans="32:32" x14ac:dyDescent="0.2">
      <c r="AF250" s="144">
        <v>7048652459732</v>
      </c>
    </row>
    <row r="251" spans="32:32" x14ac:dyDescent="0.2">
      <c r="AF251" s="144">
        <v>7048652459725</v>
      </c>
    </row>
    <row r="252" spans="32:32" x14ac:dyDescent="0.2">
      <c r="AF252" s="144">
        <v>7048652459756</v>
      </c>
    </row>
    <row r="253" spans="32:32" x14ac:dyDescent="0.2">
      <c r="AF253" s="144">
        <v>7048652459787</v>
      </c>
    </row>
    <row r="254" spans="32:32" x14ac:dyDescent="0.2">
      <c r="AF254" s="144">
        <v>7048652459770</v>
      </c>
    </row>
    <row r="255" spans="32:32" x14ac:dyDescent="0.2">
      <c r="AF255" s="144">
        <v>7048652459763</v>
      </c>
    </row>
    <row r="256" spans="32:32" x14ac:dyDescent="0.2">
      <c r="AF256" s="144">
        <v>7048652459794</v>
      </c>
    </row>
    <row r="257" spans="32:32" x14ac:dyDescent="0.2">
      <c r="AF257" s="144">
        <v>7048652459824</v>
      </c>
    </row>
    <row r="258" spans="32:32" x14ac:dyDescent="0.2">
      <c r="AF258" s="144">
        <v>7048652459817</v>
      </c>
    </row>
    <row r="259" spans="32:32" x14ac:dyDescent="0.2">
      <c r="AF259" s="144">
        <v>7048652459800</v>
      </c>
    </row>
    <row r="260" spans="32:32" x14ac:dyDescent="0.2">
      <c r="AF260" s="144">
        <v>7048652459831</v>
      </c>
    </row>
    <row r="261" spans="32:32" x14ac:dyDescent="0.2">
      <c r="AF261" s="144">
        <v>7048652609403</v>
      </c>
    </row>
    <row r="262" spans="32:32" x14ac:dyDescent="0.2">
      <c r="AF262" s="144">
        <v>7048652609397</v>
      </c>
    </row>
    <row r="263" spans="32:32" x14ac:dyDescent="0.2">
      <c r="AF263" s="144">
        <v>7048652609380</v>
      </c>
    </row>
    <row r="264" spans="32:32" x14ac:dyDescent="0.2">
      <c r="AF264" s="144">
        <v>7048652609410</v>
      </c>
    </row>
    <row r="265" spans="32:32" x14ac:dyDescent="0.2">
      <c r="AF265" s="144">
        <v>7048652458346</v>
      </c>
    </row>
    <row r="266" spans="32:32" x14ac:dyDescent="0.2">
      <c r="AF266" s="144">
        <v>7048652458339</v>
      </c>
    </row>
    <row r="267" spans="32:32" x14ac:dyDescent="0.2">
      <c r="AF267" s="144">
        <v>7048652458322</v>
      </c>
    </row>
    <row r="268" spans="32:32" x14ac:dyDescent="0.2">
      <c r="AF268" s="144">
        <v>7048652458353</v>
      </c>
    </row>
    <row r="269" spans="32:32" x14ac:dyDescent="0.2">
      <c r="AF269" s="144">
        <v>7048652458384</v>
      </c>
    </row>
    <row r="270" spans="32:32" x14ac:dyDescent="0.2">
      <c r="AF270" s="144">
        <v>7048652458377</v>
      </c>
    </row>
    <row r="271" spans="32:32" x14ac:dyDescent="0.2">
      <c r="AF271" s="144">
        <v>7048652458360</v>
      </c>
    </row>
    <row r="272" spans="32:32" x14ac:dyDescent="0.2">
      <c r="AF272" s="144">
        <v>7048652458391</v>
      </c>
    </row>
    <row r="273" spans="32:32" x14ac:dyDescent="0.2">
      <c r="AF273" s="144">
        <v>7048652458421</v>
      </c>
    </row>
    <row r="274" spans="32:32" x14ac:dyDescent="0.2">
      <c r="AF274" s="144">
        <v>7048652458414</v>
      </c>
    </row>
    <row r="275" spans="32:32" x14ac:dyDescent="0.2">
      <c r="AF275" s="144">
        <v>7048652458407</v>
      </c>
    </row>
    <row r="276" spans="32:32" x14ac:dyDescent="0.2">
      <c r="AF276" s="144">
        <v>7048652458438</v>
      </c>
    </row>
    <row r="277" spans="32:32" x14ac:dyDescent="0.2">
      <c r="AF277" s="144">
        <v>7048652458230</v>
      </c>
    </row>
    <row r="278" spans="32:32" x14ac:dyDescent="0.2">
      <c r="AF278" s="144">
        <v>7048652458223</v>
      </c>
    </row>
    <row r="279" spans="32:32" x14ac:dyDescent="0.2">
      <c r="AF279" s="144">
        <v>7048652458216</v>
      </c>
    </row>
    <row r="280" spans="32:32" x14ac:dyDescent="0.2">
      <c r="AF280" s="144">
        <v>7048652458209</v>
      </c>
    </row>
    <row r="281" spans="32:32" x14ac:dyDescent="0.2">
      <c r="AF281" s="144">
        <v>7048652618443</v>
      </c>
    </row>
    <row r="282" spans="32:32" x14ac:dyDescent="0.2">
      <c r="AF282" s="144">
        <v>7048652618436</v>
      </c>
    </row>
    <row r="283" spans="32:32" x14ac:dyDescent="0.2">
      <c r="AF283" s="144">
        <v>7048652618429</v>
      </c>
    </row>
    <row r="284" spans="32:32" x14ac:dyDescent="0.2">
      <c r="AF284" s="144">
        <v>7048652618412</v>
      </c>
    </row>
    <row r="285" spans="32:32" x14ac:dyDescent="0.2">
      <c r="AF285" s="144">
        <v>7048652618481</v>
      </c>
    </row>
    <row r="286" spans="32:32" x14ac:dyDescent="0.2">
      <c r="AF286" s="144">
        <v>7048652618474</v>
      </c>
    </row>
    <row r="287" spans="32:32" x14ac:dyDescent="0.2">
      <c r="AF287" s="144">
        <v>7048652618467</v>
      </c>
    </row>
    <row r="288" spans="32:32" x14ac:dyDescent="0.2">
      <c r="AF288" s="144">
        <v>7048652618450</v>
      </c>
    </row>
    <row r="289" spans="32:32" x14ac:dyDescent="0.2">
      <c r="AF289" s="144">
        <v>7048652458315</v>
      </c>
    </row>
    <row r="290" spans="32:32" x14ac:dyDescent="0.2">
      <c r="AF290" s="144">
        <v>7048652458308</v>
      </c>
    </row>
    <row r="291" spans="32:32" x14ac:dyDescent="0.2">
      <c r="AF291" s="144">
        <v>7048652458292</v>
      </c>
    </row>
    <row r="292" spans="32:32" x14ac:dyDescent="0.2">
      <c r="AF292" s="144">
        <v>7048652458285</v>
      </c>
    </row>
    <row r="293" spans="32:32" x14ac:dyDescent="0.2">
      <c r="AF293" s="144">
        <v>7048652471543</v>
      </c>
    </row>
    <row r="294" spans="32:32" x14ac:dyDescent="0.2">
      <c r="AF294" s="144">
        <v>7048652471536</v>
      </c>
    </row>
    <row r="295" spans="32:32" x14ac:dyDescent="0.2">
      <c r="AF295" s="144">
        <v>7048652471529</v>
      </c>
    </row>
    <row r="296" spans="32:32" x14ac:dyDescent="0.2">
      <c r="AF296" s="144">
        <v>7048652471512</v>
      </c>
    </row>
    <row r="297" spans="32:32" x14ac:dyDescent="0.2">
      <c r="AF297" s="144">
        <v>7048652461247</v>
      </c>
    </row>
    <row r="298" spans="32:32" x14ac:dyDescent="0.2">
      <c r="AF298" s="144">
        <v>7048652461254</v>
      </c>
    </row>
    <row r="299" spans="32:32" x14ac:dyDescent="0.2">
      <c r="AF299" s="144">
        <v>7048652461261</v>
      </c>
    </row>
    <row r="300" spans="32:32" x14ac:dyDescent="0.2">
      <c r="AF300" s="144">
        <v>7048652461278</v>
      </c>
    </row>
    <row r="301" spans="32:32" x14ac:dyDescent="0.2">
      <c r="AF301" s="144">
        <v>7048652461216</v>
      </c>
    </row>
    <row r="302" spans="32:32" x14ac:dyDescent="0.2">
      <c r="AF302" s="144">
        <v>7048652609458</v>
      </c>
    </row>
    <row r="303" spans="32:32" x14ac:dyDescent="0.2">
      <c r="AF303" s="144">
        <v>7048652609465</v>
      </c>
    </row>
    <row r="304" spans="32:32" x14ac:dyDescent="0.2">
      <c r="AF304" s="144">
        <v>7048652461223</v>
      </c>
    </row>
    <row r="305" spans="32:32" x14ac:dyDescent="0.2">
      <c r="AF305" s="144">
        <v>7048652609472</v>
      </c>
    </row>
    <row r="306" spans="32:32" x14ac:dyDescent="0.2">
      <c r="AF306" s="144">
        <v>7048652461230</v>
      </c>
    </row>
    <row r="307" spans="32:32" x14ac:dyDescent="0.2">
      <c r="AF307" s="144">
        <v>7048652458469</v>
      </c>
    </row>
    <row r="308" spans="32:32" x14ac:dyDescent="0.2">
      <c r="AF308" s="144">
        <v>7048652458452</v>
      </c>
    </row>
    <row r="309" spans="32:32" x14ac:dyDescent="0.2">
      <c r="AF309" s="144">
        <v>7048652458445</v>
      </c>
    </row>
    <row r="310" spans="32:32" x14ac:dyDescent="0.2">
      <c r="AF310" s="144">
        <v>7048652458476</v>
      </c>
    </row>
    <row r="311" spans="32:32" x14ac:dyDescent="0.2">
      <c r="AF311" s="144">
        <v>7048652458506</v>
      </c>
    </row>
    <row r="312" spans="32:32" x14ac:dyDescent="0.2">
      <c r="AF312" s="144">
        <v>7048652458490</v>
      </c>
    </row>
    <row r="313" spans="32:32" x14ac:dyDescent="0.2">
      <c r="AF313" s="144">
        <v>7048652458483</v>
      </c>
    </row>
    <row r="314" spans="32:32" x14ac:dyDescent="0.2">
      <c r="AF314" s="144">
        <v>7048652458513</v>
      </c>
    </row>
    <row r="315" spans="32:32" x14ac:dyDescent="0.2">
      <c r="AF315" s="144">
        <v>7048652458544</v>
      </c>
    </row>
    <row r="316" spans="32:32" x14ac:dyDescent="0.2">
      <c r="AF316" s="144">
        <v>7048652458537</v>
      </c>
    </row>
    <row r="317" spans="32:32" x14ac:dyDescent="0.2">
      <c r="AF317" s="144">
        <v>7048652458520</v>
      </c>
    </row>
    <row r="318" spans="32:32" x14ac:dyDescent="0.2">
      <c r="AF318" s="144">
        <v>7048652458551</v>
      </c>
    </row>
    <row r="319" spans="32:32" x14ac:dyDescent="0.2">
      <c r="AF319" s="144">
        <v>7048652609564</v>
      </c>
    </row>
    <row r="320" spans="32:32" x14ac:dyDescent="0.2">
      <c r="AF320" s="144">
        <v>7048652609557</v>
      </c>
    </row>
    <row r="321" spans="32:32" x14ac:dyDescent="0.2">
      <c r="AF321" s="144">
        <v>7048652609540</v>
      </c>
    </row>
    <row r="322" spans="32:32" x14ac:dyDescent="0.2">
      <c r="AF322" s="144">
        <v>7048652609571</v>
      </c>
    </row>
    <row r="323" spans="32:32" x14ac:dyDescent="0.2">
      <c r="AF323" s="144">
        <v>7048652458711</v>
      </c>
    </row>
    <row r="324" spans="32:32" x14ac:dyDescent="0.2">
      <c r="AF324" s="144">
        <v>7048652458704</v>
      </c>
    </row>
    <row r="325" spans="32:32" x14ac:dyDescent="0.2">
      <c r="AF325" s="144">
        <v>7048652458698</v>
      </c>
    </row>
    <row r="326" spans="32:32" x14ac:dyDescent="0.2">
      <c r="AF326" s="144">
        <v>7048652458681</v>
      </c>
    </row>
    <row r="327" spans="32:32" x14ac:dyDescent="0.2">
      <c r="AF327" s="144">
        <v>7048652609618</v>
      </c>
    </row>
    <row r="328" spans="32:32" x14ac:dyDescent="0.2">
      <c r="AF328" s="144">
        <v>7048652609601</v>
      </c>
    </row>
    <row r="329" spans="32:32" x14ac:dyDescent="0.2">
      <c r="AF329" s="144">
        <v>7048652609595</v>
      </c>
    </row>
    <row r="330" spans="32:32" x14ac:dyDescent="0.2">
      <c r="AF330" s="144">
        <v>7048652609588</v>
      </c>
    </row>
    <row r="331" spans="32:32" x14ac:dyDescent="0.2">
      <c r="AF331" s="144">
        <v>7048652458759</v>
      </c>
    </row>
    <row r="332" spans="32:32" x14ac:dyDescent="0.2">
      <c r="AF332" s="144">
        <v>7048652458742</v>
      </c>
    </row>
    <row r="333" spans="32:32" x14ac:dyDescent="0.2">
      <c r="AF333" s="144">
        <v>7048652458735</v>
      </c>
    </row>
    <row r="334" spans="32:32" x14ac:dyDescent="0.2">
      <c r="AF334" s="144">
        <v>7048652458728</v>
      </c>
    </row>
    <row r="335" spans="32:32" x14ac:dyDescent="0.2">
      <c r="AF335" s="144">
        <v>7048652461131</v>
      </c>
    </row>
    <row r="336" spans="32:32" x14ac:dyDescent="0.2">
      <c r="AF336" s="144">
        <v>7048652607911</v>
      </c>
    </row>
    <row r="337" spans="32:32" x14ac:dyDescent="0.2">
      <c r="AF337" s="144">
        <v>7048652461155</v>
      </c>
    </row>
    <row r="338" spans="32:32" x14ac:dyDescent="0.2">
      <c r="AF338" s="144">
        <v>7048652461162</v>
      </c>
    </row>
    <row r="339" spans="32:32" x14ac:dyDescent="0.2">
      <c r="AF339" s="144">
        <v>7048652607935</v>
      </c>
    </row>
    <row r="340" spans="32:32" x14ac:dyDescent="0.2">
      <c r="AF340" s="144">
        <v>7048652328663</v>
      </c>
    </row>
    <row r="341" spans="32:32" x14ac:dyDescent="0.2">
      <c r="AF341" s="144">
        <v>7048652484437</v>
      </c>
    </row>
    <row r="342" spans="32:32" x14ac:dyDescent="0.2">
      <c r="AF342" s="144">
        <v>7048652328687</v>
      </c>
    </row>
    <row r="343" spans="32:32" x14ac:dyDescent="0.2">
      <c r="AF343" s="144">
        <v>7048652484444</v>
      </c>
    </row>
    <row r="344" spans="32:32" x14ac:dyDescent="0.2">
      <c r="AF344" s="144">
        <v>7048652328694</v>
      </c>
    </row>
    <row r="345" spans="32:32" x14ac:dyDescent="0.2">
      <c r="AF345" s="144">
        <v>7048652328656</v>
      </c>
    </row>
    <row r="346" spans="32:32" x14ac:dyDescent="0.2">
      <c r="AF346" s="144">
        <v>7048652328649</v>
      </c>
    </row>
    <row r="347" spans="32:32" x14ac:dyDescent="0.2">
      <c r="AF347" s="144">
        <v>7048652328441</v>
      </c>
    </row>
    <row r="348" spans="32:32" x14ac:dyDescent="0.2">
      <c r="AF348" s="144">
        <v>7048652328458</v>
      </c>
    </row>
    <row r="349" spans="32:32" x14ac:dyDescent="0.2">
      <c r="AF349" s="144">
        <v>7048652555915</v>
      </c>
    </row>
    <row r="350" spans="32:32" x14ac:dyDescent="0.2">
      <c r="AF350" s="144">
        <v>7048652328434</v>
      </c>
    </row>
    <row r="351" spans="32:32" x14ac:dyDescent="0.2">
      <c r="AF351" s="144">
        <v>7048652460875</v>
      </c>
    </row>
    <row r="352" spans="32:32" x14ac:dyDescent="0.2">
      <c r="AF352" s="144">
        <v>7048652460882</v>
      </c>
    </row>
    <row r="353" spans="32:32" x14ac:dyDescent="0.2">
      <c r="AF353" s="144">
        <v>7048652460899</v>
      </c>
    </row>
    <row r="354" spans="32:32" x14ac:dyDescent="0.2">
      <c r="AF354" s="144">
        <v>7048652460905</v>
      </c>
    </row>
    <row r="355" spans="32:32" x14ac:dyDescent="0.2">
      <c r="AF355" s="144">
        <v>7048652460813</v>
      </c>
    </row>
    <row r="356" spans="32:32" x14ac:dyDescent="0.2">
      <c r="AF356" s="144">
        <v>7048652607010</v>
      </c>
    </row>
    <row r="357" spans="32:32" x14ac:dyDescent="0.2">
      <c r="AF357" s="144">
        <v>7048652607027</v>
      </c>
    </row>
    <row r="358" spans="32:32" x14ac:dyDescent="0.2">
      <c r="AF358" s="144">
        <v>7048652460820</v>
      </c>
    </row>
    <row r="359" spans="32:32" x14ac:dyDescent="0.2">
      <c r="AF359" s="144">
        <v>7048652607034</v>
      </c>
    </row>
    <row r="360" spans="32:32" x14ac:dyDescent="0.2">
      <c r="AF360" s="144">
        <v>7048652460837</v>
      </c>
    </row>
    <row r="361" spans="32:32" x14ac:dyDescent="0.2">
      <c r="AF361" s="144">
        <v>7048652460738</v>
      </c>
    </row>
    <row r="362" spans="32:32" x14ac:dyDescent="0.2">
      <c r="AF362" s="144">
        <v>7048652606693</v>
      </c>
    </row>
    <row r="363" spans="32:32" x14ac:dyDescent="0.2">
      <c r="AF363" s="144">
        <v>7048652460769</v>
      </c>
    </row>
    <row r="364" spans="32:32" x14ac:dyDescent="0.2">
      <c r="AF364" s="144">
        <v>7048652606716</v>
      </c>
    </row>
    <row r="365" spans="32:32" x14ac:dyDescent="0.2">
      <c r="AF365" s="144">
        <v>7048652541482</v>
      </c>
    </row>
    <row r="366" spans="32:32" x14ac:dyDescent="0.2">
      <c r="AF366" s="144">
        <v>7048652556523</v>
      </c>
    </row>
    <row r="367" spans="32:32" x14ac:dyDescent="0.2">
      <c r="AF367" s="144">
        <v>7048652606549</v>
      </c>
    </row>
    <row r="368" spans="32:32" x14ac:dyDescent="0.2">
      <c r="AF368" s="144">
        <v>7048652606532</v>
      </c>
    </row>
    <row r="369" spans="32:32" x14ac:dyDescent="0.2">
      <c r="AF369" s="144">
        <v>7048652606525</v>
      </c>
    </row>
    <row r="370" spans="32:32" x14ac:dyDescent="0.2">
      <c r="AF370" s="144">
        <v>7048652606518</v>
      </c>
    </row>
    <row r="371" spans="32:32" x14ac:dyDescent="0.2">
      <c r="AF371" s="144">
        <v>7048652606587</v>
      </c>
    </row>
    <row r="372" spans="32:32" x14ac:dyDescent="0.2">
      <c r="AF372" s="144">
        <v>7048652606570</v>
      </c>
    </row>
    <row r="373" spans="32:32" x14ac:dyDescent="0.2">
      <c r="AF373" s="144">
        <v>7048652606563</v>
      </c>
    </row>
    <row r="374" spans="32:32" x14ac:dyDescent="0.2">
      <c r="AF374" s="144">
        <v>7048652606556</v>
      </c>
    </row>
    <row r="375" spans="32:32" x14ac:dyDescent="0.2">
      <c r="AF375" s="144">
        <v>7048652606471</v>
      </c>
    </row>
    <row r="376" spans="32:32" x14ac:dyDescent="0.2">
      <c r="AF376" s="144">
        <v>7048652606464</v>
      </c>
    </row>
    <row r="377" spans="32:32" x14ac:dyDescent="0.2">
      <c r="AF377" s="144">
        <v>7048652606457</v>
      </c>
    </row>
    <row r="378" spans="32:32" x14ac:dyDescent="0.2">
      <c r="AF378" s="144">
        <v>7048652606440</v>
      </c>
    </row>
    <row r="379" spans="32:32" x14ac:dyDescent="0.2">
      <c r="AF379" s="144">
        <v>7048652606228</v>
      </c>
    </row>
    <row r="380" spans="32:32" x14ac:dyDescent="0.2">
      <c r="AF380" s="144">
        <v>7048652606211</v>
      </c>
    </row>
    <row r="381" spans="32:32" x14ac:dyDescent="0.2">
      <c r="AF381" s="144">
        <v>7048652606204</v>
      </c>
    </row>
    <row r="382" spans="32:32" x14ac:dyDescent="0.2">
      <c r="AF382" s="144">
        <v>7048652606235</v>
      </c>
    </row>
    <row r="383" spans="32:32" x14ac:dyDescent="0.2">
      <c r="AF383" s="144">
        <v>7048652606266</v>
      </c>
    </row>
    <row r="384" spans="32:32" x14ac:dyDescent="0.2">
      <c r="AF384" s="144">
        <v>7048652606259</v>
      </c>
    </row>
    <row r="385" spans="32:32" x14ac:dyDescent="0.2">
      <c r="AF385" s="144">
        <v>7048652606242</v>
      </c>
    </row>
    <row r="386" spans="32:32" x14ac:dyDescent="0.2">
      <c r="AF386" s="144">
        <v>7048652606273</v>
      </c>
    </row>
    <row r="387" spans="32:32" x14ac:dyDescent="0.2">
      <c r="AF387" s="144">
        <v>7048652606303</v>
      </c>
    </row>
    <row r="388" spans="32:32" x14ac:dyDescent="0.2">
      <c r="AF388" s="144">
        <v>7048652606297</v>
      </c>
    </row>
    <row r="389" spans="32:32" x14ac:dyDescent="0.2">
      <c r="AF389" s="144">
        <v>7048652606280</v>
      </c>
    </row>
    <row r="390" spans="32:32" x14ac:dyDescent="0.2">
      <c r="AF390" s="144">
        <v>7048652606310</v>
      </c>
    </row>
    <row r="391" spans="32:32" x14ac:dyDescent="0.2">
      <c r="AF391" s="144">
        <v>7048652605870</v>
      </c>
    </row>
    <row r="392" spans="32:32" x14ac:dyDescent="0.2">
      <c r="AF392" s="144">
        <v>7048652605863</v>
      </c>
    </row>
    <row r="393" spans="32:32" x14ac:dyDescent="0.2">
      <c r="AF393" s="144">
        <v>7048652605856</v>
      </c>
    </row>
    <row r="394" spans="32:32" x14ac:dyDescent="0.2">
      <c r="AF394" s="144">
        <v>7048652605849</v>
      </c>
    </row>
    <row r="395" spans="32:32" x14ac:dyDescent="0.2">
      <c r="AF395" s="144">
        <v>7048652605917</v>
      </c>
    </row>
    <row r="396" spans="32:32" x14ac:dyDescent="0.2">
      <c r="AF396" s="144">
        <v>7048652605900</v>
      </c>
    </row>
    <row r="397" spans="32:32" x14ac:dyDescent="0.2">
      <c r="AF397" s="144">
        <v>7048652605894</v>
      </c>
    </row>
    <row r="398" spans="32:32" x14ac:dyDescent="0.2">
      <c r="AF398" s="144">
        <v>7048652605887</v>
      </c>
    </row>
    <row r="399" spans="32:32" x14ac:dyDescent="0.2">
      <c r="AF399" s="144">
        <v>7048652605955</v>
      </c>
    </row>
    <row r="400" spans="32:32" x14ac:dyDescent="0.2">
      <c r="AF400" s="144">
        <v>7048652605948</v>
      </c>
    </row>
    <row r="401" spans="32:32" x14ac:dyDescent="0.2">
      <c r="AF401" s="144">
        <v>7048652605931</v>
      </c>
    </row>
    <row r="402" spans="32:32" x14ac:dyDescent="0.2">
      <c r="AF402" s="144">
        <v>7048652605924</v>
      </c>
    </row>
    <row r="403" spans="32:32" x14ac:dyDescent="0.2">
      <c r="AF403" s="144">
        <v>7048652605993</v>
      </c>
    </row>
    <row r="404" spans="32:32" x14ac:dyDescent="0.2">
      <c r="AF404" s="144">
        <v>7048652605986</v>
      </c>
    </row>
    <row r="405" spans="32:32" x14ac:dyDescent="0.2">
      <c r="AF405" s="144">
        <v>7048652605979</v>
      </c>
    </row>
    <row r="406" spans="32:32" x14ac:dyDescent="0.2">
      <c r="AF406" s="144">
        <v>7048652605962</v>
      </c>
    </row>
    <row r="407" spans="32:32" x14ac:dyDescent="0.2">
      <c r="AF407" s="144">
        <v>7048652605788</v>
      </c>
    </row>
    <row r="408" spans="32:32" x14ac:dyDescent="0.2">
      <c r="AF408" s="144">
        <v>7048652605771</v>
      </c>
    </row>
    <row r="409" spans="32:32" x14ac:dyDescent="0.2">
      <c r="AF409" s="144">
        <v>7048652605764</v>
      </c>
    </row>
    <row r="410" spans="32:32" x14ac:dyDescent="0.2">
      <c r="AF410" s="144">
        <v>7048652605795</v>
      </c>
    </row>
    <row r="411" spans="32:32" x14ac:dyDescent="0.2">
      <c r="AF411" s="144">
        <v>7048652605825</v>
      </c>
    </row>
    <row r="412" spans="32:32" x14ac:dyDescent="0.2">
      <c r="AF412" s="144">
        <v>7048652605818</v>
      </c>
    </row>
    <row r="413" spans="32:32" x14ac:dyDescent="0.2">
      <c r="AF413" s="144">
        <v>7048652605801</v>
      </c>
    </row>
    <row r="414" spans="32:32" x14ac:dyDescent="0.2">
      <c r="AF414" s="144">
        <v>7048652605832</v>
      </c>
    </row>
    <row r="415" spans="32:32" x14ac:dyDescent="0.2">
      <c r="AF415" s="144">
        <v>7048652605672</v>
      </c>
    </row>
    <row r="416" spans="32:32" x14ac:dyDescent="0.2">
      <c r="AF416" s="144">
        <v>7048652605665</v>
      </c>
    </row>
    <row r="417" spans="32:32" x14ac:dyDescent="0.2">
      <c r="AF417" s="144">
        <v>7048652605658</v>
      </c>
    </row>
    <row r="418" spans="32:32" x14ac:dyDescent="0.2">
      <c r="AF418" s="144">
        <v>7048652605641</v>
      </c>
    </row>
    <row r="419" spans="32:32" x14ac:dyDescent="0.2">
      <c r="AF419" s="144">
        <v>7048652605719</v>
      </c>
    </row>
    <row r="420" spans="32:32" x14ac:dyDescent="0.2">
      <c r="AF420" s="144">
        <v>7048652605702</v>
      </c>
    </row>
    <row r="421" spans="32:32" x14ac:dyDescent="0.2">
      <c r="AF421" s="144">
        <v>7048652605696</v>
      </c>
    </row>
    <row r="422" spans="32:32" x14ac:dyDescent="0.2">
      <c r="AF422" s="144">
        <v>7048652605689</v>
      </c>
    </row>
    <row r="423" spans="32:32" x14ac:dyDescent="0.2">
      <c r="AF423" s="144">
        <v>7048652605757</v>
      </c>
    </row>
    <row r="424" spans="32:32" x14ac:dyDescent="0.2">
      <c r="AF424" s="144">
        <v>7048652605740</v>
      </c>
    </row>
    <row r="425" spans="32:32" x14ac:dyDescent="0.2">
      <c r="AF425" s="144">
        <v>7048652605733</v>
      </c>
    </row>
    <row r="426" spans="32:32" x14ac:dyDescent="0.2">
      <c r="AF426" s="144">
        <v>7048652605726</v>
      </c>
    </row>
    <row r="427" spans="32:32" x14ac:dyDescent="0.2">
      <c r="AF427" s="144">
        <v>7048652609649</v>
      </c>
    </row>
    <row r="428" spans="32:32" x14ac:dyDescent="0.2">
      <c r="AF428" s="144">
        <v>7048652609632</v>
      </c>
    </row>
    <row r="429" spans="32:32" x14ac:dyDescent="0.2">
      <c r="AF429" s="144">
        <v>7048652609625</v>
      </c>
    </row>
    <row r="430" spans="32:32" x14ac:dyDescent="0.2">
      <c r="AF430" s="144">
        <v>7048652609656</v>
      </c>
    </row>
    <row r="431" spans="32:32" x14ac:dyDescent="0.2">
      <c r="AF431" s="144">
        <v>7048652609687</v>
      </c>
    </row>
    <row r="432" spans="32:32" x14ac:dyDescent="0.2">
      <c r="AF432" s="144">
        <v>7048652609670</v>
      </c>
    </row>
    <row r="433" spans="32:32" x14ac:dyDescent="0.2">
      <c r="AF433" s="144">
        <v>7048652609663</v>
      </c>
    </row>
    <row r="434" spans="32:32" x14ac:dyDescent="0.2">
      <c r="AF434" s="144">
        <v>7048652609694</v>
      </c>
    </row>
    <row r="435" spans="32:32" x14ac:dyDescent="0.2">
      <c r="AF435" s="144">
        <v>7048652609724</v>
      </c>
    </row>
    <row r="436" spans="32:32" x14ac:dyDescent="0.2">
      <c r="AF436" s="144">
        <v>7048652609717</v>
      </c>
    </row>
    <row r="437" spans="32:32" x14ac:dyDescent="0.2">
      <c r="AF437" s="144">
        <v>7048652609700</v>
      </c>
    </row>
    <row r="438" spans="32:32" x14ac:dyDescent="0.2">
      <c r="AF438" s="144">
        <v>7048652609731</v>
      </c>
    </row>
    <row r="439" spans="32:32" x14ac:dyDescent="0.2">
      <c r="AF439" s="144">
        <v>7048652609779</v>
      </c>
    </row>
    <row r="440" spans="32:32" x14ac:dyDescent="0.2">
      <c r="AF440" s="144">
        <v>7048652609762</v>
      </c>
    </row>
    <row r="441" spans="32:32" x14ac:dyDescent="0.2">
      <c r="AF441" s="144">
        <v>7048652609755</v>
      </c>
    </row>
    <row r="442" spans="32:32" x14ac:dyDescent="0.2">
      <c r="AF442" s="144">
        <v>7048652609748</v>
      </c>
    </row>
    <row r="443" spans="32:32" x14ac:dyDescent="0.2">
      <c r="AF443" s="144">
        <v>7048652609816</v>
      </c>
    </row>
    <row r="444" spans="32:32" x14ac:dyDescent="0.2">
      <c r="AF444" s="144">
        <v>7048652609809</v>
      </c>
    </row>
    <row r="445" spans="32:32" x14ac:dyDescent="0.2">
      <c r="AF445" s="144">
        <v>7048652609793</v>
      </c>
    </row>
    <row r="446" spans="32:32" x14ac:dyDescent="0.2">
      <c r="AF446" s="144">
        <v>7048652609786</v>
      </c>
    </row>
    <row r="447" spans="32:32" x14ac:dyDescent="0.2">
      <c r="AF447" s="144">
        <v>7048652609854</v>
      </c>
    </row>
    <row r="448" spans="32:32" x14ac:dyDescent="0.2">
      <c r="AF448" s="144">
        <v>7048652609847</v>
      </c>
    </row>
    <row r="449" spans="32:32" x14ac:dyDescent="0.2">
      <c r="AF449" s="144">
        <v>7048652609830</v>
      </c>
    </row>
    <row r="450" spans="32:32" x14ac:dyDescent="0.2">
      <c r="AF450" s="144">
        <v>7048652609823</v>
      </c>
    </row>
    <row r="451" spans="32:32" x14ac:dyDescent="0.2">
      <c r="AF451" s="144">
        <v>7048652609892</v>
      </c>
    </row>
    <row r="452" spans="32:32" x14ac:dyDescent="0.2">
      <c r="AF452" s="144">
        <v>7048652609885</v>
      </c>
    </row>
    <row r="453" spans="32:32" x14ac:dyDescent="0.2">
      <c r="AF453" s="144">
        <v>7048652609878</v>
      </c>
    </row>
    <row r="454" spans="32:32" x14ac:dyDescent="0.2">
      <c r="AF454" s="144">
        <v>7048652609861</v>
      </c>
    </row>
    <row r="455" spans="32:32" x14ac:dyDescent="0.2">
      <c r="AF455" s="144">
        <v>7048652609939</v>
      </c>
    </row>
    <row r="456" spans="32:32" x14ac:dyDescent="0.2">
      <c r="AF456" s="144">
        <v>7048652609922</v>
      </c>
    </row>
    <row r="457" spans="32:32" x14ac:dyDescent="0.2">
      <c r="AF457" s="144">
        <v>7048652609915</v>
      </c>
    </row>
    <row r="458" spans="32:32" x14ac:dyDescent="0.2">
      <c r="AF458" s="144">
        <v>7048652609908</v>
      </c>
    </row>
    <row r="459" spans="32:32" x14ac:dyDescent="0.2">
      <c r="AF459" s="144">
        <v>7048652556974</v>
      </c>
    </row>
    <row r="460" spans="32:32" x14ac:dyDescent="0.2">
      <c r="AF460" s="144">
        <v>7048652556967</v>
      </c>
    </row>
    <row r="461" spans="32:32" x14ac:dyDescent="0.2">
      <c r="AF461" s="144">
        <v>7048652556950</v>
      </c>
    </row>
    <row r="462" spans="32:32" x14ac:dyDescent="0.2">
      <c r="AF462" s="144">
        <v>7048652556981</v>
      </c>
    </row>
    <row r="463" spans="32:32" x14ac:dyDescent="0.2">
      <c r="AF463" s="144">
        <v>7048652610089</v>
      </c>
    </row>
    <row r="464" spans="32:32" x14ac:dyDescent="0.2">
      <c r="AF464" s="144">
        <v>7048652610072</v>
      </c>
    </row>
    <row r="465" spans="32:32" x14ac:dyDescent="0.2">
      <c r="AF465" s="144">
        <v>7048652610065</v>
      </c>
    </row>
    <row r="466" spans="32:32" x14ac:dyDescent="0.2">
      <c r="AF466" s="144">
        <v>7048652610096</v>
      </c>
    </row>
    <row r="467" spans="32:32" x14ac:dyDescent="0.2">
      <c r="AF467" s="144">
        <v>7048652610126</v>
      </c>
    </row>
    <row r="468" spans="32:32" x14ac:dyDescent="0.2">
      <c r="AF468" s="144">
        <v>7048652610119</v>
      </c>
    </row>
    <row r="469" spans="32:32" x14ac:dyDescent="0.2">
      <c r="AF469" s="144">
        <v>7048652610102</v>
      </c>
    </row>
    <row r="470" spans="32:32" x14ac:dyDescent="0.2">
      <c r="AF470" s="144">
        <v>7048652610133</v>
      </c>
    </row>
    <row r="471" spans="32:32" x14ac:dyDescent="0.2">
      <c r="AF471" s="144">
        <v>7048652610164</v>
      </c>
    </row>
    <row r="472" spans="32:32" x14ac:dyDescent="0.2">
      <c r="AF472" s="144">
        <v>7048652610157</v>
      </c>
    </row>
    <row r="473" spans="32:32" x14ac:dyDescent="0.2">
      <c r="AF473" s="144">
        <v>7048652610140</v>
      </c>
    </row>
    <row r="474" spans="32:32" x14ac:dyDescent="0.2">
      <c r="AF474" s="144">
        <v>7048652610171</v>
      </c>
    </row>
    <row r="475" spans="32:32" x14ac:dyDescent="0.2">
      <c r="AF475" s="144">
        <v>7048652610201</v>
      </c>
    </row>
    <row r="476" spans="32:32" x14ac:dyDescent="0.2">
      <c r="AF476" s="144">
        <v>7048652610195</v>
      </c>
    </row>
    <row r="477" spans="32:32" x14ac:dyDescent="0.2">
      <c r="AF477" s="144">
        <v>7048652610188</v>
      </c>
    </row>
    <row r="478" spans="32:32" x14ac:dyDescent="0.2">
      <c r="AF478" s="144">
        <v>7048652610218</v>
      </c>
    </row>
    <row r="479" spans="32:32" x14ac:dyDescent="0.2">
      <c r="AF479" s="144">
        <v>7048652610225</v>
      </c>
    </row>
    <row r="480" spans="32:32" x14ac:dyDescent="0.2">
      <c r="AF480" s="144">
        <v>7048652477811</v>
      </c>
    </row>
    <row r="481" spans="32:32" x14ac:dyDescent="0.2">
      <c r="AF481" s="144">
        <v>7048652610232</v>
      </c>
    </row>
    <row r="482" spans="32:32" x14ac:dyDescent="0.2">
      <c r="AF482" s="144">
        <v>7048652477804</v>
      </c>
    </row>
    <row r="483" spans="32:32" x14ac:dyDescent="0.2">
      <c r="AF483" s="144">
        <v>7048652480699</v>
      </c>
    </row>
    <row r="484" spans="32:32" x14ac:dyDescent="0.2">
      <c r="AF484" s="144">
        <v>7048652480705</v>
      </c>
    </row>
    <row r="485" spans="32:32" x14ac:dyDescent="0.2">
      <c r="AF485" s="144">
        <v>7048652480729</v>
      </c>
    </row>
    <row r="486" spans="32:32" x14ac:dyDescent="0.2">
      <c r="AF486" s="144">
        <v>7048652480712</v>
      </c>
    </row>
    <row r="487" spans="32:32" x14ac:dyDescent="0.2">
      <c r="AF487" s="144">
        <v>7048652480668</v>
      </c>
    </row>
    <row r="488" spans="32:32" x14ac:dyDescent="0.2">
      <c r="AF488" s="144">
        <v>7048652480675</v>
      </c>
    </row>
    <row r="489" spans="32:32" x14ac:dyDescent="0.2">
      <c r="AF489" s="144">
        <v>7048652480682</v>
      </c>
    </row>
    <row r="490" spans="32:32" x14ac:dyDescent="0.2">
      <c r="AF490" s="144">
        <v>7048652480637</v>
      </c>
    </row>
    <row r="491" spans="32:32" x14ac:dyDescent="0.2">
      <c r="AF491" s="144">
        <v>7048652480644</v>
      </c>
    </row>
    <row r="492" spans="32:32" x14ac:dyDescent="0.2">
      <c r="AF492" s="144">
        <v>7048652480651</v>
      </c>
    </row>
    <row r="493" spans="32:32" x14ac:dyDescent="0.2">
      <c r="AF493" s="144">
        <v>7048652480606</v>
      </c>
    </row>
    <row r="494" spans="32:32" x14ac:dyDescent="0.2">
      <c r="AF494" s="144">
        <v>7048652480613</v>
      </c>
    </row>
    <row r="495" spans="32:32" x14ac:dyDescent="0.2">
      <c r="AF495" s="144">
        <v>7048652480620</v>
      </c>
    </row>
    <row r="496" spans="32:32" x14ac:dyDescent="0.2">
      <c r="AF496" s="144">
        <v>7048652480576</v>
      </c>
    </row>
    <row r="497" spans="32:32" x14ac:dyDescent="0.2">
      <c r="AF497" s="144">
        <v>7048652480583</v>
      </c>
    </row>
    <row r="498" spans="32:32" x14ac:dyDescent="0.2">
      <c r="AF498" s="144">
        <v>7048652480590</v>
      </c>
    </row>
    <row r="499" spans="32:32" x14ac:dyDescent="0.2">
      <c r="AF499" s="144">
        <v>7048652480545</v>
      </c>
    </row>
    <row r="500" spans="32:32" x14ac:dyDescent="0.2">
      <c r="AF500" s="144">
        <v>7048652480552</v>
      </c>
    </row>
    <row r="501" spans="32:32" x14ac:dyDescent="0.2">
      <c r="AF501" s="144">
        <v>7048652480569</v>
      </c>
    </row>
    <row r="502" spans="32:32" x14ac:dyDescent="0.2">
      <c r="AF502" s="144">
        <v>7048652480507</v>
      </c>
    </row>
    <row r="503" spans="32:32" x14ac:dyDescent="0.2">
      <c r="AF503" s="144">
        <v>7048652480514</v>
      </c>
    </row>
    <row r="504" spans="32:32" x14ac:dyDescent="0.2">
      <c r="AF504" s="144">
        <v>7048652480538</v>
      </c>
    </row>
    <row r="505" spans="32:32" x14ac:dyDescent="0.2">
      <c r="AF505" s="144">
        <v>7048652480460</v>
      </c>
    </row>
    <row r="506" spans="32:32" x14ac:dyDescent="0.2">
      <c r="AF506" s="144">
        <v>7048652480477</v>
      </c>
    </row>
    <row r="507" spans="32:32" x14ac:dyDescent="0.2">
      <c r="AF507" s="144">
        <v>7048652480491</v>
      </c>
    </row>
    <row r="508" spans="32:32" x14ac:dyDescent="0.2">
      <c r="AF508" s="144">
        <v>7048652617156</v>
      </c>
    </row>
    <row r="509" spans="32:32" x14ac:dyDescent="0.2">
      <c r="AF509" s="144">
        <v>7048652617149</v>
      </c>
    </row>
    <row r="510" spans="32:32" x14ac:dyDescent="0.2">
      <c r="AF510" s="144">
        <v>7048652617132</v>
      </c>
    </row>
    <row r="511" spans="32:32" x14ac:dyDescent="0.2">
      <c r="AF511" s="144">
        <v>7048652617163</v>
      </c>
    </row>
    <row r="512" spans="32:32" x14ac:dyDescent="0.2">
      <c r="AF512" s="144">
        <v>7048652617194</v>
      </c>
    </row>
    <row r="513" spans="32:32" x14ac:dyDescent="0.2">
      <c r="AF513" s="144">
        <v>7048652617187</v>
      </c>
    </row>
    <row r="514" spans="32:32" x14ac:dyDescent="0.2">
      <c r="AF514" s="144">
        <v>7048652617170</v>
      </c>
    </row>
    <row r="515" spans="32:32" x14ac:dyDescent="0.2">
      <c r="AF515" s="144">
        <v>7048652617200</v>
      </c>
    </row>
    <row r="516" spans="32:32" x14ac:dyDescent="0.2">
      <c r="AF516" s="144">
        <v>7048652617231</v>
      </c>
    </row>
    <row r="517" spans="32:32" x14ac:dyDescent="0.2">
      <c r="AF517" s="144">
        <v>7048652617224</v>
      </c>
    </row>
    <row r="518" spans="32:32" x14ac:dyDescent="0.2">
      <c r="AF518" s="144">
        <v>7048652617217</v>
      </c>
    </row>
    <row r="519" spans="32:32" x14ac:dyDescent="0.2">
      <c r="AF519" s="144">
        <v>7048652617248</v>
      </c>
    </row>
    <row r="520" spans="32:32" x14ac:dyDescent="0.2">
      <c r="AF520" s="144">
        <v>7048652617279</v>
      </c>
    </row>
    <row r="521" spans="32:32" x14ac:dyDescent="0.2">
      <c r="AF521" s="144">
        <v>7048652617262</v>
      </c>
    </row>
    <row r="522" spans="32:32" x14ac:dyDescent="0.2">
      <c r="AF522" s="144">
        <v>7048652617255</v>
      </c>
    </row>
    <row r="523" spans="32:32" x14ac:dyDescent="0.2">
      <c r="AF523" s="144">
        <v>7048652617286</v>
      </c>
    </row>
    <row r="524" spans="32:32" x14ac:dyDescent="0.2">
      <c r="AF524" s="144">
        <v>7048652612380</v>
      </c>
    </row>
    <row r="525" spans="32:32" x14ac:dyDescent="0.2">
      <c r="AF525" s="144">
        <v>7048652612373</v>
      </c>
    </row>
    <row r="526" spans="32:32" x14ac:dyDescent="0.2">
      <c r="AF526" s="144">
        <v>7048652612366</v>
      </c>
    </row>
    <row r="527" spans="32:32" x14ac:dyDescent="0.2">
      <c r="AF527" s="144">
        <v>7048652612397</v>
      </c>
    </row>
    <row r="528" spans="32:32" x14ac:dyDescent="0.2">
      <c r="AF528" s="144">
        <v>7048652612403</v>
      </c>
    </row>
    <row r="529" spans="32:32" x14ac:dyDescent="0.2">
      <c r="AF529" s="144">
        <v>7048652612434</v>
      </c>
    </row>
    <row r="530" spans="32:32" x14ac:dyDescent="0.2">
      <c r="AF530" s="144">
        <v>7048652612427</v>
      </c>
    </row>
    <row r="531" spans="32:32" x14ac:dyDescent="0.2">
      <c r="AF531" s="144">
        <v>7048652612410</v>
      </c>
    </row>
    <row r="532" spans="32:32" x14ac:dyDescent="0.2">
      <c r="AF532" s="144">
        <v>7048652612441</v>
      </c>
    </row>
    <row r="533" spans="32:32" x14ac:dyDescent="0.2">
      <c r="AF533" s="144">
        <v>7048652612458</v>
      </c>
    </row>
    <row r="534" spans="32:32" x14ac:dyDescent="0.2">
      <c r="AF534" s="144">
        <v>7048652612489</v>
      </c>
    </row>
    <row r="535" spans="32:32" x14ac:dyDescent="0.2">
      <c r="AF535" s="144">
        <v>7048652612472</v>
      </c>
    </row>
    <row r="536" spans="32:32" x14ac:dyDescent="0.2">
      <c r="AF536" s="144">
        <v>7048652612465</v>
      </c>
    </row>
    <row r="537" spans="32:32" x14ac:dyDescent="0.2">
      <c r="AF537" s="144">
        <v>7048652612496</v>
      </c>
    </row>
    <row r="538" spans="32:32" x14ac:dyDescent="0.2">
      <c r="AF538" s="144">
        <v>7048652612502</v>
      </c>
    </row>
    <row r="539" spans="32:32" x14ac:dyDescent="0.2">
      <c r="AF539" s="144">
        <v>7048652612236</v>
      </c>
    </row>
    <row r="540" spans="32:32" x14ac:dyDescent="0.2">
      <c r="AF540" s="144">
        <v>7048652612229</v>
      </c>
    </row>
    <row r="541" spans="32:32" x14ac:dyDescent="0.2">
      <c r="AF541" s="144">
        <v>7048652612212</v>
      </c>
    </row>
    <row r="542" spans="32:32" x14ac:dyDescent="0.2">
      <c r="AF542" s="144">
        <v>7048652612243</v>
      </c>
    </row>
    <row r="543" spans="32:32" x14ac:dyDescent="0.2">
      <c r="AF543" s="144">
        <v>7048652612250</v>
      </c>
    </row>
    <row r="544" spans="32:32" x14ac:dyDescent="0.2">
      <c r="AF544" s="144">
        <v>7048652612281</v>
      </c>
    </row>
    <row r="545" spans="32:32" x14ac:dyDescent="0.2">
      <c r="AF545" s="144">
        <v>7048652612274</v>
      </c>
    </row>
    <row r="546" spans="32:32" x14ac:dyDescent="0.2">
      <c r="AF546" s="144">
        <v>7048652612267</v>
      </c>
    </row>
    <row r="547" spans="32:32" x14ac:dyDescent="0.2">
      <c r="AF547" s="144">
        <v>7048652612298</v>
      </c>
    </row>
    <row r="548" spans="32:32" x14ac:dyDescent="0.2">
      <c r="AF548" s="144">
        <v>7048652612304</v>
      </c>
    </row>
    <row r="549" spans="32:32" x14ac:dyDescent="0.2">
      <c r="AF549" s="144">
        <v>7048652612335</v>
      </c>
    </row>
    <row r="550" spans="32:32" x14ac:dyDescent="0.2">
      <c r="AF550" s="144">
        <v>7048652612328</v>
      </c>
    </row>
    <row r="551" spans="32:32" x14ac:dyDescent="0.2">
      <c r="AF551" s="144">
        <v>7048652612311</v>
      </c>
    </row>
    <row r="552" spans="32:32" x14ac:dyDescent="0.2">
      <c r="AF552" s="144">
        <v>7048652612342</v>
      </c>
    </row>
    <row r="553" spans="32:32" x14ac:dyDescent="0.2">
      <c r="AF553" s="144">
        <v>7048652612359</v>
      </c>
    </row>
    <row r="554" spans="32:32" x14ac:dyDescent="0.2">
      <c r="AF554" s="144">
        <v>7048652612038</v>
      </c>
    </row>
    <row r="555" spans="32:32" x14ac:dyDescent="0.2">
      <c r="AF555" s="144">
        <v>7048652612021</v>
      </c>
    </row>
    <row r="556" spans="32:32" x14ac:dyDescent="0.2">
      <c r="AF556" s="144">
        <v>7048652612014</v>
      </c>
    </row>
    <row r="557" spans="32:32" x14ac:dyDescent="0.2">
      <c r="AF557" s="144">
        <v>7048652612045</v>
      </c>
    </row>
    <row r="558" spans="32:32" x14ac:dyDescent="0.2">
      <c r="AF558" s="144">
        <v>7048652612052</v>
      </c>
    </row>
    <row r="559" spans="32:32" x14ac:dyDescent="0.2">
      <c r="AF559" s="144">
        <v>7048652612083</v>
      </c>
    </row>
    <row r="560" spans="32:32" x14ac:dyDescent="0.2">
      <c r="AF560" s="144">
        <v>7048652612076</v>
      </c>
    </row>
    <row r="561" spans="32:32" x14ac:dyDescent="0.2">
      <c r="AF561" s="144">
        <v>7048652612069</v>
      </c>
    </row>
    <row r="562" spans="32:32" x14ac:dyDescent="0.2">
      <c r="AF562" s="144">
        <v>7048652612090</v>
      </c>
    </row>
    <row r="563" spans="32:32" x14ac:dyDescent="0.2">
      <c r="AF563" s="144">
        <v>7048652612106</v>
      </c>
    </row>
    <row r="564" spans="32:32" x14ac:dyDescent="0.2">
      <c r="AF564" s="144">
        <v>7048652612137</v>
      </c>
    </row>
    <row r="565" spans="32:32" x14ac:dyDescent="0.2">
      <c r="AF565" s="144">
        <v>7048652612120</v>
      </c>
    </row>
    <row r="566" spans="32:32" x14ac:dyDescent="0.2">
      <c r="AF566" s="144">
        <v>7048652612113</v>
      </c>
    </row>
    <row r="567" spans="32:32" x14ac:dyDescent="0.2">
      <c r="AF567" s="144">
        <v>7048652612144</v>
      </c>
    </row>
    <row r="568" spans="32:32" x14ac:dyDescent="0.2">
      <c r="AF568" s="144">
        <v>7048652612151</v>
      </c>
    </row>
    <row r="569" spans="32:32" x14ac:dyDescent="0.2">
      <c r="AF569" s="144">
        <v>7048652612182</v>
      </c>
    </row>
    <row r="570" spans="32:32" x14ac:dyDescent="0.2">
      <c r="AF570" s="144">
        <v>7048652612175</v>
      </c>
    </row>
    <row r="571" spans="32:32" x14ac:dyDescent="0.2">
      <c r="AF571" s="144">
        <v>7048652612168</v>
      </c>
    </row>
    <row r="572" spans="32:32" x14ac:dyDescent="0.2">
      <c r="AF572" s="144">
        <v>7048652612199</v>
      </c>
    </row>
    <row r="573" spans="32:32" x14ac:dyDescent="0.2">
      <c r="AF573" s="144">
        <v>7048652612205</v>
      </c>
    </row>
    <row r="574" spans="32:32" x14ac:dyDescent="0.2">
      <c r="AF574" s="144">
        <v>7048652611833</v>
      </c>
    </row>
    <row r="575" spans="32:32" x14ac:dyDescent="0.2">
      <c r="AF575" s="144">
        <v>7048652611826</v>
      </c>
    </row>
    <row r="576" spans="32:32" x14ac:dyDescent="0.2">
      <c r="AF576" s="144">
        <v>7048652611819</v>
      </c>
    </row>
    <row r="577" spans="32:32" x14ac:dyDescent="0.2">
      <c r="AF577" s="144">
        <v>7048652611840</v>
      </c>
    </row>
    <row r="578" spans="32:32" x14ac:dyDescent="0.2">
      <c r="AF578" s="144">
        <v>7048652611857</v>
      </c>
    </row>
    <row r="579" spans="32:32" x14ac:dyDescent="0.2">
      <c r="AF579" s="144">
        <v>7048652611888</v>
      </c>
    </row>
    <row r="580" spans="32:32" x14ac:dyDescent="0.2">
      <c r="AF580" s="144">
        <v>7048652611871</v>
      </c>
    </row>
    <row r="581" spans="32:32" x14ac:dyDescent="0.2">
      <c r="AF581" s="144">
        <v>7048652611864</v>
      </c>
    </row>
    <row r="582" spans="32:32" x14ac:dyDescent="0.2">
      <c r="AF582" s="144">
        <v>7048652611895</v>
      </c>
    </row>
    <row r="583" spans="32:32" x14ac:dyDescent="0.2">
      <c r="AF583" s="144">
        <v>7048652611901</v>
      </c>
    </row>
    <row r="584" spans="32:32" x14ac:dyDescent="0.2">
      <c r="AF584" s="144">
        <v>7048652611932</v>
      </c>
    </row>
    <row r="585" spans="32:32" x14ac:dyDescent="0.2">
      <c r="AF585" s="144">
        <v>7048652611925</v>
      </c>
    </row>
    <row r="586" spans="32:32" x14ac:dyDescent="0.2">
      <c r="AF586" s="144">
        <v>7048652611918</v>
      </c>
    </row>
    <row r="587" spans="32:32" x14ac:dyDescent="0.2">
      <c r="AF587" s="144">
        <v>7048652611949</v>
      </c>
    </row>
    <row r="588" spans="32:32" x14ac:dyDescent="0.2">
      <c r="AF588" s="144">
        <v>7048652611987</v>
      </c>
    </row>
    <row r="589" spans="32:32" x14ac:dyDescent="0.2">
      <c r="AF589" s="144">
        <v>7048652611970</v>
      </c>
    </row>
    <row r="590" spans="32:32" x14ac:dyDescent="0.2">
      <c r="AF590" s="144">
        <v>7048652611963</v>
      </c>
    </row>
    <row r="591" spans="32:32" x14ac:dyDescent="0.2">
      <c r="AF591" s="144">
        <v>7048652611994</v>
      </c>
    </row>
    <row r="592" spans="32:32" x14ac:dyDescent="0.2">
      <c r="AF592" s="144">
        <v>7048652611734</v>
      </c>
    </row>
    <row r="593" spans="32:32" x14ac:dyDescent="0.2">
      <c r="AF593" s="144">
        <v>7048652611727</v>
      </c>
    </row>
    <row r="594" spans="32:32" x14ac:dyDescent="0.2">
      <c r="AF594" s="144">
        <v>7048652611710</v>
      </c>
    </row>
    <row r="595" spans="32:32" x14ac:dyDescent="0.2">
      <c r="AF595" s="144">
        <v>7048652611741</v>
      </c>
    </row>
    <row r="596" spans="32:32" x14ac:dyDescent="0.2">
      <c r="AF596" s="144">
        <v>7048652611789</v>
      </c>
    </row>
    <row r="597" spans="32:32" x14ac:dyDescent="0.2">
      <c r="AF597" s="144">
        <v>7048652611772</v>
      </c>
    </row>
    <row r="598" spans="32:32" x14ac:dyDescent="0.2">
      <c r="AF598" s="144">
        <v>7048652611765</v>
      </c>
    </row>
    <row r="599" spans="32:32" x14ac:dyDescent="0.2">
      <c r="AF599" s="144">
        <v>7048652611796</v>
      </c>
    </row>
    <row r="600" spans="32:32" x14ac:dyDescent="0.2">
      <c r="AF600" s="144">
        <v>7048652611635</v>
      </c>
    </row>
    <row r="601" spans="32:32" x14ac:dyDescent="0.2">
      <c r="AF601" s="144">
        <v>7048652611628</v>
      </c>
    </row>
    <row r="602" spans="32:32" x14ac:dyDescent="0.2">
      <c r="AF602" s="144">
        <v>7048652611611</v>
      </c>
    </row>
    <row r="603" spans="32:32" x14ac:dyDescent="0.2">
      <c r="AF603" s="144">
        <v>7048652611642</v>
      </c>
    </row>
    <row r="604" spans="32:32" x14ac:dyDescent="0.2">
      <c r="AF604" s="144">
        <v>7048652611680</v>
      </c>
    </row>
    <row r="605" spans="32:32" x14ac:dyDescent="0.2">
      <c r="AF605" s="144">
        <v>7048652611673</v>
      </c>
    </row>
    <row r="606" spans="32:32" x14ac:dyDescent="0.2">
      <c r="AF606" s="144">
        <v>7048652611666</v>
      </c>
    </row>
    <row r="607" spans="32:32" x14ac:dyDescent="0.2">
      <c r="AF607" s="144">
        <v>7048652611697</v>
      </c>
    </row>
    <row r="608" spans="32:32" x14ac:dyDescent="0.2">
      <c r="AF608" s="144">
        <v>7048652617323</v>
      </c>
    </row>
    <row r="609" spans="32:32" x14ac:dyDescent="0.2">
      <c r="AF609" s="144">
        <v>7048652617316</v>
      </c>
    </row>
    <row r="610" spans="32:32" x14ac:dyDescent="0.2">
      <c r="AF610" s="144">
        <v>7048652617309</v>
      </c>
    </row>
    <row r="611" spans="32:32" x14ac:dyDescent="0.2">
      <c r="AF611" s="144">
        <v>7048652617293</v>
      </c>
    </row>
    <row r="612" spans="32:32" x14ac:dyDescent="0.2">
      <c r="AF612" s="144">
        <v>7048652617361</v>
      </c>
    </row>
    <row r="613" spans="32:32" x14ac:dyDescent="0.2">
      <c r="AF613" s="144">
        <v>7048652617354</v>
      </c>
    </row>
    <row r="614" spans="32:32" x14ac:dyDescent="0.2">
      <c r="AF614" s="144">
        <v>7048652617347</v>
      </c>
    </row>
    <row r="615" spans="32:32" x14ac:dyDescent="0.2">
      <c r="AF615" s="144">
        <v>7048652617330</v>
      </c>
    </row>
    <row r="616" spans="32:32" x14ac:dyDescent="0.2">
      <c r="AF616" s="144">
        <v>7048652617408</v>
      </c>
    </row>
    <row r="617" spans="32:32" x14ac:dyDescent="0.2">
      <c r="AF617" s="144">
        <v>7048652617392</v>
      </c>
    </row>
    <row r="618" spans="32:32" x14ac:dyDescent="0.2">
      <c r="AF618" s="144">
        <v>7048652617385</v>
      </c>
    </row>
    <row r="619" spans="32:32" x14ac:dyDescent="0.2">
      <c r="AF619" s="144">
        <v>7048652617378</v>
      </c>
    </row>
    <row r="620" spans="32:32" x14ac:dyDescent="0.2">
      <c r="AF620" s="144">
        <v>7048652617446</v>
      </c>
    </row>
    <row r="621" spans="32:32" x14ac:dyDescent="0.2">
      <c r="AF621" s="144">
        <v>7048652617439</v>
      </c>
    </row>
    <row r="622" spans="32:32" x14ac:dyDescent="0.2">
      <c r="AF622" s="144">
        <v>7048652617422</v>
      </c>
    </row>
    <row r="623" spans="32:32" x14ac:dyDescent="0.2">
      <c r="AF623" s="144">
        <v>7048652617415</v>
      </c>
    </row>
    <row r="624" spans="32:32" x14ac:dyDescent="0.2">
      <c r="AF624" s="144">
        <v>7048652611505</v>
      </c>
    </row>
    <row r="625" spans="32:32" x14ac:dyDescent="0.2">
      <c r="AF625" s="144">
        <v>7048652611482</v>
      </c>
    </row>
    <row r="626" spans="32:32" x14ac:dyDescent="0.2">
      <c r="AF626" s="144">
        <v>7048652611475</v>
      </c>
    </row>
    <row r="627" spans="32:32" x14ac:dyDescent="0.2">
      <c r="AF627" s="144">
        <v>7048652611468</v>
      </c>
    </row>
    <row r="628" spans="32:32" x14ac:dyDescent="0.2">
      <c r="AF628" s="144">
        <v>7048652611550</v>
      </c>
    </row>
    <row r="629" spans="32:32" x14ac:dyDescent="0.2">
      <c r="AF629" s="144">
        <v>7048652611536</v>
      </c>
    </row>
    <row r="630" spans="32:32" x14ac:dyDescent="0.2">
      <c r="AF630" s="144">
        <v>7048652611529</v>
      </c>
    </row>
    <row r="631" spans="32:32" x14ac:dyDescent="0.2">
      <c r="AF631" s="144">
        <v>7048652611512</v>
      </c>
    </row>
    <row r="632" spans="32:32" x14ac:dyDescent="0.2">
      <c r="AF632" s="144">
        <v>7048652611604</v>
      </c>
    </row>
    <row r="633" spans="32:32" x14ac:dyDescent="0.2">
      <c r="AF633" s="144">
        <v>7048652611581</v>
      </c>
    </row>
    <row r="634" spans="32:32" x14ac:dyDescent="0.2">
      <c r="AF634" s="144">
        <v>7048652611574</v>
      </c>
    </row>
    <row r="635" spans="32:32" x14ac:dyDescent="0.2">
      <c r="AF635" s="144">
        <v>7048652611567</v>
      </c>
    </row>
    <row r="636" spans="32:32" x14ac:dyDescent="0.2">
      <c r="AF636" s="144">
        <v>7048652611352</v>
      </c>
    </row>
    <row r="637" spans="32:32" x14ac:dyDescent="0.2">
      <c r="AF637" s="144">
        <v>7048652611338</v>
      </c>
    </row>
    <row r="638" spans="32:32" x14ac:dyDescent="0.2">
      <c r="AF638" s="144">
        <v>7048652611321</v>
      </c>
    </row>
    <row r="639" spans="32:32" x14ac:dyDescent="0.2">
      <c r="AF639" s="144">
        <v>7048652611314</v>
      </c>
    </row>
    <row r="640" spans="32:32" x14ac:dyDescent="0.2">
      <c r="AF640" s="144">
        <v>7048652611406</v>
      </c>
    </row>
    <row r="641" spans="32:32" x14ac:dyDescent="0.2">
      <c r="AF641" s="144">
        <v>7048652611383</v>
      </c>
    </row>
    <row r="642" spans="32:32" x14ac:dyDescent="0.2">
      <c r="AF642" s="144">
        <v>7048652611376</v>
      </c>
    </row>
    <row r="643" spans="32:32" x14ac:dyDescent="0.2">
      <c r="AF643" s="144">
        <v>7048652611369</v>
      </c>
    </row>
    <row r="644" spans="32:32" x14ac:dyDescent="0.2">
      <c r="AF644" s="144">
        <v>7048652611451</v>
      </c>
    </row>
    <row r="645" spans="32:32" x14ac:dyDescent="0.2">
      <c r="AF645" s="144">
        <v>7048652611437</v>
      </c>
    </row>
    <row r="646" spans="32:32" x14ac:dyDescent="0.2">
      <c r="AF646" s="144">
        <v>7048652611420</v>
      </c>
    </row>
    <row r="647" spans="32:32" x14ac:dyDescent="0.2">
      <c r="AF647" s="144">
        <v>7048652611413</v>
      </c>
    </row>
    <row r="648" spans="32:32" x14ac:dyDescent="0.2">
      <c r="AF648" s="144">
        <v>7048652611154</v>
      </c>
    </row>
    <row r="649" spans="32:32" x14ac:dyDescent="0.2">
      <c r="AF649" s="144">
        <v>7048652611130</v>
      </c>
    </row>
    <row r="650" spans="32:32" x14ac:dyDescent="0.2">
      <c r="AF650" s="144">
        <v>7048652611123</v>
      </c>
    </row>
    <row r="651" spans="32:32" x14ac:dyDescent="0.2">
      <c r="AF651" s="144">
        <v>7048652611116</v>
      </c>
    </row>
    <row r="652" spans="32:32" x14ac:dyDescent="0.2">
      <c r="AF652" s="144">
        <v>7048652611208</v>
      </c>
    </row>
    <row r="653" spans="32:32" x14ac:dyDescent="0.2">
      <c r="AF653" s="144">
        <v>7048652611185</v>
      </c>
    </row>
    <row r="654" spans="32:32" x14ac:dyDescent="0.2">
      <c r="AF654" s="144">
        <v>7048652611178</v>
      </c>
    </row>
    <row r="655" spans="32:32" x14ac:dyDescent="0.2">
      <c r="AF655" s="144">
        <v>7048652611161</v>
      </c>
    </row>
    <row r="656" spans="32:32" x14ac:dyDescent="0.2">
      <c r="AF656" s="144">
        <v>7048652611253</v>
      </c>
    </row>
    <row r="657" spans="32:32" x14ac:dyDescent="0.2">
      <c r="AF657" s="144">
        <v>7048652611239</v>
      </c>
    </row>
    <row r="658" spans="32:32" x14ac:dyDescent="0.2">
      <c r="AF658" s="144">
        <v>7048652611222</v>
      </c>
    </row>
    <row r="659" spans="32:32" x14ac:dyDescent="0.2">
      <c r="AF659" s="144">
        <v>7048652611215</v>
      </c>
    </row>
    <row r="660" spans="32:32" x14ac:dyDescent="0.2">
      <c r="AF660" s="144">
        <v>7048652611307</v>
      </c>
    </row>
    <row r="661" spans="32:32" x14ac:dyDescent="0.2">
      <c r="AF661" s="144">
        <v>7048652611284</v>
      </c>
    </row>
    <row r="662" spans="32:32" x14ac:dyDescent="0.2">
      <c r="AF662" s="144">
        <v>7048652611277</v>
      </c>
    </row>
    <row r="663" spans="32:32" x14ac:dyDescent="0.2">
      <c r="AF663" s="144">
        <v>7048652611260</v>
      </c>
    </row>
    <row r="664" spans="32:32" x14ac:dyDescent="0.2">
      <c r="AF664" s="144">
        <v>7048652610959</v>
      </c>
    </row>
    <row r="665" spans="32:32" x14ac:dyDescent="0.2">
      <c r="AF665" s="144">
        <v>7048652610935</v>
      </c>
    </row>
    <row r="666" spans="32:32" x14ac:dyDescent="0.2">
      <c r="AF666" s="144">
        <v>7048652610928</v>
      </c>
    </row>
    <row r="667" spans="32:32" x14ac:dyDescent="0.2">
      <c r="AF667" s="144">
        <v>7048652610911</v>
      </c>
    </row>
    <row r="668" spans="32:32" x14ac:dyDescent="0.2">
      <c r="AF668" s="144">
        <v>7048652611000</v>
      </c>
    </row>
    <row r="669" spans="32:32" x14ac:dyDescent="0.2">
      <c r="AF669" s="144">
        <v>7048652610980</v>
      </c>
    </row>
    <row r="670" spans="32:32" x14ac:dyDescent="0.2">
      <c r="AF670" s="144">
        <v>7048652610973</v>
      </c>
    </row>
    <row r="671" spans="32:32" x14ac:dyDescent="0.2">
      <c r="AF671" s="144">
        <v>7048652610966</v>
      </c>
    </row>
    <row r="672" spans="32:32" x14ac:dyDescent="0.2">
      <c r="AF672" s="144">
        <v>7048652611055</v>
      </c>
    </row>
    <row r="673" spans="32:32" x14ac:dyDescent="0.2">
      <c r="AF673" s="144">
        <v>7048652611031</v>
      </c>
    </row>
    <row r="674" spans="32:32" x14ac:dyDescent="0.2">
      <c r="AF674" s="144">
        <v>7048652611024</v>
      </c>
    </row>
    <row r="675" spans="32:32" x14ac:dyDescent="0.2">
      <c r="AF675" s="144">
        <v>7048652611017</v>
      </c>
    </row>
    <row r="676" spans="32:32" x14ac:dyDescent="0.2">
      <c r="AF676" s="144">
        <v>7048652611109</v>
      </c>
    </row>
    <row r="677" spans="32:32" x14ac:dyDescent="0.2">
      <c r="AF677" s="144">
        <v>7048652611086</v>
      </c>
    </row>
    <row r="678" spans="32:32" x14ac:dyDescent="0.2">
      <c r="AF678" s="144">
        <v>7048652611079</v>
      </c>
    </row>
    <row r="679" spans="32:32" x14ac:dyDescent="0.2">
      <c r="AF679" s="144">
        <v>7048652611062</v>
      </c>
    </row>
    <row r="680" spans="32:32" x14ac:dyDescent="0.2">
      <c r="AF680" s="144">
        <v>7048652610850</v>
      </c>
    </row>
    <row r="681" spans="32:32" x14ac:dyDescent="0.2">
      <c r="AF681" s="144">
        <v>7048652610836</v>
      </c>
    </row>
    <row r="682" spans="32:32" x14ac:dyDescent="0.2">
      <c r="AF682" s="144">
        <v>7048652610829</v>
      </c>
    </row>
    <row r="683" spans="32:32" x14ac:dyDescent="0.2">
      <c r="AF683" s="144">
        <v>7048652610812</v>
      </c>
    </row>
    <row r="684" spans="32:32" x14ac:dyDescent="0.2">
      <c r="AF684" s="144">
        <v>7048652610904</v>
      </c>
    </row>
    <row r="685" spans="32:32" x14ac:dyDescent="0.2">
      <c r="AF685" s="144">
        <v>7048652610881</v>
      </c>
    </row>
    <row r="686" spans="32:32" x14ac:dyDescent="0.2">
      <c r="AF686" s="144">
        <v>7048652610874</v>
      </c>
    </row>
    <row r="687" spans="32:32" x14ac:dyDescent="0.2">
      <c r="AF687" s="144">
        <v>7048652610867</v>
      </c>
    </row>
    <row r="688" spans="32:32" x14ac:dyDescent="0.2">
      <c r="AF688" s="144">
        <v>7048652610751</v>
      </c>
    </row>
    <row r="689" spans="32:32" x14ac:dyDescent="0.2">
      <c r="AF689" s="144">
        <v>7048652610737</v>
      </c>
    </row>
    <row r="690" spans="32:32" x14ac:dyDescent="0.2">
      <c r="AF690" s="144">
        <v>7048652610720</v>
      </c>
    </row>
    <row r="691" spans="32:32" x14ac:dyDescent="0.2">
      <c r="AF691" s="144">
        <v>7048652610713</v>
      </c>
    </row>
    <row r="692" spans="32:32" x14ac:dyDescent="0.2">
      <c r="AF692" s="144">
        <v>7048652610805</v>
      </c>
    </row>
    <row r="693" spans="32:32" x14ac:dyDescent="0.2">
      <c r="AF693" s="144">
        <v>7048652610782</v>
      </c>
    </row>
    <row r="694" spans="32:32" x14ac:dyDescent="0.2">
      <c r="AF694" s="144">
        <v>7048652610775</v>
      </c>
    </row>
    <row r="695" spans="32:32" x14ac:dyDescent="0.2">
      <c r="AF695" s="144">
        <v>7048652610768</v>
      </c>
    </row>
    <row r="696" spans="32:32" x14ac:dyDescent="0.2">
      <c r="AF696" s="144">
        <v>7048652610607</v>
      </c>
    </row>
    <row r="697" spans="32:32" x14ac:dyDescent="0.2">
      <c r="AF697" s="144">
        <v>7048652610584</v>
      </c>
    </row>
    <row r="698" spans="32:32" x14ac:dyDescent="0.2">
      <c r="AF698" s="144">
        <v>7048652610577</v>
      </c>
    </row>
    <row r="699" spans="32:32" x14ac:dyDescent="0.2">
      <c r="AF699" s="144">
        <v>7048652610560</v>
      </c>
    </row>
    <row r="700" spans="32:32" x14ac:dyDescent="0.2">
      <c r="AF700" s="144">
        <v>7048652610652</v>
      </c>
    </row>
    <row r="701" spans="32:32" x14ac:dyDescent="0.2">
      <c r="AF701" s="144">
        <v>7048652610638</v>
      </c>
    </row>
    <row r="702" spans="32:32" x14ac:dyDescent="0.2">
      <c r="AF702" s="144">
        <v>7048652610621</v>
      </c>
    </row>
    <row r="703" spans="32:32" x14ac:dyDescent="0.2">
      <c r="AF703" s="144">
        <v>7048652610614</v>
      </c>
    </row>
    <row r="704" spans="32:32" x14ac:dyDescent="0.2">
      <c r="AF704" s="144">
        <v>7048652610706</v>
      </c>
    </row>
    <row r="705" spans="32:32" x14ac:dyDescent="0.2">
      <c r="AF705" s="144">
        <v>7048652610683</v>
      </c>
    </row>
    <row r="706" spans="32:32" x14ac:dyDescent="0.2">
      <c r="AF706" s="144">
        <v>7048652610676</v>
      </c>
    </row>
    <row r="707" spans="32:32" x14ac:dyDescent="0.2">
      <c r="AF707" s="144">
        <v>7048652610669</v>
      </c>
    </row>
    <row r="708" spans="32:32" x14ac:dyDescent="0.2">
      <c r="AF708" s="144">
        <v>7048652613622</v>
      </c>
    </row>
    <row r="709" spans="32:32" x14ac:dyDescent="0.2">
      <c r="AF709" s="144">
        <v>7048652613615</v>
      </c>
    </row>
    <row r="710" spans="32:32" x14ac:dyDescent="0.2">
      <c r="AF710" s="144">
        <v>7048652613608</v>
      </c>
    </row>
    <row r="711" spans="32:32" x14ac:dyDescent="0.2">
      <c r="AF711" s="144">
        <v>7048652613639</v>
      </c>
    </row>
    <row r="712" spans="32:32" x14ac:dyDescent="0.2">
      <c r="AF712" s="144">
        <v>7048652613677</v>
      </c>
    </row>
    <row r="713" spans="32:32" x14ac:dyDescent="0.2">
      <c r="AF713" s="144">
        <v>7048652613660</v>
      </c>
    </row>
    <row r="714" spans="32:32" x14ac:dyDescent="0.2">
      <c r="AF714" s="144">
        <v>7048652613653</v>
      </c>
    </row>
    <row r="715" spans="32:32" x14ac:dyDescent="0.2">
      <c r="AF715" s="144">
        <v>7048652613684</v>
      </c>
    </row>
    <row r="716" spans="32:32" x14ac:dyDescent="0.2">
      <c r="AF716" s="144">
        <v>7048652613721</v>
      </c>
    </row>
    <row r="717" spans="32:32" x14ac:dyDescent="0.2">
      <c r="AF717" s="144">
        <v>7048652613714</v>
      </c>
    </row>
    <row r="718" spans="32:32" x14ac:dyDescent="0.2">
      <c r="AF718" s="144">
        <v>7048652613707</v>
      </c>
    </row>
    <row r="719" spans="32:32" x14ac:dyDescent="0.2">
      <c r="AF719" s="144">
        <v>7048652613738</v>
      </c>
    </row>
    <row r="720" spans="32:32" x14ac:dyDescent="0.2">
      <c r="AF720" s="144">
        <v>7048652613479</v>
      </c>
    </row>
    <row r="721" spans="32:32" x14ac:dyDescent="0.2">
      <c r="AF721" s="144">
        <v>7048652613462</v>
      </c>
    </row>
    <row r="722" spans="32:32" x14ac:dyDescent="0.2">
      <c r="AF722" s="144">
        <v>7048652613455</v>
      </c>
    </row>
    <row r="723" spans="32:32" x14ac:dyDescent="0.2">
      <c r="AF723" s="144">
        <v>7048652613486</v>
      </c>
    </row>
    <row r="724" spans="32:32" x14ac:dyDescent="0.2">
      <c r="AF724" s="144">
        <v>7048652613523</v>
      </c>
    </row>
    <row r="725" spans="32:32" x14ac:dyDescent="0.2">
      <c r="AF725" s="144">
        <v>7048652613516</v>
      </c>
    </row>
    <row r="726" spans="32:32" x14ac:dyDescent="0.2">
      <c r="AF726" s="144">
        <v>7048652613509</v>
      </c>
    </row>
    <row r="727" spans="32:32" x14ac:dyDescent="0.2">
      <c r="AF727" s="144">
        <v>7048652613530</v>
      </c>
    </row>
    <row r="728" spans="32:32" x14ac:dyDescent="0.2">
      <c r="AF728" s="144">
        <v>7048652613578</v>
      </c>
    </row>
    <row r="729" spans="32:32" x14ac:dyDescent="0.2">
      <c r="AF729" s="144">
        <v>7048652613561</v>
      </c>
    </row>
    <row r="730" spans="32:32" x14ac:dyDescent="0.2">
      <c r="AF730" s="144">
        <v>7048652613554</v>
      </c>
    </row>
    <row r="731" spans="32:32" x14ac:dyDescent="0.2">
      <c r="AF731" s="144">
        <v>7048652613585</v>
      </c>
    </row>
    <row r="732" spans="32:32" x14ac:dyDescent="0.2">
      <c r="AF732" s="144">
        <v>7048652613325</v>
      </c>
    </row>
    <row r="733" spans="32:32" x14ac:dyDescent="0.2">
      <c r="AF733" s="144">
        <v>7048652613318</v>
      </c>
    </row>
    <row r="734" spans="32:32" x14ac:dyDescent="0.2">
      <c r="AF734" s="144">
        <v>7048652613301</v>
      </c>
    </row>
    <row r="735" spans="32:32" x14ac:dyDescent="0.2">
      <c r="AF735" s="144">
        <v>7048652613332</v>
      </c>
    </row>
    <row r="736" spans="32:32" x14ac:dyDescent="0.2">
      <c r="AF736" s="144">
        <v>7048652613370</v>
      </c>
    </row>
    <row r="737" spans="32:32" x14ac:dyDescent="0.2">
      <c r="AF737" s="144">
        <v>7048652613363</v>
      </c>
    </row>
    <row r="738" spans="32:32" x14ac:dyDescent="0.2">
      <c r="AF738" s="144">
        <v>7048652613356</v>
      </c>
    </row>
    <row r="739" spans="32:32" x14ac:dyDescent="0.2">
      <c r="AF739" s="144">
        <v>7048652613387</v>
      </c>
    </row>
    <row r="740" spans="32:32" x14ac:dyDescent="0.2">
      <c r="AF740" s="144">
        <v>7048652613424</v>
      </c>
    </row>
    <row r="741" spans="32:32" x14ac:dyDescent="0.2">
      <c r="AF741" s="144">
        <v>7048652613417</v>
      </c>
    </row>
    <row r="742" spans="32:32" x14ac:dyDescent="0.2">
      <c r="AF742" s="144">
        <v>7048652613400</v>
      </c>
    </row>
    <row r="743" spans="32:32" x14ac:dyDescent="0.2">
      <c r="AF743" s="144">
        <v>7048652613431</v>
      </c>
    </row>
    <row r="744" spans="32:32" x14ac:dyDescent="0.2">
      <c r="AF744" s="144">
        <v>7048652613028</v>
      </c>
    </row>
    <row r="745" spans="32:32" x14ac:dyDescent="0.2">
      <c r="AF745" s="144">
        <v>7048652613011</v>
      </c>
    </row>
    <row r="746" spans="32:32" x14ac:dyDescent="0.2">
      <c r="AF746" s="144">
        <v>7048652613004</v>
      </c>
    </row>
    <row r="747" spans="32:32" x14ac:dyDescent="0.2">
      <c r="AF747" s="144">
        <v>7048652613035</v>
      </c>
    </row>
    <row r="748" spans="32:32" x14ac:dyDescent="0.2">
      <c r="AF748" s="144">
        <v>7048652613073</v>
      </c>
    </row>
    <row r="749" spans="32:32" x14ac:dyDescent="0.2">
      <c r="AF749" s="144">
        <v>7048652613066</v>
      </c>
    </row>
    <row r="750" spans="32:32" x14ac:dyDescent="0.2">
      <c r="AF750" s="144">
        <v>7048652613059</v>
      </c>
    </row>
    <row r="751" spans="32:32" x14ac:dyDescent="0.2">
      <c r="AF751" s="144">
        <v>7048652613080</v>
      </c>
    </row>
    <row r="752" spans="32:32" x14ac:dyDescent="0.2">
      <c r="AF752" s="144">
        <v>7048652613127</v>
      </c>
    </row>
    <row r="753" spans="32:32" x14ac:dyDescent="0.2">
      <c r="AF753" s="144">
        <v>7048652613110</v>
      </c>
    </row>
    <row r="754" spans="32:32" x14ac:dyDescent="0.2">
      <c r="AF754" s="144">
        <v>7048652613103</v>
      </c>
    </row>
    <row r="755" spans="32:32" x14ac:dyDescent="0.2">
      <c r="AF755" s="144">
        <v>7048652613134</v>
      </c>
    </row>
    <row r="756" spans="32:32" x14ac:dyDescent="0.2">
      <c r="AF756" s="144">
        <v>7048652612922</v>
      </c>
    </row>
    <row r="757" spans="32:32" x14ac:dyDescent="0.2">
      <c r="AF757" s="144">
        <v>7048652612915</v>
      </c>
    </row>
    <row r="758" spans="32:32" x14ac:dyDescent="0.2">
      <c r="AF758" s="144">
        <v>7048652612908</v>
      </c>
    </row>
    <row r="759" spans="32:32" x14ac:dyDescent="0.2">
      <c r="AF759" s="144">
        <v>7048652612939</v>
      </c>
    </row>
    <row r="760" spans="32:32" x14ac:dyDescent="0.2">
      <c r="AF760" s="144">
        <v>7048652612977</v>
      </c>
    </row>
    <row r="761" spans="32:32" x14ac:dyDescent="0.2">
      <c r="AF761" s="144">
        <v>7048652612960</v>
      </c>
    </row>
    <row r="762" spans="32:32" x14ac:dyDescent="0.2">
      <c r="AF762" s="144">
        <v>7048652612953</v>
      </c>
    </row>
    <row r="763" spans="32:32" x14ac:dyDescent="0.2">
      <c r="AF763" s="144">
        <v>7048652612984</v>
      </c>
    </row>
    <row r="764" spans="32:32" x14ac:dyDescent="0.2">
      <c r="AF764" s="144">
        <v>7048652612793</v>
      </c>
    </row>
    <row r="765" spans="32:32" x14ac:dyDescent="0.2">
      <c r="AF765" s="144">
        <v>7048652612779</v>
      </c>
    </row>
    <row r="766" spans="32:32" x14ac:dyDescent="0.2">
      <c r="AF766" s="144">
        <v>7048652612762</v>
      </c>
    </row>
    <row r="767" spans="32:32" x14ac:dyDescent="0.2">
      <c r="AF767" s="144">
        <v>7048652612755</v>
      </c>
    </row>
    <row r="768" spans="32:32" x14ac:dyDescent="0.2">
      <c r="AF768" s="144">
        <v>7048652612847</v>
      </c>
    </row>
    <row r="769" spans="32:32" x14ac:dyDescent="0.2">
      <c r="AF769" s="144">
        <v>7048652612823</v>
      </c>
    </row>
    <row r="770" spans="32:32" x14ac:dyDescent="0.2">
      <c r="AF770" s="144">
        <v>7048652612816</v>
      </c>
    </row>
    <row r="771" spans="32:32" x14ac:dyDescent="0.2">
      <c r="AF771" s="144">
        <v>7048652612809</v>
      </c>
    </row>
    <row r="772" spans="32:32" x14ac:dyDescent="0.2">
      <c r="AF772" s="144">
        <v>7048652612892</v>
      </c>
    </row>
    <row r="773" spans="32:32" x14ac:dyDescent="0.2">
      <c r="AF773" s="144">
        <v>7048652612878</v>
      </c>
    </row>
    <row r="774" spans="32:32" x14ac:dyDescent="0.2">
      <c r="AF774" s="144">
        <v>7048652612861</v>
      </c>
    </row>
    <row r="775" spans="32:32" x14ac:dyDescent="0.2">
      <c r="AF775" s="144">
        <v>7048652612854</v>
      </c>
    </row>
    <row r="776" spans="32:32" x14ac:dyDescent="0.2">
      <c r="AF776" s="144">
        <v>7048652612717</v>
      </c>
    </row>
    <row r="777" spans="32:32" x14ac:dyDescent="0.2">
      <c r="AF777" s="144">
        <v>7048652612724</v>
      </c>
    </row>
    <row r="778" spans="32:32" x14ac:dyDescent="0.2">
      <c r="AF778" s="144">
        <v>7048652612731</v>
      </c>
    </row>
    <row r="779" spans="32:32" x14ac:dyDescent="0.2">
      <c r="AF779" s="144">
        <v>7048652612748</v>
      </c>
    </row>
    <row r="780" spans="32:32" x14ac:dyDescent="0.2">
      <c r="AF780" s="144">
        <v>7048652612649</v>
      </c>
    </row>
    <row r="781" spans="32:32" x14ac:dyDescent="0.2">
      <c r="AF781" s="144">
        <v>7048652612656</v>
      </c>
    </row>
    <row r="782" spans="32:32" x14ac:dyDescent="0.2">
      <c r="AF782" s="144">
        <v>7048652612663</v>
      </c>
    </row>
    <row r="783" spans="32:32" x14ac:dyDescent="0.2">
      <c r="AF783" s="144">
        <v>7048652612557</v>
      </c>
    </row>
    <row r="784" spans="32:32" x14ac:dyDescent="0.2">
      <c r="AF784" s="144">
        <v>7048652612533</v>
      </c>
    </row>
    <row r="785" spans="32:32" x14ac:dyDescent="0.2">
      <c r="AF785" s="144">
        <v>7048652612526</v>
      </c>
    </row>
    <row r="786" spans="32:32" x14ac:dyDescent="0.2">
      <c r="AF786" s="144">
        <v>7048652612519</v>
      </c>
    </row>
    <row r="787" spans="32:32" x14ac:dyDescent="0.2">
      <c r="AF787" s="144">
        <v>7048652612601</v>
      </c>
    </row>
    <row r="788" spans="32:32" x14ac:dyDescent="0.2">
      <c r="AF788" s="144">
        <v>7048652612588</v>
      </c>
    </row>
    <row r="789" spans="32:32" x14ac:dyDescent="0.2">
      <c r="AF789" s="144">
        <v>7048652612571</v>
      </c>
    </row>
    <row r="790" spans="32:32" x14ac:dyDescent="0.2">
      <c r="AF790" s="144">
        <v>7048652612564</v>
      </c>
    </row>
    <row r="791" spans="32:32" x14ac:dyDescent="0.2">
      <c r="AF791" s="144">
        <v>7048652613950</v>
      </c>
    </row>
    <row r="792" spans="32:32" x14ac:dyDescent="0.2">
      <c r="AF792" s="144">
        <v>7048652613943</v>
      </c>
    </row>
    <row r="793" spans="32:32" x14ac:dyDescent="0.2">
      <c r="AF793" s="144">
        <v>7048652613936</v>
      </c>
    </row>
    <row r="794" spans="32:32" x14ac:dyDescent="0.2">
      <c r="AF794" s="144">
        <v>7048652613967</v>
      </c>
    </row>
    <row r="795" spans="32:32" x14ac:dyDescent="0.2">
      <c r="AF795" s="144">
        <v>7048652613998</v>
      </c>
    </row>
    <row r="796" spans="32:32" x14ac:dyDescent="0.2">
      <c r="AF796" s="144">
        <v>7048652613981</v>
      </c>
    </row>
    <row r="797" spans="32:32" x14ac:dyDescent="0.2">
      <c r="AF797" s="144">
        <v>7048652613974</v>
      </c>
    </row>
    <row r="798" spans="32:32" x14ac:dyDescent="0.2">
      <c r="AF798" s="144">
        <v>7048652614001</v>
      </c>
    </row>
    <row r="799" spans="32:32" x14ac:dyDescent="0.2">
      <c r="AF799" s="144">
        <v>7048652613912</v>
      </c>
    </row>
    <row r="800" spans="32:32" x14ac:dyDescent="0.2">
      <c r="AF800" s="144">
        <v>7048652613905</v>
      </c>
    </row>
    <row r="801" spans="32:32" x14ac:dyDescent="0.2">
      <c r="AF801" s="144">
        <v>7048652613899</v>
      </c>
    </row>
    <row r="802" spans="32:32" x14ac:dyDescent="0.2">
      <c r="AF802" s="144">
        <v>7048652613929</v>
      </c>
    </row>
    <row r="803" spans="32:32" x14ac:dyDescent="0.2">
      <c r="AF803" s="144">
        <v>7048652612670</v>
      </c>
    </row>
    <row r="804" spans="32:32" x14ac:dyDescent="0.2">
      <c r="AF804" s="144">
        <v>7048652612687</v>
      </c>
    </row>
    <row r="805" spans="32:32" x14ac:dyDescent="0.2">
      <c r="AF805" s="144">
        <v>7048652612694</v>
      </c>
    </row>
    <row r="806" spans="32:32" x14ac:dyDescent="0.2">
      <c r="AF806" s="144">
        <v>7048652612700</v>
      </c>
    </row>
    <row r="807" spans="32:32" x14ac:dyDescent="0.2">
      <c r="AF807" s="144">
        <v>7048652612618</v>
      </c>
    </row>
    <row r="808" spans="32:32" x14ac:dyDescent="0.2">
      <c r="AF808" s="144">
        <v>7048652612625</v>
      </c>
    </row>
    <row r="809" spans="32:32" x14ac:dyDescent="0.2">
      <c r="AF809" s="144">
        <v>7048652612632</v>
      </c>
    </row>
    <row r="810" spans="32:32" x14ac:dyDescent="0.2">
      <c r="AF810" s="144">
        <v>7048652613172</v>
      </c>
    </row>
    <row r="811" spans="32:32" x14ac:dyDescent="0.2">
      <c r="AF811" s="144">
        <v>7048652613165</v>
      </c>
    </row>
    <row r="812" spans="32:32" x14ac:dyDescent="0.2">
      <c r="AF812" s="144">
        <v>7048652613158</v>
      </c>
    </row>
    <row r="813" spans="32:32" x14ac:dyDescent="0.2">
      <c r="AF813" s="144">
        <v>7048652613189</v>
      </c>
    </row>
    <row r="814" spans="32:32" x14ac:dyDescent="0.2">
      <c r="AF814" s="144">
        <v>7048652613226</v>
      </c>
    </row>
    <row r="815" spans="32:32" x14ac:dyDescent="0.2">
      <c r="AF815" s="144">
        <v>7048652613219</v>
      </c>
    </row>
    <row r="816" spans="32:32" x14ac:dyDescent="0.2">
      <c r="AF816" s="144">
        <v>7048652613202</v>
      </c>
    </row>
    <row r="817" spans="32:32" x14ac:dyDescent="0.2">
      <c r="AF817" s="144">
        <v>7048652613233</v>
      </c>
    </row>
    <row r="818" spans="32:32" x14ac:dyDescent="0.2">
      <c r="AF818" s="144">
        <v>7048652613271</v>
      </c>
    </row>
    <row r="819" spans="32:32" x14ac:dyDescent="0.2">
      <c r="AF819" s="144">
        <v>7048652613264</v>
      </c>
    </row>
    <row r="820" spans="32:32" x14ac:dyDescent="0.2">
      <c r="AF820" s="144">
        <v>7048652613257</v>
      </c>
    </row>
    <row r="821" spans="32:32" x14ac:dyDescent="0.2">
      <c r="AF821" s="144">
        <v>7048652613288</v>
      </c>
    </row>
    <row r="822" spans="32:32" x14ac:dyDescent="0.2">
      <c r="AF822" s="144">
        <v>7048652617637</v>
      </c>
    </row>
    <row r="823" spans="32:32" x14ac:dyDescent="0.2">
      <c r="AF823" s="144">
        <v>7048652617620</v>
      </c>
    </row>
    <row r="824" spans="32:32" x14ac:dyDescent="0.2">
      <c r="AF824" s="144">
        <v>7048652617613</v>
      </c>
    </row>
    <row r="825" spans="32:32" x14ac:dyDescent="0.2">
      <c r="AF825" s="144">
        <v>7048652617644</v>
      </c>
    </row>
    <row r="826" spans="32:32" x14ac:dyDescent="0.2">
      <c r="AF826" s="144">
        <v>7048652617675</v>
      </c>
    </row>
    <row r="827" spans="32:32" x14ac:dyDescent="0.2">
      <c r="AF827" s="144">
        <v>7048652617668</v>
      </c>
    </row>
    <row r="828" spans="32:32" x14ac:dyDescent="0.2">
      <c r="AF828" s="144">
        <v>7048652617651</v>
      </c>
    </row>
    <row r="829" spans="32:32" x14ac:dyDescent="0.2">
      <c r="AF829" s="144">
        <v>7048652617682</v>
      </c>
    </row>
    <row r="830" spans="32:32" x14ac:dyDescent="0.2">
      <c r="AF830" s="144">
        <v>7048652617712</v>
      </c>
    </row>
    <row r="831" spans="32:32" x14ac:dyDescent="0.2">
      <c r="AF831" s="144">
        <v>7048652617705</v>
      </c>
    </row>
    <row r="832" spans="32:32" x14ac:dyDescent="0.2">
      <c r="AF832" s="144">
        <v>7048652617699</v>
      </c>
    </row>
    <row r="833" spans="32:32" x14ac:dyDescent="0.2">
      <c r="AF833" s="144">
        <v>7048652617729</v>
      </c>
    </row>
    <row r="834" spans="32:32" x14ac:dyDescent="0.2">
      <c r="AF834" s="144">
        <v>7048652461568</v>
      </c>
    </row>
    <row r="835" spans="32:32" x14ac:dyDescent="0.2">
      <c r="AF835" s="144">
        <v>7048652461551</v>
      </c>
    </row>
    <row r="836" spans="32:32" x14ac:dyDescent="0.2">
      <c r="AF836" s="144">
        <v>7048652461544</v>
      </c>
    </row>
    <row r="837" spans="32:32" x14ac:dyDescent="0.2">
      <c r="AF837" s="144">
        <v>7048652461575</v>
      </c>
    </row>
    <row r="838" spans="32:32" x14ac:dyDescent="0.2">
      <c r="AF838" s="144">
        <v>7048652534965</v>
      </c>
    </row>
    <row r="839" spans="32:32" x14ac:dyDescent="0.2">
      <c r="AF839" s="144">
        <v>7048652534958</v>
      </c>
    </row>
    <row r="840" spans="32:32" x14ac:dyDescent="0.2">
      <c r="AF840" s="144">
        <v>7048652534941</v>
      </c>
    </row>
    <row r="841" spans="32:32" x14ac:dyDescent="0.2">
      <c r="AF841" s="144">
        <v>7048652534972</v>
      </c>
    </row>
    <row r="842" spans="32:32" x14ac:dyDescent="0.2">
      <c r="AF842" s="144">
        <v>7048652280732</v>
      </c>
    </row>
    <row r="843" spans="32:32" x14ac:dyDescent="0.2">
      <c r="AF843" s="144">
        <v>7048652280725</v>
      </c>
    </row>
    <row r="844" spans="32:32" x14ac:dyDescent="0.2">
      <c r="AF844" s="144">
        <v>7048652280718</v>
      </c>
    </row>
    <row r="845" spans="32:32" x14ac:dyDescent="0.2">
      <c r="AF845" s="144">
        <v>7048652280749</v>
      </c>
    </row>
    <row r="846" spans="32:32" x14ac:dyDescent="0.2">
      <c r="AF846" s="144">
        <v>7048652193780</v>
      </c>
    </row>
    <row r="847" spans="32:32" x14ac:dyDescent="0.2">
      <c r="AF847" s="144">
        <v>7048652193773</v>
      </c>
    </row>
    <row r="848" spans="32:32" x14ac:dyDescent="0.2">
      <c r="AF848" s="144">
        <v>7048652193766</v>
      </c>
    </row>
    <row r="849" spans="32:32" x14ac:dyDescent="0.2">
      <c r="AF849" s="144">
        <v>7048652193797</v>
      </c>
    </row>
    <row r="850" spans="32:32" x14ac:dyDescent="0.2">
      <c r="AF850" s="144">
        <v>7048652461643</v>
      </c>
    </row>
    <row r="851" spans="32:32" x14ac:dyDescent="0.2">
      <c r="AF851" s="144">
        <v>7048652461636</v>
      </c>
    </row>
    <row r="852" spans="32:32" x14ac:dyDescent="0.2">
      <c r="AF852" s="144">
        <v>7048652461629</v>
      </c>
    </row>
    <row r="853" spans="32:32" x14ac:dyDescent="0.2">
      <c r="AF853" s="144">
        <v>7048652461650</v>
      </c>
    </row>
    <row r="854" spans="32:32" x14ac:dyDescent="0.2">
      <c r="AF854" s="144">
        <v>7048652280817</v>
      </c>
    </row>
    <row r="855" spans="32:32" x14ac:dyDescent="0.2">
      <c r="AF855" s="144">
        <v>7048652280800</v>
      </c>
    </row>
    <row r="856" spans="32:32" x14ac:dyDescent="0.2">
      <c r="AF856" s="144">
        <v>7048652280794</v>
      </c>
    </row>
    <row r="857" spans="32:32" x14ac:dyDescent="0.2">
      <c r="AF857" s="144">
        <v>7048652280824</v>
      </c>
    </row>
    <row r="858" spans="32:32" x14ac:dyDescent="0.2">
      <c r="AF858" s="144">
        <v>7048652535009</v>
      </c>
    </row>
    <row r="859" spans="32:32" x14ac:dyDescent="0.2">
      <c r="AF859" s="144">
        <v>7048652534996</v>
      </c>
    </row>
    <row r="860" spans="32:32" x14ac:dyDescent="0.2">
      <c r="AF860" s="144">
        <v>7048652534989</v>
      </c>
    </row>
    <row r="861" spans="32:32" x14ac:dyDescent="0.2">
      <c r="AF861" s="144">
        <v>7048652535016</v>
      </c>
    </row>
    <row r="862" spans="32:32" x14ac:dyDescent="0.2">
      <c r="AF862" s="144">
        <v>7048652280862</v>
      </c>
    </row>
    <row r="863" spans="32:32" x14ac:dyDescent="0.2">
      <c r="AF863" s="144">
        <v>7048652280855</v>
      </c>
    </row>
    <row r="864" spans="32:32" x14ac:dyDescent="0.2">
      <c r="AF864" s="144">
        <v>7048652280848</v>
      </c>
    </row>
    <row r="865" spans="32:32" x14ac:dyDescent="0.2">
      <c r="AF865" s="144">
        <v>7048652280831</v>
      </c>
    </row>
    <row r="866" spans="32:32" x14ac:dyDescent="0.2">
      <c r="AF866" s="144">
        <v>7048652280909</v>
      </c>
    </row>
    <row r="867" spans="32:32" x14ac:dyDescent="0.2">
      <c r="AF867" s="144">
        <v>7048652280893</v>
      </c>
    </row>
    <row r="868" spans="32:32" x14ac:dyDescent="0.2">
      <c r="AF868" s="144">
        <v>7048652280886</v>
      </c>
    </row>
    <row r="869" spans="32:32" x14ac:dyDescent="0.2">
      <c r="AF869" s="144">
        <v>7048652280879</v>
      </c>
    </row>
    <row r="870" spans="32:32" x14ac:dyDescent="0.2">
      <c r="AF870" s="144">
        <v>7048652280947</v>
      </c>
    </row>
    <row r="871" spans="32:32" x14ac:dyDescent="0.2">
      <c r="AF871" s="144">
        <v>7048652280930</v>
      </c>
    </row>
    <row r="872" spans="32:32" x14ac:dyDescent="0.2">
      <c r="AF872" s="144">
        <v>7048652280923</v>
      </c>
    </row>
    <row r="873" spans="32:32" x14ac:dyDescent="0.2">
      <c r="AF873" s="144">
        <v>7048652280916</v>
      </c>
    </row>
    <row r="874" spans="32:32" x14ac:dyDescent="0.2">
      <c r="AF874" s="144">
        <v>7048652461537</v>
      </c>
    </row>
    <row r="875" spans="32:32" x14ac:dyDescent="0.2">
      <c r="AF875" s="144">
        <v>7048652461520</v>
      </c>
    </row>
    <row r="876" spans="32:32" x14ac:dyDescent="0.2">
      <c r="AF876" s="144">
        <v>7048652461513</v>
      </c>
    </row>
    <row r="877" spans="32:32" x14ac:dyDescent="0.2">
      <c r="AF877" s="144">
        <v>7048652461506</v>
      </c>
    </row>
    <row r="878" spans="32:32" x14ac:dyDescent="0.2">
      <c r="AF878" s="144">
        <v>7048652192509</v>
      </c>
    </row>
    <row r="879" spans="32:32" x14ac:dyDescent="0.2">
      <c r="AF879" s="144">
        <v>7048652192516</v>
      </c>
    </row>
    <row r="880" spans="32:32" x14ac:dyDescent="0.2">
      <c r="AF880" s="144">
        <v>7048652484451</v>
      </c>
    </row>
    <row r="881" spans="32:32" x14ac:dyDescent="0.2">
      <c r="AF881" s="144">
        <v>7048652194534</v>
      </c>
    </row>
    <row r="882" spans="32:32" x14ac:dyDescent="0.2">
      <c r="AF882" s="144">
        <v>7048652484468</v>
      </c>
    </row>
    <row r="883" spans="32:32" x14ac:dyDescent="0.2">
      <c r="AF883" s="144">
        <v>7048652192530</v>
      </c>
    </row>
    <row r="884" spans="32:32" x14ac:dyDescent="0.2">
      <c r="AF884" s="144">
        <v>7048652192585</v>
      </c>
    </row>
    <row r="885" spans="32:32" x14ac:dyDescent="0.2">
      <c r="AF885" s="144">
        <v>7048652192592</v>
      </c>
    </row>
    <row r="886" spans="32:32" x14ac:dyDescent="0.2">
      <c r="AF886" s="144">
        <v>7048652280954</v>
      </c>
    </row>
    <row r="887" spans="32:32" x14ac:dyDescent="0.2">
      <c r="AF887" s="144">
        <v>7048652280961</v>
      </c>
    </row>
    <row r="888" spans="32:32" x14ac:dyDescent="0.2">
      <c r="AF888" s="144">
        <v>7048652535276</v>
      </c>
    </row>
    <row r="889" spans="32:32" x14ac:dyDescent="0.2">
      <c r="AF889" s="144">
        <v>7048652192929</v>
      </c>
    </row>
    <row r="890" spans="32:32" x14ac:dyDescent="0.2">
      <c r="AF890" s="144">
        <v>7048652553881</v>
      </c>
    </row>
    <row r="891" spans="32:32" x14ac:dyDescent="0.2">
      <c r="AF891" s="144">
        <v>7048652535429</v>
      </c>
    </row>
    <row r="892" spans="32:32" x14ac:dyDescent="0.2">
      <c r="AF892" s="144">
        <v>7048652535412</v>
      </c>
    </row>
    <row r="893" spans="32:32" x14ac:dyDescent="0.2">
      <c r="AF893" s="144">
        <v>7048652535405</v>
      </c>
    </row>
    <row r="894" spans="32:32" x14ac:dyDescent="0.2">
      <c r="AF894" s="144">
        <v>7048652535436</v>
      </c>
    </row>
    <row r="895" spans="32:32" x14ac:dyDescent="0.2">
      <c r="AF895" s="144">
        <v>7048652541970</v>
      </c>
    </row>
    <row r="896" spans="32:32" x14ac:dyDescent="0.2">
      <c r="AF896" s="144">
        <v>7048652541963</v>
      </c>
    </row>
    <row r="897" spans="32:32" x14ac:dyDescent="0.2">
      <c r="AF897" s="144">
        <v>7048652541956</v>
      </c>
    </row>
    <row r="898" spans="32:32" x14ac:dyDescent="0.2">
      <c r="AF898" s="144">
        <v>7048652541987</v>
      </c>
    </row>
    <row r="899" spans="32:32" x14ac:dyDescent="0.2">
      <c r="AF899" s="144">
        <v>7048652542021</v>
      </c>
    </row>
    <row r="900" spans="32:32" x14ac:dyDescent="0.2">
      <c r="AF900" s="144">
        <v>7048652542014</v>
      </c>
    </row>
    <row r="901" spans="32:32" x14ac:dyDescent="0.2">
      <c r="AF901" s="144">
        <v>7048652542007</v>
      </c>
    </row>
    <row r="902" spans="32:32" x14ac:dyDescent="0.2">
      <c r="AF902" s="144">
        <v>7048652541994</v>
      </c>
    </row>
    <row r="903" spans="32:32" x14ac:dyDescent="0.2">
      <c r="AF903" s="144">
        <v>7048652542069</v>
      </c>
    </row>
    <row r="904" spans="32:32" x14ac:dyDescent="0.2">
      <c r="AF904" s="144">
        <v>7048652542052</v>
      </c>
    </row>
    <row r="905" spans="32:32" x14ac:dyDescent="0.2">
      <c r="AF905" s="144">
        <v>7048652542045</v>
      </c>
    </row>
    <row r="906" spans="32:32" x14ac:dyDescent="0.2">
      <c r="AF906" s="144">
        <v>7048652542038</v>
      </c>
    </row>
    <row r="907" spans="32:32" x14ac:dyDescent="0.2">
      <c r="AF907" s="144">
        <v>7048652535160</v>
      </c>
    </row>
    <row r="908" spans="32:32" x14ac:dyDescent="0.2">
      <c r="AF908" s="144">
        <v>7048652535153</v>
      </c>
    </row>
    <row r="909" spans="32:32" x14ac:dyDescent="0.2">
      <c r="AF909" s="144">
        <v>7048652535146</v>
      </c>
    </row>
    <row r="910" spans="32:32" x14ac:dyDescent="0.2">
      <c r="AF910" s="144">
        <v>7048652535177</v>
      </c>
    </row>
    <row r="911" spans="32:32" x14ac:dyDescent="0.2">
      <c r="AF911" s="144">
        <v>7048652535054</v>
      </c>
    </row>
    <row r="912" spans="32:32" x14ac:dyDescent="0.2">
      <c r="AF912" s="144">
        <v>7048652535047</v>
      </c>
    </row>
    <row r="913" spans="32:32" x14ac:dyDescent="0.2">
      <c r="AF913" s="144">
        <v>7048652535030</v>
      </c>
    </row>
    <row r="914" spans="32:32" x14ac:dyDescent="0.2">
      <c r="AF914" s="144">
        <v>7048652535023</v>
      </c>
    </row>
    <row r="915" spans="32:32" x14ac:dyDescent="0.2">
      <c r="AF915" s="144">
        <v>7048652535665</v>
      </c>
    </row>
    <row r="916" spans="32:32" x14ac:dyDescent="0.2">
      <c r="AF916" s="144">
        <v>7048652535658</v>
      </c>
    </row>
    <row r="917" spans="32:32" x14ac:dyDescent="0.2">
      <c r="AF917" s="144">
        <v>7048652535641</v>
      </c>
    </row>
    <row r="918" spans="32:32" x14ac:dyDescent="0.2">
      <c r="AF918" s="144">
        <v>7048652535672</v>
      </c>
    </row>
    <row r="919" spans="32:32" x14ac:dyDescent="0.2">
      <c r="AF919" s="144">
        <v>7048652541734</v>
      </c>
    </row>
    <row r="920" spans="32:32" x14ac:dyDescent="0.2">
      <c r="AF920" s="144">
        <v>7048652541727</v>
      </c>
    </row>
    <row r="921" spans="32:32" x14ac:dyDescent="0.2">
      <c r="AF921" s="144">
        <v>7048652541710</v>
      </c>
    </row>
    <row r="922" spans="32:32" x14ac:dyDescent="0.2">
      <c r="AF922" s="144">
        <v>7048652541741</v>
      </c>
    </row>
    <row r="923" spans="32:32" x14ac:dyDescent="0.2">
      <c r="AF923" s="144">
        <v>7048652535559</v>
      </c>
    </row>
    <row r="924" spans="32:32" x14ac:dyDescent="0.2">
      <c r="AF924" s="144">
        <v>7048652535542</v>
      </c>
    </row>
    <row r="925" spans="32:32" x14ac:dyDescent="0.2">
      <c r="AF925" s="144">
        <v>7048652535535</v>
      </c>
    </row>
    <row r="926" spans="32:32" x14ac:dyDescent="0.2">
      <c r="AF926" s="144">
        <v>7048652535528</v>
      </c>
    </row>
    <row r="927" spans="32:32" x14ac:dyDescent="0.2">
      <c r="AF927" s="144">
        <v>7048652535597</v>
      </c>
    </row>
    <row r="928" spans="32:32" x14ac:dyDescent="0.2">
      <c r="AF928" s="144">
        <v>7048652535580</v>
      </c>
    </row>
    <row r="929" spans="32:32" x14ac:dyDescent="0.2">
      <c r="AF929" s="144">
        <v>7048652535573</v>
      </c>
    </row>
    <row r="930" spans="32:32" x14ac:dyDescent="0.2">
      <c r="AF930" s="144">
        <v>7048652535566</v>
      </c>
    </row>
    <row r="931" spans="32:32" x14ac:dyDescent="0.2">
      <c r="AF931" s="144">
        <v>7048652227867</v>
      </c>
    </row>
    <row r="932" spans="32:32" x14ac:dyDescent="0.2">
      <c r="AF932" s="144">
        <v>7048652194565</v>
      </c>
    </row>
    <row r="933" spans="32:32" x14ac:dyDescent="0.2">
      <c r="AF933" s="144">
        <v>7048652194558</v>
      </c>
    </row>
    <row r="934" spans="32:32" x14ac:dyDescent="0.2">
      <c r="AF934" s="144">
        <v>7048652194572</v>
      </c>
    </row>
    <row r="935" spans="32:32" x14ac:dyDescent="0.2">
      <c r="AF935" s="144">
        <v>7048652193315</v>
      </c>
    </row>
    <row r="936" spans="32:32" x14ac:dyDescent="0.2">
      <c r="AF936" s="144">
        <v>7048652193308</v>
      </c>
    </row>
    <row r="937" spans="32:32" x14ac:dyDescent="0.2">
      <c r="AF937" s="144">
        <v>7048652193292</v>
      </c>
    </row>
    <row r="938" spans="32:32" x14ac:dyDescent="0.2">
      <c r="AF938" s="144">
        <v>7048652268372</v>
      </c>
    </row>
    <row r="939" spans="32:32" x14ac:dyDescent="0.2">
      <c r="AF939" s="144">
        <v>7048652268365</v>
      </c>
    </row>
    <row r="940" spans="32:32" x14ac:dyDescent="0.2">
      <c r="AF940" s="144">
        <v>7048652193339</v>
      </c>
    </row>
    <row r="941" spans="32:32" x14ac:dyDescent="0.2">
      <c r="AF941" s="144">
        <v>7048652193322</v>
      </c>
    </row>
    <row r="942" spans="32:32" x14ac:dyDescent="0.2">
      <c r="AF942" s="144">
        <v>7048652193353</v>
      </c>
    </row>
    <row r="943" spans="32:32" x14ac:dyDescent="0.2">
      <c r="AF943" s="144">
        <v>7048652193346</v>
      </c>
    </row>
    <row r="944" spans="32:32" x14ac:dyDescent="0.2">
      <c r="AF944" s="144">
        <v>7048652490322</v>
      </c>
    </row>
    <row r="945" spans="32:32" x14ac:dyDescent="0.2">
      <c r="AF945" s="144">
        <v>7048652490315</v>
      </c>
    </row>
    <row r="946" spans="32:32" x14ac:dyDescent="0.2">
      <c r="AF946" s="144">
        <v>7048652193377</v>
      </c>
    </row>
    <row r="947" spans="32:32" x14ac:dyDescent="0.2">
      <c r="AF947" s="144">
        <v>7048652193360</v>
      </c>
    </row>
    <row r="948" spans="32:32" x14ac:dyDescent="0.2">
      <c r="AF948" s="144">
        <v>7048652193384</v>
      </c>
    </row>
    <row r="949" spans="32:32" x14ac:dyDescent="0.2">
      <c r="AF949" s="144">
        <v>7048652193407</v>
      </c>
    </row>
    <row r="950" spans="32:32" x14ac:dyDescent="0.2">
      <c r="AF950" s="144">
        <v>7048652193391</v>
      </c>
    </row>
    <row r="951" spans="32:32" x14ac:dyDescent="0.2">
      <c r="AF951" s="144">
        <v>7048652193438</v>
      </c>
    </row>
    <row r="952" spans="32:32" x14ac:dyDescent="0.2">
      <c r="AF952" s="144">
        <v>7048652193421</v>
      </c>
    </row>
    <row r="953" spans="32:32" x14ac:dyDescent="0.2">
      <c r="AF953" s="144">
        <v>7048652193414</v>
      </c>
    </row>
    <row r="954" spans="32:32" x14ac:dyDescent="0.2">
      <c r="AF954" s="144">
        <v>7048652193445</v>
      </c>
    </row>
    <row r="955" spans="32:32" x14ac:dyDescent="0.2">
      <c r="AF955" s="144">
        <v>7048652266354</v>
      </c>
    </row>
    <row r="956" spans="32:32" x14ac:dyDescent="0.2">
      <c r="AF956" s="144">
        <v>7048652266347</v>
      </c>
    </row>
    <row r="957" spans="32:32" x14ac:dyDescent="0.2">
      <c r="AF957" s="144">
        <v>7048652266378</v>
      </c>
    </row>
    <row r="958" spans="32:32" x14ac:dyDescent="0.2">
      <c r="AF958" s="144">
        <v>7048652266361</v>
      </c>
    </row>
    <row r="959" spans="32:32" x14ac:dyDescent="0.2">
      <c r="AF959" s="144">
        <v>7048652184412</v>
      </c>
    </row>
    <row r="960" spans="32:32" x14ac:dyDescent="0.2">
      <c r="AF960" s="144">
        <v>7048652184405</v>
      </c>
    </row>
    <row r="961" spans="32:32" x14ac:dyDescent="0.2">
      <c r="AF961" s="144">
        <v>7048652184399</v>
      </c>
    </row>
    <row r="962" spans="32:32" x14ac:dyDescent="0.2">
      <c r="AF962" s="144">
        <v>7048652184443</v>
      </c>
    </row>
    <row r="963" spans="32:32" x14ac:dyDescent="0.2">
      <c r="AF963" s="144">
        <v>7048652184436</v>
      </c>
    </row>
    <row r="964" spans="32:32" x14ac:dyDescent="0.2">
      <c r="AF964" s="144">
        <v>7048652184429</v>
      </c>
    </row>
    <row r="965" spans="32:32" x14ac:dyDescent="0.2">
      <c r="AF965" s="144">
        <v>7048652184474</v>
      </c>
    </row>
    <row r="966" spans="32:32" x14ac:dyDescent="0.2">
      <c r="AF966" s="144">
        <v>7048652184450</v>
      </c>
    </row>
    <row r="967" spans="32:32" x14ac:dyDescent="0.2">
      <c r="AF967" s="144">
        <v>7048652607966</v>
      </c>
    </row>
    <row r="968" spans="32:32" x14ac:dyDescent="0.2">
      <c r="AF968" s="144">
        <v>7048652607959</v>
      </c>
    </row>
    <row r="969" spans="32:32" x14ac:dyDescent="0.2">
      <c r="AF969" s="144">
        <v>7048652607942</v>
      </c>
    </row>
    <row r="970" spans="32:32" x14ac:dyDescent="0.2">
      <c r="AF970" s="144">
        <v>7048652607997</v>
      </c>
    </row>
    <row r="971" spans="32:32" x14ac:dyDescent="0.2">
      <c r="AF971" s="144">
        <v>7048652607980</v>
      </c>
    </row>
    <row r="972" spans="32:32" x14ac:dyDescent="0.2">
      <c r="AF972" s="144">
        <v>7048652607973</v>
      </c>
    </row>
    <row r="973" spans="32:32" x14ac:dyDescent="0.2">
      <c r="AF973" s="144">
        <v>7048652184504</v>
      </c>
    </row>
    <row r="974" spans="32:32" x14ac:dyDescent="0.2">
      <c r="AF974" s="144">
        <v>7048652184498</v>
      </c>
    </row>
    <row r="975" spans="32:32" x14ac:dyDescent="0.2">
      <c r="AF975" s="144">
        <v>7048652184481</v>
      </c>
    </row>
    <row r="976" spans="32:32" x14ac:dyDescent="0.2">
      <c r="AF976" s="144">
        <v>7048652608024</v>
      </c>
    </row>
    <row r="977" spans="32:32" x14ac:dyDescent="0.2">
      <c r="AF977" s="144">
        <v>7048652608017</v>
      </c>
    </row>
    <row r="978" spans="32:32" x14ac:dyDescent="0.2">
      <c r="AF978" s="144">
        <v>7048652608000</v>
      </c>
    </row>
    <row r="979" spans="32:32" x14ac:dyDescent="0.2">
      <c r="AF979" s="144">
        <v>7048652608055</v>
      </c>
    </row>
    <row r="980" spans="32:32" x14ac:dyDescent="0.2">
      <c r="AF980" s="144">
        <v>7048652608048</v>
      </c>
    </row>
    <row r="981" spans="32:32" x14ac:dyDescent="0.2">
      <c r="AF981" s="144">
        <v>7048652608031</v>
      </c>
    </row>
    <row r="982" spans="32:32" x14ac:dyDescent="0.2">
      <c r="AF982" s="144">
        <v>7048652184535</v>
      </c>
    </row>
    <row r="983" spans="32:32" x14ac:dyDescent="0.2">
      <c r="AF983" s="144">
        <v>7048652184528</v>
      </c>
    </row>
    <row r="984" spans="32:32" x14ac:dyDescent="0.2">
      <c r="AF984" s="144">
        <v>7048652184511</v>
      </c>
    </row>
    <row r="985" spans="32:32" x14ac:dyDescent="0.2">
      <c r="AF985" s="144">
        <v>7048652462107</v>
      </c>
    </row>
    <row r="986" spans="32:32" x14ac:dyDescent="0.2">
      <c r="AF986" s="144">
        <v>7048652462091</v>
      </c>
    </row>
    <row r="987" spans="32:32" x14ac:dyDescent="0.2">
      <c r="AF987" s="144">
        <v>7048652462084</v>
      </c>
    </row>
    <row r="988" spans="32:32" x14ac:dyDescent="0.2">
      <c r="AF988" s="144">
        <v>7048652462138</v>
      </c>
    </row>
    <row r="989" spans="32:32" x14ac:dyDescent="0.2">
      <c r="AF989" s="144">
        <v>7048652462121</v>
      </c>
    </row>
    <row r="990" spans="32:32" x14ac:dyDescent="0.2">
      <c r="AF990" s="144">
        <v>7048652462114</v>
      </c>
    </row>
    <row r="991" spans="32:32" x14ac:dyDescent="0.2">
      <c r="AF991" s="144">
        <v>7048652462169</v>
      </c>
    </row>
    <row r="992" spans="32:32" x14ac:dyDescent="0.2">
      <c r="AF992" s="144">
        <v>7048652462152</v>
      </c>
    </row>
    <row r="993" spans="32:32" x14ac:dyDescent="0.2">
      <c r="AF993" s="144">
        <v>7048652462145</v>
      </c>
    </row>
    <row r="994" spans="32:32" x14ac:dyDescent="0.2">
      <c r="AF994" s="144">
        <v>7048652184603</v>
      </c>
    </row>
    <row r="995" spans="32:32" x14ac:dyDescent="0.2">
      <c r="AF995" s="144">
        <v>7048652184597</v>
      </c>
    </row>
    <row r="996" spans="32:32" x14ac:dyDescent="0.2">
      <c r="AF996" s="144">
        <v>7048652184580</v>
      </c>
    </row>
    <row r="997" spans="32:32" x14ac:dyDescent="0.2">
      <c r="AF997" s="144">
        <v>7048652184634</v>
      </c>
    </row>
    <row r="998" spans="32:32" x14ac:dyDescent="0.2">
      <c r="AF998" s="144">
        <v>7048652184627</v>
      </c>
    </row>
    <row r="999" spans="32:32" x14ac:dyDescent="0.2">
      <c r="AF999" s="144">
        <v>7048652184610</v>
      </c>
    </row>
    <row r="1000" spans="32:32" x14ac:dyDescent="0.2">
      <c r="AF1000" s="144">
        <v>7048652608086</v>
      </c>
    </row>
    <row r="1001" spans="32:32" x14ac:dyDescent="0.2">
      <c r="AF1001" s="144">
        <v>7048652608079</v>
      </c>
    </row>
    <row r="1002" spans="32:32" x14ac:dyDescent="0.2">
      <c r="AF1002" s="144">
        <v>7048652608062</v>
      </c>
    </row>
    <row r="1003" spans="32:32" x14ac:dyDescent="0.2">
      <c r="AF1003" s="144">
        <v>7048652608116</v>
      </c>
    </row>
    <row r="1004" spans="32:32" x14ac:dyDescent="0.2">
      <c r="AF1004" s="144">
        <v>7048652608109</v>
      </c>
    </row>
    <row r="1005" spans="32:32" x14ac:dyDescent="0.2">
      <c r="AF1005" s="144">
        <v>7048652608093</v>
      </c>
    </row>
    <row r="1006" spans="32:32" x14ac:dyDescent="0.2">
      <c r="AF1006" s="144">
        <v>7048652608147</v>
      </c>
    </row>
    <row r="1007" spans="32:32" x14ac:dyDescent="0.2">
      <c r="AF1007" s="144">
        <v>7048652608130</v>
      </c>
    </row>
    <row r="1008" spans="32:32" x14ac:dyDescent="0.2">
      <c r="AF1008" s="144">
        <v>7048652608123</v>
      </c>
    </row>
    <row r="1009" spans="32:32" x14ac:dyDescent="0.2">
      <c r="AF1009" s="144">
        <v>7048652608178</v>
      </c>
    </row>
    <row r="1010" spans="32:32" x14ac:dyDescent="0.2">
      <c r="AF1010" s="144">
        <v>7048652608161</v>
      </c>
    </row>
    <row r="1011" spans="32:32" x14ac:dyDescent="0.2">
      <c r="AF1011" s="144">
        <v>7048652608154</v>
      </c>
    </row>
    <row r="1012" spans="32:32" x14ac:dyDescent="0.2">
      <c r="AF1012" s="144">
        <v>7048652184665</v>
      </c>
    </row>
    <row r="1013" spans="32:32" x14ac:dyDescent="0.2">
      <c r="AF1013" s="144">
        <v>7048652184658</v>
      </c>
    </row>
    <row r="1014" spans="32:32" x14ac:dyDescent="0.2">
      <c r="AF1014" s="144">
        <v>7048652184641</v>
      </c>
    </row>
    <row r="1015" spans="32:32" x14ac:dyDescent="0.2">
      <c r="AF1015" s="144">
        <v>7048652462237</v>
      </c>
    </row>
    <row r="1016" spans="32:32" x14ac:dyDescent="0.2">
      <c r="AF1016" s="144">
        <v>7048652462220</v>
      </c>
    </row>
    <row r="1017" spans="32:32" x14ac:dyDescent="0.2">
      <c r="AF1017" s="144">
        <v>7048652462213</v>
      </c>
    </row>
    <row r="1018" spans="32:32" x14ac:dyDescent="0.2">
      <c r="AF1018" s="144">
        <v>7048652462268</v>
      </c>
    </row>
    <row r="1019" spans="32:32" x14ac:dyDescent="0.2">
      <c r="AF1019" s="144">
        <v>7048652462251</v>
      </c>
    </row>
    <row r="1020" spans="32:32" x14ac:dyDescent="0.2">
      <c r="AF1020" s="144">
        <v>7048652462244</v>
      </c>
    </row>
    <row r="1021" spans="32:32" x14ac:dyDescent="0.2">
      <c r="AF1021" s="144">
        <v>7048652462299</v>
      </c>
    </row>
    <row r="1022" spans="32:32" x14ac:dyDescent="0.2">
      <c r="AF1022" s="144">
        <v>7048652462282</v>
      </c>
    </row>
    <row r="1023" spans="32:32" x14ac:dyDescent="0.2">
      <c r="AF1023" s="144">
        <v>7048652462275</v>
      </c>
    </row>
    <row r="1024" spans="32:32" x14ac:dyDescent="0.2">
      <c r="AF1024" s="144">
        <v>7048652608192</v>
      </c>
    </row>
    <row r="1025" spans="32:32" x14ac:dyDescent="0.2">
      <c r="AF1025" s="144">
        <v>7048652608185</v>
      </c>
    </row>
    <row r="1026" spans="32:32" x14ac:dyDescent="0.2">
      <c r="AF1026" s="144">
        <v>7048652184702</v>
      </c>
    </row>
    <row r="1027" spans="32:32" x14ac:dyDescent="0.2">
      <c r="AF1027" s="144">
        <v>7048652184696</v>
      </c>
    </row>
    <row r="1028" spans="32:32" x14ac:dyDescent="0.2">
      <c r="AF1028" s="144">
        <v>7048652608215</v>
      </c>
    </row>
    <row r="1029" spans="32:32" x14ac:dyDescent="0.2">
      <c r="AF1029" s="144">
        <v>7048652608208</v>
      </c>
    </row>
    <row r="1030" spans="32:32" x14ac:dyDescent="0.2">
      <c r="AF1030" s="144">
        <v>7048652184726</v>
      </c>
    </row>
    <row r="1031" spans="32:32" x14ac:dyDescent="0.2">
      <c r="AF1031" s="144">
        <v>7048652184719</v>
      </c>
    </row>
    <row r="1032" spans="32:32" x14ac:dyDescent="0.2">
      <c r="AF1032" s="144">
        <v>7048652608239</v>
      </c>
    </row>
    <row r="1033" spans="32:32" x14ac:dyDescent="0.2">
      <c r="AF1033" s="144">
        <v>7048652608222</v>
      </c>
    </row>
    <row r="1034" spans="32:32" x14ac:dyDescent="0.2">
      <c r="AF1034" s="144">
        <v>7048652184740</v>
      </c>
    </row>
    <row r="1035" spans="32:32" x14ac:dyDescent="0.2">
      <c r="AF1035" s="144">
        <v>7048652184733</v>
      </c>
    </row>
    <row r="1036" spans="32:32" x14ac:dyDescent="0.2">
      <c r="AF1036" s="144">
        <v>7048652608253</v>
      </c>
    </row>
    <row r="1037" spans="32:32" x14ac:dyDescent="0.2">
      <c r="AF1037" s="144">
        <v>7048652608246</v>
      </c>
    </row>
    <row r="1038" spans="32:32" x14ac:dyDescent="0.2">
      <c r="AF1038" s="144">
        <v>7048652462350</v>
      </c>
    </row>
    <row r="1039" spans="32:32" x14ac:dyDescent="0.2">
      <c r="AF1039" s="144">
        <v>7048652462343</v>
      </c>
    </row>
    <row r="1040" spans="32:32" x14ac:dyDescent="0.2">
      <c r="AF1040" s="144">
        <v>7048652607522</v>
      </c>
    </row>
    <row r="1041" spans="32:32" x14ac:dyDescent="0.2">
      <c r="AF1041" s="144">
        <v>7048652607515</v>
      </c>
    </row>
    <row r="1042" spans="32:32" x14ac:dyDescent="0.2">
      <c r="AF1042" s="144">
        <v>7048652184764</v>
      </c>
    </row>
    <row r="1043" spans="32:32" x14ac:dyDescent="0.2">
      <c r="AF1043" s="144">
        <v>7048652184757</v>
      </c>
    </row>
    <row r="1044" spans="32:32" x14ac:dyDescent="0.2">
      <c r="AF1044" s="144">
        <v>7048652607546</v>
      </c>
    </row>
    <row r="1045" spans="32:32" x14ac:dyDescent="0.2">
      <c r="AF1045" s="144">
        <v>7048652607539</v>
      </c>
    </row>
    <row r="1046" spans="32:32" x14ac:dyDescent="0.2">
      <c r="AF1046" s="144">
        <v>7048652607560</v>
      </c>
    </row>
    <row r="1047" spans="32:32" x14ac:dyDescent="0.2">
      <c r="AF1047" s="144">
        <v>7048652607553</v>
      </c>
    </row>
    <row r="1048" spans="32:32" x14ac:dyDescent="0.2">
      <c r="AF1048" s="144">
        <v>7048652184788</v>
      </c>
    </row>
    <row r="1049" spans="32:32" x14ac:dyDescent="0.2">
      <c r="AF1049" s="144">
        <v>7048652184771</v>
      </c>
    </row>
    <row r="1050" spans="32:32" x14ac:dyDescent="0.2">
      <c r="AF1050" s="144">
        <v>7048652607584</v>
      </c>
    </row>
    <row r="1051" spans="32:32" x14ac:dyDescent="0.2">
      <c r="AF1051" s="144">
        <v>7048652607577</v>
      </c>
    </row>
    <row r="1052" spans="32:32" x14ac:dyDescent="0.2">
      <c r="AF1052" s="144">
        <v>7048652184818</v>
      </c>
    </row>
    <row r="1053" spans="32:32" x14ac:dyDescent="0.2">
      <c r="AF1053" s="144">
        <v>7048652184801</v>
      </c>
    </row>
    <row r="1054" spans="32:32" x14ac:dyDescent="0.2">
      <c r="AF1054" s="144">
        <v>7048652184795</v>
      </c>
    </row>
    <row r="1055" spans="32:32" x14ac:dyDescent="0.2">
      <c r="AF1055" s="144">
        <v>7048652184825</v>
      </c>
    </row>
    <row r="1056" spans="32:32" x14ac:dyDescent="0.2">
      <c r="AF1056" s="144">
        <v>7048652184856</v>
      </c>
    </row>
    <row r="1057" spans="32:32" x14ac:dyDescent="0.2">
      <c r="AF1057" s="144">
        <v>7048652184849</v>
      </c>
    </row>
    <row r="1058" spans="32:32" x14ac:dyDescent="0.2">
      <c r="AF1058" s="144">
        <v>7048652184832</v>
      </c>
    </row>
    <row r="1059" spans="32:32" x14ac:dyDescent="0.2">
      <c r="AF1059" s="144">
        <v>7048652184863</v>
      </c>
    </row>
    <row r="1060" spans="32:32" x14ac:dyDescent="0.2">
      <c r="AF1060" s="144">
        <v>7048652606037</v>
      </c>
    </row>
    <row r="1061" spans="32:32" x14ac:dyDescent="0.2">
      <c r="AF1061" s="144">
        <v>7048652606020</v>
      </c>
    </row>
    <row r="1062" spans="32:32" x14ac:dyDescent="0.2">
      <c r="AF1062" s="144">
        <v>7048652606013</v>
      </c>
    </row>
    <row r="1063" spans="32:32" x14ac:dyDescent="0.2">
      <c r="AF1063" s="144">
        <v>7048652606006</v>
      </c>
    </row>
    <row r="1064" spans="32:32" x14ac:dyDescent="0.2">
      <c r="AF1064" s="144">
        <v>7048652606075</v>
      </c>
    </row>
    <row r="1065" spans="32:32" x14ac:dyDescent="0.2">
      <c r="AF1065" s="144">
        <v>7048652606068</v>
      </c>
    </row>
    <row r="1066" spans="32:32" x14ac:dyDescent="0.2">
      <c r="AF1066" s="144">
        <v>7048652606051</v>
      </c>
    </row>
    <row r="1067" spans="32:32" x14ac:dyDescent="0.2">
      <c r="AF1067" s="144">
        <v>7048652606044</v>
      </c>
    </row>
    <row r="1068" spans="32:32" x14ac:dyDescent="0.2">
      <c r="AF1068" s="144">
        <v>7048652184894</v>
      </c>
    </row>
    <row r="1069" spans="32:32" x14ac:dyDescent="0.2">
      <c r="AF1069" s="144">
        <v>7048652184887</v>
      </c>
    </row>
    <row r="1070" spans="32:32" x14ac:dyDescent="0.2">
      <c r="AF1070" s="144">
        <v>7048652184870</v>
      </c>
    </row>
    <row r="1071" spans="32:32" x14ac:dyDescent="0.2">
      <c r="AF1071" s="144">
        <v>7048652184900</v>
      </c>
    </row>
    <row r="1072" spans="32:32" x14ac:dyDescent="0.2">
      <c r="AF1072" s="144">
        <v>7048652606112</v>
      </c>
    </row>
    <row r="1073" spans="32:32" x14ac:dyDescent="0.2">
      <c r="AF1073" s="144">
        <v>7048652606105</v>
      </c>
    </row>
    <row r="1074" spans="32:32" x14ac:dyDescent="0.2">
      <c r="AF1074" s="144">
        <v>7048652606099</v>
      </c>
    </row>
    <row r="1075" spans="32:32" x14ac:dyDescent="0.2">
      <c r="AF1075" s="144">
        <v>7048652606082</v>
      </c>
    </row>
    <row r="1076" spans="32:32" x14ac:dyDescent="0.2">
      <c r="AF1076" s="144">
        <v>7048652606150</v>
      </c>
    </row>
    <row r="1077" spans="32:32" x14ac:dyDescent="0.2">
      <c r="AF1077" s="144">
        <v>7048652606143</v>
      </c>
    </row>
    <row r="1078" spans="32:32" x14ac:dyDescent="0.2">
      <c r="AF1078" s="144">
        <v>7048652606136</v>
      </c>
    </row>
    <row r="1079" spans="32:32" x14ac:dyDescent="0.2">
      <c r="AF1079" s="144">
        <v>7048652606129</v>
      </c>
    </row>
    <row r="1080" spans="32:32" x14ac:dyDescent="0.2">
      <c r="AF1080" s="144">
        <v>7048652606198</v>
      </c>
    </row>
    <row r="1081" spans="32:32" x14ac:dyDescent="0.2">
      <c r="AF1081" s="144">
        <v>7048652606181</v>
      </c>
    </row>
    <row r="1082" spans="32:32" x14ac:dyDescent="0.2">
      <c r="AF1082" s="144">
        <v>7048652606174</v>
      </c>
    </row>
    <row r="1083" spans="32:32" x14ac:dyDescent="0.2">
      <c r="AF1083" s="144">
        <v>7048652606167</v>
      </c>
    </row>
    <row r="1084" spans="32:32" x14ac:dyDescent="0.2">
      <c r="AF1084" s="144">
        <v>7048652462381</v>
      </c>
    </row>
    <row r="1085" spans="32:32" x14ac:dyDescent="0.2">
      <c r="AF1085" s="144">
        <v>7048652462374</v>
      </c>
    </row>
    <row r="1086" spans="32:32" x14ac:dyDescent="0.2">
      <c r="AF1086" s="144">
        <v>7048652462367</v>
      </c>
    </row>
    <row r="1087" spans="32:32" x14ac:dyDescent="0.2">
      <c r="AF1087" s="144">
        <v>7048652462398</v>
      </c>
    </row>
    <row r="1088" spans="32:32" x14ac:dyDescent="0.2">
      <c r="AF1088" s="144">
        <v>7048652462428</v>
      </c>
    </row>
    <row r="1089" spans="32:32" x14ac:dyDescent="0.2">
      <c r="AF1089" s="144">
        <v>7048652462411</v>
      </c>
    </row>
    <row r="1090" spans="32:32" x14ac:dyDescent="0.2">
      <c r="AF1090" s="144">
        <v>7048652462404</v>
      </c>
    </row>
    <row r="1091" spans="32:32" x14ac:dyDescent="0.2">
      <c r="AF1091" s="144">
        <v>7048652462435</v>
      </c>
    </row>
    <row r="1092" spans="32:32" x14ac:dyDescent="0.2">
      <c r="AF1092" s="144">
        <v>7048652462466</v>
      </c>
    </row>
    <row r="1093" spans="32:32" x14ac:dyDescent="0.2">
      <c r="AF1093" s="144">
        <v>7048652462459</v>
      </c>
    </row>
    <row r="1094" spans="32:32" x14ac:dyDescent="0.2">
      <c r="AF1094" s="144">
        <v>7048652462442</v>
      </c>
    </row>
    <row r="1095" spans="32:32" x14ac:dyDescent="0.2">
      <c r="AF1095" s="144">
        <v>7048652462473</v>
      </c>
    </row>
    <row r="1096" spans="32:32" x14ac:dyDescent="0.2">
      <c r="AF1096" s="144">
        <v>7048652184931</v>
      </c>
    </row>
    <row r="1097" spans="32:32" x14ac:dyDescent="0.2">
      <c r="AF1097" s="144">
        <v>7048652184924</v>
      </c>
    </row>
    <row r="1098" spans="32:32" x14ac:dyDescent="0.2">
      <c r="AF1098" s="144">
        <v>7048652184917</v>
      </c>
    </row>
    <row r="1099" spans="32:32" x14ac:dyDescent="0.2">
      <c r="AF1099" s="144">
        <v>7048652184948</v>
      </c>
    </row>
    <row r="1100" spans="32:32" x14ac:dyDescent="0.2">
      <c r="AF1100" s="144">
        <v>7048652185013</v>
      </c>
    </row>
    <row r="1101" spans="32:32" x14ac:dyDescent="0.2">
      <c r="AF1101" s="144">
        <v>7048652185006</v>
      </c>
    </row>
    <row r="1102" spans="32:32" x14ac:dyDescent="0.2">
      <c r="AF1102" s="144">
        <v>7048652184993</v>
      </c>
    </row>
    <row r="1103" spans="32:32" x14ac:dyDescent="0.2">
      <c r="AF1103" s="144">
        <v>7048652185020</v>
      </c>
    </row>
    <row r="1104" spans="32:32" x14ac:dyDescent="0.2">
      <c r="AF1104" s="144">
        <v>7048652185051</v>
      </c>
    </row>
    <row r="1105" spans="32:32" x14ac:dyDescent="0.2">
      <c r="AF1105" s="144">
        <v>7048652185044</v>
      </c>
    </row>
    <row r="1106" spans="32:32" x14ac:dyDescent="0.2">
      <c r="AF1106" s="144">
        <v>7048652185037</v>
      </c>
    </row>
    <row r="1107" spans="32:32" x14ac:dyDescent="0.2">
      <c r="AF1107" s="144">
        <v>7048652185068</v>
      </c>
    </row>
    <row r="1108" spans="32:32" x14ac:dyDescent="0.2">
      <c r="AF1108" s="144">
        <v>7048652185099</v>
      </c>
    </row>
    <row r="1109" spans="32:32" x14ac:dyDescent="0.2">
      <c r="AF1109" s="144">
        <v>7048652185082</v>
      </c>
    </row>
    <row r="1110" spans="32:32" x14ac:dyDescent="0.2">
      <c r="AF1110" s="144">
        <v>7048652185075</v>
      </c>
    </row>
    <row r="1111" spans="32:32" x14ac:dyDescent="0.2">
      <c r="AF1111" s="144">
        <v>7048652185105</v>
      </c>
    </row>
    <row r="1112" spans="32:32" x14ac:dyDescent="0.2">
      <c r="AF1112" s="144">
        <v>7048652607348</v>
      </c>
    </row>
    <row r="1113" spans="32:32" x14ac:dyDescent="0.2">
      <c r="AF1113" s="144">
        <v>7048652607331</v>
      </c>
    </row>
    <row r="1114" spans="32:32" x14ac:dyDescent="0.2">
      <c r="AF1114" s="144">
        <v>7048652607324</v>
      </c>
    </row>
    <row r="1115" spans="32:32" x14ac:dyDescent="0.2">
      <c r="AF1115" s="144">
        <v>7048652607317</v>
      </c>
    </row>
    <row r="1116" spans="32:32" x14ac:dyDescent="0.2">
      <c r="AF1116" s="144">
        <v>7048652607386</v>
      </c>
    </row>
    <row r="1117" spans="32:32" x14ac:dyDescent="0.2">
      <c r="AF1117" s="144">
        <v>7048652607379</v>
      </c>
    </row>
    <row r="1118" spans="32:32" x14ac:dyDescent="0.2">
      <c r="AF1118" s="144">
        <v>7048652607362</v>
      </c>
    </row>
    <row r="1119" spans="32:32" x14ac:dyDescent="0.2">
      <c r="AF1119" s="144">
        <v>7048652607355</v>
      </c>
    </row>
    <row r="1120" spans="32:32" x14ac:dyDescent="0.2">
      <c r="AF1120" s="144">
        <v>7048652607423</v>
      </c>
    </row>
    <row r="1121" spans="32:32" x14ac:dyDescent="0.2">
      <c r="AF1121" s="144">
        <v>7048652607416</v>
      </c>
    </row>
    <row r="1122" spans="32:32" x14ac:dyDescent="0.2">
      <c r="AF1122" s="144">
        <v>7048652607409</v>
      </c>
    </row>
    <row r="1123" spans="32:32" x14ac:dyDescent="0.2">
      <c r="AF1123" s="144">
        <v>7048652607393</v>
      </c>
    </row>
    <row r="1124" spans="32:32" x14ac:dyDescent="0.2">
      <c r="AF1124" s="144">
        <v>7048652607461</v>
      </c>
    </row>
    <row r="1125" spans="32:32" x14ac:dyDescent="0.2">
      <c r="AF1125" s="144">
        <v>7048652607454</v>
      </c>
    </row>
    <row r="1126" spans="32:32" x14ac:dyDescent="0.2">
      <c r="AF1126" s="144">
        <v>7048652607447</v>
      </c>
    </row>
    <row r="1127" spans="32:32" x14ac:dyDescent="0.2">
      <c r="AF1127" s="144">
        <v>7048652607430</v>
      </c>
    </row>
    <row r="1128" spans="32:32" x14ac:dyDescent="0.2">
      <c r="AF1128" s="144">
        <v>7048652185136</v>
      </c>
    </row>
    <row r="1129" spans="32:32" x14ac:dyDescent="0.2">
      <c r="AF1129" s="144">
        <v>7048652185129</v>
      </c>
    </row>
    <row r="1130" spans="32:32" x14ac:dyDescent="0.2">
      <c r="AF1130" s="144">
        <v>7048652185112</v>
      </c>
    </row>
    <row r="1131" spans="32:32" x14ac:dyDescent="0.2">
      <c r="AF1131" s="144">
        <v>7048652185143</v>
      </c>
    </row>
    <row r="1132" spans="32:32" x14ac:dyDescent="0.2">
      <c r="AF1132" s="144">
        <v>7048652607508</v>
      </c>
    </row>
    <row r="1133" spans="32:32" x14ac:dyDescent="0.2">
      <c r="AF1133" s="144">
        <v>7048652607492</v>
      </c>
    </row>
    <row r="1134" spans="32:32" x14ac:dyDescent="0.2">
      <c r="AF1134" s="144">
        <v>7048652607485</v>
      </c>
    </row>
    <row r="1135" spans="32:32" x14ac:dyDescent="0.2">
      <c r="AF1135" s="144">
        <v>7048652607478</v>
      </c>
    </row>
    <row r="1136" spans="32:32" x14ac:dyDescent="0.2">
      <c r="AF1136" s="144">
        <v>7048652462541</v>
      </c>
    </row>
    <row r="1137" spans="32:32" x14ac:dyDescent="0.2">
      <c r="AF1137" s="144">
        <v>7048652462534</v>
      </c>
    </row>
    <row r="1138" spans="32:32" x14ac:dyDescent="0.2">
      <c r="AF1138" s="144">
        <v>7048652462527</v>
      </c>
    </row>
    <row r="1139" spans="32:32" x14ac:dyDescent="0.2">
      <c r="AF1139" s="144">
        <v>7048652462558</v>
      </c>
    </row>
    <row r="1140" spans="32:32" x14ac:dyDescent="0.2">
      <c r="AF1140" s="144">
        <v>7048652462589</v>
      </c>
    </row>
    <row r="1141" spans="32:32" x14ac:dyDescent="0.2">
      <c r="AF1141" s="144">
        <v>7048652462572</v>
      </c>
    </row>
    <row r="1142" spans="32:32" x14ac:dyDescent="0.2">
      <c r="AF1142" s="144">
        <v>7048652462565</v>
      </c>
    </row>
    <row r="1143" spans="32:32" x14ac:dyDescent="0.2">
      <c r="AF1143" s="144">
        <v>7048652462596</v>
      </c>
    </row>
    <row r="1144" spans="32:32" x14ac:dyDescent="0.2">
      <c r="AF1144" s="144">
        <v>7048652462626</v>
      </c>
    </row>
    <row r="1145" spans="32:32" x14ac:dyDescent="0.2">
      <c r="AF1145" s="144">
        <v>7048652462619</v>
      </c>
    </row>
    <row r="1146" spans="32:32" x14ac:dyDescent="0.2">
      <c r="AF1146" s="144">
        <v>7048652462602</v>
      </c>
    </row>
    <row r="1147" spans="32:32" x14ac:dyDescent="0.2">
      <c r="AF1147" s="144">
        <v>7048652462633</v>
      </c>
    </row>
    <row r="1148" spans="32:32" x14ac:dyDescent="0.2">
      <c r="AF1148" s="144">
        <v>7048652185273</v>
      </c>
    </row>
    <row r="1149" spans="32:32" x14ac:dyDescent="0.2">
      <c r="AF1149" s="144">
        <v>7048652185266</v>
      </c>
    </row>
    <row r="1150" spans="32:32" x14ac:dyDescent="0.2">
      <c r="AF1150" s="144">
        <v>7048652185259</v>
      </c>
    </row>
    <row r="1151" spans="32:32" x14ac:dyDescent="0.2">
      <c r="AF1151" s="144">
        <v>7048652185303</v>
      </c>
    </row>
    <row r="1152" spans="32:32" x14ac:dyDescent="0.2">
      <c r="AF1152" s="144">
        <v>7048652185297</v>
      </c>
    </row>
    <row r="1153" spans="32:32" x14ac:dyDescent="0.2">
      <c r="AF1153" s="144">
        <v>7048652185280</v>
      </c>
    </row>
    <row r="1154" spans="32:32" x14ac:dyDescent="0.2">
      <c r="AF1154" s="144">
        <v>7048652185334</v>
      </c>
    </row>
    <row r="1155" spans="32:32" x14ac:dyDescent="0.2">
      <c r="AF1155" s="144">
        <v>7048652185327</v>
      </c>
    </row>
    <row r="1156" spans="32:32" x14ac:dyDescent="0.2">
      <c r="AF1156" s="144">
        <v>7048652185310</v>
      </c>
    </row>
    <row r="1157" spans="32:32" x14ac:dyDescent="0.2">
      <c r="AF1157" s="144">
        <v>7048652185365</v>
      </c>
    </row>
    <row r="1158" spans="32:32" x14ac:dyDescent="0.2">
      <c r="AF1158" s="144">
        <v>7048652185358</v>
      </c>
    </row>
    <row r="1159" spans="32:32" x14ac:dyDescent="0.2">
      <c r="AF1159" s="144">
        <v>7048652185341</v>
      </c>
    </row>
    <row r="1160" spans="32:32" x14ac:dyDescent="0.2">
      <c r="AF1160" s="144">
        <v>7048652185396</v>
      </c>
    </row>
    <row r="1161" spans="32:32" x14ac:dyDescent="0.2">
      <c r="AF1161" s="144">
        <v>7048652185389</v>
      </c>
    </row>
    <row r="1162" spans="32:32" x14ac:dyDescent="0.2">
      <c r="AF1162" s="144">
        <v>7048652185372</v>
      </c>
    </row>
    <row r="1163" spans="32:32" x14ac:dyDescent="0.2">
      <c r="AF1163" s="144">
        <v>7048652607218</v>
      </c>
    </row>
    <row r="1164" spans="32:32" x14ac:dyDescent="0.2">
      <c r="AF1164" s="144">
        <v>7048652607201</v>
      </c>
    </row>
    <row r="1165" spans="32:32" x14ac:dyDescent="0.2">
      <c r="AF1165" s="144">
        <v>7048652607195</v>
      </c>
    </row>
    <row r="1166" spans="32:32" x14ac:dyDescent="0.2">
      <c r="AF1166" s="144">
        <v>7048652607249</v>
      </c>
    </row>
    <row r="1167" spans="32:32" x14ac:dyDescent="0.2">
      <c r="AF1167" s="144">
        <v>7048652607232</v>
      </c>
    </row>
    <row r="1168" spans="32:32" x14ac:dyDescent="0.2">
      <c r="AF1168" s="144">
        <v>7048652607225</v>
      </c>
    </row>
    <row r="1169" spans="32:32" x14ac:dyDescent="0.2">
      <c r="AF1169" s="144">
        <v>7048652607270</v>
      </c>
    </row>
    <row r="1170" spans="32:32" x14ac:dyDescent="0.2">
      <c r="AF1170" s="144">
        <v>7048652607263</v>
      </c>
    </row>
    <row r="1171" spans="32:32" x14ac:dyDescent="0.2">
      <c r="AF1171" s="144">
        <v>7048652607256</v>
      </c>
    </row>
    <row r="1172" spans="32:32" x14ac:dyDescent="0.2">
      <c r="AF1172" s="144">
        <v>7048652607300</v>
      </c>
    </row>
    <row r="1173" spans="32:32" x14ac:dyDescent="0.2">
      <c r="AF1173" s="144">
        <v>7048652607294</v>
      </c>
    </row>
    <row r="1174" spans="32:32" x14ac:dyDescent="0.2">
      <c r="AF1174" s="144">
        <v>7048652607287</v>
      </c>
    </row>
    <row r="1175" spans="32:32" x14ac:dyDescent="0.2">
      <c r="AF1175" s="144">
        <v>7048652462701</v>
      </c>
    </row>
    <row r="1176" spans="32:32" x14ac:dyDescent="0.2">
      <c r="AF1176" s="144">
        <v>7048652462695</v>
      </c>
    </row>
    <row r="1177" spans="32:32" x14ac:dyDescent="0.2">
      <c r="AF1177" s="144">
        <v>7048652462688</v>
      </c>
    </row>
    <row r="1178" spans="32:32" x14ac:dyDescent="0.2">
      <c r="AF1178" s="144">
        <v>7048652462732</v>
      </c>
    </row>
    <row r="1179" spans="32:32" x14ac:dyDescent="0.2">
      <c r="AF1179" s="144">
        <v>7048652462725</v>
      </c>
    </row>
    <row r="1180" spans="32:32" x14ac:dyDescent="0.2">
      <c r="AF1180" s="144">
        <v>7048652462718</v>
      </c>
    </row>
    <row r="1181" spans="32:32" x14ac:dyDescent="0.2">
      <c r="AF1181" s="144">
        <v>7048652185426</v>
      </c>
    </row>
    <row r="1182" spans="32:32" x14ac:dyDescent="0.2">
      <c r="AF1182" s="144">
        <v>7048652185419</v>
      </c>
    </row>
    <row r="1183" spans="32:32" x14ac:dyDescent="0.2">
      <c r="AF1183" s="144">
        <v>7048652185402</v>
      </c>
    </row>
    <row r="1184" spans="32:32" x14ac:dyDescent="0.2">
      <c r="AF1184" s="144">
        <v>7048652185495</v>
      </c>
    </row>
    <row r="1185" spans="32:32" x14ac:dyDescent="0.2">
      <c r="AF1185" s="144">
        <v>7048652185488</v>
      </c>
    </row>
    <row r="1186" spans="32:32" x14ac:dyDescent="0.2">
      <c r="AF1186" s="144">
        <v>7048652185471</v>
      </c>
    </row>
    <row r="1187" spans="32:32" x14ac:dyDescent="0.2">
      <c r="AF1187" s="144">
        <v>7048652185525</v>
      </c>
    </row>
    <row r="1188" spans="32:32" x14ac:dyDescent="0.2">
      <c r="AF1188" s="144">
        <v>7048652185518</v>
      </c>
    </row>
    <row r="1189" spans="32:32" x14ac:dyDescent="0.2">
      <c r="AF1189" s="144">
        <v>7048652185501</v>
      </c>
    </row>
    <row r="1190" spans="32:32" x14ac:dyDescent="0.2">
      <c r="AF1190" s="144">
        <v>7048652185556</v>
      </c>
    </row>
    <row r="1191" spans="32:32" x14ac:dyDescent="0.2">
      <c r="AF1191" s="144">
        <v>7048652185549</v>
      </c>
    </row>
    <row r="1192" spans="32:32" x14ac:dyDescent="0.2">
      <c r="AF1192" s="144">
        <v>7048652607096</v>
      </c>
    </row>
    <row r="1193" spans="32:32" x14ac:dyDescent="0.2">
      <c r="AF1193" s="144">
        <v>7048652607089</v>
      </c>
    </row>
    <row r="1194" spans="32:32" x14ac:dyDescent="0.2">
      <c r="AF1194" s="144">
        <v>7048652607072</v>
      </c>
    </row>
    <row r="1195" spans="32:32" x14ac:dyDescent="0.2">
      <c r="AF1195" s="144">
        <v>7048652607126</v>
      </c>
    </row>
    <row r="1196" spans="32:32" x14ac:dyDescent="0.2">
      <c r="AF1196" s="144">
        <v>7048652607119</v>
      </c>
    </row>
    <row r="1197" spans="32:32" x14ac:dyDescent="0.2">
      <c r="AF1197" s="144">
        <v>7048652607102</v>
      </c>
    </row>
    <row r="1198" spans="32:32" x14ac:dyDescent="0.2">
      <c r="AF1198" s="144">
        <v>7048652607157</v>
      </c>
    </row>
    <row r="1199" spans="32:32" x14ac:dyDescent="0.2">
      <c r="AF1199" s="144">
        <v>7048652607140</v>
      </c>
    </row>
    <row r="1200" spans="32:32" x14ac:dyDescent="0.2">
      <c r="AF1200" s="144">
        <v>7048652607133</v>
      </c>
    </row>
    <row r="1201" spans="32:32" x14ac:dyDescent="0.2">
      <c r="AF1201" s="144">
        <v>7048652185587</v>
      </c>
    </row>
    <row r="1202" spans="32:32" x14ac:dyDescent="0.2">
      <c r="AF1202" s="144">
        <v>7048652185570</v>
      </c>
    </row>
    <row r="1203" spans="32:32" x14ac:dyDescent="0.2">
      <c r="AF1203" s="144">
        <v>7048652185563</v>
      </c>
    </row>
    <row r="1204" spans="32:32" x14ac:dyDescent="0.2">
      <c r="AF1204" s="144">
        <v>7048652607188</v>
      </c>
    </row>
    <row r="1205" spans="32:32" x14ac:dyDescent="0.2">
      <c r="AF1205" s="144">
        <v>7048652607171</v>
      </c>
    </row>
    <row r="1206" spans="32:32" x14ac:dyDescent="0.2">
      <c r="AF1206" s="144">
        <v>7048652607164</v>
      </c>
    </row>
    <row r="1207" spans="32:32" x14ac:dyDescent="0.2">
      <c r="AF1207" s="144">
        <v>7048652462800</v>
      </c>
    </row>
    <row r="1208" spans="32:32" x14ac:dyDescent="0.2">
      <c r="AF1208" s="144">
        <v>7048652462794</v>
      </c>
    </row>
    <row r="1209" spans="32:32" x14ac:dyDescent="0.2">
      <c r="AF1209" s="144">
        <v>7048652462787</v>
      </c>
    </row>
    <row r="1210" spans="32:32" x14ac:dyDescent="0.2">
      <c r="AF1210" s="144">
        <v>7048652462831</v>
      </c>
    </row>
    <row r="1211" spans="32:32" x14ac:dyDescent="0.2">
      <c r="AF1211" s="144">
        <v>7048652462824</v>
      </c>
    </row>
    <row r="1212" spans="32:32" x14ac:dyDescent="0.2">
      <c r="AF1212" s="144">
        <v>7048652462817</v>
      </c>
    </row>
    <row r="1213" spans="32:32" x14ac:dyDescent="0.2">
      <c r="AF1213" s="144">
        <v>7048652606754</v>
      </c>
    </row>
    <row r="1214" spans="32:32" x14ac:dyDescent="0.2">
      <c r="AF1214" s="144">
        <v>7048652606747</v>
      </c>
    </row>
    <row r="1215" spans="32:32" x14ac:dyDescent="0.2">
      <c r="AF1215" s="144">
        <v>7048652606730</v>
      </c>
    </row>
    <row r="1216" spans="32:32" x14ac:dyDescent="0.2">
      <c r="AF1216" s="144">
        <v>7048652606723</v>
      </c>
    </row>
    <row r="1217" spans="32:32" x14ac:dyDescent="0.2">
      <c r="AF1217" s="144">
        <v>7048652606792</v>
      </c>
    </row>
    <row r="1218" spans="32:32" x14ac:dyDescent="0.2">
      <c r="AF1218" s="144">
        <v>7048652606785</v>
      </c>
    </row>
    <row r="1219" spans="32:32" x14ac:dyDescent="0.2">
      <c r="AF1219" s="144">
        <v>7048652606778</v>
      </c>
    </row>
    <row r="1220" spans="32:32" x14ac:dyDescent="0.2">
      <c r="AF1220" s="144">
        <v>7048652606761</v>
      </c>
    </row>
    <row r="1221" spans="32:32" x14ac:dyDescent="0.2">
      <c r="AF1221" s="144">
        <v>7048652186058</v>
      </c>
    </row>
    <row r="1222" spans="32:32" x14ac:dyDescent="0.2">
      <c r="AF1222" s="144">
        <v>7048652186041</v>
      </c>
    </row>
    <row r="1223" spans="32:32" x14ac:dyDescent="0.2">
      <c r="AF1223" s="144">
        <v>7048652186034</v>
      </c>
    </row>
    <row r="1224" spans="32:32" x14ac:dyDescent="0.2">
      <c r="AF1224" s="144">
        <v>7048652606808</v>
      </c>
    </row>
    <row r="1225" spans="32:32" x14ac:dyDescent="0.2">
      <c r="AF1225" s="144">
        <v>7048652463296</v>
      </c>
    </row>
    <row r="1226" spans="32:32" x14ac:dyDescent="0.2">
      <c r="AF1226" s="144">
        <v>7048652463289</v>
      </c>
    </row>
    <row r="1227" spans="32:32" x14ac:dyDescent="0.2">
      <c r="AF1227" s="144">
        <v>7048652463272</v>
      </c>
    </row>
    <row r="1228" spans="32:32" x14ac:dyDescent="0.2">
      <c r="AF1228" s="144">
        <v>7048652463326</v>
      </c>
    </row>
    <row r="1229" spans="32:32" x14ac:dyDescent="0.2">
      <c r="AF1229" s="144">
        <v>7048652606815</v>
      </c>
    </row>
    <row r="1230" spans="32:32" x14ac:dyDescent="0.2">
      <c r="AF1230" s="144">
        <v>7048652463319</v>
      </c>
    </row>
    <row r="1231" spans="32:32" x14ac:dyDescent="0.2">
      <c r="AF1231" s="144">
        <v>7048652463302</v>
      </c>
    </row>
    <row r="1232" spans="32:32" x14ac:dyDescent="0.2">
      <c r="AF1232" s="144">
        <v>7048652606853</v>
      </c>
    </row>
    <row r="1233" spans="32:32" x14ac:dyDescent="0.2">
      <c r="AF1233" s="144">
        <v>7048652606846</v>
      </c>
    </row>
    <row r="1234" spans="32:32" x14ac:dyDescent="0.2">
      <c r="AF1234" s="144">
        <v>7048652606839</v>
      </c>
    </row>
    <row r="1235" spans="32:32" x14ac:dyDescent="0.2">
      <c r="AF1235" s="144">
        <v>7048652606822</v>
      </c>
    </row>
    <row r="1236" spans="32:32" x14ac:dyDescent="0.2">
      <c r="AF1236" s="144">
        <v>7048652606891</v>
      </c>
    </row>
    <row r="1237" spans="32:32" x14ac:dyDescent="0.2">
      <c r="AF1237" s="144">
        <v>7048652606884</v>
      </c>
    </row>
    <row r="1238" spans="32:32" x14ac:dyDescent="0.2">
      <c r="AF1238" s="144">
        <v>7048652606877</v>
      </c>
    </row>
    <row r="1239" spans="32:32" x14ac:dyDescent="0.2">
      <c r="AF1239" s="144">
        <v>7048652606860</v>
      </c>
    </row>
    <row r="1240" spans="32:32" x14ac:dyDescent="0.2">
      <c r="AF1240" s="144">
        <v>7048652186089</v>
      </c>
    </row>
    <row r="1241" spans="32:32" x14ac:dyDescent="0.2">
      <c r="AF1241" s="144">
        <v>7048652186072</v>
      </c>
    </row>
    <row r="1242" spans="32:32" x14ac:dyDescent="0.2">
      <c r="AF1242" s="144">
        <v>7048652186065</v>
      </c>
    </row>
    <row r="1243" spans="32:32" x14ac:dyDescent="0.2">
      <c r="AF1243" s="144">
        <v>7048652186119</v>
      </c>
    </row>
    <row r="1244" spans="32:32" x14ac:dyDescent="0.2">
      <c r="AF1244" s="144">
        <v>7048652186102</v>
      </c>
    </row>
    <row r="1245" spans="32:32" x14ac:dyDescent="0.2">
      <c r="AF1245" s="144">
        <v>7048652186096</v>
      </c>
    </row>
    <row r="1246" spans="32:32" x14ac:dyDescent="0.2">
      <c r="AF1246" s="144">
        <v>7048652186140</v>
      </c>
    </row>
    <row r="1247" spans="32:32" x14ac:dyDescent="0.2">
      <c r="AF1247" s="144">
        <v>7048652186133</v>
      </c>
    </row>
    <row r="1248" spans="32:32" x14ac:dyDescent="0.2">
      <c r="AF1248" s="144">
        <v>7048652186126</v>
      </c>
    </row>
    <row r="1249" spans="32:32" x14ac:dyDescent="0.2">
      <c r="AF1249" s="144">
        <v>7048652606938</v>
      </c>
    </row>
    <row r="1250" spans="32:32" x14ac:dyDescent="0.2">
      <c r="AF1250" s="144">
        <v>7048652606921</v>
      </c>
    </row>
    <row r="1251" spans="32:32" x14ac:dyDescent="0.2">
      <c r="AF1251" s="144">
        <v>7048652606914</v>
      </c>
    </row>
    <row r="1252" spans="32:32" x14ac:dyDescent="0.2">
      <c r="AF1252" s="144">
        <v>7048652606907</v>
      </c>
    </row>
    <row r="1253" spans="32:32" x14ac:dyDescent="0.2">
      <c r="AF1253" s="144">
        <v>7048652463357</v>
      </c>
    </row>
    <row r="1254" spans="32:32" x14ac:dyDescent="0.2">
      <c r="AF1254" s="144">
        <v>7048652463340</v>
      </c>
    </row>
    <row r="1255" spans="32:32" x14ac:dyDescent="0.2">
      <c r="AF1255" s="144">
        <v>7048652463333</v>
      </c>
    </row>
    <row r="1256" spans="32:32" x14ac:dyDescent="0.2">
      <c r="AF1256" s="144">
        <v>7048652463388</v>
      </c>
    </row>
    <row r="1257" spans="32:32" x14ac:dyDescent="0.2">
      <c r="AF1257" s="144">
        <v>7048652463371</v>
      </c>
    </row>
    <row r="1258" spans="32:32" x14ac:dyDescent="0.2">
      <c r="AF1258" s="144">
        <v>7048652463364</v>
      </c>
    </row>
    <row r="1259" spans="32:32" x14ac:dyDescent="0.2">
      <c r="AF1259" s="144">
        <v>7048652606976</v>
      </c>
    </row>
    <row r="1260" spans="32:32" x14ac:dyDescent="0.2">
      <c r="AF1260" s="144">
        <v>7048652606969</v>
      </c>
    </row>
    <row r="1261" spans="32:32" x14ac:dyDescent="0.2">
      <c r="AF1261" s="144">
        <v>7048652606952</v>
      </c>
    </row>
    <row r="1262" spans="32:32" x14ac:dyDescent="0.2">
      <c r="AF1262" s="144">
        <v>7048652606945</v>
      </c>
    </row>
    <row r="1263" spans="32:32" x14ac:dyDescent="0.2">
      <c r="AF1263" s="144">
        <v>7048652463418</v>
      </c>
    </row>
    <row r="1264" spans="32:32" x14ac:dyDescent="0.2">
      <c r="AF1264" s="144">
        <v>7048652463401</v>
      </c>
    </row>
    <row r="1265" spans="32:32" x14ac:dyDescent="0.2">
      <c r="AF1265" s="144">
        <v>7048652463395</v>
      </c>
    </row>
    <row r="1266" spans="32:32" x14ac:dyDescent="0.2">
      <c r="AF1266" s="144">
        <v>7048652607621</v>
      </c>
    </row>
    <row r="1267" spans="32:32" x14ac:dyDescent="0.2">
      <c r="AF1267" s="144">
        <v>7048652607614</v>
      </c>
    </row>
    <row r="1268" spans="32:32" x14ac:dyDescent="0.2">
      <c r="AF1268" s="144">
        <v>7048652607607</v>
      </c>
    </row>
    <row r="1269" spans="32:32" x14ac:dyDescent="0.2">
      <c r="AF1269" s="144">
        <v>7048652607638</v>
      </c>
    </row>
    <row r="1270" spans="32:32" x14ac:dyDescent="0.2">
      <c r="AF1270" s="144">
        <v>7048652607669</v>
      </c>
    </row>
    <row r="1271" spans="32:32" x14ac:dyDescent="0.2">
      <c r="AF1271" s="144">
        <v>7048652607652</v>
      </c>
    </row>
    <row r="1272" spans="32:32" x14ac:dyDescent="0.2">
      <c r="AF1272" s="144">
        <v>7048652607645</v>
      </c>
    </row>
    <row r="1273" spans="32:32" x14ac:dyDescent="0.2">
      <c r="AF1273" s="144">
        <v>7048652607676</v>
      </c>
    </row>
    <row r="1274" spans="32:32" x14ac:dyDescent="0.2">
      <c r="AF1274" s="144">
        <v>7048652463135</v>
      </c>
    </row>
    <row r="1275" spans="32:32" x14ac:dyDescent="0.2">
      <c r="AF1275" s="144">
        <v>7048652463128</v>
      </c>
    </row>
    <row r="1276" spans="32:32" x14ac:dyDescent="0.2">
      <c r="AF1276" s="144">
        <v>7048652463111</v>
      </c>
    </row>
    <row r="1277" spans="32:32" x14ac:dyDescent="0.2">
      <c r="AF1277" s="144">
        <v>7048652607683</v>
      </c>
    </row>
    <row r="1278" spans="32:32" x14ac:dyDescent="0.2">
      <c r="AF1278" s="144">
        <v>7048652186218</v>
      </c>
    </row>
    <row r="1279" spans="32:32" x14ac:dyDescent="0.2">
      <c r="AF1279" s="144">
        <v>7048652186195</v>
      </c>
    </row>
    <row r="1280" spans="32:32" x14ac:dyDescent="0.2">
      <c r="AF1280" s="144">
        <v>7048652186249</v>
      </c>
    </row>
    <row r="1281" spans="32:32" x14ac:dyDescent="0.2">
      <c r="AF1281" s="144">
        <v>7048652186232</v>
      </c>
    </row>
    <row r="1282" spans="32:32" x14ac:dyDescent="0.2">
      <c r="AF1282" s="144">
        <v>7048652186225</v>
      </c>
    </row>
    <row r="1283" spans="32:32" x14ac:dyDescent="0.2">
      <c r="AF1283" s="144">
        <v>7048652186270</v>
      </c>
    </row>
    <row r="1284" spans="32:32" x14ac:dyDescent="0.2">
      <c r="AF1284" s="144">
        <v>7048652186263</v>
      </c>
    </row>
    <row r="1285" spans="32:32" x14ac:dyDescent="0.2">
      <c r="AF1285" s="144">
        <v>7048652186256</v>
      </c>
    </row>
    <row r="1286" spans="32:32" x14ac:dyDescent="0.2">
      <c r="AF1286" s="144">
        <v>7048652186300</v>
      </c>
    </row>
    <row r="1287" spans="32:32" x14ac:dyDescent="0.2">
      <c r="AF1287" s="144">
        <v>7048652186294</v>
      </c>
    </row>
    <row r="1288" spans="32:32" x14ac:dyDescent="0.2">
      <c r="AF1288" s="144">
        <v>7048652186287</v>
      </c>
    </row>
    <row r="1289" spans="32:32" x14ac:dyDescent="0.2">
      <c r="AF1289" s="144">
        <v>7048652607690</v>
      </c>
    </row>
    <row r="1290" spans="32:32" x14ac:dyDescent="0.2">
      <c r="AF1290" s="144">
        <v>7048652607720</v>
      </c>
    </row>
    <row r="1291" spans="32:32" x14ac:dyDescent="0.2">
      <c r="AF1291" s="144">
        <v>7048652607713</v>
      </c>
    </row>
    <row r="1292" spans="32:32" x14ac:dyDescent="0.2">
      <c r="AF1292" s="144">
        <v>7048652607706</v>
      </c>
    </row>
    <row r="1293" spans="32:32" x14ac:dyDescent="0.2">
      <c r="AF1293" s="144">
        <v>7048652607737</v>
      </c>
    </row>
    <row r="1294" spans="32:32" x14ac:dyDescent="0.2">
      <c r="AF1294" s="144">
        <v>7048652607775</v>
      </c>
    </row>
    <row r="1295" spans="32:32" x14ac:dyDescent="0.2">
      <c r="AF1295" s="144">
        <v>7048652607768</v>
      </c>
    </row>
    <row r="1296" spans="32:32" x14ac:dyDescent="0.2">
      <c r="AF1296" s="144">
        <v>7048652607751</v>
      </c>
    </row>
    <row r="1297" spans="32:32" x14ac:dyDescent="0.2">
      <c r="AF1297" s="144">
        <v>7048652607744</v>
      </c>
    </row>
    <row r="1298" spans="32:32" x14ac:dyDescent="0.2">
      <c r="AF1298" s="144">
        <v>7048652607805</v>
      </c>
    </row>
    <row r="1299" spans="32:32" x14ac:dyDescent="0.2">
      <c r="AF1299" s="144">
        <v>7048652607799</v>
      </c>
    </row>
    <row r="1300" spans="32:32" x14ac:dyDescent="0.2">
      <c r="AF1300" s="144">
        <v>7048652607782</v>
      </c>
    </row>
    <row r="1301" spans="32:32" x14ac:dyDescent="0.2">
      <c r="AF1301" s="144">
        <v>7048652607812</v>
      </c>
    </row>
    <row r="1302" spans="32:32" x14ac:dyDescent="0.2">
      <c r="AF1302" s="144">
        <v>7048652463166</v>
      </c>
    </row>
    <row r="1303" spans="32:32" x14ac:dyDescent="0.2">
      <c r="AF1303" s="144">
        <v>7048652463159</v>
      </c>
    </row>
    <row r="1304" spans="32:32" x14ac:dyDescent="0.2">
      <c r="AF1304" s="144">
        <v>7048652463142</v>
      </c>
    </row>
    <row r="1305" spans="32:32" x14ac:dyDescent="0.2">
      <c r="AF1305" s="144">
        <v>7048652463197</v>
      </c>
    </row>
    <row r="1306" spans="32:32" x14ac:dyDescent="0.2">
      <c r="AF1306" s="144">
        <v>7048652463180</v>
      </c>
    </row>
    <row r="1307" spans="32:32" x14ac:dyDescent="0.2">
      <c r="AF1307" s="144">
        <v>7048652463173</v>
      </c>
    </row>
    <row r="1308" spans="32:32" x14ac:dyDescent="0.2">
      <c r="AF1308" s="144">
        <v>7048652607843</v>
      </c>
    </row>
    <row r="1309" spans="32:32" x14ac:dyDescent="0.2">
      <c r="AF1309" s="144">
        <v>7048652607836</v>
      </c>
    </row>
    <row r="1310" spans="32:32" x14ac:dyDescent="0.2">
      <c r="AF1310" s="144">
        <v>7048652607829</v>
      </c>
    </row>
    <row r="1311" spans="32:32" x14ac:dyDescent="0.2">
      <c r="AF1311" s="144">
        <v>7048652607850</v>
      </c>
    </row>
    <row r="1312" spans="32:32" x14ac:dyDescent="0.2">
      <c r="AF1312" s="144">
        <v>7048652463227</v>
      </c>
    </row>
    <row r="1313" spans="32:32" x14ac:dyDescent="0.2">
      <c r="AF1313" s="144">
        <v>7048652463210</v>
      </c>
    </row>
    <row r="1314" spans="32:32" x14ac:dyDescent="0.2">
      <c r="AF1314" s="144">
        <v>7048652463203</v>
      </c>
    </row>
    <row r="1315" spans="32:32" x14ac:dyDescent="0.2">
      <c r="AF1315" s="144">
        <v>7048652186355</v>
      </c>
    </row>
    <row r="1316" spans="32:32" x14ac:dyDescent="0.2">
      <c r="AF1316" s="144">
        <v>7048652186348</v>
      </c>
    </row>
    <row r="1317" spans="32:32" x14ac:dyDescent="0.2">
      <c r="AF1317" s="144">
        <v>7048652186331</v>
      </c>
    </row>
    <row r="1318" spans="32:32" x14ac:dyDescent="0.2">
      <c r="AF1318" s="144">
        <v>7048652186386</v>
      </c>
    </row>
    <row r="1319" spans="32:32" x14ac:dyDescent="0.2">
      <c r="AF1319" s="144">
        <v>7048652186379</v>
      </c>
    </row>
    <row r="1320" spans="32:32" x14ac:dyDescent="0.2">
      <c r="AF1320" s="144">
        <v>7048652186362</v>
      </c>
    </row>
    <row r="1321" spans="32:32" x14ac:dyDescent="0.2">
      <c r="AF1321" s="144">
        <v>7048652186416</v>
      </c>
    </row>
    <row r="1322" spans="32:32" x14ac:dyDescent="0.2">
      <c r="AF1322" s="144">
        <v>7048652186409</v>
      </c>
    </row>
    <row r="1323" spans="32:32" x14ac:dyDescent="0.2">
      <c r="AF1323" s="144">
        <v>7048652186393</v>
      </c>
    </row>
    <row r="1324" spans="32:32" x14ac:dyDescent="0.2">
      <c r="AF1324" s="144">
        <v>7048652606617</v>
      </c>
    </row>
    <row r="1325" spans="32:32" x14ac:dyDescent="0.2">
      <c r="AF1325" s="144">
        <v>7048652606600</v>
      </c>
    </row>
    <row r="1326" spans="32:32" x14ac:dyDescent="0.2">
      <c r="AF1326" s="144">
        <v>7048652606594</v>
      </c>
    </row>
    <row r="1327" spans="32:32" x14ac:dyDescent="0.2">
      <c r="AF1327" s="144">
        <v>7048652606648</v>
      </c>
    </row>
    <row r="1328" spans="32:32" x14ac:dyDescent="0.2">
      <c r="AF1328" s="144">
        <v>7048652606631</v>
      </c>
    </row>
    <row r="1329" spans="32:32" x14ac:dyDescent="0.2">
      <c r="AF1329" s="144">
        <v>7048652606624</v>
      </c>
    </row>
    <row r="1330" spans="32:32" x14ac:dyDescent="0.2">
      <c r="AF1330" s="144">
        <v>7048652606679</v>
      </c>
    </row>
    <row r="1331" spans="32:32" x14ac:dyDescent="0.2">
      <c r="AF1331" s="144">
        <v>7048652606662</v>
      </c>
    </row>
    <row r="1332" spans="32:32" x14ac:dyDescent="0.2">
      <c r="AF1332" s="144">
        <v>7048652606655</v>
      </c>
    </row>
    <row r="1333" spans="32:32" x14ac:dyDescent="0.2">
      <c r="AF1333" s="144">
        <v>7048652185716</v>
      </c>
    </row>
    <row r="1334" spans="32:32" x14ac:dyDescent="0.2">
      <c r="AF1334" s="144">
        <v>7048652185709</v>
      </c>
    </row>
    <row r="1335" spans="32:32" x14ac:dyDescent="0.2">
      <c r="AF1335" s="144">
        <v>7048652185693</v>
      </c>
    </row>
    <row r="1336" spans="32:32" x14ac:dyDescent="0.2">
      <c r="AF1336" s="144">
        <v>7048652462909</v>
      </c>
    </row>
    <row r="1337" spans="32:32" x14ac:dyDescent="0.2">
      <c r="AF1337" s="144">
        <v>7048652462893</v>
      </c>
    </row>
    <row r="1338" spans="32:32" x14ac:dyDescent="0.2">
      <c r="AF1338" s="144">
        <v>7048652462886</v>
      </c>
    </row>
    <row r="1339" spans="32:32" x14ac:dyDescent="0.2">
      <c r="AF1339" s="144">
        <v>7048652185747</v>
      </c>
    </row>
    <row r="1340" spans="32:32" x14ac:dyDescent="0.2">
      <c r="AF1340" s="144">
        <v>7048652185730</v>
      </c>
    </row>
    <row r="1341" spans="32:32" x14ac:dyDescent="0.2">
      <c r="AF1341" s="144">
        <v>7048652481351</v>
      </c>
    </row>
    <row r="1342" spans="32:32" x14ac:dyDescent="0.2">
      <c r="AF1342" s="144">
        <v>7048652481344</v>
      </c>
    </row>
    <row r="1343" spans="32:32" x14ac:dyDescent="0.2">
      <c r="AF1343" s="144">
        <v>7048652481337</v>
      </c>
    </row>
    <row r="1344" spans="32:32" x14ac:dyDescent="0.2">
      <c r="AF1344" s="144">
        <v>7048652606501</v>
      </c>
    </row>
    <row r="1345" spans="32:32" x14ac:dyDescent="0.2">
      <c r="AF1345" s="144">
        <v>7048652606495</v>
      </c>
    </row>
    <row r="1346" spans="32:32" x14ac:dyDescent="0.2">
      <c r="AF1346" s="144">
        <v>7048652606488</v>
      </c>
    </row>
    <row r="1347" spans="32:32" x14ac:dyDescent="0.2">
      <c r="AF1347" s="144">
        <v>7048652606358</v>
      </c>
    </row>
    <row r="1348" spans="32:32" x14ac:dyDescent="0.2">
      <c r="AF1348" s="144">
        <v>7048652606341</v>
      </c>
    </row>
    <row r="1349" spans="32:32" x14ac:dyDescent="0.2">
      <c r="AF1349" s="144">
        <v>7048652606334</v>
      </c>
    </row>
    <row r="1350" spans="32:32" x14ac:dyDescent="0.2">
      <c r="AF1350" s="144">
        <v>7048652606327</v>
      </c>
    </row>
    <row r="1351" spans="32:32" x14ac:dyDescent="0.2">
      <c r="AF1351" s="144">
        <v>7048652606396</v>
      </c>
    </row>
    <row r="1352" spans="32:32" x14ac:dyDescent="0.2">
      <c r="AF1352" s="144">
        <v>7048652606389</v>
      </c>
    </row>
    <row r="1353" spans="32:32" x14ac:dyDescent="0.2">
      <c r="AF1353" s="144">
        <v>7048652606372</v>
      </c>
    </row>
    <row r="1354" spans="32:32" x14ac:dyDescent="0.2">
      <c r="AF1354" s="144">
        <v>7048652606365</v>
      </c>
    </row>
    <row r="1355" spans="32:32" x14ac:dyDescent="0.2">
      <c r="AF1355" s="144">
        <v>7048652227874</v>
      </c>
    </row>
    <row r="1356" spans="32:32" x14ac:dyDescent="0.2">
      <c r="AF1356" s="144">
        <v>7048652186461</v>
      </c>
    </row>
    <row r="1357" spans="32:32" x14ac:dyDescent="0.2">
      <c r="AF1357" s="144">
        <v>7048652186454</v>
      </c>
    </row>
    <row r="1358" spans="32:32" x14ac:dyDescent="0.2">
      <c r="AF1358" s="144">
        <v>7048652186447</v>
      </c>
    </row>
    <row r="1359" spans="32:32" x14ac:dyDescent="0.2">
      <c r="AF1359" s="144">
        <v>7048652606433</v>
      </c>
    </row>
    <row r="1360" spans="32:32" x14ac:dyDescent="0.2">
      <c r="AF1360" s="144">
        <v>7048652606426</v>
      </c>
    </row>
    <row r="1361" spans="32:32" x14ac:dyDescent="0.2">
      <c r="AF1361" s="144">
        <v>7048652606419</v>
      </c>
    </row>
    <row r="1362" spans="32:32" x14ac:dyDescent="0.2">
      <c r="AF1362" s="144">
        <v>7048652606402</v>
      </c>
    </row>
    <row r="1363" spans="32:32" x14ac:dyDescent="0.2">
      <c r="AF1363" s="144">
        <v>7048652556585</v>
      </c>
    </row>
    <row r="1364" spans="32:32" x14ac:dyDescent="0.2">
      <c r="AF1364" s="144">
        <v>7048652556578</v>
      </c>
    </row>
    <row r="1365" spans="32:32" x14ac:dyDescent="0.2">
      <c r="AF1365" s="144">
        <v>7048652556561</v>
      </c>
    </row>
    <row r="1366" spans="32:32" x14ac:dyDescent="0.2">
      <c r="AF1366" s="144">
        <v>7048652556554</v>
      </c>
    </row>
    <row r="1367" spans="32:32" x14ac:dyDescent="0.2">
      <c r="AF1367" s="144">
        <v>7048652227881</v>
      </c>
    </row>
    <row r="1368" spans="32:32" x14ac:dyDescent="0.2">
      <c r="AF1368" s="144">
        <v>7048652186492</v>
      </c>
    </row>
    <row r="1369" spans="32:32" x14ac:dyDescent="0.2">
      <c r="AF1369" s="144">
        <v>7048652186485</v>
      </c>
    </row>
    <row r="1370" spans="32:32" x14ac:dyDescent="0.2">
      <c r="AF1370" s="144">
        <v>7048652186478</v>
      </c>
    </row>
    <row r="1371" spans="32:32" x14ac:dyDescent="0.2">
      <c r="AF1371" s="144">
        <v>7048652227898</v>
      </c>
    </row>
    <row r="1372" spans="32:32" x14ac:dyDescent="0.2">
      <c r="AF1372" s="144">
        <v>7048652186508</v>
      </c>
    </row>
    <row r="1373" spans="32:32" x14ac:dyDescent="0.2">
      <c r="AF1373" s="144">
        <v>7048652464828</v>
      </c>
    </row>
    <row r="1374" spans="32:32" x14ac:dyDescent="0.2">
      <c r="AF1374" s="144">
        <v>7048652464811</v>
      </c>
    </row>
    <row r="1375" spans="32:32" x14ac:dyDescent="0.2">
      <c r="AF1375" s="144">
        <v>7048652464804</v>
      </c>
    </row>
    <row r="1376" spans="32:32" x14ac:dyDescent="0.2">
      <c r="AF1376" s="144">
        <v>7048652464798</v>
      </c>
    </row>
    <row r="1377" spans="32:32" x14ac:dyDescent="0.2">
      <c r="AF1377" s="144">
        <v>7048652605573</v>
      </c>
    </row>
    <row r="1378" spans="32:32" x14ac:dyDescent="0.2">
      <c r="AF1378" s="144">
        <v>7048652605566</v>
      </c>
    </row>
    <row r="1379" spans="32:32" x14ac:dyDescent="0.2">
      <c r="AF1379" s="144">
        <v>7048652605559</v>
      </c>
    </row>
    <row r="1380" spans="32:32" x14ac:dyDescent="0.2">
      <c r="AF1380" s="144">
        <v>7048652605603</v>
      </c>
    </row>
    <row r="1381" spans="32:32" x14ac:dyDescent="0.2">
      <c r="AF1381" s="144">
        <v>7048652605597</v>
      </c>
    </row>
    <row r="1382" spans="32:32" x14ac:dyDescent="0.2">
      <c r="AF1382" s="144">
        <v>7048652605580</v>
      </c>
    </row>
    <row r="1383" spans="32:32" x14ac:dyDescent="0.2">
      <c r="AF1383" s="144">
        <v>7048652186577</v>
      </c>
    </row>
    <row r="1384" spans="32:32" x14ac:dyDescent="0.2">
      <c r="AF1384" s="144">
        <v>7048652186560</v>
      </c>
    </row>
    <row r="1385" spans="32:32" x14ac:dyDescent="0.2">
      <c r="AF1385" s="144">
        <v>7048652186553</v>
      </c>
    </row>
    <row r="1386" spans="32:32" x14ac:dyDescent="0.2">
      <c r="AF1386" s="144">
        <v>7048652605634</v>
      </c>
    </row>
    <row r="1387" spans="32:32" x14ac:dyDescent="0.2">
      <c r="AF1387" s="144">
        <v>7048652605627</v>
      </c>
    </row>
    <row r="1388" spans="32:32" x14ac:dyDescent="0.2">
      <c r="AF1388" s="144">
        <v>7048652605610</v>
      </c>
    </row>
    <row r="1389" spans="32:32" x14ac:dyDescent="0.2">
      <c r="AF1389" s="144">
        <v>7048652556615</v>
      </c>
    </row>
    <row r="1390" spans="32:32" x14ac:dyDescent="0.2">
      <c r="AF1390" s="144">
        <v>7048652556608</v>
      </c>
    </row>
    <row r="1391" spans="32:32" x14ac:dyDescent="0.2">
      <c r="AF1391" s="144">
        <v>7048652556592</v>
      </c>
    </row>
    <row r="1392" spans="32:32" x14ac:dyDescent="0.2">
      <c r="AF1392" s="144">
        <v>7048652186607</v>
      </c>
    </row>
    <row r="1393" spans="32:32" x14ac:dyDescent="0.2">
      <c r="AF1393" s="144">
        <v>7048652186591</v>
      </c>
    </row>
    <row r="1394" spans="32:32" x14ac:dyDescent="0.2">
      <c r="AF1394" s="144">
        <v>7048652186584</v>
      </c>
    </row>
    <row r="1395" spans="32:32" x14ac:dyDescent="0.2">
      <c r="AF1395" s="144">
        <v>7048652462985</v>
      </c>
    </row>
    <row r="1396" spans="32:32" x14ac:dyDescent="0.2">
      <c r="AF1396" s="144">
        <v>7048652462978</v>
      </c>
    </row>
    <row r="1397" spans="32:32" x14ac:dyDescent="0.2">
      <c r="AF1397" s="144">
        <v>7048652462961</v>
      </c>
    </row>
    <row r="1398" spans="32:32" x14ac:dyDescent="0.2">
      <c r="AF1398" s="144">
        <v>7048652481306</v>
      </c>
    </row>
    <row r="1399" spans="32:32" x14ac:dyDescent="0.2">
      <c r="AF1399" s="144">
        <v>7048652481290</v>
      </c>
    </row>
    <row r="1400" spans="32:32" x14ac:dyDescent="0.2">
      <c r="AF1400" s="144">
        <v>7048652481283</v>
      </c>
    </row>
    <row r="1401" spans="32:32" x14ac:dyDescent="0.2">
      <c r="AF1401" s="144">
        <v>7048652605511</v>
      </c>
    </row>
    <row r="1402" spans="32:32" x14ac:dyDescent="0.2">
      <c r="AF1402" s="144">
        <v>7048652605504</v>
      </c>
    </row>
    <row r="1403" spans="32:32" x14ac:dyDescent="0.2">
      <c r="AF1403" s="144">
        <v>7048652605498</v>
      </c>
    </row>
    <row r="1404" spans="32:32" x14ac:dyDescent="0.2">
      <c r="AF1404" s="144">
        <v>7048652186638</v>
      </c>
    </row>
    <row r="1405" spans="32:32" x14ac:dyDescent="0.2">
      <c r="AF1405" s="144">
        <v>7048652186621</v>
      </c>
    </row>
    <row r="1406" spans="32:32" x14ac:dyDescent="0.2">
      <c r="AF1406" s="144">
        <v>7048652186614</v>
      </c>
    </row>
    <row r="1407" spans="32:32" x14ac:dyDescent="0.2">
      <c r="AF1407" s="144">
        <v>7048652605542</v>
      </c>
    </row>
    <row r="1408" spans="32:32" x14ac:dyDescent="0.2">
      <c r="AF1408" s="144">
        <v>7048652605535</v>
      </c>
    </row>
    <row r="1409" spans="32:32" x14ac:dyDescent="0.2">
      <c r="AF1409" s="144">
        <v>7048652605528</v>
      </c>
    </row>
    <row r="1410" spans="32:32" x14ac:dyDescent="0.2">
      <c r="AF1410" s="144">
        <v>7048652186669</v>
      </c>
    </row>
    <row r="1411" spans="32:32" x14ac:dyDescent="0.2">
      <c r="AF1411" s="144">
        <v>7048652186652</v>
      </c>
    </row>
    <row r="1412" spans="32:32" x14ac:dyDescent="0.2">
      <c r="AF1412" s="144">
        <v>7048652186645</v>
      </c>
    </row>
    <row r="1413" spans="32:32" x14ac:dyDescent="0.2">
      <c r="AF1413" s="144">
        <v>7048652186690</v>
      </c>
    </row>
    <row r="1414" spans="32:32" x14ac:dyDescent="0.2">
      <c r="AF1414" s="144">
        <v>7048652186683</v>
      </c>
    </row>
    <row r="1415" spans="32:32" x14ac:dyDescent="0.2">
      <c r="AF1415" s="144">
        <v>7048652186676</v>
      </c>
    </row>
    <row r="1416" spans="32:32" x14ac:dyDescent="0.2">
      <c r="AF1416" s="144">
        <v>7048652185778</v>
      </c>
    </row>
    <row r="1417" spans="32:32" x14ac:dyDescent="0.2">
      <c r="AF1417" s="144">
        <v>7048652185761</v>
      </c>
    </row>
    <row r="1418" spans="32:32" x14ac:dyDescent="0.2">
      <c r="AF1418" s="144">
        <v>7048652185754</v>
      </c>
    </row>
    <row r="1419" spans="32:32" x14ac:dyDescent="0.2">
      <c r="AF1419" s="144">
        <v>7048652185808</v>
      </c>
    </row>
    <row r="1420" spans="32:32" x14ac:dyDescent="0.2">
      <c r="AF1420" s="144">
        <v>7048652185792</v>
      </c>
    </row>
    <row r="1421" spans="32:32" x14ac:dyDescent="0.2">
      <c r="AF1421" s="144">
        <v>7048652185785</v>
      </c>
    </row>
    <row r="1422" spans="32:32" x14ac:dyDescent="0.2">
      <c r="AF1422" s="144">
        <v>7048652605481</v>
      </c>
    </row>
    <row r="1423" spans="32:32" x14ac:dyDescent="0.2">
      <c r="AF1423" s="144">
        <v>7048652605474</v>
      </c>
    </row>
    <row r="1424" spans="32:32" x14ac:dyDescent="0.2">
      <c r="AF1424" s="144">
        <v>7048652605467</v>
      </c>
    </row>
    <row r="1425" spans="32:32" x14ac:dyDescent="0.2">
      <c r="AF1425" s="144">
        <v>7048652185839</v>
      </c>
    </row>
    <row r="1426" spans="32:32" x14ac:dyDescent="0.2">
      <c r="AF1426" s="144">
        <v>7048652185822</v>
      </c>
    </row>
    <row r="1427" spans="32:32" x14ac:dyDescent="0.2">
      <c r="AF1427" s="144">
        <v>7048652185815</v>
      </c>
    </row>
    <row r="1428" spans="32:32" x14ac:dyDescent="0.2">
      <c r="AF1428" s="144">
        <v>7048652265166</v>
      </c>
    </row>
    <row r="1429" spans="32:32" x14ac:dyDescent="0.2">
      <c r="AF1429" s="144">
        <v>7048652265159</v>
      </c>
    </row>
    <row r="1430" spans="32:32" x14ac:dyDescent="0.2">
      <c r="AF1430" s="144">
        <v>7048652265142</v>
      </c>
    </row>
    <row r="1431" spans="32:32" x14ac:dyDescent="0.2">
      <c r="AF1431" s="144">
        <v>7048652185860</v>
      </c>
    </row>
    <row r="1432" spans="32:32" x14ac:dyDescent="0.2">
      <c r="AF1432" s="144">
        <v>7048652185853</v>
      </c>
    </row>
    <row r="1433" spans="32:32" x14ac:dyDescent="0.2">
      <c r="AF1433" s="144">
        <v>7048652185846</v>
      </c>
    </row>
    <row r="1434" spans="32:32" x14ac:dyDescent="0.2">
      <c r="AF1434" s="144">
        <v>7048652185891</v>
      </c>
    </row>
    <row r="1435" spans="32:32" x14ac:dyDescent="0.2">
      <c r="AF1435" s="144">
        <v>7048652185884</v>
      </c>
    </row>
    <row r="1436" spans="32:32" x14ac:dyDescent="0.2">
      <c r="AF1436" s="144">
        <v>7048652185877</v>
      </c>
    </row>
    <row r="1437" spans="32:32" x14ac:dyDescent="0.2">
      <c r="AF1437" s="144">
        <v>7048652605450</v>
      </c>
    </row>
    <row r="1438" spans="32:32" x14ac:dyDescent="0.2">
      <c r="AF1438" s="144">
        <v>7048652605443</v>
      </c>
    </row>
    <row r="1439" spans="32:32" x14ac:dyDescent="0.2">
      <c r="AF1439" s="144">
        <v>7048652605436</v>
      </c>
    </row>
    <row r="1440" spans="32:32" x14ac:dyDescent="0.2">
      <c r="AF1440" s="144">
        <v>7048652185921</v>
      </c>
    </row>
    <row r="1441" spans="32:32" x14ac:dyDescent="0.2">
      <c r="AF1441" s="144">
        <v>7048652185914</v>
      </c>
    </row>
    <row r="1442" spans="32:32" x14ac:dyDescent="0.2">
      <c r="AF1442" s="144">
        <v>7048652185907</v>
      </c>
    </row>
    <row r="1443" spans="32:32" x14ac:dyDescent="0.2">
      <c r="AF1443" s="144">
        <v>7048652463579</v>
      </c>
    </row>
    <row r="1444" spans="32:32" x14ac:dyDescent="0.2">
      <c r="AF1444" s="144">
        <v>7048652463562</v>
      </c>
    </row>
    <row r="1445" spans="32:32" x14ac:dyDescent="0.2">
      <c r="AF1445" s="144">
        <v>7048652463555</v>
      </c>
    </row>
    <row r="1446" spans="32:32" x14ac:dyDescent="0.2">
      <c r="AF1446" s="144">
        <v>7048652463609</v>
      </c>
    </row>
    <row r="1447" spans="32:32" x14ac:dyDescent="0.2">
      <c r="AF1447" s="144">
        <v>7048652463593</v>
      </c>
    </row>
    <row r="1448" spans="32:32" x14ac:dyDescent="0.2">
      <c r="AF1448" s="144">
        <v>7048652463586</v>
      </c>
    </row>
    <row r="1449" spans="32:32" x14ac:dyDescent="0.2">
      <c r="AF1449" s="144">
        <v>7048652605399</v>
      </c>
    </row>
    <row r="1450" spans="32:32" x14ac:dyDescent="0.2">
      <c r="AF1450" s="144">
        <v>7048652605382</v>
      </c>
    </row>
    <row r="1451" spans="32:32" x14ac:dyDescent="0.2">
      <c r="AF1451" s="144">
        <v>7048652605375</v>
      </c>
    </row>
    <row r="1452" spans="32:32" x14ac:dyDescent="0.2">
      <c r="AF1452" s="144">
        <v>7048652463630</v>
      </c>
    </row>
    <row r="1453" spans="32:32" x14ac:dyDescent="0.2">
      <c r="AF1453" s="144">
        <v>7048652463623</v>
      </c>
    </row>
    <row r="1454" spans="32:32" x14ac:dyDescent="0.2">
      <c r="AF1454" s="144">
        <v>7048652463616</v>
      </c>
    </row>
    <row r="1455" spans="32:32" x14ac:dyDescent="0.2">
      <c r="AF1455" s="144">
        <v>7048652605429</v>
      </c>
    </row>
    <row r="1456" spans="32:32" x14ac:dyDescent="0.2">
      <c r="AF1456" s="144">
        <v>7048652605412</v>
      </c>
    </row>
    <row r="1457" spans="32:32" x14ac:dyDescent="0.2">
      <c r="AF1457" s="144">
        <v>7048652605405</v>
      </c>
    </row>
    <row r="1458" spans="32:32" x14ac:dyDescent="0.2">
      <c r="AF1458" s="144">
        <v>7048652463661</v>
      </c>
    </row>
    <row r="1459" spans="32:32" x14ac:dyDescent="0.2">
      <c r="AF1459" s="144">
        <v>7048652463654</v>
      </c>
    </row>
    <row r="1460" spans="32:32" x14ac:dyDescent="0.2">
      <c r="AF1460" s="144">
        <v>7048652463647</v>
      </c>
    </row>
    <row r="1461" spans="32:32" x14ac:dyDescent="0.2">
      <c r="AF1461" s="144">
        <v>7048652481580</v>
      </c>
    </row>
    <row r="1462" spans="32:32" x14ac:dyDescent="0.2">
      <c r="AF1462" s="144">
        <v>7048652481573</v>
      </c>
    </row>
    <row r="1463" spans="32:32" x14ac:dyDescent="0.2">
      <c r="AF1463" s="144">
        <v>7048652481566</v>
      </c>
    </row>
    <row r="1464" spans="32:32" x14ac:dyDescent="0.2">
      <c r="AF1464" s="144">
        <v>7048652481702</v>
      </c>
    </row>
    <row r="1465" spans="32:32" x14ac:dyDescent="0.2">
      <c r="AF1465" s="144">
        <v>7048652481696</v>
      </c>
    </row>
    <row r="1466" spans="32:32" x14ac:dyDescent="0.2">
      <c r="AF1466" s="144">
        <v>7048652481689</v>
      </c>
    </row>
    <row r="1467" spans="32:32" x14ac:dyDescent="0.2">
      <c r="AF1467" s="144">
        <v>7048652481436</v>
      </c>
    </row>
    <row r="1468" spans="32:32" x14ac:dyDescent="0.2">
      <c r="AF1468" s="144">
        <v>7048652481429</v>
      </c>
    </row>
    <row r="1469" spans="32:32" x14ac:dyDescent="0.2">
      <c r="AF1469" s="144">
        <v>7048652481412</v>
      </c>
    </row>
    <row r="1470" spans="32:32" x14ac:dyDescent="0.2">
      <c r="AF1470" s="144">
        <v>7048652481467</v>
      </c>
    </row>
    <row r="1471" spans="32:32" x14ac:dyDescent="0.2">
      <c r="AF1471" s="144">
        <v>7048652481450</v>
      </c>
    </row>
    <row r="1472" spans="32:32" x14ac:dyDescent="0.2">
      <c r="AF1472" s="144">
        <v>7048652481443</v>
      </c>
    </row>
    <row r="1473" spans="32:32" x14ac:dyDescent="0.2">
      <c r="AF1473" s="144">
        <v>7048652463456</v>
      </c>
    </row>
    <row r="1474" spans="32:32" x14ac:dyDescent="0.2">
      <c r="AF1474" s="144">
        <v>7048652463449</v>
      </c>
    </row>
    <row r="1475" spans="32:32" x14ac:dyDescent="0.2">
      <c r="AF1475" s="144">
        <v>7048652463432</v>
      </c>
    </row>
    <row r="1476" spans="32:32" x14ac:dyDescent="0.2">
      <c r="AF1476" s="144">
        <v>7048652463487</v>
      </c>
    </row>
    <row r="1477" spans="32:32" x14ac:dyDescent="0.2">
      <c r="AF1477" s="144">
        <v>7048652463470</v>
      </c>
    </row>
    <row r="1478" spans="32:32" x14ac:dyDescent="0.2">
      <c r="AF1478" s="144">
        <v>7048652463463</v>
      </c>
    </row>
    <row r="1479" spans="32:32" x14ac:dyDescent="0.2">
      <c r="AF1479" s="144">
        <v>7048652605337</v>
      </c>
    </row>
    <row r="1480" spans="32:32" x14ac:dyDescent="0.2">
      <c r="AF1480" s="144">
        <v>7048652605320</v>
      </c>
    </row>
    <row r="1481" spans="32:32" x14ac:dyDescent="0.2">
      <c r="AF1481" s="144">
        <v>7048652605313</v>
      </c>
    </row>
    <row r="1482" spans="32:32" x14ac:dyDescent="0.2">
      <c r="AF1482" s="144">
        <v>7048652463517</v>
      </c>
    </row>
    <row r="1483" spans="32:32" x14ac:dyDescent="0.2">
      <c r="AF1483" s="144">
        <v>7048652463500</v>
      </c>
    </row>
    <row r="1484" spans="32:32" x14ac:dyDescent="0.2">
      <c r="AF1484" s="144">
        <v>7048652463494</v>
      </c>
    </row>
    <row r="1485" spans="32:32" x14ac:dyDescent="0.2">
      <c r="AF1485" s="144">
        <v>7048652605368</v>
      </c>
    </row>
    <row r="1486" spans="32:32" x14ac:dyDescent="0.2">
      <c r="AF1486" s="144">
        <v>7048652605351</v>
      </c>
    </row>
    <row r="1487" spans="32:32" x14ac:dyDescent="0.2">
      <c r="AF1487" s="144">
        <v>7048652605344</v>
      </c>
    </row>
    <row r="1488" spans="32:32" x14ac:dyDescent="0.2">
      <c r="AF1488" s="144">
        <v>7048652463548</v>
      </c>
    </row>
    <row r="1489" spans="32:32" x14ac:dyDescent="0.2">
      <c r="AF1489" s="144">
        <v>7048652463531</v>
      </c>
    </row>
    <row r="1490" spans="32:32" x14ac:dyDescent="0.2">
      <c r="AF1490" s="144">
        <v>7048652463524</v>
      </c>
    </row>
    <row r="1491" spans="32:32" x14ac:dyDescent="0.2">
      <c r="AF1491" s="144">
        <v>7048652485885</v>
      </c>
    </row>
    <row r="1492" spans="32:32" x14ac:dyDescent="0.2">
      <c r="AF1492" s="144">
        <v>7048652485878</v>
      </c>
    </row>
    <row r="1493" spans="32:32" x14ac:dyDescent="0.2">
      <c r="AF1493" s="144">
        <v>7048652485908</v>
      </c>
    </row>
    <row r="1494" spans="32:32" x14ac:dyDescent="0.2">
      <c r="AF1494" s="144">
        <v>7048652485892</v>
      </c>
    </row>
    <row r="1495" spans="32:32" x14ac:dyDescent="0.2">
      <c r="AF1495" s="144">
        <v>7048652485922</v>
      </c>
    </row>
    <row r="1496" spans="32:32" x14ac:dyDescent="0.2">
      <c r="AF1496" s="144">
        <v>7048652485915</v>
      </c>
    </row>
    <row r="1497" spans="32:32" x14ac:dyDescent="0.2">
      <c r="AF1497" s="144">
        <v>7048652485946</v>
      </c>
    </row>
    <row r="1498" spans="32:32" x14ac:dyDescent="0.2">
      <c r="AF1498" s="144">
        <v>7048652485939</v>
      </c>
    </row>
    <row r="1499" spans="32:32" x14ac:dyDescent="0.2">
      <c r="AF1499" s="144">
        <v>7048652605108</v>
      </c>
    </row>
    <row r="1500" spans="32:32" x14ac:dyDescent="0.2">
      <c r="AF1500" s="144">
        <v>7048652605092</v>
      </c>
    </row>
    <row r="1501" spans="32:32" x14ac:dyDescent="0.2">
      <c r="AF1501" s="144">
        <v>7048652605085</v>
      </c>
    </row>
    <row r="1502" spans="32:32" x14ac:dyDescent="0.2">
      <c r="AF1502" s="144">
        <v>7048652605139</v>
      </c>
    </row>
    <row r="1503" spans="32:32" x14ac:dyDescent="0.2">
      <c r="AF1503" s="144">
        <v>7048652605122</v>
      </c>
    </row>
    <row r="1504" spans="32:32" x14ac:dyDescent="0.2">
      <c r="AF1504" s="144">
        <v>7048652605115</v>
      </c>
    </row>
    <row r="1505" spans="32:32" x14ac:dyDescent="0.2">
      <c r="AF1505" s="144">
        <v>7048652605160</v>
      </c>
    </row>
    <row r="1506" spans="32:32" x14ac:dyDescent="0.2">
      <c r="AF1506" s="144">
        <v>7048652605153</v>
      </c>
    </row>
    <row r="1507" spans="32:32" x14ac:dyDescent="0.2">
      <c r="AF1507" s="144">
        <v>7048652605146</v>
      </c>
    </row>
    <row r="1508" spans="32:32" x14ac:dyDescent="0.2">
      <c r="AF1508" s="144">
        <v>7048652605191</v>
      </c>
    </row>
    <row r="1509" spans="32:32" x14ac:dyDescent="0.2">
      <c r="AF1509" s="144">
        <v>7048652605184</v>
      </c>
    </row>
    <row r="1510" spans="32:32" x14ac:dyDescent="0.2">
      <c r="AF1510" s="144">
        <v>7048652605177</v>
      </c>
    </row>
    <row r="1511" spans="32:32" x14ac:dyDescent="0.2">
      <c r="AF1511" s="144">
        <v>7048652605221</v>
      </c>
    </row>
    <row r="1512" spans="32:32" x14ac:dyDescent="0.2">
      <c r="AF1512" s="144">
        <v>7048652605214</v>
      </c>
    </row>
    <row r="1513" spans="32:32" x14ac:dyDescent="0.2">
      <c r="AF1513" s="144">
        <v>7048652605207</v>
      </c>
    </row>
    <row r="1514" spans="32:32" x14ac:dyDescent="0.2">
      <c r="AF1514" s="144">
        <v>7048652605252</v>
      </c>
    </row>
    <row r="1515" spans="32:32" x14ac:dyDescent="0.2">
      <c r="AF1515" s="144">
        <v>7048652605245</v>
      </c>
    </row>
    <row r="1516" spans="32:32" x14ac:dyDescent="0.2">
      <c r="AF1516" s="144">
        <v>7048652605238</v>
      </c>
    </row>
    <row r="1517" spans="32:32" x14ac:dyDescent="0.2">
      <c r="AF1517" s="144">
        <v>7048652605283</v>
      </c>
    </row>
    <row r="1518" spans="32:32" x14ac:dyDescent="0.2">
      <c r="AF1518" s="144">
        <v>7048652605276</v>
      </c>
    </row>
    <row r="1519" spans="32:32" x14ac:dyDescent="0.2">
      <c r="AF1519" s="144">
        <v>7048652605269</v>
      </c>
    </row>
    <row r="1520" spans="32:32" x14ac:dyDescent="0.2">
      <c r="AF1520" s="144">
        <v>7048652604897</v>
      </c>
    </row>
    <row r="1521" spans="32:32" x14ac:dyDescent="0.2">
      <c r="AF1521" s="144">
        <v>7048652604880</v>
      </c>
    </row>
    <row r="1522" spans="32:32" x14ac:dyDescent="0.2">
      <c r="AF1522" s="144">
        <v>7048652604873</v>
      </c>
    </row>
    <row r="1523" spans="32:32" x14ac:dyDescent="0.2">
      <c r="AF1523" s="144">
        <v>7048652604927</v>
      </c>
    </row>
    <row r="1524" spans="32:32" x14ac:dyDescent="0.2">
      <c r="AF1524" s="144">
        <v>7048652604910</v>
      </c>
    </row>
    <row r="1525" spans="32:32" x14ac:dyDescent="0.2">
      <c r="AF1525" s="144">
        <v>7048652604903</v>
      </c>
    </row>
    <row r="1526" spans="32:32" x14ac:dyDescent="0.2">
      <c r="AF1526" s="144">
        <v>7048652604958</v>
      </c>
    </row>
    <row r="1527" spans="32:32" x14ac:dyDescent="0.2">
      <c r="AF1527" s="144">
        <v>7048652604941</v>
      </c>
    </row>
    <row r="1528" spans="32:32" x14ac:dyDescent="0.2">
      <c r="AF1528" s="144">
        <v>7048652604934</v>
      </c>
    </row>
    <row r="1529" spans="32:32" x14ac:dyDescent="0.2">
      <c r="AF1529" s="144">
        <v>7048652604989</v>
      </c>
    </row>
    <row r="1530" spans="32:32" x14ac:dyDescent="0.2">
      <c r="AF1530" s="144">
        <v>7048652604972</v>
      </c>
    </row>
    <row r="1531" spans="32:32" x14ac:dyDescent="0.2">
      <c r="AF1531" s="144">
        <v>7048652604965</v>
      </c>
    </row>
    <row r="1532" spans="32:32" x14ac:dyDescent="0.2">
      <c r="AF1532" s="144">
        <v>7048652605016</v>
      </c>
    </row>
    <row r="1533" spans="32:32" x14ac:dyDescent="0.2">
      <c r="AF1533" s="144">
        <v>7048652605009</v>
      </c>
    </row>
    <row r="1534" spans="32:32" x14ac:dyDescent="0.2">
      <c r="AF1534" s="144">
        <v>7048652604996</v>
      </c>
    </row>
    <row r="1535" spans="32:32" x14ac:dyDescent="0.2">
      <c r="AF1535" s="144">
        <v>7048652605047</v>
      </c>
    </row>
    <row r="1536" spans="32:32" x14ac:dyDescent="0.2">
      <c r="AF1536" s="144">
        <v>7048652605030</v>
      </c>
    </row>
    <row r="1537" spans="32:32" x14ac:dyDescent="0.2">
      <c r="AF1537" s="144">
        <v>7048652605023</v>
      </c>
    </row>
    <row r="1538" spans="32:32" x14ac:dyDescent="0.2">
      <c r="AF1538" s="144">
        <v>7048652605078</v>
      </c>
    </row>
    <row r="1539" spans="32:32" x14ac:dyDescent="0.2">
      <c r="AF1539" s="144">
        <v>7048652605061</v>
      </c>
    </row>
    <row r="1540" spans="32:32" x14ac:dyDescent="0.2">
      <c r="AF1540" s="144">
        <v>7048652605054</v>
      </c>
    </row>
    <row r="1541" spans="32:32" x14ac:dyDescent="0.2">
      <c r="AF1541" s="144">
        <v>7048652617583</v>
      </c>
    </row>
    <row r="1542" spans="32:32" x14ac:dyDescent="0.2">
      <c r="AF1542" s="144">
        <v>7048652617576</v>
      </c>
    </row>
    <row r="1543" spans="32:32" x14ac:dyDescent="0.2">
      <c r="AF1543" s="144">
        <v>7048652617569</v>
      </c>
    </row>
    <row r="1544" spans="32:32" x14ac:dyDescent="0.2">
      <c r="AF1544" s="144">
        <v>7048652604866</v>
      </c>
    </row>
    <row r="1545" spans="32:32" x14ac:dyDescent="0.2">
      <c r="AF1545" s="144">
        <v>7048652604859</v>
      </c>
    </row>
    <row r="1546" spans="32:32" x14ac:dyDescent="0.2">
      <c r="AF1546" s="144">
        <v>7048652604842</v>
      </c>
    </row>
    <row r="1547" spans="32:32" x14ac:dyDescent="0.2">
      <c r="AF1547" s="144">
        <v>7048652475442</v>
      </c>
    </row>
    <row r="1548" spans="32:32" x14ac:dyDescent="0.2">
      <c r="AF1548" s="144">
        <v>7048652498892</v>
      </c>
    </row>
    <row r="1549" spans="32:32" x14ac:dyDescent="0.2">
      <c r="AF1549" s="144">
        <v>7048652542076</v>
      </c>
    </row>
    <row r="1550" spans="32:32" x14ac:dyDescent="0.2">
      <c r="AF1550" s="144">
        <v>7048652617590</v>
      </c>
    </row>
    <row r="1551" spans="32:32" x14ac:dyDescent="0.2">
      <c r="AF1551" s="144">
        <v>7048652617606</v>
      </c>
    </row>
    <row r="1552" spans="32:32" x14ac:dyDescent="0.2">
      <c r="AF1552" s="144">
        <v>7048652615596</v>
      </c>
    </row>
    <row r="1553" spans="32:32" x14ac:dyDescent="0.2">
      <c r="AF1553" s="144">
        <v>7048652615602</v>
      </c>
    </row>
    <row r="1554" spans="32:32" x14ac:dyDescent="0.2">
      <c r="AF1554" s="144">
        <v>7048652615619</v>
      </c>
    </row>
    <row r="1555" spans="32:32" x14ac:dyDescent="0.2">
      <c r="AF1555" s="144">
        <v>7048652615626</v>
      </c>
    </row>
    <row r="1556" spans="32:32" x14ac:dyDescent="0.2">
      <c r="AF1556" s="144">
        <v>7048652615633</v>
      </c>
    </row>
    <row r="1557" spans="32:32" x14ac:dyDescent="0.2">
      <c r="AF1557" s="144">
        <v>7048652615640</v>
      </c>
    </row>
    <row r="1558" spans="32:32" x14ac:dyDescent="0.2">
      <c r="AF1558" s="144">
        <v>7048652615657</v>
      </c>
    </row>
    <row r="1559" spans="32:32" x14ac:dyDescent="0.2">
      <c r="AF1559" s="144">
        <v>7048652615664</v>
      </c>
    </row>
    <row r="1560" spans="32:32" x14ac:dyDescent="0.2">
      <c r="AF1560" s="144">
        <v>7048652615572</v>
      </c>
    </row>
    <row r="1561" spans="32:32" x14ac:dyDescent="0.2">
      <c r="AF1561" s="144">
        <v>7048652615589</v>
      </c>
    </row>
    <row r="1562" spans="32:32" x14ac:dyDescent="0.2">
      <c r="AF1562" s="144">
        <v>7048652615527</v>
      </c>
    </row>
    <row r="1563" spans="32:32" x14ac:dyDescent="0.2">
      <c r="AF1563" s="144">
        <v>7048652620323</v>
      </c>
    </row>
    <row r="1564" spans="32:32" x14ac:dyDescent="0.2">
      <c r="AF1564" s="144">
        <v>7048652615541</v>
      </c>
    </row>
    <row r="1565" spans="32:32" x14ac:dyDescent="0.2">
      <c r="AF1565" s="144">
        <v>7048652615558</v>
      </c>
    </row>
    <row r="1566" spans="32:32" x14ac:dyDescent="0.2">
      <c r="AF1566" s="144">
        <v>7048652615374</v>
      </c>
    </row>
    <row r="1567" spans="32:32" x14ac:dyDescent="0.2">
      <c r="AF1567" s="144">
        <v>7048652615381</v>
      </c>
    </row>
    <row r="1568" spans="32:32" x14ac:dyDescent="0.2">
      <c r="AF1568" s="144">
        <v>7048652615398</v>
      </c>
    </row>
    <row r="1569" spans="32:32" x14ac:dyDescent="0.2">
      <c r="AF1569" s="144">
        <v>7048652615404</v>
      </c>
    </row>
    <row r="1570" spans="32:32" x14ac:dyDescent="0.2">
      <c r="AF1570" s="144">
        <v>7048652615411</v>
      </c>
    </row>
    <row r="1571" spans="32:32" x14ac:dyDescent="0.2">
      <c r="AF1571" s="144">
        <v>7048652620330</v>
      </c>
    </row>
    <row r="1572" spans="32:32" x14ac:dyDescent="0.2">
      <c r="AF1572" s="144">
        <v>7048652615435</v>
      </c>
    </row>
    <row r="1573" spans="32:32" x14ac:dyDescent="0.2">
      <c r="AF1573" s="144">
        <v>7048652615442</v>
      </c>
    </row>
    <row r="1574" spans="32:32" x14ac:dyDescent="0.2">
      <c r="AF1574" s="144">
        <v>7048652615459</v>
      </c>
    </row>
    <row r="1575" spans="32:32" x14ac:dyDescent="0.2">
      <c r="AF1575" s="144">
        <v>7048652615466</v>
      </c>
    </row>
    <row r="1576" spans="32:32" x14ac:dyDescent="0.2">
      <c r="AF1576" s="144">
        <v>7048652615473</v>
      </c>
    </row>
    <row r="1577" spans="32:32" x14ac:dyDescent="0.2">
      <c r="AF1577" s="144">
        <v>7048652615671</v>
      </c>
    </row>
    <row r="1578" spans="32:32" x14ac:dyDescent="0.2">
      <c r="AF1578" s="144">
        <v>7048652615046</v>
      </c>
    </row>
    <row r="1579" spans="32:32" x14ac:dyDescent="0.2">
      <c r="AF1579" s="144">
        <v>7048652615053</v>
      </c>
    </row>
    <row r="1580" spans="32:32" x14ac:dyDescent="0.2">
      <c r="AF1580" s="144">
        <v>7048652615060</v>
      </c>
    </row>
    <row r="1581" spans="32:32" x14ac:dyDescent="0.2">
      <c r="AF1581" s="144">
        <v>7048652614933</v>
      </c>
    </row>
    <row r="1582" spans="32:32" x14ac:dyDescent="0.2">
      <c r="AF1582" s="144">
        <v>7048652614940</v>
      </c>
    </row>
    <row r="1583" spans="32:32" x14ac:dyDescent="0.2">
      <c r="AF1583" s="144">
        <v>7048652614957</v>
      </c>
    </row>
    <row r="1584" spans="32:32" x14ac:dyDescent="0.2">
      <c r="AF1584" s="144">
        <v>7048652614964</v>
      </c>
    </row>
    <row r="1585" spans="32:32" x14ac:dyDescent="0.2">
      <c r="AF1585" s="144">
        <v>7048652614971</v>
      </c>
    </row>
    <row r="1586" spans="32:32" x14ac:dyDescent="0.2">
      <c r="AF1586" s="144">
        <v>7048652614988</v>
      </c>
    </row>
    <row r="1587" spans="32:32" x14ac:dyDescent="0.2">
      <c r="AF1587" s="144">
        <v>7048652614995</v>
      </c>
    </row>
    <row r="1588" spans="32:32" x14ac:dyDescent="0.2">
      <c r="AF1588" s="144">
        <v>7048652615008</v>
      </c>
    </row>
    <row r="1589" spans="32:32" x14ac:dyDescent="0.2">
      <c r="AF1589" s="144">
        <v>7048652615015</v>
      </c>
    </row>
    <row r="1590" spans="32:32" x14ac:dyDescent="0.2">
      <c r="AF1590" s="144">
        <v>7048652620347</v>
      </c>
    </row>
    <row r="1591" spans="32:32" x14ac:dyDescent="0.2">
      <c r="AF1591" s="144">
        <v>7048652614902</v>
      </c>
    </row>
    <row r="1592" spans="32:32" x14ac:dyDescent="0.2">
      <c r="AF1592" s="144">
        <v>7048652614865</v>
      </c>
    </row>
    <row r="1593" spans="32:32" x14ac:dyDescent="0.2">
      <c r="AF1593" s="144">
        <v>7048652614872</v>
      </c>
    </row>
    <row r="1594" spans="32:32" x14ac:dyDescent="0.2">
      <c r="AF1594" s="144">
        <v>7048652614889</v>
      </c>
    </row>
    <row r="1595" spans="32:32" x14ac:dyDescent="0.2">
      <c r="AF1595" s="144">
        <v>7048652614827</v>
      </c>
    </row>
    <row r="1596" spans="32:32" x14ac:dyDescent="0.2">
      <c r="AF1596" s="144">
        <v>7048652614834</v>
      </c>
    </row>
    <row r="1597" spans="32:32" x14ac:dyDescent="0.2">
      <c r="AF1597" s="144">
        <v>7048652614841</v>
      </c>
    </row>
    <row r="1598" spans="32:32" x14ac:dyDescent="0.2">
      <c r="AF1598" s="144">
        <v>7048652614858</v>
      </c>
    </row>
    <row r="1599" spans="32:32" x14ac:dyDescent="0.2">
      <c r="AF1599" s="144">
        <v>7048652614797</v>
      </c>
    </row>
    <row r="1600" spans="32:32" x14ac:dyDescent="0.2">
      <c r="AF1600" s="144">
        <v>7048652614803</v>
      </c>
    </row>
    <row r="1601" spans="32:32" x14ac:dyDescent="0.2">
      <c r="AF1601" s="144">
        <v>7048652614810</v>
      </c>
    </row>
    <row r="1602" spans="32:32" x14ac:dyDescent="0.2">
      <c r="AF1602" s="144">
        <v>7048652614773</v>
      </c>
    </row>
    <row r="1603" spans="32:32" x14ac:dyDescent="0.2">
      <c r="AF1603" s="144">
        <v>7048652614780</v>
      </c>
    </row>
    <row r="1604" spans="32:32" x14ac:dyDescent="0.2">
      <c r="AF1604" s="144">
        <v>7048652614728</v>
      </c>
    </row>
    <row r="1605" spans="32:32" x14ac:dyDescent="0.2">
      <c r="AF1605" s="144">
        <v>7048652614735</v>
      </c>
    </row>
    <row r="1606" spans="32:32" x14ac:dyDescent="0.2">
      <c r="AF1606" s="144">
        <v>7048652614742</v>
      </c>
    </row>
    <row r="1607" spans="32:32" x14ac:dyDescent="0.2">
      <c r="AF1607" s="144">
        <v>7048652614759</v>
      </c>
    </row>
    <row r="1608" spans="32:32" x14ac:dyDescent="0.2">
      <c r="AF1608" s="144">
        <v>7048652614766</v>
      </c>
    </row>
    <row r="1609" spans="32:32" x14ac:dyDescent="0.2">
      <c r="AF1609" s="144">
        <v>7048652614681</v>
      </c>
    </row>
    <row r="1610" spans="32:32" x14ac:dyDescent="0.2">
      <c r="AF1610" s="144">
        <v>7048652614698</v>
      </c>
    </row>
    <row r="1611" spans="32:32" x14ac:dyDescent="0.2">
      <c r="AF1611" s="144">
        <v>7048652614704</v>
      </c>
    </row>
    <row r="1612" spans="32:32" x14ac:dyDescent="0.2">
      <c r="AF1612" s="144">
        <v>7048652614711</v>
      </c>
    </row>
    <row r="1613" spans="32:32" x14ac:dyDescent="0.2">
      <c r="AF1613" s="144">
        <v>7048652616081</v>
      </c>
    </row>
    <row r="1614" spans="32:32" x14ac:dyDescent="0.2">
      <c r="AF1614" s="144">
        <v>7048652616098</v>
      </c>
    </row>
    <row r="1615" spans="32:32" x14ac:dyDescent="0.2">
      <c r="AF1615" s="144">
        <v>7048652616104</v>
      </c>
    </row>
    <row r="1616" spans="32:32" x14ac:dyDescent="0.2">
      <c r="AF1616" s="144">
        <v>7048652616111</v>
      </c>
    </row>
    <row r="1617" spans="32:32" x14ac:dyDescent="0.2">
      <c r="AF1617" s="144">
        <v>7048652616128</v>
      </c>
    </row>
    <row r="1618" spans="32:32" x14ac:dyDescent="0.2">
      <c r="AF1618" s="144">
        <v>7048652616135</v>
      </c>
    </row>
    <row r="1619" spans="32:32" x14ac:dyDescent="0.2">
      <c r="AF1619" s="144">
        <v>7048652616142</v>
      </c>
    </row>
    <row r="1620" spans="32:32" x14ac:dyDescent="0.2">
      <c r="AF1620" s="144">
        <v>7048652616159</v>
      </c>
    </row>
    <row r="1621" spans="32:32" x14ac:dyDescent="0.2">
      <c r="AF1621" s="144">
        <v>7048652616166</v>
      </c>
    </row>
    <row r="1622" spans="32:32" x14ac:dyDescent="0.2">
      <c r="AF1622" s="144">
        <v>7048652616173</v>
      </c>
    </row>
    <row r="1623" spans="32:32" x14ac:dyDescent="0.2">
      <c r="AF1623" s="144">
        <v>7048652616180</v>
      </c>
    </row>
    <row r="1624" spans="32:32" x14ac:dyDescent="0.2">
      <c r="AF1624" s="144">
        <v>7048652616074</v>
      </c>
    </row>
    <row r="1625" spans="32:32" x14ac:dyDescent="0.2">
      <c r="AF1625" s="144">
        <v>7048652616012</v>
      </c>
    </row>
    <row r="1626" spans="32:32" x14ac:dyDescent="0.2">
      <c r="AF1626" s="144">
        <v>7048652616029</v>
      </c>
    </row>
    <row r="1627" spans="32:32" x14ac:dyDescent="0.2">
      <c r="AF1627" s="144">
        <v>7048652616036</v>
      </c>
    </row>
    <row r="1628" spans="32:32" x14ac:dyDescent="0.2">
      <c r="AF1628" s="144">
        <v>7048652616043</v>
      </c>
    </row>
    <row r="1629" spans="32:32" x14ac:dyDescent="0.2">
      <c r="AF1629" s="144">
        <v>7048652616050</v>
      </c>
    </row>
    <row r="1630" spans="32:32" x14ac:dyDescent="0.2">
      <c r="AF1630" s="144">
        <v>7048652616067</v>
      </c>
    </row>
    <row r="1631" spans="32:32" x14ac:dyDescent="0.2">
      <c r="AF1631" s="144">
        <v>7048652616005</v>
      </c>
    </row>
    <row r="1632" spans="32:32" x14ac:dyDescent="0.2">
      <c r="AF1632" s="144">
        <v>7048652615992</v>
      </c>
    </row>
    <row r="1633" spans="32:32" x14ac:dyDescent="0.2">
      <c r="AF1633" s="144">
        <v>7048652615923</v>
      </c>
    </row>
    <row r="1634" spans="32:32" x14ac:dyDescent="0.2">
      <c r="AF1634" s="144">
        <v>7048652615930</v>
      </c>
    </row>
    <row r="1635" spans="32:32" x14ac:dyDescent="0.2">
      <c r="AF1635" s="144">
        <v>7048652615947</v>
      </c>
    </row>
    <row r="1636" spans="32:32" x14ac:dyDescent="0.2">
      <c r="AF1636" s="144">
        <v>7048652615954</v>
      </c>
    </row>
    <row r="1637" spans="32:32" x14ac:dyDescent="0.2">
      <c r="AF1637" s="144">
        <v>7048652615961</v>
      </c>
    </row>
    <row r="1638" spans="32:32" x14ac:dyDescent="0.2">
      <c r="AF1638" s="144">
        <v>7048652615978</v>
      </c>
    </row>
    <row r="1639" spans="32:32" x14ac:dyDescent="0.2">
      <c r="AF1639" s="144">
        <v>7048652615985</v>
      </c>
    </row>
    <row r="1640" spans="32:32" x14ac:dyDescent="0.2">
      <c r="AF1640" s="144">
        <v>7048652615916</v>
      </c>
    </row>
    <row r="1641" spans="32:32" x14ac:dyDescent="0.2">
      <c r="AF1641" s="144">
        <v>7048652615909</v>
      </c>
    </row>
    <row r="1642" spans="32:32" x14ac:dyDescent="0.2">
      <c r="AF1642" s="144">
        <v>7048652615848</v>
      </c>
    </row>
    <row r="1643" spans="32:32" x14ac:dyDescent="0.2">
      <c r="AF1643" s="144">
        <v>7048652615855</v>
      </c>
    </row>
    <row r="1644" spans="32:32" x14ac:dyDescent="0.2">
      <c r="AF1644" s="144">
        <v>7048652615862</v>
      </c>
    </row>
    <row r="1645" spans="32:32" x14ac:dyDescent="0.2">
      <c r="AF1645" s="144">
        <v>7048652615879</v>
      </c>
    </row>
    <row r="1646" spans="32:32" x14ac:dyDescent="0.2">
      <c r="AF1646" s="144">
        <v>7048652615886</v>
      </c>
    </row>
    <row r="1647" spans="32:32" x14ac:dyDescent="0.2">
      <c r="AF1647" s="144">
        <v>7048652615893</v>
      </c>
    </row>
    <row r="1648" spans="32:32" x14ac:dyDescent="0.2">
      <c r="AF1648" s="144">
        <v>7048652615831</v>
      </c>
    </row>
    <row r="1649" spans="32:32" x14ac:dyDescent="0.2">
      <c r="AF1649" s="144">
        <v>7048652615824</v>
      </c>
    </row>
    <row r="1650" spans="32:32" x14ac:dyDescent="0.2">
      <c r="AF1650" s="144">
        <v>7048652615817</v>
      </c>
    </row>
    <row r="1651" spans="32:32" x14ac:dyDescent="0.2">
      <c r="AF1651" s="144">
        <v>7048652615794</v>
      </c>
    </row>
    <row r="1652" spans="32:32" x14ac:dyDescent="0.2">
      <c r="AF1652" s="144">
        <v>7048652615800</v>
      </c>
    </row>
    <row r="1653" spans="32:32" x14ac:dyDescent="0.2">
      <c r="AF1653" s="144">
        <v>7048652615763</v>
      </c>
    </row>
    <row r="1654" spans="32:32" x14ac:dyDescent="0.2">
      <c r="AF1654" s="144">
        <v>7048652615770</v>
      </c>
    </row>
    <row r="1655" spans="32:32" x14ac:dyDescent="0.2">
      <c r="AF1655" s="144">
        <v>7048652615787</v>
      </c>
    </row>
    <row r="1656" spans="32:32" x14ac:dyDescent="0.2">
      <c r="AF1656" s="144">
        <v>7048652615695</v>
      </c>
    </row>
    <row r="1657" spans="32:32" x14ac:dyDescent="0.2">
      <c r="AF1657" s="144">
        <v>7048652615701</v>
      </c>
    </row>
    <row r="1658" spans="32:32" x14ac:dyDescent="0.2">
      <c r="AF1658" s="144">
        <v>7048652615718</v>
      </c>
    </row>
    <row r="1659" spans="32:32" x14ac:dyDescent="0.2">
      <c r="AF1659" s="144">
        <v>7048652615725</v>
      </c>
    </row>
    <row r="1660" spans="32:32" x14ac:dyDescent="0.2">
      <c r="AF1660" s="144">
        <v>7048652615732</v>
      </c>
    </row>
    <row r="1661" spans="32:32" x14ac:dyDescent="0.2">
      <c r="AF1661" s="144">
        <v>7048652615749</v>
      </c>
    </row>
    <row r="1662" spans="32:32" x14ac:dyDescent="0.2">
      <c r="AF1662" s="144">
        <v>7048652615756</v>
      </c>
    </row>
    <row r="1663" spans="32:32" x14ac:dyDescent="0.2">
      <c r="AF1663" s="144">
        <v>7048652615688</v>
      </c>
    </row>
    <row r="1664" spans="32:32" x14ac:dyDescent="0.2">
      <c r="AF1664" s="144">
        <v>7048652616456</v>
      </c>
    </row>
    <row r="1665" spans="32:32" x14ac:dyDescent="0.2">
      <c r="AF1665" s="144">
        <v>7048652616463</v>
      </c>
    </row>
    <row r="1666" spans="32:32" x14ac:dyDescent="0.2">
      <c r="AF1666" s="144">
        <v>7048652616470</v>
      </c>
    </row>
    <row r="1667" spans="32:32" x14ac:dyDescent="0.2">
      <c r="AF1667" s="144">
        <v>7048652616487</v>
      </c>
    </row>
    <row r="1668" spans="32:32" x14ac:dyDescent="0.2">
      <c r="AF1668" s="144">
        <v>7048652616494</v>
      </c>
    </row>
    <row r="1669" spans="32:32" x14ac:dyDescent="0.2">
      <c r="AF1669" s="144">
        <v>7048652616432</v>
      </c>
    </row>
    <row r="1670" spans="32:32" x14ac:dyDescent="0.2">
      <c r="AF1670" s="144">
        <v>7048652616449</v>
      </c>
    </row>
    <row r="1671" spans="32:32" x14ac:dyDescent="0.2">
      <c r="AF1671" s="144">
        <v>7048652616425</v>
      </c>
    </row>
    <row r="1672" spans="32:32" x14ac:dyDescent="0.2">
      <c r="AF1672" s="144">
        <v>7048652616418</v>
      </c>
    </row>
    <row r="1673" spans="32:32" x14ac:dyDescent="0.2">
      <c r="AF1673" s="144">
        <v>7048652616371</v>
      </c>
    </row>
    <row r="1674" spans="32:32" x14ac:dyDescent="0.2">
      <c r="AF1674" s="144">
        <v>7048652616388</v>
      </c>
    </row>
    <row r="1675" spans="32:32" x14ac:dyDescent="0.2">
      <c r="AF1675" s="144">
        <v>7048652616395</v>
      </c>
    </row>
    <row r="1676" spans="32:32" x14ac:dyDescent="0.2">
      <c r="AF1676" s="144">
        <v>7048652616401</v>
      </c>
    </row>
    <row r="1677" spans="32:32" x14ac:dyDescent="0.2">
      <c r="AF1677" s="144">
        <v>7048652616333</v>
      </c>
    </row>
    <row r="1678" spans="32:32" x14ac:dyDescent="0.2">
      <c r="AF1678" s="144">
        <v>7048652616340</v>
      </c>
    </row>
    <row r="1679" spans="32:32" x14ac:dyDescent="0.2">
      <c r="AF1679" s="144">
        <v>7048652616357</v>
      </c>
    </row>
    <row r="1680" spans="32:32" x14ac:dyDescent="0.2">
      <c r="AF1680" s="144">
        <v>7048652616364</v>
      </c>
    </row>
    <row r="1681" spans="32:32" x14ac:dyDescent="0.2">
      <c r="AF1681" s="144">
        <v>7048652616319</v>
      </c>
    </row>
    <row r="1682" spans="32:32" x14ac:dyDescent="0.2">
      <c r="AF1682" s="144">
        <v>7048652616326</v>
      </c>
    </row>
    <row r="1683" spans="32:32" x14ac:dyDescent="0.2">
      <c r="AF1683" s="144">
        <v>7048652616500</v>
      </c>
    </row>
    <row r="1684" spans="32:32" x14ac:dyDescent="0.2">
      <c r="AF1684" s="144">
        <v>7048652616517</v>
      </c>
    </row>
    <row r="1685" spans="32:32" x14ac:dyDescent="0.2">
      <c r="AF1685" s="144">
        <v>7048652616296</v>
      </c>
    </row>
    <row r="1686" spans="32:32" x14ac:dyDescent="0.2">
      <c r="AF1686" s="144">
        <v>7048652616302</v>
      </c>
    </row>
    <row r="1687" spans="32:32" x14ac:dyDescent="0.2">
      <c r="AF1687" s="144">
        <v>7048652616258</v>
      </c>
    </row>
    <row r="1688" spans="32:32" x14ac:dyDescent="0.2">
      <c r="AF1688" s="144">
        <v>7048652616265</v>
      </c>
    </row>
    <row r="1689" spans="32:32" x14ac:dyDescent="0.2">
      <c r="AF1689" s="144">
        <v>7048652616272</v>
      </c>
    </row>
    <row r="1690" spans="32:32" x14ac:dyDescent="0.2">
      <c r="AF1690" s="144">
        <v>7048652616289</v>
      </c>
    </row>
    <row r="1691" spans="32:32" x14ac:dyDescent="0.2">
      <c r="AF1691" s="144">
        <v>7048652616241</v>
      </c>
    </row>
    <row r="1692" spans="32:32" x14ac:dyDescent="0.2">
      <c r="AF1692" s="144">
        <v>7048652615565</v>
      </c>
    </row>
    <row r="1693" spans="32:32" x14ac:dyDescent="0.2">
      <c r="AF1693" s="144">
        <v>7048652615480</v>
      </c>
    </row>
    <row r="1694" spans="32:32" x14ac:dyDescent="0.2">
      <c r="AF1694" s="144">
        <v>7048652615497</v>
      </c>
    </row>
    <row r="1695" spans="32:32" x14ac:dyDescent="0.2">
      <c r="AF1695" s="144">
        <v>7048652615503</v>
      </c>
    </row>
    <row r="1696" spans="32:32" x14ac:dyDescent="0.2">
      <c r="AF1696" s="144">
        <v>7048652615510</v>
      </c>
    </row>
    <row r="1697" spans="32:32" x14ac:dyDescent="0.2">
      <c r="AF1697" s="144">
        <v>7048652615367</v>
      </c>
    </row>
    <row r="1698" spans="32:32" x14ac:dyDescent="0.2">
      <c r="AF1698" s="144">
        <v>7048652615350</v>
      </c>
    </row>
    <row r="1699" spans="32:32" x14ac:dyDescent="0.2">
      <c r="AF1699" s="144">
        <v>7048652615312</v>
      </c>
    </row>
    <row r="1700" spans="32:32" x14ac:dyDescent="0.2">
      <c r="AF1700" s="144">
        <v>7048652615329</v>
      </c>
    </row>
    <row r="1701" spans="32:32" x14ac:dyDescent="0.2">
      <c r="AF1701" s="144">
        <v>7048652615336</v>
      </c>
    </row>
    <row r="1702" spans="32:32" x14ac:dyDescent="0.2">
      <c r="AF1702" s="144">
        <v>7048652615343</v>
      </c>
    </row>
    <row r="1703" spans="32:32" x14ac:dyDescent="0.2">
      <c r="AF1703" s="144">
        <v>7048652615305</v>
      </c>
    </row>
    <row r="1704" spans="32:32" x14ac:dyDescent="0.2">
      <c r="AF1704" s="144">
        <v>7048652615299</v>
      </c>
    </row>
    <row r="1705" spans="32:32" x14ac:dyDescent="0.2">
      <c r="AF1705" s="144">
        <v>7048652615251</v>
      </c>
    </row>
    <row r="1706" spans="32:32" x14ac:dyDescent="0.2">
      <c r="AF1706" s="144">
        <v>7048652615268</v>
      </c>
    </row>
    <row r="1707" spans="32:32" x14ac:dyDescent="0.2">
      <c r="AF1707" s="144">
        <v>7048652615275</v>
      </c>
    </row>
    <row r="1708" spans="32:32" x14ac:dyDescent="0.2">
      <c r="AF1708" s="144">
        <v>7048652615282</v>
      </c>
    </row>
    <row r="1709" spans="32:32" x14ac:dyDescent="0.2">
      <c r="AF1709" s="144">
        <v>7048652615138</v>
      </c>
    </row>
    <row r="1710" spans="32:32" x14ac:dyDescent="0.2">
      <c r="AF1710" s="144">
        <v>7048652615121</v>
      </c>
    </row>
    <row r="1711" spans="32:32" x14ac:dyDescent="0.2">
      <c r="AF1711" s="144">
        <v>7048652615084</v>
      </c>
    </row>
    <row r="1712" spans="32:32" x14ac:dyDescent="0.2">
      <c r="AF1712" s="144">
        <v>7048652615091</v>
      </c>
    </row>
    <row r="1713" spans="32:32" x14ac:dyDescent="0.2">
      <c r="AF1713" s="144">
        <v>7048652615107</v>
      </c>
    </row>
    <row r="1714" spans="32:32" x14ac:dyDescent="0.2">
      <c r="AF1714" s="144">
        <v>7048652615114</v>
      </c>
    </row>
    <row r="1715" spans="32:32" x14ac:dyDescent="0.2">
      <c r="AF1715" s="144">
        <v>7048652615077</v>
      </c>
    </row>
    <row r="1716" spans="32:32" x14ac:dyDescent="0.2">
      <c r="AF1716" s="144">
        <v>7048652615039</v>
      </c>
    </row>
    <row r="1717" spans="32:32" x14ac:dyDescent="0.2">
      <c r="AF1717" s="144">
        <v>7048652614926</v>
      </c>
    </row>
    <row r="1718" spans="32:32" x14ac:dyDescent="0.2">
      <c r="AF1718" s="144">
        <v>7048652614919</v>
      </c>
    </row>
    <row r="1719" spans="32:32" x14ac:dyDescent="0.2">
      <c r="AF1719" s="144">
        <v>7048652614896</v>
      </c>
    </row>
    <row r="1720" spans="32:32" x14ac:dyDescent="0.2">
      <c r="AF1720" s="144">
        <v>7048652616197</v>
      </c>
    </row>
    <row r="1721" spans="32:32" x14ac:dyDescent="0.2">
      <c r="AF1721" s="144">
        <v>7048652616203</v>
      </c>
    </row>
    <row r="1722" spans="32:32" x14ac:dyDescent="0.2">
      <c r="AF1722" s="144">
        <v>7048652616210</v>
      </c>
    </row>
    <row r="1723" spans="32:32" x14ac:dyDescent="0.2">
      <c r="AF1723" s="144">
        <v>7048652616227</v>
      </c>
    </row>
    <row r="1724" spans="32:32" x14ac:dyDescent="0.2">
      <c r="AF1724" s="144">
        <v>7048652616234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E5BD9-25E7-4E4E-93AA-AB12F980617C}">
  <sheetPr codeName="Sheet4"/>
  <dimension ref="A1:L1717"/>
  <sheetViews>
    <sheetView showGridLines="0" zoomScale="110" zoomScaleNormal="110" workbookViewId="0">
      <pane xSplit="3" ySplit="1" topLeftCell="D2" activePane="bottomRight" state="frozen"/>
      <selection activeCell="R11" sqref="R11"/>
      <selection pane="topRight" activeCell="R11" sqref="R11"/>
      <selection pane="bottomLeft" activeCell="R11" sqref="R11"/>
      <selection pane="bottomRight" activeCell="R11" sqref="R11"/>
    </sheetView>
  </sheetViews>
  <sheetFormatPr baseColWidth="10" defaultColWidth="9" defaultRowHeight="16" x14ac:dyDescent="0.2"/>
  <cols>
    <col min="1" max="1" width="9" style="131"/>
    <col min="2" max="2" width="27" bestFit="1" customWidth="1"/>
    <col min="3" max="3" width="7.1640625" customWidth="1"/>
    <col min="4" max="4" width="16.1640625" customWidth="1"/>
    <col min="5" max="6" width="11" customWidth="1"/>
    <col min="7" max="7" width="15" customWidth="1"/>
    <col min="8" max="8" width="12" customWidth="1"/>
    <col min="9" max="9" width="25.5" bestFit="1" customWidth="1"/>
  </cols>
  <sheetData>
    <row r="1" spans="1:12" x14ac:dyDescent="0.2">
      <c r="A1" s="129" t="s">
        <v>65</v>
      </c>
      <c r="B1" s="1" t="s">
        <v>66</v>
      </c>
      <c r="C1" s="1" t="s">
        <v>112</v>
      </c>
      <c r="D1" s="1" t="s">
        <v>113</v>
      </c>
      <c r="E1" s="102" t="s">
        <v>115</v>
      </c>
      <c r="F1" s="103" t="s">
        <v>114</v>
      </c>
      <c r="G1" s="110" t="s">
        <v>121</v>
      </c>
      <c r="H1" s="104" t="s">
        <v>114</v>
      </c>
      <c r="I1" s="105" t="s">
        <v>116</v>
      </c>
      <c r="J1" s="99"/>
      <c r="K1" s="99"/>
      <c r="L1" s="99"/>
    </row>
    <row r="2" spans="1:12" x14ac:dyDescent="0.2">
      <c r="A2" s="130">
        <v>845073</v>
      </c>
      <c r="B2" s="106" t="s">
        <v>843</v>
      </c>
      <c r="C2" s="106"/>
      <c r="D2" s="106"/>
      <c r="E2" s="128">
        <v>1</v>
      </c>
      <c r="F2" s="107">
        <v>1</v>
      </c>
      <c r="G2" s="111"/>
      <c r="H2" s="108">
        <v>1</v>
      </c>
      <c r="I2" s="109" t="s">
        <v>122</v>
      </c>
      <c r="J2" s="101"/>
      <c r="K2" s="101"/>
      <c r="L2" s="100"/>
    </row>
    <row r="3" spans="1:12" x14ac:dyDescent="0.2">
      <c r="A3" s="130">
        <v>845066</v>
      </c>
      <c r="B3" s="106" t="s">
        <v>834</v>
      </c>
      <c r="C3" s="106"/>
      <c r="D3" s="106"/>
      <c r="E3" s="128">
        <v>2</v>
      </c>
      <c r="F3" s="107">
        <v>1</v>
      </c>
      <c r="G3" s="111"/>
      <c r="H3" s="108">
        <v>2</v>
      </c>
      <c r="I3" s="109" t="s">
        <v>122</v>
      </c>
      <c r="J3" s="100"/>
      <c r="K3" s="100"/>
      <c r="L3" s="100"/>
    </row>
    <row r="4" spans="1:12" x14ac:dyDescent="0.2">
      <c r="A4" s="130">
        <v>845065</v>
      </c>
      <c r="B4" s="106" t="s">
        <v>821</v>
      </c>
      <c r="C4" s="106"/>
      <c r="D4" s="106"/>
      <c r="E4" s="128">
        <v>3</v>
      </c>
      <c r="F4" s="107">
        <v>1</v>
      </c>
      <c r="G4" s="111"/>
      <c r="H4" s="108">
        <v>3</v>
      </c>
      <c r="I4" s="109" t="s">
        <v>14</v>
      </c>
      <c r="J4" s="100"/>
      <c r="K4" s="100"/>
      <c r="L4" s="100"/>
    </row>
    <row r="5" spans="1:12" x14ac:dyDescent="0.2">
      <c r="A5" s="130">
        <v>845104</v>
      </c>
      <c r="B5" s="106" t="s">
        <v>950</v>
      </c>
      <c r="C5" s="106"/>
      <c r="D5" s="106"/>
      <c r="E5" s="128">
        <v>4</v>
      </c>
      <c r="F5" s="107">
        <v>1</v>
      </c>
      <c r="G5" s="111"/>
      <c r="H5" s="108">
        <v>4</v>
      </c>
      <c r="I5" s="109" t="s">
        <v>119</v>
      </c>
      <c r="J5" s="100"/>
      <c r="K5" s="100"/>
      <c r="L5" s="100"/>
    </row>
    <row r="6" spans="1:12" x14ac:dyDescent="0.2">
      <c r="A6" s="130">
        <v>845103</v>
      </c>
      <c r="B6" s="106" t="s">
        <v>946</v>
      </c>
      <c r="C6" s="106"/>
      <c r="D6" s="106"/>
      <c r="E6" s="128">
        <v>5</v>
      </c>
      <c r="F6" s="107">
        <v>1</v>
      </c>
      <c r="G6" s="111"/>
      <c r="H6" s="108">
        <v>5</v>
      </c>
      <c r="I6" s="109" t="s">
        <v>2076</v>
      </c>
      <c r="J6" s="100"/>
      <c r="K6" s="100"/>
      <c r="L6" s="100"/>
    </row>
    <row r="7" spans="1:12" x14ac:dyDescent="0.2">
      <c r="A7" s="130">
        <v>845070</v>
      </c>
      <c r="B7" s="106" t="s">
        <v>842</v>
      </c>
      <c r="C7" s="106"/>
      <c r="D7" s="106"/>
      <c r="E7" s="128">
        <v>6</v>
      </c>
      <c r="F7" s="107">
        <v>1</v>
      </c>
      <c r="G7" s="111"/>
      <c r="H7" s="108">
        <v>6</v>
      </c>
      <c r="I7" s="109" t="s">
        <v>120</v>
      </c>
      <c r="J7" s="100"/>
      <c r="K7" s="100"/>
      <c r="L7" s="100"/>
    </row>
    <row r="8" spans="1:12" x14ac:dyDescent="0.2">
      <c r="A8" s="130">
        <v>845069</v>
      </c>
      <c r="B8" s="106" t="s">
        <v>841</v>
      </c>
      <c r="C8" s="106"/>
      <c r="D8" s="106"/>
      <c r="E8" s="128">
        <v>7</v>
      </c>
      <c r="F8" s="107">
        <v>1</v>
      </c>
      <c r="G8" s="111"/>
      <c r="H8" s="108">
        <v>7</v>
      </c>
      <c r="I8" s="109" t="s">
        <v>2077</v>
      </c>
      <c r="J8" s="100"/>
      <c r="K8" s="100"/>
      <c r="L8" s="100"/>
    </row>
    <row r="9" spans="1:12" x14ac:dyDescent="0.2">
      <c r="A9" s="130">
        <v>845106</v>
      </c>
      <c r="B9" s="106" t="s">
        <v>960</v>
      </c>
      <c r="C9" s="106"/>
      <c r="D9" s="106"/>
      <c r="E9" s="128">
        <v>8</v>
      </c>
      <c r="F9" s="107">
        <v>1</v>
      </c>
      <c r="G9" s="111"/>
      <c r="H9" s="108">
        <v>8</v>
      </c>
      <c r="I9" s="109" t="s">
        <v>120</v>
      </c>
      <c r="J9" s="100"/>
      <c r="K9" s="100"/>
      <c r="L9" s="100"/>
    </row>
    <row r="10" spans="1:12" x14ac:dyDescent="0.2">
      <c r="A10" s="130">
        <v>845105</v>
      </c>
      <c r="B10" s="106" t="s">
        <v>951</v>
      </c>
      <c r="C10" s="106"/>
      <c r="D10" s="106"/>
      <c r="E10" s="128">
        <v>9</v>
      </c>
      <c r="F10" s="107">
        <v>1</v>
      </c>
      <c r="G10" s="111"/>
      <c r="H10" s="108">
        <v>9</v>
      </c>
      <c r="I10" s="109" t="s">
        <v>123</v>
      </c>
      <c r="J10" s="100"/>
      <c r="K10" s="100"/>
      <c r="L10" s="100"/>
    </row>
    <row r="11" spans="1:12" x14ac:dyDescent="0.2">
      <c r="A11" s="130">
        <v>845074</v>
      </c>
      <c r="B11" s="106" t="s">
        <v>856</v>
      </c>
      <c r="C11" s="106"/>
      <c r="D11" s="106"/>
      <c r="E11" s="128">
        <v>10</v>
      </c>
      <c r="F11" s="107">
        <v>1</v>
      </c>
      <c r="G11" s="111"/>
      <c r="H11" s="108">
        <v>10</v>
      </c>
      <c r="I11" s="109"/>
      <c r="J11" s="100"/>
      <c r="K11" s="100"/>
      <c r="L11" s="100"/>
    </row>
    <row r="12" spans="1:12" x14ac:dyDescent="0.2">
      <c r="A12" s="130">
        <v>845108</v>
      </c>
      <c r="B12" s="106" t="s">
        <v>968</v>
      </c>
      <c r="C12" s="106"/>
      <c r="D12" s="106"/>
      <c r="E12" s="128">
        <v>11</v>
      </c>
      <c r="F12" s="107">
        <v>1</v>
      </c>
      <c r="G12" s="111"/>
      <c r="H12" s="2"/>
      <c r="I12" s="2"/>
      <c r="J12" s="100"/>
      <c r="K12" s="100"/>
      <c r="L12" s="100"/>
    </row>
    <row r="13" spans="1:12" x14ac:dyDescent="0.2">
      <c r="A13" s="130">
        <v>845107</v>
      </c>
      <c r="B13" s="106" t="s">
        <v>961</v>
      </c>
      <c r="C13" s="106"/>
      <c r="D13" s="106"/>
      <c r="E13" s="128">
        <v>12</v>
      </c>
      <c r="F13" s="107">
        <v>1</v>
      </c>
      <c r="G13" s="111"/>
      <c r="H13" s="2"/>
      <c r="I13" s="2"/>
      <c r="J13" s="100"/>
      <c r="K13" s="100"/>
      <c r="L13" s="100"/>
    </row>
    <row r="14" spans="1:12" x14ac:dyDescent="0.2">
      <c r="A14" s="130">
        <v>845086</v>
      </c>
      <c r="B14" s="106" t="s">
        <v>913</v>
      </c>
      <c r="C14" s="106"/>
      <c r="D14" s="106"/>
      <c r="E14" s="128">
        <v>13</v>
      </c>
      <c r="F14" s="107">
        <v>1</v>
      </c>
      <c r="G14" s="111"/>
      <c r="H14" s="2"/>
      <c r="I14" s="2"/>
      <c r="J14" s="100"/>
      <c r="K14" s="100"/>
      <c r="L14" s="100"/>
    </row>
    <row r="15" spans="1:12" x14ac:dyDescent="0.2">
      <c r="A15" s="130">
        <v>845111</v>
      </c>
      <c r="B15" s="106" t="s">
        <v>983</v>
      </c>
      <c r="C15" s="106"/>
      <c r="D15" s="106"/>
      <c r="E15" s="128">
        <v>14</v>
      </c>
      <c r="F15" s="107">
        <v>1</v>
      </c>
      <c r="G15" s="111"/>
      <c r="H15" s="2"/>
      <c r="I15" s="2"/>
      <c r="J15" s="100"/>
      <c r="K15" s="100"/>
      <c r="L15" s="100"/>
    </row>
    <row r="16" spans="1:12" x14ac:dyDescent="0.2">
      <c r="A16" s="130">
        <v>845077</v>
      </c>
      <c r="B16" s="106" t="s">
        <v>876</v>
      </c>
      <c r="C16" s="106"/>
      <c r="D16" s="106"/>
      <c r="E16" s="128">
        <v>15</v>
      </c>
      <c r="F16" s="107">
        <v>1</v>
      </c>
      <c r="G16" s="111"/>
      <c r="H16" s="2"/>
      <c r="I16" s="2"/>
      <c r="J16" s="100"/>
      <c r="K16" s="100"/>
      <c r="L16" s="100"/>
    </row>
    <row r="17" spans="1:12" x14ac:dyDescent="0.2">
      <c r="A17" s="130">
        <v>845076</v>
      </c>
      <c r="B17" s="106" t="s">
        <v>873</v>
      </c>
      <c r="C17" s="106"/>
      <c r="D17" s="106"/>
      <c r="E17" s="128">
        <v>16</v>
      </c>
      <c r="F17" s="107">
        <v>1</v>
      </c>
      <c r="G17" s="111"/>
      <c r="H17" s="2"/>
      <c r="I17" s="2"/>
      <c r="J17" s="100"/>
      <c r="K17" s="100"/>
      <c r="L17" s="100"/>
    </row>
    <row r="18" spans="1:12" x14ac:dyDescent="0.2">
      <c r="A18" s="130">
        <v>845075</v>
      </c>
      <c r="B18" s="106" t="s">
        <v>861</v>
      </c>
      <c r="C18" s="106"/>
      <c r="D18" s="106"/>
      <c r="E18" s="128">
        <v>17</v>
      </c>
      <c r="F18" s="107">
        <v>1</v>
      </c>
      <c r="G18" s="111"/>
      <c r="H18" s="2"/>
      <c r="I18" s="2"/>
      <c r="J18" s="100"/>
      <c r="K18" s="100"/>
      <c r="L18" s="100"/>
    </row>
    <row r="19" spans="1:12" x14ac:dyDescent="0.2">
      <c r="A19" s="130">
        <v>845080</v>
      </c>
      <c r="B19" s="106" t="s">
        <v>887</v>
      </c>
      <c r="C19" s="106"/>
      <c r="D19" s="106"/>
      <c r="E19" s="128">
        <v>18</v>
      </c>
      <c r="F19" s="107">
        <v>1</v>
      </c>
      <c r="G19" s="111"/>
      <c r="H19" s="2"/>
      <c r="I19" s="2"/>
      <c r="J19" s="100"/>
      <c r="K19" s="100"/>
      <c r="L19" s="100"/>
    </row>
    <row r="20" spans="1:12" x14ac:dyDescent="0.2">
      <c r="A20" s="130">
        <v>845079</v>
      </c>
      <c r="B20" s="106" t="s">
        <v>886</v>
      </c>
      <c r="C20" s="106"/>
      <c r="D20" s="106"/>
      <c r="E20" s="128">
        <v>19</v>
      </c>
      <c r="F20" s="107">
        <v>1</v>
      </c>
      <c r="G20" s="111"/>
      <c r="H20" s="2"/>
      <c r="I20" s="2"/>
      <c r="J20" s="100"/>
      <c r="K20" s="100"/>
      <c r="L20" s="100"/>
    </row>
    <row r="21" spans="1:12" x14ac:dyDescent="0.2">
      <c r="A21" s="130">
        <v>845078</v>
      </c>
      <c r="B21" s="106" t="s">
        <v>885</v>
      </c>
      <c r="C21" s="106"/>
      <c r="D21" s="106"/>
      <c r="E21" s="128">
        <v>20</v>
      </c>
      <c r="F21" s="107">
        <v>1</v>
      </c>
      <c r="G21" s="111"/>
      <c r="H21" s="2"/>
      <c r="I21" s="2"/>
      <c r="J21" s="100"/>
      <c r="K21" s="100"/>
      <c r="L21" s="100"/>
    </row>
    <row r="22" spans="1:12" x14ac:dyDescent="0.2">
      <c r="A22" s="130">
        <v>845082</v>
      </c>
      <c r="B22" s="106" t="s">
        <v>906</v>
      </c>
      <c r="C22" s="106"/>
      <c r="D22" s="106"/>
      <c r="E22" s="128">
        <v>21</v>
      </c>
      <c r="F22" s="107">
        <v>1</v>
      </c>
      <c r="G22" s="111"/>
      <c r="H22" s="2"/>
      <c r="I22" s="2"/>
      <c r="J22" s="100"/>
      <c r="K22" s="100"/>
      <c r="L22" s="100"/>
    </row>
    <row r="23" spans="1:12" x14ac:dyDescent="0.2">
      <c r="A23" s="130">
        <v>845081</v>
      </c>
      <c r="B23" s="106" t="s">
        <v>888</v>
      </c>
      <c r="C23" s="106"/>
      <c r="D23" s="106"/>
      <c r="E23" s="128">
        <v>22</v>
      </c>
      <c r="F23" s="107">
        <v>1</v>
      </c>
      <c r="G23" s="111"/>
      <c r="H23" s="2"/>
      <c r="I23" s="2"/>
      <c r="J23" s="100"/>
      <c r="K23" s="100"/>
      <c r="L23" s="100"/>
    </row>
    <row r="24" spans="1:12" x14ac:dyDescent="0.2">
      <c r="A24" s="130">
        <v>845088</v>
      </c>
      <c r="B24" s="106" t="s">
        <v>920</v>
      </c>
      <c r="C24" s="106"/>
      <c r="D24" s="106"/>
      <c r="E24" s="128">
        <v>23</v>
      </c>
      <c r="F24" s="107">
        <v>1</v>
      </c>
      <c r="G24" s="111"/>
      <c r="H24" s="2"/>
      <c r="I24" s="2"/>
      <c r="J24" s="100"/>
      <c r="K24" s="100"/>
      <c r="L24" s="100"/>
    </row>
    <row r="25" spans="1:12" x14ac:dyDescent="0.2">
      <c r="A25" s="130">
        <v>845087</v>
      </c>
      <c r="B25" s="106" t="s">
        <v>916</v>
      </c>
      <c r="C25" s="106"/>
      <c r="D25" s="106"/>
      <c r="E25" s="128">
        <v>24</v>
      </c>
      <c r="F25" s="107">
        <v>1</v>
      </c>
      <c r="G25" s="111"/>
      <c r="H25" s="2"/>
      <c r="I25" s="2"/>
      <c r="J25" s="100"/>
      <c r="K25" s="100"/>
      <c r="L25" s="100"/>
    </row>
    <row r="26" spans="1:12" x14ac:dyDescent="0.2">
      <c r="A26" s="130">
        <v>810052</v>
      </c>
      <c r="B26" s="106" t="s">
        <v>546</v>
      </c>
      <c r="C26" s="106"/>
      <c r="D26" s="106"/>
      <c r="E26" s="128">
        <v>25</v>
      </c>
      <c r="F26" s="107">
        <v>1</v>
      </c>
      <c r="G26" s="111"/>
      <c r="H26" s="2"/>
      <c r="I26" s="2"/>
      <c r="J26" s="100"/>
      <c r="K26" s="100"/>
      <c r="L26" s="100"/>
    </row>
    <row r="27" spans="1:12" x14ac:dyDescent="0.2">
      <c r="A27" s="130">
        <v>810068</v>
      </c>
      <c r="B27" s="106" t="s">
        <v>636</v>
      </c>
      <c r="C27" s="106"/>
      <c r="D27" s="106"/>
      <c r="E27" s="128">
        <v>26</v>
      </c>
      <c r="F27" s="107">
        <v>1</v>
      </c>
      <c r="G27" s="111"/>
      <c r="H27" s="2"/>
      <c r="I27" s="2"/>
      <c r="J27" s="100"/>
      <c r="K27" s="100"/>
      <c r="L27" s="100"/>
    </row>
    <row r="28" spans="1:12" x14ac:dyDescent="0.2">
      <c r="A28" s="130">
        <v>810070</v>
      </c>
      <c r="B28" s="106" t="s">
        <v>643</v>
      </c>
      <c r="C28" s="106"/>
      <c r="D28" s="106"/>
      <c r="E28" s="128">
        <v>27</v>
      </c>
      <c r="F28" s="107">
        <v>1</v>
      </c>
      <c r="G28" s="111"/>
      <c r="H28" s="2"/>
      <c r="I28" s="2"/>
      <c r="J28" s="100"/>
      <c r="K28" s="100"/>
      <c r="L28" s="100"/>
    </row>
    <row r="29" spans="1:12" x14ac:dyDescent="0.2">
      <c r="A29" s="130">
        <v>810069</v>
      </c>
      <c r="B29" s="106" t="s">
        <v>642</v>
      </c>
      <c r="C29" s="106"/>
      <c r="D29" s="106"/>
      <c r="E29" s="128">
        <v>28</v>
      </c>
      <c r="F29" s="107">
        <v>1</v>
      </c>
      <c r="G29" s="111"/>
      <c r="H29" s="2"/>
      <c r="I29" s="2"/>
      <c r="J29" s="100"/>
      <c r="K29" s="100"/>
      <c r="L29" s="100"/>
    </row>
    <row r="30" spans="1:12" x14ac:dyDescent="0.2">
      <c r="A30" s="130">
        <v>810054</v>
      </c>
      <c r="B30" s="106" t="s">
        <v>563</v>
      </c>
      <c r="C30" s="106"/>
      <c r="D30" s="106"/>
      <c r="E30" s="128">
        <v>29</v>
      </c>
      <c r="F30" s="107">
        <v>1</v>
      </c>
      <c r="G30" s="111"/>
      <c r="H30" s="2"/>
      <c r="I30" s="2"/>
      <c r="J30" s="100"/>
      <c r="K30" s="100"/>
      <c r="L30" s="100"/>
    </row>
    <row r="31" spans="1:12" x14ac:dyDescent="0.2">
      <c r="A31" s="130">
        <v>810053</v>
      </c>
      <c r="B31" s="106" t="s">
        <v>547</v>
      </c>
      <c r="C31" s="106"/>
      <c r="D31" s="106"/>
      <c r="E31" s="128">
        <v>30</v>
      </c>
      <c r="F31" s="107">
        <v>1</v>
      </c>
      <c r="G31" s="111"/>
      <c r="H31" s="2"/>
      <c r="I31" s="2"/>
      <c r="J31" s="100"/>
      <c r="K31" s="100"/>
      <c r="L31" s="100"/>
    </row>
    <row r="32" spans="1:12" x14ac:dyDescent="0.2">
      <c r="A32" s="130">
        <v>810056</v>
      </c>
      <c r="B32" s="106" t="s">
        <v>572</v>
      </c>
      <c r="C32" s="106"/>
      <c r="D32" s="106"/>
      <c r="E32" s="128">
        <v>31</v>
      </c>
      <c r="F32" s="107">
        <v>1</v>
      </c>
      <c r="G32" s="111"/>
      <c r="H32" s="2"/>
      <c r="I32" s="2"/>
      <c r="J32" s="100"/>
      <c r="K32" s="100"/>
      <c r="L32" s="100"/>
    </row>
    <row r="33" spans="1:12" x14ac:dyDescent="0.2">
      <c r="A33" s="130">
        <v>810055</v>
      </c>
      <c r="B33" s="106" t="s">
        <v>568</v>
      </c>
      <c r="C33" s="106"/>
      <c r="D33" s="106"/>
      <c r="E33" s="128">
        <v>32</v>
      </c>
      <c r="F33" s="107">
        <v>1</v>
      </c>
      <c r="G33" s="111"/>
      <c r="H33" s="2"/>
      <c r="I33" s="2"/>
      <c r="J33" s="100"/>
      <c r="K33" s="100"/>
      <c r="L33" s="100"/>
    </row>
    <row r="34" spans="1:12" x14ac:dyDescent="0.2">
      <c r="A34" s="130">
        <v>810089</v>
      </c>
      <c r="B34" s="106" t="s">
        <v>652</v>
      </c>
      <c r="C34" s="106"/>
      <c r="D34" s="106"/>
      <c r="E34" s="128">
        <v>33</v>
      </c>
      <c r="F34" s="107">
        <v>1</v>
      </c>
      <c r="G34" s="111"/>
      <c r="H34" s="2"/>
      <c r="I34" s="2"/>
      <c r="J34" s="100"/>
      <c r="K34" s="100"/>
      <c r="L34" s="100"/>
    </row>
    <row r="35" spans="1:12" x14ac:dyDescent="0.2">
      <c r="A35" s="130">
        <v>810094</v>
      </c>
      <c r="B35" s="106" t="s">
        <v>661</v>
      </c>
      <c r="C35" s="106"/>
      <c r="D35" s="106"/>
      <c r="E35" s="128">
        <v>34</v>
      </c>
      <c r="F35" s="107">
        <v>1</v>
      </c>
      <c r="G35" s="111"/>
      <c r="H35" s="2"/>
      <c r="I35" s="2"/>
      <c r="J35" s="100"/>
      <c r="K35" s="100"/>
      <c r="L35" s="100"/>
    </row>
    <row r="36" spans="1:12" x14ac:dyDescent="0.2">
      <c r="A36" s="130">
        <v>810091</v>
      </c>
      <c r="B36" s="106" t="s">
        <v>658</v>
      </c>
      <c r="C36" s="106"/>
      <c r="D36" s="106"/>
      <c r="E36" s="128">
        <v>35</v>
      </c>
      <c r="F36" s="107">
        <v>1</v>
      </c>
      <c r="G36" s="111"/>
      <c r="H36" s="2"/>
      <c r="I36" s="2"/>
      <c r="J36" s="100"/>
      <c r="K36" s="100"/>
      <c r="L36" s="100"/>
    </row>
    <row r="37" spans="1:12" x14ac:dyDescent="0.2">
      <c r="A37" s="130">
        <v>810057</v>
      </c>
      <c r="B37" s="106" t="s">
        <v>573</v>
      </c>
      <c r="C37" s="106"/>
      <c r="D37" s="106"/>
      <c r="E37" s="128">
        <v>36</v>
      </c>
      <c r="F37" s="107">
        <v>1</v>
      </c>
      <c r="G37" s="111"/>
      <c r="H37" s="2"/>
      <c r="I37" s="2"/>
      <c r="J37" s="100"/>
      <c r="K37" s="100"/>
      <c r="L37" s="100"/>
    </row>
    <row r="38" spans="1:12" x14ac:dyDescent="0.2">
      <c r="A38" s="130">
        <v>810097</v>
      </c>
      <c r="B38" s="106" t="s">
        <v>664</v>
      </c>
      <c r="C38" s="106"/>
      <c r="D38" s="106"/>
      <c r="E38" s="128">
        <v>37</v>
      </c>
      <c r="F38" s="107">
        <v>1</v>
      </c>
      <c r="G38" s="111"/>
      <c r="H38" s="2"/>
      <c r="I38" s="2"/>
      <c r="J38" s="100"/>
      <c r="K38" s="100"/>
      <c r="L38" s="100"/>
    </row>
    <row r="39" spans="1:12" x14ac:dyDescent="0.2">
      <c r="A39" s="130">
        <v>810058</v>
      </c>
      <c r="B39" s="106" t="s">
        <v>579</v>
      </c>
      <c r="C39" s="106"/>
      <c r="D39" s="106"/>
      <c r="E39" s="128">
        <v>38</v>
      </c>
      <c r="F39" s="107">
        <v>1</v>
      </c>
      <c r="G39" s="111"/>
      <c r="H39" s="2"/>
      <c r="I39" s="2"/>
      <c r="J39" s="100"/>
      <c r="K39" s="100"/>
      <c r="L39" s="100"/>
    </row>
    <row r="40" spans="1:12" x14ac:dyDescent="0.2">
      <c r="A40" s="130">
        <v>810090</v>
      </c>
      <c r="B40" s="106" t="s">
        <v>656</v>
      </c>
      <c r="C40" s="106"/>
      <c r="D40" s="106"/>
      <c r="E40" s="128">
        <v>39</v>
      </c>
      <c r="F40" s="107">
        <v>1</v>
      </c>
      <c r="G40" s="111"/>
      <c r="H40" s="2"/>
      <c r="I40" s="2"/>
      <c r="J40" s="100"/>
      <c r="K40" s="100"/>
      <c r="L40" s="100"/>
    </row>
    <row r="41" spans="1:12" x14ac:dyDescent="0.2">
      <c r="A41" s="130">
        <v>810095</v>
      </c>
      <c r="B41" s="106" t="s">
        <v>662</v>
      </c>
      <c r="C41" s="106"/>
      <c r="D41" s="106"/>
      <c r="E41" s="128">
        <v>40</v>
      </c>
      <c r="F41" s="107">
        <v>1</v>
      </c>
      <c r="G41" s="111"/>
      <c r="H41" s="2"/>
      <c r="I41" s="2"/>
      <c r="J41" s="100"/>
      <c r="K41" s="100"/>
      <c r="L41" s="100"/>
    </row>
    <row r="42" spans="1:12" x14ac:dyDescent="0.2">
      <c r="A42" s="130">
        <v>810093</v>
      </c>
      <c r="B42" s="106" t="s">
        <v>660</v>
      </c>
      <c r="C42" s="106"/>
      <c r="D42" s="106"/>
      <c r="E42" s="128">
        <v>41</v>
      </c>
      <c r="F42" s="107">
        <v>1</v>
      </c>
      <c r="G42" s="111"/>
      <c r="H42" s="2"/>
      <c r="I42" s="2"/>
      <c r="J42" s="100"/>
      <c r="K42" s="100"/>
      <c r="L42" s="100"/>
    </row>
    <row r="43" spans="1:12" x14ac:dyDescent="0.2">
      <c r="A43" s="130">
        <v>810065</v>
      </c>
      <c r="B43" s="106" t="s">
        <v>634</v>
      </c>
      <c r="C43" s="106"/>
      <c r="D43" s="106"/>
      <c r="E43" s="128">
        <v>42</v>
      </c>
      <c r="F43" s="107">
        <v>1</v>
      </c>
      <c r="G43" s="111"/>
      <c r="H43" s="2"/>
      <c r="I43" s="2"/>
      <c r="J43" s="100"/>
      <c r="K43" s="100"/>
      <c r="L43" s="100"/>
    </row>
    <row r="44" spans="1:12" x14ac:dyDescent="0.2">
      <c r="A44" s="130">
        <v>810064</v>
      </c>
      <c r="B44" s="106" t="s">
        <v>633</v>
      </c>
      <c r="C44" s="106"/>
      <c r="D44" s="106"/>
      <c r="E44" s="128">
        <v>43</v>
      </c>
      <c r="F44" s="107">
        <v>1</v>
      </c>
      <c r="G44" s="111"/>
      <c r="H44" s="2"/>
      <c r="I44" s="2"/>
      <c r="J44" s="100"/>
      <c r="K44" s="100"/>
      <c r="L44" s="100"/>
    </row>
    <row r="45" spans="1:12" x14ac:dyDescent="0.2">
      <c r="A45" s="130">
        <v>810096</v>
      </c>
      <c r="B45" s="106" t="s">
        <v>663</v>
      </c>
      <c r="C45" s="106"/>
      <c r="D45" s="106"/>
      <c r="E45" s="128">
        <v>44</v>
      </c>
      <c r="F45" s="107">
        <v>1</v>
      </c>
      <c r="G45" s="111"/>
      <c r="H45" s="2"/>
      <c r="I45" s="2"/>
      <c r="J45" s="100"/>
      <c r="K45" s="100"/>
      <c r="L45" s="100"/>
    </row>
    <row r="46" spans="1:12" x14ac:dyDescent="0.2">
      <c r="A46" s="130">
        <v>810092</v>
      </c>
      <c r="B46" s="106" t="s">
        <v>659</v>
      </c>
      <c r="C46" s="106"/>
      <c r="D46" s="106"/>
      <c r="E46" s="128">
        <v>45</v>
      </c>
      <c r="F46" s="107">
        <v>1</v>
      </c>
      <c r="G46" s="111"/>
      <c r="H46" s="2"/>
      <c r="I46" s="2"/>
      <c r="J46" s="100"/>
      <c r="K46" s="100"/>
      <c r="L46" s="100"/>
    </row>
    <row r="47" spans="1:12" x14ac:dyDescent="0.2">
      <c r="A47" s="130">
        <v>810066</v>
      </c>
      <c r="B47" s="106" t="s">
        <v>635</v>
      </c>
      <c r="C47" s="106"/>
      <c r="D47" s="106"/>
      <c r="E47" s="128">
        <v>46</v>
      </c>
      <c r="F47" s="107">
        <v>1</v>
      </c>
      <c r="G47" s="111"/>
      <c r="H47" s="2"/>
      <c r="I47" s="2"/>
      <c r="J47" s="100"/>
      <c r="K47" s="100"/>
      <c r="L47" s="100"/>
    </row>
    <row r="48" spans="1:12" x14ac:dyDescent="0.2">
      <c r="A48" s="130">
        <v>810059</v>
      </c>
      <c r="B48" s="106" t="s">
        <v>580</v>
      </c>
      <c r="C48" s="106"/>
      <c r="D48" s="106"/>
      <c r="E48" s="128">
        <v>47</v>
      </c>
      <c r="F48" s="107">
        <v>1</v>
      </c>
      <c r="G48" s="111"/>
      <c r="H48" s="2"/>
      <c r="I48" s="2"/>
      <c r="J48" s="100"/>
      <c r="K48" s="100"/>
      <c r="L48" s="100"/>
    </row>
    <row r="49" spans="1:12" x14ac:dyDescent="0.2">
      <c r="A49" s="130">
        <v>810061</v>
      </c>
      <c r="B49" s="106" t="s">
        <v>630</v>
      </c>
      <c r="C49" s="106"/>
      <c r="D49" s="106"/>
      <c r="E49" s="128">
        <v>48</v>
      </c>
      <c r="F49" s="107">
        <v>1</v>
      </c>
      <c r="G49" s="111"/>
      <c r="H49" s="2"/>
      <c r="I49" s="2"/>
      <c r="J49" s="100"/>
      <c r="K49" s="100"/>
      <c r="L49" s="100"/>
    </row>
    <row r="50" spans="1:12" x14ac:dyDescent="0.2">
      <c r="A50" s="130">
        <v>810060</v>
      </c>
      <c r="B50" s="106" t="s">
        <v>629</v>
      </c>
      <c r="C50" s="106"/>
      <c r="D50" s="106"/>
      <c r="E50" s="128">
        <v>49</v>
      </c>
      <c r="F50" s="107">
        <v>1</v>
      </c>
      <c r="G50" s="111"/>
      <c r="H50" s="2"/>
      <c r="I50" s="2"/>
      <c r="J50" s="100"/>
      <c r="K50" s="100"/>
      <c r="L50" s="100"/>
    </row>
    <row r="51" spans="1:12" x14ac:dyDescent="0.2">
      <c r="A51" s="130">
        <v>810063</v>
      </c>
      <c r="B51" s="106" t="s">
        <v>632</v>
      </c>
      <c r="C51" s="106"/>
      <c r="D51" s="106"/>
      <c r="E51" s="128">
        <v>50</v>
      </c>
      <c r="F51" s="107">
        <v>1</v>
      </c>
      <c r="G51" s="111"/>
      <c r="H51" s="2"/>
      <c r="I51" s="2"/>
      <c r="J51" s="100"/>
      <c r="K51" s="100"/>
      <c r="L51" s="100"/>
    </row>
    <row r="52" spans="1:12" x14ac:dyDescent="0.2">
      <c r="A52" s="130">
        <v>810062</v>
      </c>
      <c r="B52" s="106" t="s">
        <v>631</v>
      </c>
      <c r="C52" s="106"/>
      <c r="D52" s="106"/>
      <c r="E52" s="128">
        <v>51</v>
      </c>
      <c r="F52" s="107">
        <v>1</v>
      </c>
      <c r="G52" s="111"/>
      <c r="H52" s="2"/>
      <c r="I52" s="2"/>
      <c r="J52" s="100"/>
      <c r="K52" s="100"/>
      <c r="L52" s="100"/>
    </row>
    <row r="53" spans="1:12" x14ac:dyDescent="0.2">
      <c r="A53" s="130">
        <v>835010</v>
      </c>
      <c r="B53" s="106" t="s">
        <v>814</v>
      </c>
      <c r="C53" s="106"/>
      <c r="D53" s="106"/>
      <c r="E53" s="128">
        <v>60</v>
      </c>
      <c r="F53" s="107">
        <v>1</v>
      </c>
      <c r="G53" s="111"/>
      <c r="H53" s="2"/>
      <c r="I53" s="2"/>
      <c r="J53" s="100"/>
      <c r="K53" s="100"/>
      <c r="L53" s="100"/>
    </row>
    <row r="54" spans="1:12" x14ac:dyDescent="0.2">
      <c r="A54" s="130">
        <v>835009</v>
      </c>
      <c r="B54" s="106" t="s">
        <v>813</v>
      </c>
      <c r="C54" s="106"/>
      <c r="D54" s="106"/>
      <c r="E54" s="128">
        <v>61</v>
      </c>
      <c r="F54" s="107">
        <v>1</v>
      </c>
      <c r="G54" s="111"/>
      <c r="H54" s="2"/>
      <c r="I54" s="2"/>
      <c r="J54" s="100"/>
      <c r="K54" s="100"/>
      <c r="L54" s="100"/>
    </row>
    <row r="55" spans="1:12" x14ac:dyDescent="0.2">
      <c r="A55" s="130">
        <v>835012</v>
      </c>
      <c r="B55" s="106" t="s">
        <v>816</v>
      </c>
      <c r="C55" s="106"/>
      <c r="D55" s="106"/>
      <c r="E55" s="128">
        <v>62</v>
      </c>
      <c r="F55" s="107">
        <v>1</v>
      </c>
      <c r="G55" s="111"/>
      <c r="H55" s="2"/>
      <c r="I55" s="2"/>
      <c r="J55" s="100"/>
      <c r="K55" s="100"/>
      <c r="L55" s="100"/>
    </row>
    <row r="56" spans="1:12" x14ac:dyDescent="0.2">
      <c r="A56" s="130">
        <v>835014</v>
      </c>
      <c r="B56" s="106" t="s">
        <v>818</v>
      </c>
      <c r="C56" s="106"/>
      <c r="D56" s="106"/>
      <c r="E56" s="128">
        <v>63</v>
      </c>
      <c r="F56" s="107">
        <v>1</v>
      </c>
      <c r="G56" s="111"/>
      <c r="H56" s="2"/>
      <c r="I56" s="2"/>
      <c r="J56" s="100"/>
      <c r="K56" s="100"/>
      <c r="L56" s="100"/>
    </row>
    <row r="57" spans="1:12" x14ac:dyDescent="0.2">
      <c r="A57" s="130">
        <v>835011</v>
      </c>
      <c r="B57" s="106" t="s">
        <v>815</v>
      </c>
      <c r="C57" s="106"/>
      <c r="D57" s="106"/>
      <c r="E57" s="128">
        <v>64</v>
      </c>
      <c r="F57" s="107">
        <v>1</v>
      </c>
      <c r="G57" s="111"/>
      <c r="H57" s="2"/>
      <c r="I57" s="2"/>
      <c r="J57" s="100"/>
      <c r="K57" s="100"/>
      <c r="L57" s="100"/>
    </row>
    <row r="58" spans="1:12" x14ac:dyDescent="0.2">
      <c r="A58" s="130">
        <v>835013</v>
      </c>
      <c r="B58" s="106" t="s">
        <v>817</v>
      </c>
      <c r="C58" s="106"/>
      <c r="D58" s="106"/>
      <c r="E58" s="128">
        <v>65</v>
      </c>
      <c r="F58" s="107">
        <v>1</v>
      </c>
      <c r="G58" s="111"/>
      <c r="H58" s="2"/>
      <c r="I58" s="2"/>
      <c r="J58" s="100"/>
      <c r="K58" s="100"/>
      <c r="L58" s="100"/>
    </row>
    <row r="59" spans="1:12" x14ac:dyDescent="0.2">
      <c r="A59" s="130">
        <v>835016</v>
      </c>
      <c r="B59" s="106" t="s">
        <v>820</v>
      </c>
      <c r="C59" s="106"/>
      <c r="D59" s="106"/>
      <c r="E59" s="128">
        <v>66</v>
      </c>
      <c r="F59" s="107">
        <v>1</v>
      </c>
      <c r="G59" s="111"/>
      <c r="H59" s="2"/>
      <c r="I59" s="2"/>
      <c r="J59" s="100"/>
      <c r="K59" s="100"/>
      <c r="L59" s="100"/>
    </row>
    <row r="60" spans="1:12" x14ac:dyDescent="0.2">
      <c r="A60" s="130">
        <v>835015</v>
      </c>
      <c r="B60" s="106" t="s">
        <v>819</v>
      </c>
      <c r="C60" s="106"/>
      <c r="D60" s="106"/>
      <c r="E60" s="128">
        <v>67</v>
      </c>
      <c r="F60" s="107">
        <v>1</v>
      </c>
      <c r="G60" s="111"/>
      <c r="H60" s="2"/>
      <c r="I60" s="2"/>
      <c r="J60" s="100"/>
      <c r="K60" s="100"/>
      <c r="L60" s="100"/>
    </row>
    <row r="61" spans="1:12" x14ac:dyDescent="0.2">
      <c r="A61" s="130">
        <v>852043</v>
      </c>
      <c r="B61" s="106" t="s">
        <v>385</v>
      </c>
      <c r="C61" s="106"/>
      <c r="D61" s="106"/>
      <c r="E61" s="128">
        <v>70</v>
      </c>
      <c r="F61" s="107">
        <v>1</v>
      </c>
      <c r="G61" s="111"/>
      <c r="H61" s="2"/>
      <c r="I61" s="2"/>
      <c r="J61" s="100"/>
      <c r="K61" s="100"/>
      <c r="L61" s="100"/>
    </row>
    <row r="62" spans="1:12" x14ac:dyDescent="0.2">
      <c r="A62" s="130">
        <v>810102</v>
      </c>
      <c r="B62" s="106" t="s">
        <v>665</v>
      </c>
      <c r="C62" s="106"/>
      <c r="D62" s="106"/>
      <c r="E62" s="128">
        <v>71</v>
      </c>
      <c r="F62" s="107">
        <v>1</v>
      </c>
      <c r="G62" s="111"/>
      <c r="H62" s="2"/>
      <c r="I62" s="2"/>
      <c r="J62" s="100"/>
      <c r="K62" s="100"/>
      <c r="L62" s="100"/>
    </row>
    <row r="63" spans="1:12" x14ac:dyDescent="0.2">
      <c r="A63" s="130">
        <v>852044</v>
      </c>
      <c r="B63" s="106" t="s">
        <v>386</v>
      </c>
      <c r="C63" s="106"/>
      <c r="D63" s="106"/>
      <c r="E63" s="128">
        <v>72</v>
      </c>
      <c r="F63" s="107">
        <v>1</v>
      </c>
      <c r="G63" s="111"/>
      <c r="H63" s="2"/>
      <c r="I63" s="2"/>
      <c r="J63" s="100"/>
      <c r="K63" s="100"/>
      <c r="L63" s="100"/>
    </row>
    <row r="64" spans="1:12" x14ac:dyDescent="0.2">
      <c r="A64" s="130">
        <v>852042</v>
      </c>
      <c r="B64" s="106" t="s">
        <v>384</v>
      </c>
      <c r="C64" s="106"/>
      <c r="D64" s="106"/>
      <c r="E64" s="128">
        <v>73</v>
      </c>
      <c r="F64" s="107">
        <v>1</v>
      </c>
      <c r="G64" s="111"/>
      <c r="H64" s="2"/>
      <c r="I64" s="2"/>
      <c r="J64" s="100"/>
      <c r="K64" s="100"/>
      <c r="L64" s="100"/>
    </row>
    <row r="65" spans="1:12" x14ac:dyDescent="0.2">
      <c r="A65" s="130">
        <v>852046</v>
      </c>
      <c r="B65" s="106" t="s">
        <v>388</v>
      </c>
      <c r="C65" s="106"/>
      <c r="D65" s="106"/>
      <c r="E65" s="128">
        <v>74</v>
      </c>
      <c r="F65" s="107">
        <v>1</v>
      </c>
      <c r="G65" s="111"/>
      <c r="H65" s="2"/>
      <c r="I65" s="2"/>
      <c r="J65" s="100"/>
      <c r="K65" s="100"/>
      <c r="L65" s="100"/>
    </row>
    <row r="66" spans="1:12" x14ac:dyDescent="0.2">
      <c r="A66" s="130">
        <v>810103</v>
      </c>
      <c r="B66" s="106" t="s">
        <v>668</v>
      </c>
      <c r="C66" s="106"/>
      <c r="D66" s="106"/>
      <c r="E66" s="128">
        <v>75</v>
      </c>
      <c r="F66" s="107">
        <v>1</v>
      </c>
      <c r="G66" s="111"/>
      <c r="H66" s="2"/>
      <c r="I66" s="2"/>
      <c r="J66" s="100"/>
      <c r="K66" s="100"/>
      <c r="L66" s="100"/>
    </row>
    <row r="67" spans="1:12" x14ac:dyDescent="0.2">
      <c r="A67" s="130">
        <v>852047</v>
      </c>
      <c r="B67" s="106" t="s">
        <v>389</v>
      </c>
      <c r="C67" s="106"/>
      <c r="D67" s="106"/>
      <c r="E67" s="128">
        <v>76</v>
      </c>
      <c r="F67" s="107">
        <v>1</v>
      </c>
      <c r="G67" s="111"/>
      <c r="H67" s="2"/>
      <c r="I67" s="2"/>
      <c r="J67" s="100"/>
      <c r="K67" s="100"/>
      <c r="L67" s="100"/>
    </row>
    <row r="68" spans="1:12" x14ac:dyDescent="0.2">
      <c r="A68" s="130">
        <v>852045</v>
      </c>
      <c r="B68" s="106" t="s">
        <v>387</v>
      </c>
      <c r="C68" s="106"/>
      <c r="D68" s="106"/>
      <c r="E68" s="128">
        <v>77</v>
      </c>
      <c r="F68" s="107">
        <v>1</v>
      </c>
      <c r="G68" s="111"/>
      <c r="H68" s="2"/>
      <c r="I68" s="2"/>
      <c r="J68" s="100"/>
      <c r="K68" s="100"/>
      <c r="L68" s="100"/>
    </row>
    <row r="69" spans="1:12" x14ac:dyDescent="0.2">
      <c r="A69" s="130">
        <v>852049</v>
      </c>
      <c r="B69" s="106" t="s">
        <v>390</v>
      </c>
      <c r="C69" s="106"/>
      <c r="D69" s="106"/>
      <c r="E69" s="128">
        <v>78</v>
      </c>
      <c r="F69" s="107">
        <v>1</v>
      </c>
      <c r="G69" s="111"/>
      <c r="H69" s="2"/>
      <c r="I69" s="2"/>
      <c r="J69" s="100"/>
      <c r="K69" s="100"/>
      <c r="L69" s="100"/>
    </row>
    <row r="70" spans="1:12" x14ac:dyDescent="0.2">
      <c r="A70" s="130">
        <v>810104</v>
      </c>
      <c r="B70" s="106" t="s">
        <v>669</v>
      </c>
      <c r="C70" s="106"/>
      <c r="D70" s="106"/>
      <c r="E70" s="128">
        <v>79</v>
      </c>
      <c r="F70" s="107">
        <v>1</v>
      </c>
      <c r="G70" s="111"/>
      <c r="H70" s="2"/>
      <c r="I70" s="2"/>
      <c r="J70" s="100"/>
      <c r="K70" s="100"/>
      <c r="L70" s="100"/>
    </row>
    <row r="71" spans="1:12" x14ac:dyDescent="0.2">
      <c r="A71" s="130">
        <v>852048</v>
      </c>
      <c r="B71" s="106" t="s">
        <v>263</v>
      </c>
      <c r="C71" s="106"/>
      <c r="D71" s="106"/>
      <c r="E71" s="128">
        <v>80</v>
      </c>
      <c r="F71" s="107">
        <v>1</v>
      </c>
      <c r="G71" s="111"/>
      <c r="H71" s="2"/>
      <c r="I71" s="2"/>
      <c r="J71" s="100"/>
      <c r="K71" s="100"/>
      <c r="L71" s="100"/>
    </row>
    <row r="72" spans="1:12" x14ac:dyDescent="0.2">
      <c r="A72" s="130">
        <v>852050</v>
      </c>
      <c r="B72" s="106" t="s">
        <v>391</v>
      </c>
      <c r="C72" s="106"/>
      <c r="D72" s="106"/>
      <c r="E72" s="128">
        <v>81</v>
      </c>
      <c r="F72" s="107">
        <v>1</v>
      </c>
      <c r="G72" s="111"/>
      <c r="H72" s="2"/>
      <c r="I72" s="2"/>
      <c r="J72" s="100"/>
      <c r="K72" s="100"/>
      <c r="L72" s="100"/>
    </row>
    <row r="73" spans="1:12" x14ac:dyDescent="0.2">
      <c r="A73" s="130">
        <v>852058</v>
      </c>
      <c r="B73" s="106" t="s">
        <v>397</v>
      </c>
      <c r="C73" s="106"/>
      <c r="D73" s="106"/>
      <c r="E73" s="128">
        <v>82</v>
      </c>
      <c r="F73" s="107">
        <v>1</v>
      </c>
      <c r="G73" s="111"/>
      <c r="H73" s="2"/>
      <c r="I73" s="2"/>
      <c r="J73" s="100"/>
      <c r="K73" s="100"/>
      <c r="L73" s="100"/>
    </row>
    <row r="74" spans="1:12" x14ac:dyDescent="0.2">
      <c r="A74" s="130">
        <v>852052</v>
      </c>
      <c r="B74" s="106" t="s">
        <v>392</v>
      </c>
      <c r="C74" s="106"/>
      <c r="D74" s="106"/>
      <c r="E74" s="128">
        <v>83</v>
      </c>
      <c r="F74" s="107">
        <v>1</v>
      </c>
      <c r="G74" s="111"/>
      <c r="H74" s="2"/>
      <c r="I74" s="2"/>
      <c r="J74" s="100"/>
      <c r="K74" s="100"/>
      <c r="L74" s="100"/>
    </row>
    <row r="75" spans="1:12" x14ac:dyDescent="0.2">
      <c r="A75" s="130">
        <v>810105</v>
      </c>
      <c r="B75" s="106" t="s">
        <v>672</v>
      </c>
      <c r="C75" s="106"/>
      <c r="D75" s="106"/>
      <c r="E75" s="128">
        <v>84</v>
      </c>
      <c r="F75" s="107">
        <v>1</v>
      </c>
      <c r="G75" s="111"/>
      <c r="H75" s="2"/>
      <c r="I75" s="2"/>
      <c r="J75" s="100"/>
      <c r="K75" s="100"/>
      <c r="L75" s="100"/>
    </row>
    <row r="76" spans="1:12" x14ac:dyDescent="0.2">
      <c r="A76" s="130">
        <v>852051</v>
      </c>
      <c r="B76" s="106" t="s">
        <v>264</v>
      </c>
      <c r="C76" s="106"/>
      <c r="D76" s="106"/>
      <c r="E76" s="128">
        <v>85</v>
      </c>
      <c r="F76" s="107">
        <v>1</v>
      </c>
      <c r="G76" s="111"/>
      <c r="H76" s="2"/>
      <c r="I76" s="2"/>
      <c r="J76" s="100"/>
      <c r="K76" s="100"/>
      <c r="L76" s="100"/>
    </row>
    <row r="77" spans="1:12" x14ac:dyDescent="0.2">
      <c r="A77" s="130">
        <v>852053</v>
      </c>
      <c r="B77" s="106" t="s">
        <v>393</v>
      </c>
      <c r="C77" s="106"/>
      <c r="D77" s="106"/>
      <c r="E77" s="128">
        <v>86</v>
      </c>
      <c r="F77" s="107">
        <v>1</v>
      </c>
      <c r="G77" s="111"/>
      <c r="H77" s="2"/>
      <c r="I77" s="2"/>
      <c r="J77" s="100"/>
      <c r="K77" s="100"/>
      <c r="L77" s="100"/>
    </row>
    <row r="78" spans="1:12" x14ac:dyDescent="0.2">
      <c r="A78" s="130">
        <v>852059</v>
      </c>
      <c r="B78" s="106" t="s">
        <v>398</v>
      </c>
      <c r="C78" s="106"/>
      <c r="D78" s="106"/>
      <c r="E78" s="128">
        <v>87</v>
      </c>
      <c r="F78" s="107">
        <v>1</v>
      </c>
      <c r="G78" s="111"/>
      <c r="H78" s="2"/>
      <c r="I78" s="2"/>
      <c r="J78" s="100"/>
      <c r="K78" s="100"/>
      <c r="L78" s="100"/>
    </row>
    <row r="79" spans="1:12" x14ac:dyDescent="0.2">
      <c r="A79" s="130">
        <v>852031</v>
      </c>
      <c r="B79" s="106" t="s">
        <v>374</v>
      </c>
      <c r="C79" s="106"/>
      <c r="D79" s="106"/>
      <c r="E79" s="128">
        <v>88</v>
      </c>
      <c r="F79" s="107">
        <v>1</v>
      </c>
      <c r="G79" s="111"/>
      <c r="H79" s="2"/>
      <c r="I79" s="2"/>
      <c r="J79" s="100"/>
      <c r="K79" s="100"/>
      <c r="L79" s="100"/>
    </row>
    <row r="80" spans="1:12" x14ac:dyDescent="0.2">
      <c r="A80" s="130">
        <v>852032</v>
      </c>
      <c r="B80" s="106" t="s">
        <v>118</v>
      </c>
      <c r="C80" s="106"/>
      <c r="D80" s="106"/>
      <c r="E80" s="128">
        <v>89</v>
      </c>
      <c r="F80" s="107">
        <v>1</v>
      </c>
      <c r="G80" s="111"/>
      <c r="H80" s="2"/>
      <c r="I80" s="2"/>
      <c r="J80" s="100"/>
      <c r="K80" s="100"/>
      <c r="L80" s="100"/>
    </row>
    <row r="81" spans="1:12" x14ac:dyDescent="0.2">
      <c r="A81" s="130">
        <v>810107</v>
      </c>
      <c r="B81" s="106" t="s">
        <v>676</v>
      </c>
      <c r="C81" s="106"/>
      <c r="D81" s="106"/>
      <c r="E81" s="128">
        <v>90</v>
      </c>
      <c r="F81" s="107">
        <v>1</v>
      </c>
      <c r="G81" s="111"/>
      <c r="H81" s="2"/>
      <c r="I81" s="2"/>
      <c r="J81" s="100"/>
      <c r="K81" s="100"/>
      <c r="L81" s="100"/>
    </row>
    <row r="82" spans="1:12" x14ac:dyDescent="0.2">
      <c r="A82" s="130">
        <v>810106</v>
      </c>
      <c r="B82" s="106" t="s">
        <v>673</v>
      </c>
      <c r="C82" s="106"/>
      <c r="D82" s="106"/>
      <c r="E82" s="128">
        <v>91</v>
      </c>
      <c r="F82" s="107">
        <v>1</v>
      </c>
      <c r="G82" s="111"/>
      <c r="H82" s="2"/>
      <c r="I82" s="2"/>
      <c r="J82" s="100"/>
      <c r="K82" s="100"/>
      <c r="L82" s="100"/>
    </row>
    <row r="83" spans="1:12" x14ac:dyDescent="0.2">
      <c r="A83" s="130">
        <v>810108</v>
      </c>
      <c r="B83" s="106" t="s">
        <v>677</v>
      </c>
      <c r="C83" s="106"/>
      <c r="D83" s="106"/>
      <c r="E83" s="128">
        <v>92</v>
      </c>
      <c r="F83" s="107">
        <v>1</v>
      </c>
      <c r="G83" s="111"/>
      <c r="H83" s="2"/>
      <c r="I83" s="2"/>
      <c r="J83" s="100"/>
      <c r="K83" s="100"/>
      <c r="L83" s="100"/>
    </row>
    <row r="84" spans="1:12" x14ac:dyDescent="0.2">
      <c r="A84" s="130">
        <v>810109</v>
      </c>
      <c r="B84" s="106" t="s">
        <v>682</v>
      </c>
      <c r="C84" s="106"/>
      <c r="D84" s="106"/>
      <c r="E84" s="128">
        <v>93</v>
      </c>
      <c r="F84" s="107">
        <v>1</v>
      </c>
      <c r="G84" s="111"/>
      <c r="H84" s="2"/>
      <c r="I84" s="2"/>
      <c r="J84" s="100"/>
      <c r="K84" s="100"/>
      <c r="L84" s="100"/>
    </row>
    <row r="85" spans="1:12" x14ac:dyDescent="0.2">
      <c r="A85" s="130">
        <v>810110</v>
      </c>
      <c r="B85" s="106" t="s">
        <v>683</v>
      </c>
      <c r="C85" s="106"/>
      <c r="D85" s="106"/>
      <c r="E85" s="128">
        <v>94</v>
      </c>
      <c r="F85" s="107">
        <v>1</v>
      </c>
      <c r="G85" s="111"/>
      <c r="H85" s="2"/>
      <c r="I85" s="2"/>
      <c r="J85" s="100"/>
      <c r="K85" s="100"/>
      <c r="L85" s="100"/>
    </row>
    <row r="86" spans="1:12" x14ac:dyDescent="0.2">
      <c r="A86" s="130">
        <v>810111</v>
      </c>
      <c r="B86" s="106" t="s">
        <v>684</v>
      </c>
      <c r="C86" s="106"/>
      <c r="D86" s="106"/>
      <c r="E86" s="128">
        <v>95</v>
      </c>
      <c r="F86" s="107">
        <v>1</v>
      </c>
      <c r="G86" s="111"/>
      <c r="H86" s="2"/>
      <c r="I86" s="2"/>
      <c r="J86" s="100"/>
      <c r="K86" s="100"/>
      <c r="L86" s="100"/>
    </row>
    <row r="87" spans="1:12" x14ac:dyDescent="0.2">
      <c r="A87" s="130">
        <v>850087</v>
      </c>
      <c r="B87" s="106" t="s">
        <v>343</v>
      </c>
      <c r="C87" s="106"/>
      <c r="D87" s="106"/>
      <c r="E87" s="128">
        <v>100</v>
      </c>
      <c r="F87" s="107">
        <v>1</v>
      </c>
      <c r="G87" s="111"/>
      <c r="H87" s="2"/>
      <c r="I87" s="2"/>
      <c r="J87" s="100"/>
      <c r="K87" s="100"/>
      <c r="L87" s="100"/>
    </row>
    <row r="88" spans="1:12" x14ac:dyDescent="0.2">
      <c r="A88" s="130">
        <v>850067</v>
      </c>
      <c r="B88" s="106" t="s">
        <v>303</v>
      </c>
      <c r="C88" s="106"/>
      <c r="D88" s="106"/>
      <c r="E88" s="128">
        <v>101</v>
      </c>
      <c r="F88" s="107">
        <v>1</v>
      </c>
      <c r="G88" s="111"/>
      <c r="H88" s="2"/>
      <c r="I88" s="2"/>
      <c r="J88" s="100"/>
      <c r="K88" s="100"/>
      <c r="L88" s="100"/>
    </row>
    <row r="89" spans="1:12" x14ac:dyDescent="0.2">
      <c r="A89" s="130">
        <v>850086</v>
      </c>
      <c r="B89" s="106" t="s">
        <v>342</v>
      </c>
      <c r="C89" s="106"/>
      <c r="D89" s="106"/>
      <c r="E89" s="128">
        <v>102</v>
      </c>
      <c r="F89" s="107">
        <v>1</v>
      </c>
      <c r="G89" s="111"/>
      <c r="H89" s="2"/>
      <c r="I89" s="2"/>
      <c r="J89" s="100"/>
      <c r="K89" s="100"/>
      <c r="L89" s="100"/>
    </row>
    <row r="90" spans="1:12" x14ac:dyDescent="0.2">
      <c r="A90" s="130">
        <v>850085</v>
      </c>
      <c r="B90" s="106" t="s">
        <v>265</v>
      </c>
      <c r="C90" s="106"/>
      <c r="D90" s="106"/>
      <c r="E90" s="128">
        <v>103</v>
      </c>
      <c r="F90" s="107">
        <v>1</v>
      </c>
      <c r="G90" s="111"/>
      <c r="H90" s="2"/>
      <c r="I90" s="2"/>
      <c r="J90" s="100"/>
      <c r="K90" s="100"/>
      <c r="L90" s="100"/>
    </row>
    <row r="91" spans="1:12" x14ac:dyDescent="0.2">
      <c r="A91" s="130">
        <v>850014</v>
      </c>
      <c r="B91" s="106" t="s">
        <v>117</v>
      </c>
      <c r="C91" s="106"/>
      <c r="D91" s="106"/>
      <c r="E91" s="128">
        <v>104</v>
      </c>
      <c r="F91" s="107">
        <v>1</v>
      </c>
      <c r="G91" s="111"/>
      <c r="H91" s="2"/>
      <c r="I91" s="2"/>
      <c r="J91" s="100"/>
      <c r="K91" s="100"/>
      <c r="L91" s="100"/>
    </row>
    <row r="92" spans="1:12" x14ac:dyDescent="0.2">
      <c r="A92" s="130">
        <v>828146</v>
      </c>
      <c r="B92" s="106" t="s">
        <v>804</v>
      </c>
      <c r="C92" s="106"/>
      <c r="D92" s="106"/>
      <c r="E92" s="128">
        <v>110</v>
      </c>
      <c r="F92" s="107">
        <v>1</v>
      </c>
      <c r="G92" s="111"/>
      <c r="H92" s="2"/>
      <c r="I92" s="2"/>
      <c r="J92" s="100"/>
      <c r="K92" s="100"/>
      <c r="L92" s="100"/>
    </row>
    <row r="93" spans="1:12" x14ac:dyDescent="0.2">
      <c r="A93" s="130">
        <v>828148</v>
      </c>
      <c r="B93" s="106" t="s">
        <v>805</v>
      </c>
      <c r="C93" s="106"/>
      <c r="D93" s="106"/>
      <c r="E93" s="128">
        <v>111</v>
      </c>
      <c r="F93" s="107">
        <v>1</v>
      </c>
      <c r="G93" s="111"/>
      <c r="H93" s="2"/>
      <c r="I93" s="2"/>
      <c r="J93" s="100"/>
      <c r="K93" s="100"/>
      <c r="L93" s="100"/>
    </row>
    <row r="94" spans="1:12" x14ac:dyDescent="0.2">
      <c r="A94" s="130">
        <v>828075</v>
      </c>
      <c r="B94" s="106" t="s">
        <v>731</v>
      </c>
      <c r="C94" s="106"/>
      <c r="D94" s="106"/>
      <c r="E94" s="128">
        <v>112</v>
      </c>
      <c r="F94" s="107">
        <v>1</v>
      </c>
      <c r="G94" s="111"/>
      <c r="H94" s="2"/>
      <c r="I94" s="2"/>
      <c r="J94" s="100"/>
      <c r="K94" s="100"/>
      <c r="L94" s="100"/>
    </row>
    <row r="95" spans="1:12" x14ac:dyDescent="0.2">
      <c r="A95" s="130">
        <v>828158</v>
      </c>
      <c r="B95" s="106" t="s">
        <v>808</v>
      </c>
      <c r="C95" s="106"/>
      <c r="D95" s="106"/>
      <c r="E95" s="128">
        <v>113</v>
      </c>
      <c r="F95" s="107">
        <v>1</v>
      </c>
      <c r="G95" s="111"/>
      <c r="H95" s="2"/>
      <c r="I95" s="2"/>
      <c r="J95" s="100"/>
      <c r="K95" s="100"/>
      <c r="L95" s="100"/>
    </row>
    <row r="96" spans="1:12" x14ac:dyDescent="0.2">
      <c r="A96" s="130">
        <v>828077</v>
      </c>
      <c r="B96" s="106" t="s">
        <v>743</v>
      </c>
      <c r="C96" s="106"/>
      <c r="D96" s="106"/>
      <c r="E96" s="128">
        <v>114</v>
      </c>
      <c r="F96" s="107">
        <v>1</v>
      </c>
      <c r="G96" s="111"/>
      <c r="H96" s="2"/>
      <c r="I96" s="2"/>
      <c r="J96" s="100"/>
      <c r="K96" s="100"/>
      <c r="L96" s="100"/>
    </row>
    <row r="97" spans="1:12" x14ac:dyDescent="0.2">
      <c r="A97" s="130">
        <v>828157</v>
      </c>
      <c r="B97" s="106" t="s">
        <v>807</v>
      </c>
      <c r="C97" s="106"/>
      <c r="D97" s="106"/>
      <c r="E97" s="128">
        <v>115</v>
      </c>
      <c r="F97" s="107">
        <v>1</v>
      </c>
      <c r="G97" s="111"/>
      <c r="H97" s="2"/>
      <c r="I97" s="2"/>
      <c r="J97" s="100"/>
      <c r="K97" s="100"/>
      <c r="L97" s="100"/>
    </row>
    <row r="98" spans="1:12" x14ac:dyDescent="0.2">
      <c r="A98" s="130">
        <v>828079</v>
      </c>
      <c r="B98" s="106" t="s">
        <v>748</v>
      </c>
      <c r="C98" s="106"/>
      <c r="D98" s="106"/>
      <c r="E98" s="128">
        <v>116</v>
      </c>
      <c r="F98" s="107">
        <v>1</v>
      </c>
      <c r="G98" s="111"/>
      <c r="H98" s="2"/>
      <c r="I98" s="2"/>
      <c r="J98" s="100"/>
      <c r="K98" s="100"/>
      <c r="L98" s="100"/>
    </row>
    <row r="99" spans="1:12" x14ac:dyDescent="0.2">
      <c r="A99" s="130">
        <v>828081</v>
      </c>
      <c r="B99" s="106" t="s">
        <v>750</v>
      </c>
      <c r="C99" s="106"/>
      <c r="D99" s="106"/>
      <c r="E99" s="128">
        <v>117</v>
      </c>
      <c r="F99" s="107">
        <v>1</v>
      </c>
      <c r="G99" s="111"/>
      <c r="H99" s="2"/>
      <c r="I99" s="2"/>
      <c r="J99" s="100"/>
      <c r="K99" s="100"/>
      <c r="L99" s="100"/>
    </row>
    <row r="100" spans="1:12" x14ac:dyDescent="0.2">
      <c r="A100" s="130">
        <v>828083</v>
      </c>
      <c r="B100" s="106" t="s">
        <v>757</v>
      </c>
      <c r="C100" s="106"/>
      <c r="D100" s="106"/>
      <c r="E100" s="128">
        <v>118</v>
      </c>
      <c r="F100" s="107">
        <v>1</v>
      </c>
      <c r="G100" s="111"/>
      <c r="H100" s="2"/>
      <c r="I100" s="2"/>
      <c r="J100" s="100"/>
      <c r="K100" s="100"/>
      <c r="L100" s="100"/>
    </row>
    <row r="101" spans="1:12" x14ac:dyDescent="0.2">
      <c r="A101" s="130">
        <v>828084</v>
      </c>
      <c r="B101" s="106" t="s">
        <v>758</v>
      </c>
      <c r="C101" s="106"/>
      <c r="D101" s="106"/>
      <c r="E101" s="128">
        <v>119</v>
      </c>
      <c r="F101" s="107">
        <v>1</v>
      </c>
      <c r="G101" s="111"/>
      <c r="H101" s="2"/>
      <c r="I101" s="2"/>
      <c r="J101" s="100"/>
      <c r="K101" s="100"/>
      <c r="L101" s="100"/>
    </row>
    <row r="102" spans="1:12" x14ac:dyDescent="0.2">
      <c r="A102" s="130">
        <v>828120</v>
      </c>
      <c r="B102" s="106" t="s">
        <v>802</v>
      </c>
      <c r="C102" s="106"/>
      <c r="D102" s="106"/>
      <c r="E102" s="128">
        <v>120</v>
      </c>
      <c r="F102" s="107">
        <v>1</v>
      </c>
      <c r="G102" s="111"/>
      <c r="H102" s="2"/>
      <c r="I102" s="2"/>
      <c r="J102" s="100"/>
      <c r="K102" s="100"/>
      <c r="L102" s="100"/>
    </row>
    <row r="103" spans="1:12" x14ac:dyDescent="0.2">
      <c r="A103" s="130">
        <v>828112</v>
      </c>
      <c r="B103" s="106" t="s">
        <v>801</v>
      </c>
      <c r="C103" s="106"/>
      <c r="D103" s="106"/>
      <c r="E103" s="128">
        <v>121</v>
      </c>
      <c r="F103" s="107">
        <v>1</v>
      </c>
      <c r="G103" s="111"/>
      <c r="H103" s="2"/>
      <c r="I103" s="2"/>
      <c r="J103" s="100"/>
      <c r="K103" s="100"/>
      <c r="L103" s="100"/>
    </row>
    <row r="104" spans="1:12" x14ac:dyDescent="0.2">
      <c r="A104" s="130">
        <v>828164</v>
      </c>
      <c r="B104" s="106" t="s">
        <v>812</v>
      </c>
      <c r="C104" s="106"/>
      <c r="D104" s="106"/>
      <c r="E104" s="128">
        <v>122</v>
      </c>
      <c r="F104" s="107">
        <v>1</v>
      </c>
      <c r="G104" s="111"/>
      <c r="H104" s="2"/>
      <c r="I104" s="2"/>
      <c r="J104" s="100"/>
      <c r="K104" s="100"/>
      <c r="L104" s="100"/>
    </row>
    <row r="105" spans="1:12" x14ac:dyDescent="0.2">
      <c r="A105" s="130">
        <v>828093</v>
      </c>
      <c r="B105" s="106" t="s">
        <v>761</v>
      </c>
      <c r="C105" s="106"/>
      <c r="D105" s="106"/>
      <c r="E105" s="128">
        <v>123</v>
      </c>
      <c r="F105" s="107">
        <v>1</v>
      </c>
      <c r="G105" s="111"/>
      <c r="H105" s="2"/>
      <c r="I105" s="2"/>
      <c r="J105" s="2"/>
      <c r="K105" s="2"/>
      <c r="L105" s="2"/>
    </row>
    <row r="106" spans="1:12" x14ac:dyDescent="0.2">
      <c r="A106" s="130">
        <v>828161</v>
      </c>
      <c r="B106" s="106" t="s">
        <v>810</v>
      </c>
      <c r="C106" s="106"/>
      <c r="D106" s="106"/>
      <c r="E106" s="128">
        <v>124</v>
      </c>
      <c r="F106" s="107">
        <v>1</v>
      </c>
      <c r="G106" s="111"/>
      <c r="H106" s="2"/>
      <c r="I106" s="2"/>
      <c r="J106" s="2"/>
      <c r="K106" s="2"/>
      <c r="L106" s="2"/>
    </row>
    <row r="107" spans="1:12" x14ac:dyDescent="0.2">
      <c r="A107" s="130">
        <v>828095</v>
      </c>
      <c r="B107" s="106" t="s">
        <v>763</v>
      </c>
      <c r="C107" s="106"/>
      <c r="D107" s="106"/>
      <c r="E107" s="128">
        <v>125</v>
      </c>
      <c r="F107" s="107">
        <v>1</v>
      </c>
      <c r="G107" s="111"/>
      <c r="H107" s="2"/>
      <c r="I107" s="2"/>
      <c r="J107" s="2"/>
      <c r="K107" s="2"/>
      <c r="L107" s="2"/>
    </row>
    <row r="108" spans="1:12" x14ac:dyDescent="0.2">
      <c r="A108" s="130">
        <v>828076</v>
      </c>
      <c r="B108" s="106" t="s">
        <v>741</v>
      </c>
      <c r="C108" s="106"/>
      <c r="D108" s="106"/>
      <c r="E108" s="128">
        <v>130</v>
      </c>
      <c r="F108" s="107">
        <v>1</v>
      </c>
      <c r="G108" s="111"/>
      <c r="H108" s="2"/>
      <c r="I108" s="2"/>
      <c r="J108" s="2"/>
      <c r="K108" s="2"/>
      <c r="L108" s="2"/>
    </row>
    <row r="109" spans="1:12" x14ac:dyDescent="0.2">
      <c r="A109" s="130">
        <v>828159</v>
      </c>
      <c r="B109" s="106" t="s">
        <v>809</v>
      </c>
      <c r="C109" s="106"/>
      <c r="D109" s="106"/>
      <c r="E109" s="128">
        <v>131</v>
      </c>
      <c r="F109" s="107">
        <v>1</v>
      </c>
      <c r="G109" s="111"/>
      <c r="H109" s="2"/>
      <c r="I109" s="2"/>
      <c r="J109" s="2"/>
      <c r="K109" s="2"/>
      <c r="L109" s="2"/>
    </row>
    <row r="110" spans="1:12" x14ac:dyDescent="0.2">
      <c r="A110" s="130">
        <v>828080</v>
      </c>
      <c r="B110" s="106" t="s">
        <v>749</v>
      </c>
      <c r="C110" s="106"/>
      <c r="D110" s="106"/>
      <c r="E110" s="128">
        <v>132</v>
      </c>
      <c r="F110" s="107">
        <v>1</v>
      </c>
      <c r="G110" s="111"/>
      <c r="H110" s="2"/>
      <c r="I110" s="2"/>
      <c r="J110" s="2"/>
      <c r="K110" s="2"/>
      <c r="L110" s="2"/>
    </row>
    <row r="111" spans="1:12" x14ac:dyDescent="0.2">
      <c r="A111" s="130">
        <v>828082</v>
      </c>
      <c r="B111" s="106" t="s">
        <v>756</v>
      </c>
      <c r="C111" s="106"/>
      <c r="D111" s="106"/>
      <c r="E111" s="128">
        <v>133</v>
      </c>
      <c r="F111" s="107">
        <v>1</v>
      </c>
      <c r="G111" s="111"/>
      <c r="H111" s="2"/>
      <c r="I111" s="2"/>
      <c r="J111" s="2"/>
      <c r="K111" s="2"/>
      <c r="L111" s="2"/>
    </row>
    <row r="112" spans="1:12" x14ac:dyDescent="0.2">
      <c r="A112" s="130">
        <v>828085</v>
      </c>
      <c r="B112" s="106" t="s">
        <v>759</v>
      </c>
      <c r="C112" s="106"/>
      <c r="D112" s="106"/>
      <c r="E112" s="128">
        <v>134</v>
      </c>
      <c r="F112" s="107">
        <v>1</v>
      </c>
      <c r="G112" s="111"/>
      <c r="H112" s="2"/>
      <c r="I112" s="2"/>
      <c r="J112" s="2"/>
      <c r="K112" s="2"/>
      <c r="L112" s="2"/>
    </row>
    <row r="113" spans="1:12" x14ac:dyDescent="0.2">
      <c r="A113" s="130">
        <v>828121</v>
      </c>
      <c r="B113" s="106" t="s">
        <v>803</v>
      </c>
      <c r="C113" s="106"/>
      <c r="D113" s="106"/>
      <c r="E113" s="128">
        <v>135</v>
      </c>
      <c r="F113" s="107">
        <v>1</v>
      </c>
      <c r="G113" s="111"/>
      <c r="H113" s="2"/>
      <c r="I113" s="2"/>
      <c r="J113" s="2"/>
      <c r="K113" s="2"/>
      <c r="L113" s="2"/>
    </row>
    <row r="114" spans="1:12" x14ac:dyDescent="0.2">
      <c r="A114" s="130">
        <v>828092</v>
      </c>
      <c r="B114" s="106" t="s">
        <v>760</v>
      </c>
      <c r="C114" s="106"/>
      <c r="D114" s="106"/>
      <c r="E114" s="128">
        <v>136</v>
      </c>
      <c r="F114" s="107">
        <v>1</v>
      </c>
      <c r="G114" s="111"/>
      <c r="H114" s="2"/>
      <c r="I114" s="2"/>
      <c r="J114" s="2"/>
      <c r="K114" s="2"/>
      <c r="L114" s="2"/>
    </row>
    <row r="115" spans="1:12" x14ac:dyDescent="0.2">
      <c r="A115" s="130">
        <v>828094</v>
      </c>
      <c r="B115" s="106" t="s">
        <v>762</v>
      </c>
      <c r="C115" s="106"/>
      <c r="D115" s="106"/>
      <c r="E115" s="128">
        <v>137</v>
      </c>
      <c r="F115" s="107">
        <v>1</v>
      </c>
      <c r="G115" s="111"/>
      <c r="H115" s="2"/>
      <c r="I115" s="2"/>
      <c r="J115" s="2"/>
      <c r="K115" s="2"/>
      <c r="L115" s="2"/>
    </row>
    <row r="116" spans="1:12" x14ac:dyDescent="0.2">
      <c r="A116" s="130">
        <v>828162</v>
      </c>
      <c r="B116" s="106" t="s">
        <v>811</v>
      </c>
      <c r="C116" s="106"/>
      <c r="D116" s="106"/>
      <c r="E116" s="128">
        <v>138</v>
      </c>
      <c r="F116" s="107">
        <v>1</v>
      </c>
      <c r="G116" s="111"/>
      <c r="H116" s="2"/>
      <c r="I116" s="2"/>
      <c r="J116" s="2"/>
      <c r="K116" s="2"/>
      <c r="L116" s="2"/>
    </row>
    <row r="117" spans="1:12" x14ac:dyDescent="0.2">
      <c r="A117" s="130">
        <v>828096</v>
      </c>
      <c r="B117" s="106" t="s">
        <v>764</v>
      </c>
      <c r="C117" s="106"/>
      <c r="D117" s="106"/>
      <c r="E117" s="128">
        <v>139</v>
      </c>
      <c r="F117" s="107">
        <v>1</v>
      </c>
      <c r="G117" s="111"/>
      <c r="H117" s="2"/>
      <c r="I117" s="2"/>
      <c r="J117" s="2"/>
      <c r="K117" s="2"/>
      <c r="L117" s="2"/>
    </row>
    <row r="118" spans="1:12" x14ac:dyDescent="0.2">
      <c r="A118" s="130">
        <v>820175</v>
      </c>
      <c r="B118" s="106" t="s">
        <v>695</v>
      </c>
      <c r="C118" s="106"/>
      <c r="D118" s="106"/>
      <c r="E118" s="128">
        <v>140</v>
      </c>
      <c r="F118" s="107">
        <v>1</v>
      </c>
      <c r="G118" s="111"/>
      <c r="H118" s="2"/>
      <c r="I118" s="2"/>
      <c r="J118" s="2"/>
      <c r="K118" s="2"/>
      <c r="L118" s="2"/>
    </row>
    <row r="119" spans="1:12" x14ac:dyDescent="0.2">
      <c r="A119" s="130">
        <v>828099</v>
      </c>
      <c r="B119" s="106" t="s">
        <v>767</v>
      </c>
      <c r="C119" s="106"/>
      <c r="D119" s="106"/>
      <c r="E119" s="128">
        <v>141</v>
      </c>
      <c r="F119" s="107">
        <v>1</v>
      </c>
      <c r="G119" s="111"/>
      <c r="H119" s="2"/>
      <c r="I119" s="2"/>
      <c r="J119" s="2"/>
      <c r="K119" s="2"/>
      <c r="L119" s="2"/>
    </row>
    <row r="120" spans="1:12" x14ac:dyDescent="0.2">
      <c r="A120" s="130">
        <v>820173</v>
      </c>
      <c r="B120" s="106" t="s">
        <v>687</v>
      </c>
      <c r="C120" s="106"/>
      <c r="D120" s="106"/>
      <c r="E120" s="128">
        <v>142</v>
      </c>
      <c r="F120" s="107">
        <v>1</v>
      </c>
      <c r="G120" s="111"/>
      <c r="H120" s="2"/>
      <c r="I120" s="2"/>
      <c r="J120" s="2"/>
      <c r="K120" s="2"/>
      <c r="L120" s="2"/>
    </row>
    <row r="121" spans="1:12" x14ac:dyDescent="0.2">
      <c r="A121" s="130">
        <v>828097</v>
      </c>
      <c r="B121" s="106" t="s">
        <v>765</v>
      </c>
      <c r="C121" s="106"/>
      <c r="D121" s="106"/>
      <c r="E121" s="128">
        <v>143</v>
      </c>
      <c r="F121" s="107">
        <v>1</v>
      </c>
      <c r="G121" s="111"/>
      <c r="H121" s="2"/>
      <c r="I121" s="2"/>
      <c r="J121" s="2"/>
      <c r="K121" s="2"/>
      <c r="L121" s="2"/>
    </row>
    <row r="122" spans="1:12" x14ac:dyDescent="0.2">
      <c r="A122" s="130">
        <v>820177</v>
      </c>
      <c r="B122" s="106" t="s">
        <v>699</v>
      </c>
      <c r="C122" s="106"/>
      <c r="D122" s="106"/>
      <c r="E122" s="128">
        <v>144</v>
      </c>
      <c r="F122" s="107">
        <v>1</v>
      </c>
      <c r="G122" s="111"/>
      <c r="H122" s="2"/>
      <c r="I122" s="2"/>
      <c r="J122" s="2"/>
      <c r="K122" s="2"/>
      <c r="L122" s="2"/>
    </row>
    <row r="123" spans="1:12" x14ac:dyDescent="0.2">
      <c r="A123" s="130">
        <v>828101</v>
      </c>
      <c r="B123" s="106" t="s">
        <v>769</v>
      </c>
      <c r="C123" s="106"/>
      <c r="D123" s="106"/>
      <c r="E123" s="128">
        <v>145</v>
      </c>
      <c r="F123" s="107">
        <v>1</v>
      </c>
      <c r="G123" s="111"/>
      <c r="H123" s="2"/>
      <c r="I123" s="2"/>
      <c r="J123" s="2"/>
      <c r="K123" s="2"/>
      <c r="L123" s="2"/>
    </row>
    <row r="124" spans="1:12" x14ac:dyDescent="0.2">
      <c r="A124" s="130">
        <v>820176</v>
      </c>
      <c r="B124" s="106" t="s">
        <v>696</v>
      </c>
      <c r="C124" s="106"/>
      <c r="D124" s="106"/>
      <c r="E124" s="128">
        <v>146</v>
      </c>
      <c r="F124" s="107">
        <v>1</v>
      </c>
      <c r="G124" s="111"/>
      <c r="H124" s="2"/>
      <c r="I124" s="2"/>
      <c r="J124" s="2"/>
      <c r="K124" s="2"/>
      <c r="L124" s="2"/>
    </row>
    <row r="125" spans="1:12" x14ac:dyDescent="0.2">
      <c r="A125" s="130">
        <v>828100</v>
      </c>
      <c r="B125" s="106" t="s">
        <v>768</v>
      </c>
      <c r="C125" s="106"/>
      <c r="D125" s="106"/>
      <c r="E125" s="128">
        <v>147</v>
      </c>
      <c r="F125" s="107">
        <v>1</v>
      </c>
      <c r="G125" s="111"/>
      <c r="H125" s="2"/>
      <c r="I125" s="2"/>
      <c r="J125" s="2"/>
      <c r="K125" s="2"/>
      <c r="L125" s="2"/>
    </row>
    <row r="126" spans="1:12" x14ac:dyDescent="0.2">
      <c r="A126" s="130">
        <v>820174</v>
      </c>
      <c r="B126" s="106" t="s">
        <v>694</v>
      </c>
      <c r="C126" s="106"/>
      <c r="D126" s="106"/>
      <c r="E126" s="128">
        <v>148</v>
      </c>
      <c r="F126" s="107">
        <v>1</v>
      </c>
      <c r="G126" s="111"/>
      <c r="H126" s="2"/>
      <c r="I126" s="2"/>
      <c r="J126" s="2"/>
      <c r="K126" s="2"/>
      <c r="L126" s="2"/>
    </row>
    <row r="127" spans="1:12" x14ac:dyDescent="0.2">
      <c r="A127" s="130">
        <v>828098</v>
      </c>
      <c r="B127" s="106" t="s">
        <v>766</v>
      </c>
      <c r="C127" s="106"/>
      <c r="D127" s="106"/>
      <c r="E127" s="128">
        <v>149</v>
      </c>
      <c r="F127" s="107">
        <v>1</v>
      </c>
      <c r="G127" s="111"/>
      <c r="H127" s="2"/>
      <c r="I127" s="2"/>
      <c r="J127" s="2"/>
      <c r="K127" s="2"/>
      <c r="L127" s="2"/>
    </row>
    <row r="128" spans="1:12" x14ac:dyDescent="0.2">
      <c r="A128" s="130">
        <v>820178</v>
      </c>
      <c r="B128" s="106" t="s">
        <v>700</v>
      </c>
      <c r="C128" s="106"/>
      <c r="D128" s="106"/>
      <c r="E128" s="128">
        <v>150</v>
      </c>
      <c r="F128" s="107">
        <v>1</v>
      </c>
      <c r="G128" s="111"/>
      <c r="H128" s="2"/>
      <c r="I128" s="2"/>
      <c r="J128" s="2"/>
      <c r="K128" s="2"/>
      <c r="L128" s="2"/>
    </row>
    <row r="129" spans="1:12" x14ac:dyDescent="0.2">
      <c r="A129" s="130">
        <v>828103</v>
      </c>
      <c r="B129" s="106" t="s">
        <v>770</v>
      </c>
      <c r="C129" s="106"/>
      <c r="D129" s="106"/>
      <c r="E129" s="128">
        <v>151</v>
      </c>
      <c r="F129" s="107">
        <v>1</v>
      </c>
      <c r="G129" s="111"/>
      <c r="H129" s="2"/>
      <c r="I129" s="2"/>
      <c r="J129" s="2"/>
      <c r="K129" s="2"/>
      <c r="L129" s="2"/>
    </row>
    <row r="130" spans="1:12" x14ac:dyDescent="0.2">
      <c r="A130" s="130">
        <v>828106</v>
      </c>
      <c r="B130" s="106" t="s">
        <v>799</v>
      </c>
      <c r="C130" s="106"/>
      <c r="D130" s="106"/>
      <c r="E130" s="128">
        <v>160</v>
      </c>
      <c r="F130" s="107">
        <v>1</v>
      </c>
      <c r="G130" s="111"/>
      <c r="H130" s="2"/>
      <c r="I130" s="2"/>
      <c r="J130" s="2"/>
      <c r="K130" s="2"/>
      <c r="L130" s="2"/>
    </row>
    <row r="131" spans="1:12" x14ac:dyDescent="0.2">
      <c r="A131" s="130">
        <v>828105</v>
      </c>
      <c r="B131" s="106" t="s">
        <v>786</v>
      </c>
      <c r="C131" s="106"/>
      <c r="D131" s="106"/>
      <c r="E131" s="128">
        <v>161</v>
      </c>
      <c r="F131" s="107">
        <v>1</v>
      </c>
      <c r="G131" s="111"/>
      <c r="H131" s="2"/>
      <c r="I131" s="2"/>
      <c r="J131" s="2"/>
      <c r="K131" s="2"/>
      <c r="L131" s="2"/>
    </row>
    <row r="132" spans="1:12" x14ac:dyDescent="0.2">
      <c r="A132" s="130">
        <v>828104</v>
      </c>
      <c r="B132" s="106" t="s">
        <v>773</v>
      </c>
      <c r="C132" s="106"/>
      <c r="D132" s="106"/>
      <c r="E132" s="128">
        <v>162</v>
      </c>
      <c r="F132" s="107">
        <v>1</v>
      </c>
      <c r="G132" s="111"/>
      <c r="H132" s="2"/>
      <c r="I132" s="2"/>
      <c r="J132" s="2"/>
      <c r="K132" s="2"/>
      <c r="L132" s="2"/>
    </row>
    <row r="133" spans="1:12" x14ac:dyDescent="0.2">
      <c r="A133" s="130">
        <v>820179</v>
      </c>
      <c r="B133" s="106" t="s">
        <v>719</v>
      </c>
      <c r="C133" s="106"/>
      <c r="D133" s="106"/>
      <c r="E133" s="128">
        <v>163</v>
      </c>
      <c r="F133" s="107">
        <v>1</v>
      </c>
      <c r="G133" s="111"/>
      <c r="H133" s="2"/>
      <c r="I133" s="2"/>
      <c r="J133" s="2"/>
      <c r="K133" s="2"/>
      <c r="L133" s="2"/>
    </row>
    <row r="134" spans="1:12" x14ac:dyDescent="0.2">
      <c r="A134" s="130">
        <v>828107</v>
      </c>
      <c r="B134" s="106" t="s">
        <v>800</v>
      </c>
      <c r="C134" s="106"/>
      <c r="D134" s="106"/>
      <c r="E134" s="128">
        <v>164</v>
      </c>
      <c r="F134" s="107">
        <v>1</v>
      </c>
      <c r="G134" s="111"/>
      <c r="H134" s="2"/>
      <c r="I134" s="2"/>
      <c r="J134" s="2"/>
      <c r="K134" s="2"/>
      <c r="L134" s="2"/>
    </row>
    <row r="135" spans="1:12" x14ac:dyDescent="0.2">
      <c r="A135" s="130">
        <v>820182</v>
      </c>
      <c r="B135" s="106" t="s">
        <v>726</v>
      </c>
      <c r="C135" s="106"/>
      <c r="D135" s="106"/>
      <c r="E135" s="128">
        <v>165</v>
      </c>
      <c r="F135" s="107">
        <v>1</v>
      </c>
      <c r="G135" s="111"/>
      <c r="H135" s="2"/>
      <c r="I135" s="2"/>
      <c r="J135" s="2"/>
      <c r="K135" s="2"/>
      <c r="L135" s="2"/>
    </row>
    <row r="136" spans="1:12" x14ac:dyDescent="0.2">
      <c r="A136" s="130">
        <v>828150</v>
      </c>
      <c r="B136" s="106" t="s">
        <v>806</v>
      </c>
      <c r="C136" s="106"/>
      <c r="D136" s="106"/>
      <c r="E136" s="128">
        <v>166</v>
      </c>
      <c r="F136" s="107">
        <v>1</v>
      </c>
      <c r="G136" s="111"/>
      <c r="H136" s="2"/>
      <c r="I136" s="2"/>
      <c r="J136" s="2"/>
      <c r="K136" s="2"/>
      <c r="L136" s="2"/>
    </row>
    <row r="137" spans="1:12" x14ac:dyDescent="0.2">
      <c r="A137" s="130">
        <v>828169</v>
      </c>
      <c r="B137" s="106" t="s">
        <v>261</v>
      </c>
      <c r="C137" s="106"/>
      <c r="D137" s="106"/>
      <c r="E137" s="128">
        <v>170</v>
      </c>
      <c r="F137" s="107">
        <v>1</v>
      </c>
      <c r="G137" s="111"/>
      <c r="H137" s="2"/>
      <c r="I137" s="2"/>
      <c r="J137" s="2"/>
      <c r="K137" s="2"/>
      <c r="L137" s="2"/>
    </row>
    <row r="138" spans="1:12" x14ac:dyDescent="0.2">
      <c r="A138" s="130">
        <v>828174</v>
      </c>
      <c r="B138" s="106" t="s">
        <v>79</v>
      </c>
      <c r="C138" s="106"/>
      <c r="D138" s="106"/>
      <c r="E138" s="128">
        <v>171</v>
      </c>
      <c r="F138" s="107">
        <v>1</v>
      </c>
      <c r="G138" s="111"/>
      <c r="H138" s="2"/>
      <c r="I138" s="2"/>
      <c r="J138" s="2"/>
      <c r="K138" s="2"/>
      <c r="L138" s="2"/>
    </row>
    <row r="139" spans="1:12" x14ac:dyDescent="0.2">
      <c r="A139" s="130">
        <v>826060</v>
      </c>
      <c r="B139" s="106" t="s">
        <v>81</v>
      </c>
      <c r="C139" s="106"/>
      <c r="D139" s="106"/>
      <c r="E139" s="128">
        <v>172</v>
      </c>
      <c r="F139" s="107">
        <v>1</v>
      </c>
      <c r="G139" s="111"/>
      <c r="H139" s="2"/>
      <c r="I139" s="2"/>
      <c r="J139" s="2"/>
      <c r="K139" s="2"/>
      <c r="L139" s="2"/>
    </row>
    <row r="140" spans="1:12" x14ac:dyDescent="0.2">
      <c r="A140" s="130">
        <v>828167</v>
      </c>
      <c r="B140" s="106" t="s">
        <v>316</v>
      </c>
      <c r="C140" s="106"/>
      <c r="D140" s="106"/>
      <c r="E140" s="128">
        <v>173</v>
      </c>
      <c r="F140" s="107">
        <v>1</v>
      </c>
      <c r="G140" s="111"/>
      <c r="H140" s="2"/>
      <c r="I140" s="2"/>
      <c r="J140" s="2"/>
      <c r="K140" s="2"/>
      <c r="L140" s="2"/>
    </row>
    <row r="141" spans="1:12" x14ac:dyDescent="0.2">
      <c r="A141" s="130">
        <v>828170</v>
      </c>
      <c r="B141" s="106" t="s">
        <v>262</v>
      </c>
      <c r="C141" s="106"/>
      <c r="D141" s="106"/>
      <c r="E141" s="128">
        <v>174</v>
      </c>
      <c r="F141" s="107">
        <v>1</v>
      </c>
      <c r="G141" s="111"/>
      <c r="H141" s="2"/>
      <c r="I141" s="2"/>
      <c r="J141" s="2"/>
      <c r="K141" s="2"/>
      <c r="L141" s="2"/>
    </row>
    <row r="142" spans="1:12" x14ac:dyDescent="0.2">
      <c r="A142" s="130">
        <v>828175</v>
      </c>
      <c r="B142" s="106" t="s">
        <v>80</v>
      </c>
      <c r="C142" s="106"/>
      <c r="D142" s="106"/>
      <c r="E142" s="128">
        <v>175</v>
      </c>
      <c r="F142" s="107">
        <v>1</v>
      </c>
      <c r="G142" s="111"/>
      <c r="H142" s="2"/>
      <c r="I142" s="2"/>
      <c r="J142" s="2"/>
      <c r="K142" s="2"/>
      <c r="L142" s="2"/>
    </row>
    <row r="143" spans="1:12" x14ac:dyDescent="0.2">
      <c r="A143" s="130">
        <v>826061</v>
      </c>
      <c r="B143" s="106" t="s">
        <v>82</v>
      </c>
      <c r="C143" s="106"/>
      <c r="D143" s="106"/>
      <c r="E143" s="128">
        <v>176</v>
      </c>
      <c r="F143" s="107">
        <v>1</v>
      </c>
      <c r="G143" s="111"/>
      <c r="H143" s="2"/>
      <c r="I143" s="2"/>
      <c r="J143" s="2"/>
      <c r="K143" s="2"/>
      <c r="L143" s="2"/>
    </row>
    <row r="144" spans="1:12" x14ac:dyDescent="0.2">
      <c r="A144" s="130">
        <v>828168</v>
      </c>
      <c r="B144" s="106" t="s">
        <v>317</v>
      </c>
      <c r="C144" s="106"/>
      <c r="D144" s="106"/>
      <c r="E144" s="128">
        <v>177</v>
      </c>
      <c r="F144" s="107">
        <v>1</v>
      </c>
      <c r="G144" s="111"/>
      <c r="H144" s="2"/>
      <c r="I144" s="2"/>
      <c r="J144" s="2"/>
      <c r="K144" s="2"/>
      <c r="L144" s="2"/>
    </row>
    <row r="145" spans="1:12" x14ac:dyDescent="0.2">
      <c r="A145" s="130">
        <v>827045</v>
      </c>
      <c r="B145" s="106" t="s">
        <v>341</v>
      </c>
      <c r="C145" s="106"/>
      <c r="D145" s="106"/>
      <c r="E145" s="128">
        <v>180</v>
      </c>
      <c r="F145" s="107">
        <v>1</v>
      </c>
      <c r="G145" s="111"/>
      <c r="H145" s="2"/>
      <c r="I145" s="2"/>
      <c r="J145" s="2"/>
      <c r="K145" s="2"/>
      <c r="L145" s="2"/>
    </row>
    <row r="146" spans="1:12" x14ac:dyDescent="0.2">
      <c r="A146" s="130">
        <v>827044</v>
      </c>
      <c r="B146" s="106" t="s">
        <v>340</v>
      </c>
      <c r="C146" s="106"/>
      <c r="D146" s="106"/>
      <c r="E146" s="128">
        <v>181</v>
      </c>
      <c r="F146" s="107">
        <v>1</v>
      </c>
      <c r="G146" s="111"/>
      <c r="H146" s="2"/>
      <c r="I146" s="2"/>
      <c r="J146" s="2"/>
      <c r="K146" s="2"/>
      <c r="L146" s="2"/>
    </row>
    <row r="147" spans="1:12" x14ac:dyDescent="0.2">
      <c r="A147" s="130">
        <v>820166</v>
      </c>
      <c r="B147" s="106" t="s">
        <v>338</v>
      </c>
      <c r="C147" s="106"/>
      <c r="D147" s="106"/>
      <c r="E147" s="128">
        <v>182</v>
      </c>
      <c r="F147" s="107">
        <v>1</v>
      </c>
      <c r="G147" s="111"/>
      <c r="H147" s="2"/>
      <c r="I147" s="2"/>
      <c r="J147" s="2"/>
      <c r="K147" s="2"/>
      <c r="L147" s="2"/>
    </row>
    <row r="148" spans="1:12" x14ac:dyDescent="0.2">
      <c r="A148" s="130">
        <v>827028</v>
      </c>
      <c r="B148" s="106" t="s">
        <v>83</v>
      </c>
      <c r="C148" s="106"/>
      <c r="D148" s="106"/>
      <c r="E148" s="128">
        <v>183</v>
      </c>
      <c r="F148" s="107">
        <v>1</v>
      </c>
      <c r="G148" s="111"/>
      <c r="H148" s="2"/>
      <c r="I148" s="2"/>
      <c r="J148" s="2"/>
      <c r="K148" s="2"/>
      <c r="L148" s="2"/>
    </row>
    <row r="149" spans="1:12" x14ac:dyDescent="0.2">
      <c r="A149" s="130">
        <v>820193</v>
      </c>
      <c r="B149" s="106" t="s">
        <v>339</v>
      </c>
      <c r="C149" s="106"/>
      <c r="D149" s="106"/>
      <c r="E149" s="128">
        <v>184</v>
      </c>
      <c r="F149" s="107">
        <v>1</v>
      </c>
      <c r="G149" s="111"/>
    </row>
    <row r="150" spans="1:12" x14ac:dyDescent="0.2">
      <c r="A150" s="130">
        <v>820192</v>
      </c>
      <c r="B150" s="106" t="s">
        <v>203</v>
      </c>
      <c r="C150" s="106"/>
      <c r="D150" s="106"/>
      <c r="E150" s="128">
        <v>185</v>
      </c>
      <c r="F150" s="107">
        <v>1</v>
      </c>
      <c r="G150" s="111"/>
    </row>
    <row r="151" spans="1:12" x14ac:dyDescent="0.2">
      <c r="A151" s="130">
        <v>820172</v>
      </c>
      <c r="B151" s="106" t="s">
        <v>685</v>
      </c>
      <c r="C151" s="106"/>
      <c r="D151" s="106"/>
      <c r="E151" s="128">
        <v>186</v>
      </c>
      <c r="F151" s="107">
        <v>1</v>
      </c>
      <c r="G151" s="111"/>
    </row>
    <row r="152" spans="1:12" x14ac:dyDescent="0.2">
      <c r="A152" s="130">
        <v>827036</v>
      </c>
      <c r="B152" s="106" t="s">
        <v>730</v>
      </c>
      <c r="C152" s="106"/>
      <c r="D152" s="106"/>
      <c r="E152" s="128">
        <v>187</v>
      </c>
      <c r="F152" s="107">
        <v>1</v>
      </c>
      <c r="G152" s="111"/>
    </row>
    <row r="153" spans="1:12" x14ac:dyDescent="0.2">
      <c r="A153" s="130"/>
      <c r="B153" s="106"/>
      <c r="C153" s="106"/>
      <c r="D153" s="106"/>
      <c r="E153" s="128"/>
      <c r="F153" s="107">
        <v>1</v>
      </c>
    </row>
    <row r="154" spans="1:12" x14ac:dyDescent="0.2">
      <c r="A154" s="130"/>
      <c r="B154" s="106"/>
      <c r="C154" s="106"/>
      <c r="D154" s="106"/>
      <c r="E154" s="128"/>
      <c r="F154" s="107">
        <v>1</v>
      </c>
    </row>
    <row r="155" spans="1:12" x14ac:dyDescent="0.2">
      <c r="A155" s="130"/>
      <c r="B155" s="106"/>
      <c r="C155" s="106"/>
      <c r="D155" s="106"/>
      <c r="E155" s="128"/>
      <c r="F155" s="107">
        <v>1</v>
      </c>
    </row>
    <row r="156" spans="1:12" x14ac:dyDescent="0.2">
      <c r="A156" s="130"/>
      <c r="B156" s="106"/>
      <c r="C156" s="106"/>
      <c r="D156" s="106"/>
      <c r="E156" s="128"/>
      <c r="F156" s="107">
        <v>1</v>
      </c>
    </row>
    <row r="157" spans="1:12" x14ac:dyDescent="0.2">
      <c r="A157" s="130"/>
      <c r="B157" s="106"/>
      <c r="C157" s="106"/>
      <c r="D157" s="106"/>
      <c r="E157" s="128"/>
      <c r="F157" s="107">
        <v>1</v>
      </c>
    </row>
    <row r="158" spans="1:12" x14ac:dyDescent="0.2">
      <c r="A158" s="130"/>
      <c r="B158" s="106"/>
      <c r="C158" s="106"/>
      <c r="D158" s="106"/>
      <c r="E158" s="128"/>
      <c r="F158" s="107">
        <v>1</v>
      </c>
    </row>
    <row r="159" spans="1:12" x14ac:dyDescent="0.2">
      <c r="A159" s="130"/>
      <c r="B159" s="106"/>
      <c r="C159" s="106"/>
      <c r="D159" s="106"/>
      <c r="E159" s="128"/>
      <c r="F159" s="107">
        <v>1</v>
      </c>
    </row>
    <row r="160" spans="1:12" x14ac:dyDescent="0.2">
      <c r="A160" s="130"/>
      <c r="B160" s="106"/>
      <c r="C160" s="106"/>
      <c r="D160" s="106"/>
      <c r="E160" s="128"/>
      <c r="F160" s="107">
        <v>1</v>
      </c>
    </row>
    <row r="161" spans="1:6" x14ac:dyDescent="0.2">
      <c r="A161" s="130"/>
      <c r="B161" s="106"/>
      <c r="C161" s="106"/>
      <c r="D161" s="106"/>
      <c r="E161" s="128"/>
      <c r="F161" s="107">
        <v>1</v>
      </c>
    </row>
    <row r="162" spans="1:6" x14ac:dyDescent="0.2">
      <c r="A162" s="130"/>
      <c r="B162" s="106"/>
      <c r="C162" s="106"/>
      <c r="D162" s="106"/>
      <c r="E162" s="128"/>
      <c r="F162" s="107">
        <v>1</v>
      </c>
    </row>
    <row r="163" spans="1:6" x14ac:dyDescent="0.2">
      <c r="A163" s="130"/>
      <c r="B163" s="106"/>
      <c r="C163" s="106"/>
      <c r="D163" s="106"/>
      <c r="E163" s="128"/>
      <c r="F163" s="107">
        <v>1</v>
      </c>
    </row>
    <row r="164" spans="1:6" x14ac:dyDescent="0.2">
      <c r="A164" s="130"/>
      <c r="B164" s="106"/>
      <c r="C164" s="106"/>
      <c r="D164" s="106"/>
      <c r="E164" s="128"/>
      <c r="F164" s="107">
        <v>1</v>
      </c>
    </row>
    <row r="165" spans="1:6" x14ac:dyDescent="0.2">
      <c r="A165" s="130"/>
      <c r="B165" s="106"/>
      <c r="C165" s="106"/>
      <c r="D165" s="106"/>
      <c r="E165" s="128"/>
      <c r="F165" s="107">
        <v>1</v>
      </c>
    </row>
    <row r="166" spans="1:6" x14ac:dyDescent="0.2">
      <c r="A166" s="130"/>
      <c r="B166" s="106"/>
      <c r="C166" s="106"/>
      <c r="D166" s="106"/>
      <c r="E166" s="128"/>
      <c r="F166" s="107">
        <v>1</v>
      </c>
    </row>
    <row r="167" spans="1:6" x14ac:dyDescent="0.2">
      <c r="A167" s="130"/>
      <c r="B167" s="106"/>
      <c r="C167" s="106"/>
      <c r="D167" s="106"/>
      <c r="E167" s="128"/>
      <c r="F167" s="107">
        <v>1</v>
      </c>
    </row>
    <row r="168" spans="1:6" x14ac:dyDescent="0.2">
      <c r="A168" s="130"/>
      <c r="B168" s="106"/>
      <c r="C168" s="106"/>
      <c r="D168" s="106"/>
      <c r="E168" s="128"/>
      <c r="F168" s="107">
        <v>1</v>
      </c>
    </row>
    <row r="169" spans="1:6" x14ac:dyDescent="0.2">
      <c r="A169" s="130"/>
      <c r="B169" s="106"/>
      <c r="C169" s="106"/>
      <c r="D169" s="106"/>
      <c r="E169" s="128"/>
      <c r="F169" s="107">
        <v>1</v>
      </c>
    </row>
    <row r="170" spans="1:6" x14ac:dyDescent="0.2">
      <c r="A170" s="130"/>
      <c r="B170" s="106"/>
      <c r="C170" s="106"/>
      <c r="D170" s="106"/>
      <c r="E170" s="128"/>
      <c r="F170" s="107">
        <v>1</v>
      </c>
    </row>
    <row r="171" spans="1:6" x14ac:dyDescent="0.2">
      <c r="A171" s="130"/>
      <c r="B171" s="106"/>
      <c r="C171" s="106"/>
      <c r="D171" s="106"/>
      <c r="E171" s="128"/>
      <c r="F171" s="107">
        <v>1</v>
      </c>
    </row>
    <row r="172" spans="1:6" x14ac:dyDescent="0.2">
      <c r="A172" s="130"/>
      <c r="B172" s="106"/>
      <c r="C172" s="106"/>
      <c r="D172" s="106"/>
      <c r="E172" s="128"/>
      <c r="F172" s="107">
        <v>1</v>
      </c>
    </row>
    <row r="173" spans="1:6" x14ac:dyDescent="0.2">
      <c r="A173" s="130"/>
      <c r="B173" s="106"/>
      <c r="C173" s="106"/>
      <c r="D173" s="106"/>
      <c r="E173" s="128"/>
      <c r="F173" s="107">
        <v>1</v>
      </c>
    </row>
    <row r="174" spans="1:6" x14ac:dyDescent="0.2">
      <c r="A174" s="130"/>
      <c r="B174" s="106"/>
      <c r="C174" s="106"/>
      <c r="D174" s="106"/>
      <c r="E174" s="128"/>
      <c r="F174" s="107">
        <v>1</v>
      </c>
    </row>
    <row r="175" spans="1:6" x14ac:dyDescent="0.2">
      <c r="A175" s="130"/>
      <c r="B175" s="106"/>
      <c r="C175" s="106"/>
      <c r="D175" s="106"/>
      <c r="E175" s="128"/>
      <c r="F175" s="107">
        <v>1</v>
      </c>
    </row>
    <row r="176" spans="1:6" x14ac:dyDescent="0.2">
      <c r="A176" s="130"/>
      <c r="B176" s="106"/>
      <c r="C176" s="106"/>
      <c r="D176" s="106"/>
      <c r="E176" s="128"/>
      <c r="F176" s="107">
        <v>1</v>
      </c>
    </row>
    <row r="177" spans="1:6" x14ac:dyDescent="0.2">
      <c r="A177" s="130"/>
      <c r="B177" s="106"/>
      <c r="C177" s="106"/>
      <c r="D177" s="106"/>
      <c r="E177" s="128"/>
      <c r="F177" s="107">
        <v>1</v>
      </c>
    </row>
    <row r="178" spans="1:6" x14ac:dyDescent="0.2">
      <c r="A178" s="130"/>
      <c r="B178" s="106"/>
      <c r="C178" s="106"/>
      <c r="D178" s="106"/>
      <c r="E178" s="128"/>
      <c r="F178" s="107">
        <v>1</v>
      </c>
    </row>
    <row r="179" spans="1:6" x14ac:dyDescent="0.2">
      <c r="A179" s="130"/>
      <c r="B179" s="106"/>
      <c r="C179" s="106"/>
      <c r="D179" s="106"/>
      <c r="E179" s="128"/>
      <c r="F179" s="107">
        <v>1</v>
      </c>
    </row>
    <row r="180" spans="1:6" x14ac:dyDescent="0.2">
      <c r="A180" s="130"/>
      <c r="B180" s="106"/>
      <c r="C180" s="106"/>
      <c r="D180" s="106"/>
      <c r="E180" s="128"/>
      <c r="F180" s="107">
        <v>1</v>
      </c>
    </row>
    <row r="181" spans="1:6" x14ac:dyDescent="0.2">
      <c r="A181" s="130"/>
      <c r="B181" s="106"/>
      <c r="C181" s="106"/>
      <c r="D181" s="106"/>
      <c r="E181" s="128"/>
      <c r="F181" s="107">
        <v>1</v>
      </c>
    </row>
    <row r="182" spans="1:6" x14ac:dyDescent="0.2">
      <c r="A182" s="130"/>
      <c r="B182" s="106"/>
      <c r="C182" s="106"/>
      <c r="D182" s="106"/>
      <c r="E182" s="128"/>
      <c r="F182" s="107">
        <v>1</v>
      </c>
    </row>
    <row r="183" spans="1:6" x14ac:dyDescent="0.2">
      <c r="A183" s="130"/>
      <c r="B183" s="106"/>
      <c r="C183" s="106"/>
      <c r="D183" s="106"/>
      <c r="E183" s="128"/>
      <c r="F183" s="107">
        <v>1</v>
      </c>
    </row>
    <row r="184" spans="1:6" x14ac:dyDescent="0.2">
      <c r="A184" s="130"/>
      <c r="B184" s="106"/>
      <c r="C184" s="106"/>
      <c r="D184" s="106"/>
      <c r="E184" s="128"/>
      <c r="F184" s="107">
        <v>1</v>
      </c>
    </row>
    <row r="185" spans="1:6" x14ac:dyDescent="0.2">
      <c r="A185" s="130"/>
      <c r="B185" s="106"/>
      <c r="C185" s="106"/>
      <c r="D185" s="106"/>
      <c r="E185" s="128"/>
      <c r="F185" s="107">
        <v>1</v>
      </c>
    </row>
    <row r="186" spans="1:6" x14ac:dyDescent="0.2">
      <c r="A186" s="130"/>
      <c r="B186" s="106"/>
      <c r="C186" s="106"/>
      <c r="D186" s="106"/>
      <c r="E186" s="128"/>
      <c r="F186" s="107">
        <v>1</v>
      </c>
    </row>
    <row r="187" spans="1:6" x14ac:dyDescent="0.2">
      <c r="A187" s="130"/>
      <c r="B187" s="106"/>
      <c r="C187" s="106"/>
      <c r="D187" s="106"/>
      <c r="E187" s="128"/>
      <c r="F187" s="107">
        <v>1</v>
      </c>
    </row>
    <row r="188" spans="1:6" x14ac:dyDescent="0.2">
      <c r="A188" s="130"/>
      <c r="B188" s="106"/>
      <c r="C188" s="106"/>
      <c r="D188" s="106"/>
      <c r="E188" s="128"/>
      <c r="F188" s="107">
        <v>1</v>
      </c>
    </row>
    <row r="189" spans="1:6" x14ac:dyDescent="0.2">
      <c r="A189" s="130"/>
      <c r="B189" s="106"/>
      <c r="C189" s="106"/>
      <c r="D189" s="106"/>
      <c r="E189" s="128"/>
      <c r="F189" s="107">
        <v>1</v>
      </c>
    </row>
    <row r="190" spans="1:6" x14ac:dyDescent="0.2">
      <c r="A190" s="130"/>
      <c r="B190" s="106"/>
      <c r="C190" s="106"/>
      <c r="D190" s="106"/>
      <c r="E190" s="128"/>
      <c r="F190" s="107">
        <v>1</v>
      </c>
    </row>
    <row r="191" spans="1:6" x14ac:dyDescent="0.2">
      <c r="A191" s="130"/>
      <c r="B191" s="106"/>
      <c r="C191" s="106"/>
      <c r="D191" s="106"/>
      <c r="E191" s="128"/>
      <c r="F191" s="107">
        <v>1</v>
      </c>
    </row>
    <row r="192" spans="1:6" x14ac:dyDescent="0.2">
      <c r="A192" s="130"/>
      <c r="B192" s="106"/>
      <c r="C192" s="106"/>
      <c r="D192" s="106"/>
      <c r="E192" s="128"/>
      <c r="F192" s="107">
        <v>1</v>
      </c>
    </row>
    <row r="193" spans="1:6" x14ac:dyDescent="0.2">
      <c r="A193" s="130"/>
      <c r="B193" s="106"/>
      <c r="C193" s="106"/>
      <c r="D193" s="106"/>
      <c r="E193" s="128"/>
      <c r="F193" s="107">
        <v>1</v>
      </c>
    </row>
    <row r="194" spans="1:6" x14ac:dyDescent="0.2">
      <c r="A194" s="130"/>
      <c r="B194" s="106"/>
      <c r="C194" s="106"/>
      <c r="D194" s="106"/>
      <c r="E194" s="128"/>
      <c r="F194" s="107">
        <v>1</v>
      </c>
    </row>
    <row r="195" spans="1:6" x14ac:dyDescent="0.2">
      <c r="A195" s="130"/>
      <c r="B195" s="106"/>
      <c r="C195" s="106"/>
      <c r="D195" s="106"/>
      <c r="E195" s="128"/>
      <c r="F195" s="107">
        <v>1</v>
      </c>
    </row>
    <row r="196" spans="1:6" x14ac:dyDescent="0.2">
      <c r="A196" s="130"/>
      <c r="B196" s="106"/>
      <c r="C196" s="106"/>
      <c r="D196" s="106"/>
      <c r="E196" s="128"/>
      <c r="F196" s="107">
        <v>1</v>
      </c>
    </row>
    <row r="197" spans="1:6" x14ac:dyDescent="0.2">
      <c r="A197" s="130"/>
      <c r="B197" s="106"/>
      <c r="C197" s="106"/>
      <c r="D197" s="106"/>
      <c r="E197" s="128"/>
      <c r="F197" s="107">
        <v>1</v>
      </c>
    </row>
    <row r="198" spans="1:6" x14ac:dyDescent="0.2">
      <c r="A198" s="130"/>
      <c r="B198" s="106"/>
      <c r="C198" s="106"/>
      <c r="D198" s="106"/>
      <c r="E198" s="128"/>
      <c r="F198" s="107">
        <v>1</v>
      </c>
    </row>
    <row r="199" spans="1:6" x14ac:dyDescent="0.2">
      <c r="A199" s="130"/>
      <c r="B199" s="106"/>
      <c r="C199" s="106"/>
      <c r="D199" s="106"/>
      <c r="E199" s="128"/>
      <c r="F199" s="107">
        <v>1</v>
      </c>
    </row>
    <row r="200" spans="1:6" x14ac:dyDescent="0.2">
      <c r="A200" s="130"/>
      <c r="B200" s="106"/>
      <c r="C200" s="106"/>
      <c r="D200" s="106"/>
      <c r="E200" s="128"/>
      <c r="F200" s="107">
        <v>1</v>
      </c>
    </row>
    <row r="201" spans="1:6" x14ac:dyDescent="0.2">
      <c r="A201" s="130"/>
      <c r="B201" s="106"/>
      <c r="C201" s="106"/>
      <c r="D201" s="106"/>
      <c r="E201" s="128"/>
      <c r="F201" s="107">
        <v>1</v>
      </c>
    </row>
    <row r="202" spans="1:6" x14ac:dyDescent="0.2">
      <c r="A202" s="130"/>
      <c r="B202" s="106"/>
      <c r="C202" s="106"/>
      <c r="D202" s="106"/>
      <c r="E202" s="128"/>
      <c r="F202" s="107">
        <v>1</v>
      </c>
    </row>
    <row r="203" spans="1:6" x14ac:dyDescent="0.2">
      <c r="A203" s="130"/>
      <c r="B203" s="106"/>
      <c r="C203" s="106"/>
      <c r="D203" s="106"/>
      <c r="E203" s="128"/>
      <c r="F203" s="107">
        <v>1</v>
      </c>
    </row>
    <row r="204" spans="1:6" x14ac:dyDescent="0.2">
      <c r="A204" s="130"/>
      <c r="B204" s="106"/>
      <c r="C204" s="106"/>
      <c r="D204" s="106"/>
      <c r="E204" s="128"/>
      <c r="F204" s="107">
        <v>1</v>
      </c>
    </row>
    <row r="205" spans="1:6" x14ac:dyDescent="0.2">
      <c r="A205" s="130"/>
      <c r="B205" s="106"/>
      <c r="C205" s="106"/>
      <c r="D205" s="106"/>
      <c r="E205" s="128"/>
      <c r="F205" s="107">
        <v>1</v>
      </c>
    </row>
    <row r="206" spans="1:6" x14ac:dyDescent="0.2">
      <c r="A206" s="130"/>
      <c r="B206" s="106"/>
      <c r="C206" s="106"/>
      <c r="D206" s="106"/>
      <c r="E206" s="128"/>
      <c r="F206" s="107">
        <v>1</v>
      </c>
    </row>
    <row r="207" spans="1:6" x14ac:dyDescent="0.2">
      <c r="A207" s="130"/>
      <c r="B207" s="106"/>
      <c r="C207" s="106"/>
      <c r="D207" s="106"/>
      <c r="E207" s="128"/>
      <c r="F207" s="107">
        <v>1</v>
      </c>
    </row>
    <row r="208" spans="1:6" x14ac:dyDescent="0.2">
      <c r="A208" s="130"/>
      <c r="B208" s="106"/>
      <c r="C208" s="106"/>
      <c r="D208" s="106"/>
      <c r="E208" s="128"/>
      <c r="F208" s="107">
        <v>1</v>
      </c>
    </row>
    <row r="209" spans="1:6" x14ac:dyDescent="0.2">
      <c r="A209" s="130"/>
      <c r="B209" s="106"/>
      <c r="C209" s="106"/>
      <c r="D209" s="106"/>
      <c r="E209" s="128"/>
      <c r="F209" s="107">
        <v>1</v>
      </c>
    </row>
    <row r="210" spans="1:6" x14ac:dyDescent="0.2">
      <c r="A210" s="130"/>
      <c r="B210" s="106"/>
      <c r="C210" s="106"/>
      <c r="D210" s="106"/>
      <c r="E210" s="128"/>
      <c r="F210" s="107">
        <v>1</v>
      </c>
    </row>
    <row r="211" spans="1:6" x14ac:dyDescent="0.2">
      <c r="A211" s="130"/>
      <c r="B211" s="106"/>
      <c r="C211" s="106"/>
      <c r="D211" s="106"/>
      <c r="E211" s="128"/>
      <c r="F211" s="107">
        <v>1</v>
      </c>
    </row>
    <row r="212" spans="1:6" x14ac:dyDescent="0.2">
      <c r="A212" s="130"/>
      <c r="B212" s="106"/>
      <c r="C212" s="106"/>
      <c r="D212" s="106"/>
      <c r="E212" s="128"/>
      <c r="F212" s="107">
        <v>1</v>
      </c>
    </row>
    <row r="213" spans="1:6" x14ac:dyDescent="0.2">
      <c r="A213" s="130"/>
      <c r="B213" s="106"/>
      <c r="C213" s="106"/>
      <c r="D213" s="106"/>
      <c r="E213" s="128"/>
      <c r="F213" s="107">
        <v>1</v>
      </c>
    </row>
    <row r="214" spans="1:6" x14ac:dyDescent="0.2">
      <c r="A214" s="130"/>
      <c r="B214" s="106"/>
      <c r="C214" s="106"/>
      <c r="D214" s="106"/>
      <c r="E214" s="128"/>
      <c r="F214" s="107">
        <v>1</v>
      </c>
    </row>
    <row r="215" spans="1:6" x14ac:dyDescent="0.2">
      <c r="A215" s="130"/>
      <c r="B215" s="106"/>
      <c r="C215" s="106"/>
      <c r="D215" s="106"/>
      <c r="E215" s="128"/>
      <c r="F215" s="107">
        <v>1</v>
      </c>
    </row>
    <row r="216" spans="1:6" x14ac:dyDescent="0.2">
      <c r="A216" s="130"/>
      <c r="B216" s="106"/>
      <c r="C216" s="106"/>
      <c r="D216" s="106"/>
      <c r="E216" s="128"/>
      <c r="F216" s="107">
        <v>1</v>
      </c>
    </row>
    <row r="217" spans="1:6" x14ac:dyDescent="0.2">
      <c r="A217" s="130"/>
      <c r="B217" s="106"/>
      <c r="C217" s="106"/>
      <c r="D217" s="106"/>
      <c r="E217" s="128"/>
      <c r="F217" s="107">
        <v>1</v>
      </c>
    </row>
    <row r="218" spans="1:6" x14ac:dyDescent="0.2">
      <c r="A218" s="130"/>
      <c r="B218" s="106"/>
      <c r="C218" s="106"/>
      <c r="D218" s="106"/>
      <c r="E218" s="128"/>
      <c r="F218" s="107">
        <v>1</v>
      </c>
    </row>
    <row r="219" spans="1:6" x14ac:dyDescent="0.2">
      <c r="A219" s="130"/>
      <c r="B219" s="106"/>
      <c r="C219" s="106"/>
      <c r="D219" s="106"/>
      <c r="E219" s="128"/>
      <c r="F219" s="107">
        <v>1</v>
      </c>
    </row>
    <row r="220" spans="1:6" x14ac:dyDescent="0.2">
      <c r="A220" s="130"/>
      <c r="B220" s="106"/>
      <c r="C220" s="106"/>
      <c r="D220" s="106"/>
      <c r="E220" s="128"/>
      <c r="F220" s="107">
        <v>1</v>
      </c>
    </row>
    <row r="221" spans="1:6" x14ac:dyDescent="0.2">
      <c r="A221" s="130"/>
      <c r="B221" s="106"/>
      <c r="C221" s="106"/>
      <c r="D221" s="106"/>
      <c r="E221" s="128"/>
      <c r="F221" s="107">
        <v>1</v>
      </c>
    </row>
    <row r="222" spans="1:6" x14ac:dyDescent="0.2">
      <c r="A222" s="130"/>
      <c r="B222" s="106"/>
      <c r="C222" s="106"/>
      <c r="D222" s="106"/>
      <c r="E222" s="128"/>
      <c r="F222" s="107">
        <v>1</v>
      </c>
    </row>
    <row r="223" spans="1:6" x14ac:dyDescent="0.2">
      <c r="A223" s="130"/>
      <c r="B223" s="106"/>
      <c r="C223" s="106"/>
      <c r="D223" s="106"/>
      <c r="E223" s="128"/>
      <c r="F223" s="107">
        <v>1</v>
      </c>
    </row>
    <row r="224" spans="1:6" x14ac:dyDescent="0.2">
      <c r="A224" s="130"/>
      <c r="B224" s="106"/>
      <c r="C224" s="106"/>
      <c r="D224" s="106"/>
      <c r="E224" s="128"/>
      <c r="F224" s="107">
        <v>1</v>
      </c>
    </row>
    <row r="225" spans="1:6" x14ac:dyDescent="0.2">
      <c r="A225" s="130"/>
      <c r="B225" s="106"/>
      <c r="C225" s="106"/>
      <c r="D225" s="106"/>
      <c r="E225" s="128"/>
      <c r="F225" s="107">
        <v>1</v>
      </c>
    </row>
    <row r="226" spans="1:6" x14ac:dyDescent="0.2">
      <c r="A226" s="130"/>
      <c r="B226" s="106"/>
      <c r="C226" s="106"/>
      <c r="D226" s="106"/>
      <c r="E226" s="128"/>
      <c r="F226" s="107">
        <v>1</v>
      </c>
    </row>
    <row r="227" spans="1:6" x14ac:dyDescent="0.2">
      <c r="A227" s="130"/>
      <c r="B227" s="106"/>
      <c r="C227" s="106"/>
      <c r="D227" s="106"/>
      <c r="E227" s="128"/>
      <c r="F227" s="107">
        <v>1</v>
      </c>
    </row>
    <row r="228" spans="1:6" x14ac:dyDescent="0.2">
      <c r="A228" s="130"/>
      <c r="B228" s="106"/>
      <c r="C228" s="106"/>
      <c r="D228" s="106"/>
      <c r="E228" s="128"/>
      <c r="F228" s="107">
        <v>1</v>
      </c>
    </row>
    <row r="229" spans="1:6" x14ac:dyDescent="0.2">
      <c r="A229" s="130"/>
      <c r="B229" s="106"/>
      <c r="C229" s="106"/>
      <c r="D229" s="106"/>
      <c r="E229" s="128"/>
      <c r="F229" s="107">
        <v>1</v>
      </c>
    </row>
    <row r="230" spans="1:6" x14ac:dyDescent="0.2">
      <c r="A230" s="130"/>
      <c r="B230" s="106"/>
      <c r="C230" s="106"/>
      <c r="D230" s="106"/>
      <c r="E230" s="128"/>
      <c r="F230" s="107">
        <v>1</v>
      </c>
    </row>
    <row r="231" spans="1:6" x14ac:dyDescent="0.2">
      <c r="A231" s="130"/>
      <c r="B231" s="106"/>
      <c r="C231" s="106"/>
      <c r="D231" s="106"/>
      <c r="E231" s="128"/>
      <c r="F231" s="107">
        <v>1</v>
      </c>
    </row>
    <row r="232" spans="1:6" x14ac:dyDescent="0.2">
      <c r="A232" s="130"/>
      <c r="B232" s="106"/>
      <c r="C232" s="106"/>
      <c r="D232" s="106"/>
      <c r="E232" s="128"/>
      <c r="F232" s="107">
        <v>1</v>
      </c>
    </row>
    <row r="233" spans="1:6" x14ac:dyDescent="0.2">
      <c r="A233" s="130"/>
      <c r="B233" s="106"/>
      <c r="C233" s="106"/>
      <c r="D233" s="106"/>
      <c r="E233" s="128"/>
      <c r="F233" s="107">
        <v>1</v>
      </c>
    </row>
    <row r="234" spans="1:6" x14ac:dyDescent="0.2">
      <c r="A234" s="130"/>
      <c r="B234" s="106"/>
      <c r="C234" s="106"/>
      <c r="D234" s="106"/>
      <c r="E234" s="128"/>
      <c r="F234" s="107">
        <v>1</v>
      </c>
    </row>
    <row r="235" spans="1:6" x14ac:dyDescent="0.2">
      <c r="A235" s="130"/>
      <c r="B235" s="106"/>
      <c r="C235" s="106"/>
      <c r="D235" s="106"/>
      <c r="E235" s="128"/>
      <c r="F235" s="107">
        <v>1</v>
      </c>
    </row>
    <row r="236" spans="1:6" x14ac:dyDescent="0.2">
      <c r="A236" s="130"/>
      <c r="B236" s="106"/>
      <c r="C236" s="106"/>
      <c r="D236" s="106"/>
      <c r="E236" s="128"/>
      <c r="F236" s="107">
        <v>1</v>
      </c>
    </row>
    <row r="237" spans="1:6" x14ac:dyDescent="0.2">
      <c r="A237" s="130"/>
      <c r="B237" s="106"/>
      <c r="C237" s="106"/>
      <c r="D237" s="106"/>
      <c r="E237" s="128"/>
      <c r="F237" s="107">
        <v>1</v>
      </c>
    </row>
    <row r="238" spans="1:6" x14ac:dyDescent="0.2">
      <c r="A238" s="130"/>
      <c r="B238" s="106"/>
      <c r="C238" s="106"/>
      <c r="D238" s="106"/>
      <c r="E238" s="128"/>
      <c r="F238" s="107">
        <v>1</v>
      </c>
    </row>
    <row r="239" spans="1:6" x14ac:dyDescent="0.2">
      <c r="A239" s="130"/>
      <c r="B239" s="106"/>
      <c r="C239" s="106"/>
      <c r="D239" s="106"/>
      <c r="E239" s="128"/>
      <c r="F239" s="107">
        <v>1</v>
      </c>
    </row>
    <row r="240" spans="1:6" x14ac:dyDescent="0.2">
      <c r="A240" s="130"/>
      <c r="B240" s="106"/>
      <c r="C240" s="106"/>
      <c r="D240" s="106"/>
      <c r="E240" s="128"/>
      <c r="F240" s="107">
        <v>1</v>
      </c>
    </row>
    <row r="241" spans="1:6" x14ac:dyDescent="0.2">
      <c r="A241" s="130"/>
      <c r="B241" s="106"/>
      <c r="C241" s="106"/>
      <c r="D241" s="106"/>
      <c r="E241" s="128"/>
      <c r="F241" s="107">
        <v>1</v>
      </c>
    </row>
    <row r="242" spans="1:6" x14ac:dyDescent="0.2">
      <c r="A242" s="130"/>
      <c r="B242" s="106"/>
      <c r="C242" s="106"/>
      <c r="D242" s="106"/>
      <c r="E242" s="128"/>
      <c r="F242" s="107">
        <v>1</v>
      </c>
    </row>
    <row r="243" spans="1:6" x14ac:dyDescent="0.2">
      <c r="F243">
        <v>1</v>
      </c>
    </row>
    <row r="244" spans="1:6" x14ac:dyDescent="0.2">
      <c r="F244">
        <v>1</v>
      </c>
    </row>
    <row r="245" spans="1:6" x14ac:dyDescent="0.2">
      <c r="F245">
        <v>1</v>
      </c>
    </row>
    <row r="246" spans="1:6" x14ac:dyDescent="0.2">
      <c r="F246">
        <v>1</v>
      </c>
    </row>
    <row r="247" spans="1:6" x14ac:dyDescent="0.2">
      <c r="F247">
        <v>1</v>
      </c>
    </row>
    <row r="248" spans="1:6" x14ac:dyDescent="0.2">
      <c r="F248">
        <v>1</v>
      </c>
    </row>
    <row r="249" spans="1:6" x14ac:dyDescent="0.2">
      <c r="F249">
        <v>1</v>
      </c>
    </row>
    <row r="250" spans="1:6" x14ac:dyDescent="0.2">
      <c r="F250">
        <v>1</v>
      </c>
    </row>
    <row r="251" spans="1:6" x14ac:dyDescent="0.2">
      <c r="F251">
        <v>1</v>
      </c>
    </row>
    <row r="252" spans="1:6" x14ac:dyDescent="0.2">
      <c r="F252">
        <v>1</v>
      </c>
    </row>
    <row r="253" spans="1:6" x14ac:dyDescent="0.2">
      <c r="F253">
        <v>1</v>
      </c>
    </row>
    <row r="254" spans="1:6" x14ac:dyDescent="0.2">
      <c r="F254">
        <v>1</v>
      </c>
    </row>
    <row r="255" spans="1:6" x14ac:dyDescent="0.2">
      <c r="F255">
        <v>1</v>
      </c>
    </row>
    <row r="256" spans="1:6" x14ac:dyDescent="0.2">
      <c r="F256">
        <v>1</v>
      </c>
    </row>
    <row r="257" spans="6:6" x14ac:dyDescent="0.2">
      <c r="F257">
        <v>1</v>
      </c>
    </row>
    <row r="258" spans="6:6" x14ac:dyDescent="0.2">
      <c r="F258">
        <v>1</v>
      </c>
    </row>
    <row r="259" spans="6:6" x14ac:dyDescent="0.2">
      <c r="F259">
        <v>1</v>
      </c>
    </row>
    <row r="260" spans="6:6" x14ac:dyDescent="0.2">
      <c r="F260">
        <v>1</v>
      </c>
    </row>
    <row r="261" spans="6:6" x14ac:dyDescent="0.2">
      <c r="F261">
        <v>1</v>
      </c>
    </row>
    <row r="262" spans="6:6" x14ac:dyDescent="0.2">
      <c r="F262">
        <v>1</v>
      </c>
    </row>
    <row r="263" spans="6:6" x14ac:dyDescent="0.2">
      <c r="F263">
        <v>1</v>
      </c>
    </row>
    <row r="264" spans="6:6" x14ac:dyDescent="0.2">
      <c r="F264">
        <v>1</v>
      </c>
    </row>
    <row r="265" spans="6:6" x14ac:dyDescent="0.2">
      <c r="F265">
        <v>1</v>
      </c>
    </row>
    <row r="266" spans="6:6" x14ac:dyDescent="0.2">
      <c r="F266">
        <v>1</v>
      </c>
    </row>
    <row r="267" spans="6:6" x14ac:dyDescent="0.2">
      <c r="F267">
        <v>1</v>
      </c>
    </row>
    <row r="268" spans="6:6" x14ac:dyDescent="0.2">
      <c r="F268">
        <v>1</v>
      </c>
    </row>
    <row r="269" spans="6:6" x14ac:dyDescent="0.2">
      <c r="F269">
        <v>1</v>
      </c>
    </row>
    <row r="270" spans="6:6" x14ac:dyDescent="0.2">
      <c r="F270">
        <v>1</v>
      </c>
    </row>
    <row r="271" spans="6:6" x14ac:dyDescent="0.2">
      <c r="F271">
        <v>1</v>
      </c>
    </row>
    <row r="272" spans="6:6" x14ac:dyDescent="0.2">
      <c r="F272">
        <v>1</v>
      </c>
    </row>
    <row r="273" spans="6:6" x14ac:dyDescent="0.2">
      <c r="F273">
        <v>1</v>
      </c>
    </row>
    <row r="274" spans="6:6" x14ac:dyDescent="0.2">
      <c r="F274">
        <v>1</v>
      </c>
    </row>
    <row r="275" spans="6:6" x14ac:dyDescent="0.2">
      <c r="F275">
        <v>1</v>
      </c>
    </row>
    <row r="276" spans="6:6" x14ac:dyDescent="0.2">
      <c r="F276">
        <v>1</v>
      </c>
    </row>
    <row r="277" spans="6:6" x14ac:dyDescent="0.2">
      <c r="F277">
        <v>1</v>
      </c>
    </row>
    <row r="278" spans="6:6" x14ac:dyDescent="0.2">
      <c r="F278">
        <v>1</v>
      </c>
    </row>
    <row r="279" spans="6:6" x14ac:dyDescent="0.2">
      <c r="F279">
        <v>1</v>
      </c>
    </row>
    <row r="280" spans="6:6" x14ac:dyDescent="0.2">
      <c r="F280">
        <v>1</v>
      </c>
    </row>
    <row r="281" spans="6:6" x14ac:dyDescent="0.2">
      <c r="F281">
        <v>1</v>
      </c>
    </row>
    <row r="282" spans="6:6" x14ac:dyDescent="0.2">
      <c r="F282">
        <v>1</v>
      </c>
    </row>
    <row r="283" spans="6:6" x14ac:dyDescent="0.2">
      <c r="F283">
        <v>1</v>
      </c>
    </row>
    <row r="284" spans="6:6" x14ac:dyDescent="0.2">
      <c r="F284">
        <v>1</v>
      </c>
    </row>
    <row r="285" spans="6:6" x14ac:dyDescent="0.2">
      <c r="F285">
        <v>1</v>
      </c>
    </row>
    <row r="286" spans="6:6" x14ac:dyDescent="0.2">
      <c r="F286">
        <v>1</v>
      </c>
    </row>
    <row r="287" spans="6:6" x14ac:dyDescent="0.2">
      <c r="F287">
        <v>1</v>
      </c>
    </row>
    <row r="288" spans="6:6" x14ac:dyDescent="0.2">
      <c r="F288">
        <v>1</v>
      </c>
    </row>
    <row r="289" spans="6:6" x14ac:dyDescent="0.2">
      <c r="F289">
        <v>1</v>
      </c>
    </row>
    <row r="290" spans="6:6" x14ac:dyDescent="0.2">
      <c r="F290">
        <v>1</v>
      </c>
    </row>
    <row r="291" spans="6:6" x14ac:dyDescent="0.2">
      <c r="F291">
        <v>1</v>
      </c>
    </row>
    <row r="292" spans="6:6" x14ac:dyDescent="0.2">
      <c r="F292">
        <v>1</v>
      </c>
    </row>
    <row r="293" spans="6:6" x14ac:dyDescent="0.2">
      <c r="F293">
        <v>1</v>
      </c>
    </row>
    <row r="294" spans="6:6" x14ac:dyDescent="0.2">
      <c r="F294">
        <v>1</v>
      </c>
    </row>
    <row r="295" spans="6:6" x14ac:dyDescent="0.2">
      <c r="F295">
        <v>1</v>
      </c>
    </row>
    <row r="296" spans="6:6" x14ac:dyDescent="0.2">
      <c r="F296">
        <v>1</v>
      </c>
    </row>
    <row r="297" spans="6:6" x14ac:dyDescent="0.2">
      <c r="F297">
        <v>1</v>
      </c>
    </row>
    <row r="298" spans="6:6" x14ac:dyDescent="0.2">
      <c r="F298">
        <v>1</v>
      </c>
    </row>
    <row r="299" spans="6:6" x14ac:dyDescent="0.2">
      <c r="F299">
        <v>1</v>
      </c>
    </row>
    <row r="300" spans="6:6" x14ac:dyDescent="0.2">
      <c r="F300">
        <v>1</v>
      </c>
    </row>
    <row r="301" spans="6:6" x14ac:dyDescent="0.2">
      <c r="F301">
        <v>1</v>
      </c>
    </row>
    <row r="302" spans="6:6" x14ac:dyDescent="0.2">
      <c r="F302">
        <v>1</v>
      </c>
    </row>
    <row r="303" spans="6:6" x14ac:dyDescent="0.2">
      <c r="F303">
        <v>1</v>
      </c>
    </row>
    <row r="304" spans="6:6" x14ac:dyDescent="0.2">
      <c r="F304">
        <v>1</v>
      </c>
    </row>
    <row r="305" spans="6:6" x14ac:dyDescent="0.2">
      <c r="F305">
        <v>1</v>
      </c>
    </row>
    <row r="306" spans="6:6" x14ac:dyDescent="0.2">
      <c r="F306">
        <v>1</v>
      </c>
    </row>
    <row r="307" spans="6:6" x14ac:dyDescent="0.2">
      <c r="F307">
        <v>1</v>
      </c>
    </row>
    <row r="308" spans="6:6" x14ac:dyDescent="0.2">
      <c r="F308">
        <v>1</v>
      </c>
    </row>
    <row r="309" spans="6:6" x14ac:dyDescent="0.2">
      <c r="F309">
        <v>1</v>
      </c>
    </row>
    <row r="310" spans="6:6" x14ac:dyDescent="0.2">
      <c r="F310">
        <v>1</v>
      </c>
    </row>
    <row r="311" spans="6:6" x14ac:dyDescent="0.2">
      <c r="F311">
        <v>1</v>
      </c>
    </row>
    <row r="312" spans="6:6" x14ac:dyDescent="0.2">
      <c r="F312">
        <v>1</v>
      </c>
    </row>
    <row r="313" spans="6:6" x14ac:dyDescent="0.2">
      <c r="F313">
        <v>1</v>
      </c>
    </row>
    <row r="314" spans="6:6" x14ac:dyDescent="0.2">
      <c r="F314">
        <v>1</v>
      </c>
    </row>
    <row r="315" spans="6:6" x14ac:dyDescent="0.2">
      <c r="F315">
        <v>1</v>
      </c>
    </row>
    <row r="316" spans="6:6" x14ac:dyDescent="0.2">
      <c r="F316">
        <v>1</v>
      </c>
    </row>
    <row r="317" spans="6:6" x14ac:dyDescent="0.2">
      <c r="F317">
        <v>1</v>
      </c>
    </row>
    <row r="318" spans="6:6" x14ac:dyDescent="0.2">
      <c r="F318">
        <v>1</v>
      </c>
    </row>
    <row r="319" spans="6:6" x14ac:dyDescent="0.2">
      <c r="F319">
        <v>1</v>
      </c>
    </row>
    <row r="320" spans="6:6" x14ac:dyDescent="0.2">
      <c r="F320">
        <v>1</v>
      </c>
    </row>
    <row r="321" spans="6:6" x14ac:dyDescent="0.2">
      <c r="F321">
        <v>1</v>
      </c>
    </row>
    <row r="322" spans="6:6" x14ac:dyDescent="0.2">
      <c r="F322">
        <v>1</v>
      </c>
    </row>
    <row r="323" spans="6:6" x14ac:dyDescent="0.2">
      <c r="F323">
        <v>1</v>
      </c>
    </row>
    <row r="324" spans="6:6" x14ac:dyDescent="0.2">
      <c r="F324">
        <v>1</v>
      </c>
    </row>
    <row r="325" spans="6:6" x14ac:dyDescent="0.2">
      <c r="F325">
        <v>1</v>
      </c>
    </row>
    <row r="326" spans="6:6" x14ac:dyDescent="0.2">
      <c r="F326">
        <v>1</v>
      </c>
    </row>
    <row r="327" spans="6:6" x14ac:dyDescent="0.2">
      <c r="F327">
        <v>1</v>
      </c>
    </row>
    <row r="328" spans="6:6" x14ac:dyDescent="0.2">
      <c r="F328">
        <v>1</v>
      </c>
    </row>
    <row r="329" spans="6:6" x14ac:dyDescent="0.2">
      <c r="F329">
        <v>1</v>
      </c>
    </row>
    <row r="330" spans="6:6" x14ac:dyDescent="0.2">
      <c r="F330">
        <v>1</v>
      </c>
    </row>
    <row r="331" spans="6:6" x14ac:dyDescent="0.2">
      <c r="F331">
        <v>1</v>
      </c>
    </row>
    <row r="332" spans="6:6" x14ac:dyDescent="0.2">
      <c r="F332">
        <v>1</v>
      </c>
    </row>
    <row r="333" spans="6:6" x14ac:dyDescent="0.2">
      <c r="F333">
        <v>1</v>
      </c>
    </row>
    <row r="334" spans="6:6" x14ac:dyDescent="0.2">
      <c r="F334">
        <v>1</v>
      </c>
    </row>
    <row r="335" spans="6:6" x14ac:dyDescent="0.2">
      <c r="F335">
        <v>1</v>
      </c>
    </row>
    <row r="336" spans="6:6" x14ac:dyDescent="0.2">
      <c r="F336">
        <v>1</v>
      </c>
    </row>
    <row r="337" spans="6:6" x14ac:dyDescent="0.2">
      <c r="F337">
        <v>1</v>
      </c>
    </row>
    <row r="338" spans="6:6" x14ac:dyDescent="0.2">
      <c r="F338">
        <v>1</v>
      </c>
    </row>
    <row r="339" spans="6:6" x14ac:dyDescent="0.2">
      <c r="F339">
        <v>1</v>
      </c>
    </row>
    <row r="340" spans="6:6" x14ac:dyDescent="0.2">
      <c r="F340">
        <v>1</v>
      </c>
    </row>
    <row r="341" spans="6:6" x14ac:dyDescent="0.2">
      <c r="F341">
        <v>1</v>
      </c>
    </row>
    <row r="342" spans="6:6" x14ac:dyDescent="0.2">
      <c r="F342">
        <v>1</v>
      </c>
    </row>
    <row r="343" spans="6:6" x14ac:dyDescent="0.2">
      <c r="F343">
        <v>1</v>
      </c>
    </row>
    <row r="344" spans="6:6" x14ac:dyDescent="0.2">
      <c r="F344">
        <v>1</v>
      </c>
    </row>
    <row r="345" spans="6:6" x14ac:dyDescent="0.2">
      <c r="F345">
        <v>1</v>
      </c>
    </row>
    <row r="346" spans="6:6" x14ac:dyDescent="0.2">
      <c r="F346">
        <v>1</v>
      </c>
    </row>
    <row r="347" spans="6:6" x14ac:dyDescent="0.2">
      <c r="F347">
        <v>1</v>
      </c>
    </row>
    <row r="348" spans="6:6" x14ac:dyDescent="0.2">
      <c r="F348">
        <v>1</v>
      </c>
    </row>
    <row r="349" spans="6:6" x14ac:dyDescent="0.2">
      <c r="F349">
        <v>1</v>
      </c>
    </row>
    <row r="350" spans="6:6" x14ac:dyDescent="0.2">
      <c r="F350">
        <v>1</v>
      </c>
    </row>
    <row r="351" spans="6:6" x14ac:dyDescent="0.2">
      <c r="F351">
        <v>1</v>
      </c>
    </row>
    <row r="352" spans="6:6" x14ac:dyDescent="0.2">
      <c r="F352">
        <v>1</v>
      </c>
    </row>
    <row r="353" spans="6:6" x14ac:dyDescent="0.2">
      <c r="F353">
        <v>1</v>
      </c>
    </row>
    <row r="354" spans="6:6" x14ac:dyDescent="0.2">
      <c r="F354">
        <v>1</v>
      </c>
    </row>
    <row r="355" spans="6:6" x14ac:dyDescent="0.2">
      <c r="F355">
        <v>1</v>
      </c>
    </row>
    <row r="356" spans="6:6" x14ac:dyDescent="0.2">
      <c r="F356">
        <v>1</v>
      </c>
    </row>
    <row r="357" spans="6:6" x14ac:dyDescent="0.2">
      <c r="F357">
        <v>1</v>
      </c>
    </row>
    <row r="358" spans="6:6" x14ac:dyDescent="0.2">
      <c r="F358">
        <v>1</v>
      </c>
    </row>
    <row r="359" spans="6:6" x14ac:dyDescent="0.2">
      <c r="F359">
        <v>1</v>
      </c>
    </row>
    <row r="360" spans="6:6" x14ac:dyDescent="0.2">
      <c r="F360">
        <v>1</v>
      </c>
    </row>
    <row r="361" spans="6:6" x14ac:dyDescent="0.2">
      <c r="F361">
        <v>1</v>
      </c>
    </row>
    <row r="362" spans="6:6" x14ac:dyDescent="0.2">
      <c r="F362">
        <v>1</v>
      </c>
    </row>
    <row r="363" spans="6:6" x14ac:dyDescent="0.2">
      <c r="F363">
        <v>1</v>
      </c>
    </row>
    <row r="364" spans="6:6" x14ac:dyDescent="0.2">
      <c r="F364">
        <v>1</v>
      </c>
    </row>
    <row r="365" spans="6:6" x14ac:dyDescent="0.2">
      <c r="F365">
        <v>1</v>
      </c>
    </row>
    <row r="366" spans="6:6" x14ac:dyDescent="0.2">
      <c r="F366">
        <v>1</v>
      </c>
    </row>
    <row r="367" spans="6:6" x14ac:dyDescent="0.2">
      <c r="F367">
        <v>1</v>
      </c>
    </row>
    <row r="368" spans="6:6" x14ac:dyDescent="0.2">
      <c r="F368">
        <v>1</v>
      </c>
    </row>
    <row r="369" spans="6:6" x14ac:dyDescent="0.2">
      <c r="F369">
        <v>1</v>
      </c>
    </row>
    <row r="370" spans="6:6" x14ac:dyDescent="0.2">
      <c r="F370">
        <v>1</v>
      </c>
    </row>
    <row r="371" spans="6:6" x14ac:dyDescent="0.2">
      <c r="F371">
        <v>1</v>
      </c>
    </row>
    <row r="372" spans="6:6" x14ac:dyDescent="0.2">
      <c r="F372">
        <v>1</v>
      </c>
    </row>
    <row r="373" spans="6:6" x14ac:dyDescent="0.2">
      <c r="F373">
        <v>1</v>
      </c>
    </row>
    <row r="374" spans="6:6" x14ac:dyDescent="0.2">
      <c r="F374">
        <v>1</v>
      </c>
    </row>
    <row r="375" spans="6:6" x14ac:dyDescent="0.2">
      <c r="F375">
        <v>1</v>
      </c>
    </row>
    <row r="376" spans="6:6" x14ac:dyDescent="0.2">
      <c r="F376">
        <v>1</v>
      </c>
    </row>
    <row r="377" spans="6:6" x14ac:dyDescent="0.2">
      <c r="F377">
        <v>1</v>
      </c>
    </row>
    <row r="378" spans="6:6" x14ac:dyDescent="0.2">
      <c r="F378">
        <v>1</v>
      </c>
    </row>
    <row r="379" spans="6:6" x14ac:dyDescent="0.2">
      <c r="F379">
        <v>1</v>
      </c>
    </row>
    <row r="380" spans="6:6" x14ac:dyDescent="0.2">
      <c r="F380">
        <v>1</v>
      </c>
    </row>
    <row r="381" spans="6:6" x14ac:dyDescent="0.2">
      <c r="F381">
        <v>1</v>
      </c>
    </row>
    <row r="382" spans="6:6" x14ac:dyDescent="0.2">
      <c r="F382">
        <v>1</v>
      </c>
    </row>
    <row r="383" spans="6:6" x14ac:dyDescent="0.2">
      <c r="F383">
        <v>1</v>
      </c>
    </row>
    <row r="384" spans="6:6" x14ac:dyDescent="0.2">
      <c r="F384">
        <v>1</v>
      </c>
    </row>
    <row r="385" spans="6:6" x14ac:dyDescent="0.2">
      <c r="F385">
        <v>1</v>
      </c>
    </row>
    <row r="386" spans="6:6" x14ac:dyDescent="0.2">
      <c r="F386">
        <v>1</v>
      </c>
    </row>
    <row r="387" spans="6:6" x14ac:dyDescent="0.2">
      <c r="F387">
        <v>1</v>
      </c>
    </row>
    <row r="388" spans="6:6" x14ac:dyDescent="0.2">
      <c r="F388">
        <v>1</v>
      </c>
    </row>
    <row r="389" spans="6:6" x14ac:dyDescent="0.2">
      <c r="F389">
        <v>1</v>
      </c>
    </row>
    <row r="390" spans="6:6" x14ac:dyDescent="0.2">
      <c r="F390">
        <v>1</v>
      </c>
    </row>
    <row r="391" spans="6:6" x14ac:dyDescent="0.2">
      <c r="F391">
        <v>1</v>
      </c>
    </row>
    <row r="392" spans="6:6" x14ac:dyDescent="0.2">
      <c r="F392">
        <v>1</v>
      </c>
    </row>
    <row r="393" spans="6:6" x14ac:dyDescent="0.2">
      <c r="F393">
        <v>1</v>
      </c>
    </row>
    <row r="394" spans="6:6" x14ac:dyDescent="0.2">
      <c r="F394">
        <v>1</v>
      </c>
    </row>
    <row r="395" spans="6:6" x14ac:dyDescent="0.2">
      <c r="F395">
        <v>1</v>
      </c>
    </row>
    <row r="396" spans="6:6" x14ac:dyDescent="0.2">
      <c r="F396">
        <v>1</v>
      </c>
    </row>
    <row r="397" spans="6:6" x14ac:dyDescent="0.2">
      <c r="F397">
        <v>1</v>
      </c>
    </row>
    <row r="398" spans="6:6" x14ac:dyDescent="0.2">
      <c r="F398">
        <v>1</v>
      </c>
    </row>
    <row r="399" spans="6:6" x14ac:dyDescent="0.2">
      <c r="F399">
        <v>1</v>
      </c>
    </row>
    <row r="400" spans="6:6" x14ac:dyDescent="0.2">
      <c r="F400">
        <v>1</v>
      </c>
    </row>
    <row r="401" spans="6:6" x14ac:dyDescent="0.2">
      <c r="F401">
        <v>1</v>
      </c>
    </row>
    <row r="402" spans="6:6" x14ac:dyDescent="0.2">
      <c r="F402">
        <v>1</v>
      </c>
    </row>
    <row r="403" spans="6:6" x14ac:dyDescent="0.2">
      <c r="F403">
        <v>1</v>
      </c>
    </row>
    <row r="404" spans="6:6" x14ac:dyDescent="0.2">
      <c r="F404">
        <v>1</v>
      </c>
    </row>
    <row r="405" spans="6:6" x14ac:dyDescent="0.2">
      <c r="F405">
        <v>1</v>
      </c>
    </row>
    <row r="406" spans="6:6" x14ac:dyDescent="0.2">
      <c r="F406">
        <v>1</v>
      </c>
    </row>
    <row r="407" spans="6:6" x14ac:dyDescent="0.2">
      <c r="F407">
        <v>1</v>
      </c>
    </row>
    <row r="408" spans="6:6" x14ac:dyDescent="0.2">
      <c r="F408">
        <v>1</v>
      </c>
    </row>
    <row r="409" spans="6:6" x14ac:dyDescent="0.2">
      <c r="F409">
        <v>1</v>
      </c>
    </row>
    <row r="410" spans="6:6" x14ac:dyDescent="0.2">
      <c r="F410">
        <v>1</v>
      </c>
    </row>
    <row r="411" spans="6:6" x14ac:dyDescent="0.2">
      <c r="F411">
        <v>1</v>
      </c>
    </row>
    <row r="412" spans="6:6" x14ac:dyDescent="0.2">
      <c r="F412">
        <v>1</v>
      </c>
    </row>
    <row r="413" spans="6:6" x14ac:dyDescent="0.2">
      <c r="F413">
        <v>1</v>
      </c>
    </row>
    <row r="414" spans="6:6" x14ac:dyDescent="0.2">
      <c r="F414">
        <v>1</v>
      </c>
    </row>
    <row r="415" spans="6:6" x14ac:dyDescent="0.2">
      <c r="F415">
        <v>1</v>
      </c>
    </row>
    <row r="416" spans="6:6" x14ac:dyDescent="0.2">
      <c r="F416">
        <v>1</v>
      </c>
    </row>
    <row r="417" spans="6:6" x14ac:dyDescent="0.2">
      <c r="F417">
        <v>1</v>
      </c>
    </row>
    <row r="418" spans="6:6" x14ac:dyDescent="0.2">
      <c r="F418">
        <v>1</v>
      </c>
    </row>
    <row r="419" spans="6:6" x14ac:dyDescent="0.2">
      <c r="F419">
        <v>1</v>
      </c>
    </row>
    <row r="420" spans="6:6" x14ac:dyDescent="0.2">
      <c r="F420">
        <v>1</v>
      </c>
    </row>
    <row r="421" spans="6:6" x14ac:dyDescent="0.2">
      <c r="F421">
        <v>1</v>
      </c>
    </row>
    <row r="422" spans="6:6" x14ac:dyDescent="0.2">
      <c r="F422">
        <v>1</v>
      </c>
    </row>
    <row r="423" spans="6:6" x14ac:dyDescent="0.2">
      <c r="F423">
        <v>1</v>
      </c>
    </row>
    <row r="424" spans="6:6" x14ac:dyDescent="0.2">
      <c r="F424">
        <v>1</v>
      </c>
    </row>
    <row r="425" spans="6:6" x14ac:dyDescent="0.2">
      <c r="F425">
        <v>1</v>
      </c>
    </row>
    <row r="426" spans="6:6" x14ac:dyDescent="0.2">
      <c r="F426">
        <v>1</v>
      </c>
    </row>
    <row r="427" spans="6:6" x14ac:dyDescent="0.2">
      <c r="F427">
        <v>1</v>
      </c>
    </row>
    <row r="428" spans="6:6" x14ac:dyDescent="0.2">
      <c r="F428">
        <v>1</v>
      </c>
    </row>
    <row r="429" spans="6:6" x14ac:dyDescent="0.2">
      <c r="F429">
        <v>1</v>
      </c>
    </row>
    <row r="430" spans="6:6" x14ac:dyDescent="0.2">
      <c r="F430">
        <v>1</v>
      </c>
    </row>
    <row r="431" spans="6:6" x14ac:dyDescent="0.2">
      <c r="F431">
        <v>1</v>
      </c>
    </row>
    <row r="432" spans="6:6" x14ac:dyDescent="0.2">
      <c r="F432">
        <v>1</v>
      </c>
    </row>
    <row r="433" spans="6:6" x14ac:dyDescent="0.2">
      <c r="F433">
        <v>1</v>
      </c>
    </row>
    <row r="434" spans="6:6" x14ac:dyDescent="0.2">
      <c r="F434">
        <v>1</v>
      </c>
    </row>
    <row r="435" spans="6:6" x14ac:dyDescent="0.2">
      <c r="F435">
        <v>1</v>
      </c>
    </row>
    <row r="436" spans="6:6" x14ac:dyDescent="0.2">
      <c r="F436">
        <v>1</v>
      </c>
    </row>
    <row r="437" spans="6:6" x14ac:dyDescent="0.2">
      <c r="F437">
        <v>1</v>
      </c>
    </row>
    <row r="438" spans="6:6" x14ac:dyDescent="0.2">
      <c r="F438">
        <v>1</v>
      </c>
    </row>
    <row r="439" spans="6:6" x14ac:dyDescent="0.2">
      <c r="F439">
        <v>1</v>
      </c>
    </row>
    <row r="440" spans="6:6" x14ac:dyDescent="0.2">
      <c r="F440">
        <v>1</v>
      </c>
    </row>
    <row r="441" spans="6:6" x14ac:dyDescent="0.2">
      <c r="F441">
        <v>1</v>
      </c>
    </row>
    <row r="442" spans="6:6" x14ac:dyDescent="0.2">
      <c r="F442">
        <v>1</v>
      </c>
    </row>
    <row r="443" spans="6:6" x14ac:dyDescent="0.2">
      <c r="F443">
        <v>1</v>
      </c>
    </row>
    <row r="444" spans="6:6" x14ac:dyDescent="0.2">
      <c r="F444">
        <v>1</v>
      </c>
    </row>
    <row r="445" spans="6:6" x14ac:dyDescent="0.2">
      <c r="F445">
        <v>1</v>
      </c>
    </row>
    <row r="446" spans="6:6" x14ac:dyDescent="0.2">
      <c r="F446">
        <v>1</v>
      </c>
    </row>
    <row r="447" spans="6:6" x14ac:dyDescent="0.2">
      <c r="F447">
        <v>1</v>
      </c>
    </row>
    <row r="448" spans="6:6" x14ac:dyDescent="0.2">
      <c r="F448">
        <v>1</v>
      </c>
    </row>
    <row r="449" spans="6:6" x14ac:dyDescent="0.2">
      <c r="F449">
        <v>1</v>
      </c>
    </row>
    <row r="450" spans="6:6" x14ac:dyDescent="0.2">
      <c r="F450">
        <v>1</v>
      </c>
    </row>
    <row r="451" spans="6:6" x14ac:dyDescent="0.2">
      <c r="F451">
        <v>1</v>
      </c>
    </row>
    <row r="452" spans="6:6" x14ac:dyDescent="0.2">
      <c r="F452">
        <v>1</v>
      </c>
    </row>
    <row r="453" spans="6:6" x14ac:dyDescent="0.2">
      <c r="F453">
        <v>1</v>
      </c>
    </row>
    <row r="454" spans="6:6" x14ac:dyDescent="0.2">
      <c r="F454">
        <v>1</v>
      </c>
    </row>
    <row r="455" spans="6:6" x14ac:dyDescent="0.2">
      <c r="F455">
        <v>1</v>
      </c>
    </row>
    <row r="456" spans="6:6" x14ac:dyDescent="0.2">
      <c r="F456">
        <v>1</v>
      </c>
    </row>
    <row r="457" spans="6:6" x14ac:dyDescent="0.2">
      <c r="F457">
        <v>1</v>
      </c>
    </row>
    <row r="458" spans="6:6" x14ac:dyDescent="0.2">
      <c r="F458">
        <v>1</v>
      </c>
    </row>
    <row r="459" spans="6:6" x14ac:dyDescent="0.2">
      <c r="F459">
        <v>1</v>
      </c>
    </row>
    <row r="460" spans="6:6" x14ac:dyDescent="0.2">
      <c r="F460">
        <v>1</v>
      </c>
    </row>
    <row r="461" spans="6:6" x14ac:dyDescent="0.2">
      <c r="F461">
        <v>1</v>
      </c>
    </row>
    <row r="462" spans="6:6" x14ac:dyDescent="0.2">
      <c r="F462">
        <v>1</v>
      </c>
    </row>
    <row r="463" spans="6:6" x14ac:dyDescent="0.2">
      <c r="F463">
        <v>1</v>
      </c>
    </row>
    <row r="464" spans="6:6" x14ac:dyDescent="0.2">
      <c r="F464">
        <v>1</v>
      </c>
    </row>
    <row r="465" spans="6:6" x14ac:dyDescent="0.2">
      <c r="F465">
        <v>1</v>
      </c>
    </row>
    <row r="466" spans="6:6" x14ac:dyDescent="0.2">
      <c r="F466">
        <v>1</v>
      </c>
    </row>
    <row r="467" spans="6:6" x14ac:dyDescent="0.2">
      <c r="F467">
        <v>1</v>
      </c>
    </row>
    <row r="468" spans="6:6" x14ac:dyDescent="0.2">
      <c r="F468">
        <v>1</v>
      </c>
    </row>
    <row r="469" spans="6:6" x14ac:dyDescent="0.2">
      <c r="F469">
        <v>1</v>
      </c>
    </row>
    <row r="470" spans="6:6" x14ac:dyDescent="0.2">
      <c r="F470">
        <v>1</v>
      </c>
    </row>
    <row r="471" spans="6:6" x14ac:dyDescent="0.2">
      <c r="F471">
        <v>1</v>
      </c>
    </row>
    <row r="472" spans="6:6" x14ac:dyDescent="0.2">
      <c r="F472">
        <v>1</v>
      </c>
    </row>
    <row r="473" spans="6:6" x14ac:dyDescent="0.2">
      <c r="F473">
        <v>1</v>
      </c>
    </row>
    <row r="474" spans="6:6" x14ac:dyDescent="0.2">
      <c r="F474">
        <v>1</v>
      </c>
    </row>
    <row r="475" spans="6:6" x14ac:dyDescent="0.2">
      <c r="F475">
        <v>1</v>
      </c>
    </row>
    <row r="476" spans="6:6" x14ac:dyDescent="0.2">
      <c r="F476">
        <v>1</v>
      </c>
    </row>
    <row r="477" spans="6:6" x14ac:dyDescent="0.2">
      <c r="F477">
        <v>1</v>
      </c>
    </row>
    <row r="478" spans="6:6" x14ac:dyDescent="0.2">
      <c r="F478">
        <v>1</v>
      </c>
    </row>
    <row r="479" spans="6:6" x14ac:dyDescent="0.2">
      <c r="F479">
        <v>1</v>
      </c>
    </row>
    <row r="480" spans="6:6" x14ac:dyDescent="0.2">
      <c r="F480">
        <v>1</v>
      </c>
    </row>
    <row r="481" spans="6:6" x14ac:dyDescent="0.2">
      <c r="F481">
        <v>1</v>
      </c>
    </row>
    <row r="482" spans="6:6" x14ac:dyDescent="0.2">
      <c r="F482">
        <v>1</v>
      </c>
    </row>
    <row r="483" spans="6:6" x14ac:dyDescent="0.2">
      <c r="F483">
        <v>1</v>
      </c>
    </row>
    <row r="484" spans="6:6" x14ac:dyDescent="0.2">
      <c r="F484">
        <v>1</v>
      </c>
    </row>
    <row r="485" spans="6:6" x14ac:dyDescent="0.2">
      <c r="F485">
        <v>1</v>
      </c>
    </row>
    <row r="486" spans="6:6" x14ac:dyDescent="0.2">
      <c r="F486">
        <v>1</v>
      </c>
    </row>
    <row r="487" spans="6:6" x14ac:dyDescent="0.2">
      <c r="F487">
        <v>1</v>
      </c>
    </row>
    <row r="488" spans="6:6" x14ac:dyDescent="0.2">
      <c r="F488">
        <v>1</v>
      </c>
    </row>
    <row r="489" spans="6:6" x14ac:dyDescent="0.2">
      <c r="F489">
        <v>1</v>
      </c>
    </row>
    <row r="490" spans="6:6" x14ac:dyDescent="0.2">
      <c r="F490">
        <v>1</v>
      </c>
    </row>
    <row r="491" spans="6:6" x14ac:dyDescent="0.2">
      <c r="F491">
        <v>1</v>
      </c>
    </row>
    <row r="492" spans="6:6" x14ac:dyDescent="0.2">
      <c r="F492">
        <v>1</v>
      </c>
    </row>
    <row r="493" spans="6:6" x14ac:dyDescent="0.2">
      <c r="F493">
        <v>1</v>
      </c>
    </row>
    <row r="494" spans="6:6" x14ac:dyDescent="0.2">
      <c r="F494">
        <v>1</v>
      </c>
    </row>
    <row r="495" spans="6:6" x14ac:dyDescent="0.2">
      <c r="F495">
        <v>1</v>
      </c>
    </row>
    <row r="496" spans="6:6" x14ac:dyDescent="0.2">
      <c r="F496">
        <v>1</v>
      </c>
    </row>
    <row r="497" spans="6:6" x14ac:dyDescent="0.2">
      <c r="F497">
        <v>1</v>
      </c>
    </row>
    <row r="498" spans="6:6" x14ac:dyDescent="0.2">
      <c r="F498">
        <v>1</v>
      </c>
    </row>
    <row r="499" spans="6:6" x14ac:dyDescent="0.2">
      <c r="F499">
        <v>1</v>
      </c>
    </row>
    <row r="500" spans="6:6" x14ac:dyDescent="0.2">
      <c r="F500">
        <v>1</v>
      </c>
    </row>
    <row r="501" spans="6:6" x14ac:dyDescent="0.2">
      <c r="F501">
        <v>1</v>
      </c>
    </row>
    <row r="502" spans="6:6" x14ac:dyDescent="0.2">
      <c r="F502">
        <v>1</v>
      </c>
    </row>
    <row r="503" spans="6:6" x14ac:dyDescent="0.2">
      <c r="F503">
        <v>1</v>
      </c>
    </row>
    <row r="504" spans="6:6" x14ac:dyDescent="0.2">
      <c r="F504">
        <v>1</v>
      </c>
    </row>
    <row r="505" spans="6:6" x14ac:dyDescent="0.2">
      <c r="F505">
        <v>1</v>
      </c>
    </row>
    <row r="506" spans="6:6" x14ac:dyDescent="0.2">
      <c r="F506">
        <v>1</v>
      </c>
    </row>
    <row r="507" spans="6:6" x14ac:dyDescent="0.2">
      <c r="F507">
        <v>1</v>
      </c>
    </row>
    <row r="508" spans="6:6" x14ac:dyDescent="0.2">
      <c r="F508">
        <v>1</v>
      </c>
    </row>
    <row r="509" spans="6:6" x14ac:dyDescent="0.2">
      <c r="F509">
        <v>1</v>
      </c>
    </row>
    <row r="510" spans="6:6" x14ac:dyDescent="0.2">
      <c r="F510">
        <v>1</v>
      </c>
    </row>
    <row r="511" spans="6:6" x14ac:dyDescent="0.2">
      <c r="F511">
        <v>1</v>
      </c>
    </row>
    <row r="512" spans="6:6" x14ac:dyDescent="0.2">
      <c r="F512">
        <v>1</v>
      </c>
    </row>
    <row r="513" spans="6:6" x14ac:dyDescent="0.2">
      <c r="F513">
        <v>1</v>
      </c>
    </row>
    <row r="514" spans="6:6" x14ac:dyDescent="0.2">
      <c r="F514">
        <v>1</v>
      </c>
    </row>
    <row r="515" spans="6:6" x14ac:dyDescent="0.2">
      <c r="F515">
        <v>1</v>
      </c>
    </row>
    <row r="516" spans="6:6" x14ac:dyDescent="0.2">
      <c r="F516">
        <v>1</v>
      </c>
    </row>
    <row r="517" spans="6:6" x14ac:dyDescent="0.2">
      <c r="F517">
        <v>1</v>
      </c>
    </row>
    <row r="518" spans="6:6" x14ac:dyDescent="0.2">
      <c r="F518">
        <v>1</v>
      </c>
    </row>
    <row r="519" spans="6:6" x14ac:dyDescent="0.2">
      <c r="F519">
        <v>1</v>
      </c>
    </row>
    <row r="520" spans="6:6" x14ac:dyDescent="0.2">
      <c r="F520">
        <v>1</v>
      </c>
    </row>
    <row r="521" spans="6:6" x14ac:dyDescent="0.2">
      <c r="F521">
        <v>1</v>
      </c>
    </row>
    <row r="522" spans="6:6" x14ac:dyDescent="0.2">
      <c r="F522">
        <v>1</v>
      </c>
    </row>
    <row r="523" spans="6:6" x14ac:dyDescent="0.2">
      <c r="F523">
        <v>1</v>
      </c>
    </row>
    <row r="524" spans="6:6" x14ac:dyDescent="0.2">
      <c r="F524">
        <v>1</v>
      </c>
    </row>
    <row r="525" spans="6:6" x14ac:dyDescent="0.2">
      <c r="F525">
        <v>1</v>
      </c>
    </row>
    <row r="526" spans="6:6" x14ac:dyDescent="0.2">
      <c r="F526">
        <v>1</v>
      </c>
    </row>
    <row r="527" spans="6:6" x14ac:dyDescent="0.2">
      <c r="F527">
        <v>1</v>
      </c>
    </row>
    <row r="528" spans="6:6" x14ac:dyDescent="0.2">
      <c r="F528">
        <v>1</v>
      </c>
    </row>
    <row r="529" spans="6:6" x14ac:dyDescent="0.2">
      <c r="F529">
        <v>1</v>
      </c>
    </row>
    <row r="530" spans="6:6" x14ac:dyDescent="0.2">
      <c r="F530">
        <v>1</v>
      </c>
    </row>
    <row r="531" spans="6:6" x14ac:dyDescent="0.2">
      <c r="F531">
        <v>1</v>
      </c>
    </row>
    <row r="532" spans="6:6" x14ac:dyDescent="0.2">
      <c r="F532">
        <v>1</v>
      </c>
    </row>
    <row r="533" spans="6:6" x14ac:dyDescent="0.2">
      <c r="F533">
        <v>1</v>
      </c>
    </row>
    <row r="534" spans="6:6" x14ac:dyDescent="0.2">
      <c r="F534">
        <v>1</v>
      </c>
    </row>
    <row r="535" spans="6:6" x14ac:dyDescent="0.2">
      <c r="F535">
        <v>1</v>
      </c>
    </row>
    <row r="536" spans="6:6" x14ac:dyDescent="0.2">
      <c r="F536">
        <v>1</v>
      </c>
    </row>
    <row r="537" spans="6:6" x14ac:dyDescent="0.2">
      <c r="F537">
        <v>1</v>
      </c>
    </row>
    <row r="538" spans="6:6" x14ac:dyDescent="0.2">
      <c r="F538">
        <v>1</v>
      </c>
    </row>
    <row r="539" spans="6:6" x14ac:dyDescent="0.2">
      <c r="F539">
        <v>1</v>
      </c>
    </row>
    <row r="540" spans="6:6" x14ac:dyDescent="0.2">
      <c r="F540">
        <v>1</v>
      </c>
    </row>
    <row r="541" spans="6:6" x14ac:dyDescent="0.2">
      <c r="F541">
        <v>1</v>
      </c>
    </row>
    <row r="542" spans="6:6" x14ac:dyDescent="0.2">
      <c r="F542">
        <v>1</v>
      </c>
    </row>
    <row r="543" spans="6:6" x14ac:dyDescent="0.2">
      <c r="F543">
        <v>1</v>
      </c>
    </row>
    <row r="544" spans="6:6" x14ac:dyDescent="0.2">
      <c r="F544">
        <v>1</v>
      </c>
    </row>
    <row r="545" spans="6:6" x14ac:dyDescent="0.2">
      <c r="F545">
        <v>1</v>
      </c>
    </row>
    <row r="546" spans="6:6" x14ac:dyDescent="0.2">
      <c r="F546">
        <v>1</v>
      </c>
    </row>
    <row r="547" spans="6:6" x14ac:dyDescent="0.2">
      <c r="F547">
        <v>1</v>
      </c>
    </row>
    <row r="548" spans="6:6" x14ac:dyDescent="0.2">
      <c r="F548">
        <v>1</v>
      </c>
    </row>
    <row r="549" spans="6:6" x14ac:dyDescent="0.2">
      <c r="F549">
        <v>1</v>
      </c>
    </row>
    <row r="550" spans="6:6" x14ac:dyDescent="0.2">
      <c r="F550">
        <v>1</v>
      </c>
    </row>
    <row r="551" spans="6:6" x14ac:dyDescent="0.2">
      <c r="F551">
        <v>1</v>
      </c>
    </row>
    <row r="552" spans="6:6" x14ac:dyDescent="0.2">
      <c r="F552">
        <v>1</v>
      </c>
    </row>
    <row r="553" spans="6:6" x14ac:dyDescent="0.2">
      <c r="F553">
        <v>1</v>
      </c>
    </row>
    <row r="554" spans="6:6" x14ac:dyDescent="0.2">
      <c r="F554">
        <v>1</v>
      </c>
    </row>
    <row r="555" spans="6:6" x14ac:dyDescent="0.2">
      <c r="F555">
        <v>1</v>
      </c>
    </row>
    <row r="556" spans="6:6" x14ac:dyDescent="0.2">
      <c r="F556">
        <v>1</v>
      </c>
    </row>
    <row r="557" spans="6:6" x14ac:dyDescent="0.2">
      <c r="F557">
        <v>1</v>
      </c>
    </row>
    <row r="558" spans="6:6" x14ac:dyDescent="0.2">
      <c r="F558">
        <v>1</v>
      </c>
    </row>
    <row r="559" spans="6:6" x14ac:dyDescent="0.2">
      <c r="F559">
        <v>1</v>
      </c>
    </row>
    <row r="560" spans="6:6" x14ac:dyDescent="0.2">
      <c r="F560">
        <v>1</v>
      </c>
    </row>
    <row r="561" spans="6:6" x14ac:dyDescent="0.2">
      <c r="F561">
        <v>1</v>
      </c>
    </row>
    <row r="562" spans="6:6" x14ac:dyDescent="0.2">
      <c r="F562">
        <v>1</v>
      </c>
    </row>
    <row r="563" spans="6:6" x14ac:dyDescent="0.2">
      <c r="F563">
        <v>1</v>
      </c>
    </row>
    <row r="564" spans="6:6" x14ac:dyDescent="0.2">
      <c r="F564">
        <v>1</v>
      </c>
    </row>
    <row r="565" spans="6:6" x14ac:dyDescent="0.2">
      <c r="F565">
        <v>1</v>
      </c>
    </row>
    <row r="566" spans="6:6" x14ac:dyDescent="0.2">
      <c r="F566">
        <v>1</v>
      </c>
    </row>
    <row r="567" spans="6:6" x14ac:dyDescent="0.2">
      <c r="F567">
        <v>1</v>
      </c>
    </row>
    <row r="568" spans="6:6" x14ac:dyDescent="0.2">
      <c r="F568">
        <v>1</v>
      </c>
    </row>
    <row r="569" spans="6:6" x14ac:dyDescent="0.2">
      <c r="F569">
        <v>1</v>
      </c>
    </row>
    <row r="570" spans="6:6" x14ac:dyDescent="0.2">
      <c r="F570">
        <v>1</v>
      </c>
    </row>
    <row r="571" spans="6:6" x14ac:dyDescent="0.2">
      <c r="F571">
        <v>1</v>
      </c>
    </row>
    <row r="572" spans="6:6" x14ac:dyDescent="0.2">
      <c r="F572">
        <v>1</v>
      </c>
    </row>
    <row r="573" spans="6:6" x14ac:dyDescent="0.2">
      <c r="F573">
        <v>1</v>
      </c>
    </row>
    <row r="574" spans="6:6" x14ac:dyDescent="0.2">
      <c r="F574">
        <v>1</v>
      </c>
    </row>
    <row r="575" spans="6:6" x14ac:dyDescent="0.2">
      <c r="F575">
        <v>1</v>
      </c>
    </row>
    <row r="576" spans="6:6" x14ac:dyDescent="0.2">
      <c r="F576">
        <v>1</v>
      </c>
    </row>
    <row r="577" spans="6:6" x14ac:dyDescent="0.2">
      <c r="F577">
        <v>1</v>
      </c>
    </row>
    <row r="578" spans="6:6" x14ac:dyDescent="0.2">
      <c r="F578">
        <v>1</v>
      </c>
    </row>
    <row r="579" spans="6:6" x14ac:dyDescent="0.2">
      <c r="F579">
        <v>1</v>
      </c>
    </row>
    <row r="580" spans="6:6" x14ac:dyDescent="0.2">
      <c r="F580">
        <v>1</v>
      </c>
    </row>
    <row r="581" spans="6:6" x14ac:dyDescent="0.2">
      <c r="F581">
        <v>1</v>
      </c>
    </row>
    <row r="582" spans="6:6" x14ac:dyDescent="0.2">
      <c r="F582">
        <v>1</v>
      </c>
    </row>
    <row r="583" spans="6:6" x14ac:dyDescent="0.2">
      <c r="F583">
        <v>1</v>
      </c>
    </row>
    <row r="584" spans="6:6" x14ac:dyDescent="0.2">
      <c r="F584">
        <v>1</v>
      </c>
    </row>
    <row r="585" spans="6:6" x14ac:dyDescent="0.2">
      <c r="F585">
        <v>1</v>
      </c>
    </row>
    <row r="586" spans="6:6" x14ac:dyDescent="0.2">
      <c r="F586">
        <v>1</v>
      </c>
    </row>
    <row r="587" spans="6:6" x14ac:dyDescent="0.2">
      <c r="F587">
        <v>1</v>
      </c>
    </row>
    <row r="588" spans="6:6" x14ac:dyDescent="0.2">
      <c r="F588">
        <v>1</v>
      </c>
    </row>
    <row r="589" spans="6:6" x14ac:dyDescent="0.2">
      <c r="F589">
        <v>1</v>
      </c>
    </row>
    <row r="590" spans="6:6" x14ac:dyDescent="0.2">
      <c r="F590">
        <v>1</v>
      </c>
    </row>
    <row r="591" spans="6:6" x14ac:dyDescent="0.2">
      <c r="F591">
        <v>1</v>
      </c>
    </row>
    <row r="592" spans="6:6" x14ac:dyDescent="0.2">
      <c r="F592">
        <v>1</v>
      </c>
    </row>
    <row r="593" spans="6:6" x14ac:dyDescent="0.2">
      <c r="F593">
        <v>1</v>
      </c>
    </row>
    <row r="594" spans="6:6" x14ac:dyDescent="0.2">
      <c r="F594">
        <v>1</v>
      </c>
    </row>
    <row r="595" spans="6:6" x14ac:dyDescent="0.2">
      <c r="F595">
        <v>1</v>
      </c>
    </row>
    <row r="596" spans="6:6" x14ac:dyDescent="0.2">
      <c r="F596">
        <v>1</v>
      </c>
    </row>
    <row r="597" spans="6:6" x14ac:dyDescent="0.2">
      <c r="F597">
        <v>1</v>
      </c>
    </row>
    <row r="598" spans="6:6" x14ac:dyDescent="0.2">
      <c r="F598">
        <v>1</v>
      </c>
    </row>
    <row r="599" spans="6:6" x14ac:dyDescent="0.2">
      <c r="F599">
        <v>1</v>
      </c>
    </row>
    <row r="600" spans="6:6" x14ac:dyDescent="0.2">
      <c r="F600">
        <v>1</v>
      </c>
    </row>
    <row r="601" spans="6:6" x14ac:dyDescent="0.2">
      <c r="F601">
        <v>1</v>
      </c>
    </row>
    <row r="602" spans="6:6" x14ac:dyDescent="0.2">
      <c r="F602">
        <v>1</v>
      </c>
    </row>
    <row r="603" spans="6:6" x14ac:dyDescent="0.2">
      <c r="F603">
        <v>1</v>
      </c>
    </row>
    <row r="604" spans="6:6" x14ac:dyDescent="0.2">
      <c r="F604">
        <v>1</v>
      </c>
    </row>
    <row r="605" spans="6:6" x14ac:dyDescent="0.2">
      <c r="F605">
        <v>1</v>
      </c>
    </row>
    <row r="606" spans="6:6" x14ac:dyDescent="0.2">
      <c r="F606">
        <v>1</v>
      </c>
    </row>
    <row r="607" spans="6:6" x14ac:dyDescent="0.2">
      <c r="F607">
        <v>1</v>
      </c>
    </row>
    <row r="608" spans="6:6" x14ac:dyDescent="0.2">
      <c r="F608">
        <v>1</v>
      </c>
    </row>
    <row r="609" spans="6:6" x14ac:dyDescent="0.2">
      <c r="F609">
        <v>1</v>
      </c>
    </row>
    <row r="610" spans="6:6" x14ac:dyDescent="0.2">
      <c r="F610">
        <v>2</v>
      </c>
    </row>
    <row r="611" spans="6:6" x14ac:dyDescent="0.2">
      <c r="F611">
        <v>2</v>
      </c>
    </row>
    <row r="612" spans="6:6" x14ac:dyDescent="0.2">
      <c r="F612">
        <v>2</v>
      </c>
    </row>
    <row r="613" spans="6:6" x14ac:dyDescent="0.2">
      <c r="F613">
        <v>2</v>
      </c>
    </row>
    <row r="614" spans="6:6" x14ac:dyDescent="0.2">
      <c r="F614">
        <v>2</v>
      </c>
    </row>
    <row r="615" spans="6:6" x14ac:dyDescent="0.2">
      <c r="F615">
        <v>2</v>
      </c>
    </row>
    <row r="616" spans="6:6" x14ac:dyDescent="0.2">
      <c r="F616">
        <v>2</v>
      </c>
    </row>
    <row r="617" spans="6:6" x14ac:dyDescent="0.2">
      <c r="F617">
        <v>2</v>
      </c>
    </row>
    <row r="618" spans="6:6" x14ac:dyDescent="0.2">
      <c r="F618">
        <v>2</v>
      </c>
    </row>
    <row r="619" spans="6:6" x14ac:dyDescent="0.2">
      <c r="F619">
        <v>2</v>
      </c>
    </row>
    <row r="620" spans="6:6" x14ac:dyDescent="0.2">
      <c r="F620">
        <v>2</v>
      </c>
    </row>
    <row r="621" spans="6:6" x14ac:dyDescent="0.2">
      <c r="F621">
        <v>2</v>
      </c>
    </row>
    <row r="622" spans="6:6" x14ac:dyDescent="0.2">
      <c r="F622">
        <v>2</v>
      </c>
    </row>
    <row r="623" spans="6:6" x14ac:dyDescent="0.2">
      <c r="F623">
        <v>2</v>
      </c>
    </row>
    <row r="624" spans="6:6" x14ac:dyDescent="0.2">
      <c r="F624">
        <v>2</v>
      </c>
    </row>
    <row r="625" spans="6:6" x14ac:dyDescent="0.2">
      <c r="F625">
        <v>2</v>
      </c>
    </row>
    <row r="626" spans="6:6" x14ac:dyDescent="0.2">
      <c r="F626">
        <v>2</v>
      </c>
    </row>
    <row r="627" spans="6:6" x14ac:dyDescent="0.2">
      <c r="F627">
        <v>2</v>
      </c>
    </row>
    <row r="628" spans="6:6" x14ac:dyDescent="0.2">
      <c r="F628">
        <v>2</v>
      </c>
    </row>
    <row r="629" spans="6:6" x14ac:dyDescent="0.2">
      <c r="F629">
        <v>2</v>
      </c>
    </row>
    <row r="630" spans="6:6" x14ac:dyDescent="0.2">
      <c r="F630">
        <v>2</v>
      </c>
    </row>
    <row r="631" spans="6:6" x14ac:dyDescent="0.2">
      <c r="F631">
        <v>2</v>
      </c>
    </row>
    <row r="632" spans="6:6" x14ac:dyDescent="0.2">
      <c r="F632">
        <v>2</v>
      </c>
    </row>
    <row r="633" spans="6:6" x14ac:dyDescent="0.2">
      <c r="F633">
        <v>2</v>
      </c>
    </row>
    <row r="634" spans="6:6" x14ac:dyDescent="0.2">
      <c r="F634">
        <v>2</v>
      </c>
    </row>
    <row r="635" spans="6:6" x14ac:dyDescent="0.2">
      <c r="F635">
        <v>2</v>
      </c>
    </row>
    <row r="636" spans="6:6" x14ac:dyDescent="0.2">
      <c r="F636">
        <v>2</v>
      </c>
    </row>
    <row r="637" spans="6:6" x14ac:dyDescent="0.2">
      <c r="F637">
        <v>2</v>
      </c>
    </row>
    <row r="638" spans="6:6" x14ac:dyDescent="0.2">
      <c r="F638">
        <v>3</v>
      </c>
    </row>
    <row r="639" spans="6:6" x14ac:dyDescent="0.2">
      <c r="F639">
        <v>3</v>
      </c>
    </row>
    <row r="640" spans="6:6" x14ac:dyDescent="0.2">
      <c r="F640">
        <v>3</v>
      </c>
    </row>
    <row r="641" spans="6:6" x14ac:dyDescent="0.2">
      <c r="F641">
        <v>3</v>
      </c>
    </row>
    <row r="642" spans="6:6" x14ac:dyDescent="0.2">
      <c r="F642">
        <v>3</v>
      </c>
    </row>
    <row r="643" spans="6:6" x14ac:dyDescent="0.2">
      <c r="F643">
        <v>3</v>
      </c>
    </row>
    <row r="644" spans="6:6" x14ac:dyDescent="0.2">
      <c r="F644">
        <v>3</v>
      </c>
    </row>
    <row r="645" spans="6:6" x14ac:dyDescent="0.2">
      <c r="F645">
        <v>3</v>
      </c>
    </row>
    <row r="646" spans="6:6" x14ac:dyDescent="0.2">
      <c r="F646">
        <v>3</v>
      </c>
    </row>
    <row r="647" spans="6:6" x14ac:dyDescent="0.2">
      <c r="F647">
        <v>3</v>
      </c>
    </row>
    <row r="648" spans="6:6" x14ac:dyDescent="0.2">
      <c r="F648">
        <v>3</v>
      </c>
    </row>
    <row r="649" spans="6:6" x14ac:dyDescent="0.2">
      <c r="F649">
        <v>3</v>
      </c>
    </row>
    <row r="650" spans="6:6" x14ac:dyDescent="0.2">
      <c r="F650">
        <v>3</v>
      </c>
    </row>
    <row r="651" spans="6:6" x14ac:dyDescent="0.2">
      <c r="F651">
        <v>3</v>
      </c>
    </row>
    <row r="652" spans="6:6" x14ac:dyDescent="0.2">
      <c r="F652">
        <v>3</v>
      </c>
    </row>
    <row r="653" spans="6:6" x14ac:dyDescent="0.2">
      <c r="F653">
        <v>3</v>
      </c>
    </row>
    <row r="654" spans="6:6" x14ac:dyDescent="0.2">
      <c r="F654">
        <v>3</v>
      </c>
    </row>
    <row r="655" spans="6:6" x14ac:dyDescent="0.2">
      <c r="F655">
        <v>3</v>
      </c>
    </row>
    <row r="656" spans="6:6" x14ac:dyDescent="0.2">
      <c r="F656">
        <v>3</v>
      </c>
    </row>
    <row r="657" spans="6:6" x14ac:dyDescent="0.2">
      <c r="F657">
        <v>3</v>
      </c>
    </row>
    <row r="658" spans="6:6" x14ac:dyDescent="0.2">
      <c r="F658">
        <v>3</v>
      </c>
    </row>
    <row r="659" spans="6:6" x14ac:dyDescent="0.2">
      <c r="F659">
        <v>3</v>
      </c>
    </row>
    <row r="660" spans="6:6" x14ac:dyDescent="0.2">
      <c r="F660">
        <v>3</v>
      </c>
    </row>
    <row r="661" spans="6:6" x14ac:dyDescent="0.2">
      <c r="F661">
        <v>3</v>
      </c>
    </row>
    <row r="662" spans="6:6" x14ac:dyDescent="0.2">
      <c r="F662">
        <v>3</v>
      </c>
    </row>
    <row r="663" spans="6:6" x14ac:dyDescent="0.2">
      <c r="F663">
        <v>3</v>
      </c>
    </row>
    <row r="664" spans="6:6" x14ac:dyDescent="0.2">
      <c r="F664">
        <v>3</v>
      </c>
    </row>
    <row r="665" spans="6:6" x14ac:dyDescent="0.2">
      <c r="F665">
        <v>3</v>
      </c>
    </row>
    <row r="666" spans="6:6" x14ac:dyDescent="0.2">
      <c r="F666">
        <v>3</v>
      </c>
    </row>
    <row r="667" spans="6:6" x14ac:dyDescent="0.2">
      <c r="F667">
        <v>3</v>
      </c>
    </row>
    <row r="668" spans="6:6" x14ac:dyDescent="0.2">
      <c r="F668">
        <v>3</v>
      </c>
    </row>
    <row r="669" spans="6:6" x14ac:dyDescent="0.2">
      <c r="F669">
        <v>3</v>
      </c>
    </row>
    <row r="670" spans="6:6" x14ac:dyDescent="0.2">
      <c r="F670">
        <v>3</v>
      </c>
    </row>
    <row r="671" spans="6:6" x14ac:dyDescent="0.2">
      <c r="F671">
        <v>3</v>
      </c>
    </row>
    <row r="672" spans="6:6" x14ac:dyDescent="0.2">
      <c r="F672">
        <v>3</v>
      </c>
    </row>
    <row r="673" spans="6:6" x14ac:dyDescent="0.2">
      <c r="F673">
        <v>3</v>
      </c>
    </row>
    <row r="674" spans="6:6" x14ac:dyDescent="0.2">
      <c r="F674">
        <v>3</v>
      </c>
    </row>
    <row r="675" spans="6:6" x14ac:dyDescent="0.2">
      <c r="F675">
        <v>3</v>
      </c>
    </row>
    <row r="676" spans="6:6" x14ac:dyDescent="0.2">
      <c r="F676">
        <v>3</v>
      </c>
    </row>
    <row r="677" spans="6:6" x14ac:dyDescent="0.2">
      <c r="F677">
        <v>3</v>
      </c>
    </row>
    <row r="678" spans="6:6" x14ac:dyDescent="0.2">
      <c r="F678">
        <v>3</v>
      </c>
    </row>
    <row r="679" spans="6:6" x14ac:dyDescent="0.2">
      <c r="F679">
        <v>3</v>
      </c>
    </row>
    <row r="680" spans="6:6" x14ac:dyDescent="0.2">
      <c r="F680">
        <v>3</v>
      </c>
    </row>
    <row r="681" spans="6:6" x14ac:dyDescent="0.2">
      <c r="F681">
        <v>3</v>
      </c>
    </row>
    <row r="682" spans="6:6" x14ac:dyDescent="0.2">
      <c r="F682">
        <v>3</v>
      </c>
    </row>
    <row r="683" spans="6:6" x14ac:dyDescent="0.2">
      <c r="F683">
        <v>3</v>
      </c>
    </row>
    <row r="684" spans="6:6" x14ac:dyDescent="0.2">
      <c r="F684">
        <v>3</v>
      </c>
    </row>
    <row r="685" spans="6:6" x14ac:dyDescent="0.2">
      <c r="F685">
        <v>3</v>
      </c>
    </row>
    <row r="686" spans="6:6" x14ac:dyDescent="0.2">
      <c r="F686">
        <v>3</v>
      </c>
    </row>
    <row r="687" spans="6:6" x14ac:dyDescent="0.2">
      <c r="F687">
        <v>3</v>
      </c>
    </row>
    <row r="688" spans="6:6" x14ac:dyDescent="0.2">
      <c r="F688">
        <v>3</v>
      </c>
    </row>
    <row r="689" spans="6:6" x14ac:dyDescent="0.2">
      <c r="F689">
        <v>3</v>
      </c>
    </row>
    <row r="690" spans="6:6" x14ac:dyDescent="0.2">
      <c r="F690">
        <v>3</v>
      </c>
    </row>
    <row r="691" spans="6:6" x14ac:dyDescent="0.2">
      <c r="F691">
        <v>3</v>
      </c>
    </row>
    <row r="692" spans="6:6" x14ac:dyDescent="0.2">
      <c r="F692">
        <v>3</v>
      </c>
    </row>
    <row r="693" spans="6:6" x14ac:dyDescent="0.2">
      <c r="F693">
        <v>3</v>
      </c>
    </row>
    <row r="694" spans="6:6" x14ac:dyDescent="0.2">
      <c r="F694">
        <v>3</v>
      </c>
    </row>
    <row r="695" spans="6:6" x14ac:dyDescent="0.2">
      <c r="F695">
        <v>3</v>
      </c>
    </row>
    <row r="696" spans="6:6" x14ac:dyDescent="0.2">
      <c r="F696">
        <v>3</v>
      </c>
    </row>
    <row r="697" spans="6:6" x14ac:dyDescent="0.2">
      <c r="F697">
        <v>3</v>
      </c>
    </row>
    <row r="698" spans="6:6" x14ac:dyDescent="0.2">
      <c r="F698">
        <v>3</v>
      </c>
    </row>
    <row r="699" spans="6:6" x14ac:dyDescent="0.2">
      <c r="F699">
        <v>3</v>
      </c>
    </row>
    <row r="700" spans="6:6" x14ac:dyDescent="0.2">
      <c r="F700">
        <v>3</v>
      </c>
    </row>
    <row r="701" spans="6:6" x14ac:dyDescent="0.2">
      <c r="F701">
        <v>3</v>
      </c>
    </row>
    <row r="702" spans="6:6" x14ac:dyDescent="0.2">
      <c r="F702">
        <v>3</v>
      </c>
    </row>
    <row r="703" spans="6:6" x14ac:dyDescent="0.2">
      <c r="F703">
        <v>3</v>
      </c>
    </row>
    <row r="704" spans="6:6" x14ac:dyDescent="0.2">
      <c r="F704">
        <v>3</v>
      </c>
    </row>
    <row r="705" spans="6:6" x14ac:dyDescent="0.2">
      <c r="F705">
        <v>3</v>
      </c>
    </row>
    <row r="706" spans="6:6" x14ac:dyDescent="0.2">
      <c r="F706">
        <v>3</v>
      </c>
    </row>
    <row r="707" spans="6:6" x14ac:dyDescent="0.2">
      <c r="F707">
        <v>3</v>
      </c>
    </row>
    <row r="708" spans="6:6" x14ac:dyDescent="0.2">
      <c r="F708">
        <v>3</v>
      </c>
    </row>
    <row r="709" spans="6:6" x14ac:dyDescent="0.2">
      <c r="F709">
        <v>3</v>
      </c>
    </row>
    <row r="710" spans="6:6" x14ac:dyDescent="0.2">
      <c r="F710">
        <v>3</v>
      </c>
    </row>
    <row r="711" spans="6:6" x14ac:dyDescent="0.2">
      <c r="F711">
        <v>3</v>
      </c>
    </row>
    <row r="712" spans="6:6" x14ac:dyDescent="0.2">
      <c r="F712">
        <v>3</v>
      </c>
    </row>
    <row r="713" spans="6:6" x14ac:dyDescent="0.2">
      <c r="F713">
        <v>3</v>
      </c>
    </row>
    <row r="714" spans="6:6" x14ac:dyDescent="0.2">
      <c r="F714">
        <v>3</v>
      </c>
    </row>
    <row r="715" spans="6:6" x14ac:dyDescent="0.2">
      <c r="F715">
        <v>3</v>
      </c>
    </row>
    <row r="716" spans="6:6" x14ac:dyDescent="0.2">
      <c r="F716">
        <v>3</v>
      </c>
    </row>
    <row r="717" spans="6:6" x14ac:dyDescent="0.2">
      <c r="F717">
        <v>3</v>
      </c>
    </row>
    <row r="718" spans="6:6" x14ac:dyDescent="0.2">
      <c r="F718">
        <v>3</v>
      </c>
    </row>
    <row r="719" spans="6:6" x14ac:dyDescent="0.2">
      <c r="F719">
        <v>3</v>
      </c>
    </row>
    <row r="720" spans="6:6" x14ac:dyDescent="0.2">
      <c r="F720">
        <v>3</v>
      </c>
    </row>
    <row r="721" spans="6:6" x14ac:dyDescent="0.2">
      <c r="F721">
        <v>3</v>
      </c>
    </row>
    <row r="722" spans="6:6" x14ac:dyDescent="0.2">
      <c r="F722">
        <v>3</v>
      </c>
    </row>
    <row r="723" spans="6:6" x14ac:dyDescent="0.2">
      <c r="F723">
        <v>3</v>
      </c>
    </row>
    <row r="724" spans="6:6" x14ac:dyDescent="0.2">
      <c r="F724">
        <v>3</v>
      </c>
    </row>
    <row r="725" spans="6:6" x14ac:dyDescent="0.2">
      <c r="F725">
        <v>3</v>
      </c>
    </row>
    <row r="726" spans="6:6" x14ac:dyDescent="0.2">
      <c r="F726">
        <v>3</v>
      </c>
    </row>
    <row r="727" spans="6:6" x14ac:dyDescent="0.2">
      <c r="F727">
        <v>3</v>
      </c>
    </row>
    <row r="728" spans="6:6" x14ac:dyDescent="0.2">
      <c r="F728">
        <v>3</v>
      </c>
    </row>
    <row r="729" spans="6:6" x14ac:dyDescent="0.2">
      <c r="F729">
        <v>3</v>
      </c>
    </row>
    <row r="730" spans="6:6" x14ac:dyDescent="0.2">
      <c r="F730">
        <v>3</v>
      </c>
    </row>
    <row r="731" spans="6:6" x14ac:dyDescent="0.2">
      <c r="F731">
        <v>3</v>
      </c>
    </row>
    <row r="732" spans="6:6" x14ac:dyDescent="0.2">
      <c r="F732">
        <v>3</v>
      </c>
    </row>
    <row r="733" spans="6:6" x14ac:dyDescent="0.2">
      <c r="F733">
        <v>3</v>
      </c>
    </row>
    <row r="734" spans="6:6" x14ac:dyDescent="0.2">
      <c r="F734">
        <v>3</v>
      </c>
    </row>
    <row r="735" spans="6:6" x14ac:dyDescent="0.2">
      <c r="F735">
        <v>3</v>
      </c>
    </row>
    <row r="736" spans="6:6" x14ac:dyDescent="0.2">
      <c r="F736">
        <v>3</v>
      </c>
    </row>
    <row r="737" spans="6:6" x14ac:dyDescent="0.2">
      <c r="F737">
        <v>3</v>
      </c>
    </row>
    <row r="738" spans="6:6" x14ac:dyDescent="0.2">
      <c r="F738">
        <v>3</v>
      </c>
    </row>
    <row r="739" spans="6:6" x14ac:dyDescent="0.2">
      <c r="F739">
        <v>3</v>
      </c>
    </row>
    <row r="740" spans="6:6" x14ac:dyDescent="0.2">
      <c r="F740">
        <v>3</v>
      </c>
    </row>
    <row r="741" spans="6:6" x14ac:dyDescent="0.2">
      <c r="F741">
        <v>3</v>
      </c>
    </row>
    <row r="742" spans="6:6" x14ac:dyDescent="0.2">
      <c r="F742">
        <v>3</v>
      </c>
    </row>
    <row r="743" spans="6:6" x14ac:dyDescent="0.2">
      <c r="F743">
        <v>3</v>
      </c>
    </row>
    <row r="744" spans="6:6" x14ac:dyDescent="0.2">
      <c r="F744">
        <v>3</v>
      </c>
    </row>
    <row r="745" spans="6:6" x14ac:dyDescent="0.2">
      <c r="F745">
        <v>3</v>
      </c>
    </row>
    <row r="746" spans="6:6" x14ac:dyDescent="0.2">
      <c r="F746">
        <v>3</v>
      </c>
    </row>
    <row r="747" spans="6:6" x14ac:dyDescent="0.2">
      <c r="F747">
        <v>3</v>
      </c>
    </row>
    <row r="748" spans="6:6" x14ac:dyDescent="0.2">
      <c r="F748">
        <v>3</v>
      </c>
    </row>
    <row r="749" spans="6:6" x14ac:dyDescent="0.2">
      <c r="F749">
        <v>3</v>
      </c>
    </row>
    <row r="750" spans="6:6" x14ac:dyDescent="0.2">
      <c r="F750">
        <v>3</v>
      </c>
    </row>
    <row r="751" spans="6:6" x14ac:dyDescent="0.2">
      <c r="F751">
        <v>3</v>
      </c>
    </row>
    <row r="752" spans="6:6" x14ac:dyDescent="0.2">
      <c r="F752">
        <v>3</v>
      </c>
    </row>
    <row r="753" spans="6:6" x14ac:dyDescent="0.2">
      <c r="F753">
        <v>3</v>
      </c>
    </row>
    <row r="754" spans="6:6" x14ac:dyDescent="0.2">
      <c r="F754">
        <v>3</v>
      </c>
    </row>
    <row r="755" spans="6:6" x14ac:dyDescent="0.2">
      <c r="F755">
        <v>3</v>
      </c>
    </row>
    <row r="756" spans="6:6" x14ac:dyDescent="0.2">
      <c r="F756">
        <v>3</v>
      </c>
    </row>
    <row r="757" spans="6:6" x14ac:dyDescent="0.2">
      <c r="F757">
        <v>3</v>
      </c>
    </row>
    <row r="758" spans="6:6" x14ac:dyDescent="0.2">
      <c r="F758">
        <v>3</v>
      </c>
    </row>
    <row r="759" spans="6:6" x14ac:dyDescent="0.2">
      <c r="F759">
        <v>3</v>
      </c>
    </row>
    <row r="760" spans="6:6" x14ac:dyDescent="0.2">
      <c r="F760">
        <v>3</v>
      </c>
    </row>
    <row r="761" spans="6:6" x14ac:dyDescent="0.2">
      <c r="F761">
        <v>3</v>
      </c>
    </row>
    <row r="762" spans="6:6" x14ac:dyDescent="0.2">
      <c r="F762">
        <v>3</v>
      </c>
    </row>
    <row r="763" spans="6:6" x14ac:dyDescent="0.2">
      <c r="F763">
        <v>3</v>
      </c>
    </row>
    <row r="764" spans="6:6" x14ac:dyDescent="0.2">
      <c r="F764">
        <v>3</v>
      </c>
    </row>
    <row r="765" spans="6:6" x14ac:dyDescent="0.2">
      <c r="F765">
        <v>3</v>
      </c>
    </row>
    <row r="766" spans="6:6" x14ac:dyDescent="0.2">
      <c r="F766">
        <v>3</v>
      </c>
    </row>
    <row r="767" spans="6:6" x14ac:dyDescent="0.2">
      <c r="F767">
        <v>3</v>
      </c>
    </row>
    <row r="768" spans="6:6" x14ac:dyDescent="0.2">
      <c r="F768">
        <v>3</v>
      </c>
    </row>
    <row r="769" spans="6:6" x14ac:dyDescent="0.2">
      <c r="F769">
        <v>3</v>
      </c>
    </row>
    <row r="770" spans="6:6" x14ac:dyDescent="0.2">
      <c r="F770">
        <v>3</v>
      </c>
    </row>
    <row r="771" spans="6:6" x14ac:dyDescent="0.2">
      <c r="F771">
        <v>3</v>
      </c>
    </row>
    <row r="772" spans="6:6" x14ac:dyDescent="0.2">
      <c r="F772">
        <v>3</v>
      </c>
    </row>
    <row r="773" spans="6:6" x14ac:dyDescent="0.2">
      <c r="F773">
        <v>3</v>
      </c>
    </row>
    <row r="774" spans="6:6" x14ac:dyDescent="0.2">
      <c r="F774">
        <v>3</v>
      </c>
    </row>
    <row r="775" spans="6:6" x14ac:dyDescent="0.2">
      <c r="F775">
        <v>3</v>
      </c>
    </row>
    <row r="776" spans="6:6" x14ac:dyDescent="0.2">
      <c r="F776">
        <v>3</v>
      </c>
    </row>
    <row r="777" spans="6:6" x14ac:dyDescent="0.2">
      <c r="F777">
        <v>3</v>
      </c>
    </row>
    <row r="778" spans="6:6" x14ac:dyDescent="0.2">
      <c r="F778">
        <v>3</v>
      </c>
    </row>
    <row r="779" spans="6:6" x14ac:dyDescent="0.2">
      <c r="F779">
        <v>3</v>
      </c>
    </row>
    <row r="780" spans="6:6" x14ac:dyDescent="0.2">
      <c r="F780">
        <v>3</v>
      </c>
    </row>
    <row r="781" spans="6:6" x14ac:dyDescent="0.2">
      <c r="F781">
        <v>3</v>
      </c>
    </row>
    <row r="782" spans="6:6" x14ac:dyDescent="0.2">
      <c r="F782">
        <v>3</v>
      </c>
    </row>
    <row r="783" spans="6:6" x14ac:dyDescent="0.2">
      <c r="F783">
        <v>3</v>
      </c>
    </row>
    <row r="784" spans="6:6" x14ac:dyDescent="0.2">
      <c r="F784">
        <v>3</v>
      </c>
    </row>
    <row r="785" spans="6:6" x14ac:dyDescent="0.2">
      <c r="F785">
        <v>3</v>
      </c>
    </row>
    <row r="786" spans="6:6" x14ac:dyDescent="0.2">
      <c r="F786">
        <v>3</v>
      </c>
    </row>
    <row r="787" spans="6:6" x14ac:dyDescent="0.2">
      <c r="F787">
        <v>3</v>
      </c>
    </row>
    <row r="788" spans="6:6" x14ac:dyDescent="0.2">
      <c r="F788">
        <v>3</v>
      </c>
    </row>
    <row r="789" spans="6:6" x14ac:dyDescent="0.2">
      <c r="F789">
        <v>3</v>
      </c>
    </row>
    <row r="790" spans="6:6" x14ac:dyDescent="0.2">
      <c r="F790">
        <v>3</v>
      </c>
    </row>
    <row r="791" spans="6:6" x14ac:dyDescent="0.2">
      <c r="F791">
        <v>3</v>
      </c>
    </row>
    <row r="792" spans="6:6" x14ac:dyDescent="0.2">
      <c r="F792">
        <v>3</v>
      </c>
    </row>
    <row r="793" spans="6:6" x14ac:dyDescent="0.2">
      <c r="F793">
        <v>3</v>
      </c>
    </row>
    <row r="794" spans="6:6" x14ac:dyDescent="0.2">
      <c r="F794">
        <v>3</v>
      </c>
    </row>
    <row r="795" spans="6:6" x14ac:dyDescent="0.2">
      <c r="F795">
        <v>3</v>
      </c>
    </row>
    <row r="796" spans="6:6" x14ac:dyDescent="0.2">
      <c r="F796">
        <v>3</v>
      </c>
    </row>
    <row r="797" spans="6:6" x14ac:dyDescent="0.2">
      <c r="F797">
        <v>3</v>
      </c>
    </row>
    <row r="798" spans="6:6" x14ac:dyDescent="0.2">
      <c r="F798">
        <v>3</v>
      </c>
    </row>
    <row r="799" spans="6:6" x14ac:dyDescent="0.2">
      <c r="F799">
        <v>3</v>
      </c>
    </row>
    <row r="800" spans="6:6" x14ac:dyDescent="0.2">
      <c r="F800">
        <v>3</v>
      </c>
    </row>
    <row r="801" spans="6:6" x14ac:dyDescent="0.2">
      <c r="F801">
        <v>3</v>
      </c>
    </row>
    <row r="802" spans="6:6" x14ac:dyDescent="0.2">
      <c r="F802">
        <v>3</v>
      </c>
    </row>
    <row r="803" spans="6:6" x14ac:dyDescent="0.2">
      <c r="F803">
        <v>3</v>
      </c>
    </row>
    <row r="804" spans="6:6" x14ac:dyDescent="0.2">
      <c r="F804">
        <v>3</v>
      </c>
    </row>
    <row r="805" spans="6:6" x14ac:dyDescent="0.2">
      <c r="F805">
        <v>3</v>
      </c>
    </row>
    <row r="806" spans="6:6" x14ac:dyDescent="0.2">
      <c r="F806">
        <v>3</v>
      </c>
    </row>
    <row r="807" spans="6:6" x14ac:dyDescent="0.2">
      <c r="F807">
        <v>3</v>
      </c>
    </row>
    <row r="808" spans="6:6" x14ac:dyDescent="0.2">
      <c r="F808">
        <v>3</v>
      </c>
    </row>
    <row r="809" spans="6:6" x14ac:dyDescent="0.2">
      <c r="F809">
        <v>3</v>
      </c>
    </row>
    <row r="810" spans="6:6" x14ac:dyDescent="0.2">
      <c r="F810">
        <v>3</v>
      </c>
    </row>
    <row r="811" spans="6:6" x14ac:dyDescent="0.2">
      <c r="F811">
        <v>3</v>
      </c>
    </row>
    <row r="812" spans="6:6" x14ac:dyDescent="0.2">
      <c r="F812">
        <v>3</v>
      </c>
    </row>
    <row r="813" spans="6:6" x14ac:dyDescent="0.2">
      <c r="F813">
        <v>3</v>
      </c>
    </row>
    <row r="814" spans="6:6" x14ac:dyDescent="0.2">
      <c r="F814">
        <v>3</v>
      </c>
    </row>
    <row r="815" spans="6:6" x14ac:dyDescent="0.2">
      <c r="F815">
        <v>3</v>
      </c>
    </row>
    <row r="816" spans="6:6" x14ac:dyDescent="0.2">
      <c r="F816">
        <v>4</v>
      </c>
    </row>
    <row r="817" spans="6:6" x14ac:dyDescent="0.2">
      <c r="F817">
        <v>4</v>
      </c>
    </row>
    <row r="818" spans="6:6" x14ac:dyDescent="0.2">
      <c r="F818">
        <v>4</v>
      </c>
    </row>
    <row r="819" spans="6:6" x14ac:dyDescent="0.2">
      <c r="F819">
        <v>4</v>
      </c>
    </row>
    <row r="820" spans="6:6" x14ac:dyDescent="0.2">
      <c r="F820">
        <v>4</v>
      </c>
    </row>
    <row r="821" spans="6:6" x14ac:dyDescent="0.2">
      <c r="F821">
        <v>4</v>
      </c>
    </row>
    <row r="822" spans="6:6" x14ac:dyDescent="0.2">
      <c r="F822">
        <v>4</v>
      </c>
    </row>
    <row r="823" spans="6:6" x14ac:dyDescent="0.2">
      <c r="F823">
        <v>4</v>
      </c>
    </row>
    <row r="824" spans="6:6" x14ac:dyDescent="0.2">
      <c r="F824">
        <v>4</v>
      </c>
    </row>
    <row r="825" spans="6:6" x14ac:dyDescent="0.2">
      <c r="F825">
        <v>4</v>
      </c>
    </row>
    <row r="826" spans="6:6" x14ac:dyDescent="0.2">
      <c r="F826">
        <v>4</v>
      </c>
    </row>
    <row r="827" spans="6:6" x14ac:dyDescent="0.2">
      <c r="F827">
        <v>4</v>
      </c>
    </row>
    <row r="828" spans="6:6" x14ac:dyDescent="0.2">
      <c r="F828">
        <v>4</v>
      </c>
    </row>
    <row r="829" spans="6:6" x14ac:dyDescent="0.2">
      <c r="F829">
        <v>4</v>
      </c>
    </row>
    <row r="830" spans="6:6" x14ac:dyDescent="0.2">
      <c r="F830">
        <v>4</v>
      </c>
    </row>
    <row r="831" spans="6:6" x14ac:dyDescent="0.2">
      <c r="F831">
        <v>4</v>
      </c>
    </row>
    <row r="832" spans="6:6" x14ac:dyDescent="0.2">
      <c r="F832">
        <v>4</v>
      </c>
    </row>
    <row r="833" spans="6:6" x14ac:dyDescent="0.2">
      <c r="F833">
        <v>4</v>
      </c>
    </row>
    <row r="834" spans="6:6" x14ac:dyDescent="0.2">
      <c r="F834">
        <v>4</v>
      </c>
    </row>
    <row r="835" spans="6:6" x14ac:dyDescent="0.2">
      <c r="F835">
        <v>4</v>
      </c>
    </row>
    <row r="836" spans="6:6" x14ac:dyDescent="0.2">
      <c r="F836">
        <v>4</v>
      </c>
    </row>
    <row r="837" spans="6:6" x14ac:dyDescent="0.2">
      <c r="F837">
        <v>4</v>
      </c>
    </row>
    <row r="838" spans="6:6" x14ac:dyDescent="0.2">
      <c r="F838">
        <v>4</v>
      </c>
    </row>
    <row r="839" spans="6:6" x14ac:dyDescent="0.2">
      <c r="F839">
        <v>4</v>
      </c>
    </row>
    <row r="840" spans="6:6" x14ac:dyDescent="0.2">
      <c r="F840">
        <v>4</v>
      </c>
    </row>
    <row r="841" spans="6:6" x14ac:dyDescent="0.2">
      <c r="F841">
        <v>4</v>
      </c>
    </row>
    <row r="842" spans="6:6" x14ac:dyDescent="0.2">
      <c r="F842">
        <v>4</v>
      </c>
    </row>
    <row r="843" spans="6:6" x14ac:dyDescent="0.2">
      <c r="F843">
        <v>4</v>
      </c>
    </row>
    <row r="844" spans="6:6" x14ac:dyDescent="0.2">
      <c r="F844">
        <v>4</v>
      </c>
    </row>
    <row r="845" spans="6:6" x14ac:dyDescent="0.2">
      <c r="F845">
        <v>4</v>
      </c>
    </row>
    <row r="846" spans="6:6" x14ac:dyDescent="0.2">
      <c r="F846">
        <v>4</v>
      </c>
    </row>
    <row r="847" spans="6:6" x14ac:dyDescent="0.2">
      <c r="F847">
        <v>4</v>
      </c>
    </row>
    <row r="848" spans="6:6" x14ac:dyDescent="0.2">
      <c r="F848">
        <v>4</v>
      </c>
    </row>
    <row r="849" spans="6:6" x14ac:dyDescent="0.2">
      <c r="F849">
        <v>4</v>
      </c>
    </row>
    <row r="850" spans="6:6" x14ac:dyDescent="0.2">
      <c r="F850">
        <v>4</v>
      </c>
    </row>
    <row r="851" spans="6:6" x14ac:dyDescent="0.2">
      <c r="F851">
        <v>4</v>
      </c>
    </row>
    <row r="852" spans="6:6" x14ac:dyDescent="0.2">
      <c r="F852">
        <v>4</v>
      </c>
    </row>
    <row r="853" spans="6:6" x14ac:dyDescent="0.2">
      <c r="F853">
        <v>4</v>
      </c>
    </row>
    <row r="854" spans="6:6" x14ac:dyDescent="0.2">
      <c r="F854">
        <v>4</v>
      </c>
    </row>
    <row r="855" spans="6:6" x14ac:dyDescent="0.2">
      <c r="F855">
        <v>4</v>
      </c>
    </row>
    <row r="856" spans="6:6" x14ac:dyDescent="0.2">
      <c r="F856">
        <v>4</v>
      </c>
    </row>
    <row r="857" spans="6:6" x14ac:dyDescent="0.2">
      <c r="F857">
        <v>4</v>
      </c>
    </row>
    <row r="858" spans="6:6" x14ac:dyDescent="0.2">
      <c r="F858">
        <v>4</v>
      </c>
    </row>
    <row r="859" spans="6:6" x14ac:dyDescent="0.2">
      <c r="F859">
        <v>4</v>
      </c>
    </row>
    <row r="860" spans="6:6" x14ac:dyDescent="0.2">
      <c r="F860">
        <v>4</v>
      </c>
    </row>
    <row r="861" spans="6:6" x14ac:dyDescent="0.2">
      <c r="F861">
        <v>4</v>
      </c>
    </row>
    <row r="862" spans="6:6" x14ac:dyDescent="0.2">
      <c r="F862">
        <v>4</v>
      </c>
    </row>
    <row r="863" spans="6:6" x14ac:dyDescent="0.2">
      <c r="F863">
        <v>4</v>
      </c>
    </row>
    <row r="864" spans="6:6" x14ac:dyDescent="0.2">
      <c r="F864">
        <v>4</v>
      </c>
    </row>
    <row r="865" spans="6:6" x14ac:dyDescent="0.2">
      <c r="F865">
        <v>4</v>
      </c>
    </row>
    <row r="866" spans="6:6" x14ac:dyDescent="0.2">
      <c r="F866">
        <v>4</v>
      </c>
    </row>
    <row r="867" spans="6:6" x14ac:dyDescent="0.2">
      <c r="F867">
        <v>4</v>
      </c>
    </row>
    <row r="868" spans="6:6" x14ac:dyDescent="0.2">
      <c r="F868">
        <v>4</v>
      </c>
    </row>
    <row r="869" spans="6:6" x14ac:dyDescent="0.2">
      <c r="F869">
        <v>4</v>
      </c>
    </row>
    <row r="870" spans="6:6" x14ac:dyDescent="0.2">
      <c r="F870">
        <v>4</v>
      </c>
    </row>
    <row r="871" spans="6:6" x14ac:dyDescent="0.2">
      <c r="F871">
        <v>4</v>
      </c>
    </row>
    <row r="872" spans="6:6" x14ac:dyDescent="0.2">
      <c r="F872">
        <v>4</v>
      </c>
    </row>
    <row r="873" spans="6:6" x14ac:dyDescent="0.2">
      <c r="F873">
        <v>4</v>
      </c>
    </row>
    <row r="874" spans="6:6" x14ac:dyDescent="0.2">
      <c r="F874">
        <v>4</v>
      </c>
    </row>
    <row r="875" spans="6:6" x14ac:dyDescent="0.2">
      <c r="F875">
        <v>4</v>
      </c>
    </row>
    <row r="876" spans="6:6" x14ac:dyDescent="0.2">
      <c r="F876">
        <v>4</v>
      </c>
    </row>
    <row r="877" spans="6:6" x14ac:dyDescent="0.2">
      <c r="F877">
        <v>4</v>
      </c>
    </row>
    <row r="878" spans="6:6" x14ac:dyDescent="0.2">
      <c r="F878">
        <v>4</v>
      </c>
    </row>
    <row r="879" spans="6:6" x14ac:dyDescent="0.2">
      <c r="F879">
        <v>4</v>
      </c>
    </row>
    <row r="880" spans="6:6" x14ac:dyDescent="0.2">
      <c r="F880">
        <v>4</v>
      </c>
    </row>
    <row r="881" spans="6:6" x14ac:dyDescent="0.2">
      <c r="F881">
        <v>4</v>
      </c>
    </row>
    <row r="882" spans="6:6" x14ac:dyDescent="0.2">
      <c r="F882">
        <v>4</v>
      </c>
    </row>
    <row r="883" spans="6:6" x14ac:dyDescent="0.2">
      <c r="F883">
        <v>4</v>
      </c>
    </row>
    <row r="884" spans="6:6" x14ac:dyDescent="0.2">
      <c r="F884">
        <v>4</v>
      </c>
    </row>
    <row r="885" spans="6:6" x14ac:dyDescent="0.2">
      <c r="F885">
        <v>4</v>
      </c>
    </row>
    <row r="886" spans="6:6" x14ac:dyDescent="0.2">
      <c r="F886">
        <v>4</v>
      </c>
    </row>
    <row r="887" spans="6:6" x14ac:dyDescent="0.2">
      <c r="F887">
        <v>4</v>
      </c>
    </row>
    <row r="888" spans="6:6" x14ac:dyDescent="0.2">
      <c r="F888">
        <v>4</v>
      </c>
    </row>
    <row r="889" spans="6:6" x14ac:dyDescent="0.2">
      <c r="F889">
        <v>4</v>
      </c>
    </row>
    <row r="890" spans="6:6" x14ac:dyDescent="0.2">
      <c r="F890">
        <v>4</v>
      </c>
    </row>
    <row r="891" spans="6:6" x14ac:dyDescent="0.2">
      <c r="F891">
        <v>4</v>
      </c>
    </row>
    <row r="892" spans="6:6" x14ac:dyDescent="0.2">
      <c r="F892">
        <v>4</v>
      </c>
    </row>
    <row r="893" spans="6:6" x14ac:dyDescent="0.2">
      <c r="F893">
        <v>4</v>
      </c>
    </row>
    <row r="894" spans="6:6" x14ac:dyDescent="0.2">
      <c r="F894">
        <v>4</v>
      </c>
    </row>
    <row r="895" spans="6:6" x14ac:dyDescent="0.2">
      <c r="F895">
        <v>4</v>
      </c>
    </row>
    <row r="896" spans="6:6" x14ac:dyDescent="0.2">
      <c r="F896">
        <v>4</v>
      </c>
    </row>
    <row r="897" spans="6:6" x14ac:dyDescent="0.2">
      <c r="F897">
        <v>4</v>
      </c>
    </row>
    <row r="898" spans="6:6" x14ac:dyDescent="0.2">
      <c r="F898">
        <v>4</v>
      </c>
    </row>
    <row r="899" spans="6:6" x14ac:dyDescent="0.2">
      <c r="F899">
        <v>4</v>
      </c>
    </row>
    <row r="900" spans="6:6" x14ac:dyDescent="0.2">
      <c r="F900">
        <v>4</v>
      </c>
    </row>
    <row r="901" spans="6:6" x14ac:dyDescent="0.2">
      <c r="F901">
        <v>4</v>
      </c>
    </row>
    <row r="902" spans="6:6" x14ac:dyDescent="0.2">
      <c r="F902">
        <v>4</v>
      </c>
    </row>
    <row r="903" spans="6:6" x14ac:dyDescent="0.2">
      <c r="F903">
        <v>4</v>
      </c>
    </row>
    <row r="904" spans="6:6" x14ac:dyDescent="0.2">
      <c r="F904">
        <v>4</v>
      </c>
    </row>
    <row r="905" spans="6:6" x14ac:dyDescent="0.2">
      <c r="F905">
        <v>4</v>
      </c>
    </row>
    <row r="906" spans="6:6" x14ac:dyDescent="0.2">
      <c r="F906">
        <v>4</v>
      </c>
    </row>
    <row r="907" spans="6:6" x14ac:dyDescent="0.2">
      <c r="F907">
        <v>4</v>
      </c>
    </row>
    <row r="908" spans="6:6" x14ac:dyDescent="0.2">
      <c r="F908">
        <v>4</v>
      </c>
    </row>
    <row r="909" spans="6:6" x14ac:dyDescent="0.2">
      <c r="F909">
        <v>4</v>
      </c>
    </row>
    <row r="910" spans="6:6" x14ac:dyDescent="0.2">
      <c r="F910">
        <v>4</v>
      </c>
    </row>
    <row r="911" spans="6:6" x14ac:dyDescent="0.2">
      <c r="F911">
        <v>4</v>
      </c>
    </row>
    <row r="912" spans="6:6" x14ac:dyDescent="0.2">
      <c r="F912">
        <v>4</v>
      </c>
    </row>
    <row r="913" spans="6:6" x14ac:dyDescent="0.2">
      <c r="F913">
        <v>4</v>
      </c>
    </row>
    <row r="914" spans="6:6" x14ac:dyDescent="0.2">
      <c r="F914">
        <v>4</v>
      </c>
    </row>
    <row r="915" spans="6:6" x14ac:dyDescent="0.2">
      <c r="F915">
        <v>4</v>
      </c>
    </row>
    <row r="916" spans="6:6" x14ac:dyDescent="0.2">
      <c r="F916">
        <v>4</v>
      </c>
    </row>
    <row r="917" spans="6:6" x14ac:dyDescent="0.2">
      <c r="F917">
        <v>4</v>
      </c>
    </row>
    <row r="918" spans="6:6" x14ac:dyDescent="0.2">
      <c r="F918">
        <v>4</v>
      </c>
    </row>
    <row r="919" spans="6:6" x14ac:dyDescent="0.2">
      <c r="F919">
        <v>4</v>
      </c>
    </row>
    <row r="920" spans="6:6" x14ac:dyDescent="0.2">
      <c r="F920">
        <v>4</v>
      </c>
    </row>
    <row r="921" spans="6:6" x14ac:dyDescent="0.2">
      <c r="F921">
        <v>4</v>
      </c>
    </row>
    <row r="922" spans="6:6" x14ac:dyDescent="0.2">
      <c r="F922">
        <v>4</v>
      </c>
    </row>
    <row r="923" spans="6:6" x14ac:dyDescent="0.2">
      <c r="F923">
        <v>4</v>
      </c>
    </row>
    <row r="924" spans="6:6" x14ac:dyDescent="0.2">
      <c r="F924">
        <v>4</v>
      </c>
    </row>
    <row r="925" spans="6:6" x14ac:dyDescent="0.2">
      <c r="F925">
        <v>4</v>
      </c>
    </row>
    <row r="926" spans="6:6" x14ac:dyDescent="0.2">
      <c r="F926">
        <v>4</v>
      </c>
    </row>
    <row r="927" spans="6:6" x14ac:dyDescent="0.2">
      <c r="F927">
        <v>4</v>
      </c>
    </row>
    <row r="928" spans="6:6" x14ac:dyDescent="0.2">
      <c r="F928">
        <v>4</v>
      </c>
    </row>
    <row r="929" spans="6:6" x14ac:dyDescent="0.2">
      <c r="F929">
        <v>4</v>
      </c>
    </row>
    <row r="930" spans="6:6" x14ac:dyDescent="0.2">
      <c r="F930">
        <v>4</v>
      </c>
    </row>
    <row r="931" spans="6:6" x14ac:dyDescent="0.2">
      <c r="F931">
        <v>4</v>
      </c>
    </row>
    <row r="932" spans="6:6" x14ac:dyDescent="0.2">
      <c r="F932">
        <v>4</v>
      </c>
    </row>
    <row r="933" spans="6:6" x14ac:dyDescent="0.2">
      <c r="F933">
        <v>4</v>
      </c>
    </row>
    <row r="934" spans="6:6" x14ac:dyDescent="0.2">
      <c r="F934">
        <v>4</v>
      </c>
    </row>
    <row r="935" spans="6:6" x14ac:dyDescent="0.2">
      <c r="F935">
        <v>4</v>
      </c>
    </row>
    <row r="936" spans="6:6" x14ac:dyDescent="0.2">
      <c r="F936">
        <v>4</v>
      </c>
    </row>
    <row r="937" spans="6:6" x14ac:dyDescent="0.2">
      <c r="F937">
        <v>4</v>
      </c>
    </row>
    <row r="938" spans="6:6" x14ac:dyDescent="0.2">
      <c r="F938">
        <v>4</v>
      </c>
    </row>
    <row r="939" spans="6:6" x14ac:dyDescent="0.2">
      <c r="F939">
        <v>4</v>
      </c>
    </row>
    <row r="940" spans="6:6" x14ac:dyDescent="0.2">
      <c r="F940">
        <v>4</v>
      </c>
    </row>
    <row r="941" spans="6:6" x14ac:dyDescent="0.2">
      <c r="F941">
        <v>4</v>
      </c>
    </row>
    <row r="942" spans="6:6" x14ac:dyDescent="0.2">
      <c r="F942">
        <v>4</v>
      </c>
    </row>
    <row r="943" spans="6:6" x14ac:dyDescent="0.2">
      <c r="F943">
        <v>4</v>
      </c>
    </row>
    <row r="944" spans="6:6" x14ac:dyDescent="0.2">
      <c r="F944">
        <v>4</v>
      </c>
    </row>
    <row r="945" spans="6:6" x14ac:dyDescent="0.2">
      <c r="F945">
        <v>4</v>
      </c>
    </row>
    <row r="946" spans="6:6" x14ac:dyDescent="0.2">
      <c r="F946">
        <v>4</v>
      </c>
    </row>
    <row r="947" spans="6:6" x14ac:dyDescent="0.2">
      <c r="F947">
        <v>4</v>
      </c>
    </row>
    <row r="948" spans="6:6" x14ac:dyDescent="0.2">
      <c r="F948">
        <v>4</v>
      </c>
    </row>
    <row r="949" spans="6:6" x14ac:dyDescent="0.2">
      <c r="F949">
        <v>4</v>
      </c>
    </row>
    <row r="950" spans="6:6" x14ac:dyDescent="0.2">
      <c r="F950">
        <v>4</v>
      </c>
    </row>
    <row r="951" spans="6:6" x14ac:dyDescent="0.2">
      <c r="F951">
        <v>4</v>
      </c>
    </row>
    <row r="952" spans="6:6" x14ac:dyDescent="0.2">
      <c r="F952">
        <v>4</v>
      </c>
    </row>
    <row r="953" spans="6:6" x14ac:dyDescent="0.2">
      <c r="F953">
        <v>4</v>
      </c>
    </row>
    <row r="954" spans="6:6" x14ac:dyDescent="0.2">
      <c r="F954">
        <v>4</v>
      </c>
    </row>
    <row r="955" spans="6:6" x14ac:dyDescent="0.2">
      <c r="F955">
        <v>4</v>
      </c>
    </row>
    <row r="956" spans="6:6" x14ac:dyDescent="0.2">
      <c r="F956">
        <v>4</v>
      </c>
    </row>
    <row r="957" spans="6:6" x14ac:dyDescent="0.2">
      <c r="F957">
        <v>4</v>
      </c>
    </row>
    <row r="958" spans="6:6" x14ac:dyDescent="0.2">
      <c r="F958">
        <v>4</v>
      </c>
    </row>
    <row r="959" spans="6:6" x14ac:dyDescent="0.2">
      <c r="F959">
        <v>4</v>
      </c>
    </row>
    <row r="960" spans="6:6" x14ac:dyDescent="0.2">
      <c r="F960">
        <v>4</v>
      </c>
    </row>
    <row r="961" spans="6:6" x14ac:dyDescent="0.2">
      <c r="F961">
        <v>4</v>
      </c>
    </row>
    <row r="962" spans="6:6" x14ac:dyDescent="0.2">
      <c r="F962">
        <v>4</v>
      </c>
    </row>
    <row r="963" spans="6:6" x14ac:dyDescent="0.2">
      <c r="F963">
        <v>4</v>
      </c>
    </row>
    <row r="964" spans="6:6" x14ac:dyDescent="0.2">
      <c r="F964">
        <v>4</v>
      </c>
    </row>
    <row r="965" spans="6:6" x14ac:dyDescent="0.2">
      <c r="F965">
        <v>4</v>
      </c>
    </row>
    <row r="966" spans="6:6" x14ac:dyDescent="0.2">
      <c r="F966">
        <v>4</v>
      </c>
    </row>
    <row r="967" spans="6:6" x14ac:dyDescent="0.2">
      <c r="F967">
        <v>4</v>
      </c>
    </row>
    <row r="968" spans="6:6" x14ac:dyDescent="0.2">
      <c r="F968">
        <v>4</v>
      </c>
    </row>
    <row r="969" spans="6:6" x14ac:dyDescent="0.2">
      <c r="F969">
        <v>4</v>
      </c>
    </row>
    <row r="970" spans="6:6" x14ac:dyDescent="0.2">
      <c r="F970">
        <v>4</v>
      </c>
    </row>
    <row r="971" spans="6:6" x14ac:dyDescent="0.2">
      <c r="F971">
        <v>4</v>
      </c>
    </row>
    <row r="972" spans="6:6" x14ac:dyDescent="0.2">
      <c r="F972">
        <v>4</v>
      </c>
    </row>
    <row r="973" spans="6:6" x14ac:dyDescent="0.2">
      <c r="F973">
        <v>4</v>
      </c>
    </row>
    <row r="974" spans="6:6" x14ac:dyDescent="0.2">
      <c r="F974">
        <v>4</v>
      </c>
    </row>
    <row r="975" spans="6:6" x14ac:dyDescent="0.2">
      <c r="F975">
        <v>4</v>
      </c>
    </row>
    <row r="976" spans="6:6" x14ac:dyDescent="0.2">
      <c r="F976">
        <v>4</v>
      </c>
    </row>
    <row r="977" spans="6:6" x14ac:dyDescent="0.2">
      <c r="F977">
        <v>4</v>
      </c>
    </row>
    <row r="978" spans="6:6" x14ac:dyDescent="0.2">
      <c r="F978">
        <v>4</v>
      </c>
    </row>
    <row r="979" spans="6:6" x14ac:dyDescent="0.2">
      <c r="F979">
        <v>4</v>
      </c>
    </row>
    <row r="980" spans="6:6" x14ac:dyDescent="0.2">
      <c r="F980">
        <v>4</v>
      </c>
    </row>
    <row r="981" spans="6:6" x14ac:dyDescent="0.2">
      <c r="F981">
        <v>4</v>
      </c>
    </row>
    <row r="982" spans="6:6" x14ac:dyDescent="0.2">
      <c r="F982">
        <v>4</v>
      </c>
    </row>
    <row r="983" spans="6:6" x14ac:dyDescent="0.2">
      <c r="F983">
        <v>4</v>
      </c>
    </row>
    <row r="984" spans="6:6" x14ac:dyDescent="0.2">
      <c r="F984">
        <v>4</v>
      </c>
    </row>
    <row r="985" spans="6:6" x14ac:dyDescent="0.2">
      <c r="F985">
        <v>4</v>
      </c>
    </row>
    <row r="986" spans="6:6" x14ac:dyDescent="0.2">
      <c r="F986">
        <v>4</v>
      </c>
    </row>
    <row r="987" spans="6:6" x14ac:dyDescent="0.2">
      <c r="F987">
        <v>4</v>
      </c>
    </row>
    <row r="988" spans="6:6" x14ac:dyDescent="0.2">
      <c r="F988">
        <v>4</v>
      </c>
    </row>
    <row r="989" spans="6:6" x14ac:dyDescent="0.2">
      <c r="F989">
        <v>4</v>
      </c>
    </row>
    <row r="990" spans="6:6" x14ac:dyDescent="0.2">
      <c r="F990">
        <v>4</v>
      </c>
    </row>
    <row r="991" spans="6:6" x14ac:dyDescent="0.2">
      <c r="F991">
        <v>4</v>
      </c>
    </row>
    <row r="992" spans="6:6" x14ac:dyDescent="0.2">
      <c r="F992">
        <v>4</v>
      </c>
    </row>
    <row r="993" spans="6:6" x14ac:dyDescent="0.2">
      <c r="F993">
        <v>4</v>
      </c>
    </row>
    <row r="994" spans="6:6" x14ac:dyDescent="0.2">
      <c r="F994">
        <v>4</v>
      </c>
    </row>
    <row r="995" spans="6:6" x14ac:dyDescent="0.2">
      <c r="F995">
        <v>4</v>
      </c>
    </row>
    <row r="996" spans="6:6" x14ac:dyDescent="0.2">
      <c r="F996">
        <v>4</v>
      </c>
    </row>
    <row r="997" spans="6:6" x14ac:dyDescent="0.2">
      <c r="F997">
        <v>4</v>
      </c>
    </row>
    <row r="998" spans="6:6" x14ac:dyDescent="0.2">
      <c r="F998">
        <v>4</v>
      </c>
    </row>
    <row r="999" spans="6:6" x14ac:dyDescent="0.2">
      <c r="F999">
        <v>4</v>
      </c>
    </row>
    <row r="1000" spans="6:6" x14ac:dyDescent="0.2">
      <c r="F1000">
        <v>4</v>
      </c>
    </row>
    <row r="1001" spans="6:6" x14ac:dyDescent="0.2">
      <c r="F1001">
        <v>4</v>
      </c>
    </row>
    <row r="1002" spans="6:6" x14ac:dyDescent="0.2">
      <c r="F1002">
        <v>4</v>
      </c>
    </row>
    <row r="1003" spans="6:6" x14ac:dyDescent="0.2">
      <c r="F1003">
        <v>4</v>
      </c>
    </row>
    <row r="1004" spans="6:6" x14ac:dyDescent="0.2">
      <c r="F1004">
        <v>4</v>
      </c>
    </row>
    <row r="1005" spans="6:6" x14ac:dyDescent="0.2">
      <c r="F1005">
        <v>4</v>
      </c>
    </row>
    <row r="1006" spans="6:6" x14ac:dyDescent="0.2">
      <c r="F1006">
        <v>4</v>
      </c>
    </row>
    <row r="1007" spans="6:6" x14ac:dyDescent="0.2">
      <c r="F1007">
        <v>4</v>
      </c>
    </row>
    <row r="1008" spans="6:6" x14ac:dyDescent="0.2">
      <c r="F1008">
        <v>4</v>
      </c>
    </row>
    <row r="1009" spans="6:6" x14ac:dyDescent="0.2">
      <c r="F1009">
        <v>4</v>
      </c>
    </row>
    <row r="1010" spans="6:6" x14ac:dyDescent="0.2">
      <c r="F1010">
        <v>4</v>
      </c>
    </row>
    <row r="1011" spans="6:6" x14ac:dyDescent="0.2">
      <c r="F1011">
        <v>4</v>
      </c>
    </row>
    <row r="1012" spans="6:6" x14ac:dyDescent="0.2">
      <c r="F1012">
        <v>4</v>
      </c>
    </row>
    <row r="1013" spans="6:6" x14ac:dyDescent="0.2">
      <c r="F1013">
        <v>4</v>
      </c>
    </row>
    <row r="1014" spans="6:6" x14ac:dyDescent="0.2">
      <c r="F1014">
        <v>4</v>
      </c>
    </row>
    <row r="1015" spans="6:6" x14ac:dyDescent="0.2">
      <c r="F1015">
        <v>4</v>
      </c>
    </row>
    <row r="1016" spans="6:6" x14ac:dyDescent="0.2">
      <c r="F1016">
        <v>4</v>
      </c>
    </row>
    <row r="1017" spans="6:6" x14ac:dyDescent="0.2">
      <c r="F1017">
        <v>4</v>
      </c>
    </row>
    <row r="1018" spans="6:6" x14ac:dyDescent="0.2">
      <c r="F1018">
        <v>4</v>
      </c>
    </row>
    <row r="1019" spans="6:6" x14ac:dyDescent="0.2">
      <c r="F1019">
        <v>4</v>
      </c>
    </row>
    <row r="1020" spans="6:6" x14ac:dyDescent="0.2">
      <c r="F1020">
        <v>4</v>
      </c>
    </row>
    <row r="1021" spans="6:6" x14ac:dyDescent="0.2">
      <c r="F1021">
        <v>4</v>
      </c>
    </row>
    <row r="1022" spans="6:6" x14ac:dyDescent="0.2">
      <c r="F1022">
        <v>4</v>
      </c>
    </row>
    <row r="1023" spans="6:6" x14ac:dyDescent="0.2">
      <c r="F1023">
        <v>4</v>
      </c>
    </row>
    <row r="1024" spans="6:6" x14ac:dyDescent="0.2">
      <c r="F1024">
        <v>4</v>
      </c>
    </row>
    <row r="1025" spans="6:6" x14ac:dyDescent="0.2">
      <c r="F1025">
        <v>4</v>
      </c>
    </row>
    <row r="1026" spans="6:6" x14ac:dyDescent="0.2">
      <c r="F1026">
        <v>4</v>
      </c>
    </row>
    <row r="1027" spans="6:6" x14ac:dyDescent="0.2">
      <c r="F1027">
        <v>4</v>
      </c>
    </row>
    <row r="1028" spans="6:6" x14ac:dyDescent="0.2">
      <c r="F1028">
        <v>4</v>
      </c>
    </row>
    <row r="1029" spans="6:6" x14ac:dyDescent="0.2">
      <c r="F1029">
        <v>4</v>
      </c>
    </row>
    <row r="1030" spans="6:6" x14ac:dyDescent="0.2">
      <c r="F1030">
        <v>4</v>
      </c>
    </row>
    <row r="1031" spans="6:6" x14ac:dyDescent="0.2">
      <c r="F1031">
        <v>4</v>
      </c>
    </row>
    <row r="1032" spans="6:6" x14ac:dyDescent="0.2">
      <c r="F1032">
        <v>4</v>
      </c>
    </row>
    <row r="1033" spans="6:6" x14ac:dyDescent="0.2">
      <c r="F1033">
        <v>4</v>
      </c>
    </row>
    <row r="1034" spans="6:6" x14ac:dyDescent="0.2">
      <c r="F1034">
        <v>4</v>
      </c>
    </row>
    <row r="1035" spans="6:6" x14ac:dyDescent="0.2">
      <c r="F1035">
        <v>4</v>
      </c>
    </row>
    <row r="1036" spans="6:6" x14ac:dyDescent="0.2">
      <c r="F1036">
        <v>4</v>
      </c>
    </row>
    <row r="1037" spans="6:6" x14ac:dyDescent="0.2">
      <c r="F1037">
        <v>4</v>
      </c>
    </row>
    <row r="1038" spans="6:6" x14ac:dyDescent="0.2">
      <c r="F1038">
        <v>4</v>
      </c>
    </row>
    <row r="1039" spans="6:6" x14ac:dyDescent="0.2">
      <c r="F1039">
        <v>4</v>
      </c>
    </row>
    <row r="1040" spans="6:6" x14ac:dyDescent="0.2">
      <c r="F1040">
        <v>4</v>
      </c>
    </row>
    <row r="1041" spans="6:6" x14ac:dyDescent="0.2">
      <c r="F1041">
        <v>4</v>
      </c>
    </row>
    <row r="1042" spans="6:6" x14ac:dyDescent="0.2">
      <c r="F1042">
        <v>4</v>
      </c>
    </row>
    <row r="1043" spans="6:6" x14ac:dyDescent="0.2">
      <c r="F1043">
        <v>4</v>
      </c>
    </row>
    <row r="1044" spans="6:6" x14ac:dyDescent="0.2">
      <c r="F1044">
        <v>4</v>
      </c>
    </row>
    <row r="1045" spans="6:6" x14ac:dyDescent="0.2">
      <c r="F1045">
        <v>4</v>
      </c>
    </row>
    <row r="1046" spans="6:6" x14ac:dyDescent="0.2">
      <c r="F1046">
        <v>4</v>
      </c>
    </row>
    <row r="1047" spans="6:6" x14ac:dyDescent="0.2">
      <c r="F1047">
        <v>4</v>
      </c>
    </row>
    <row r="1048" spans="6:6" x14ac:dyDescent="0.2">
      <c r="F1048">
        <v>4</v>
      </c>
    </row>
    <row r="1049" spans="6:6" x14ac:dyDescent="0.2">
      <c r="F1049">
        <v>4</v>
      </c>
    </row>
    <row r="1050" spans="6:6" x14ac:dyDescent="0.2">
      <c r="F1050">
        <v>4</v>
      </c>
    </row>
    <row r="1051" spans="6:6" x14ac:dyDescent="0.2">
      <c r="F1051">
        <v>4</v>
      </c>
    </row>
    <row r="1052" spans="6:6" x14ac:dyDescent="0.2">
      <c r="F1052">
        <v>4</v>
      </c>
    </row>
    <row r="1053" spans="6:6" x14ac:dyDescent="0.2">
      <c r="F1053">
        <v>4</v>
      </c>
    </row>
    <row r="1054" spans="6:6" x14ac:dyDescent="0.2">
      <c r="F1054">
        <v>4</v>
      </c>
    </row>
    <row r="1055" spans="6:6" x14ac:dyDescent="0.2">
      <c r="F1055">
        <v>4</v>
      </c>
    </row>
    <row r="1056" spans="6:6" x14ac:dyDescent="0.2">
      <c r="F1056">
        <v>4</v>
      </c>
    </row>
    <row r="1057" spans="6:6" x14ac:dyDescent="0.2">
      <c r="F1057">
        <v>4</v>
      </c>
    </row>
    <row r="1058" spans="6:6" x14ac:dyDescent="0.2">
      <c r="F1058">
        <v>4</v>
      </c>
    </row>
    <row r="1059" spans="6:6" x14ac:dyDescent="0.2">
      <c r="F1059">
        <v>4</v>
      </c>
    </row>
    <row r="1060" spans="6:6" x14ac:dyDescent="0.2">
      <c r="F1060">
        <v>4</v>
      </c>
    </row>
    <row r="1061" spans="6:6" x14ac:dyDescent="0.2">
      <c r="F1061">
        <v>4</v>
      </c>
    </row>
    <row r="1062" spans="6:6" x14ac:dyDescent="0.2">
      <c r="F1062">
        <v>4</v>
      </c>
    </row>
    <row r="1063" spans="6:6" x14ac:dyDescent="0.2">
      <c r="F1063">
        <v>4</v>
      </c>
    </row>
    <row r="1064" spans="6:6" x14ac:dyDescent="0.2">
      <c r="F1064">
        <v>4</v>
      </c>
    </row>
    <row r="1065" spans="6:6" x14ac:dyDescent="0.2">
      <c r="F1065">
        <v>4</v>
      </c>
    </row>
    <row r="1066" spans="6:6" x14ac:dyDescent="0.2">
      <c r="F1066">
        <v>4</v>
      </c>
    </row>
    <row r="1067" spans="6:6" x14ac:dyDescent="0.2">
      <c r="F1067">
        <v>4</v>
      </c>
    </row>
    <row r="1068" spans="6:6" x14ac:dyDescent="0.2">
      <c r="F1068">
        <v>4</v>
      </c>
    </row>
    <row r="1069" spans="6:6" x14ac:dyDescent="0.2">
      <c r="F1069">
        <v>4</v>
      </c>
    </row>
    <row r="1070" spans="6:6" x14ac:dyDescent="0.2">
      <c r="F1070">
        <v>4</v>
      </c>
    </row>
    <row r="1071" spans="6:6" x14ac:dyDescent="0.2">
      <c r="F1071">
        <v>4</v>
      </c>
    </row>
    <row r="1072" spans="6:6" x14ac:dyDescent="0.2">
      <c r="F1072">
        <v>4</v>
      </c>
    </row>
    <row r="1073" spans="6:6" x14ac:dyDescent="0.2">
      <c r="F1073">
        <v>4</v>
      </c>
    </row>
    <row r="1074" spans="6:6" x14ac:dyDescent="0.2">
      <c r="F1074">
        <v>4</v>
      </c>
    </row>
    <row r="1075" spans="6:6" x14ac:dyDescent="0.2">
      <c r="F1075">
        <v>4</v>
      </c>
    </row>
    <row r="1076" spans="6:6" x14ac:dyDescent="0.2">
      <c r="F1076">
        <v>4</v>
      </c>
    </row>
    <row r="1077" spans="6:6" x14ac:dyDescent="0.2">
      <c r="F1077">
        <v>4</v>
      </c>
    </row>
    <row r="1078" spans="6:6" x14ac:dyDescent="0.2">
      <c r="F1078">
        <v>4</v>
      </c>
    </row>
    <row r="1079" spans="6:6" x14ac:dyDescent="0.2">
      <c r="F1079">
        <v>4</v>
      </c>
    </row>
    <row r="1080" spans="6:6" x14ac:dyDescent="0.2">
      <c r="F1080">
        <v>4</v>
      </c>
    </row>
    <row r="1081" spans="6:6" x14ac:dyDescent="0.2">
      <c r="F1081">
        <v>4</v>
      </c>
    </row>
    <row r="1082" spans="6:6" x14ac:dyDescent="0.2">
      <c r="F1082">
        <v>4</v>
      </c>
    </row>
    <row r="1083" spans="6:6" x14ac:dyDescent="0.2">
      <c r="F1083">
        <v>4</v>
      </c>
    </row>
    <row r="1084" spans="6:6" x14ac:dyDescent="0.2">
      <c r="F1084">
        <v>4</v>
      </c>
    </row>
    <row r="1085" spans="6:6" x14ac:dyDescent="0.2">
      <c r="F1085">
        <v>4</v>
      </c>
    </row>
    <row r="1086" spans="6:6" x14ac:dyDescent="0.2">
      <c r="F1086">
        <v>4</v>
      </c>
    </row>
    <row r="1087" spans="6:6" x14ac:dyDescent="0.2">
      <c r="F1087">
        <v>4</v>
      </c>
    </row>
    <row r="1088" spans="6:6" x14ac:dyDescent="0.2">
      <c r="F1088">
        <v>4</v>
      </c>
    </row>
    <row r="1089" spans="6:6" x14ac:dyDescent="0.2">
      <c r="F1089">
        <v>4</v>
      </c>
    </row>
    <row r="1090" spans="6:6" x14ac:dyDescent="0.2">
      <c r="F1090">
        <v>4</v>
      </c>
    </row>
    <row r="1091" spans="6:6" x14ac:dyDescent="0.2">
      <c r="F1091">
        <v>4</v>
      </c>
    </row>
    <row r="1092" spans="6:6" x14ac:dyDescent="0.2">
      <c r="F1092">
        <v>4</v>
      </c>
    </row>
    <row r="1093" spans="6:6" x14ac:dyDescent="0.2">
      <c r="F1093">
        <v>4</v>
      </c>
    </row>
    <row r="1094" spans="6:6" x14ac:dyDescent="0.2">
      <c r="F1094">
        <v>4</v>
      </c>
    </row>
    <row r="1095" spans="6:6" x14ac:dyDescent="0.2">
      <c r="F1095">
        <v>4</v>
      </c>
    </row>
    <row r="1096" spans="6:6" x14ac:dyDescent="0.2">
      <c r="F1096">
        <v>4</v>
      </c>
    </row>
    <row r="1097" spans="6:6" x14ac:dyDescent="0.2">
      <c r="F1097">
        <v>4</v>
      </c>
    </row>
    <row r="1098" spans="6:6" x14ac:dyDescent="0.2">
      <c r="F1098">
        <v>4</v>
      </c>
    </row>
    <row r="1099" spans="6:6" x14ac:dyDescent="0.2">
      <c r="F1099">
        <v>4</v>
      </c>
    </row>
    <row r="1100" spans="6:6" x14ac:dyDescent="0.2">
      <c r="F1100">
        <v>4</v>
      </c>
    </row>
    <row r="1101" spans="6:6" x14ac:dyDescent="0.2">
      <c r="F1101">
        <v>4</v>
      </c>
    </row>
    <row r="1102" spans="6:6" x14ac:dyDescent="0.2">
      <c r="F1102">
        <v>4</v>
      </c>
    </row>
    <row r="1103" spans="6:6" x14ac:dyDescent="0.2">
      <c r="F1103">
        <v>4</v>
      </c>
    </row>
    <row r="1104" spans="6:6" x14ac:dyDescent="0.2">
      <c r="F1104">
        <v>4</v>
      </c>
    </row>
    <row r="1105" spans="6:6" x14ac:dyDescent="0.2">
      <c r="F1105">
        <v>4</v>
      </c>
    </row>
    <row r="1106" spans="6:6" x14ac:dyDescent="0.2">
      <c r="F1106">
        <v>4</v>
      </c>
    </row>
    <row r="1107" spans="6:6" x14ac:dyDescent="0.2">
      <c r="F1107">
        <v>4</v>
      </c>
    </row>
    <row r="1108" spans="6:6" x14ac:dyDescent="0.2">
      <c r="F1108">
        <v>4</v>
      </c>
    </row>
    <row r="1109" spans="6:6" x14ac:dyDescent="0.2">
      <c r="F1109">
        <v>4</v>
      </c>
    </row>
    <row r="1110" spans="6:6" x14ac:dyDescent="0.2">
      <c r="F1110">
        <v>4</v>
      </c>
    </row>
    <row r="1111" spans="6:6" x14ac:dyDescent="0.2">
      <c r="F1111">
        <v>4</v>
      </c>
    </row>
    <row r="1112" spans="6:6" x14ac:dyDescent="0.2">
      <c r="F1112">
        <v>4</v>
      </c>
    </row>
    <row r="1113" spans="6:6" x14ac:dyDescent="0.2">
      <c r="F1113">
        <v>4</v>
      </c>
    </row>
    <row r="1114" spans="6:6" x14ac:dyDescent="0.2">
      <c r="F1114">
        <v>4</v>
      </c>
    </row>
    <row r="1115" spans="6:6" x14ac:dyDescent="0.2">
      <c r="F1115">
        <v>4</v>
      </c>
    </row>
    <row r="1116" spans="6:6" x14ac:dyDescent="0.2">
      <c r="F1116">
        <v>4</v>
      </c>
    </row>
    <row r="1117" spans="6:6" x14ac:dyDescent="0.2">
      <c r="F1117">
        <v>4</v>
      </c>
    </row>
    <row r="1118" spans="6:6" x14ac:dyDescent="0.2">
      <c r="F1118">
        <v>4</v>
      </c>
    </row>
    <row r="1119" spans="6:6" x14ac:dyDescent="0.2">
      <c r="F1119">
        <v>4</v>
      </c>
    </row>
    <row r="1120" spans="6:6" x14ac:dyDescent="0.2">
      <c r="F1120">
        <v>4</v>
      </c>
    </row>
    <row r="1121" spans="6:6" x14ac:dyDescent="0.2">
      <c r="F1121">
        <v>4</v>
      </c>
    </row>
    <row r="1122" spans="6:6" x14ac:dyDescent="0.2">
      <c r="F1122">
        <v>4</v>
      </c>
    </row>
    <row r="1123" spans="6:6" x14ac:dyDescent="0.2">
      <c r="F1123">
        <v>4</v>
      </c>
    </row>
    <row r="1124" spans="6:6" x14ac:dyDescent="0.2">
      <c r="F1124">
        <v>4</v>
      </c>
    </row>
    <row r="1125" spans="6:6" x14ac:dyDescent="0.2">
      <c r="F1125">
        <v>4</v>
      </c>
    </row>
    <row r="1126" spans="6:6" x14ac:dyDescent="0.2">
      <c r="F1126">
        <v>4</v>
      </c>
    </row>
    <row r="1127" spans="6:6" x14ac:dyDescent="0.2">
      <c r="F1127">
        <v>4</v>
      </c>
    </row>
    <row r="1128" spans="6:6" x14ac:dyDescent="0.2">
      <c r="F1128">
        <v>4</v>
      </c>
    </row>
    <row r="1129" spans="6:6" x14ac:dyDescent="0.2">
      <c r="F1129">
        <v>4</v>
      </c>
    </row>
    <row r="1130" spans="6:6" x14ac:dyDescent="0.2">
      <c r="F1130">
        <v>4</v>
      </c>
    </row>
    <row r="1131" spans="6:6" x14ac:dyDescent="0.2">
      <c r="F1131">
        <v>4</v>
      </c>
    </row>
    <row r="1132" spans="6:6" x14ac:dyDescent="0.2">
      <c r="F1132">
        <v>4</v>
      </c>
    </row>
    <row r="1133" spans="6:6" x14ac:dyDescent="0.2">
      <c r="F1133">
        <v>4</v>
      </c>
    </row>
    <row r="1134" spans="6:6" x14ac:dyDescent="0.2">
      <c r="F1134">
        <v>4</v>
      </c>
    </row>
    <row r="1135" spans="6:6" x14ac:dyDescent="0.2">
      <c r="F1135">
        <v>4</v>
      </c>
    </row>
    <row r="1136" spans="6:6" x14ac:dyDescent="0.2">
      <c r="F1136">
        <v>4</v>
      </c>
    </row>
    <row r="1137" spans="6:6" x14ac:dyDescent="0.2">
      <c r="F1137">
        <v>4</v>
      </c>
    </row>
    <row r="1138" spans="6:6" x14ac:dyDescent="0.2">
      <c r="F1138">
        <v>4</v>
      </c>
    </row>
    <row r="1139" spans="6:6" x14ac:dyDescent="0.2">
      <c r="F1139">
        <v>4</v>
      </c>
    </row>
    <row r="1140" spans="6:6" x14ac:dyDescent="0.2">
      <c r="F1140">
        <v>4</v>
      </c>
    </row>
    <row r="1141" spans="6:6" x14ac:dyDescent="0.2">
      <c r="F1141">
        <v>4</v>
      </c>
    </row>
    <row r="1142" spans="6:6" x14ac:dyDescent="0.2">
      <c r="F1142">
        <v>4</v>
      </c>
    </row>
    <row r="1143" spans="6:6" x14ac:dyDescent="0.2">
      <c r="F1143">
        <v>4</v>
      </c>
    </row>
    <row r="1144" spans="6:6" x14ac:dyDescent="0.2">
      <c r="F1144">
        <v>4</v>
      </c>
    </row>
    <row r="1145" spans="6:6" x14ac:dyDescent="0.2">
      <c r="F1145">
        <v>4</v>
      </c>
    </row>
    <row r="1146" spans="6:6" x14ac:dyDescent="0.2">
      <c r="F1146">
        <v>4</v>
      </c>
    </row>
    <row r="1147" spans="6:6" x14ac:dyDescent="0.2">
      <c r="F1147">
        <v>4</v>
      </c>
    </row>
    <row r="1148" spans="6:6" x14ac:dyDescent="0.2">
      <c r="F1148">
        <v>4</v>
      </c>
    </row>
    <row r="1149" spans="6:6" x14ac:dyDescent="0.2">
      <c r="F1149">
        <v>4</v>
      </c>
    </row>
    <row r="1150" spans="6:6" x14ac:dyDescent="0.2">
      <c r="F1150">
        <v>4</v>
      </c>
    </row>
    <row r="1151" spans="6:6" x14ac:dyDescent="0.2">
      <c r="F1151">
        <v>4</v>
      </c>
    </row>
    <row r="1152" spans="6:6" x14ac:dyDescent="0.2">
      <c r="F1152">
        <v>4</v>
      </c>
    </row>
    <row r="1153" spans="6:6" x14ac:dyDescent="0.2">
      <c r="F1153">
        <v>4</v>
      </c>
    </row>
    <row r="1154" spans="6:6" x14ac:dyDescent="0.2">
      <c r="F1154">
        <v>4</v>
      </c>
    </row>
    <row r="1155" spans="6:6" x14ac:dyDescent="0.2">
      <c r="F1155">
        <v>4</v>
      </c>
    </row>
    <row r="1156" spans="6:6" x14ac:dyDescent="0.2">
      <c r="F1156">
        <v>4</v>
      </c>
    </row>
    <row r="1157" spans="6:6" x14ac:dyDescent="0.2">
      <c r="F1157">
        <v>4</v>
      </c>
    </row>
    <row r="1158" spans="6:6" x14ac:dyDescent="0.2">
      <c r="F1158">
        <v>4</v>
      </c>
    </row>
    <row r="1159" spans="6:6" x14ac:dyDescent="0.2">
      <c r="F1159">
        <v>4</v>
      </c>
    </row>
    <row r="1160" spans="6:6" x14ac:dyDescent="0.2">
      <c r="F1160">
        <v>4</v>
      </c>
    </row>
    <row r="1161" spans="6:6" x14ac:dyDescent="0.2">
      <c r="F1161">
        <v>4</v>
      </c>
    </row>
    <row r="1162" spans="6:6" x14ac:dyDescent="0.2">
      <c r="F1162">
        <v>4</v>
      </c>
    </row>
    <row r="1163" spans="6:6" x14ac:dyDescent="0.2">
      <c r="F1163">
        <v>4</v>
      </c>
    </row>
    <row r="1164" spans="6:6" x14ac:dyDescent="0.2">
      <c r="F1164">
        <v>4</v>
      </c>
    </row>
    <row r="1165" spans="6:6" x14ac:dyDescent="0.2">
      <c r="F1165">
        <v>4</v>
      </c>
    </row>
    <row r="1166" spans="6:6" x14ac:dyDescent="0.2">
      <c r="F1166">
        <v>4</v>
      </c>
    </row>
    <row r="1167" spans="6:6" x14ac:dyDescent="0.2">
      <c r="F1167">
        <v>4</v>
      </c>
    </row>
    <row r="1168" spans="6:6" x14ac:dyDescent="0.2">
      <c r="F1168">
        <v>4</v>
      </c>
    </row>
    <row r="1169" spans="6:6" x14ac:dyDescent="0.2">
      <c r="F1169">
        <v>4</v>
      </c>
    </row>
    <row r="1170" spans="6:6" x14ac:dyDescent="0.2">
      <c r="F1170">
        <v>4</v>
      </c>
    </row>
    <row r="1171" spans="6:6" x14ac:dyDescent="0.2">
      <c r="F1171">
        <v>4</v>
      </c>
    </row>
    <row r="1172" spans="6:6" x14ac:dyDescent="0.2">
      <c r="F1172">
        <v>4</v>
      </c>
    </row>
    <row r="1173" spans="6:6" x14ac:dyDescent="0.2">
      <c r="F1173">
        <v>4</v>
      </c>
    </row>
    <row r="1174" spans="6:6" x14ac:dyDescent="0.2">
      <c r="F1174">
        <v>4</v>
      </c>
    </row>
    <row r="1175" spans="6:6" x14ac:dyDescent="0.2">
      <c r="F1175">
        <v>4</v>
      </c>
    </row>
    <row r="1176" spans="6:6" x14ac:dyDescent="0.2">
      <c r="F1176">
        <v>4</v>
      </c>
    </row>
    <row r="1177" spans="6:6" x14ac:dyDescent="0.2">
      <c r="F1177">
        <v>4</v>
      </c>
    </row>
    <row r="1178" spans="6:6" x14ac:dyDescent="0.2">
      <c r="F1178">
        <v>4</v>
      </c>
    </row>
    <row r="1179" spans="6:6" x14ac:dyDescent="0.2">
      <c r="F1179">
        <v>4</v>
      </c>
    </row>
    <row r="1180" spans="6:6" x14ac:dyDescent="0.2">
      <c r="F1180">
        <v>4</v>
      </c>
    </row>
    <row r="1181" spans="6:6" x14ac:dyDescent="0.2">
      <c r="F1181">
        <v>4</v>
      </c>
    </row>
    <row r="1182" spans="6:6" x14ac:dyDescent="0.2">
      <c r="F1182">
        <v>4</v>
      </c>
    </row>
    <row r="1183" spans="6:6" x14ac:dyDescent="0.2">
      <c r="F1183">
        <v>4</v>
      </c>
    </row>
    <row r="1184" spans="6:6" x14ac:dyDescent="0.2">
      <c r="F1184">
        <v>4</v>
      </c>
    </row>
    <row r="1185" spans="6:6" x14ac:dyDescent="0.2">
      <c r="F1185">
        <v>4</v>
      </c>
    </row>
    <row r="1186" spans="6:6" x14ac:dyDescent="0.2">
      <c r="F1186">
        <v>4</v>
      </c>
    </row>
    <row r="1187" spans="6:6" x14ac:dyDescent="0.2">
      <c r="F1187">
        <v>4</v>
      </c>
    </row>
    <row r="1188" spans="6:6" x14ac:dyDescent="0.2">
      <c r="F1188">
        <v>4</v>
      </c>
    </row>
    <row r="1189" spans="6:6" x14ac:dyDescent="0.2">
      <c r="F1189">
        <v>4</v>
      </c>
    </row>
    <row r="1190" spans="6:6" x14ac:dyDescent="0.2">
      <c r="F1190">
        <v>4</v>
      </c>
    </row>
    <row r="1191" spans="6:6" x14ac:dyDescent="0.2">
      <c r="F1191">
        <v>4</v>
      </c>
    </row>
    <row r="1192" spans="6:6" x14ac:dyDescent="0.2">
      <c r="F1192">
        <v>4</v>
      </c>
    </row>
    <row r="1193" spans="6:6" x14ac:dyDescent="0.2">
      <c r="F1193">
        <v>4</v>
      </c>
    </row>
    <row r="1194" spans="6:6" x14ac:dyDescent="0.2">
      <c r="F1194">
        <v>4</v>
      </c>
    </row>
    <row r="1195" spans="6:6" x14ac:dyDescent="0.2">
      <c r="F1195">
        <v>4</v>
      </c>
    </row>
    <row r="1196" spans="6:6" x14ac:dyDescent="0.2">
      <c r="F1196">
        <v>4</v>
      </c>
    </row>
    <row r="1197" spans="6:6" x14ac:dyDescent="0.2">
      <c r="F1197">
        <v>4</v>
      </c>
    </row>
    <row r="1198" spans="6:6" x14ac:dyDescent="0.2">
      <c r="F1198">
        <v>4</v>
      </c>
    </row>
    <row r="1199" spans="6:6" x14ac:dyDescent="0.2">
      <c r="F1199">
        <v>4</v>
      </c>
    </row>
    <row r="1200" spans="6:6" x14ac:dyDescent="0.2">
      <c r="F1200">
        <v>4</v>
      </c>
    </row>
    <row r="1201" spans="6:6" x14ac:dyDescent="0.2">
      <c r="F1201">
        <v>4</v>
      </c>
    </row>
    <row r="1202" spans="6:6" x14ac:dyDescent="0.2">
      <c r="F1202">
        <v>4</v>
      </c>
    </row>
    <row r="1203" spans="6:6" x14ac:dyDescent="0.2">
      <c r="F1203">
        <v>4</v>
      </c>
    </row>
    <row r="1204" spans="6:6" x14ac:dyDescent="0.2">
      <c r="F1204">
        <v>4</v>
      </c>
    </row>
    <row r="1205" spans="6:6" x14ac:dyDescent="0.2">
      <c r="F1205">
        <v>4</v>
      </c>
    </row>
    <row r="1206" spans="6:6" x14ac:dyDescent="0.2">
      <c r="F1206">
        <v>4</v>
      </c>
    </row>
    <row r="1207" spans="6:6" x14ac:dyDescent="0.2">
      <c r="F1207">
        <v>4</v>
      </c>
    </row>
    <row r="1208" spans="6:6" x14ac:dyDescent="0.2">
      <c r="F1208">
        <v>4</v>
      </c>
    </row>
    <row r="1209" spans="6:6" x14ac:dyDescent="0.2">
      <c r="F1209">
        <v>4</v>
      </c>
    </row>
    <row r="1210" spans="6:6" x14ac:dyDescent="0.2">
      <c r="F1210">
        <v>4</v>
      </c>
    </row>
    <row r="1211" spans="6:6" x14ac:dyDescent="0.2">
      <c r="F1211">
        <v>4</v>
      </c>
    </row>
    <row r="1212" spans="6:6" x14ac:dyDescent="0.2">
      <c r="F1212">
        <v>4</v>
      </c>
    </row>
    <row r="1213" spans="6:6" x14ac:dyDescent="0.2">
      <c r="F1213">
        <v>4</v>
      </c>
    </row>
    <row r="1214" spans="6:6" x14ac:dyDescent="0.2">
      <c r="F1214">
        <v>4</v>
      </c>
    </row>
    <row r="1215" spans="6:6" x14ac:dyDescent="0.2">
      <c r="F1215">
        <v>4</v>
      </c>
    </row>
    <row r="1216" spans="6:6" x14ac:dyDescent="0.2">
      <c r="F1216">
        <v>4</v>
      </c>
    </row>
    <row r="1217" spans="6:6" x14ac:dyDescent="0.2">
      <c r="F1217">
        <v>4</v>
      </c>
    </row>
    <row r="1218" spans="6:6" x14ac:dyDescent="0.2">
      <c r="F1218">
        <v>4</v>
      </c>
    </row>
    <row r="1219" spans="6:6" x14ac:dyDescent="0.2">
      <c r="F1219">
        <v>4</v>
      </c>
    </row>
    <row r="1220" spans="6:6" x14ac:dyDescent="0.2">
      <c r="F1220">
        <v>4</v>
      </c>
    </row>
    <row r="1221" spans="6:6" x14ac:dyDescent="0.2">
      <c r="F1221">
        <v>4</v>
      </c>
    </row>
    <row r="1222" spans="6:6" x14ac:dyDescent="0.2">
      <c r="F1222">
        <v>4</v>
      </c>
    </row>
    <row r="1223" spans="6:6" x14ac:dyDescent="0.2">
      <c r="F1223">
        <v>4</v>
      </c>
    </row>
    <row r="1224" spans="6:6" x14ac:dyDescent="0.2">
      <c r="F1224">
        <v>4</v>
      </c>
    </row>
    <row r="1225" spans="6:6" x14ac:dyDescent="0.2">
      <c r="F1225">
        <v>4</v>
      </c>
    </row>
    <row r="1226" spans="6:6" x14ac:dyDescent="0.2">
      <c r="F1226">
        <v>4</v>
      </c>
    </row>
    <row r="1227" spans="6:6" x14ac:dyDescent="0.2">
      <c r="F1227">
        <v>4</v>
      </c>
    </row>
    <row r="1228" spans="6:6" x14ac:dyDescent="0.2">
      <c r="F1228">
        <v>4</v>
      </c>
    </row>
    <row r="1229" spans="6:6" x14ac:dyDescent="0.2">
      <c r="F1229">
        <v>4</v>
      </c>
    </row>
    <row r="1230" spans="6:6" x14ac:dyDescent="0.2">
      <c r="F1230">
        <v>4</v>
      </c>
    </row>
    <row r="1231" spans="6:6" x14ac:dyDescent="0.2">
      <c r="F1231">
        <v>4</v>
      </c>
    </row>
    <row r="1232" spans="6:6" x14ac:dyDescent="0.2">
      <c r="F1232">
        <v>4</v>
      </c>
    </row>
    <row r="1233" spans="6:6" x14ac:dyDescent="0.2">
      <c r="F1233">
        <v>4</v>
      </c>
    </row>
    <row r="1234" spans="6:6" x14ac:dyDescent="0.2">
      <c r="F1234">
        <v>4</v>
      </c>
    </row>
    <row r="1235" spans="6:6" x14ac:dyDescent="0.2">
      <c r="F1235">
        <v>4</v>
      </c>
    </row>
    <row r="1236" spans="6:6" x14ac:dyDescent="0.2">
      <c r="F1236">
        <v>4</v>
      </c>
    </row>
    <row r="1237" spans="6:6" x14ac:dyDescent="0.2">
      <c r="F1237">
        <v>4</v>
      </c>
    </row>
    <row r="1238" spans="6:6" x14ac:dyDescent="0.2">
      <c r="F1238">
        <v>4</v>
      </c>
    </row>
    <row r="1239" spans="6:6" x14ac:dyDescent="0.2">
      <c r="F1239">
        <v>4</v>
      </c>
    </row>
    <row r="1240" spans="6:6" x14ac:dyDescent="0.2">
      <c r="F1240">
        <v>4</v>
      </c>
    </row>
    <row r="1241" spans="6:6" x14ac:dyDescent="0.2">
      <c r="F1241">
        <v>4</v>
      </c>
    </row>
    <row r="1242" spans="6:6" x14ac:dyDescent="0.2">
      <c r="F1242">
        <v>4</v>
      </c>
    </row>
    <row r="1243" spans="6:6" x14ac:dyDescent="0.2">
      <c r="F1243">
        <v>4</v>
      </c>
    </row>
    <row r="1244" spans="6:6" x14ac:dyDescent="0.2">
      <c r="F1244">
        <v>4</v>
      </c>
    </row>
    <row r="1245" spans="6:6" x14ac:dyDescent="0.2">
      <c r="F1245">
        <v>4</v>
      </c>
    </row>
    <row r="1246" spans="6:6" x14ac:dyDescent="0.2">
      <c r="F1246">
        <v>4</v>
      </c>
    </row>
    <row r="1247" spans="6:6" x14ac:dyDescent="0.2">
      <c r="F1247">
        <v>4</v>
      </c>
    </row>
    <row r="1248" spans="6:6" x14ac:dyDescent="0.2">
      <c r="F1248">
        <v>4</v>
      </c>
    </row>
    <row r="1249" spans="6:6" x14ac:dyDescent="0.2">
      <c r="F1249">
        <v>4</v>
      </c>
    </row>
    <row r="1250" spans="6:6" x14ac:dyDescent="0.2">
      <c r="F1250">
        <v>4</v>
      </c>
    </row>
    <row r="1251" spans="6:6" x14ac:dyDescent="0.2">
      <c r="F1251">
        <v>4</v>
      </c>
    </row>
    <row r="1252" spans="6:6" x14ac:dyDescent="0.2">
      <c r="F1252">
        <v>4</v>
      </c>
    </row>
    <row r="1253" spans="6:6" x14ac:dyDescent="0.2">
      <c r="F1253">
        <v>4</v>
      </c>
    </row>
    <row r="1254" spans="6:6" x14ac:dyDescent="0.2">
      <c r="F1254">
        <v>4</v>
      </c>
    </row>
    <row r="1255" spans="6:6" x14ac:dyDescent="0.2">
      <c r="F1255">
        <v>4</v>
      </c>
    </row>
    <row r="1256" spans="6:6" x14ac:dyDescent="0.2">
      <c r="F1256">
        <v>4</v>
      </c>
    </row>
    <row r="1257" spans="6:6" x14ac:dyDescent="0.2">
      <c r="F1257">
        <v>4</v>
      </c>
    </row>
    <row r="1258" spans="6:6" x14ac:dyDescent="0.2">
      <c r="F1258">
        <v>4</v>
      </c>
    </row>
    <row r="1259" spans="6:6" x14ac:dyDescent="0.2">
      <c r="F1259">
        <v>4</v>
      </c>
    </row>
    <row r="1260" spans="6:6" x14ac:dyDescent="0.2">
      <c r="F1260">
        <v>4</v>
      </c>
    </row>
    <row r="1261" spans="6:6" x14ac:dyDescent="0.2">
      <c r="F1261">
        <v>4</v>
      </c>
    </row>
    <row r="1262" spans="6:6" x14ac:dyDescent="0.2">
      <c r="F1262">
        <v>4</v>
      </c>
    </row>
    <row r="1263" spans="6:6" x14ac:dyDescent="0.2">
      <c r="F1263">
        <v>4</v>
      </c>
    </row>
    <row r="1264" spans="6:6" x14ac:dyDescent="0.2">
      <c r="F1264">
        <v>4</v>
      </c>
    </row>
    <row r="1265" spans="6:6" x14ac:dyDescent="0.2">
      <c r="F1265">
        <v>4</v>
      </c>
    </row>
    <row r="1266" spans="6:6" x14ac:dyDescent="0.2">
      <c r="F1266">
        <v>4</v>
      </c>
    </row>
    <row r="1267" spans="6:6" x14ac:dyDescent="0.2">
      <c r="F1267">
        <v>4</v>
      </c>
    </row>
    <row r="1268" spans="6:6" x14ac:dyDescent="0.2">
      <c r="F1268">
        <v>4</v>
      </c>
    </row>
    <row r="1269" spans="6:6" x14ac:dyDescent="0.2">
      <c r="F1269">
        <v>4</v>
      </c>
    </row>
    <row r="1270" spans="6:6" x14ac:dyDescent="0.2">
      <c r="F1270">
        <v>4</v>
      </c>
    </row>
    <row r="1271" spans="6:6" x14ac:dyDescent="0.2">
      <c r="F1271">
        <v>4</v>
      </c>
    </row>
    <row r="1272" spans="6:6" x14ac:dyDescent="0.2">
      <c r="F1272">
        <v>4</v>
      </c>
    </row>
    <row r="1273" spans="6:6" x14ac:dyDescent="0.2">
      <c r="F1273">
        <v>4</v>
      </c>
    </row>
    <row r="1274" spans="6:6" x14ac:dyDescent="0.2">
      <c r="F1274">
        <v>4</v>
      </c>
    </row>
    <row r="1275" spans="6:6" x14ac:dyDescent="0.2">
      <c r="F1275">
        <v>4</v>
      </c>
    </row>
    <row r="1276" spans="6:6" x14ac:dyDescent="0.2">
      <c r="F1276">
        <v>4</v>
      </c>
    </row>
    <row r="1277" spans="6:6" x14ac:dyDescent="0.2">
      <c r="F1277">
        <v>4</v>
      </c>
    </row>
    <row r="1278" spans="6:6" x14ac:dyDescent="0.2">
      <c r="F1278">
        <v>4</v>
      </c>
    </row>
    <row r="1279" spans="6:6" x14ac:dyDescent="0.2">
      <c r="F1279">
        <v>4</v>
      </c>
    </row>
    <row r="1280" spans="6:6" x14ac:dyDescent="0.2">
      <c r="F1280">
        <v>4</v>
      </c>
    </row>
    <row r="1281" spans="6:6" x14ac:dyDescent="0.2">
      <c r="F1281">
        <v>4</v>
      </c>
    </row>
    <row r="1282" spans="6:6" x14ac:dyDescent="0.2">
      <c r="F1282">
        <v>4</v>
      </c>
    </row>
    <row r="1283" spans="6:6" x14ac:dyDescent="0.2">
      <c r="F1283">
        <v>4</v>
      </c>
    </row>
    <row r="1284" spans="6:6" x14ac:dyDescent="0.2">
      <c r="F1284">
        <v>4</v>
      </c>
    </row>
    <row r="1285" spans="6:6" x14ac:dyDescent="0.2">
      <c r="F1285">
        <v>4</v>
      </c>
    </row>
    <row r="1286" spans="6:6" x14ac:dyDescent="0.2">
      <c r="F1286">
        <v>4</v>
      </c>
    </row>
    <row r="1287" spans="6:6" x14ac:dyDescent="0.2">
      <c r="F1287">
        <v>4</v>
      </c>
    </row>
    <row r="1288" spans="6:6" x14ac:dyDescent="0.2">
      <c r="F1288">
        <v>4</v>
      </c>
    </row>
    <row r="1289" spans="6:6" x14ac:dyDescent="0.2">
      <c r="F1289">
        <v>4</v>
      </c>
    </row>
    <row r="1290" spans="6:6" x14ac:dyDescent="0.2">
      <c r="F1290">
        <v>4</v>
      </c>
    </row>
    <row r="1291" spans="6:6" x14ac:dyDescent="0.2">
      <c r="F1291">
        <v>4</v>
      </c>
    </row>
    <row r="1292" spans="6:6" x14ac:dyDescent="0.2">
      <c r="F1292">
        <v>4</v>
      </c>
    </row>
    <row r="1293" spans="6:6" x14ac:dyDescent="0.2">
      <c r="F1293">
        <v>4</v>
      </c>
    </row>
    <row r="1294" spans="6:6" x14ac:dyDescent="0.2">
      <c r="F1294">
        <v>4</v>
      </c>
    </row>
    <row r="1295" spans="6:6" x14ac:dyDescent="0.2">
      <c r="F1295">
        <v>4</v>
      </c>
    </row>
    <row r="1296" spans="6:6" x14ac:dyDescent="0.2">
      <c r="F1296">
        <v>4</v>
      </c>
    </row>
    <row r="1297" spans="6:6" x14ac:dyDescent="0.2">
      <c r="F1297">
        <v>4</v>
      </c>
    </row>
    <row r="1298" spans="6:6" x14ac:dyDescent="0.2">
      <c r="F1298">
        <v>4</v>
      </c>
    </row>
    <row r="1299" spans="6:6" x14ac:dyDescent="0.2">
      <c r="F1299">
        <v>4</v>
      </c>
    </row>
    <row r="1300" spans="6:6" x14ac:dyDescent="0.2">
      <c r="F1300">
        <v>4</v>
      </c>
    </row>
    <row r="1301" spans="6:6" x14ac:dyDescent="0.2">
      <c r="F1301">
        <v>4</v>
      </c>
    </row>
    <row r="1302" spans="6:6" x14ac:dyDescent="0.2">
      <c r="F1302">
        <v>4</v>
      </c>
    </row>
    <row r="1303" spans="6:6" x14ac:dyDescent="0.2">
      <c r="F1303">
        <v>4</v>
      </c>
    </row>
    <row r="1304" spans="6:6" x14ac:dyDescent="0.2">
      <c r="F1304">
        <v>4</v>
      </c>
    </row>
    <row r="1305" spans="6:6" x14ac:dyDescent="0.2">
      <c r="F1305">
        <v>4</v>
      </c>
    </row>
    <row r="1306" spans="6:6" x14ac:dyDescent="0.2">
      <c r="F1306">
        <v>4</v>
      </c>
    </row>
    <row r="1307" spans="6:6" x14ac:dyDescent="0.2">
      <c r="F1307">
        <v>4</v>
      </c>
    </row>
    <row r="1308" spans="6:6" x14ac:dyDescent="0.2">
      <c r="F1308">
        <v>4</v>
      </c>
    </row>
    <row r="1309" spans="6:6" x14ac:dyDescent="0.2">
      <c r="F1309">
        <v>4</v>
      </c>
    </row>
    <row r="1310" spans="6:6" x14ac:dyDescent="0.2">
      <c r="F1310">
        <v>4</v>
      </c>
    </row>
    <row r="1311" spans="6:6" x14ac:dyDescent="0.2">
      <c r="F1311">
        <v>4</v>
      </c>
    </row>
    <row r="1312" spans="6:6" x14ac:dyDescent="0.2">
      <c r="F1312">
        <v>4</v>
      </c>
    </row>
    <row r="1313" spans="6:6" x14ac:dyDescent="0.2">
      <c r="F1313">
        <v>4</v>
      </c>
    </row>
    <row r="1314" spans="6:6" x14ac:dyDescent="0.2">
      <c r="F1314">
        <v>4</v>
      </c>
    </row>
    <row r="1315" spans="6:6" x14ac:dyDescent="0.2">
      <c r="F1315">
        <v>4</v>
      </c>
    </row>
    <row r="1316" spans="6:6" x14ac:dyDescent="0.2">
      <c r="F1316">
        <v>4</v>
      </c>
    </row>
    <row r="1317" spans="6:6" x14ac:dyDescent="0.2">
      <c r="F1317">
        <v>4</v>
      </c>
    </row>
    <row r="1318" spans="6:6" x14ac:dyDescent="0.2">
      <c r="F1318">
        <v>4</v>
      </c>
    </row>
    <row r="1319" spans="6:6" x14ac:dyDescent="0.2">
      <c r="F1319">
        <v>4</v>
      </c>
    </row>
    <row r="1320" spans="6:6" x14ac:dyDescent="0.2">
      <c r="F1320">
        <v>4</v>
      </c>
    </row>
    <row r="1321" spans="6:6" x14ac:dyDescent="0.2">
      <c r="F1321">
        <v>4</v>
      </c>
    </row>
    <row r="1322" spans="6:6" x14ac:dyDescent="0.2">
      <c r="F1322">
        <v>4</v>
      </c>
    </row>
    <row r="1323" spans="6:6" x14ac:dyDescent="0.2">
      <c r="F1323">
        <v>4</v>
      </c>
    </row>
    <row r="1324" spans="6:6" x14ac:dyDescent="0.2">
      <c r="F1324">
        <v>4</v>
      </c>
    </row>
    <row r="1325" spans="6:6" x14ac:dyDescent="0.2">
      <c r="F1325">
        <v>4</v>
      </c>
    </row>
    <row r="1326" spans="6:6" x14ac:dyDescent="0.2">
      <c r="F1326">
        <v>4</v>
      </c>
    </row>
    <row r="1327" spans="6:6" x14ac:dyDescent="0.2">
      <c r="F1327">
        <v>4</v>
      </c>
    </row>
    <row r="1328" spans="6:6" x14ac:dyDescent="0.2">
      <c r="F1328">
        <v>4</v>
      </c>
    </row>
    <row r="1329" spans="6:6" x14ac:dyDescent="0.2">
      <c r="F1329">
        <v>4</v>
      </c>
    </row>
    <row r="1330" spans="6:6" x14ac:dyDescent="0.2">
      <c r="F1330">
        <v>4</v>
      </c>
    </row>
    <row r="1331" spans="6:6" x14ac:dyDescent="0.2">
      <c r="F1331">
        <v>4</v>
      </c>
    </row>
    <row r="1332" spans="6:6" x14ac:dyDescent="0.2">
      <c r="F1332">
        <v>4</v>
      </c>
    </row>
    <row r="1333" spans="6:6" x14ac:dyDescent="0.2">
      <c r="F1333">
        <v>4</v>
      </c>
    </row>
    <row r="1334" spans="6:6" x14ac:dyDescent="0.2">
      <c r="F1334">
        <v>4</v>
      </c>
    </row>
    <row r="1335" spans="6:6" x14ac:dyDescent="0.2">
      <c r="F1335">
        <v>4</v>
      </c>
    </row>
    <row r="1336" spans="6:6" x14ac:dyDescent="0.2">
      <c r="F1336">
        <v>4</v>
      </c>
    </row>
    <row r="1337" spans="6:6" x14ac:dyDescent="0.2">
      <c r="F1337">
        <v>4</v>
      </c>
    </row>
    <row r="1338" spans="6:6" x14ac:dyDescent="0.2">
      <c r="F1338">
        <v>4</v>
      </c>
    </row>
    <row r="1339" spans="6:6" x14ac:dyDescent="0.2">
      <c r="F1339">
        <v>4</v>
      </c>
    </row>
    <row r="1340" spans="6:6" x14ac:dyDescent="0.2">
      <c r="F1340">
        <v>4</v>
      </c>
    </row>
    <row r="1341" spans="6:6" x14ac:dyDescent="0.2">
      <c r="F1341">
        <v>4</v>
      </c>
    </row>
    <row r="1342" spans="6:6" x14ac:dyDescent="0.2">
      <c r="F1342">
        <v>4</v>
      </c>
    </row>
    <row r="1343" spans="6:6" x14ac:dyDescent="0.2">
      <c r="F1343">
        <v>4</v>
      </c>
    </row>
    <row r="1344" spans="6:6" x14ac:dyDescent="0.2">
      <c r="F1344">
        <v>4</v>
      </c>
    </row>
    <row r="1345" spans="6:6" x14ac:dyDescent="0.2">
      <c r="F1345">
        <v>4</v>
      </c>
    </row>
    <row r="1346" spans="6:6" x14ac:dyDescent="0.2">
      <c r="F1346">
        <v>4</v>
      </c>
    </row>
    <row r="1347" spans="6:6" x14ac:dyDescent="0.2">
      <c r="F1347">
        <v>4</v>
      </c>
    </row>
    <row r="1348" spans="6:6" x14ac:dyDescent="0.2">
      <c r="F1348">
        <v>4</v>
      </c>
    </row>
    <row r="1349" spans="6:6" x14ac:dyDescent="0.2">
      <c r="F1349">
        <v>4</v>
      </c>
    </row>
    <row r="1350" spans="6:6" x14ac:dyDescent="0.2">
      <c r="F1350">
        <v>4</v>
      </c>
    </row>
    <row r="1351" spans="6:6" x14ac:dyDescent="0.2">
      <c r="F1351">
        <v>4</v>
      </c>
    </row>
    <row r="1352" spans="6:6" x14ac:dyDescent="0.2">
      <c r="F1352">
        <v>4</v>
      </c>
    </row>
    <row r="1353" spans="6:6" x14ac:dyDescent="0.2">
      <c r="F1353">
        <v>4</v>
      </c>
    </row>
    <row r="1354" spans="6:6" x14ac:dyDescent="0.2">
      <c r="F1354">
        <v>4</v>
      </c>
    </row>
    <row r="1355" spans="6:6" x14ac:dyDescent="0.2">
      <c r="F1355">
        <v>4</v>
      </c>
    </row>
    <row r="1356" spans="6:6" x14ac:dyDescent="0.2">
      <c r="F1356">
        <v>4</v>
      </c>
    </row>
    <row r="1357" spans="6:6" x14ac:dyDescent="0.2">
      <c r="F1357">
        <v>4</v>
      </c>
    </row>
    <row r="1358" spans="6:6" x14ac:dyDescent="0.2">
      <c r="F1358">
        <v>4</v>
      </c>
    </row>
    <row r="1359" spans="6:6" x14ac:dyDescent="0.2">
      <c r="F1359">
        <v>4</v>
      </c>
    </row>
    <row r="1360" spans="6:6" x14ac:dyDescent="0.2">
      <c r="F1360">
        <v>4</v>
      </c>
    </row>
    <row r="1361" spans="6:6" x14ac:dyDescent="0.2">
      <c r="F1361">
        <v>4</v>
      </c>
    </row>
    <row r="1362" spans="6:6" x14ac:dyDescent="0.2">
      <c r="F1362">
        <v>4</v>
      </c>
    </row>
    <row r="1363" spans="6:6" x14ac:dyDescent="0.2">
      <c r="F1363">
        <v>4</v>
      </c>
    </row>
    <row r="1364" spans="6:6" x14ac:dyDescent="0.2">
      <c r="F1364">
        <v>4</v>
      </c>
    </row>
    <row r="1365" spans="6:6" x14ac:dyDescent="0.2">
      <c r="F1365">
        <v>4</v>
      </c>
    </row>
    <row r="1366" spans="6:6" x14ac:dyDescent="0.2">
      <c r="F1366">
        <v>4</v>
      </c>
    </row>
    <row r="1367" spans="6:6" x14ac:dyDescent="0.2">
      <c r="F1367">
        <v>4</v>
      </c>
    </row>
    <row r="1368" spans="6:6" x14ac:dyDescent="0.2">
      <c r="F1368">
        <v>4</v>
      </c>
    </row>
    <row r="1369" spans="6:6" x14ac:dyDescent="0.2">
      <c r="F1369">
        <v>4</v>
      </c>
    </row>
    <row r="1370" spans="6:6" x14ac:dyDescent="0.2">
      <c r="F1370">
        <v>4</v>
      </c>
    </row>
    <row r="1371" spans="6:6" x14ac:dyDescent="0.2">
      <c r="F1371">
        <v>4</v>
      </c>
    </row>
    <row r="1372" spans="6:6" x14ac:dyDescent="0.2">
      <c r="F1372">
        <v>4</v>
      </c>
    </row>
    <row r="1373" spans="6:6" x14ac:dyDescent="0.2">
      <c r="F1373">
        <v>4</v>
      </c>
    </row>
    <row r="1374" spans="6:6" x14ac:dyDescent="0.2">
      <c r="F1374">
        <v>4</v>
      </c>
    </row>
    <row r="1375" spans="6:6" x14ac:dyDescent="0.2">
      <c r="F1375">
        <v>4</v>
      </c>
    </row>
    <row r="1376" spans="6:6" x14ac:dyDescent="0.2">
      <c r="F1376">
        <v>4</v>
      </c>
    </row>
    <row r="1377" spans="6:6" x14ac:dyDescent="0.2">
      <c r="F1377">
        <v>4</v>
      </c>
    </row>
    <row r="1378" spans="6:6" x14ac:dyDescent="0.2">
      <c r="F1378">
        <v>4</v>
      </c>
    </row>
    <row r="1379" spans="6:6" x14ac:dyDescent="0.2">
      <c r="F1379">
        <v>4</v>
      </c>
    </row>
    <row r="1380" spans="6:6" x14ac:dyDescent="0.2">
      <c r="F1380">
        <v>4</v>
      </c>
    </row>
    <row r="1381" spans="6:6" x14ac:dyDescent="0.2">
      <c r="F1381">
        <v>4</v>
      </c>
    </row>
    <row r="1382" spans="6:6" x14ac:dyDescent="0.2">
      <c r="F1382">
        <v>4</v>
      </c>
    </row>
    <row r="1383" spans="6:6" x14ac:dyDescent="0.2">
      <c r="F1383">
        <v>4</v>
      </c>
    </row>
    <row r="1384" spans="6:6" x14ac:dyDescent="0.2">
      <c r="F1384">
        <v>4</v>
      </c>
    </row>
    <row r="1385" spans="6:6" x14ac:dyDescent="0.2">
      <c r="F1385">
        <v>4</v>
      </c>
    </row>
    <row r="1386" spans="6:6" x14ac:dyDescent="0.2">
      <c r="F1386">
        <v>4</v>
      </c>
    </row>
    <row r="1387" spans="6:6" x14ac:dyDescent="0.2">
      <c r="F1387">
        <v>4</v>
      </c>
    </row>
    <row r="1388" spans="6:6" x14ac:dyDescent="0.2">
      <c r="F1388">
        <v>4</v>
      </c>
    </row>
    <row r="1389" spans="6:6" x14ac:dyDescent="0.2">
      <c r="F1389">
        <v>4</v>
      </c>
    </row>
    <row r="1390" spans="6:6" x14ac:dyDescent="0.2">
      <c r="F1390">
        <v>4</v>
      </c>
    </row>
    <row r="1391" spans="6:6" x14ac:dyDescent="0.2">
      <c r="F1391">
        <v>4</v>
      </c>
    </row>
    <row r="1392" spans="6:6" x14ac:dyDescent="0.2">
      <c r="F1392">
        <v>4</v>
      </c>
    </row>
    <row r="1393" spans="6:6" x14ac:dyDescent="0.2">
      <c r="F1393">
        <v>4</v>
      </c>
    </row>
    <row r="1394" spans="6:6" x14ac:dyDescent="0.2">
      <c r="F1394">
        <v>4</v>
      </c>
    </row>
    <row r="1395" spans="6:6" x14ac:dyDescent="0.2">
      <c r="F1395">
        <v>4</v>
      </c>
    </row>
    <row r="1396" spans="6:6" x14ac:dyDescent="0.2">
      <c r="F1396">
        <v>4</v>
      </c>
    </row>
    <row r="1397" spans="6:6" x14ac:dyDescent="0.2">
      <c r="F1397">
        <v>4</v>
      </c>
    </row>
    <row r="1398" spans="6:6" x14ac:dyDescent="0.2">
      <c r="F1398">
        <v>4</v>
      </c>
    </row>
    <row r="1399" spans="6:6" x14ac:dyDescent="0.2">
      <c r="F1399">
        <v>4</v>
      </c>
    </row>
    <row r="1400" spans="6:6" x14ac:dyDescent="0.2">
      <c r="F1400">
        <v>4</v>
      </c>
    </row>
    <row r="1401" spans="6:6" x14ac:dyDescent="0.2">
      <c r="F1401">
        <v>4</v>
      </c>
    </row>
    <row r="1402" spans="6:6" x14ac:dyDescent="0.2">
      <c r="F1402">
        <v>4</v>
      </c>
    </row>
    <row r="1403" spans="6:6" x14ac:dyDescent="0.2">
      <c r="F1403">
        <v>4</v>
      </c>
    </row>
    <row r="1404" spans="6:6" x14ac:dyDescent="0.2">
      <c r="F1404">
        <v>4</v>
      </c>
    </row>
    <row r="1405" spans="6:6" x14ac:dyDescent="0.2">
      <c r="F1405">
        <v>4</v>
      </c>
    </row>
    <row r="1406" spans="6:6" x14ac:dyDescent="0.2">
      <c r="F1406">
        <v>4</v>
      </c>
    </row>
    <row r="1407" spans="6:6" x14ac:dyDescent="0.2">
      <c r="F1407">
        <v>4</v>
      </c>
    </row>
    <row r="1408" spans="6:6" x14ac:dyDescent="0.2">
      <c r="F1408">
        <v>4</v>
      </c>
    </row>
    <row r="1409" spans="6:6" x14ac:dyDescent="0.2">
      <c r="F1409">
        <v>4</v>
      </c>
    </row>
    <row r="1410" spans="6:6" x14ac:dyDescent="0.2">
      <c r="F1410">
        <v>4</v>
      </c>
    </row>
    <row r="1411" spans="6:6" x14ac:dyDescent="0.2">
      <c r="F1411">
        <v>4</v>
      </c>
    </row>
    <row r="1412" spans="6:6" x14ac:dyDescent="0.2">
      <c r="F1412">
        <v>4</v>
      </c>
    </row>
    <row r="1413" spans="6:6" x14ac:dyDescent="0.2">
      <c r="F1413">
        <v>4</v>
      </c>
    </row>
    <row r="1414" spans="6:6" x14ac:dyDescent="0.2">
      <c r="F1414">
        <v>4</v>
      </c>
    </row>
    <row r="1415" spans="6:6" x14ac:dyDescent="0.2">
      <c r="F1415">
        <v>4</v>
      </c>
    </row>
    <row r="1416" spans="6:6" x14ac:dyDescent="0.2">
      <c r="F1416">
        <v>4</v>
      </c>
    </row>
    <row r="1417" spans="6:6" x14ac:dyDescent="0.2">
      <c r="F1417">
        <v>4</v>
      </c>
    </row>
    <row r="1418" spans="6:6" x14ac:dyDescent="0.2">
      <c r="F1418">
        <v>4</v>
      </c>
    </row>
    <row r="1419" spans="6:6" x14ac:dyDescent="0.2">
      <c r="F1419">
        <v>4</v>
      </c>
    </row>
    <row r="1420" spans="6:6" x14ac:dyDescent="0.2">
      <c r="F1420">
        <v>4</v>
      </c>
    </row>
    <row r="1421" spans="6:6" x14ac:dyDescent="0.2">
      <c r="F1421">
        <v>4</v>
      </c>
    </row>
    <row r="1422" spans="6:6" x14ac:dyDescent="0.2">
      <c r="F1422">
        <v>4</v>
      </c>
    </row>
    <row r="1423" spans="6:6" x14ac:dyDescent="0.2">
      <c r="F1423">
        <v>4</v>
      </c>
    </row>
    <row r="1424" spans="6:6" x14ac:dyDescent="0.2">
      <c r="F1424">
        <v>4</v>
      </c>
    </row>
    <row r="1425" spans="6:6" x14ac:dyDescent="0.2">
      <c r="F1425">
        <v>4</v>
      </c>
    </row>
    <row r="1426" spans="6:6" x14ac:dyDescent="0.2">
      <c r="F1426">
        <v>4</v>
      </c>
    </row>
    <row r="1427" spans="6:6" x14ac:dyDescent="0.2">
      <c r="F1427">
        <v>4</v>
      </c>
    </row>
    <row r="1428" spans="6:6" x14ac:dyDescent="0.2">
      <c r="F1428">
        <v>4</v>
      </c>
    </row>
    <row r="1429" spans="6:6" x14ac:dyDescent="0.2">
      <c r="F1429">
        <v>4</v>
      </c>
    </row>
    <row r="1430" spans="6:6" x14ac:dyDescent="0.2">
      <c r="F1430">
        <v>4</v>
      </c>
    </row>
    <row r="1431" spans="6:6" x14ac:dyDescent="0.2">
      <c r="F1431">
        <v>4</v>
      </c>
    </row>
    <row r="1432" spans="6:6" x14ac:dyDescent="0.2">
      <c r="F1432">
        <v>4</v>
      </c>
    </row>
    <row r="1433" spans="6:6" x14ac:dyDescent="0.2">
      <c r="F1433">
        <v>4</v>
      </c>
    </row>
    <row r="1434" spans="6:6" x14ac:dyDescent="0.2">
      <c r="F1434">
        <v>4</v>
      </c>
    </row>
    <row r="1435" spans="6:6" x14ac:dyDescent="0.2">
      <c r="F1435">
        <v>4</v>
      </c>
    </row>
    <row r="1436" spans="6:6" x14ac:dyDescent="0.2">
      <c r="F1436">
        <v>4</v>
      </c>
    </row>
    <row r="1437" spans="6:6" x14ac:dyDescent="0.2">
      <c r="F1437">
        <v>4</v>
      </c>
    </row>
    <row r="1438" spans="6:6" x14ac:dyDescent="0.2">
      <c r="F1438">
        <v>4</v>
      </c>
    </row>
    <row r="1439" spans="6:6" x14ac:dyDescent="0.2">
      <c r="F1439">
        <v>4</v>
      </c>
    </row>
    <row r="1440" spans="6:6" x14ac:dyDescent="0.2">
      <c r="F1440">
        <v>4</v>
      </c>
    </row>
    <row r="1441" spans="6:6" x14ac:dyDescent="0.2">
      <c r="F1441">
        <v>4</v>
      </c>
    </row>
    <row r="1442" spans="6:6" x14ac:dyDescent="0.2">
      <c r="F1442">
        <v>4</v>
      </c>
    </row>
    <row r="1443" spans="6:6" x14ac:dyDescent="0.2">
      <c r="F1443">
        <v>4</v>
      </c>
    </row>
    <row r="1444" spans="6:6" x14ac:dyDescent="0.2">
      <c r="F1444">
        <v>4</v>
      </c>
    </row>
    <row r="1445" spans="6:6" x14ac:dyDescent="0.2">
      <c r="F1445">
        <v>4</v>
      </c>
    </row>
    <row r="1446" spans="6:6" x14ac:dyDescent="0.2">
      <c r="F1446">
        <v>4</v>
      </c>
    </row>
    <row r="1447" spans="6:6" x14ac:dyDescent="0.2">
      <c r="F1447">
        <v>4</v>
      </c>
    </row>
    <row r="1448" spans="6:6" x14ac:dyDescent="0.2">
      <c r="F1448">
        <v>4</v>
      </c>
    </row>
    <row r="1449" spans="6:6" x14ac:dyDescent="0.2">
      <c r="F1449">
        <v>4</v>
      </c>
    </row>
    <row r="1450" spans="6:6" x14ac:dyDescent="0.2">
      <c r="F1450">
        <v>4</v>
      </c>
    </row>
    <row r="1451" spans="6:6" x14ac:dyDescent="0.2">
      <c r="F1451">
        <v>4</v>
      </c>
    </row>
    <row r="1452" spans="6:6" x14ac:dyDescent="0.2">
      <c r="F1452">
        <v>4</v>
      </c>
    </row>
    <row r="1453" spans="6:6" x14ac:dyDescent="0.2">
      <c r="F1453">
        <v>4</v>
      </c>
    </row>
    <row r="1454" spans="6:6" x14ac:dyDescent="0.2">
      <c r="F1454">
        <v>4</v>
      </c>
    </row>
    <row r="1455" spans="6:6" x14ac:dyDescent="0.2">
      <c r="F1455">
        <v>4</v>
      </c>
    </row>
    <row r="1456" spans="6:6" x14ac:dyDescent="0.2">
      <c r="F1456">
        <v>4</v>
      </c>
    </row>
    <row r="1457" spans="6:6" x14ac:dyDescent="0.2">
      <c r="F1457">
        <v>4</v>
      </c>
    </row>
    <row r="1458" spans="6:6" x14ac:dyDescent="0.2">
      <c r="F1458">
        <v>4</v>
      </c>
    </row>
    <row r="1459" spans="6:6" x14ac:dyDescent="0.2">
      <c r="F1459">
        <v>4</v>
      </c>
    </row>
    <row r="1460" spans="6:6" x14ac:dyDescent="0.2">
      <c r="F1460">
        <v>4</v>
      </c>
    </row>
    <row r="1461" spans="6:6" x14ac:dyDescent="0.2">
      <c r="F1461">
        <v>4</v>
      </c>
    </row>
    <row r="1462" spans="6:6" x14ac:dyDescent="0.2">
      <c r="F1462">
        <v>4</v>
      </c>
    </row>
    <row r="1463" spans="6:6" x14ac:dyDescent="0.2">
      <c r="F1463">
        <v>4</v>
      </c>
    </row>
    <row r="1464" spans="6:6" x14ac:dyDescent="0.2">
      <c r="F1464">
        <v>4</v>
      </c>
    </row>
    <row r="1465" spans="6:6" x14ac:dyDescent="0.2">
      <c r="F1465">
        <v>4</v>
      </c>
    </row>
    <row r="1466" spans="6:6" x14ac:dyDescent="0.2">
      <c r="F1466">
        <v>4</v>
      </c>
    </row>
    <row r="1467" spans="6:6" x14ac:dyDescent="0.2">
      <c r="F1467">
        <v>4</v>
      </c>
    </row>
    <row r="1468" spans="6:6" x14ac:dyDescent="0.2">
      <c r="F1468">
        <v>4</v>
      </c>
    </row>
    <row r="1469" spans="6:6" x14ac:dyDescent="0.2">
      <c r="F1469">
        <v>4</v>
      </c>
    </row>
    <row r="1470" spans="6:6" x14ac:dyDescent="0.2">
      <c r="F1470">
        <v>4</v>
      </c>
    </row>
    <row r="1471" spans="6:6" x14ac:dyDescent="0.2">
      <c r="F1471">
        <v>4</v>
      </c>
    </row>
    <row r="1472" spans="6:6" x14ac:dyDescent="0.2">
      <c r="F1472">
        <v>4</v>
      </c>
    </row>
    <row r="1473" spans="6:6" x14ac:dyDescent="0.2">
      <c r="F1473">
        <v>4</v>
      </c>
    </row>
    <row r="1474" spans="6:6" x14ac:dyDescent="0.2">
      <c r="F1474">
        <v>4</v>
      </c>
    </row>
    <row r="1475" spans="6:6" x14ac:dyDescent="0.2">
      <c r="F1475">
        <v>4</v>
      </c>
    </row>
    <row r="1476" spans="6:6" x14ac:dyDescent="0.2">
      <c r="F1476">
        <v>4</v>
      </c>
    </row>
    <row r="1477" spans="6:6" x14ac:dyDescent="0.2">
      <c r="F1477">
        <v>4</v>
      </c>
    </row>
    <row r="1478" spans="6:6" x14ac:dyDescent="0.2">
      <c r="F1478">
        <v>4</v>
      </c>
    </row>
    <row r="1479" spans="6:6" x14ac:dyDescent="0.2">
      <c r="F1479">
        <v>4</v>
      </c>
    </row>
    <row r="1480" spans="6:6" x14ac:dyDescent="0.2">
      <c r="F1480">
        <v>4</v>
      </c>
    </row>
    <row r="1481" spans="6:6" x14ac:dyDescent="0.2">
      <c r="F1481">
        <v>4</v>
      </c>
    </row>
    <row r="1482" spans="6:6" x14ac:dyDescent="0.2">
      <c r="F1482">
        <v>4</v>
      </c>
    </row>
    <row r="1483" spans="6:6" x14ac:dyDescent="0.2">
      <c r="F1483">
        <v>4</v>
      </c>
    </row>
    <row r="1484" spans="6:6" x14ac:dyDescent="0.2">
      <c r="F1484">
        <v>4</v>
      </c>
    </row>
    <row r="1485" spans="6:6" x14ac:dyDescent="0.2">
      <c r="F1485">
        <v>4</v>
      </c>
    </row>
    <row r="1486" spans="6:6" x14ac:dyDescent="0.2">
      <c r="F1486">
        <v>4</v>
      </c>
    </row>
    <row r="1487" spans="6:6" x14ac:dyDescent="0.2">
      <c r="F1487">
        <v>4</v>
      </c>
    </row>
    <row r="1488" spans="6:6" x14ac:dyDescent="0.2">
      <c r="F1488">
        <v>4</v>
      </c>
    </row>
    <row r="1489" spans="6:6" x14ac:dyDescent="0.2">
      <c r="F1489">
        <v>4</v>
      </c>
    </row>
    <row r="1490" spans="6:6" x14ac:dyDescent="0.2">
      <c r="F1490">
        <v>4</v>
      </c>
    </row>
    <row r="1491" spans="6:6" x14ac:dyDescent="0.2">
      <c r="F1491">
        <v>4</v>
      </c>
    </row>
    <row r="1492" spans="6:6" x14ac:dyDescent="0.2">
      <c r="F1492">
        <v>4</v>
      </c>
    </row>
    <row r="1493" spans="6:6" x14ac:dyDescent="0.2">
      <c r="F1493">
        <v>4</v>
      </c>
    </row>
    <row r="1494" spans="6:6" x14ac:dyDescent="0.2">
      <c r="F1494">
        <v>4</v>
      </c>
    </row>
    <row r="1495" spans="6:6" x14ac:dyDescent="0.2">
      <c r="F1495">
        <v>4</v>
      </c>
    </row>
    <row r="1496" spans="6:6" x14ac:dyDescent="0.2">
      <c r="F1496">
        <v>4</v>
      </c>
    </row>
    <row r="1497" spans="6:6" x14ac:dyDescent="0.2">
      <c r="F1497">
        <v>4</v>
      </c>
    </row>
    <row r="1498" spans="6:6" x14ac:dyDescent="0.2">
      <c r="F1498">
        <v>4</v>
      </c>
    </row>
    <row r="1499" spans="6:6" x14ac:dyDescent="0.2">
      <c r="F1499">
        <v>4</v>
      </c>
    </row>
    <row r="1500" spans="6:6" x14ac:dyDescent="0.2">
      <c r="F1500">
        <v>4</v>
      </c>
    </row>
    <row r="1501" spans="6:6" x14ac:dyDescent="0.2">
      <c r="F1501">
        <v>4</v>
      </c>
    </row>
    <row r="1502" spans="6:6" x14ac:dyDescent="0.2">
      <c r="F1502">
        <v>4</v>
      </c>
    </row>
    <row r="1503" spans="6:6" x14ac:dyDescent="0.2">
      <c r="F1503">
        <v>4</v>
      </c>
    </row>
    <row r="1504" spans="6:6" x14ac:dyDescent="0.2">
      <c r="F1504">
        <v>4</v>
      </c>
    </row>
    <row r="1505" spans="6:6" x14ac:dyDescent="0.2">
      <c r="F1505">
        <v>4</v>
      </c>
    </row>
    <row r="1506" spans="6:6" x14ac:dyDescent="0.2">
      <c r="F1506">
        <v>4</v>
      </c>
    </row>
    <row r="1507" spans="6:6" x14ac:dyDescent="0.2">
      <c r="F1507">
        <v>4</v>
      </c>
    </row>
    <row r="1508" spans="6:6" x14ac:dyDescent="0.2">
      <c r="F1508">
        <v>4</v>
      </c>
    </row>
    <row r="1509" spans="6:6" x14ac:dyDescent="0.2">
      <c r="F1509">
        <v>4</v>
      </c>
    </row>
    <row r="1510" spans="6:6" x14ac:dyDescent="0.2">
      <c r="F1510">
        <v>4</v>
      </c>
    </row>
    <row r="1511" spans="6:6" x14ac:dyDescent="0.2">
      <c r="F1511">
        <v>4</v>
      </c>
    </row>
    <row r="1512" spans="6:6" x14ac:dyDescent="0.2">
      <c r="F1512">
        <v>5</v>
      </c>
    </row>
    <row r="1513" spans="6:6" x14ac:dyDescent="0.2">
      <c r="F1513">
        <v>5</v>
      </c>
    </row>
    <row r="1514" spans="6:6" x14ac:dyDescent="0.2">
      <c r="F1514">
        <v>5</v>
      </c>
    </row>
    <row r="1515" spans="6:6" x14ac:dyDescent="0.2">
      <c r="F1515">
        <v>5</v>
      </c>
    </row>
    <row r="1516" spans="6:6" x14ac:dyDescent="0.2">
      <c r="F1516">
        <v>5</v>
      </c>
    </row>
    <row r="1517" spans="6:6" x14ac:dyDescent="0.2">
      <c r="F1517">
        <v>5</v>
      </c>
    </row>
    <row r="1518" spans="6:6" x14ac:dyDescent="0.2">
      <c r="F1518">
        <v>5</v>
      </c>
    </row>
    <row r="1519" spans="6:6" x14ac:dyDescent="0.2">
      <c r="F1519">
        <v>5</v>
      </c>
    </row>
    <row r="1520" spans="6:6" x14ac:dyDescent="0.2">
      <c r="F1520">
        <v>5</v>
      </c>
    </row>
    <row r="1521" spans="6:6" x14ac:dyDescent="0.2">
      <c r="F1521">
        <v>5</v>
      </c>
    </row>
    <row r="1522" spans="6:6" x14ac:dyDescent="0.2">
      <c r="F1522">
        <v>5</v>
      </c>
    </row>
    <row r="1523" spans="6:6" x14ac:dyDescent="0.2">
      <c r="F1523">
        <v>5</v>
      </c>
    </row>
    <row r="1524" spans="6:6" x14ac:dyDescent="0.2">
      <c r="F1524">
        <v>5</v>
      </c>
    </row>
    <row r="1525" spans="6:6" x14ac:dyDescent="0.2">
      <c r="F1525">
        <v>5</v>
      </c>
    </row>
    <row r="1526" spans="6:6" x14ac:dyDescent="0.2">
      <c r="F1526">
        <v>5</v>
      </c>
    </row>
    <row r="1527" spans="6:6" x14ac:dyDescent="0.2">
      <c r="F1527">
        <v>5</v>
      </c>
    </row>
    <row r="1528" spans="6:6" x14ac:dyDescent="0.2">
      <c r="F1528">
        <v>5</v>
      </c>
    </row>
    <row r="1529" spans="6:6" x14ac:dyDescent="0.2">
      <c r="F1529">
        <v>5</v>
      </c>
    </row>
    <row r="1530" spans="6:6" x14ac:dyDescent="0.2">
      <c r="F1530">
        <v>5</v>
      </c>
    </row>
    <row r="1531" spans="6:6" x14ac:dyDescent="0.2">
      <c r="F1531">
        <v>5</v>
      </c>
    </row>
    <row r="1532" spans="6:6" x14ac:dyDescent="0.2">
      <c r="F1532">
        <v>5</v>
      </c>
    </row>
    <row r="1533" spans="6:6" x14ac:dyDescent="0.2">
      <c r="F1533">
        <v>5</v>
      </c>
    </row>
    <row r="1534" spans="6:6" x14ac:dyDescent="0.2">
      <c r="F1534">
        <v>5</v>
      </c>
    </row>
    <row r="1535" spans="6:6" x14ac:dyDescent="0.2">
      <c r="F1535">
        <v>5</v>
      </c>
    </row>
    <row r="1536" spans="6:6" x14ac:dyDescent="0.2">
      <c r="F1536">
        <v>5</v>
      </c>
    </row>
    <row r="1537" spans="6:6" x14ac:dyDescent="0.2">
      <c r="F1537">
        <v>5</v>
      </c>
    </row>
    <row r="1538" spans="6:6" x14ac:dyDescent="0.2">
      <c r="F1538">
        <v>5</v>
      </c>
    </row>
    <row r="1539" spans="6:6" x14ac:dyDescent="0.2">
      <c r="F1539">
        <v>5</v>
      </c>
    </row>
    <row r="1540" spans="6:6" x14ac:dyDescent="0.2">
      <c r="F1540">
        <v>5</v>
      </c>
    </row>
    <row r="1541" spans="6:6" x14ac:dyDescent="0.2">
      <c r="F1541">
        <v>5</v>
      </c>
    </row>
    <row r="1542" spans="6:6" x14ac:dyDescent="0.2">
      <c r="F1542">
        <v>5</v>
      </c>
    </row>
    <row r="1543" spans="6:6" x14ac:dyDescent="0.2">
      <c r="F1543">
        <v>5</v>
      </c>
    </row>
    <row r="1544" spans="6:6" x14ac:dyDescent="0.2">
      <c r="F1544">
        <v>5</v>
      </c>
    </row>
    <row r="1545" spans="6:6" x14ac:dyDescent="0.2">
      <c r="F1545">
        <v>5</v>
      </c>
    </row>
    <row r="1546" spans="6:6" x14ac:dyDescent="0.2">
      <c r="F1546">
        <v>5</v>
      </c>
    </row>
    <row r="1547" spans="6:6" x14ac:dyDescent="0.2">
      <c r="F1547">
        <v>5</v>
      </c>
    </row>
    <row r="1548" spans="6:6" x14ac:dyDescent="0.2">
      <c r="F1548">
        <v>5</v>
      </c>
    </row>
    <row r="1549" spans="6:6" x14ac:dyDescent="0.2">
      <c r="F1549">
        <v>5</v>
      </c>
    </row>
    <row r="1550" spans="6:6" x14ac:dyDescent="0.2">
      <c r="F1550">
        <v>5</v>
      </c>
    </row>
    <row r="1551" spans="6:6" x14ac:dyDescent="0.2">
      <c r="F1551">
        <v>5</v>
      </c>
    </row>
    <row r="1552" spans="6:6" x14ac:dyDescent="0.2">
      <c r="F1552">
        <v>5</v>
      </c>
    </row>
    <row r="1553" spans="6:6" x14ac:dyDescent="0.2">
      <c r="F1553">
        <v>5</v>
      </c>
    </row>
    <row r="1554" spans="6:6" x14ac:dyDescent="0.2">
      <c r="F1554">
        <v>5</v>
      </c>
    </row>
    <row r="1555" spans="6:6" x14ac:dyDescent="0.2">
      <c r="F1555">
        <v>5</v>
      </c>
    </row>
    <row r="1556" spans="6:6" x14ac:dyDescent="0.2">
      <c r="F1556">
        <v>5</v>
      </c>
    </row>
    <row r="1557" spans="6:6" x14ac:dyDescent="0.2">
      <c r="F1557">
        <v>5</v>
      </c>
    </row>
    <row r="1558" spans="6:6" x14ac:dyDescent="0.2">
      <c r="F1558">
        <v>5</v>
      </c>
    </row>
    <row r="1559" spans="6:6" x14ac:dyDescent="0.2">
      <c r="F1559">
        <v>5</v>
      </c>
    </row>
    <row r="1560" spans="6:6" x14ac:dyDescent="0.2">
      <c r="F1560">
        <v>5</v>
      </c>
    </row>
    <row r="1561" spans="6:6" x14ac:dyDescent="0.2">
      <c r="F1561">
        <v>5</v>
      </c>
    </row>
    <row r="1562" spans="6:6" x14ac:dyDescent="0.2">
      <c r="F1562">
        <v>5</v>
      </c>
    </row>
    <row r="1563" spans="6:6" x14ac:dyDescent="0.2">
      <c r="F1563">
        <v>5</v>
      </c>
    </row>
    <row r="1564" spans="6:6" x14ac:dyDescent="0.2">
      <c r="F1564">
        <v>5</v>
      </c>
    </row>
    <row r="1565" spans="6:6" x14ac:dyDescent="0.2">
      <c r="F1565">
        <v>5</v>
      </c>
    </row>
    <row r="1566" spans="6:6" x14ac:dyDescent="0.2">
      <c r="F1566">
        <v>5</v>
      </c>
    </row>
    <row r="1567" spans="6:6" x14ac:dyDescent="0.2">
      <c r="F1567">
        <v>5</v>
      </c>
    </row>
    <row r="1568" spans="6:6" x14ac:dyDescent="0.2">
      <c r="F1568">
        <v>5</v>
      </c>
    </row>
    <row r="1569" spans="6:6" x14ac:dyDescent="0.2">
      <c r="F1569">
        <v>5</v>
      </c>
    </row>
    <row r="1570" spans="6:6" x14ac:dyDescent="0.2">
      <c r="F1570">
        <v>5</v>
      </c>
    </row>
    <row r="1571" spans="6:6" x14ac:dyDescent="0.2">
      <c r="F1571">
        <v>5</v>
      </c>
    </row>
    <row r="1572" spans="6:6" x14ac:dyDescent="0.2">
      <c r="F1572">
        <v>5</v>
      </c>
    </row>
    <row r="1573" spans="6:6" x14ac:dyDescent="0.2">
      <c r="F1573">
        <v>5</v>
      </c>
    </row>
    <row r="1574" spans="6:6" x14ac:dyDescent="0.2">
      <c r="F1574">
        <v>5</v>
      </c>
    </row>
    <row r="1575" spans="6:6" x14ac:dyDescent="0.2">
      <c r="F1575">
        <v>5</v>
      </c>
    </row>
    <row r="1576" spans="6:6" x14ac:dyDescent="0.2">
      <c r="F1576">
        <v>5</v>
      </c>
    </row>
    <row r="1577" spans="6:6" x14ac:dyDescent="0.2">
      <c r="F1577">
        <v>5</v>
      </c>
    </row>
    <row r="1578" spans="6:6" x14ac:dyDescent="0.2">
      <c r="F1578">
        <v>5</v>
      </c>
    </row>
    <row r="1579" spans="6:6" x14ac:dyDescent="0.2">
      <c r="F1579">
        <v>5</v>
      </c>
    </row>
    <row r="1580" spans="6:6" x14ac:dyDescent="0.2">
      <c r="F1580">
        <v>5</v>
      </c>
    </row>
    <row r="1581" spans="6:6" x14ac:dyDescent="0.2">
      <c r="F1581">
        <v>5</v>
      </c>
    </row>
    <row r="1582" spans="6:6" x14ac:dyDescent="0.2">
      <c r="F1582">
        <v>5</v>
      </c>
    </row>
    <row r="1583" spans="6:6" x14ac:dyDescent="0.2">
      <c r="F1583">
        <v>5</v>
      </c>
    </row>
    <row r="1584" spans="6:6" x14ac:dyDescent="0.2">
      <c r="F1584">
        <v>5</v>
      </c>
    </row>
    <row r="1585" spans="6:6" x14ac:dyDescent="0.2">
      <c r="F1585">
        <v>5</v>
      </c>
    </row>
    <row r="1586" spans="6:6" x14ac:dyDescent="0.2">
      <c r="F1586">
        <v>5</v>
      </c>
    </row>
    <row r="1587" spans="6:6" x14ac:dyDescent="0.2">
      <c r="F1587">
        <v>5</v>
      </c>
    </row>
    <row r="1588" spans="6:6" x14ac:dyDescent="0.2">
      <c r="F1588">
        <v>5</v>
      </c>
    </row>
    <row r="1589" spans="6:6" x14ac:dyDescent="0.2">
      <c r="F1589">
        <v>5</v>
      </c>
    </row>
    <row r="1590" spans="6:6" x14ac:dyDescent="0.2">
      <c r="F1590">
        <v>5</v>
      </c>
    </row>
    <row r="1591" spans="6:6" x14ac:dyDescent="0.2">
      <c r="F1591">
        <v>5</v>
      </c>
    </row>
    <row r="1592" spans="6:6" x14ac:dyDescent="0.2">
      <c r="F1592">
        <v>5</v>
      </c>
    </row>
    <row r="1593" spans="6:6" x14ac:dyDescent="0.2">
      <c r="F1593">
        <v>5</v>
      </c>
    </row>
    <row r="1594" spans="6:6" x14ac:dyDescent="0.2">
      <c r="F1594">
        <v>5</v>
      </c>
    </row>
    <row r="1595" spans="6:6" x14ac:dyDescent="0.2">
      <c r="F1595">
        <v>5</v>
      </c>
    </row>
    <row r="1596" spans="6:6" x14ac:dyDescent="0.2">
      <c r="F1596">
        <v>5</v>
      </c>
    </row>
    <row r="1597" spans="6:6" x14ac:dyDescent="0.2">
      <c r="F1597">
        <v>5</v>
      </c>
    </row>
    <row r="1598" spans="6:6" x14ac:dyDescent="0.2">
      <c r="F1598">
        <v>5</v>
      </c>
    </row>
    <row r="1599" spans="6:6" x14ac:dyDescent="0.2">
      <c r="F1599">
        <v>5</v>
      </c>
    </row>
    <row r="1600" spans="6:6" x14ac:dyDescent="0.2">
      <c r="F1600">
        <v>5</v>
      </c>
    </row>
    <row r="1601" spans="6:6" x14ac:dyDescent="0.2">
      <c r="F1601">
        <v>5</v>
      </c>
    </row>
    <row r="1602" spans="6:6" x14ac:dyDescent="0.2">
      <c r="F1602">
        <v>5</v>
      </c>
    </row>
    <row r="1603" spans="6:6" x14ac:dyDescent="0.2">
      <c r="F1603">
        <v>5</v>
      </c>
    </row>
    <row r="1604" spans="6:6" x14ac:dyDescent="0.2">
      <c r="F1604">
        <v>5</v>
      </c>
    </row>
    <row r="1605" spans="6:6" x14ac:dyDescent="0.2">
      <c r="F1605">
        <v>5</v>
      </c>
    </row>
    <row r="1606" spans="6:6" x14ac:dyDescent="0.2">
      <c r="F1606">
        <v>5</v>
      </c>
    </row>
    <row r="1607" spans="6:6" x14ac:dyDescent="0.2">
      <c r="F1607">
        <v>5</v>
      </c>
    </row>
    <row r="1608" spans="6:6" x14ac:dyDescent="0.2">
      <c r="F1608">
        <v>5</v>
      </c>
    </row>
    <row r="1609" spans="6:6" x14ac:dyDescent="0.2">
      <c r="F1609">
        <v>5</v>
      </c>
    </row>
    <row r="1610" spans="6:6" x14ac:dyDescent="0.2">
      <c r="F1610">
        <v>5</v>
      </c>
    </row>
    <row r="1611" spans="6:6" x14ac:dyDescent="0.2">
      <c r="F1611">
        <v>5</v>
      </c>
    </row>
    <row r="1612" spans="6:6" x14ac:dyDescent="0.2">
      <c r="F1612">
        <v>5</v>
      </c>
    </row>
    <row r="1613" spans="6:6" x14ac:dyDescent="0.2">
      <c r="F1613">
        <v>5</v>
      </c>
    </row>
    <row r="1614" spans="6:6" x14ac:dyDescent="0.2">
      <c r="F1614">
        <v>5</v>
      </c>
    </row>
    <row r="1615" spans="6:6" x14ac:dyDescent="0.2">
      <c r="F1615">
        <v>5</v>
      </c>
    </row>
    <row r="1616" spans="6:6" x14ac:dyDescent="0.2">
      <c r="F1616">
        <v>5</v>
      </c>
    </row>
    <row r="1617" spans="6:6" x14ac:dyDescent="0.2">
      <c r="F1617">
        <v>5</v>
      </c>
    </row>
    <row r="1618" spans="6:6" x14ac:dyDescent="0.2">
      <c r="F1618">
        <v>5</v>
      </c>
    </row>
    <row r="1619" spans="6:6" x14ac:dyDescent="0.2">
      <c r="F1619">
        <v>5</v>
      </c>
    </row>
    <row r="1620" spans="6:6" x14ac:dyDescent="0.2">
      <c r="F1620">
        <v>5</v>
      </c>
    </row>
    <row r="1621" spans="6:6" x14ac:dyDescent="0.2">
      <c r="F1621">
        <v>5</v>
      </c>
    </row>
    <row r="1622" spans="6:6" x14ac:dyDescent="0.2">
      <c r="F1622">
        <v>5</v>
      </c>
    </row>
    <row r="1623" spans="6:6" x14ac:dyDescent="0.2">
      <c r="F1623">
        <v>5</v>
      </c>
    </row>
    <row r="1624" spans="6:6" x14ac:dyDescent="0.2">
      <c r="F1624">
        <v>5</v>
      </c>
    </row>
    <row r="1625" spans="6:6" x14ac:dyDescent="0.2">
      <c r="F1625">
        <v>5</v>
      </c>
    </row>
    <row r="1626" spans="6:6" x14ac:dyDescent="0.2">
      <c r="F1626">
        <v>5</v>
      </c>
    </row>
    <row r="1627" spans="6:6" x14ac:dyDescent="0.2">
      <c r="F1627">
        <v>5</v>
      </c>
    </row>
    <row r="1628" spans="6:6" x14ac:dyDescent="0.2">
      <c r="F1628">
        <v>5</v>
      </c>
    </row>
    <row r="1629" spans="6:6" x14ac:dyDescent="0.2">
      <c r="F1629">
        <v>5</v>
      </c>
    </row>
    <row r="1630" spans="6:6" x14ac:dyDescent="0.2">
      <c r="F1630">
        <v>5</v>
      </c>
    </row>
    <row r="1631" spans="6:6" x14ac:dyDescent="0.2">
      <c r="F1631">
        <v>5</v>
      </c>
    </row>
    <row r="1632" spans="6:6" x14ac:dyDescent="0.2">
      <c r="F1632">
        <v>5</v>
      </c>
    </row>
    <row r="1633" spans="6:6" x14ac:dyDescent="0.2">
      <c r="F1633">
        <v>5</v>
      </c>
    </row>
    <row r="1634" spans="6:6" x14ac:dyDescent="0.2">
      <c r="F1634">
        <v>5</v>
      </c>
    </row>
    <row r="1635" spans="6:6" x14ac:dyDescent="0.2">
      <c r="F1635">
        <v>5</v>
      </c>
    </row>
    <row r="1636" spans="6:6" x14ac:dyDescent="0.2">
      <c r="F1636">
        <v>5</v>
      </c>
    </row>
    <row r="1637" spans="6:6" x14ac:dyDescent="0.2">
      <c r="F1637">
        <v>5</v>
      </c>
    </row>
    <row r="1638" spans="6:6" x14ac:dyDescent="0.2">
      <c r="F1638">
        <v>5</v>
      </c>
    </row>
    <row r="1639" spans="6:6" x14ac:dyDescent="0.2">
      <c r="F1639">
        <v>5</v>
      </c>
    </row>
    <row r="1640" spans="6:6" x14ac:dyDescent="0.2">
      <c r="F1640">
        <v>5</v>
      </c>
    </row>
    <row r="1641" spans="6:6" x14ac:dyDescent="0.2">
      <c r="F1641">
        <v>5</v>
      </c>
    </row>
    <row r="1642" spans="6:6" x14ac:dyDescent="0.2">
      <c r="F1642">
        <v>5</v>
      </c>
    </row>
    <row r="1643" spans="6:6" x14ac:dyDescent="0.2">
      <c r="F1643">
        <v>5</v>
      </c>
    </row>
    <row r="1644" spans="6:6" x14ac:dyDescent="0.2">
      <c r="F1644">
        <v>5</v>
      </c>
    </row>
    <row r="1645" spans="6:6" x14ac:dyDescent="0.2">
      <c r="F1645">
        <v>5</v>
      </c>
    </row>
    <row r="1646" spans="6:6" x14ac:dyDescent="0.2">
      <c r="F1646">
        <v>5</v>
      </c>
    </row>
    <row r="1647" spans="6:6" x14ac:dyDescent="0.2">
      <c r="F1647">
        <v>5</v>
      </c>
    </row>
    <row r="1648" spans="6:6" x14ac:dyDescent="0.2">
      <c r="F1648">
        <v>5</v>
      </c>
    </row>
    <row r="1649" spans="6:6" x14ac:dyDescent="0.2">
      <c r="F1649">
        <v>5</v>
      </c>
    </row>
    <row r="1650" spans="6:6" x14ac:dyDescent="0.2">
      <c r="F1650">
        <v>5</v>
      </c>
    </row>
    <row r="1651" spans="6:6" x14ac:dyDescent="0.2">
      <c r="F1651">
        <v>5</v>
      </c>
    </row>
    <row r="1652" spans="6:6" x14ac:dyDescent="0.2">
      <c r="F1652">
        <v>5</v>
      </c>
    </row>
    <row r="1653" spans="6:6" x14ac:dyDescent="0.2">
      <c r="F1653">
        <v>5</v>
      </c>
    </row>
    <row r="1654" spans="6:6" x14ac:dyDescent="0.2">
      <c r="F1654">
        <v>5</v>
      </c>
    </row>
    <row r="1655" spans="6:6" x14ac:dyDescent="0.2">
      <c r="F1655">
        <v>5</v>
      </c>
    </row>
    <row r="1656" spans="6:6" x14ac:dyDescent="0.2">
      <c r="F1656">
        <v>5</v>
      </c>
    </row>
    <row r="1657" spans="6:6" x14ac:dyDescent="0.2">
      <c r="F1657">
        <v>5</v>
      </c>
    </row>
    <row r="1658" spans="6:6" x14ac:dyDescent="0.2">
      <c r="F1658">
        <v>5</v>
      </c>
    </row>
    <row r="1659" spans="6:6" x14ac:dyDescent="0.2">
      <c r="F1659">
        <v>5</v>
      </c>
    </row>
    <row r="1660" spans="6:6" x14ac:dyDescent="0.2">
      <c r="F1660">
        <v>5</v>
      </c>
    </row>
    <row r="1661" spans="6:6" x14ac:dyDescent="0.2">
      <c r="F1661">
        <v>5</v>
      </c>
    </row>
    <row r="1662" spans="6:6" x14ac:dyDescent="0.2">
      <c r="F1662">
        <v>5</v>
      </c>
    </row>
    <row r="1663" spans="6:6" x14ac:dyDescent="0.2">
      <c r="F1663">
        <v>5</v>
      </c>
    </row>
    <row r="1664" spans="6:6" x14ac:dyDescent="0.2">
      <c r="F1664">
        <v>5</v>
      </c>
    </row>
    <row r="1665" spans="6:6" x14ac:dyDescent="0.2">
      <c r="F1665">
        <v>5</v>
      </c>
    </row>
    <row r="1666" spans="6:6" x14ac:dyDescent="0.2">
      <c r="F1666">
        <v>5</v>
      </c>
    </row>
    <row r="1667" spans="6:6" x14ac:dyDescent="0.2">
      <c r="F1667">
        <v>5</v>
      </c>
    </row>
    <row r="1668" spans="6:6" x14ac:dyDescent="0.2">
      <c r="F1668">
        <v>5</v>
      </c>
    </row>
    <row r="1669" spans="6:6" x14ac:dyDescent="0.2">
      <c r="F1669">
        <v>5</v>
      </c>
    </row>
    <row r="1670" spans="6:6" x14ac:dyDescent="0.2">
      <c r="F1670">
        <v>5</v>
      </c>
    </row>
    <row r="1671" spans="6:6" x14ac:dyDescent="0.2">
      <c r="F1671">
        <v>5</v>
      </c>
    </row>
    <row r="1672" spans="6:6" x14ac:dyDescent="0.2">
      <c r="F1672">
        <v>5</v>
      </c>
    </row>
    <row r="1673" spans="6:6" x14ac:dyDescent="0.2">
      <c r="F1673">
        <v>5</v>
      </c>
    </row>
    <row r="1674" spans="6:6" x14ac:dyDescent="0.2">
      <c r="F1674">
        <v>5</v>
      </c>
    </row>
    <row r="1675" spans="6:6" x14ac:dyDescent="0.2">
      <c r="F1675">
        <v>5</v>
      </c>
    </row>
    <row r="1676" spans="6:6" x14ac:dyDescent="0.2">
      <c r="F1676">
        <v>5</v>
      </c>
    </row>
    <row r="1677" spans="6:6" x14ac:dyDescent="0.2">
      <c r="F1677">
        <v>5</v>
      </c>
    </row>
    <row r="1678" spans="6:6" x14ac:dyDescent="0.2">
      <c r="F1678">
        <v>5</v>
      </c>
    </row>
    <row r="1679" spans="6:6" x14ac:dyDescent="0.2">
      <c r="F1679">
        <v>5</v>
      </c>
    </row>
    <row r="1680" spans="6:6" x14ac:dyDescent="0.2">
      <c r="F1680">
        <v>5</v>
      </c>
    </row>
    <row r="1681" spans="6:6" x14ac:dyDescent="0.2">
      <c r="F1681">
        <v>5</v>
      </c>
    </row>
    <row r="1682" spans="6:6" x14ac:dyDescent="0.2">
      <c r="F1682">
        <v>5</v>
      </c>
    </row>
    <row r="1683" spans="6:6" x14ac:dyDescent="0.2">
      <c r="F1683">
        <v>5</v>
      </c>
    </row>
    <row r="1684" spans="6:6" x14ac:dyDescent="0.2">
      <c r="F1684">
        <v>5</v>
      </c>
    </row>
    <row r="1685" spans="6:6" x14ac:dyDescent="0.2">
      <c r="F1685">
        <v>5</v>
      </c>
    </row>
    <row r="1686" spans="6:6" x14ac:dyDescent="0.2">
      <c r="F1686">
        <v>5</v>
      </c>
    </row>
    <row r="1687" spans="6:6" x14ac:dyDescent="0.2">
      <c r="F1687">
        <v>5</v>
      </c>
    </row>
    <row r="1688" spans="6:6" x14ac:dyDescent="0.2">
      <c r="F1688">
        <v>5</v>
      </c>
    </row>
    <row r="1689" spans="6:6" x14ac:dyDescent="0.2">
      <c r="F1689">
        <v>5</v>
      </c>
    </row>
    <row r="1690" spans="6:6" x14ac:dyDescent="0.2">
      <c r="F1690">
        <v>5</v>
      </c>
    </row>
    <row r="1691" spans="6:6" x14ac:dyDescent="0.2">
      <c r="F1691">
        <v>5</v>
      </c>
    </row>
    <row r="1692" spans="6:6" x14ac:dyDescent="0.2">
      <c r="F1692">
        <v>5</v>
      </c>
    </row>
    <row r="1693" spans="6:6" x14ac:dyDescent="0.2">
      <c r="F1693">
        <v>5</v>
      </c>
    </row>
    <row r="1694" spans="6:6" x14ac:dyDescent="0.2">
      <c r="F1694">
        <v>5</v>
      </c>
    </row>
    <row r="1695" spans="6:6" x14ac:dyDescent="0.2">
      <c r="F1695">
        <v>5</v>
      </c>
    </row>
    <row r="1696" spans="6:6" x14ac:dyDescent="0.2">
      <c r="F1696">
        <v>5</v>
      </c>
    </row>
    <row r="1697" spans="6:6" x14ac:dyDescent="0.2">
      <c r="F1697">
        <v>5</v>
      </c>
    </row>
    <row r="1698" spans="6:6" x14ac:dyDescent="0.2">
      <c r="F1698">
        <v>5</v>
      </c>
    </row>
    <row r="1699" spans="6:6" x14ac:dyDescent="0.2">
      <c r="F1699">
        <v>5</v>
      </c>
    </row>
    <row r="1700" spans="6:6" x14ac:dyDescent="0.2">
      <c r="F1700">
        <v>5</v>
      </c>
    </row>
    <row r="1701" spans="6:6" x14ac:dyDescent="0.2">
      <c r="F1701">
        <v>5</v>
      </c>
    </row>
    <row r="1702" spans="6:6" x14ac:dyDescent="0.2">
      <c r="F1702">
        <v>5</v>
      </c>
    </row>
    <row r="1703" spans="6:6" x14ac:dyDescent="0.2">
      <c r="F1703">
        <v>5</v>
      </c>
    </row>
    <row r="1704" spans="6:6" x14ac:dyDescent="0.2">
      <c r="F1704">
        <v>5</v>
      </c>
    </row>
    <row r="1705" spans="6:6" x14ac:dyDescent="0.2">
      <c r="F1705">
        <v>5</v>
      </c>
    </row>
    <row r="1706" spans="6:6" x14ac:dyDescent="0.2">
      <c r="F1706">
        <v>5</v>
      </c>
    </row>
    <row r="1707" spans="6:6" x14ac:dyDescent="0.2">
      <c r="F1707">
        <v>5</v>
      </c>
    </row>
    <row r="1708" spans="6:6" x14ac:dyDescent="0.2">
      <c r="F1708">
        <v>5</v>
      </c>
    </row>
    <row r="1709" spans="6:6" x14ac:dyDescent="0.2">
      <c r="F1709">
        <v>5</v>
      </c>
    </row>
    <row r="1710" spans="6:6" x14ac:dyDescent="0.2">
      <c r="F1710">
        <v>5</v>
      </c>
    </row>
    <row r="1711" spans="6:6" x14ac:dyDescent="0.2">
      <c r="F1711">
        <v>5</v>
      </c>
    </row>
    <row r="1712" spans="6:6" x14ac:dyDescent="0.2">
      <c r="F1712">
        <v>5</v>
      </c>
    </row>
    <row r="1713" spans="6:6" x14ac:dyDescent="0.2">
      <c r="F1713">
        <v>5</v>
      </c>
    </row>
    <row r="1714" spans="6:6" x14ac:dyDescent="0.2">
      <c r="F1714">
        <v>5</v>
      </c>
    </row>
    <row r="1715" spans="6:6" x14ac:dyDescent="0.2">
      <c r="F1715">
        <v>5</v>
      </c>
    </row>
    <row r="1716" spans="6:6" x14ac:dyDescent="0.2">
      <c r="F1716">
        <v>5</v>
      </c>
    </row>
    <row r="1717" spans="6:6" x14ac:dyDescent="0.2">
      <c r="F1717">
        <v>5</v>
      </c>
    </row>
  </sheetData>
  <autoFilter ref="A1:I282" xr:uid="{C68F53D6-3519-4AEA-8DBF-063A38A65B6B}"/>
  <conditionalFormatting sqref="B154">
    <cfRule type="expression" dxfId="11" priority="10">
      <formula>ISODD($AJ154)</formula>
    </cfRule>
    <cfRule type="expression" dxfId="10" priority="11">
      <formula>ISODD($AK154)</formula>
    </cfRule>
  </conditionalFormatting>
  <conditionalFormatting sqref="B154">
    <cfRule type="expression" dxfId="9" priority="12">
      <formula>ISODD(#REF!)</formula>
    </cfRule>
  </conditionalFormatting>
  <conditionalFormatting sqref="B154">
    <cfRule type="expression" dxfId="8" priority="9">
      <formula>ISODD($AI154)</formula>
    </cfRule>
  </conditionalFormatting>
  <conditionalFormatting sqref="B150">
    <cfRule type="expression" dxfId="7" priority="6">
      <formula>ISODD($AJ150)</formula>
    </cfRule>
    <cfRule type="expression" dxfId="6" priority="7">
      <formula>ISODD($AK150)</formula>
    </cfRule>
  </conditionalFormatting>
  <conditionalFormatting sqref="B150">
    <cfRule type="expression" dxfId="5" priority="8">
      <formula>ISODD(#REF!)</formula>
    </cfRule>
  </conditionalFormatting>
  <conditionalFormatting sqref="B150">
    <cfRule type="expression" dxfId="4" priority="5">
      <formula>ISODD($AI150)</formula>
    </cfRule>
  </conditionalFormatting>
  <conditionalFormatting sqref="A151">
    <cfRule type="expression" dxfId="3" priority="2">
      <formula>ISODD($AJ151)</formula>
    </cfRule>
    <cfRule type="expression" dxfId="2" priority="3">
      <formula>ISODD($AK151)</formula>
    </cfRule>
  </conditionalFormatting>
  <conditionalFormatting sqref="A151">
    <cfRule type="expression" dxfId="1" priority="4">
      <formula>ISODD(#REF!)</formula>
    </cfRule>
  </conditionalFormatting>
  <conditionalFormatting sqref="A151">
    <cfRule type="expression" dxfId="0" priority="1">
      <formula>ISODD($AI151)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10" ma:contentTypeDescription="Create a new document." ma:contentTypeScope="" ma:versionID="e17c5f40f881b0e407110eef7cc32aae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808af05bc685faf005a6b98b1e6f168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292E841-B65A-4008-AB5F-6E6126C04BEB}">
  <ds:schemaRefs>
    <ds:schemaRef ds:uri="3e295aea-6495-434d-92de-4527b09df591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b3f94d3d-2b3c-4c3e-9464-81a8850a805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C2F10E5-8833-481B-AF7A-BAB69B2929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1) Summary</vt:lpstr>
      <vt:lpstr>2) Order Form</vt:lpstr>
      <vt:lpstr>ELASTIC</vt:lpstr>
      <vt:lpstr>ATS</vt:lpstr>
      <vt:lpstr>EAN</vt:lpstr>
      <vt:lpstr>Prices</vt:lpstr>
      <vt:lpstr>Sort</vt:lpstr>
      <vt:lpstr>Lists</vt:lpstr>
      <vt:lpstr>Classification</vt:lpstr>
      <vt:lpstr>Prices!_FilterDatabase</vt:lpstr>
      <vt:lpstr>Currency</vt:lpstr>
      <vt:lpstr>'1) Summary'!Zone_d_impression</vt:lpstr>
      <vt:lpstr>'2) Order Form'!Zone_d_impression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David PEZIER</cp:lastModifiedBy>
  <cp:lastPrinted>2019-12-06T06:57:32Z</cp:lastPrinted>
  <dcterms:created xsi:type="dcterms:W3CDTF">2017-03-02T14:39:18Z</dcterms:created>
  <dcterms:modified xsi:type="dcterms:W3CDTF">2021-09-13T12:56:45Z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